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119.xml" ContentType="application/vnd.openxmlformats-officedocument.spreadsheetml.externalLink+xml"/>
  <Override PartName="/xl/externalLinks/externalLink120.xml" ContentType="application/vnd.openxmlformats-officedocument.spreadsheetml.externalLink+xml"/>
  <Override PartName="/xl/externalLinks/externalLink121.xml" ContentType="application/vnd.openxmlformats-officedocument.spreadsheetml.externalLink+xml"/>
  <Override PartName="/xl/externalLinks/externalLink122.xml" ContentType="application/vnd.openxmlformats-officedocument.spreadsheetml.externalLink+xml"/>
  <Override PartName="/xl/externalLinks/externalLink123.xml" ContentType="application/vnd.openxmlformats-officedocument.spreadsheetml.externalLink+xml"/>
  <Override PartName="/xl/externalLinks/externalLink124.xml" ContentType="application/vnd.openxmlformats-officedocument.spreadsheetml.externalLink+xml"/>
  <Override PartName="/xl/externalLinks/externalLink125.xml" ContentType="application/vnd.openxmlformats-officedocument.spreadsheetml.externalLink+xml"/>
  <Override PartName="/xl/externalLinks/externalLink126.xml" ContentType="application/vnd.openxmlformats-officedocument.spreadsheetml.externalLink+xml"/>
  <Override PartName="/xl/externalLinks/externalLink127.xml" ContentType="application/vnd.openxmlformats-officedocument.spreadsheetml.externalLink+xml"/>
  <Override PartName="/xl/externalLinks/externalLink128.xml" ContentType="application/vnd.openxmlformats-officedocument.spreadsheetml.externalLink+xml"/>
  <Override PartName="/xl/externalLinks/externalLink129.xml" ContentType="application/vnd.openxmlformats-officedocument.spreadsheetml.externalLink+xml"/>
  <Override PartName="/xl/externalLinks/externalLink130.xml" ContentType="application/vnd.openxmlformats-officedocument.spreadsheetml.externalLink+xml"/>
  <Override PartName="/xl/externalLinks/externalLink131.xml" ContentType="application/vnd.openxmlformats-officedocument.spreadsheetml.externalLink+xml"/>
  <Override PartName="/xl/externalLinks/externalLink132.xml" ContentType="application/vnd.openxmlformats-officedocument.spreadsheetml.externalLink+xml"/>
  <Override PartName="/xl/externalLinks/externalLink133.xml" ContentType="application/vnd.openxmlformats-officedocument.spreadsheetml.externalLink+xml"/>
  <Override PartName="/xl/externalLinks/externalLink134.xml" ContentType="application/vnd.openxmlformats-officedocument.spreadsheetml.externalLink+xml"/>
  <Override PartName="/xl/externalLinks/externalLink13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filterPrivacy="1" defaultThemeVersion="124226"/>
  <bookViews>
    <workbookView xWindow="240" yWindow="285" windowWidth="14805" windowHeight="7830" tabRatio="818" activeTab="1"/>
  </bookViews>
  <sheets>
    <sheet name="Приложение 1" sheetId="3" r:id="rId1"/>
    <sheet name="Приложение 2" sheetId="4" r:id="rId2"/>
    <sheet name="Приложение 5" sheetId="1" r:id="rId3"/>
    <sheet name="Расчет тарифы 14 -15" sheetId="5" state="hidden" r:id="rId4"/>
    <sheet name=" НВВ 2014 год  по заявкам " sheetId="7" state="hidden" r:id="rId5"/>
  </sheets>
  <externalReferences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  <externalReference r:id="rId138"/>
    <externalReference r:id="rId139"/>
    <externalReference r:id="rId140"/>
  </externalReferences>
  <definedNames>
    <definedName name="\a" localSheetId="4">#REF!</definedName>
    <definedName name="\a">#REF!</definedName>
    <definedName name="\m" localSheetId="4">#REF!</definedName>
    <definedName name="\m">#REF!</definedName>
    <definedName name="\n" localSheetId="4">#REF!</definedName>
    <definedName name="\n">#REF!</definedName>
    <definedName name="\o" localSheetId="4">#REF!</definedName>
    <definedName name="\o">#REF!</definedName>
    <definedName name="___________________M8">[0]!___________________M8</definedName>
    <definedName name="___________________M9">[0]!___________________M9</definedName>
    <definedName name="___________________q11">[0]!___________________q11</definedName>
    <definedName name="___________________q15">[0]!___________________q15</definedName>
    <definedName name="___________________q17">[0]!___________________q17</definedName>
    <definedName name="___________________q2">[0]!___________________q2</definedName>
    <definedName name="___________________q3">[0]!___________________q3</definedName>
    <definedName name="___________________q4">[0]!___________________q4</definedName>
    <definedName name="___________________q5">[0]!___________________q5</definedName>
    <definedName name="___________________q6">[0]!___________________q6</definedName>
    <definedName name="___________________q7">[0]!___________________q7</definedName>
    <definedName name="___________________q8">[0]!___________________q8</definedName>
    <definedName name="___________________q9">[0]!___________________q9</definedName>
    <definedName name="__________________M8">#N/A</definedName>
    <definedName name="__________________M9">#N/A</definedName>
    <definedName name="__________________q11">#N/A</definedName>
    <definedName name="__________________q15">#N/A</definedName>
    <definedName name="__________________q17">#N/A</definedName>
    <definedName name="__________________q2">#N/A</definedName>
    <definedName name="__________________q3">#N/A</definedName>
    <definedName name="__________________q4">#N/A</definedName>
    <definedName name="__________________q5">#N/A</definedName>
    <definedName name="__________________q6">#N/A</definedName>
    <definedName name="__________________q7">#N/A</definedName>
    <definedName name="__________________q8">#N/A</definedName>
    <definedName name="__________________q9">#N/A</definedName>
    <definedName name="_________________FY1">[0]!_________________FY1</definedName>
    <definedName name="_________________M8">#N/A</definedName>
    <definedName name="_________________M9">#N/A</definedName>
    <definedName name="_________________q11">#N/A</definedName>
    <definedName name="_________________q15">#N/A</definedName>
    <definedName name="_________________q17">#N/A</definedName>
    <definedName name="_________________q2">#N/A</definedName>
    <definedName name="_________________q3">#N/A</definedName>
    <definedName name="_________________q4">#N/A</definedName>
    <definedName name="_________________q5">#N/A</definedName>
    <definedName name="_________________q6">#N/A</definedName>
    <definedName name="_________________q7">#N/A</definedName>
    <definedName name="_________________q8">#N/A</definedName>
    <definedName name="_________________q9">#N/A</definedName>
    <definedName name="_________________r">[0]!_________________r</definedName>
    <definedName name="________________dat1">#REF!</definedName>
    <definedName name="________________dat10">#REF!</definedName>
    <definedName name="________________dat11">#REF!</definedName>
    <definedName name="________________dat12">#REF!</definedName>
    <definedName name="________________dat13">#REF!</definedName>
    <definedName name="________________dat14">#REF!</definedName>
    <definedName name="________________dat15">#REF!</definedName>
    <definedName name="________________dat16">#REF!</definedName>
    <definedName name="________________dat17">#REF!</definedName>
    <definedName name="________________dat18">#REF!</definedName>
    <definedName name="________________dat19">#REF!</definedName>
    <definedName name="________________dat2">#REF!</definedName>
    <definedName name="________________dat20">#REF!</definedName>
    <definedName name="________________dat21">#REF!</definedName>
    <definedName name="________________dat22">#REF!</definedName>
    <definedName name="________________dat23">#REF!</definedName>
    <definedName name="________________dat24">#REF!</definedName>
    <definedName name="________________dat3">#REF!</definedName>
    <definedName name="________________dat4">#REF!</definedName>
    <definedName name="________________dat5">#REF!</definedName>
    <definedName name="________________dat6">#REF!</definedName>
    <definedName name="________________dat7">#REF!</definedName>
    <definedName name="________________dat8">#REF!</definedName>
    <definedName name="________________dat9">#REF!</definedName>
    <definedName name="________________FY1">#N/A</definedName>
    <definedName name="________________M8">#N/A</definedName>
    <definedName name="________________M9">#N/A</definedName>
    <definedName name="________________Num2">#REF!</definedName>
    <definedName name="________________q11">#N/A</definedName>
    <definedName name="________________q15">#N/A</definedName>
    <definedName name="________________q17">#N/A</definedName>
    <definedName name="________________q2">#N/A</definedName>
    <definedName name="________________q3">#N/A</definedName>
    <definedName name="________________q4">#N/A</definedName>
    <definedName name="________________q5">#N/A</definedName>
    <definedName name="________________q6">#N/A</definedName>
    <definedName name="________________q7">#N/A</definedName>
    <definedName name="________________q8">#N/A</definedName>
    <definedName name="________________q9">#N/A</definedName>
    <definedName name="________________r">#N/A</definedName>
    <definedName name="_______________dat1">#REF!</definedName>
    <definedName name="_______________dat10">#REF!</definedName>
    <definedName name="_______________dat11">#REF!</definedName>
    <definedName name="_______________dat12">#REF!</definedName>
    <definedName name="_______________dat13">#REF!</definedName>
    <definedName name="_______________dat14">#REF!</definedName>
    <definedName name="_______________dat15">#REF!</definedName>
    <definedName name="_______________dat16">#REF!</definedName>
    <definedName name="_______________dat17">#REF!</definedName>
    <definedName name="_______________dat18">#REF!</definedName>
    <definedName name="_______________dat19">#REF!</definedName>
    <definedName name="_______________dat2">#REF!</definedName>
    <definedName name="_______________dat20">#REF!</definedName>
    <definedName name="_______________dat21">#REF!</definedName>
    <definedName name="_______________dat22">#REF!</definedName>
    <definedName name="_______________dat23">#REF!</definedName>
    <definedName name="_______________dat24">#REF!</definedName>
    <definedName name="_______________dat3">#REF!</definedName>
    <definedName name="_______________dat4">#REF!</definedName>
    <definedName name="_______________dat5">#REF!</definedName>
    <definedName name="_______________dat6">#REF!</definedName>
    <definedName name="_______________dat7">#REF!</definedName>
    <definedName name="_______________dat8">#REF!</definedName>
    <definedName name="_______________dat9">#REF!</definedName>
    <definedName name="_______________FY1">#N/A</definedName>
    <definedName name="_______________M8">#N/A</definedName>
    <definedName name="_______________M9">#N/A</definedName>
    <definedName name="_______________Num2">#REF!</definedName>
    <definedName name="_______________q11">#N/A</definedName>
    <definedName name="_______________q15">#N/A</definedName>
    <definedName name="_______________q17">#N/A</definedName>
    <definedName name="_______________q2">#N/A</definedName>
    <definedName name="_______________q3">#N/A</definedName>
    <definedName name="_______________q4">#N/A</definedName>
    <definedName name="_______________q5">#N/A</definedName>
    <definedName name="_______________q6">#N/A</definedName>
    <definedName name="_______________q7">#N/A</definedName>
    <definedName name="_______________q8">#N/A</definedName>
    <definedName name="_______________q9">#N/A</definedName>
    <definedName name="_______________r">#N/A</definedName>
    <definedName name="______________dat1">#REF!</definedName>
    <definedName name="______________dat10">#REF!</definedName>
    <definedName name="______________dat11">#REF!</definedName>
    <definedName name="______________dat12">#REF!</definedName>
    <definedName name="______________dat13">#REF!</definedName>
    <definedName name="______________dat14">#REF!</definedName>
    <definedName name="______________dat15">#REF!</definedName>
    <definedName name="______________dat16">#REF!</definedName>
    <definedName name="______________dat17">#REF!</definedName>
    <definedName name="______________dat18">#REF!</definedName>
    <definedName name="______________dat19">#REF!</definedName>
    <definedName name="______________dat2">#REF!</definedName>
    <definedName name="______________dat20">#REF!</definedName>
    <definedName name="______________dat21">#REF!</definedName>
    <definedName name="______________dat22">#REF!</definedName>
    <definedName name="______________dat23">#REF!</definedName>
    <definedName name="______________dat24">#REF!</definedName>
    <definedName name="______________dat3">#REF!</definedName>
    <definedName name="______________dat4">#REF!</definedName>
    <definedName name="______________dat5">#REF!</definedName>
    <definedName name="______________dat6">#REF!</definedName>
    <definedName name="______________dat7">#REF!</definedName>
    <definedName name="______________dat8">#REF!</definedName>
    <definedName name="______________dat9">#REF!</definedName>
    <definedName name="______________FY1">#N/A</definedName>
    <definedName name="______________M8">#N/A</definedName>
    <definedName name="______________M9">#N/A</definedName>
    <definedName name="______________Num2">#REF!</definedName>
    <definedName name="______________q11">#N/A</definedName>
    <definedName name="______________q15">#N/A</definedName>
    <definedName name="______________q17">#N/A</definedName>
    <definedName name="______________q2">#N/A</definedName>
    <definedName name="______________q3">#N/A</definedName>
    <definedName name="______________q4">#N/A</definedName>
    <definedName name="______________q5">#N/A</definedName>
    <definedName name="______________q6">#N/A</definedName>
    <definedName name="______________q7">#N/A</definedName>
    <definedName name="______________q8">#N/A</definedName>
    <definedName name="______________q9">#N/A</definedName>
    <definedName name="______________r">#N/A</definedName>
    <definedName name="______________SP1">[1]FES!#REF!</definedName>
    <definedName name="______________SP10">[1]FES!#REF!</definedName>
    <definedName name="______________SP11">[1]FES!#REF!</definedName>
    <definedName name="______________SP12">[1]FES!#REF!</definedName>
    <definedName name="______________SP13">[1]FES!#REF!</definedName>
    <definedName name="______________SP14">[1]FES!#REF!</definedName>
    <definedName name="______________SP15">[1]FES!#REF!</definedName>
    <definedName name="______________SP16">[1]FES!#REF!</definedName>
    <definedName name="______________SP17">[1]FES!#REF!</definedName>
    <definedName name="______________SP18">[1]FES!#REF!</definedName>
    <definedName name="______________SP19">[1]FES!#REF!</definedName>
    <definedName name="______________SP2">[1]FES!#REF!</definedName>
    <definedName name="______________SP20">[1]FES!#REF!</definedName>
    <definedName name="______________SP3">[1]FES!#REF!</definedName>
    <definedName name="______________SP4">[1]FES!#REF!</definedName>
    <definedName name="______________SP5">[1]FES!#REF!</definedName>
    <definedName name="______________SP7">[1]FES!#REF!</definedName>
    <definedName name="______________SP8">[1]FES!#REF!</definedName>
    <definedName name="______________SP9">[1]FES!#REF!</definedName>
    <definedName name="_____________dat1">#REF!</definedName>
    <definedName name="_____________dat10">#REF!</definedName>
    <definedName name="_____________dat11">#REF!</definedName>
    <definedName name="_____________dat12">#REF!</definedName>
    <definedName name="_____________dat13">#REF!</definedName>
    <definedName name="_____________dat14">#REF!</definedName>
    <definedName name="_____________dat15">#REF!</definedName>
    <definedName name="_____________dat16">#REF!</definedName>
    <definedName name="_____________dat17">#REF!</definedName>
    <definedName name="_____________dat18">#REF!</definedName>
    <definedName name="_____________dat19">#REF!</definedName>
    <definedName name="_____________dat2">#REF!</definedName>
    <definedName name="_____________dat20">#REF!</definedName>
    <definedName name="_____________dat21">#REF!</definedName>
    <definedName name="_____________dat22">#REF!</definedName>
    <definedName name="_____________dat23">#REF!</definedName>
    <definedName name="_____________dat24">#REF!</definedName>
    <definedName name="_____________dat3">#REF!</definedName>
    <definedName name="_____________dat4">#REF!</definedName>
    <definedName name="_____________dat5">#REF!</definedName>
    <definedName name="_____________dat6">#REF!</definedName>
    <definedName name="_____________dat7">#REF!</definedName>
    <definedName name="_____________dat8">#REF!</definedName>
    <definedName name="_____________dat9">#REF!</definedName>
    <definedName name="_____________FY1">#N/A</definedName>
    <definedName name="_____________M8">#N/A</definedName>
    <definedName name="_____________M9">#N/A</definedName>
    <definedName name="_____________Num2">#REF!</definedName>
    <definedName name="_____________q11">#N/A</definedName>
    <definedName name="_____________q15">#N/A</definedName>
    <definedName name="_____________q17">#N/A</definedName>
    <definedName name="_____________q2">#N/A</definedName>
    <definedName name="_____________q3">#N/A</definedName>
    <definedName name="_____________q4">#N/A</definedName>
    <definedName name="_____________q5">#N/A</definedName>
    <definedName name="_____________q6">#N/A</definedName>
    <definedName name="_____________q7">#N/A</definedName>
    <definedName name="_____________q8">#N/A</definedName>
    <definedName name="_____________q9">#N/A</definedName>
    <definedName name="_____________r">#N/A</definedName>
    <definedName name="____________dat1">#REF!</definedName>
    <definedName name="____________dat10">#REF!</definedName>
    <definedName name="____________dat11">#REF!</definedName>
    <definedName name="____________dat12">#REF!</definedName>
    <definedName name="____________dat13">#REF!</definedName>
    <definedName name="____________dat14">#REF!</definedName>
    <definedName name="____________dat15">#REF!</definedName>
    <definedName name="____________dat16">#REF!</definedName>
    <definedName name="____________dat17">#REF!</definedName>
    <definedName name="____________dat18">#REF!</definedName>
    <definedName name="____________dat19">#REF!</definedName>
    <definedName name="____________dat2">#REF!</definedName>
    <definedName name="____________dat20">#REF!</definedName>
    <definedName name="____________dat21">#REF!</definedName>
    <definedName name="____________dat22">#REF!</definedName>
    <definedName name="____________dat23">#REF!</definedName>
    <definedName name="____________dat24">#REF!</definedName>
    <definedName name="____________dat3">#REF!</definedName>
    <definedName name="____________dat4">#REF!</definedName>
    <definedName name="____________dat5">#REF!</definedName>
    <definedName name="____________dat6">#REF!</definedName>
    <definedName name="____________dat7">#REF!</definedName>
    <definedName name="____________dat8">#REF!</definedName>
    <definedName name="____________dat9">#REF!</definedName>
    <definedName name="____________FY1">#N/A</definedName>
    <definedName name="____________M8">#N/A</definedName>
    <definedName name="____________M9">#N/A</definedName>
    <definedName name="____________Num2">#REF!</definedName>
    <definedName name="____________q11">#N/A</definedName>
    <definedName name="____________q15">#N/A</definedName>
    <definedName name="____________q17">#N/A</definedName>
    <definedName name="____________q2">#N/A</definedName>
    <definedName name="____________q3">#N/A</definedName>
    <definedName name="____________q4">#N/A</definedName>
    <definedName name="____________q5">#N/A</definedName>
    <definedName name="____________q6">#N/A</definedName>
    <definedName name="____________q7">#N/A</definedName>
    <definedName name="____________q8">#N/A</definedName>
    <definedName name="____________q9">#N/A</definedName>
    <definedName name="____________r">#N/A</definedName>
    <definedName name="____________SP1">[1]FES!#REF!</definedName>
    <definedName name="____________SP10">[1]FES!#REF!</definedName>
    <definedName name="____________SP11">[1]FES!#REF!</definedName>
    <definedName name="____________SP12">[1]FES!#REF!</definedName>
    <definedName name="____________SP13">[1]FES!#REF!</definedName>
    <definedName name="____________SP14">[1]FES!#REF!</definedName>
    <definedName name="____________SP15">[1]FES!#REF!</definedName>
    <definedName name="____________SP16">[1]FES!#REF!</definedName>
    <definedName name="____________SP17">[1]FES!#REF!</definedName>
    <definedName name="____________SP18">[1]FES!#REF!</definedName>
    <definedName name="____________SP19">[1]FES!#REF!</definedName>
    <definedName name="____________SP2">[1]FES!#REF!</definedName>
    <definedName name="____________SP20">[1]FES!#REF!</definedName>
    <definedName name="____________SP3">[1]FES!#REF!</definedName>
    <definedName name="____________SP4">[1]FES!#REF!</definedName>
    <definedName name="____________SP5">[1]FES!#REF!</definedName>
    <definedName name="____________SP7">[1]FES!#REF!</definedName>
    <definedName name="____________SP8">[1]FES!#REF!</definedName>
    <definedName name="____________SP9">[1]FES!#REF!</definedName>
    <definedName name="___________dat1">#REF!</definedName>
    <definedName name="___________dat10">#REF!</definedName>
    <definedName name="___________dat11">#REF!</definedName>
    <definedName name="___________dat12">#REF!</definedName>
    <definedName name="___________dat13">#REF!</definedName>
    <definedName name="___________dat14">#REF!</definedName>
    <definedName name="___________dat15">#REF!</definedName>
    <definedName name="___________dat16">#REF!</definedName>
    <definedName name="___________dat17">#REF!</definedName>
    <definedName name="___________dat18">#REF!</definedName>
    <definedName name="___________dat19">#REF!</definedName>
    <definedName name="___________dat2">#REF!</definedName>
    <definedName name="___________dat20">#REF!</definedName>
    <definedName name="___________dat21">#REF!</definedName>
    <definedName name="___________dat22">#REF!</definedName>
    <definedName name="___________dat23">#REF!</definedName>
    <definedName name="___________dat24">#REF!</definedName>
    <definedName name="___________dat3">#REF!</definedName>
    <definedName name="___________dat4">#REF!</definedName>
    <definedName name="___________dat5">#REF!</definedName>
    <definedName name="___________dat6">#REF!</definedName>
    <definedName name="___________dat7">#REF!</definedName>
    <definedName name="___________dat8">#REF!</definedName>
    <definedName name="___________dat9">#REF!</definedName>
    <definedName name="___________FY1">#N/A</definedName>
    <definedName name="___________M8">#N/A</definedName>
    <definedName name="___________M9">#N/A</definedName>
    <definedName name="___________Num2">#REF!</definedName>
    <definedName name="___________q11">#N/A</definedName>
    <definedName name="___________q15">#N/A</definedName>
    <definedName name="___________q17">#N/A</definedName>
    <definedName name="___________q2">#N/A</definedName>
    <definedName name="___________q3">#N/A</definedName>
    <definedName name="___________q4">#N/A</definedName>
    <definedName name="___________q5">#N/A</definedName>
    <definedName name="___________q6">#N/A</definedName>
    <definedName name="___________q7">#N/A</definedName>
    <definedName name="___________q8">#N/A</definedName>
    <definedName name="___________q9">#N/A</definedName>
    <definedName name="___________r">#N/A</definedName>
    <definedName name="___________SP1">[2]FES!#REF!</definedName>
    <definedName name="___________SP10">[2]FES!#REF!</definedName>
    <definedName name="___________SP11">[2]FES!#REF!</definedName>
    <definedName name="___________SP12">[2]FES!#REF!</definedName>
    <definedName name="___________SP13">[2]FES!#REF!</definedName>
    <definedName name="___________SP14">[2]FES!#REF!</definedName>
    <definedName name="___________SP15">[2]FES!#REF!</definedName>
    <definedName name="___________SP16">[2]FES!#REF!</definedName>
    <definedName name="___________SP17">[2]FES!#REF!</definedName>
    <definedName name="___________SP18">[2]FES!#REF!</definedName>
    <definedName name="___________SP19">[2]FES!#REF!</definedName>
    <definedName name="___________SP2">[2]FES!#REF!</definedName>
    <definedName name="___________SP20">[2]FES!#REF!</definedName>
    <definedName name="___________SP3">[2]FES!#REF!</definedName>
    <definedName name="___________SP4">[2]FES!#REF!</definedName>
    <definedName name="___________SP5">[2]FES!#REF!</definedName>
    <definedName name="___________SP7">[2]FES!#REF!</definedName>
    <definedName name="___________SP8">[2]FES!#REF!</definedName>
    <definedName name="___________SP9">[2]FES!#REF!</definedName>
    <definedName name="__________dat1">#REF!</definedName>
    <definedName name="__________dat10">#REF!</definedName>
    <definedName name="__________dat11">#REF!</definedName>
    <definedName name="__________dat12">#REF!</definedName>
    <definedName name="__________dat13">#REF!</definedName>
    <definedName name="__________dat14">#REF!</definedName>
    <definedName name="__________dat15">#REF!</definedName>
    <definedName name="__________dat16">#REF!</definedName>
    <definedName name="__________dat17">#REF!</definedName>
    <definedName name="__________dat18">#REF!</definedName>
    <definedName name="__________dat19">#REF!</definedName>
    <definedName name="__________dat2">#REF!</definedName>
    <definedName name="__________dat20">#REF!</definedName>
    <definedName name="__________dat21">#REF!</definedName>
    <definedName name="__________dat22">#REF!</definedName>
    <definedName name="__________dat23">#REF!</definedName>
    <definedName name="__________dat24">#REF!</definedName>
    <definedName name="__________dat3">#REF!</definedName>
    <definedName name="__________dat4">#REF!</definedName>
    <definedName name="__________dat5">#REF!</definedName>
    <definedName name="__________dat6">#REF!</definedName>
    <definedName name="__________dat7">#REF!</definedName>
    <definedName name="__________dat8">#REF!</definedName>
    <definedName name="__________dat9">#REF!</definedName>
    <definedName name="__________FY1">#N/A</definedName>
    <definedName name="__________M8">#N/A</definedName>
    <definedName name="__________M9">#N/A</definedName>
    <definedName name="__________Num2">#REF!</definedName>
    <definedName name="__________q11">#N/A</definedName>
    <definedName name="__________q15">#N/A</definedName>
    <definedName name="__________q17">#N/A</definedName>
    <definedName name="__________q2">#N/A</definedName>
    <definedName name="__________q3">#N/A</definedName>
    <definedName name="__________q4">#N/A</definedName>
    <definedName name="__________q5">#N/A</definedName>
    <definedName name="__________q6">#N/A</definedName>
    <definedName name="__________q7">#N/A</definedName>
    <definedName name="__________q8">#N/A</definedName>
    <definedName name="__________q9">#N/A</definedName>
    <definedName name="__________r">#N/A</definedName>
    <definedName name="__________SP1">[3]FES!#REF!</definedName>
    <definedName name="__________SP10">[3]FES!#REF!</definedName>
    <definedName name="__________SP11">[3]FES!#REF!</definedName>
    <definedName name="__________SP12">[3]FES!#REF!</definedName>
    <definedName name="__________SP13">[3]FES!#REF!</definedName>
    <definedName name="__________SP14">[3]FES!#REF!</definedName>
    <definedName name="__________SP15">[3]FES!#REF!</definedName>
    <definedName name="__________SP16">[3]FES!#REF!</definedName>
    <definedName name="__________SP17">[3]FES!#REF!</definedName>
    <definedName name="__________SP18">[3]FES!#REF!</definedName>
    <definedName name="__________SP19">[3]FES!#REF!</definedName>
    <definedName name="__________SP2">[3]FES!#REF!</definedName>
    <definedName name="__________SP20">[3]FES!#REF!</definedName>
    <definedName name="__________SP3">[3]FES!#REF!</definedName>
    <definedName name="__________SP4">[3]FES!#REF!</definedName>
    <definedName name="__________SP5">[3]FES!#REF!</definedName>
    <definedName name="__________SP7">[3]FES!#REF!</definedName>
    <definedName name="__________SP8">[3]FES!#REF!</definedName>
    <definedName name="__________SP9">[3]FES!#REF!</definedName>
    <definedName name="_________an1">[0]!_________an1</definedName>
    <definedName name="_________cv1">[0]!_________cv1</definedName>
    <definedName name="_________dat1">#REF!</definedName>
    <definedName name="_________dat10">#REF!</definedName>
    <definedName name="_________dat11">#REF!</definedName>
    <definedName name="_________dat12">#REF!</definedName>
    <definedName name="_________dat13">#REF!</definedName>
    <definedName name="_________dat14">#REF!</definedName>
    <definedName name="_________dat15">#REF!</definedName>
    <definedName name="_________dat16">#REF!</definedName>
    <definedName name="_________dat17">#REF!</definedName>
    <definedName name="_________dat18">#REF!</definedName>
    <definedName name="_________dat19">#REF!</definedName>
    <definedName name="_________dat2">#REF!</definedName>
    <definedName name="_________dat20">#REF!</definedName>
    <definedName name="_________dat21">#REF!</definedName>
    <definedName name="_________dat22">#REF!</definedName>
    <definedName name="_________dat23">#REF!</definedName>
    <definedName name="_________dat24">#REF!</definedName>
    <definedName name="_________dat3">#REF!</definedName>
    <definedName name="_________dat4">#REF!</definedName>
    <definedName name="_________dat5">#REF!</definedName>
    <definedName name="_________dat6">#REF!</definedName>
    <definedName name="_________dat7">#REF!</definedName>
    <definedName name="_________dat8">#REF!</definedName>
    <definedName name="_________dat9">#REF!</definedName>
    <definedName name="_________ew1">[0]!_________ew1</definedName>
    <definedName name="_________fg1">[0]!_________fg1</definedName>
    <definedName name="_________FY1">#N/A</definedName>
    <definedName name="_________k1">[0]!_________k1</definedName>
    <definedName name="_________M8">#N/A</definedName>
    <definedName name="_________M9">#N/A</definedName>
    <definedName name="_________Num2">#REF!</definedName>
    <definedName name="_________q11">#N/A</definedName>
    <definedName name="_________q15">#N/A</definedName>
    <definedName name="_________q17">#N/A</definedName>
    <definedName name="_________q2">#N/A</definedName>
    <definedName name="_________q3">#N/A</definedName>
    <definedName name="_________q4">#N/A</definedName>
    <definedName name="_________q5">#N/A</definedName>
    <definedName name="_________q6">#N/A</definedName>
    <definedName name="_________q7">#N/A</definedName>
    <definedName name="_________q8">#N/A</definedName>
    <definedName name="_________q9">#N/A</definedName>
    <definedName name="_________qq1">[0]!_________qq1</definedName>
    <definedName name="_________r">#N/A</definedName>
    <definedName name="_________rt1">[0]!_________rt1</definedName>
    <definedName name="_________SP1">[1]FES!#REF!</definedName>
    <definedName name="_________SP10">[1]FES!#REF!</definedName>
    <definedName name="_________SP11">[1]FES!#REF!</definedName>
    <definedName name="_________SP12">[1]FES!#REF!</definedName>
    <definedName name="_________SP13">[1]FES!#REF!</definedName>
    <definedName name="_________SP14">[1]FES!#REF!</definedName>
    <definedName name="_________SP15">[1]FES!#REF!</definedName>
    <definedName name="_________SP16">[1]FES!#REF!</definedName>
    <definedName name="_________SP17">[1]FES!#REF!</definedName>
    <definedName name="_________SP18">[1]FES!#REF!</definedName>
    <definedName name="_________SP19">[1]FES!#REF!</definedName>
    <definedName name="_________SP2">[1]FES!#REF!</definedName>
    <definedName name="_________SP20">[1]FES!#REF!</definedName>
    <definedName name="_________SP3">[1]FES!#REF!</definedName>
    <definedName name="_________SP4">[1]FES!#REF!</definedName>
    <definedName name="_________SP5">[1]FES!#REF!</definedName>
    <definedName name="_________SP7">[1]FES!#REF!</definedName>
    <definedName name="_________SP8">[1]FES!#REF!</definedName>
    <definedName name="_________SP9">[1]FES!#REF!</definedName>
    <definedName name="________an1">[0]!________an1</definedName>
    <definedName name="________cv1">[0]!________cv1</definedName>
    <definedName name="________DAT1">#REF!</definedName>
    <definedName name="________DAT10">#REF!</definedName>
    <definedName name="________DAT11">#REF!</definedName>
    <definedName name="________DAT12">#REF!</definedName>
    <definedName name="________DAT13">#REF!</definedName>
    <definedName name="________dat14">#REF!</definedName>
    <definedName name="________dat15">#REF!</definedName>
    <definedName name="________dat16">#REF!</definedName>
    <definedName name="________dat17">#REF!</definedName>
    <definedName name="________dat18">#REF!</definedName>
    <definedName name="________dat19">#REF!</definedName>
    <definedName name="________DAT2">#REF!</definedName>
    <definedName name="________dat20">#REF!</definedName>
    <definedName name="________dat21">#REF!</definedName>
    <definedName name="________dat22">#REF!</definedName>
    <definedName name="________dat23">#REF!</definedName>
    <definedName name="________dat24">#REF!</definedName>
    <definedName name="________DAT3">#REF!</definedName>
    <definedName name="________DAT4">#REF!</definedName>
    <definedName name="________DAT5">#REF!</definedName>
    <definedName name="________DAT6">#REF!</definedName>
    <definedName name="________DAT7">#REF!</definedName>
    <definedName name="________DAT8">#REF!</definedName>
    <definedName name="________DAT9">#REF!</definedName>
    <definedName name="________ew1">[0]!________ew1</definedName>
    <definedName name="________fg1">[0]!________fg1</definedName>
    <definedName name="________FY1">#N/A</definedName>
    <definedName name="________k1">[0]!________k1</definedName>
    <definedName name="________M8">#N/A</definedName>
    <definedName name="________M9">#N/A</definedName>
    <definedName name="________Num2">#REF!</definedName>
    <definedName name="________q11">#N/A</definedName>
    <definedName name="________q15">#N/A</definedName>
    <definedName name="________q17">#N/A</definedName>
    <definedName name="________q2">#N/A</definedName>
    <definedName name="________q3">#N/A</definedName>
    <definedName name="________q4">#N/A</definedName>
    <definedName name="________q5">#N/A</definedName>
    <definedName name="________q6">#N/A</definedName>
    <definedName name="________q7">#N/A</definedName>
    <definedName name="________q8">#N/A</definedName>
    <definedName name="________q9">#N/A</definedName>
    <definedName name="________qq1">[0]!________qq1</definedName>
    <definedName name="________r">#N/A</definedName>
    <definedName name="________rt1">[0]!________rt1</definedName>
    <definedName name="________SP1">[4]FES!#REF!</definedName>
    <definedName name="________SP10">[4]FES!#REF!</definedName>
    <definedName name="________SP11">[4]FES!#REF!</definedName>
    <definedName name="________SP12">[4]FES!#REF!</definedName>
    <definedName name="________SP13">[4]FES!#REF!</definedName>
    <definedName name="________SP14">[4]FES!#REF!</definedName>
    <definedName name="________SP15">[4]FES!#REF!</definedName>
    <definedName name="________SP16">[4]FES!#REF!</definedName>
    <definedName name="________SP17">[4]FES!#REF!</definedName>
    <definedName name="________SP18">[4]FES!#REF!</definedName>
    <definedName name="________SP19">[4]FES!#REF!</definedName>
    <definedName name="________SP2">[4]FES!#REF!</definedName>
    <definedName name="________SP20">[4]FES!#REF!</definedName>
    <definedName name="________SP3">[4]FES!#REF!</definedName>
    <definedName name="________SP4">[4]FES!#REF!</definedName>
    <definedName name="________SP5">[4]FES!#REF!</definedName>
    <definedName name="________SP7">[4]FES!#REF!</definedName>
    <definedName name="________SP8">[4]FES!#REF!</definedName>
    <definedName name="________SP9">[4]FES!#REF!</definedName>
    <definedName name="_______an1">[5]!_xlbgnm.an1</definedName>
    <definedName name="_______cv1">[5]!_xlbgnm.cv1</definedName>
    <definedName name="_______DAT1">#REF!</definedName>
    <definedName name="_______DAT10">#REF!</definedName>
    <definedName name="_______DAT11">#REF!</definedName>
    <definedName name="_______DAT12">#REF!</definedName>
    <definedName name="_______DAT13">#REF!</definedName>
    <definedName name="_______dat14">#REF!</definedName>
    <definedName name="_______dat15">#REF!</definedName>
    <definedName name="_______dat16">#REF!</definedName>
    <definedName name="_______dat17">#REF!</definedName>
    <definedName name="_______dat18">#REF!</definedName>
    <definedName name="_______dat19">#REF!</definedName>
    <definedName name="_______DAT2">#REF!</definedName>
    <definedName name="_______dat20">#REF!</definedName>
    <definedName name="_______dat21">#REF!</definedName>
    <definedName name="_______dat22">#REF!</definedName>
    <definedName name="_______dat23">#REF!</definedName>
    <definedName name="_______dat24">#REF!</definedName>
    <definedName name="_______DAT3">#REF!</definedName>
    <definedName name="_______DAT4">#REF!</definedName>
    <definedName name="_______DAT5">#REF!</definedName>
    <definedName name="_______DAT6">#REF!</definedName>
    <definedName name="_______DAT7">#REF!</definedName>
    <definedName name="_______DAT8">#REF!</definedName>
    <definedName name="_______DAT9">#REF!</definedName>
    <definedName name="_______ew1">[5]!_xlbgnm.ew1</definedName>
    <definedName name="_______ew11">[0]!_______ew11</definedName>
    <definedName name="_______fg1">[5]!_xlbgnm.fg1</definedName>
    <definedName name="_______FY1">#N/A</definedName>
    <definedName name="_______k1">[5]!_xlbgnm.k1</definedName>
    <definedName name="_______k2">[0]!_______k2</definedName>
    <definedName name="_______M8">#N/A</definedName>
    <definedName name="_______M9">#N/A</definedName>
    <definedName name="_______Num2">#REF!</definedName>
    <definedName name="_______q11">#N/A</definedName>
    <definedName name="_______q15">#N/A</definedName>
    <definedName name="_______q17">#N/A</definedName>
    <definedName name="_______q2">#N/A</definedName>
    <definedName name="_______q3">#N/A</definedName>
    <definedName name="_______q4">#N/A</definedName>
    <definedName name="_______q5">#N/A</definedName>
    <definedName name="_______q6">#N/A</definedName>
    <definedName name="_______q7">#N/A</definedName>
    <definedName name="_______q8">#N/A</definedName>
    <definedName name="_______q9">#N/A</definedName>
    <definedName name="_______qq1">[5]!_xlbgnm.qq1</definedName>
    <definedName name="_______r">#N/A</definedName>
    <definedName name="_______rt1">[5]!_xlbgnm.rt1</definedName>
    <definedName name="_______SP1">[1]FES!#REF!</definedName>
    <definedName name="_______SP10">[1]FES!#REF!</definedName>
    <definedName name="_______SP11">[1]FES!#REF!</definedName>
    <definedName name="_______SP12">[1]FES!#REF!</definedName>
    <definedName name="_______SP13">[1]FES!#REF!</definedName>
    <definedName name="_______SP14">[1]FES!#REF!</definedName>
    <definedName name="_______SP15">[1]FES!#REF!</definedName>
    <definedName name="_______SP16">[1]FES!#REF!</definedName>
    <definedName name="_______SP17">[1]FES!#REF!</definedName>
    <definedName name="_______SP18">[1]FES!#REF!</definedName>
    <definedName name="_______SP19">[1]FES!#REF!</definedName>
    <definedName name="_______SP2">[1]FES!#REF!</definedName>
    <definedName name="_______SP20">[1]FES!#REF!</definedName>
    <definedName name="_______SP3">[1]FES!#REF!</definedName>
    <definedName name="_______SP4">[1]FES!#REF!</definedName>
    <definedName name="_______SP5">[1]FES!#REF!</definedName>
    <definedName name="_______SP7">[1]FES!#REF!</definedName>
    <definedName name="_______SP8">[1]FES!#REF!</definedName>
    <definedName name="_______SP9">[1]FES!#REF!</definedName>
    <definedName name="______an1">#N/A</definedName>
    <definedName name="______cv1">#N/A</definedName>
    <definedName name="______DAT1">#REF!</definedName>
    <definedName name="______DAT10">#REF!</definedName>
    <definedName name="______DAT11">#REF!</definedName>
    <definedName name="______DAT12">#REF!</definedName>
    <definedName name="______DAT13">#REF!</definedName>
    <definedName name="______dat14">#REF!</definedName>
    <definedName name="______dat15">#REF!</definedName>
    <definedName name="______dat16">#REF!</definedName>
    <definedName name="______dat17">#REF!</definedName>
    <definedName name="______dat18">#REF!</definedName>
    <definedName name="______dat19">#REF!</definedName>
    <definedName name="______DAT2">#REF!</definedName>
    <definedName name="______dat20">#REF!</definedName>
    <definedName name="______dat21">#REF!</definedName>
    <definedName name="______dat22">#REF!</definedName>
    <definedName name="______dat23">#REF!</definedName>
    <definedName name="______dat24">#REF!</definedName>
    <definedName name="______DAT3">#REF!</definedName>
    <definedName name="______DAT4">#REF!</definedName>
    <definedName name="______DAT5">#REF!</definedName>
    <definedName name="______DAT6">#REF!</definedName>
    <definedName name="______DAT7">#REF!</definedName>
    <definedName name="______DAT8">#REF!</definedName>
    <definedName name="______DAT9">#REF!</definedName>
    <definedName name="______ew1">#N/A</definedName>
    <definedName name="______ew11">[0]!______ew11</definedName>
    <definedName name="______fg1">#N/A</definedName>
    <definedName name="______FY1">#N/A</definedName>
    <definedName name="______k1">#N/A</definedName>
    <definedName name="______k2">[0]!______k2</definedName>
    <definedName name="______M8">#N/A</definedName>
    <definedName name="______M9">#N/A</definedName>
    <definedName name="______Num2">#REF!</definedName>
    <definedName name="______q11">#N/A</definedName>
    <definedName name="______q15">#N/A</definedName>
    <definedName name="______q17">#N/A</definedName>
    <definedName name="______q2">#N/A</definedName>
    <definedName name="______q3">#N/A</definedName>
    <definedName name="______q4">#N/A</definedName>
    <definedName name="______q5">#N/A</definedName>
    <definedName name="______q6">#N/A</definedName>
    <definedName name="______q7">#N/A</definedName>
    <definedName name="______q8">#N/A</definedName>
    <definedName name="______q9">#N/A</definedName>
    <definedName name="______qq1">#N/A</definedName>
    <definedName name="______r">#N/A</definedName>
    <definedName name="______rt1">#N/A</definedName>
    <definedName name="______SP1">[4]FES!#REF!</definedName>
    <definedName name="______SP10">[4]FES!#REF!</definedName>
    <definedName name="______SP11">[4]FES!#REF!</definedName>
    <definedName name="______SP12">[4]FES!#REF!</definedName>
    <definedName name="______SP13">[4]FES!#REF!</definedName>
    <definedName name="______SP14">[4]FES!#REF!</definedName>
    <definedName name="______SP15">[4]FES!#REF!</definedName>
    <definedName name="______SP16">[4]FES!#REF!</definedName>
    <definedName name="______SP17">[4]FES!#REF!</definedName>
    <definedName name="______SP18">[4]FES!#REF!</definedName>
    <definedName name="______SP19">[4]FES!#REF!</definedName>
    <definedName name="______SP2">[4]FES!#REF!</definedName>
    <definedName name="______SP20">[4]FES!#REF!</definedName>
    <definedName name="______SP3">[4]FES!#REF!</definedName>
    <definedName name="______SP4">[4]FES!#REF!</definedName>
    <definedName name="______SP5">[4]FES!#REF!</definedName>
    <definedName name="______SP7">[4]FES!#REF!</definedName>
    <definedName name="______SP8">[4]FES!#REF!</definedName>
    <definedName name="______SP9">[4]FES!#REF!</definedName>
    <definedName name="_____an1">[5]!_xlbgnm.an1</definedName>
    <definedName name="_____cv1">[5]!_xlbgnm.cv1</definedName>
    <definedName name="_____DAT1">#REF!</definedName>
    <definedName name="_____DAT10">#REF!</definedName>
    <definedName name="_____DAT11">#REF!</definedName>
    <definedName name="_____DAT12">#REF!</definedName>
    <definedName name="_____DAT13">#REF!</definedName>
    <definedName name="_____dat14">#REF!</definedName>
    <definedName name="_____dat15">#REF!</definedName>
    <definedName name="_____dat16">#REF!</definedName>
    <definedName name="_____dat17">#REF!</definedName>
    <definedName name="_____dat18">#REF!</definedName>
    <definedName name="_____dat19">#REF!</definedName>
    <definedName name="_____DAT2">#REF!</definedName>
    <definedName name="_____dat20">#REF!</definedName>
    <definedName name="_____dat21">#REF!</definedName>
    <definedName name="_____dat22">#REF!</definedName>
    <definedName name="_____dat23">#REF!</definedName>
    <definedName name="_____dat24">#REF!</definedName>
    <definedName name="_____DAT3">#REF!</definedName>
    <definedName name="_____DAT4">#REF!</definedName>
    <definedName name="_____DAT5">#REF!</definedName>
    <definedName name="_____DAT6">#REF!</definedName>
    <definedName name="_____DAT7">#REF!</definedName>
    <definedName name="_____DAT8">#REF!</definedName>
    <definedName name="_____DAT9">#REF!</definedName>
    <definedName name="_____ew1">[5]!_xlbgnm.ew1</definedName>
    <definedName name="_____ew11">#N/A</definedName>
    <definedName name="_____fg1">[5]!_xlbgnm.fg1</definedName>
    <definedName name="_____FY1">#N/A</definedName>
    <definedName name="_____k1">[5]!_xlbgnm.k1</definedName>
    <definedName name="_____k2">#N/A</definedName>
    <definedName name="_____M8">#N/A</definedName>
    <definedName name="_____M9">#N/A</definedName>
    <definedName name="_____Num2">#REF!</definedName>
    <definedName name="_____q11">#N/A</definedName>
    <definedName name="_____q15">#N/A</definedName>
    <definedName name="_____q17">#N/A</definedName>
    <definedName name="_____q2">#N/A</definedName>
    <definedName name="_____q3">#N/A</definedName>
    <definedName name="_____q4">#N/A</definedName>
    <definedName name="_____q5">#N/A</definedName>
    <definedName name="_____q6">#N/A</definedName>
    <definedName name="_____q7">#N/A</definedName>
    <definedName name="_____q8">#N/A</definedName>
    <definedName name="_____q9">#N/A</definedName>
    <definedName name="_____qq1">[5]!_xlbgnm.qq1</definedName>
    <definedName name="_____r">#N/A</definedName>
    <definedName name="_____rt1">[5]!_xlbgnm.rt1</definedName>
    <definedName name="_____SP1">[1]FES!#REF!</definedName>
    <definedName name="_____SP10">[1]FES!#REF!</definedName>
    <definedName name="_____SP11">[1]FES!#REF!</definedName>
    <definedName name="_____SP12">[1]FES!#REF!</definedName>
    <definedName name="_____SP13">[1]FES!#REF!</definedName>
    <definedName name="_____SP14">[1]FES!#REF!</definedName>
    <definedName name="_____SP15">[1]FES!#REF!</definedName>
    <definedName name="_____SP16">[1]FES!#REF!</definedName>
    <definedName name="_____SP17">[1]FES!#REF!</definedName>
    <definedName name="_____SP18">[1]FES!#REF!</definedName>
    <definedName name="_____SP19">[1]FES!#REF!</definedName>
    <definedName name="_____SP2">[1]FES!#REF!</definedName>
    <definedName name="_____SP20">[1]FES!#REF!</definedName>
    <definedName name="_____SP3">[1]FES!#REF!</definedName>
    <definedName name="_____SP4">[1]FES!#REF!</definedName>
    <definedName name="_____SP5">[1]FES!#REF!</definedName>
    <definedName name="_____SP7">[1]FES!#REF!</definedName>
    <definedName name="_____SP8">[1]FES!#REF!</definedName>
    <definedName name="_____SP9">[1]FES!#REF!</definedName>
    <definedName name="____an1">#N/A</definedName>
    <definedName name="____cv1">#N/A</definedName>
    <definedName name="____DAT1">#REF!</definedName>
    <definedName name="____DAT10">#REF!</definedName>
    <definedName name="____DAT11">#REF!</definedName>
    <definedName name="____DAT12">#REF!</definedName>
    <definedName name="____DAT13">#REF!</definedName>
    <definedName name="____dat14">#REF!</definedName>
    <definedName name="____dat15">#REF!</definedName>
    <definedName name="____dat16">#REF!</definedName>
    <definedName name="____dat17">#REF!</definedName>
    <definedName name="____dat18">#REF!</definedName>
    <definedName name="____dat19">#REF!</definedName>
    <definedName name="____DAT2">#REF!</definedName>
    <definedName name="____dat20">#REF!</definedName>
    <definedName name="____dat21">#REF!</definedName>
    <definedName name="____dat22">#REF!</definedName>
    <definedName name="____dat23">#REF!</definedName>
    <definedName name="____dat24">#REF!</definedName>
    <definedName name="____DAT3">#REF!</definedName>
    <definedName name="____DAT4">#REF!</definedName>
    <definedName name="____DAT5">#REF!</definedName>
    <definedName name="____DAT6">#REF!</definedName>
    <definedName name="____DAT7">#REF!</definedName>
    <definedName name="____DAT8">#REF!</definedName>
    <definedName name="____DAT9">#REF!</definedName>
    <definedName name="____ew1">#N/A</definedName>
    <definedName name="____ew11">#N/A</definedName>
    <definedName name="____fg1">#N/A</definedName>
    <definedName name="____FY1">#N/A</definedName>
    <definedName name="____k1">#N/A</definedName>
    <definedName name="____k2">#N/A</definedName>
    <definedName name="____M8">'[6]Тариф потерь'!_xlbgnm.M8</definedName>
    <definedName name="____M9">'[6]Тариф потерь'!_xlbgnm.M9</definedName>
    <definedName name="____Num2">#REF!</definedName>
    <definedName name="____q11">'[6]Тариф потерь'!_xlbgnm.q11</definedName>
    <definedName name="____q15">'[6]Тариф потерь'!_xlbgnm.q15</definedName>
    <definedName name="____q17">'[6]Тариф потерь'!_xlbgnm.q17</definedName>
    <definedName name="____q2">'[6]Тариф потерь'!_xlbgnm.q2</definedName>
    <definedName name="____q3">'[6]Тариф потерь'!_xlbgnm.q3</definedName>
    <definedName name="____q4">'[6]Тариф потерь'!_xlbgnm.q4</definedName>
    <definedName name="____q5">'[6]Тариф потерь'!_xlbgnm.q5</definedName>
    <definedName name="____q6">'[6]Тариф потерь'!_xlbgnm.q6</definedName>
    <definedName name="____q7">'[6]Тариф потерь'!_xlbgnm.q7</definedName>
    <definedName name="____q8">'[6]Тариф потерь'!_xlbgnm.q8</definedName>
    <definedName name="____q9">'[6]Тариф потерь'!_xlbgnm.q9</definedName>
    <definedName name="____qq1">#N/A</definedName>
    <definedName name="____r">#N/A</definedName>
    <definedName name="____rt1">#N/A</definedName>
    <definedName name="____SP1">[4]FES!#REF!</definedName>
    <definedName name="____SP10">[4]FES!#REF!</definedName>
    <definedName name="____SP11">[4]FES!#REF!</definedName>
    <definedName name="____SP12">[4]FES!#REF!</definedName>
    <definedName name="____SP13">[4]FES!#REF!</definedName>
    <definedName name="____SP14">[4]FES!#REF!</definedName>
    <definedName name="____SP15">[4]FES!#REF!</definedName>
    <definedName name="____SP16">[4]FES!#REF!</definedName>
    <definedName name="____SP17">[4]FES!#REF!</definedName>
    <definedName name="____SP18">[4]FES!#REF!</definedName>
    <definedName name="____SP19">[4]FES!#REF!</definedName>
    <definedName name="____SP2">[4]FES!#REF!</definedName>
    <definedName name="____SP20">[4]FES!#REF!</definedName>
    <definedName name="____SP3">[4]FES!#REF!</definedName>
    <definedName name="____SP4">[4]FES!#REF!</definedName>
    <definedName name="____SP5">[4]FES!#REF!</definedName>
    <definedName name="____SP7">[4]FES!#REF!</definedName>
    <definedName name="____SP8">[4]FES!#REF!</definedName>
    <definedName name="____SP9">[4]FES!#REF!</definedName>
    <definedName name="____ww1">[0]!____ww1</definedName>
    <definedName name="____www7">[0]!____www7</definedName>
    <definedName name="___an1">[5]!_xlbgnm.an1</definedName>
    <definedName name="___cv1">[5]!_xlbgnm.cv1</definedName>
    <definedName name="___DAT1">#REF!</definedName>
    <definedName name="___DAT10">#REF!</definedName>
    <definedName name="___DAT11">#REF!</definedName>
    <definedName name="___DAT12">#REF!</definedName>
    <definedName name="___DAT13">#REF!</definedName>
    <definedName name="___dat14">#REF!</definedName>
    <definedName name="___dat15">#REF!</definedName>
    <definedName name="___dat16">#REF!</definedName>
    <definedName name="___dat17">#REF!</definedName>
    <definedName name="___dat18">#REF!</definedName>
    <definedName name="___dat19">#REF!</definedName>
    <definedName name="___DAT2">#REF!</definedName>
    <definedName name="___dat20">#REF!</definedName>
    <definedName name="___dat21">#REF!</definedName>
    <definedName name="___dat22">#REF!</definedName>
    <definedName name="___dat23">#REF!</definedName>
    <definedName name="___dat24">#REF!</definedName>
    <definedName name="___DAT3">#REF!</definedName>
    <definedName name="___DAT4">#REF!</definedName>
    <definedName name="___DAT5">#REF!</definedName>
    <definedName name="___DAT6">#REF!</definedName>
    <definedName name="___DAT7">#REF!</definedName>
    <definedName name="___DAT8">#REF!</definedName>
    <definedName name="___DAT9">#REF!</definedName>
    <definedName name="___ew1">[5]!_xlbgnm.ew1</definedName>
    <definedName name="___ew11">#N/A</definedName>
    <definedName name="___fg1">[5]!_xlbgnm.fg1</definedName>
    <definedName name="___FY1">[0]!___FY1</definedName>
    <definedName name="___k1">[5]!_xlbgnm.k1</definedName>
    <definedName name="___k2">#N/A</definedName>
    <definedName name="___M8">[0]!___M8</definedName>
    <definedName name="___M9">[0]!___M9</definedName>
    <definedName name="___Num2">#REF!</definedName>
    <definedName name="___q11">[0]!___q11</definedName>
    <definedName name="___q15">[0]!___q15</definedName>
    <definedName name="___q17">[0]!___q17</definedName>
    <definedName name="___q2">[0]!___q2</definedName>
    <definedName name="___q3">[0]!___q3</definedName>
    <definedName name="___q4">[0]!___q4</definedName>
    <definedName name="___q5">[0]!___q5</definedName>
    <definedName name="___q6">[0]!___q6</definedName>
    <definedName name="___q7">[0]!___q7</definedName>
    <definedName name="___q8">[0]!___q8</definedName>
    <definedName name="___q9">[0]!___q9</definedName>
    <definedName name="___qq1">[5]!_xlbgnm.qq1</definedName>
    <definedName name="___r">#N/A</definedName>
    <definedName name="___rt1">[5]!_xlbgnm.rt1</definedName>
    <definedName name="___SP1">[7]FES!#REF!</definedName>
    <definedName name="___SP10">[7]FES!#REF!</definedName>
    <definedName name="___SP11">[7]FES!#REF!</definedName>
    <definedName name="___SP12">[7]FES!#REF!</definedName>
    <definedName name="___SP13">[7]FES!#REF!</definedName>
    <definedName name="___SP14">[7]FES!#REF!</definedName>
    <definedName name="___SP15">[7]FES!#REF!</definedName>
    <definedName name="___SP16">[7]FES!#REF!</definedName>
    <definedName name="___SP17">[7]FES!#REF!</definedName>
    <definedName name="___SP18">[7]FES!#REF!</definedName>
    <definedName name="___SP19">[7]FES!#REF!</definedName>
    <definedName name="___SP2">[7]FES!#REF!</definedName>
    <definedName name="___SP20">[7]FES!#REF!</definedName>
    <definedName name="___SP3">[7]FES!#REF!</definedName>
    <definedName name="___SP4">[7]FES!#REF!</definedName>
    <definedName name="___SP5">[7]FES!#REF!</definedName>
    <definedName name="___SP7">[7]FES!#REF!</definedName>
    <definedName name="___SP8">[7]FES!#REF!</definedName>
    <definedName name="___SP9">[7]FES!#REF!</definedName>
    <definedName name="___ww1">[0]!___ww1</definedName>
    <definedName name="___www7">[0]!___www7</definedName>
    <definedName name="__123Graph_AGRAPH1" localSheetId="4" hidden="1">'[8]на 1 тут'!#REF!</definedName>
    <definedName name="__123Graph_AGRAPH1" hidden="1">'[8]на 1 тут'!#REF!</definedName>
    <definedName name="__123Graph_AGRAPH2" localSheetId="4" hidden="1">'[8]на 1 тут'!#REF!</definedName>
    <definedName name="__123Graph_AGRAPH2" hidden="1">'[8]на 1 тут'!#REF!</definedName>
    <definedName name="__123Graph_BGRAPH1" localSheetId="4" hidden="1">'[8]на 1 тут'!#REF!</definedName>
    <definedName name="__123Graph_BGRAPH1" hidden="1">'[8]на 1 тут'!#REF!</definedName>
    <definedName name="__123Graph_BGRAPH2" localSheetId="4" hidden="1">'[8]на 1 тут'!#REF!</definedName>
    <definedName name="__123Graph_BGRAPH2" hidden="1">'[8]на 1 тут'!#REF!</definedName>
    <definedName name="__123Graph_CGRAPH1" localSheetId="4" hidden="1">'[8]на 1 тут'!#REF!</definedName>
    <definedName name="__123Graph_CGRAPH1" hidden="1">'[8]на 1 тут'!#REF!</definedName>
    <definedName name="__123Graph_CGRAPH2" localSheetId="4" hidden="1">'[8]на 1 тут'!#REF!</definedName>
    <definedName name="__123Graph_CGRAPH2" hidden="1">'[8]на 1 тут'!#REF!</definedName>
    <definedName name="__123Graph_LBL_AGRAPH1" localSheetId="4" hidden="1">'[8]на 1 тут'!#REF!</definedName>
    <definedName name="__123Graph_LBL_AGRAPH1" hidden="1">'[8]на 1 тут'!#REF!</definedName>
    <definedName name="__123Graph_XGRAPH1" localSheetId="4" hidden="1">'[8]на 1 тут'!#REF!</definedName>
    <definedName name="__123Graph_XGRAPH1" hidden="1">'[8]на 1 тут'!#REF!</definedName>
    <definedName name="__123Graph_XGRAPH2" localSheetId="4" hidden="1">'[8]на 1 тут'!#REF!</definedName>
    <definedName name="__123Graph_XGRAPH2" hidden="1">'[8]на 1 тут'!#REF!</definedName>
    <definedName name="__an1">#N/A</definedName>
    <definedName name="__cv1">#N/A</definedName>
    <definedName name="__DAT1">#REF!</definedName>
    <definedName name="__DAT10">#REF!</definedName>
    <definedName name="__DAT11">#REF!</definedName>
    <definedName name="__DAT12">#REF!</definedName>
    <definedName name="__DAT13">#REF!</definedName>
    <definedName name="__dat14">#REF!</definedName>
    <definedName name="__dat15">#REF!</definedName>
    <definedName name="__dat16">#REF!</definedName>
    <definedName name="__dat17">#REF!</definedName>
    <definedName name="__dat18">#REF!</definedName>
    <definedName name="__dat19">#REF!</definedName>
    <definedName name="__DAT2">#REF!</definedName>
    <definedName name="__dat20">#REF!</definedName>
    <definedName name="__dat21">#REF!</definedName>
    <definedName name="__dat22">#REF!</definedName>
    <definedName name="__dat23">#REF!</definedName>
    <definedName name="__dat24">#REF!</definedName>
    <definedName name="__DAT3">#REF!</definedName>
    <definedName name="__DAT4">#REF!</definedName>
    <definedName name="__DAT5">#REF!</definedName>
    <definedName name="__DAT6">#REF!</definedName>
    <definedName name="__DAT7">#REF!</definedName>
    <definedName name="__DAT8">#REF!</definedName>
    <definedName name="__DAT9">#REF!</definedName>
    <definedName name="__ew1">#N/A</definedName>
    <definedName name="__ew11">#N/A</definedName>
    <definedName name="__fg1">#N/A</definedName>
    <definedName name="__FY1">'[6]Тариф потерь'!_xlbgnm.FY1</definedName>
    <definedName name="__k1">#N/A</definedName>
    <definedName name="__k2">#N/A</definedName>
    <definedName name="__M8">[0]!__M8</definedName>
    <definedName name="__M9">[0]!__M9</definedName>
    <definedName name="__Num2">#REF!</definedName>
    <definedName name="__q11">[0]!__q11</definedName>
    <definedName name="__q15">[0]!__q15</definedName>
    <definedName name="__q17">[0]!__q17</definedName>
    <definedName name="__q2">[0]!__q2</definedName>
    <definedName name="__q3">[0]!__q3</definedName>
    <definedName name="__q4">[0]!__q4</definedName>
    <definedName name="__q5">[0]!__q5</definedName>
    <definedName name="__q6">[0]!__q6</definedName>
    <definedName name="__q7">[0]!__q7</definedName>
    <definedName name="__q8">[0]!__q8</definedName>
    <definedName name="__q9">[0]!__q9</definedName>
    <definedName name="__qq1">#N/A</definedName>
    <definedName name="__r">#N/A</definedName>
    <definedName name="__rt1">#N/A</definedName>
    <definedName name="__SP1">[7]FES!#REF!</definedName>
    <definedName name="__SP10">[7]FES!#REF!</definedName>
    <definedName name="__SP11">[7]FES!#REF!</definedName>
    <definedName name="__SP12">[7]FES!#REF!</definedName>
    <definedName name="__SP13">[7]FES!#REF!</definedName>
    <definedName name="__SP14">[7]FES!#REF!</definedName>
    <definedName name="__SP15">[7]FES!#REF!</definedName>
    <definedName name="__SP16">[7]FES!#REF!</definedName>
    <definedName name="__SP17">[7]FES!#REF!</definedName>
    <definedName name="__SP18">[7]FES!#REF!</definedName>
    <definedName name="__SP19">[7]FES!#REF!</definedName>
    <definedName name="__SP2">[7]FES!#REF!</definedName>
    <definedName name="__SP20">[7]FES!#REF!</definedName>
    <definedName name="__SP3">[7]FES!#REF!</definedName>
    <definedName name="__SP4">[7]FES!#REF!</definedName>
    <definedName name="__SP5">[7]FES!#REF!</definedName>
    <definedName name="__SP7">[7]FES!#REF!</definedName>
    <definedName name="__SP8">[7]FES!#REF!</definedName>
    <definedName name="__SP9">[7]FES!#REF!</definedName>
    <definedName name="__ww1">#N/A</definedName>
    <definedName name="__www7">#N/A</definedName>
    <definedName name="_101.0102.00">#REF!</definedName>
    <definedName name="_101.0103.00">#REF!</definedName>
    <definedName name="_101.0104.00">#REF!</definedName>
    <definedName name="_101.0200.00">#REF!</definedName>
    <definedName name="_102.0000.00">#REF!</definedName>
    <definedName name="_102.0100.00">#REF!</definedName>
    <definedName name="_102.0101.00">#REF!</definedName>
    <definedName name="_102.0102.00">#REF!</definedName>
    <definedName name="_102.0103.00">#REF!</definedName>
    <definedName name="_102.0104.00">#REF!</definedName>
    <definedName name="_102.0107.00">#REF!</definedName>
    <definedName name="_102.0107.01">#REF!</definedName>
    <definedName name="_102.0107.02">#REF!</definedName>
    <definedName name="_102.0107.03">#REF!</definedName>
    <definedName name="_102.0200.00">#REF!</definedName>
    <definedName name="_102.0301.00">#REF!</definedName>
    <definedName name="_102.0302.00">#REF!</definedName>
    <definedName name="_102.0303.00">#REF!</definedName>
    <definedName name="_102.0303.01">#REF!</definedName>
    <definedName name="_102.0303.02">#REF!</definedName>
    <definedName name="_102.0303.03">#REF!</definedName>
    <definedName name="_102.0303.04">#REF!</definedName>
    <definedName name="_103.0000.00">#REF!</definedName>
    <definedName name="_103.0100.00">#REF!</definedName>
    <definedName name="_103.0200.00">#REF!</definedName>
    <definedName name="_104.0000.00">#REF!</definedName>
    <definedName name="_123" hidden="1">'[8]на 1 тут'!#REF!</definedName>
    <definedName name="_133" hidden="1">'[8]на 1 тут'!#REF!</definedName>
    <definedName name="_1Excel_BuiltIn__FilterDatabase_19_1">#REF!</definedName>
    <definedName name="_300.0300.00">#REF!</definedName>
    <definedName name="_300.0301.00">#REF!</definedName>
    <definedName name="_300.0301.10">#REF!</definedName>
    <definedName name="_300.0301.11">#REF!</definedName>
    <definedName name="_300.0301.12">#REF!</definedName>
    <definedName name="_300.0301.20">#REF!</definedName>
    <definedName name="_300.0301.21">#REF!</definedName>
    <definedName name="_300.0301.22">#REF!</definedName>
    <definedName name="_300.0301.30">#REF!</definedName>
    <definedName name="_300.0301.40">#REF!</definedName>
    <definedName name="_300.0302.00">#REF!</definedName>
    <definedName name="_300.0303.00">#REF!</definedName>
    <definedName name="_300.0304.00">#REF!</definedName>
    <definedName name="_300.0305.00">#REF!</definedName>
    <definedName name="_310.0000.00">#REF!</definedName>
    <definedName name="_310.0100.00">#REF!</definedName>
    <definedName name="_310.0200.00">#REF!</definedName>
    <definedName name="_310.0201.00">#REF!</definedName>
    <definedName name="_310.0201.10">#REF!</definedName>
    <definedName name="_310.0201.20">#REF!</definedName>
    <definedName name="_310.0201.30">#REF!</definedName>
    <definedName name="_310.0201.40">#REF!</definedName>
    <definedName name="_310.0202.00">#REF!</definedName>
    <definedName name="_310.0203.00">#REF!</definedName>
    <definedName name="_310.0204.00">#REF!</definedName>
    <definedName name="_311.0100.00">#REF!</definedName>
    <definedName name="_311.1100.00">#REF!</definedName>
    <definedName name="_311.1101.00">#REF!</definedName>
    <definedName name="_311.1102.01">#REF!</definedName>
    <definedName name="_311.1102.10">#REF!</definedName>
    <definedName name="_311.1102.11">#REF!</definedName>
    <definedName name="_311.1102.11.1">#REF!</definedName>
    <definedName name="_311.1102.11.2">#REF!</definedName>
    <definedName name="_311.1102.11.3">#REF!</definedName>
    <definedName name="_311.1102.11.4">#REF!</definedName>
    <definedName name="_311.1102.11_1">#REF!</definedName>
    <definedName name="_311.1102.11_2">#REF!</definedName>
    <definedName name="_311.1102.11_3">#REF!</definedName>
    <definedName name="_311.1102.11_4">#REF!</definedName>
    <definedName name="_311.1102.12">#REF!</definedName>
    <definedName name="_311.1102.12.1">#REF!</definedName>
    <definedName name="_311.1102.12.2">#REF!</definedName>
    <definedName name="_311.1102.12.3">#REF!</definedName>
    <definedName name="_311.1102.12.4">#REF!</definedName>
    <definedName name="_311.1102.12_1">#REF!</definedName>
    <definedName name="_311.1102.12_2">#REF!</definedName>
    <definedName name="_311.1102.12_3">#REF!</definedName>
    <definedName name="_311.1102.12_4">#REF!</definedName>
    <definedName name="_311.1102.20">#REF!</definedName>
    <definedName name="_311.1103.00">#REF!</definedName>
    <definedName name="_311.1104.00">#REF!</definedName>
    <definedName name="_311.1104.10">#REF!</definedName>
    <definedName name="_311.1104.20">#REF!</definedName>
    <definedName name="_311.1105.00">#REF!</definedName>
    <definedName name="_311.1106.00">#REF!</definedName>
    <definedName name="_311.1107.00">#REF!</definedName>
    <definedName name="_311.2100.00">#REF!</definedName>
    <definedName name="_311.2101.00">#REF!</definedName>
    <definedName name="_311.2102.01">#REF!</definedName>
    <definedName name="_311.2102.10">#REF!</definedName>
    <definedName name="_311.2102.11">#REF!</definedName>
    <definedName name="_311.2102.11.1">#REF!</definedName>
    <definedName name="_311.2102.11.2">#REF!</definedName>
    <definedName name="_311.2102.11.3">#REF!</definedName>
    <definedName name="_311.2102.11.4">#REF!</definedName>
    <definedName name="_311.2102.11_1">#REF!</definedName>
    <definedName name="_311.2102.11_2">#REF!</definedName>
    <definedName name="_311.2102.11_3">#REF!</definedName>
    <definedName name="_311.2102.11_4">#REF!</definedName>
    <definedName name="_311.2102.12">#REF!</definedName>
    <definedName name="_311.2102.12.1">#REF!</definedName>
    <definedName name="_311.2102.12.2">#REF!</definedName>
    <definedName name="_311.2102.12.3">#REF!</definedName>
    <definedName name="_311.2102.12.4">#REF!</definedName>
    <definedName name="_311.2102.12_1">#REF!</definedName>
    <definedName name="_311.2102.12_2">#REF!</definedName>
    <definedName name="_311.2102.12_3">#REF!</definedName>
    <definedName name="_311.2102.12_4">#REF!</definedName>
    <definedName name="_311.2102.20">#REF!</definedName>
    <definedName name="_311.2103.00">#REF!</definedName>
    <definedName name="_311.2104.00">#REF!</definedName>
    <definedName name="_311.2104.10">#REF!</definedName>
    <definedName name="_311.2104.20">#REF!</definedName>
    <definedName name="_311.2105.00">#REF!</definedName>
    <definedName name="_311.2106.00">#REF!</definedName>
    <definedName name="_311.2107.00">#REF!</definedName>
    <definedName name="_312.0100.00">#REF!</definedName>
    <definedName name="_312.1100.00">#REF!</definedName>
    <definedName name="_312.1110.00">#REF!</definedName>
    <definedName name="_312.1120.00">#REF!</definedName>
    <definedName name="_312.1130.00">#REF!</definedName>
    <definedName name="_312.1140.00">#REF!</definedName>
    <definedName name="_312.1150.00">#REF!</definedName>
    <definedName name="_312.1160.00">#REF!</definedName>
    <definedName name="_312.1170.00">#REF!</definedName>
    <definedName name="_312.2100.00">#REF!</definedName>
    <definedName name="_312.2110.00">#REF!</definedName>
    <definedName name="_312.2120.00">#REF!</definedName>
    <definedName name="_312.2130.00">#REF!</definedName>
    <definedName name="_312.2140.00">#REF!</definedName>
    <definedName name="_312.2150.00">#REF!</definedName>
    <definedName name="_312.2160.00">#REF!</definedName>
    <definedName name="_312.2170.00">#REF!</definedName>
    <definedName name="_320.0000.00">#REF!</definedName>
    <definedName name="_320.0000.00.1">#REF!</definedName>
    <definedName name="_320.0000.00.2">#REF!</definedName>
    <definedName name="_320.0000.00.7">#REF!</definedName>
    <definedName name="_320.0000.00_0">#REF!</definedName>
    <definedName name="_320.0000.00_1">#REF!</definedName>
    <definedName name="_320.0000.00_2">#REF!</definedName>
    <definedName name="_320.0000.00_7">#REF!</definedName>
    <definedName name="_320.0100.00">#REF!</definedName>
    <definedName name="_320.0200.00">#REF!</definedName>
    <definedName name="_320.0201.00">#REF!</definedName>
    <definedName name="_320.0201.10">#REF!</definedName>
    <definedName name="_320.0201.20">#REF!</definedName>
    <definedName name="_320.0201.30">#REF!</definedName>
    <definedName name="_320.0201.40">#REF!</definedName>
    <definedName name="_320.0204.00">#REF!</definedName>
    <definedName name="_321.0100.00">#REF!</definedName>
    <definedName name="_321.0101.00">#REF!</definedName>
    <definedName name="_321.0102.01">#REF!</definedName>
    <definedName name="_321.0102.10">#REF!</definedName>
    <definedName name="_321.0102.11">#REF!</definedName>
    <definedName name="_321.0102.11.1">#REF!</definedName>
    <definedName name="_321.0102.11.2">#REF!</definedName>
    <definedName name="_321.0102.11.3">#REF!</definedName>
    <definedName name="_321.0102.11.4">#REF!</definedName>
    <definedName name="_321.0102.11_1">#REF!</definedName>
    <definedName name="_321.0102.11_2">#REF!</definedName>
    <definedName name="_321.0102.11_3">#REF!</definedName>
    <definedName name="_321.0102.11_4">#REF!</definedName>
    <definedName name="_321.0102.12">#REF!</definedName>
    <definedName name="_321.0102.12.1">#REF!</definedName>
    <definedName name="_321.0102.12.2">#REF!</definedName>
    <definedName name="_321.0102.12.3">#REF!</definedName>
    <definedName name="_321.0102.12.4">#REF!</definedName>
    <definedName name="_321.0102.12_1">#REF!</definedName>
    <definedName name="_321.0102.12_2">#REF!</definedName>
    <definedName name="_321.0102.12_3">#REF!</definedName>
    <definedName name="_321.0102.12_4">#REF!</definedName>
    <definedName name="_321.0102.20">#REF!</definedName>
    <definedName name="_321.0103.00">#REF!</definedName>
    <definedName name="_321.0104.00">#REF!</definedName>
    <definedName name="_321.0104.10">#REF!</definedName>
    <definedName name="_321.0104.20">#REF!</definedName>
    <definedName name="_321.0105.00">#REF!</definedName>
    <definedName name="_321.0106.00">#REF!</definedName>
    <definedName name="_321.0107.00">#REF!</definedName>
    <definedName name="_322.0100.00">#REF!</definedName>
    <definedName name="_322.0110.00">#REF!</definedName>
    <definedName name="_322.0120.00">#REF!</definedName>
    <definedName name="_322.0130.00">#REF!</definedName>
    <definedName name="_322.0140.00">#REF!</definedName>
    <definedName name="_322.0150.00">#REF!</definedName>
    <definedName name="_322.0160.00">#REF!</definedName>
    <definedName name="_322.0170.00">#REF!</definedName>
    <definedName name="_322222">#N/A</definedName>
    <definedName name="_8Excel_BuiltIn__FilterDatabase_19_1">#REF!</definedName>
    <definedName name="_an1">#N/A</definedName>
    <definedName name="_bty6">[0]!_bty6</definedName>
    <definedName name="_cv1">#N/A</definedName>
    <definedName name="_D65895" localSheetId="4">[9]НВВ!#REF!</definedName>
    <definedName name="_D65895">[9]НВВ!#REF!</definedName>
    <definedName name="_DAT1">#REF!</definedName>
    <definedName name="_DAT10">#REF!</definedName>
    <definedName name="_DAT11">#REF!</definedName>
    <definedName name="_DAT12">#REF!</definedName>
    <definedName name="_DAT13">#REF!</definedName>
    <definedName name="_dat14">#REF!</definedName>
    <definedName name="_dat15">#REF!</definedName>
    <definedName name="_dat16">#REF!</definedName>
    <definedName name="_dat17">#REF!</definedName>
    <definedName name="_dat18">#REF!</definedName>
    <definedName name="_dat19">#REF!</definedName>
    <definedName name="_DAT2">#REF!</definedName>
    <definedName name="_dat20">#REF!</definedName>
    <definedName name="_dat21">#REF!</definedName>
    <definedName name="_dat22">#REF!</definedName>
    <definedName name="_dat23">#REF!</definedName>
    <definedName name="_dat24">#REF!</definedName>
    <definedName name="_DAT3">#REF!</definedName>
    <definedName name="_DAT4">#REF!</definedName>
    <definedName name="_DAT5">#REF!</definedName>
    <definedName name="_DAT6">#REF!</definedName>
    <definedName name="_DAT7">#REF!</definedName>
    <definedName name="_DAT8">#REF!</definedName>
    <definedName name="_DAT9">#REF!</definedName>
    <definedName name="_ew1">#N/A</definedName>
    <definedName name="_ew11">#N/A</definedName>
    <definedName name="_fg1">#N/A</definedName>
    <definedName name="_FY1">#N/A</definedName>
    <definedName name="_gh1">[0]!_gh1</definedName>
    <definedName name="_k1">#N/A</definedName>
    <definedName name="_k2">#N/A</definedName>
    <definedName name="_M8" localSheetId="4">#N/A</definedName>
    <definedName name="_M8">[0]!_M8</definedName>
    <definedName name="_M9" localSheetId="4">#N/A</definedName>
    <definedName name="_M9">[0]!_M9</definedName>
    <definedName name="_msoanchor_1">#REF!</definedName>
    <definedName name="_Num2">#REF!</definedName>
    <definedName name="_Order1" hidden="1">255</definedName>
    <definedName name="_q11" localSheetId="4">#N/A</definedName>
    <definedName name="_q11">[0]!_q11</definedName>
    <definedName name="_q15" localSheetId="4">#N/A</definedName>
    <definedName name="_q15">[0]!_q15</definedName>
    <definedName name="_q17" localSheetId="4">#N/A</definedName>
    <definedName name="_q17">[0]!_q17</definedName>
    <definedName name="_q2" localSheetId="4">#N/A</definedName>
    <definedName name="_q2">[0]!_q2</definedName>
    <definedName name="_q3" localSheetId="4">#N/A</definedName>
    <definedName name="_q3">[0]!_q3</definedName>
    <definedName name="_q4" localSheetId="4">#N/A</definedName>
    <definedName name="_q4">[0]!_q4</definedName>
    <definedName name="_q5" localSheetId="4">#N/A</definedName>
    <definedName name="_q5">[0]!_q5</definedName>
    <definedName name="_q6" localSheetId="4">#N/A</definedName>
    <definedName name="_q6">[0]!_q6</definedName>
    <definedName name="_q7" localSheetId="4">#N/A</definedName>
    <definedName name="_q7">[0]!_q7</definedName>
    <definedName name="_q8" localSheetId="4">#N/A</definedName>
    <definedName name="_q8">[0]!_q8</definedName>
    <definedName name="_q9" localSheetId="4">#N/A</definedName>
    <definedName name="_q9">[0]!_q9</definedName>
    <definedName name="_qq1">#N/A</definedName>
    <definedName name="_r">#N/A</definedName>
    <definedName name="_rt1">#N/A</definedName>
    <definedName name="_Sort" hidden="1">#REF!</definedName>
    <definedName name="_SP1">[7]FES!#REF!</definedName>
    <definedName name="_SP10">[7]FES!#REF!</definedName>
    <definedName name="_SP11">[7]FES!#REF!</definedName>
    <definedName name="_SP12">[7]FES!#REF!</definedName>
    <definedName name="_SP13">[7]FES!#REF!</definedName>
    <definedName name="_SP14">[7]FES!#REF!</definedName>
    <definedName name="_SP15">[7]FES!#REF!</definedName>
    <definedName name="_SP16">[7]FES!#REF!</definedName>
    <definedName name="_SP17">[7]FES!#REF!</definedName>
    <definedName name="_SP18">[7]FES!#REF!</definedName>
    <definedName name="_SP19">[7]FES!#REF!</definedName>
    <definedName name="_SP2">[7]FES!#REF!</definedName>
    <definedName name="_SP20">[7]FES!#REF!</definedName>
    <definedName name="_SP3">[7]FES!#REF!</definedName>
    <definedName name="_SP4">[7]FES!#REF!</definedName>
    <definedName name="_SP5">[7]FES!#REF!</definedName>
    <definedName name="_SP7">[7]FES!#REF!</definedName>
    <definedName name="_SP8">[7]FES!#REF!</definedName>
    <definedName name="_SP9">[7]FES!#REF!</definedName>
    <definedName name="_ww1">#N/A</definedName>
    <definedName name="_www7">#N/A</definedName>
    <definedName name="÷ĺňâĺđňűé" localSheetId="4">#REF!</definedName>
    <definedName name="÷ĺňâĺđňűé">#REF!</definedName>
    <definedName name="a">[10]Параметры!$E$37</definedName>
    <definedName name="aa">#N/A</definedName>
    <definedName name="aaaaaaaa">#N/A</definedName>
    <definedName name="aaaaaaaaaaaaaaaaaaa">#N/A</definedName>
    <definedName name="AccessDatabase" hidden="1">"C:\Documents and Settings\Stassovsky\My Documents\MF\Current\2001 PROJECT N_1.mdb"</definedName>
    <definedName name="AES">#REF!</definedName>
    <definedName name="àî" localSheetId="4">#N/A</definedName>
    <definedName name="àî">[0]!àî</definedName>
    <definedName name="ALL_ORG" localSheetId="4">[11]Экон.обосн!#REF!</definedName>
    <definedName name="ALL_ORG">#REF!</definedName>
    <definedName name="ALL_SET" localSheetId="4">#REF!</definedName>
    <definedName name="ALL_SET">#REF!</definedName>
    <definedName name="AN">#N/A</definedName>
    <definedName name="âňîđîé">#REF!</definedName>
    <definedName name="anscount" hidden="1">1</definedName>
    <definedName name="AOE">#REF!</definedName>
    <definedName name="APR">#REF!</definedName>
    <definedName name="AS2DocOpenMode" hidden="1">"AS2DocumentBrowse"</definedName>
    <definedName name="asasfddddddddddddddddd">[0]!asasfddddddddddddddddd</definedName>
    <definedName name="asdf" hidden="1">'[8]на 1 тут'!#REF!</definedName>
    <definedName name="AUG">#REF!</definedName>
    <definedName name="ayan">[0]!ayan</definedName>
    <definedName name="b">[10]Параметры!$F$37</definedName>
    <definedName name="B490_02">'[12]УФ-61'!#REF!</definedName>
    <definedName name="BALEE_FLOAD">#REF!</definedName>
    <definedName name="BALEE_PROT" localSheetId="4">'[13]Баланс ээ'!$G$22:$J$22,'[13]Баланс ээ'!$G$20:$J$20,'[13]Баланс ээ'!$G$11:$J$18,'[13]Баланс ээ'!$G$24:$J$28</definedName>
    <definedName name="BALEE_PROT">#REF!,#REF!,#REF!,#REF!</definedName>
    <definedName name="BALM_FLOAD">#REF!</definedName>
    <definedName name="BALM_PROT" localSheetId="4">'[13]Баланс мощности'!$G$20:$J$20,'[13]Баланс мощности'!$G$22:$J$22,'[13]Баланс мощности'!$G$24:$J$28,'[13]Баланс мощности'!$G$11:$J$18</definedName>
    <definedName name="BALM_PROT">#REF!,#REF!,#REF!,#REF!</definedName>
    <definedName name="BASIS_MAN">[14]Exhibit!$I$2752</definedName>
    <definedName name="BazPotrEEList">[15]Лист!$A$90</definedName>
    <definedName name="bb">[0]!bb</definedName>
    <definedName name="bbbbbbnhnmh">[0]!bbbbbbnhnmh</definedName>
    <definedName name="bfd" hidden="1">{#N/A,#N/A,TRUE,"Лист1";#N/A,#N/A,TRUE,"Лист2";#N/A,#N/A,TRUE,"Лист3"}</definedName>
    <definedName name="bfgd">[0]!bfgd</definedName>
    <definedName name="bgfcdfs">[0]!bgfcdfs</definedName>
    <definedName name="bghjjjjjjjjjjjjjjjjjj" hidden="1">{#N/A,#N/A,TRUE,"Лист1";#N/A,#N/A,TRUE,"Лист2";#N/A,#N/A,TRUE,"Лист3"}</definedName>
    <definedName name="bghty">[0]!bghty</definedName>
    <definedName name="bghvgvvvvvvvvvvvvvvvvv" hidden="1">{#N/A,#N/A,TRUE,"Лист1";#N/A,#N/A,TRUE,"Лист2";#N/A,#N/A,TRUE,"Лист3"}</definedName>
    <definedName name="bhgggf">[0]!bhgggf</definedName>
    <definedName name="bhgggggggggggggggg">[0]!bhgggggggggggggggg</definedName>
    <definedName name="bhjghff">[0]!bhjghff</definedName>
    <definedName name="bmjjhbvfgf">[0]!bmjjhbvfgf</definedName>
    <definedName name="bn" hidden="1">{#N/A,#N/A,TRUE,"Лист1";#N/A,#N/A,TRUE,"Лист2";#N/A,#N/A,TRUE,"Лист3"}</definedName>
    <definedName name="bnbbnvbcvbcvx">[0]!bnbbnvbcvbcvx</definedName>
    <definedName name="bnghfh">[0]!bnghfh</definedName>
    <definedName name="BoilList">[15]Лист!$A$270</definedName>
    <definedName name="BoilQnt">[15]Лист!$B$271</definedName>
    <definedName name="BossProviderVariable?_f063a96a_77db_4441_9959_2e2d8599754c" hidden="1">"25_01_2006"</definedName>
    <definedName name="btytu">[0]!btytu</definedName>
    <definedName name="btyty">[0]!btyty</definedName>
    <definedName name="bu7u">[0]!bu7u</definedName>
    <definedName name="BudPotrEE">[15]Параметры!$B$9</definedName>
    <definedName name="BudPotrEEList">[15]Лист!$A$120</definedName>
    <definedName name="BudPotrTE">[15]Лист!$B$311</definedName>
    <definedName name="BudPotrTEList">[15]Лист!$A$310</definedName>
    <definedName name="BuzPotrEE">[15]Параметры!$B$8</definedName>
    <definedName name="bv">#N/A</definedName>
    <definedName name="bvbvffffffffffff" hidden="1">{#N/A,#N/A,TRUE,"Лист1";#N/A,#N/A,TRUE,"Лист2";#N/A,#N/A,TRUE,"Лист3"}</definedName>
    <definedName name="bvdfdssssssssssssssss" hidden="1">{#N/A,#N/A,TRUE,"Лист1";#N/A,#N/A,TRUE,"Лист2";#N/A,#N/A,TRUE,"Лист3"}</definedName>
    <definedName name="bvffffffffffffffff">[0]!bvffffffffffffffff</definedName>
    <definedName name="bvffffffffffffffffff" hidden="1">{#N/A,#N/A,TRUE,"Лист1";#N/A,#N/A,TRUE,"Лист2";#N/A,#N/A,TRUE,"Лист3"}</definedName>
    <definedName name="bvfgdfsf">[0]!bvfgdfsf</definedName>
    <definedName name="bvggggggggggggggg" hidden="1">{#N/A,#N/A,TRUE,"Лист1";#N/A,#N/A,TRUE,"Лист2";#N/A,#N/A,TRUE,"Лист3"}</definedName>
    <definedName name="bvgggggggggggggggg">[0]!bvgggggggggggggggg</definedName>
    <definedName name="bvhggggggggggggggggggg">[0]!bvhggggggggggggggggggg</definedName>
    <definedName name="bvjhjjjjjjjjjjjjjjjjjjjjj">[0]!bvjhjjjjjjjjjjjjjjjjjjjjj</definedName>
    <definedName name="bvnvb">[0]!bvnvb</definedName>
    <definedName name="bvvb">[0]!bvvb</definedName>
    <definedName name="bvvmnbm">[0]!bvvmnbm</definedName>
    <definedName name="bvvvcxcv">[0]!bvvvcxcv</definedName>
    <definedName name="bytb">[0]!bytb</definedName>
    <definedName name="bytu">[0]!bytu</definedName>
    <definedName name="byurt">[0]!byurt</definedName>
    <definedName name="C_STAT">[16]TEHSHEET!#REF!</definedName>
    <definedName name="ccccccccccccccccc">[0]!ccccccccccccccccc</definedName>
    <definedName name="ccffffffffffffffffffff">[0]!ccffffffffffffffffffff</definedName>
    <definedName name="cd" localSheetId="4">#N/A</definedName>
    <definedName name="cd">[0]!cd</definedName>
    <definedName name="cdsdddddddddddddddd">[0]!cdsdddddddddddddddd</definedName>
    <definedName name="cdsesssssssssssssssss">[0]!cdsesssssssssssssssss</definedName>
    <definedName name="cfddddddddddddd">[0]!cfddddddddddddd</definedName>
    <definedName name="cfdddddddddddddddddd">[0]!cfdddddddddddddddddd</definedName>
    <definedName name="cfgdffffffffffffff">[0]!cfgdffffffffffffff</definedName>
    <definedName name="cfghhhhhhhhhhhhhhhhh">[0]!cfghhhhhhhhhhhhhhhhh</definedName>
    <definedName name="cg">#N/A</definedName>
    <definedName name="CheckBC_List10_1">#REF!</definedName>
    <definedName name="CheckBC_List10_2">#REF!</definedName>
    <definedName name="CheckBC_List10_3">#REF!</definedName>
    <definedName name="CHOK" localSheetId="4">'[17]1.1. нвв переход'!#REF!</definedName>
    <definedName name="CHOK">#REF!</definedName>
    <definedName name="CoalQnt">[15]Лист!$B$12</definedName>
    <definedName name="com" localSheetId="4">#N/A</definedName>
    <definedName name="com">[0]!com</definedName>
    <definedName name="Comment">[18]clone!$B$33:$E$35</definedName>
    <definedName name="CompOt" localSheetId="4">#N/A</definedName>
    <definedName name="CompOt">[0]!CompOt</definedName>
    <definedName name="CompOt1">#N/A</definedName>
    <definedName name="CompOt2" localSheetId="4">#N/A</definedName>
    <definedName name="CompOt2">[0]!CompOt2</definedName>
    <definedName name="CompRas" localSheetId="4">#N/A</definedName>
    <definedName name="CompRas">[0]!CompRas</definedName>
    <definedName name="Compras1">#N/A</definedName>
    <definedName name="Contents">#REF!</definedName>
    <definedName name="COPY_DIAP" localSheetId="4">#REF!</definedName>
    <definedName name="COPY_DIAP">#REF!</definedName>
    <definedName name="COUNT">[19]TEHSHEET!$L$3:$L$12</definedName>
    <definedName name="csddddddddddddddd">[0]!csddddddddddddddd</definedName>
    <definedName name="ct" localSheetId="4">#N/A</definedName>
    <definedName name="ct">[0]!ct</definedName>
    <definedName name="CUR_VER">[20]Заголовок!$B$21</definedName>
    <definedName name="cv">#N/A</definedName>
    <definedName name="cvb">[0]!cvb</definedName>
    <definedName name="cvbcvnb">[0]!cvbcvnb</definedName>
    <definedName name="cvbnnb">[0]!cvbnnb</definedName>
    <definedName name="cvbvvnbvnm">[0]!cvbvvnbvnm</definedName>
    <definedName name="cvdddddddddddddddd">[0]!cvdddddddddddddddd</definedName>
    <definedName name="cvxdsda">[0]!cvxdsda</definedName>
    <definedName name="cxcvvbnvnb">[0]!cxcvvbnvnb</definedName>
    <definedName name="cxdddddddddddddddddd">[0]!cxdddddddddddddddddd</definedName>
    <definedName name="cxdfsdssssssssssssss">[0]!cxdfsdssssssssssssss</definedName>
    <definedName name="cxdweeeeeeeeeeeeeeeeeee">[0]!cxdweeeeeeeeeeeeeeeeeee</definedName>
    <definedName name="cxvvvvvvvvvvvvvvvvvvv" hidden="1">{#N/A,#N/A,TRUE,"Лист1";#N/A,#N/A,TRUE,"Лист2";#N/A,#N/A,TRUE,"Лист3"}</definedName>
    <definedName name="cxxdddddddddddddddd">[0]!cxxdddddddddddddddd</definedName>
    <definedName name="d">[10]Параметры!$G$37</definedName>
    <definedName name="ď" localSheetId="4">#N/A</definedName>
    <definedName name="ď">[0]!ď</definedName>
    <definedName name="DaNet" localSheetId="4">[21]regs!$H$94:$H$95</definedName>
    <definedName name="DaNet">[22]TEHSHEET!#REF!</definedName>
    <definedName name="DATA">#REF!</definedName>
    <definedName name="DATE">#REF!</definedName>
    <definedName name="ďď" localSheetId="4">#N/A</definedName>
    <definedName name="ďď">[0]!ďď</definedName>
    <definedName name="đđ" localSheetId="4">#N/A</definedName>
    <definedName name="đđ">[0]!đđ</definedName>
    <definedName name="ddd">[2]FES!#REF!</definedName>
    <definedName name="đđđ" localSheetId="4">#N/A</definedName>
    <definedName name="đđđ">[0]!đđđ</definedName>
    <definedName name="DEC">#REF!</definedName>
    <definedName name="dfdfddddddddfddddddddddfd">[0]!dfdfddddddddfddddddddddfd</definedName>
    <definedName name="dfdfgggggggggggggggggg">[0]!dfdfgggggggggggggggggg</definedName>
    <definedName name="dfdfsssssssssssssssssss">[0]!dfdfsssssssssssssssssss</definedName>
    <definedName name="dfdghj">[0]!dfdghj</definedName>
    <definedName name="dffdghfh">[0]!dffdghfh</definedName>
    <definedName name="dfgdfgdghf">[0]!dfgdfgdghf</definedName>
    <definedName name="dfgerhfd">[0]!dfgerhfd</definedName>
    <definedName name="dfgfdgfjh">[0]!dfgfdgfjh</definedName>
    <definedName name="dfhdfh">[0]!dfhdfh</definedName>
    <definedName name="dfhghhjjkl">[0]!dfhghhjjkl</definedName>
    <definedName name="dfrgtt">#N/A</definedName>
    <definedName name="dfxffffffffffffffffff">[0]!dfxffffffffffffffffff</definedName>
    <definedName name="dgfsd">[0]!dgfsd</definedName>
    <definedName name="dhdfhd">[0]!dhdfhd</definedName>
    <definedName name="dhdfhfd">[0]!dhdfhfd</definedName>
    <definedName name="dhfdhh">[0]!dhfdhh</definedName>
    <definedName name="dip">#N/A</definedName>
    <definedName name="ďĺđâűé">#REF!</definedName>
    <definedName name="DOC">#REF!</definedName>
    <definedName name="Down_range">#REF!</definedName>
    <definedName name="ds">[0]!ds</definedName>
    <definedName name="dsdddddddddddddddddddd">[0]!dsdddddddddddddddddddd</definedName>
    <definedName name="dsffffffffffffffffffffffffff">[0]!dsffffffffffffffffffffffffff</definedName>
    <definedName name="dsfgdghjhg" hidden="1">{#N/A,#N/A,TRUE,"Лист1";#N/A,#N/A,TRUE,"Лист2";#N/A,#N/A,TRUE,"Лист3"}</definedName>
    <definedName name="dsragh" localSheetId="4">#N/A</definedName>
    <definedName name="dsragh">[0]!dsragh</definedName>
    <definedName name="dvsgf">[0]!dvsgf</definedName>
    <definedName name="dxsddddddddddddddd">[0]!dxsddddddddddddddd</definedName>
    <definedName name="e">[10]Параметры!#REF!</definedName>
    <definedName name="ęĺ" localSheetId="4">#N/A</definedName>
    <definedName name="ęĺ">[0]!ęĺ</definedName>
    <definedName name="er\">#N/A</definedName>
    <definedName name="ererer">#N/A</definedName>
    <definedName name="errtrtruy">[0]!errtrtruy</definedName>
    <definedName name="errttuyiuy" hidden="1">{#N/A,#N/A,TRUE,"Лист1";#N/A,#N/A,TRUE,"Лист2";#N/A,#N/A,TRUE,"Лист3"}</definedName>
    <definedName name="errytyutiuyg" hidden="1">{#N/A,#N/A,TRUE,"Лист1";#N/A,#N/A,TRUE,"Лист2";#N/A,#N/A,TRUE,"Лист3"}</definedName>
    <definedName name="ert">[0]!ert</definedName>
    <definedName name="ertetyruy">[0]!ertetyruy</definedName>
    <definedName name="esdsfdfgh" hidden="1">{#N/A,#N/A,TRUE,"Лист1";#N/A,#N/A,TRUE,"Лист2";#N/A,#N/A,TRUE,"Лист3"}</definedName>
    <definedName name="eso">#N/A</definedName>
    <definedName name="ESO_ET">#REF!</definedName>
    <definedName name="ESO_PROT" localSheetId="4">#N/A</definedName>
    <definedName name="ESO_PROT">#REF!,#REF!,#REF!,P1_ESO_PROT</definedName>
    <definedName name="ESOcom">#REF!</definedName>
    <definedName name="eswdfgf">[0]!eswdfgf</definedName>
    <definedName name="etrtyt">[0]!etrtyt</definedName>
    <definedName name="etrytru" hidden="1">{#N/A,#N/A,TRUE,"Лист1";#N/A,#N/A,TRUE,"Лист2";#N/A,#N/A,TRUE,"Лист3"}</definedName>
    <definedName name="ew" localSheetId="4">#N/A</definedName>
    <definedName name="ew">[0]!ew</definedName>
    <definedName name="ewesds">[0]!ewesds</definedName>
    <definedName name="ewrtertuyt" hidden="1">{#N/A,#N/A,TRUE,"Лист1";#N/A,#N/A,TRUE,"Лист2";#N/A,#N/A,TRUE,"Лист3"}</definedName>
    <definedName name="ewsddddddddddddddddd">[0]!ewsddddddddddddddddd</definedName>
    <definedName name="eww">#N/A</definedName>
    <definedName name="Excel_BuiltIn__FilterDatabase_19">'[23]15 УИ'!#REF!</definedName>
    <definedName name="Excel_BuiltIn__FilterDatabase_22">'[24]16а Сводный анализ'!#REF!</definedName>
    <definedName name="Excel_BuiltIn__FilterDatabase_8_1">"$#ССЫЛ!.$D$1:$D$100"</definedName>
    <definedName name="Excel_BuiltIn__FilterDatabase_8_21">#REF!</definedName>
    <definedName name="Excel_BuiltIn_Print_Area_12">'[23]9а Закупки'!$B$5:$Q$112,'[23]9а Закупки'!$S$5:$AF$112</definedName>
    <definedName name="Excel_BuiltIn_Print_Area_13">'[23]10 Оплата труда'!$B$5:$Q$60,'[23]10 Оплата труда'!$S$5:$AF$60</definedName>
    <definedName name="Excel_BuiltIn_Print_Area_14">'[23]11 Прочие'!$B$5:$Q$128,'[23]11 Прочие'!$S$5:$AF$128</definedName>
    <definedName name="Excel_BuiltIn_Print_Area_15">#REF!,#REF!</definedName>
    <definedName name="Excel_BuiltIn_Print_Area_16">#REF!,#REF!</definedName>
    <definedName name="Excel_BuiltIn_Print_Area_17">'[23]14а ДПН план'!$B$7:$AN$486,'[23]14а ДПН план'!$B$489:$W$524,'[23]14а ДПН план'!$B$527:$AN$660,'[23]14а ДПН план'!$AP$8:$BE$486,'[23]14а ДПН план'!$AP$527:$BE$660</definedName>
    <definedName name="Excel_BuiltIn_Print_Area_18">'[23]14б ДПН отчет'!$B$6:$AN$786,'[23]14б ДПН отчет'!#REF!,'[23]14б ДПН отчет'!#REF!</definedName>
    <definedName name="Excel_BuiltIn_Print_Area_19">'[23]15 УИ'!$B$1:$M$77,'[23]15 УИ'!$S$1:$AF$77</definedName>
    <definedName name="Excel_BuiltIn_Print_Area_20">#REF!</definedName>
    <definedName name="Excel_BuiltIn_Print_Area_24">#REF!</definedName>
    <definedName name="Excel_BuiltIn_Print_Area_26">#REF!</definedName>
    <definedName name="Excel_BuiltIn_Print_Area_3">#REF!,#REF!</definedName>
    <definedName name="Excel_BuiltIn_Print_Area_4">'[23]3 Выручка'!$B$6:$Q$143,'[23]3 Выручка'!$S$6:$AF$143</definedName>
    <definedName name="Excel_BuiltIn_Print_Area_5">'[23]5 Производство'!$B$5:$Q$35,'[23]5 Производство'!$S$5:$AF$35</definedName>
    <definedName name="Excel_BuiltIn_Print_Area_6">'[23]6 Смета затрат'!$B$6:$Q$428,'[23]6 Смета затрат'!$S$6:$AF$428</definedName>
    <definedName name="Excel_BuiltIn_Print_Area_7">'[23]7 Ремонты'!$B$5:$Q$116,'[23]7 Ремонты'!$S$5:$AF$116</definedName>
    <definedName name="Excel_BuiltIn_Print_Area_8">'[23]8 Инвестиции-свод'!$B$5:$Q$240,'[23]8 Инвестиции-свод'!$S$5:$AF$240</definedName>
    <definedName name="Excel_BuiltIn_Print_Area_9">'[23]8 Инвестиции-программа'!$A$1:$BJ$163,'[23]8 Инвестиции-программа'!$BL$1:$CW$127</definedName>
    <definedName name="Excel_BuiltIn_Print_Titles_12">'[23]9а Закупки'!$B$1:$D$65536,'[23]9а Закупки'!$A$7:$IV$9</definedName>
    <definedName name="Excel_BuiltIn_Print_Titles_13">'[23]10 Оплата труда'!$B$1:$D$65536,'[23]10 Оплата труда'!$A$6:$IV$8</definedName>
    <definedName name="Excel_BuiltIn_Print_Titles_15">#REF!</definedName>
    <definedName name="Excel_BuiltIn_Print_Titles_16">#REF!</definedName>
    <definedName name="Excel_BuiltIn_Print_Titles_19">'[23]15 УИ'!$B$1:$D$65536,'[23]15 УИ'!$A$5:$IV$9</definedName>
    <definedName name="Excel_BuiltIn_Print_Titles_20">#REF!</definedName>
    <definedName name="Excel_BuiltIn_Print_Titles_21">#REF!</definedName>
    <definedName name="Excel_BuiltIn_Print_Titles_3">#REF!,#REF!</definedName>
    <definedName name="Excel_BuiltIn_Print_Titles_7">'[23]7 Ремонты'!$B$1:$D$65536,'[23]7 Ремонты'!$A$7:$IV$9</definedName>
    <definedName name="Excel_BuiltIn_Print_Titles_9">'[23]8 Инвестиции-программа'!$A$1:$B$65536,'[23]8 Инвестиции-программа'!$A$3:$IV$4</definedName>
    <definedName name="f">[10]Параметры!#REF!</definedName>
    <definedName name="F_ST_ET">#REF!</definedName>
    <definedName name="F10_FST_OPT">#REF!</definedName>
    <definedName name="F10_FST_OPT_1">#REF!</definedName>
    <definedName name="F10_FST_OPT_2">#REF!</definedName>
    <definedName name="F10_FST_OPT_3">#REF!</definedName>
    <definedName name="F10_FST_ROZN">#REF!</definedName>
    <definedName name="F10_FST_ROZN_1">#REF!</definedName>
    <definedName name="F10_FST_ROZN_2">#REF!</definedName>
    <definedName name="F10_MAX_OPT">#REF!</definedName>
    <definedName name="F10_MAX_OPT_1">#REF!</definedName>
    <definedName name="F10_MAX_OPT_2">#REF!</definedName>
    <definedName name="F10_MAX_OPT_3">#REF!</definedName>
    <definedName name="F10_MAX_ROZN">#REF!</definedName>
    <definedName name="F10_MAX_ROZN_1">#REF!</definedName>
    <definedName name="F10_MAX_ROZN_2">#REF!</definedName>
    <definedName name="F10_MIN_OPT">#REF!</definedName>
    <definedName name="F10_MIN_OPT_1">#REF!</definedName>
    <definedName name="F10_MIN_OPT_2">#REF!</definedName>
    <definedName name="F10_MIN_OPT_3">#REF!</definedName>
    <definedName name="F10_MIN_ROZN">#REF!</definedName>
    <definedName name="F10_MIN_ROZN_1">#REF!</definedName>
    <definedName name="F10_MIN_ROZN_2">#REF!</definedName>
    <definedName name="F10_SCOPE">#REF!</definedName>
    <definedName name="F9_OPT">#REF!</definedName>
    <definedName name="F9_OPT_1">#REF!</definedName>
    <definedName name="F9_OPT_2">#REF!</definedName>
    <definedName name="F9_OPT_3">#REF!</definedName>
    <definedName name="F9_ROZN">#REF!</definedName>
    <definedName name="F9_ROZN_1">#REF!</definedName>
    <definedName name="F9_ROZN_2">#REF!</definedName>
    <definedName name="F9_SC_1">[22]Топливо2009!#REF!</definedName>
    <definedName name="F9_SC_2">[22]Топливо2009!#REF!</definedName>
    <definedName name="F9_SC_3">[22]Топливо2009!#REF!</definedName>
    <definedName name="F9_SC_4">[22]Топливо2009!#REF!</definedName>
    <definedName name="F9_SC_5">[22]Топливо2009!#REF!</definedName>
    <definedName name="F9_SC_6">[22]Топливо2009!#REF!</definedName>
    <definedName name="F9_SCOPE">#REF!</definedName>
    <definedName name="fbgffnjfgg">#N/A</definedName>
    <definedName name="fddddddddddddddd">[0]!fddddddddddddddd</definedName>
    <definedName name="fdfccgh" hidden="1">{#N/A,#N/A,TRUE,"Лист1";#N/A,#N/A,TRUE,"Лист2";#N/A,#N/A,TRUE,"Лист3"}</definedName>
    <definedName name="fdfg">[0]!fdfg</definedName>
    <definedName name="fdfgdjgfh">[0]!fdfgdjgfh</definedName>
    <definedName name="fdfggghgjh" hidden="1">{#N/A,#N/A,TRUE,"Лист1";#N/A,#N/A,TRUE,"Лист2";#N/A,#N/A,TRUE,"Лист3"}</definedName>
    <definedName name="fdfsdsssssssssssssssssssss">[0]!fdfsdsssssssssssssssssssss</definedName>
    <definedName name="fdfvcvvv">[0]!fdfvcvvv</definedName>
    <definedName name="fdghfghfj">[0]!fdghfghfj</definedName>
    <definedName name="fdgrfgdgggggggggggggg">[0]!fdgrfgdgggggggggggggg</definedName>
    <definedName name="fdrttttggggggggggg">[0]!fdrttttggggggggggg</definedName>
    <definedName name="FEB">#REF!</definedName>
    <definedName name="fff">#REF!</definedName>
    <definedName name="ffffffffffffffffffff">[0]!ffffffffffffffffffff</definedName>
    <definedName name="fg" localSheetId="4">#N/A</definedName>
    <definedName name="fg">[0]!fg</definedName>
    <definedName name="fgfgf">[0]!fgfgf</definedName>
    <definedName name="fgfgffffff">[0]!fgfgffffff</definedName>
    <definedName name="fgfhghhhhhhhhhhh">[0]!fgfhghhhhhhhhhhh</definedName>
    <definedName name="fgghfhghj" hidden="1">{#N/A,#N/A,TRUE,"Лист1";#N/A,#N/A,TRUE,"Лист2";#N/A,#N/A,TRUE,"Лист3"}</definedName>
    <definedName name="fggjhgjk">[0]!fggjhgjk</definedName>
    <definedName name="fghgfh">[0]!fghgfh</definedName>
    <definedName name="fghghjk" hidden="1">{#N/A,#N/A,TRUE,"Лист1";#N/A,#N/A,TRUE,"Лист2";#N/A,#N/A,TRUE,"Лист3"}</definedName>
    <definedName name="fghk">[0]!fghk</definedName>
    <definedName name="fgjhfhgj">[0]!fgjhfhgj</definedName>
    <definedName name="fgnbgfngf">[0]!fgnbgfngf</definedName>
    <definedName name="fhghgjh" hidden="1">{#N/A,#N/A,TRUE,"Лист1";#N/A,#N/A,TRUE,"Лист2";#N/A,#N/A,TRUE,"Лист3"}</definedName>
    <definedName name="fhgjh">[0]!fhgjh</definedName>
    <definedName name="fil_2_16">#N/A</definedName>
    <definedName name="fil_2_18">#N/A</definedName>
    <definedName name="fil_2_19">#N/A</definedName>
    <definedName name="fil_2_22">'[24]16а Сводный анализ'!#REF!</definedName>
    <definedName name="fil_21">#REF!</definedName>
    <definedName name="fil_3_16">#N/A</definedName>
    <definedName name="fil_3_18">#N/A</definedName>
    <definedName name="fil_3_19">#N/A</definedName>
    <definedName name="fil_3_22">'[24]16а Сводный анализ'!#REF!</definedName>
    <definedName name="fil_4_16">#N/A</definedName>
    <definedName name="fil_4_18">#N/A</definedName>
    <definedName name="fil_4_19">#N/A</definedName>
    <definedName name="fil_4_22">'[24]16а Сводный анализ'!#REF!</definedName>
    <definedName name="FixTarifList">[15]Лист!$A$410</definedName>
    <definedName name="fn">#N/A</definedName>
    <definedName name="ForIns" localSheetId="4">[11]Регионы!#REF!</definedName>
    <definedName name="ForIns">[25]Регионы!#REF!</definedName>
    <definedName name="fsderswerwer">[0]!fsderswerwer</definedName>
    <definedName name="ftfhtfhgft">[0]!ftfhtfhgft</definedName>
    <definedName name="FUEL">#REF!</definedName>
    <definedName name="FUEL_ET">#REF!</definedName>
    <definedName name="FUELLIST">#REF!</definedName>
    <definedName name="FuelQnt">[15]Лист!$B$17</definedName>
    <definedName name="g">[10]Параметры!#REF!</definedName>
    <definedName name="gdfhgh">[0]!gdfhgh</definedName>
    <definedName name="gdgfgghj">[0]!gdgfgghj</definedName>
    <definedName name="GES">#REF!</definedName>
    <definedName name="GES_DATA">#REF!</definedName>
    <definedName name="GES_LIST">#REF!</definedName>
    <definedName name="GES3_DATA">#REF!</definedName>
    <definedName name="GESList">[15]Лист!$A$30</definedName>
    <definedName name="GESQnt">[15]Параметры!$B$6</definedName>
    <definedName name="gfbhty">[0]!gfbhty</definedName>
    <definedName name="gffffffffffffff" hidden="1">{#N/A,#N/A,TRUE,"Лист1";#N/A,#N/A,TRUE,"Лист2";#N/A,#N/A,TRUE,"Лист3"}</definedName>
    <definedName name="gfg" localSheetId="4">#N/A</definedName>
    <definedName name="gfg">[0]!gfg</definedName>
    <definedName name="gfgfddddddddddd">[0]!gfgfddddddddddd</definedName>
    <definedName name="gfgffdssssssssssssss" hidden="1">{#N/A,#N/A,TRUE,"Лист1";#N/A,#N/A,TRUE,"Лист2";#N/A,#N/A,TRUE,"Лист3"}</definedName>
    <definedName name="gfgfffgh">[0]!gfgfffgh</definedName>
    <definedName name="gfgfgfcccccccccccccccccccccc">[0]!gfgfgfcccccccccccccccccccccc</definedName>
    <definedName name="gfgfgffffffffffffff">[0]!gfgfgffffffffffffff</definedName>
    <definedName name="gfgfgfffffffffffffff">[0]!gfgfgfffffffffffffff</definedName>
    <definedName name="gfgfgfh">[0]!gfgfgfh</definedName>
    <definedName name="gfgfhgfhhhhhhhhhhhhhhhhh" hidden="1">{#N/A,#N/A,TRUE,"Лист1";#N/A,#N/A,TRUE,"Лист2";#N/A,#N/A,TRUE,"Лист3"}</definedName>
    <definedName name="gfhggggggggggggggg">[0]!gfhggggggggggggggg</definedName>
    <definedName name="gfhghgjk">[0]!gfhghgjk</definedName>
    <definedName name="gfhgjh">[0]!gfhgjh</definedName>
    <definedName name="gg">#N/A</definedName>
    <definedName name="ggfffffffffffff">[0]!ggfffffffffffff</definedName>
    <definedName name="ggg">[0]!ggg</definedName>
    <definedName name="gggggggggggg" hidden="1">{#N/A,#N/A,TRUE,"Лист1";#N/A,#N/A,TRUE,"Лист2";#N/A,#N/A,TRUE,"Лист3"}</definedName>
    <definedName name="ggggggggggggggggg" hidden="1">{#N/A,#N/A,TRUE,"Лист1";#N/A,#N/A,TRUE,"Лист2";#N/A,#N/A,TRUE,"Лист3"}</definedName>
    <definedName name="gggggggggggggggggg">[0]!gggggggggggggggggg</definedName>
    <definedName name="gghggggggggggg">[0]!gghggggggggggg</definedName>
    <definedName name="gh" localSheetId="4">#N/A</definedName>
    <definedName name="gh">[0]!gh</definedName>
    <definedName name="ghfffffffffffffff">[0]!ghfffffffffffffff</definedName>
    <definedName name="ghfhfh">[0]!ghfhfh</definedName>
    <definedName name="ghghf">[0]!ghghf</definedName>
    <definedName name="ghghgy" hidden="1">{#N/A,#N/A,TRUE,"Лист1";#N/A,#N/A,TRUE,"Лист2";#N/A,#N/A,TRUE,"Лист3"}</definedName>
    <definedName name="ghgjgk">[0]!ghgjgk</definedName>
    <definedName name="ghgjjjjjjjjjjjjjjjjjjjjjjjj">[0]!ghgjjjjjjjjjjjjjjjjjjjjjjjj</definedName>
    <definedName name="ghhhjgh">[0]!ghhhjgh</definedName>
    <definedName name="ghhjgygft">[0]!ghhjgygft</definedName>
    <definedName name="ghhktyi">#N/A</definedName>
    <definedName name="ghjghkjkkjl">[0]!ghjghkjkkjl</definedName>
    <definedName name="ghjhfghdrgd">[0]!ghjhfghdrgd</definedName>
    <definedName name="GOD">[26]Заголовок!$B$11</definedName>
    <definedName name="grdtrgcfg" hidden="1">{#N/A,#N/A,TRUE,"Лист1";#N/A,#N/A,TRUE,"Лист2";#N/A,#N/A,TRUE,"Лист3"}</definedName>
    <definedName name="GRES">#REF!</definedName>
    <definedName name="GRES_DATA">#REF!</definedName>
    <definedName name="GRES_LIST">#REF!</definedName>
    <definedName name="grety5e">#N/A</definedName>
    <definedName name="gtnn">[0]!gtnn</definedName>
    <definedName name="gtty">#REF!,#REF!,#REF!,P1_ESO_PROT</definedName>
    <definedName name="gtyt">[0]!gtyt</definedName>
    <definedName name="gy">[0]!gy</definedName>
    <definedName name="h" localSheetId="4">#N/A</definedName>
    <definedName name="h">[0]!h</definedName>
    <definedName name="H?Address">#REF!</definedName>
    <definedName name="H?Description">#REF!</definedName>
    <definedName name="H?EntityName">#REF!</definedName>
    <definedName name="H?Name">#REF!</definedName>
    <definedName name="H?OKATO">#REF!</definedName>
    <definedName name="H?OKFS">#REF!</definedName>
    <definedName name="H?OKOGU">#REF!</definedName>
    <definedName name="H?OKONX">#REF!</definedName>
    <definedName name="H?OKOPF">#REF!</definedName>
    <definedName name="H?OKPO">#REF!</definedName>
    <definedName name="H?OKVD">#REF!</definedName>
    <definedName name="H?Table">#REF!</definedName>
    <definedName name="H?Title">#REF!</definedName>
    <definedName name="Helper_Котельные">[27]Справочники!$A$9:$A$12</definedName>
    <definedName name="Helper_ТЭС">[27]Справочники!$A$2:$A$5</definedName>
    <definedName name="Helper_ТЭС_Котельные">[28]Справочники!$A$2:$A$4,[28]Справочники!$A$16:$A$18</definedName>
    <definedName name="Helper_ФОРЭМ">[27]Справочники!$A$30:$A$35</definedName>
    <definedName name="hfte">#N/A</definedName>
    <definedName name="hgffgddfd" hidden="1">{#N/A,#N/A,TRUE,"Лист1";#N/A,#N/A,TRUE,"Лист2";#N/A,#N/A,TRUE,"Лист3"}</definedName>
    <definedName name="hgfgddddddddddddd">[0]!hgfgddddddddddddd</definedName>
    <definedName name="hgfty">[0]!hgfty</definedName>
    <definedName name="hgfvhgffdgfdsdass">[0]!hgfvhgffdgfdsdass</definedName>
    <definedName name="hggg">[0]!hggg</definedName>
    <definedName name="hghf">[0]!hghf</definedName>
    <definedName name="hghffgereeeeeeeeeeeeee">[0]!hghffgereeeeeeeeeeeeee</definedName>
    <definedName name="hghfgd">[0]!hghfgd</definedName>
    <definedName name="hghgfdddddddddddd">[0]!hghgfdddddddddddd</definedName>
    <definedName name="hghgff">[0]!hghgff</definedName>
    <definedName name="hghgfhgfgd">[0]!hghgfhgfgd</definedName>
    <definedName name="hghggggggggggggggg">[0]!hghggggggggggggggg</definedName>
    <definedName name="hghgggggggggggggggg">[0]!hghgggggggggggggggg</definedName>
    <definedName name="hghgh">[0]!hghgh</definedName>
    <definedName name="hghghff">[0]!hghghff</definedName>
    <definedName name="hghgy">[0]!hghgy</definedName>
    <definedName name="hghjjjjjjjjjjjjjjjjjjjjjjjj">[0]!hghjjjjjjjjjjjjjjjjjjjjjjjj</definedName>
    <definedName name="hgjggjhk">[0]!hgjggjhk</definedName>
    <definedName name="hgjhgj">[0]!hgjhgj</definedName>
    <definedName name="hgjj">[0]!hgjj</definedName>
    <definedName name="hgjjjjjjjjjjjjjjjjjjjjj">[0]!hgjjjjjjjjjjjjjjjjjjjjj</definedName>
    <definedName name="hgkgjh">[0]!hgkgjh</definedName>
    <definedName name="hgyjyjghgjyjjj">[0]!hgyjyjghgjyjjj</definedName>
    <definedName name="hh">[0]!hh</definedName>
    <definedName name="hhghdffff">[0]!hhghdffff</definedName>
    <definedName name="hhghfrte">[0]!hhghfrte</definedName>
    <definedName name="hhh" localSheetId="4">#N/A</definedName>
    <definedName name="hhh">[0]!hhh</definedName>
    <definedName name="hhhhhhhhhhhh">[0]!hhhhhhhhhhhh</definedName>
    <definedName name="hhhhhhhhhhhhhhhhhhhhhhhhhhhhhhhhhhhhhhhhhhhhhhhhhhhhhhhhhhhhhh">#N/A</definedName>
    <definedName name="hhhhhthhhhthhth" hidden="1">{#N/A,#N/A,TRUE,"Лист1";#N/A,#N/A,TRUE,"Лист2";#N/A,#N/A,TRUE,"Лист3"}</definedName>
    <definedName name="hhtgyghgy">[0]!hhtgyghgy</definedName>
    <definedName name="hhy" localSheetId="4">#N/A</definedName>
    <definedName name="hhy">[0]!hhy</definedName>
    <definedName name="hj">[0]!hj</definedName>
    <definedName name="hjghhgf">[0]!hjghhgf</definedName>
    <definedName name="hjghjgf">[0]!hjghjgf</definedName>
    <definedName name="hjhjgfdfs">[0]!hjhjgfdfs</definedName>
    <definedName name="hjhjhghgfg">[0]!hjhjhghgfg</definedName>
    <definedName name="hjjgjgd">[0]!hjjgjgd</definedName>
    <definedName name="hjjhjhgfgffds">[0]!hjjhjhgfgffds</definedName>
    <definedName name="hk">#N/A</definedName>
    <definedName name="hvhgfhgdfgd">[0]!hvhgfhgdfgd</definedName>
    <definedName name="hvjfjghfyufuyg">[0]!hvjfjghfyufuyg</definedName>
    <definedName name="hyghggggggggggggggg" hidden="1">{#N/A,#N/A,TRUE,"Лист1";#N/A,#N/A,TRUE,"Лист2";#N/A,#N/A,TRUE,"Лист3"}</definedName>
    <definedName name="îî" localSheetId="4">#N/A</definedName>
    <definedName name="îî">[0]!îî</definedName>
    <definedName name="iiiiii">#N/A</definedName>
    <definedName name="iijjjjjjjjjjjjj">[0]!iijjjjjjjjjjjjj</definedName>
    <definedName name="ijhukjhjkhj">[0]!ijhukjhjkhj</definedName>
    <definedName name="IL">[0]!IL</definedName>
    <definedName name="ILI">[0]!ILI</definedName>
    <definedName name="ILILI">[0]!ILILI</definedName>
    <definedName name="ILILIL">[0]!ILILIL</definedName>
    <definedName name="ILILILIL">[0]!ILILILIL</definedName>
    <definedName name="ILIUL">[0]!ILIUL</definedName>
    <definedName name="ILIULIL">[0]!ILIULIL</definedName>
    <definedName name="ILLIL">[0]!ILLIL</definedName>
    <definedName name="ILUILIL">[0]!ILUILIL</definedName>
    <definedName name="ILYKLK">[0]!ILYKLK</definedName>
    <definedName name="imuuybrd">[0]!imuuybrd</definedName>
    <definedName name="INN">#REF!</definedName>
    <definedName name="ioioioi">#N/A</definedName>
    <definedName name="ioioioio">#N/A</definedName>
    <definedName name="ioiomkjjjjj">[0]!ioiomkjjjjj</definedName>
    <definedName name="iouhnjvgfcfd">[0]!iouhnjvgfcfd</definedName>
    <definedName name="iouiuyiuyutuyrt">[0]!iouiuyiuyutuyrt</definedName>
    <definedName name="iounuibuig">[0]!iounuibuig</definedName>
    <definedName name="iouyuytytfty">[0]!iouyuytytfty</definedName>
    <definedName name="iuiiiiiiiiiiiiiiiiii" hidden="1">{#N/A,#N/A,TRUE,"Лист1";#N/A,#N/A,TRUE,"Лист2";#N/A,#N/A,TRUE,"Лист3"}</definedName>
    <definedName name="iuiohjkjk">[0]!iuiohjkjk</definedName>
    <definedName name="iuiuyggggggggggggggggggg">[0]!iuiuyggggggggggggggggggg</definedName>
    <definedName name="iuiuytrsgfjh">[0]!iuiuytrsgfjh</definedName>
    <definedName name="iuiytyyfdg" hidden="1">{#N/A,#N/A,TRUE,"Лист1";#N/A,#N/A,TRUE,"Лист2";#N/A,#N/A,TRUE,"Лист3"}</definedName>
    <definedName name="iujjjjjjjjjhjh">[0]!iujjjjjjjjjhjh</definedName>
    <definedName name="iujjjjjjjjjjjjjjjjjj">[0]!iujjjjjjjjjjjjjjjjjj</definedName>
    <definedName name="iukjjjjjjjjjjjj" hidden="1">{#N/A,#N/A,TRUE,"Лист1";#N/A,#N/A,TRUE,"Лист2";#N/A,#N/A,TRUE,"Лист3"}</definedName>
    <definedName name="iukjkjgh">[0]!iukjkjgh</definedName>
    <definedName name="IULIL">[0]!IULIL</definedName>
    <definedName name="iuubbbbbbbbbbbb">[0]!iuubbbbbbbbbbbb</definedName>
    <definedName name="iuuhhbvg">[0]!iuuhhbvg</definedName>
    <definedName name="iuuitt">[0]!iuuitt</definedName>
    <definedName name="iuuiyyttyty">[0]!iuuiyyttyty</definedName>
    <definedName name="iuuuuuuuuuuuuuuuu">[0]!iuuuuuuuuuuuuuuuu</definedName>
    <definedName name="iuuuuuuuuuuuuuuuuuuu">[0]!iuuuuuuuuuuuuuuuuuuu</definedName>
    <definedName name="iuuyyyyyyyyyyyyyyy">[0]!iuuyyyyyyyyyyyyyyy</definedName>
    <definedName name="iyuuytvt" hidden="1">{#N/A,#N/A,TRUE,"Лист1";#N/A,#N/A,TRUE,"Лист2";#N/A,#N/A,TRUE,"Лист3"}</definedName>
    <definedName name="j" localSheetId="4">#N/A</definedName>
    <definedName name="j">[0]!j</definedName>
    <definedName name="JAN">#REF!</definedName>
    <definedName name="jbnbvggggggggggggggg">[0]!jbnbvggggggggggggggg</definedName>
    <definedName name="jghghfd">[0]!jghghfd</definedName>
    <definedName name="jgjhgd">[0]!jgjhgd</definedName>
    <definedName name="jhfgfs" hidden="1">{#N/A,#N/A,TRUE,"Лист1";#N/A,#N/A,TRUE,"Лист2";#N/A,#N/A,TRUE,"Лист3"}</definedName>
    <definedName name="jhfghfyu">[0]!jhfghfyu</definedName>
    <definedName name="jhfghgfgfgfdfs" hidden="1">{#N/A,#N/A,TRUE,"Лист1";#N/A,#N/A,TRUE,"Лист2";#N/A,#N/A,TRUE,"Лист3"}</definedName>
    <definedName name="jhghfd">[0]!jhghfd</definedName>
    <definedName name="jhghjf">[0]!jhghjf</definedName>
    <definedName name="jhhgfddfs">[0]!jhhgfddfs</definedName>
    <definedName name="jhhgjhgf">[0]!jhhgjhgf</definedName>
    <definedName name="jhhhjhgghg">[0]!jhhhjhgghg</definedName>
    <definedName name="jhhjgkjgl">[0]!jhhjgkjgl</definedName>
    <definedName name="jhjgfghf">[0]!jhjgfghf</definedName>
    <definedName name="jhjgjgh">[0]!jhjgjgh</definedName>
    <definedName name="jhjhf">[0]!jhjhf</definedName>
    <definedName name="jhjhjhjggggggggggggg">[0]!jhjhjhjggggggggggggg</definedName>
    <definedName name="jhjhyyyyyyyyyyyyyy">[0]!jhjhyyyyyyyyyyyyyy</definedName>
    <definedName name="jhjjhhhhhh">[0]!jhjjhhhhhh</definedName>
    <definedName name="jhjkghgdd">[0]!jhjkghgdd</definedName>
    <definedName name="jhjytyyyyyyyyyyyyyyyy" hidden="1">{#N/A,#N/A,TRUE,"Лист1";#N/A,#N/A,TRUE,"Лист2";#N/A,#N/A,TRUE,"Лист3"}</definedName>
    <definedName name="jhkhjghfg">[0]!jhkhjghfg</definedName>
    <definedName name="jhkjhjhg">[0]!jhkjhjhg</definedName>
    <definedName name="jhtjgyt" hidden="1">{#N/A,#N/A,TRUE,"Лист1";#N/A,#N/A,TRUE,"Лист2";#N/A,#N/A,TRUE,"Лист3"}</definedName>
    <definedName name="jhujghj">[0]!jhujghj</definedName>
    <definedName name="jhujy">[0]!jhujy</definedName>
    <definedName name="jhy">[0]!jhy</definedName>
    <definedName name="jjhjgjhfg">[0]!jjhjgjhfg</definedName>
    <definedName name="jjhjhhhhhhhhhhhhhhh">[0]!jjhjhhhhhhhhhhhhhhh</definedName>
    <definedName name="jjkjhhgffd">[0]!jjkjhhgffd</definedName>
    <definedName name="jk">#N/A</definedName>
    <definedName name="jkbvbcdxd">[0]!jkbvbcdxd</definedName>
    <definedName name="jkhffddds" hidden="1">{#N/A,#N/A,TRUE,"Лист1";#N/A,#N/A,TRUE,"Лист2";#N/A,#N/A,TRUE,"Лист3"}</definedName>
    <definedName name="jkhujygytf">[0]!jkhujygytf</definedName>
    <definedName name="jkj">#N/A</definedName>
    <definedName name="jkkjhgj" hidden="1">{#N/A,#N/A,TRUE,"Лист1";#N/A,#N/A,TRUE,"Лист2";#N/A,#N/A,TRUE,"Лист3"}</definedName>
    <definedName name="jnkjjjjjjjjjjjjjjjjjjjj" hidden="1">{#N/A,#N/A,TRUE,"Лист1";#N/A,#N/A,TRUE,"Лист2";#N/A,#N/A,TRUE,"Лист3"}</definedName>
    <definedName name="juhghg" hidden="1">{#N/A,#N/A,TRUE,"Лист1";#N/A,#N/A,TRUE,"Лист2";#N/A,#N/A,TRUE,"Лист3"}</definedName>
    <definedName name="jujhghgcvgfxc">[0]!jujhghgcvgfxc</definedName>
    <definedName name="JUL">#REF!</definedName>
    <definedName name="JUN">#REF!</definedName>
    <definedName name="jyihtg">[0]!jyihtg</definedName>
    <definedName name="jyuytvbyvtvfr" hidden="1">{#N/A,#N/A,TRUE,"Лист1";#N/A,#N/A,TRUE,"Лист2";#N/A,#N/A,TRUE,"Лист3"}</definedName>
    <definedName name="k" localSheetId="4">#N/A</definedName>
    <definedName name="k">[0]!k</definedName>
    <definedName name="KALMENERGO">#N/A</definedName>
    <definedName name="khjkhjghf" hidden="1">{#N/A,#N/A,TRUE,"Лист1";#N/A,#N/A,TRUE,"Лист2";#N/A,#N/A,TRUE,"Лист3"}</definedName>
    <definedName name="kiuytte">[0]!kiuytte</definedName>
    <definedName name="kj" hidden="1">{#N/A,#N/A,TRUE,"Лист1";#N/A,#N/A,TRUE,"Лист2";#N/A,#N/A,TRUE,"Лист3"}</definedName>
    <definedName name="kjhhgfgfs">[0]!kjhhgfgfs</definedName>
    <definedName name="kjhiuh">[0]!kjhiuh</definedName>
    <definedName name="kjhjhgggggggggggggg">[0]!kjhjhgggggggggggggg</definedName>
    <definedName name="kjhjhhjgfd">[0]!kjhjhhjgfd</definedName>
    <definedName name="kjhkghgggggggggggg">[0]!kjhkghgggggggggggg</definedName>
    <definedName name="kjhkjhjggh">[0]!kjhkjhjggh</definedName>
    <definedName name="kjhmnmfg">[0]!kjhmnmfg</definedName>
    <definedName name="kjhvvvvvvvvvvvvvvvvv" hidden="1">{#N/A,#N/A,TRUE,"Лист1";#N/A,#N/A,TRUE,"Лист2";#N/A,#N/A,TRUE,"Лист3"}</definedName>
    <definedName name="kjjhghftyfy">[0]!kjjhghftyfy</definedName>
    <definedName name="kjjhjhghgh">[0]!kjjhjhghgh</definedName>
    <definedName name="kjjjjjhhhhhhhhhhhhh" hidden="1">{#N/A,#N/A,TRUE,"Лист1";#N/A,#N/A,TRUE,"Лист2";#N/A,#N/A,TRUE,"Лист3"}</definedName>
    <definedName name="kjjkhgf">[0]!kjjkhgf</definedName>
    <definedName name="kjjkkjhjhgjhg">[0]!kjjkkjhjhgjhg</definedName>
    <definedName name="kjjyhjhuyh">[0]!kjjyhjhuyh</definedName>
    <definedName name="kjkhj">[0]!kjkhj</definedName>
    <definedName name="kjkhjkjhgh" hidden="1">{#N/A,#N/A,TRUE,"Лист1";#N/A,#N/A,TRUE,"Лист2";#N/A,#N/A,TRUE,"Лист3"}</definedName>
    <definedName name="kjkhkjhjcx">[0]!kjkhkjhjcx</definedName>
    <definedName name="kjkjhjhjhghgf" hidden="1">{#N/A,#N/A,TRUE,"Лист1";#N/A,#N/A,TRUE,"Лист2";#N/A,#N/A,TRUE,"Лист3"}</definedName>
    <definedName name="kjkjhjjjjjjjjjjjjjjjjj">[0]!kjkjhjjjjjjjjjjjjjjjjj</definedName>
    <definedName name="kjkjjhhgfgfdds">[0]!kjkjjhhgfgfdds</definedName>
    <definedName name="kjkjjjjjjjjjjjjjjjj">[0]!kjkjjjjjjjjjjjjjjjj</definedName>
    <definedName name="kjlkji">[0]!kjlkji</definedName>
    <definedName name="kjlkjkhghjfgf">[0]!kjlkjkhghjfgf</definedName>
    <definedName name="kjmnmbn">[0]!kjmnmbn</definedName>
    <definedName name="kjuiuuuuuuuuuuuuuuu">[0]!kjuiuuuuuuuuuuuuuuu</definedName>
    <definedName name="kjuiyyyyyyyyyyyyyyyyyy">[0]!kjuiyyyyyyyyyyyyyyyyyy</definedName>
    <definedName name="kjykhjy">[0]!kjykhjy</definedName>
    <definedName name="kkkkkkkkkkkkkkkk">[0]!kkkkkkkkkkkkkkkk</definedName>
    <definedName name="kkljkjjjjjjjjjjjjj">[0]!kkljkjjjjjjjjjjjjj</definedName>
    <definedName name="kljhjkghv" hidden="1">{#N/A,#N/A,TRUE,"Лист1";#N/A,#N/A,TRUE,"Лист2";#N/A,#N/A,TRUE,"Лист3"}</definedName>
    <definedName name="kljjhgfhg">[0]!kljjhgfhg</definedName>
    <definedName name="klkjkjhhffdx">[0]!klkjkjhhffdx</definedName>
    <definedName name="klklklklklklklk">#N/A</definedName>
    <definedName name="klljjjhjgghf" hidden="1">{#N/A,#N/A,TRUE,"Лист1";#N/A,#N/A,TRUE,"Лист2";#N/A,#N/A,TRUE,"Лист3"}</definedName>
    <definedName name="kmnjnj">[0]!kmnjnj</definedName>
    <definedName name="knkn.n.">#N/A</definedName>
    <definedName name="KorQnt">[15]Параметры!$B$5</definedName>
    <definedName name="KotList">[15]Лист!$A$260</definedName>
    <definedName name="KOTLODERJ_LIST">[29]Справочники!$E$9</definedName>
    <definedName name="KotQnt">[15]Лист!$B$261</definedName>
    <definedName name="KRY">[0]!KRY</definedName>
    <definedName name="KUKYUYKULL">[0]!KUKYUYKULL</definedName>
    <definedName name="kuykjhjkhy">[0]!kuykjhjkhy</definedName>
    <definedName name="KYKUKK">[0]!KYKUKK</definedName>
    <definedName name="l">'[30]Вводные данные систем'!#REF!</definedName>
    <definedName name="l00">[0]!l00</definedName>
    <definedName name="l0000">[0]!l0000</definedName>
    <definedName name="l0l0l0">[0]!l0l0l0</definedName>
    <definedName name="l0l0l0l0">[0]!l0l0l0l0</definedName>
    <definedName name="let">[31]Справочники!$J$18:$J$22</definedName>
    <definedName name="likuih" hidden="1">{#N/A,#N/A,TRUE,"Лист1";#N/A,#N/A,TRUE,"Лист2";#N/A,#N/A,TRUE,"Лист3"}</definedName>
    <definedName name="LILI">[0]!LILI</definedName>
    <definedName name="LILUILILILI">[0]!LILUILILILI</definedName>
    <definedName name="LINE" localSheetId="4">#REF!</definedName>
    <definedName name="LINE">#REF!</definedName>
    <definedName name="LINE2" localSheetId="4">#REF!</definedName>
    <definedName name="LINE2">#REF!</definedName>
    <definedName name="lkjjjjjjjjjjjj">[0]!lkjjjjjjjjjjjj</definedName>
    <definedName name="lkjklhjkghjffgd">[0]!lkjklhjkghjffgd</definedName>
    <definedName name="lkjkljhjkjhghjfg">[0]!lkjkljhjkjhghjfg</definedName>
    <definedName name="lkkkkkkkkkkkkkk">[0]!lkkkkkkkkkkkkkk</definedName>
    <definedName name="lkkljhhggtg" hidden="1">{#N/A,#N/A,TRUE,"Лист1";#N/A,#N/A,TRUE,"Лист2";#N/A,#N/A,TRUE,"Лист3"}</definedName>
    <definedName name="lkljhjhghggf">[0]!lkljhjhghggf</definedName>
    <definedName name="lkljkjhjhggfdgf" hidden="1">{#N/A,#N/A,TRUE,"Лист1";#N/A,#N/A,TRUE,"Лист2";#N/A,#N/A,TRUE,"Лист3"}</definedName>
    <definedName name="lkljkjhjkjh">[0]!lkljkjhjkjh</definedName>
    <definedName name="lklkjkjhjhfg">[0]!lklkjkjhjhfg</definedName>
    <definedName name="lklkkllk">[0]!lklkkllk</definedName>
    <definedName name="lklkljkhjhgh">[0]!lklkljkhjhgh</definedName>
    <definedName name="lklklkjkj">[0]!lklklkjkj</definedName>
    <definedName name="ll">[0]!ll</definedName>
    <definedName name="lll">[0]!lll</definedName>
    <definedName name="llll">#REF!</definedName>
    <definedName name="lllllllllllll">#N/A</definedName>
    <definedName name="lllllllllllllllll">#N/A</definedName>
    <definedName name="llllllllllllllllllllllllllllllll">#N/A</definedName>
    <definedName name="llllllllllllllllllllllllllllllllllll">#N/A</definedName>
    <definedName name="LMKN">[0]!LMKN</definedName>
    <definedName name="logical">[29]TEHSHEET!$K$2:$K$3</definedName>
    <definedName name="lol">[0]!lol</definedName>
    <definedName name="LUI">[0]!LUI</definedName>
    <definedName name="LUIILULI">[0]!LUIILULI</definedName>
    <definedName name="m">#REF!</definedName>
    <definedName name="M7.3">#N/A</definedName>
    <definedName name="maint_pl">[14]Exhibit!$F$2749</definedName>
    <definedName name="MAR">#REF!</definedName>
    <definedName name="MAY">#REF!</definedName>
    <definedName name="mhgg">[0]!mhgg</definedName>
    <definedName name="mhyt" hidden="1">{#N/A,#N/A,TRUE,"Лист1";#N/A,#N/A,TRUE,"Лист2";#N/A,#N/A,TRUE,"Лист3"}</definedName>
    <definedName name="mjghggggggggggggg">[0]!mjghggggggggggggg</definedName>
    <definedName name="mjhhhhhujy">[0]!mjhhhhhujy</definedName>
    <definedName name="mjhuiy" hidden="1">{#N/A,#N/A,TRUE,"Лист1";#N/A,#N/A,TRUE,"Лист2";#N/A,#N/A,TRUE,"Лист3"}</definedName>
    <definedName name="mjnnnnnnnnnnnnnnkjnmh">[0]!mjnnnnnnnnnnnnnnkjnmh</definedName>
    <definedName name="mjujy">[0]!mjujy</definedName>
    <definedName name="MmExcelLinker_6E24F10A_D93B_4197_A91F_1E8C46B84DD5" localSheetId="4">РТ передача [32]ээ!$I$76:$I$76</definedName>
    <definedName name="MmExcelLinker_6E24F10A_D93B_4197_A91F_1E8C46B84DD5">#N/A</definedName>
    <definedName name="mnbhjf">[0]!mnbhjf</definedName>
    <definedName name="mnghr">[0]!mnghr</definedName>
    <definedName name="mnmbnvb">[0]!mnmbnvb</definedName>
    <definedName name="mnnjjjjjjjjjjjjj" hidden="1">{#N/A,#N/A,TRUE,"Лист1";#N/A,#N/A,TRUE,"Лист2";#N/A,#N/A,TRUE,"Лист3"}</definedName>
    <definedName name="MO">#REF!</definedName>
    <definedName name="MONTH">#REF!</definedName>
    <definedName name="mrsk">[31]Справочники!$B$1:$B$15</definedName>
    <definedName name="MU">[31]Справочники!$M$1:$M$4</definedName>
    <definedName name="N">#N/A</definedName>
    <definedName name="NAME110">#REF!,#REF!,#REF!,#REF!,#REF!,#REF!,#REF!,#REF!</definedName>
    <definedName name="NAME111">#REF!,#REF!,#REF!,#REF!,#REF!,#REF!,#REF!,#REF!</definedName>
    <definedName name="NAME112">#REF!,#REF!,#REF!,#REF!,#REF!,#REF!,#REF!,#REF!</definedName>
    <definedName name="NAME113">#REF!,#REF!,#REF!,#REF!,#REF!,#REF!,#REF!,#REF!</definedName>
    <definedName name="NAME114">#REF!,#REF!,#REF!,#REF!,#REF!,#REF!,#REF!,#REF!</definedName>
    <definedName name="NAME115">#REF!,#REF!,#REF!,#REF!,#REF!,#REF!,#REF!,#REF!</definedName>
    <definedName name="NAME116">#REF!,#REF!,#REF!,#REF!,#REF!,#REF!,#REF!,#REF!</definedName>
    <definedName name="NAME117">#REF!,#REF!,#REF!,#REF!,#REF!,#REF!,#REF!,#REF!</definedName>
    <definedName name="NAME118">#REF!,#REF!,#REF!,#REF!,#REF!,#REF!,#REF!,#REF!</definedName>
    <definedName name="NAME119">#REF!,#REF!,#REF!,#REF!,#REF!,#REF!,#REF!,#REF!</definedName>
    <definedName name="NAME12">#REF!,#REF!,#REF!,#REF!,#REF!,#REF!,#REF!,#REF!</definedName>
    <definedName name="NAME120">#REF!,#REF!,#REF!,#REF!,#REF!,#REF!,#REF!,#REF!</definedName>
    <definedName name="NAME121">#REF!,#REF!,#REF!,#REF!,#REF!,#REF!,#REF!,#REF!</definedName>
    <definedName name="NAME122">#REF!,#REF!,#REF!,#REF!,#REF!,#REF!,#REF!,#REF!</definedName>
    <definedName name="NAME123">#REF!,#REF!,#REF!,#REF!,#REF!,#REF!,#REF!,#REF!</definedName>
    <definedName name="NAME124">#REF!,#REF!,#REF!,#REF!,#REF!,#REF!,#REF!,#REF!</definedName>
    <definedName name="NAME125">#REF!,#REF!,#REF!,#REF!,#REF!,#REF!,#REF!,#REF!</definedName>
    <definedName name="NAME126">#REF!,#REF!,#REF!,#REF!,#REF!,#REF!,#REF!,#REF!</definedName>
    <definedName name="NAME127">#REF!,#REF!,#REF!,#REF!,#REF!,#REF!,#REF!,#REF!</definedName>
    <definedName name="NAME128">#REF!,#REF!,#REF!,#REF!,#REF!,#REF!,#REF!,#REF!</definedName>
    <definedName name="NAME129">#REF!,#REF!,#REF!,#REF!,#REF!,#REF!,#REF!,#REF!</definedName>
    <definedName name="NAME13">#REF!,#REF!,#REF!,#REF!,#REF!,#REF!,#REF!,#REF!</definedName>
    <definedName name="NAME130">#REF!,#REF!,#REF!,#REF!,#REF!,#REF!,#REF!,#REF!</definedName>
    <definedName name="NAME131">#REF!,#REF!,#REF!,#REF!,#REF!,#REF!,#REF!,#REF!</definedName>
    <definedName name="NAME132">#REF!,#REF!,#REF!,#REF!,#REF!,#REF!,#REF!,#REF!</definedName>
    <definedName name="NAME133">#REF!,#REF!,#REF!,#REF!,#REF!,#REF!,#REF!,#REF!</definedName>
    <definedName name="NAME134">#REF!,#REF!,#REF!,#REF!,#REF!,#REF!,#REF!,#REF!</definedName>
    <definedName name="NAME135">#REF!,#REF!,#REF!,#REF!,#REF!,#REF!,#REF!,#REF!</definedName>
    <definedName name="NAME136">#REF!,#REF!,#REF!,#REF!,#REF!,#REF!,#REF!,#REF!</definedName>
    <definedName name="NAME137">#REF!,#REF!,#REF!,#REF!,#REF!,#REF!,#REF!,#REF!</definedName>
    <definedName name="NAME138">#REF!,#REF!,#REF!,#REF!,#REF!,#REF!,#REF!,#REF!</definedName>
    <definedName name="NAME139">#REF!,#REF!,#REF!,#REF!,#REF!,#REF!,#REF!,#REF!</definedName>
    <definedName name="NAME14">#REF!,#REF!,#REF!,#REF!,#REF!,#REF!,#REF!,#REF!</definedName>
    <definedName name="NAME140">#REF!,#REF!,#REF!,#REF!,#REF!,#REF!,#REF!,#REF!</definedName>
    <definedName name="NAME141">#REF!,#REF!,#REF!,#REF!,#REF!,#REF!,#REF!,#REF!</definedName>
    <definedName name="NAME142">#REF!,#REF!,#REF!,#REF!,#REF!,#REF!,#REF!,#REF!</definedName>
    <definedName name="NAME143">#REF!,#REF!,#REF!,#REF!,#REF!,#REF!,#REF!,#REF!</definedName>
    <definedName name="NAME144">#REF!,#REF!,#REF!,#REF!,#REF!,#REF!,#REF!,#REF!</definedName>
    <definedName name="NAME145">#REF!,#REF!,#REF!,#REF!,#REF!,#REF!,#REF!,#REF!</definedName>
    <definedName name="NAME146">#REF!,#REF!,#REF!,#REF!,#REF!,#REF!,#REF!,#REF!</definedName>
    <definedName name="NAME147">#REF!,#REF!,#REF!,#REF!,#REF!,#REF!,#REF!,#REF!</definedName>
    <definedName name="NAME148">#REF!,#REF!,#REF!,#REF!,#REF!,#REF!,#REF!,#REF!</definedName>
    <definedName name="NAME149">#REF!,#REF!,#REF!,#REF!,#REF!,#REF!,#REF!,#REF!</definedName>
    <definedName name="NAME15">#REF!,#REF!,#REF!,#REF!,#REF!,#REF!,#REF!,#REF!</definedName>
    <definedName name="NAME150">#REF!,#REF!,#REF!,#REF!,#REF!,#REF!,#REF!,#REF!</definedName>
    <definedName name="NAME151">#REF!,#REF!,#REF!,#REF!,#REF!,#REF!,#REF!,#REF!</definedName>
    <definedName name="NAME152">#REF!,#REF!,#REF!,#REF!,#REF!,#REF!,#REF!,#REF!</definedName>
    <definedName name="NAME153">#REF!,#REF!,#REF!,#REF!,#REF!,#REF!,#REF!,#REF!</definedName>
    <definedName name="NAME154">#REF!,#REF!,#REF!,#REF!,#REF!,#REF!,#REF!,#REF!</definedName>
    <definedName name="NAME155">#REF!,#REF!,#REF!,#REF!,#REF!,#REF!,#REF!,#REF!</definedName>
    <definedName name="NAME156">#REF!,#REF!,#REF!,#REF!,#REF!,#REF!,#REF!,#REF!</definedName>
    <definedName name="NAME157">#REF!,#REF!,#REF!,#REF!,#REF!,#REF!,#REF!,#REF!</definedName>
    <definedName name="NAME158">#REF!,#REF!,#REF!,#REF!,#REF!,#REF!,#REF!,#REF!</definedName>
    <definedName name="NAME159">#REF!,#REF!,#REF!,#REF!,#REF!,#REF!,#REF!,#REF!</definedName>
    <definedName name="NAME16">#REF!,#REF!,#REF!,#REF!,#REF!,#REF!,#REF!,#REF!</definedName>
    <definedName name="NAME160">#REF!,#REF!,#REF!,#REF!,#REF!,#REF!,#REF!,#REF!</definedName>
    <definedName name="NAME161">#REF!,#REF!,#REF!,#REF!,#REF!,#REF!,#REF!,#REF!</definedName>
    <definedName name="NAME162">#REF!,#REF!,#REF!,#REF!,#REF!,#REF!,#REF!,#REF!</definedName>
    <definedName name="NAME17">#REF!,#REF!,#REF!,#REF!,#REF!,#REF!,#REF!,#REF!</definedName>
    <definedName name="NAME18">#REF!,#REF!,#REF!,#REF!,#REF!,#REF!,#REF!,#REF!</definedName>
    <definedName name="NAME19">#REF!,#REF!,#REF!,#REF!,#REF!,#REF!,#REF!,#REF!</definedName>
    <definedName name="NAME210">#REF!,#REF!,#REF!,#REF!,#REF!,#REF!,#REF!</definedName>
    <definedName name="NAME211">#REF!,#REF!,#REF!,#REF!,#REF!,#REF!,#REF!</definedName>
    <definedName name="NAME212">#REF!,#REF!,#REF!,#REF!,#REF!,#REF!,#REF!</definedName>
    <definedName name="NAME213">#REF!,#REF!,#REF!,#REF!,#REF!,#REF!,#REF!</definedName>
    <definedName name="NAME214">#REF!,#REF!,#REF!,#REF!,#REF!,#REF!,#REF!</definedName>
    <definedName name="NAME215">#REF!,#REF!,#REF!,#REF!,#REF!,#REF!,#REF!</definedName>
    <definedName name="NAME216">#REF!,#REF!,#REF!,#REF!,#REF!,#REF!,#REF!</definedName>
    <definedName name="NAME217">#REF!,#REF!,#REF!,#REF!,#REF!,#REF!,#REF!</definedName>
    <definedName name="NAME218">#REF!,#REF!,#REF!,#REF!,#REF!,#REF!,#REF!</definedName>
    <definedName name="NAME219">#REF!,#REF!,#REF!,#REF!,#REF!,#REF!,#REF!</definedName>
    <definedName name="NAME22">#REF!</definedName>
    <definedName name="NAME220">#REF!,#REF!,#REF!,#REF!,#REF!,#REF!,#REF!</definedName>
    <definedName name="NAME221">#REF!,#REF!,#REF!,#REF!,#REF!,#REF!,#REF!</definedName>
    <definedName name="NAME222">#REF!,#REF!,#REF!,#REF!,#REF!,#REF!,#REF!</definedName>
    <definedName name="NAME223">#REF!,#REF!,#REF!,#REF!,#REF!,#REF!,#REF!</definedName>
    <definedName name="NAME224">#REF!,#REF!,#REF!,#REF!,#REF!,#REF!,#REF!</definedName>
    <definedName name="NAME225">#REF!,#REF!,#REF!,#REF!,#REF!,#REF!,#REF!</definedName>
    <definedName name="NAME226">#REF!,#REF!,#REF!,#REF!,#REF!,#REF!,#REF!</definedName>
    <definedName name="NAME227">#REF!,#REF!,#REF!,#REF!,#REF!,#REF!,#REF!</definedName>
    <definedName name="NAME228">#REF!,#REF!,#REF!,#REF!,#REF!,#REF!,#REF!</definedName>
    <definedName name="NAME229">#REF!,#REF!,#REF!,#REF!,#REF!,#REF!,#REF!</definedName>
    <definedName name="NAME23">#REF!,#REF!,#REF!,#REF!,#REF!,#REF!,#REF!</definedName>
    <definedName name="NAME230">#REF!,#REF!,#REF!,#REF!,#REF!,#REF!,#REF!</definedName>
    <definedName name="NAME231">#REF!,#REF!,#REF!,#REF!,#REF!,#REF!,#REF!</definedName>
    <definedName name="NAME232">#REF!,#REF!,#REF!,#REF!,#REF!,#REF!,#REF!</definedName>
    <definedName name="NAME233">#REF!,#REF!,#REF!,#REF!,#REF!,#REF!,#REF!</definedName>
    <definedName name="NAME234">#REF!,#REF!,#REF!,#REF!,#REF!,#REF!,#REF!</definedName>
    <definedName name="NAME235">#REF!,#REF!,#REF!,#REF!,#REF!,#REF!,#REF!</definedName>
    <definedName name="NAME236">#REF!,#REF!,#REF!,#REF!,#REF!,#REF!,#REF!</definedName>
    <definedName name="NAME237">#REF!,#REF!,#REF!,#REF!,#REF!,#REF!,#REF!</definedName>
    <definedName name="NAME238">#REF!,#REF!,#REF!,#REF!,#REF!,#REF!,#REF!</definedName>
    <definedName name="NAME239">#REF!,#REF!,#REF!,#REF!,#REF!,#REF!,#REF!</definedName>
    <definedName name="NAME24">#REF!,#REF!,#REF!,#REF!,#REF!,#REF!,#REF!</definedName>
    <definedName name="NAME240">#REF!,#REF!,#REF!,#REF!,#REF!,#REF!,#REF!</definedName>
    <definedName name="NAME241">#REF!,#REF!,#REF!,#REF!,#REF!,#REF!,#REF!</definedName>
    <definedName name="NAME242">#REF!,#REF!,#REF!,#REF!,#REF!,#REF!,#REF!</definedName>
    <definedName name="NAME243">#REF!,#REF!,#REF!,#REF!,#REF!,#REF!,#REF!</definedName>
    <definedName name="NAME244">#REF!,#REF!,#REF!,#REF!,#REF!,#REF!,#REF!</definedName>
    <definedName name="NAME245">#REF!,#REF!,#REF!,#REF!,#REF!,#REF!,#REF!</definedName>
    <definedName name="NAME246">#REF!,#REF!,#REF!,#REF!,#REF!,#REF!,#REF!</definedName>
    <definedName name="NAME247">#REF!,#REF!,#REF!,#REF!,#REF!,#REF!,#REF!</definedName>
    <definedName name="NAME248">#REF!,#REF!,#REF!,#REF!,#REF!,#REF!,#REF!</definedName>
    <definedName name="NAME249">#REF!,#REF!,#REF!,#REF!,#REF!,#REF!,#REF!</definedName>
    <definedName name="NAME25">#REF!,#REF!,#REF!,#REF!,#REF!,#REF!,#REF!</definedName>
    <definedName name="NAME250">#REF!,#REF!,#REF!,#REF!,#REF!,#REF!,#REF!</definedName>
    <definedName name="NAME251">#REF!,#REF!,#REF!,#REF!,#REF!,#REF!,#REF!</definedName>
    <definedName name="NAME252">#REF!,#REF!,#REF!,#REF!,#REF!,#REF!,#REF!</definedName>
    <definedName name="NAME253">#REF!,#REF!,#REF!,#REF!,#REF!,#REF!,#REF!</definedName>
    <definedName name="NAME254">#REF!,#REF!,#REF!,#REF!,#REF!,#REF!,#REF!</definedName>
    <definedName name="NAME255">#REF!,#REF!,#REF!,#REF!,#REF!,#REF!,#REF!</definedName>
    <definedName name="NAME256">#REF!,#REF!,#REF!,#REF!,#REF!,#REF!,#REF!</definedName>
    <definedName name="NAME257">#REF!,#REF!,#REF!,#REF!,#REF!,#REF!,#REF!</definedName>
    <definedName name="NAME258">#REF!,#REF!,#REF!,#REF!,#REF!,#REF!,#REF!</definedName>
    <definedName name="NAME259">#REF!,#REF!,#REF!,#REF!,#REF!,#REF!,#REF!</definedName>
    <definedName name="NAME26">#REF!,#REF!,#REF!,#REF!,#REF!,#REF!,#REF!</definedName>
    <definedName name="NAME260">#REF!,#REF!,#REF!,#REF!,#REF!,#REF!,#REF!</definedName>
    <definedName name="NAME261">#REF!,#REF!,#REF!,#REF!,#REF!,#REF!,#REF!</definedName>
    <definedName name="NAME262">#REF!,#REF!,#REF!,#REF!,#REF!,#REF!,#REF!</definedName>
    <definedName name="NAME27">#REF!,#REF!,#REF!,#REF!,#REF!,#REF!,#REF!</definedName>
    <definedName name="NAME28">#REF!,#REF!,#REF!,#REF!,#REF!,#REF!,#REF!</definedName>
    <definedName name="NAME29">#REF!,#REF!,#REF!,#REF!,#REF!,#REF!,#REF!</definedName>
    <definedName name="Names">#REF!</definedName>
    <definedName name="NAPR">[19]TEHSHEET!$F$31:$F$34</definedName>
    <definedName name="NasPotrEE">[15]Параметры!$B$10</definedName>
    <definedName name="NasPotrEEList">[15]Лист!$A$150</definedName>
    <definedName name="nbbcbvx">[0]!nbbcbvx</definedName>
    <definedName name="nbbvgf" hidden="1">{#N/A,#N/A,TRUE,"Лист1";#N/A,#N/A,TRUE,"Лист2";#N/A,#N/A,TRUE,"Лист3"}</definedName>
    <definedName name="nbghhhhhhhhhhhhhhhhhhhhhh">[0]!nbghhhhhhhhhhhhhhhhhhhhhh</definedName>
    <definedName name="nbhggggggggggggg">[0]!nbhggggggggggggg</definedName>
    <definedName name="nbhgggggggggggggggg">[0]!nbhgggggggggggggggg</definedName>
    <definedName name="nbhhhhhhhhhhhhhhhh">[0]!nbhhhhhhhhhhhhhhhh</definedName>
    <definedName name="nbjhgy">[0]!nbjhgy</definedName>
    <definedName name="nbnbbnvbnvvcvbcvc">[0]!nbnbbnvbnvvcvbcvc</definedName>
    <definedName name="nbnbfders">[0]!nbnbfders</definedName>
    <definedName name="nbnvnbfgdsdfs">[0]!nbnvnbfgdsdfs</definedName>
    <definedName name="nbvbnfddddddddddddddddddd">[0]!nbvbnfddddddddddddddddddd</definedName>
    <definedName name="nbvgfhcf">[0]!nbvgfhcf</definedName>
    <definedName name="nbvgggggggggggggggggg" hidden="1">{#N/A,#N/A,TRUE,"Лист1";#N/A,#N/A,TRUE,"Лист2";#N/A,#N/A,TRUE,"Лист3"}</definedName>
    <definedName name="nbvghfgdx">[0]!nbvghfgdx</definedName>
    <definedName name="ňđĺňčé">#REF!</definedName>
    <definedName name="net">#N/A</definedName>
    <definedName name="NET_INV">[33]TEHSHEET!#REF!</definedName>
    <definedName name="NET_ORG">[33]TEHSHEET!#REF!</definedName>
    <definedName name="NET_W">[33]TEHSHEET!#REF!</definedName>
    <definedName name="NETORG">[26]Справочники!$J$8:$J$79</definedName>
    <definedName name="nfgjn">[0]!nfgjn</definedName>
    <definedName name="nfyz" localSheetId="4">#N/A</definedName>
    <definedName name="nfyz">[0]!nfyz</definedName>
    <definedName name="nghf">[0]!nghf</definedName>
    <definedName name="nghjk">[0]!nghjk</definedName>
    <definedName name="ngngh">[0]!ngngh</definedName>
    <definedName name="nhghfgfgf">[0]!nhghfgfgf</definedName>
    <definedName name="nhguy" hidden="1">{#N/A,#N/A,TRUE,"Лист1";#N/A,#N/A,TRUE,"Лист2";#N/A,#N/A,TRUE,"Лист3"}</definedName>
    <definedName name="nhnhn">[0]!nhnhn</definedName>
    <definedName name="njhgyhjftxcdfxnkl">[0]!njhgyhjftxcdfxnkl</definedName>
    <definedName name="njhhhhhhhhhhhhhd">[0]!njhhhhhhhhhhhhhd</definedName>
    <definedName name="njkhgjhghfhg" hidden="1">{#N/A,#N/A,TRUE,"Лист1";#N/A,#N/A,TRUE,"Лист2";#N/A,#N/A,TRUE,"Лист3"}</definedName>
    <definedName name="nkjgyuff">[0]!nkjgyuff</definedName>
    <definedName name="nmbhhhhhhhhhhhhhhhhhhhh">[0]!nmbhhhhhhhhhhhhhhhhhhhh</definedName>
    <definedName name="nmbnbnc">[0]!nmbnbnc</definedName>
    <definedName name="nmmbnbv">[0]!nmmbnbv</definedName>
    <definedName name="nnngggggggggggggggggggggggggg" hidden="1">{#N/A,#N/A,TRUE,"Лист1";#N/A,#N/A,TRUE,"Лист2";#N/A,#N/A,TRUE,"Лист3"}</definedName>
    <definedName name="NOM">#REF!</definedName>
    <definedName name="NOV">#REF!</definedName>
    <definedName name="nov_tariff">[29]Титульный!$F$12</definedName>
    <definedName name="NSRF">#REF!</definedName>
    <definedName name="nsrf2">'[18]Свод по регионам'!$E$3</definedName>
    <definedName name="NSRF3">[18]clone!$C$4</definedName>
    <definedName name="Num">#REF!</definedName>
    <definedName name="NVV">#REF!</definedName>
    <definedName name="o" localSheetId="4">#N/A</definedName>
    <definedName name="o">[0]!o</definedName>
    <definedName name="OCT">#REF!</definedName>
    <definedName name="oiipiuojhkh">[0]!oiipiuojhkh</definedName>
    <definedName name="oijjjjjjjjjjjjjj" hidden="1">{#N/A,#N/A,TRUE,"Лист1";#N/A,#N/A,TRUE,"Лист2";#N/A,#N/A,TRUE,"Лист3"}</definedName>
    <definedName name="oijnhvfgc">[0]!oijnhvfgc</definedName>
    <definedName name="oikjjjjjjjjjjjjjjjjjjjjjjjj">[0]!oikjjjjjjjjjjjjjjjjjjjjjjjj</definedName>
    <definedName name="oikjkjjkn">[0]!oikjkjjkn</definedName>
    <definedName name="oikkkkkkkkkkkkkkkkkkkkkkk" hidden="1">{#N/A,#N/A,TRUE,"Лист1";#N/A,#N/A,TRUE,"Лист2";#N/A,#N/A,TRUE,"Лист3"}</definedName>
    <definedName name="oilkkh" hidden="1">{#N/A,#N/A,TRUE,"Лист1";#N/A,#N/A,TRUE,"Лист2";#N/A,#N/A,TRUE,"Лист3"}</definedName>
    <definedName name="oinunyg">[0]!oinunyg</definedName>
    <definedName name="oioiiuiuyofyyyyyyyyyyyyyyyyyyyyy">[0]!oioiiuiuyofyyyyyyyyyyyyyyyyyyyyy</definedName>
    <definedName name="oioiiuuuuuuuuuuuuuu">[0]!oioiiuuuuuuuuuuuuuu</definedName>
    <definedName name="oioiuiouiuyyt">[0]!oioiuiouiuyyt</definedName>
    <definedName name="oioouiui">[0]!oioouiui</definedName>
    <definedName name="oiougy">[0]!oiougy</definedName>
    <definedName name="oiouiuiyuyt">[0]!oiouiuiyuyt</definedName>
    <definedName name="oiouiuygyufg">[0]!oiouiuygyufg</definedName>
    <definedName name="oiuuyyyyyyyyyyyyyyy" hidden="1">{#N/A,#N/A,TRUE,"Лист1";#N/A,#N/A,TRUE,"Лист2";#N/A,#N/A,TRUE,"Лист3"}</definedName>
    <definedName name="ojkjkhjgghfd" hidden="1">{#N/A,#N/A,TRUE,"Лист1";#N/A,#N/A,TRUE,"Лист2";#N/A,#N/A,TRUE,"Лист3"}</definedName>
    <definedName name="OKTMO">#REF!</definedName>
    <definedName name="OLOIL">[0]!OLOIL</definedName>
    <definedName name="öó" localSheetId="4">#N/A</definedName>
    <definedName name="öó">[0]!öó</definedName>
    <definedName name="ooiumuhggc">[0]!ooiumuhggc</definedName>
    <definedName name="ooo">#N/A</definedName>
    <definedName name="oooo">#N/A</definedName>
    <definedName name="oopoooooooooooooooo" hidden="1">{#N/A,#N/A,TRUE,"Лист1";#N/A,#N/A,TRUE,"Лист2";#N/A,#N/A,TRUE,"Лист3"}</definedName>
    <definedName name="opopo">#N/A</definedName>
    <definedName name="ORE">#REF!</definedName>
    <definedName name="ORG" localSheetId="4">[11]Справочники!#REF!</definedName>
    <definedName name="ORG">[25]Справочники!#REF!</definedName>
    <definedName name="org_3_183">#REF!</definedName>
    <definedName name="org_4_183">#REF!</definedName>
    <definedName name="Org_list">#REF!</definedName>
    <definedName name="ORG_U">#REF!</definedName>
    <definedName name="ORGBLR">[26]Справочники!$B$8:$B$8</definedName>
    <definedName name="OTH_DATA">#REF!</definedName>
    <definedName name="OTH_LIST">#REF!</definedName>
    <definedName name="p">'[30]Вводные данные систем'!#REF!</definedName>
    <definedName name="P1_dip" localSheetId="4" hidden="1">[34]FST5!$G$167:$G$172,[34]FST5!$G$174:$G$175,[34]FST5!$G$177:$G$180,[34]FST5!$G$182,[34]FST5!$G$184:$G$188,[34]FST5!$G$190,[34]FST5!$G$192:$G$194</definedName>
    <definedName name="P1_dip" hidden="1">[35]FST5!$G$167:$G$172,[35]FST5!$G$174:$G$175,[35]FST5!$G$177:$G$180,[35]FST5!$G$182,[35]FST5!$G$184:$G$188,[35]FST5!$G$190,[35]FST5!$G$192:$G$194</definedName>
    <definedName name="P1_eso" localSheetId="4" hidden="1">[34]FST5!$G$167:$G$172,[34]FST5!$G$174:$G$175,[34]FST5!$G$177:$G$180,[34]FST5!$G$182,[34]FST5!$G$184:$G$188,[34]FST5!$G$190,[34]FST5!$G$192:$G$194</definedName>
    <definedName name="P1_eso" hidden="1">[35]FST5!$G$167:$G$172,[35]FST5!$G$174:$G$175,[35]FST5!$G$177:$G$180,[35]FST5!$G$182,[35]FST5!$G$184:$G$188,[35]FST5!$G$190,[35]FST5!$G$192:$G$194</definedName>
    <definedName name="P1_ESO_PROT" localSheetId="4">[13]ЭСО!$G$11:$G$12,[13]ЭСО!$G$14:$G$15,[13]ЭСО!$G$17:$G$21,[13]ЭСО!$G$25:$G$25,[13]ЭСО!$G$27:$G$29,[13]ЭСО!$G$31:$G$32,[13]ЭСО!$G$35:$G$36,[13]ЭСО!$G$39:$G$39</definedName>
    <definedName name="P1_ESO_PROT" hidden="1">#REF!,#REF!,#REF!,#REF!,#REF!,#REF!,#REF!,#REF!</definedName>
    <definedName name="P1_net" localSheetId="4" hidden="1">[34]FST5!$G$118:$G$123,[34]FST5!$G$125:$G$126,[34]FST5!$G$128:$G$131,[34]FST5!$G$133,[34]FST5!$G$135:$G$139,[34]FST5!$G$141,[34]FST5!$G$143:$G$145</definedName>
    <definedName name="P1_net" hidden="1">[35]FST5!$G$118:$G$123,[35]FST5!$G$125:$G$126,[35]FST5!$G$128:$G$131,[35]FST5!$G$133,[35]FST5!$G$135:$G$139,[35]FST5!$G$141,[35]FST5!$G$143:$G$145</definedName>
    <definedName name="P1_SBT_PROT" localSheetId="4" hidden="1">[36]сбыт!#REF!,[36]сбыт!#REF!,[36]сбыт!#REF!,[36]сбыт!#REF!,[36]сбыт!#REF!,[36]сбыт!#REF!,[36]сбыт!#REF!</definedName>
    <definedName name="P1_SBT_PROT" hidden="1">#REF!,#REF!,#REF!,#REF!,#REF!,#REF!,#REF!</definedName>
    <definedName name="P1_SC_CLR" localSheetId="4" hidden="1">#REF!,#REF!,#REF!,#REF!,#REF!</definedName>
    <definedName name="P1_SC_CLR" hidden="1">#REF!,#REF!,#REF!,#REF!,#REF!</definedName>
    <definedName name="P1_SC22" hidden="1">#REF!,#REF!,#REF!,#REF!,#REF!,#REF!</definedName>
    <definedName name="P1_SCOPE_16_PRT" localSheetId="4" hidden="1">'[37]17'!$E$15:$I$16,'[37]17'!$E$18:$I$20,'[37]17'!$E$23:$I$23,'[37]17'!$E$26:$I$26,'[37]17'!$E$29:$I$29,'[37]17'!$E$32:$I$32,'[37]17'!$E$35:$I$35,'[37]17'!$B$34,'[37]17'!$B$37</definedName>
    <definedName name="P1_SCOPE_16_PRT" hidden="1">'[38]17'!$E$15:$I$16,'[38]17'!$E$18:$I$20,'[38]17'!$E$23:$I$23,'[38]17'!$E$26:$I$26,'[38]17'!$E$29:$I$29,'[38]17'!$E$32:$I$32,'[38]17'!$E$35:$I$35,'[38]17'!$B$34,'[38]17'!$B$37</definedName>
    <definedName name="P1_SCOPE_17_PRT" localSheetId="4" hidden="1">[37]Лист3!$E$13:$H$21,[37]Лист3!$J$9:$J$11,[37]Лист3!$J$13:$J$21,[37]Лист3!$E$24:$H$26,[37]Лист3!$E$28:$H$36,[37]Лист3!$J$24:$M$26,[37]Лист3!$J$28:$M$36,[37]Лист3!$E$39:$H$41</definedName>
    <definedName name="P1_SCOPE_17_PRT" hidden="1">[38]Лист3!$E$13:$H$21,[38]Лист3!$J$9:$J$11,[38]Лист3!$J$13:$J$21,[38]Лист3!$E$24:$H$26,[38]Лист3!$E$28:$H$36,[38]Лист3!$J$24:$M$26,[38]Лист3!$J$28:$M$36,[38]Лист3!$E$39:$H$41</definedName>
    <definedName name="P1_SCOPE_4_PRT" localSheetId="4" hidden="1">'[37]24'!$F$23:$I$23,'[37]24'!$F$25:$I$25,'[37]24'!$F$27:$I$31,'[37]24'!$K$14:$N$20,'[37]24'!$K$23:$N$23,'[37]24'!$K$25:$N$25,'[37]24'!$K$27:$N$31,'[37]24'!$P$14:$S$20,'[37]24'!$P$23:$S$23</definedName>
    <definedName name="P1_SCOPE_4_PRT" hidden="1">'[38]24'!$F$23:$I$23,'[38]24'!$F$25:$I$25,'[38]24'!$F$27:$I$31,'[38]24'!$K$14:$N$20,'[38]24'!$K$23:$N$23,'[38]24'!$K$25:$N$25,'[38]24'!$K$27:$N$31,'[38]24'!$P$14:$S$20,'[38]24'!$P$23:$S$23</definedName>
    <definedName name="P1_SCOPE_5_PRT" localSheetId="4" hidden="1">[37]Лист2!$F$23:$I$23,[37]Лист2!$F$25:$I$25,[37]Лист2!$F$27:$I$31,[37]Лист2!$K$14:$N$21,[37]Лист2!$K$23:$N$23,[37]Лист2!$K$25:$N$25,[37]Лист2!$K$27:$N$31,[37]Лист2!$P$14:$S$21,[37]Лист2!$P$23:$S$23</definedName>
    <definedName name="P1_SCOPE_5_PRT" hidden="1">[38]Лист2!$F$23:$I$23,[38]Лист2!$F$25:$I$25,[38]Лист2!$F$27:$I$31,[38]Лист2!$K$14:$N$21,[38]Лист2!$K$23:$N$23,[38]Лист2!$K$25:$N$25,[38]Лист2!$K$27:$N$31,[38]Лист2!$P$14:$S$21,[38]Лист2!$P$23:$S$23</definedName>
    <definedName name="P1_SCOPE_CORR" localSheetId="4" hidden="1">#REF!,#REF!,#REF!,#REF!,#REF!,#REF!,#REF!</definedName>
    <definedName name="P1_SCOPE_CORR" hidden="1">#REF!,#REF!,#REF!,#REF!,#REF!,#REF!,#REF!</definedName>
    <definedName name="P1_SCOPE_DOP" hidden="1">[39]Регионы!#REF!,[39]Регионы!#REF!,[39]Регионы!#REF!,[39]Регионы!#REF!,[39]Регионы!#REF!,[39]Регионы!#REF!</definedName>
    <definedName name="P1_SCOPE_F1_PRT" localSheetId="4" hidden="1">'[37]Ф-2 (для АО-энерго)'!$D$74:$E$84,'[37]Ф-2 (для АО-энерго)'!$D$71:$E$72,'[37]Ф-2 (для АО-энерго)'!$D$66:$E$69,'[37]Ф-2 (для АО-энерго)'!$D$61:$E$64</definedName>
    <definedName name="P1_SCOPE_F1_PRT" hidden="1">'[38]Ф-2 (для АО-энерго)'!$D$74:$E$84,'[38]Ф-2 (для АО-энерго)'!$D$71:$E$72,'[38]Ф-2 (для АО-энерго)'!$D$66:$E$69,'[38]Ф-2 (для АО-энерго)'!$D$61:$E$64</definedName>
    <definedName name="P1_SCOPE_F2_PRT" localSheetId="4" hidden="1">[37]свод!$G$56,[37]свод!$E$55:$E$56,[37]свод!$F$55:$G$55,[37]свод!$D$55</definedName>
    <definedName name="P1_SCOPE_F2_PRT" hidden="1">[38]свод!$G$56,[38]свод!$E$55:$E$56,[38]свод!$F$55:$G$55,[38]свод!$D$55</definedName>
    <definedName name="P1_SCOPE_FLOAD" localSheetId="4">'[13]Рег генер2008'!$F$30:$F$33,'[13]Рег генер2008'!$F$35:$F$40,'[13]Рег генер2008'!$F$42:$F$42,'[13]Рег генер2008'!$F$44:$F$44,'[13]Рег генер2008'!$F$46:$F$46,'[13]Рег генер2008'!$F$48:$F$48</definedName>
    <definedName name="P1_SCOPE_FLOAD" hidden="1">#REF!,#REF!,#REF!,#REF!,#REF!,#REF!</definedName>
    <definedName name="P1_SCOPE_FRML" localSheetId="4">'[13]Рег генер2008'!$F$18:$F$23,'[13]Рег генер2008'!$F$25:$F$26,'[13]Рег генер2008'!$F$28:$F$28,'[13]Рег генер2008'!$F$30:$F$32,'[13]Рег генер2008'!$F$35:$F$39,'[13]Рег генер2008'!$F$42:$F$42</definedName>
    <definedName name="P1_SCOPE_FRML" hidden="1">#REF!,#REF!,#REF!,#REF!,#REF!,#REF!</definedName>
    <definedName name="P1_SCOPE_FST7" hidden="1">#REF!,#REF!,#REF!,#REF!,#REF!,#REF!</definedName>
    <definedName name="P1_SCOPE_FULL_LOAD" hidden="1">#REF!,#REF!,#REF!,#REF!,#REF!,#REF!</definedName>
    <definedName name="P1_SCOPE_IND" hidden="1">#REF!,#REF!,#REF!,#REF!,#REF!,#REF!</definedName>
    <definedName name="P1_SCOPE_IND2" hidden="1">#REF!,#REF!,#REF!,#REF!,#REF!</definedName>
    <definedName name="P1_SCOPE_NET_DATE" hidden="1">#REF!,#REF!,#REF!,#REF!</definedName>
    <definedName name="P1_SCOPE_NET_NVV" hidden="1">#REF!,#REF!,#REF!,#REF!,#REF!,#REF!,#REF!</definedName>
    <definedName name="P1_SCOPE_NOTIND" hidden="1">#REF!,#REF!,#REF!,#REF!,#REF!,#REF!</definedName>
    <definedName name="P1_SCOPE_NotInd2" hidden="1">#REF!,#REF!,#REF!,#REF!,#REF!,#REF!,#REF!</definedName>
    <definedName name="P1_SCOPE_NotInd3" hidden="1">#REF!,#REF!,#REF!,#REF!,#REF!,#REF!,#REF!</definedName>
    <definedName name="P1_SCOPE_NotInt" hidden="1">#REF!,#REF!,#REF!,#REF!,#REF!,#REF!</definedName>
    <definedName name="P1_SCOPE_PER_PRT" localSheetId="4" hidden="1">'[37]25'!$H$15:$H$19,'[37]25'!$H$21:$H$25,'[37]25'!$J$14:$J$25,'[37]25'!$K$15:$K$19,'[37]25'!$K$21:$K$25</definedName>
    <definedName name="P1_SCOPE_PER_PRT" hidden="1">'[38]25'!$H$15:$H$19,'[38]25'!$H$21:$H$25,'[38]25'!$J$14:$J$25,'[38]25'!$K$15:$K$19,'[38]25'!$K$21:$K$25</definedName>
    <definedName name="P1_SCOPE_REGS" hidden="1">#REF!,#REF!,#REF!,#REF!,#REF!</definedName>
    <definedName name="P1_SCOPE_SAVE2" hidden="1">#REF!,#REF!,#REF!,#REF!,#REF!,#REF!,#REF!</definedName>
    <definedName name="P1_SCOPE_SV_LD" localSheetId="4" hidden="1">#REF!,#REF!,#REF!,#REF!,#REF!,#REF!,#REF!</definedName>
    <definedName name="P1_SCOPE_SV_LD" hidden="1">#REF!,#REF!,#REF!,#REF!,#REF!,#REF!,#REF!</definedName>
    <definedName name="P1_SCOPE_SV_LD1" localSheetId="4" hidden="1">'[37]4'!$E$70:$M$79,'[37]4'!$E$81:$M$81,'[37]4'!$E$83:$M$88,'[37]4'!$E$90:$M$90,'[37]4'!$E$92:$M$96,'[37]4'!$E$98:$M$98,'[37]4'!$E$101:$M$102</definedName>
    <definedName name="P1_SCOPE_SV_LD1" hidden="1">'[38]4'!$E$70:$M$79,'[38]4'!$E$81:$M$81,'[38]4'!$E$83:$M$88,'[38]4'!$E$90:$M$90,'[38]4'!$E$92:$M$96,'[38]4'!$E$98:$M$98,'[38]4'!$E$101:$M$102</definedName>
    <definedName name="P1_SCOPE_SV_PRT" localSheetId="4" hidden="1">'[37]4'!$E$23:$H$26,'[37]4'!$E$28:$I$29,'[37]4'!$E$32:$I$36,'[37]4'!$E$38:$I$40,'[37]4'!$E$42:$I$53,'[37]4'!$E$55:$I$56,'[37]4'!$E$58:$I$63</definedName>
    <definedName name="P1_SCOPE_SV_PRT" hidden="1">'[38]4'!$E$23:$H$26,'[38]4'!$E$28:$I$29,'[38]4'!$E$32:$I$36,'[38]4'!$E$38:$I$40,'[38]4'!$E$42:$I$53,'[38]4'!$E$55:$I$56,'[38]4'!$E$58:$I$63</definedName>
    <definedName name="P1_SCOPE_SYS_SVOD" hidden="1">[40]Свод!$L$27:$N$37,[40]Свод!$L$39:$N$51,[40]Свод!$L$53:$N$66,[40]Свод!$L$68:$N$73,[40]Свод!$L$75:$N$89,[40]Свод!$L$91:$N$101,[40]Свод!$L$103:$N$111</definedName>
    <definedName name="P1_SCOPE_TAR" hidden="1">[40]Свод!$G$27:$AA$37,[40]Свод!$G$39:$AA$51,[40]Свод!$G$53:$AA$66,[40]Свод!$G$68:$AA$73,[40]Свод!$G$75:$AA$89,[40]Свод!$G$91:$AA$101,[40]Свод!$G$103:$AA$111</definedName>
    <definedName name="P1_SCOPE_TAR_OLD" hidden="1">[40]Свод!$H$27:$H$37,[40]Свод!$H$39:$H$51,[40]Свод!$H$53:$H$66,[40]Свод!$H$68:$H$73,[40]Свод!$H$75:$H$89,[40]Свод!$H$91:$H$101,[40]Свод!$H$103:$H$108</definedName>
    <definedName name="P1_SET_PROT" localSheetId="4">[41]сети2008!$G$41:$AZ$43,[41]сети2008!$G$39:$AZ$39,[41]сети2008!$G$35:$AZ$36,[41]сети2008!$G$31:$AZ$32,[41]сети2008!$G$27:$AZ$29,[41]сети2008!$G$25:$AZ$25</definedName>
    <definedName name="P1_SET_PROT" hidden="1">#REF!,#REF!,#REF!,#REF!,#REF!,#REF!,#REF!</definedName>
    <definedName name="P1_SET_PRT" localSheetId="4">[41]сети2008!$G$11:$AZ$12,[41]сети2008!$G$14:$AZ$15,[41]сети2008!$G$17:$AZ$21,[41]сети2008!$G$25:$AZ$25,[41]сети2008!$G$27:$AZ$29,[41]сети2008!$G$31:$AZ$32,[41]сети2008!$G$35:$AZ$36</definedName>
    <definedName name="P1_SET_PRT" hidden="1">#REF!,#REF!,#REF!,#REF!,#REF!,#REF!,#REF!</definedName>
    <definedName name="P1_T1?axis?ПРД2?2005" hidden="1">#REF!,#REF!,#REF!,#REF!,#REF!,#REF!,#REF!</definedName>
    <definedName name="P1_T1?axis?ПРД2?2006" hidden="1">#REF!,#REF!,#REF!,#REF!,#REF!,#REF!,#REF!</definedName>
    <definedName name="P1_T1?Data" hidden="1">#REF!,#REF!,#REF!,#REF!,#REF!,#REF!,#REF!</definedName>
    <definedName name="P1_T1?Fuel_type" hidden="1">#REF!,#REF!,#REF!,#REF!,#REF!,#REF!,#REF!,#REF!,#REF!,#REF!,#REF!</definedName>
    <definedName name="P1_T1?L1.1.1" hidden="1">#REF!,#REF!,#REF!,#REF!,#REF!,#REF!,#REF!</definedName>
    <definedName name="P1_T1?L1.1.1.1" hidden="1">#REF!,#REF!,#REF!,#REF!,#REF!,#REF!,#REF!</definedName>
    <definedName name="P1_T1?L1.1.2" hidden="1">#REF!,#REF!,#REF!,#REF!,#REF!,#REF!,#REF!</definedName>
    <definedName name="P1_T1?L1.1.2.1" hidden="1">#REF!,#REF!,#REF!,#REF!,#REF!,#REF!,#REF!</definedName>
    <definedName name="P1_T1?L1.1.2.1.1" hidden="1">#REF!,#REF!,#REF!,#REF!,#REF!,#REF!,#REF!</definedName>
    <definedName name="P1_T1?L1.1.2.1.2" hidden="1">#REF!,#REF!,#REF!,#REF!,#REF!,#REF!,#REF!</definedName>
    <definedName name="P1_T1?L1.1.2.1.3" hidden="1">#REF!,#REF!,#REF!,#REF!,#REF!,#REF!,#REF!</definedName>
    <definedName name="P1_T1?L1.1.2.2" hidden="1">#REF!,#REF!,#REF!,#REF!,#REF!,#REF!,#REF!</definedName>
    <definedName name="P1_T1?L1.1.2.3" hidden="1">#REF!,#REF!,#REF!,#REF!,#REF!,#REF!,#REF!</definedName>
    <definedName name="P1_T1?L1.1.2.4" hidden="1">#REF!,#REF!,#REF!,#REF!,#REF!,#REF!,#REF!</definedName>
    <definedName name="P1_T1?L1.1.2.5" hidden="1">#REF!,#REF!,#REF!,#REF!,#REF!,#REF!,#REF!</definedName>
    <definedName name="P1_T1?L1.1.2.6" hidden="1">#REF!,#REF!,#REF!,#REF!,#REF!,#REF!,#REF!</definedName>
    <definedName name="P1_T1?L1.1.2.7" hidden="1">#REF!,#REF!,#REF!,#REF!,#REF!,#REF!,#REF!</definedName>
    <definedName name="P1_T1?L1.1.2.7.1" hidden="1">#REF!,#REF!,#REF!,#REF!,#REF!,#REF!,#REF!</definedName>
    <definedName name="P1_T1?M1" hidden="1">#REF!,#REF!,#REF!,#REF!,#REF!,#REF!,#REF!,#REF!,#REF!,#REF!,#REF!</definedName>
    <definedName name="P1_T1?M2" hidden="1">#REF!,#REF!,#REF!,#REF!,#REF!,#REF!,#REF!,#REF!,#REF!,#REF!,#REF!</definedName>
    <definedName name="P1_T1?unit?ГКАЛ" hidden="1">#REF!,#REF!,#REF!,#REF!,#REF!,#REF!,#REF!</definedName>
    <definedName name="P1_T1?unit?РУБ.ГКАЛ" hidden="1">#REF!,#REF!,#REF!,#REF!,#REF!,#REF!,#REF!</definedName>
    <definedName name="P1_T1?unit?РУБ.ТОНН" hidden="1">#REF!,#REF!,#REF!,#REF!,#REF!,#REF!,#REF!,#REF!,#REF!,#REF!,#REF!</definedName>
    <definedName name="P1_T1?unit?СТР" hidden="1">#REF!,#REF!,#REF!,#REF!,#REF!,#REF!,#REF!</definedName>
    <definedName name="P1_T1?unit?ТОНН" hidden="1">#REF!,#REF!,#REF!,#REF!,#REF!,#REF!,#REF!,#REF!,#REF!,#REF!,#REF!</definedName>
    <definedName name="P1_T1?unit?ТРУБ" hidden="1">#REF!,#REF!,#REF!,#REF!,#REF!,#REF!,#REF!</definedName>
    <definedName name="P1_T1_Protect" hidden="1">#REF!,#REF!,#REF!,#REF!,#REF!,#REF!</definedName>
    <definedName name="P1_T16?axis?R?ДОГОВОР" hidden="1">'[42]16'!$E$76:$M$76,'[42]16'!$E$8:$M$8,'[42]16'!$E$12:$M$12,'[42]16'!$E$52:$M$52,'[42]16'!$E$16:$M$16,'[42]16'!$E$64:$M$64,'[42]16'!$E$84:$M$85,'[42]16'!$E$48:$M$48,'[42]16'!$E$80:$M$80,'[42]16'!$E$72:$M$72,'[42]16'!$E$44:$M$44</definedName>
    <definedName name="P1_T16?axis?R?ДОГОВОР?" hidden="1">'[42]16'!$A$76,'[42]16'!$A$84:$A$85,'[42]16'!$A$72,'[42]16'!$A$80,'[42]16'!$A$68,'[42]16'!$A$64,'[42]16'!$A$60,'[42]16'!$A$56,'[42]16'!$A$52,'[42]16'!$A$48,'[42]16'!$A$44,'[42]16'!$A$40,'[42]16'!$A$36,'[42]16'!$A$32,'[42]16'!$A$28,'[42]16'!$A$24,'[42]16'!$A$20</definedName>
    <definedName name="P1_T16?L1" hidden="1">'[42]16'!$A$74:$M$74,'[42]16'!$A$14:$M$14,'[42]16'!$A$10:$M$10,'[42]16'!$A$50:$M$50,'[42]16'!$A$6:$M$6,'[42]16'!$A$62:$M$62,'[42]16'!$A$78:$M$78,'[42]16'!$A$46:$M$46,'[42]16'!$A$82:$M$82,'[42]16'!$A$70:$M$70,'[42]16'!$A$42:$M$42</definedName>
    <definedName name="P1_T16?L1.x" hidden="1">'[42]16'!$A$76:$M$76,'[42]16'!$A$16:$M$16,'[42]16'!$A$12:$M$12,'[42]16'!$A$52:$M$52,'[42]16'!$A$8:$M$8,'[42]16'!$A$64:$M$64,'[42]16'!$A$80:$M$80,'[42]16'!$A$48:$M$48,'[42]16'!$A$84:$M$85,'[42]16'!$A$72:$M$72,'[42]16'!$A$44:$M$44</definedName>
    <definedName name="P1_T16_Protect" hidden="1">#REF!,#REF!,#REF!,#REF!,#REF!,#REF!,#REF!,#REF!</definedName>
    <definedName name="P1_T17?L4">'[28]29'!$J$18:$J$25,'[28]29'!$G$18:$G$25,'[28]29'!$G$35:$G$42,'[28]29'!$J$35:$J$42,'[28]29'!$G$60,'[28]29'!$J$60,'[28]29'!$M$60,'[28]29'!$P$60,'[28]29'!$P$18:$P$25,'[28]29'!$G$9:$G$16</definedName>
    <definedName name="P1_T17?unit?РУБ.ГКАЛ">'[28]29'!$F$44:$F$51,'[28]29'!$I$44:$I$51,'[28]29'!$L$44:$L$51,'[28]29'!$F$18:$F$25,'[28]29'!$I$60,'[28]29'!$L$60,'[28]29'!$O$60,'[28]29'!$F$60,'[28]29'!$F$9:$F$16,'[28]29'!$I$9:$I$16</definedName>
    <definedName name="P1_T17?unit?ТГКАЛ">'[28]29'!$M$18:$M$25,'[28]29'!$J$18:$J$25,'[28]29'!$G$18:$G$25,'[28]29'!$G$35:$G$42,'[28]29'!$J$35:$J$42,'[28]29'!$G$60,'[28]29'!$J$60,'[28]29'!$M$60,'[28]29'!$P$60,'[28]29'!$G$9:$G$16</definedName>
    <definedName name="P1_T17_Protection">'[28]29'!$O$47:$P$51,'[28]29'!$L$47:$M$51,'[28]29'!$L$53:$M$53,'[28]29'!$L$55:$M$59,'[28]29'!$O$53:$P$53,'[28]29'!$O$55:$P$59,'[28]29'!$F$12:$G$16,'[28]29'!$F$10:$G$10</definedName>
    <definedName name="P1_T18.2_Protect" hidden="1">'[43]18.2'!$F$12:$J$19,'[43]18.2'!$F$22:$J$25,'[43]18.2'!$B$28:$J$30,'[43]18.2'!$F$32:$J$32,'[43]18.2'!$B$34:$J$38,'[43]18.2'!$F$42:$J$47,'[43]18.2'!$F$54:$J$54</definedName>
    <definedName name="P1_T2.1?Protection">'[44]2007 (Min)'!$G$34:$H$35,'[44]2007 (Min)'!$K$34:$L$35,'[44]2007 (Min)'!$O$34:$P$35,'[44]2007 (Min)'!$G$38:$H$38,'[44]2007 (Min)'!$K$38:$L$38</definedName>
    <definedName name="P1_T2.2_DiapProt">'[44]2007 (Max)'!$G$44:$H$44,'[44]2007 (Max)'!$G$47:$H$47,'[44]2007 (Max)'!$K$44:$L$44,'[44]2007 (Max)'!$K$47:$L$47,'[44]2007 (Max)'!$O$44:$P$44</definedName>
    <definedName name="P1_T20_Protection" hidden="1">'[28]20'!$E$4:$H$4,'[28]20'!$E$13:$H$13,'[28]20'!$E$16:$H$17,'[28]20'!$E$19:$H$19,'[28]20'!$J$4:$M$4,'[28]20'!$J$8:$M$11,'[28]20'!$J$13:$M$13,'[28]20'!$J$16:$M$17,'[28]20'!$J$19:$M$19</definedName>
    <definedName name="P1_T21_Protection">'[28]21'!$O$31:$S$33,'[28]21'!$E$11,'[28]21'!$G$11:$K$11,'[28]21'!$M$11,'[28]21'!$O$11:$S$11,'[28]21'!$E$14:$E$16,'[28]21'!$G$14:$K$16,'[28]21'!$M$14:$M$16,'[28]21'!$O$14:$S$16</definedName>
    <definedName name="P1_T23_Protection">'[28]23'!$F$9:$J$25,'[28]23'!$O$9:$P$25,'[28]23'!$A$32:$A$34,'[28]23'!$F$32:$J$34,'[28]23'!$O$32:$P$34,'[28]23'!$A$37:$A$53,'[28]23'!$F$37:$J$53,'[28]23'!$O$37:$P$53</definedName>
    <definedName name="P1_T24_Data" hidden="1">#REF!,#REF!,#REF!,#REF!,#REF!,#REF!,#REF!,#REF!</definedName>
    <definedName name="P1_T25_protection">'[28]25'!$G$8:$J$21,'[28]25'!$G$24:$J$28,'[28]25'!$G$30:$J$33,'[28]25'!$G$35:$J$37,'[28]25'!$G$41:$J$42,'[28]25'!$L$8:$O$21,'[28]25'!$L$24:$O$28,'[28]25'!$L$30:$O$33</definedName>
    <definedName name="P1_T26_Protection">'[28]26'!$B$34:$B$36,'[28]26'!$F$8:$I$8,'[28]26'!$F$10:$I$11,'[28]26'!$F$13:$I$15,'[28]26'!$F$18:$I$19,'[28]26'!$F$22:$I$24,'[28]26'!$F$26:$I$26,'[28]26'!$F$29:$I$32</definedName>
    <definedName name="P1_T27_Protection">'[28]27'!$B$34:$B$36,'[28]27'!$F$8:$I$8,'[28]27'!$F$10:$I$11,'[28]27'!$F$13:$I$15,'[28]27'!$F$18:$I$19,'[28]27'!$F$22:$I$24,'[28]27'!$F$26:$I$26,'[28]27'!$F$29:$I$32</definedName>
    <definedName name="P1_T28?axis?R?ПЭ">'[28]28'!$D$16:$I$18,'[28]28'!$D$22:$I$24,'[28]28'!$D$28:$I$30,'[28]28'!$D$37:$I$39,'[28]28'!$D$42:$I$44,'[28]28'!$D$48:$I$50,'[28]28'!$D$54:$I$56,'[28]28'!$D$63:$I$65</definedName>
    <definedName name="P1_T28?axis?R?ПЭ?">'[28]28'!$B$16:$B$18,'[28]28'!$B$22:$B$24,'[28]28'!$B$28:$B$30,'[28]28'!$B$37:$B$39,'[28]28'!$B$42:$B$44,'[28]28'!$B$48:$B$50,'[28]28'!$B$54:$B$56,'[28]28'!$B$63:$B$65</definedName>
    <definedName name="P1_T28?Data">'[28]28'!$G$242:$H$265,'[28]28'!$D$242:$E$265,'[28]28'!$G$216:$H$239,'[28]28'!$D$268:$E$292,'[28]28'!$G$268:$H$292,'[28]28'!$D$216:$E$239,'[28]28'!$G$190:$H$213</definedName>
    <definedName name="P1_T28_Protection">'[28]28'!$B$74:$B$76,'[28]28'!$B$80:$B$82,'[28]28'!$B$89:$B$91,'[28]28'!$B$94:$B$96,'[28]28'!$B$100:$B$102,'[28]28'!$B$106:$B$108,'[28]28'!$B$115:$B$117,'[28]28'!$B$120:$B$122</definedName>
    <definedName name="P1_T4_Protect" hidden="1">#REF!,#REF!,#REF!,#REF!,#REF!,#REF!,#REF!,#REF!,#REF!</definedName>
    <definedName name="P1_T6_Protect">#REF!,#REF!,#REF!,#REF!,#REF!,#REF!,#REF!,#REF!,#REF!</definedName>
    <definedName name="P10_SCOPE_FULL_LOAD" hidden="1">#REF!,#REF!,#REF!,#REF!,#REF!,#REF!</definedName>
    <definedName name="P10_T1?unit?ТРУБ" hidden="1">#REF!,#REF!,#REF!,#REF!,#REF!,#REF!,#REF!</definedName>
    <definedName name="P10_T1_Protect">#REF!,#REF!,#REF!,#REF!,#REF!</definedName>
    <definedName name="P10_T28_Protection">'[28]28'!$G$167:$H$169,'[28]28'!$D$172:$E$174,'[28]28'!$G$172:$H$174,'[28]28'!$D$178:$E$180,'[28]28'!$G$178:$H$181,'[28]28'!$D$184:$E$186,'[28]28'!$G$184:$H$186</definedName>
    <definedName name="P11_SCOPE_FULL_LOAD" hidden="1">#REF!,#REF!,#REF!,#REF!,#REF!</definedName>
    <definedName name="P11_T1?unit?ТРУБ" hidden="1">#REF!,#REF!,#REF!,#REF!,#REF!,#REF!,#REF!</definedName>
    <definedName name="P11_T1_Protect">#REF!,#REF!,#REF!,#REF!,#REF!</definedName>
    <definedName name="P11_T28_Protection">'[28]28'!$D$193:$E$195,'[28]28'!$G$193:$H$195,'[28]28'!$D$198:$E$200,'[28]28'!$G$198:$H$200,'[28]28'!$D$204:$E$206,'[28]28'!$G$204:$H$206,'[28]28'!$D$210:$E$212,'[28]28'!$B$68:$B$70</definedName>
    <definedName name="P12_SCOPE_FULL_LOAD" hidden="1">#REF!,#REF!,#REF!,#REF!,#REF!,#REF!</definedName>
    <definedName name="P12_T1?unit?ТРУБ" hidden="1">#REF!,#REF!,#REF!,#REF!,#REF!,#REF!,#REF!,P1_T1?unit?ТРУБ</definedName>
    <definedName name="P12_T1_Protect">#REF!,#REF!,#REF!,#REF!,#REF!</definedName>
    <definedName name="P12_T28_Protection" localSheetId="4">[0]!P1_T28_Protection,[0]!P2_T28_Protection,[0]!P3_T28_Protection,[0]!P4_T28_Protection,[0]!P5_T28_Protection,[0]!P6_T28_Protection,[0]!P7_T28_Protection,[0]!P8_T28_Protection</definedName>
    <definedName name="P12_T28_Protection">P1_T28_Protection,P2_T28_Protection,P3_T28_Protection,P4_T28_Protection,P5_T28_Protection,P6_T28_Protection,P7_T28_Protection,P8_T28_Protection</definedName>
    <definedName name="P13_SCOPE_FULL_LOAD" hidden="1">#REF!,#REF!,#REF!,#REF!,#REF!,#REF!</definedName>
    <definedName name="P13_T1?unit?ТРУБ" hidden="1">P2_T1?unit?ТРУБ,P3_T1?unit?ТРУБ,P4_T1?unit?ТРУБ,P5_T1?unit?ТРУБ,P6_T1?unit?ТРУБ,P7_T1?unit?ТРУБ,P8_T1?unit?ТРУБ,P9_T1?unit?ТРУБ,P10_T1?unit?ТРУБ</definedName>
    <definedName name="P13_T1_Protect">#REF!,#REF!,#REF!,#REF!,#REF!</definedName>
    <definedName name="P14_SCOPE_FULL_LOAD" hidden="1">#REF!,#REF!,#REF!,#REF!,#REF!,#REF!</definedName>
    <definedName name="P14_T1_Protect">#REF!,#REF!,#REF!,#REF!,#REF!</definedName>
    <definedName name="P15_SCOPE_FULL_LOAD" hidden="1">#REF!,#REF!,#REF!,#REF!,#REF!,P1_SCOPE_FULL_LOAD</definedName>
    <definedName name="P15_T1_Protect" hidden="1">#REF!,#REF!,#REF!,#REF!,#REF!</definedName>
    <definedName name="P16_SCOPE_FULL_LOAD" localSheetId="4" hidden="1">[0]!P2_SCOPE_FULL_LOAD,[0]!P3_SCOPE_FULL_LOAD,[0]!P4_SCOPE_FULL_LOAD,[0]!P5_SCOPE_FULL_LOAD,[0]!P6_SCOPE_FULL_LOAD,[0]!P7_SCOPE_FULL_LOAD,[0]!P8_SCOPE_FULL_LOAD</definedName>
    <definedName name="P16_SCOPE_FULL_LOAD" hidden="1">P2_SCOPE_FULL_LOAD,P3_SCOPE_FULL_LOAD,P4_SCOPE_FULL_LOAD,P5_SCOPE_FULL_LOAD,P6_SCOPE_FULL_LOAD,P7_SCOPE_FULL_LOAD,P8_SCOPE_FULL_LOAD</definedName>
    <definedName name="P16_T1_Protect" hidden="1">#REF!,#REF!,#REF!,#REF!,#REF!,#REF!</definedName>
    <definedName name="P17_SCOPE_FULL_LOAD" localSheetId="4" hidden="1">[0]!P9_SCOPE_FULL_LOAD,[0]!P10_SCOPE_FULL_LOAD,[0]!P11_SCOPE_FULL_LOAD,[0]!P12_SCOPE_FULL_LOAD,[0]!P13_SCOPE_FULL_LOAD,[0]!P14_SCOPE_FULL_LOAD,[0]!P15_SCOPE_FULL_LOAD</definedName>
    <definedName name="P17_SCOPE_FULL_LOAD" hidden="1">P9_SCOPE_FULL_LOAD,P10_SCOPE_FULL_LOAD,P11_SCOPE_FULL_LOAD,P12_SCOPE_FULL_LOAD,P13_SCOPE_FULL_LOAD,P14_SCOPE_FULL_LOAD,P15_SCOPE_FULL_LOAD</definedName>
    <definedName name="P17_T1_Protect" hidden="1">#REF!,#REF!,#REF!,#REF!,#REF!</definedName>
    <definedName name="P18_T1_Protect" hidden="1">#REF!,#REF!,#REF!,P1_T1_Protect,P2_T1_Protect,P3_T1_Protect,P4_T1_Protect</definedName>
    <definedName name="P19_T1_Protect" localSheetId="4" hidden="1">[0]!P5_T1_Protect,[0]!P6_T1_Protect,[0]!P7_T1_Protect,[0]!P8_T1_Protect,[0]!P9_T1_Protect,[0]!P10_T1_Protect,[0]!P11_T1_Protect,[0]!P12_T1_Protect,[0]!P13_T1_Protect,[0]!P14_T1_Protect</definedName>
    <definedName name="P19_T1_Protect" hidden="1">P5_T1_Protect,P6_T1_Protect,P7_T1_Protect,P8_T1_Protect,P9_T1_Protect,P10_T1_Protect,P11_T1_Protect,P12_T1_Protect,P13_T1_Protect,P14_T1_Protect</definedName>
    <definedName name="p2_">#REF!</definedName>
    <definedName name="P2_dip" localSheetId="4" hidden="1">[34]FST5!$G$100:$G$116,[34]FST5!$G$118:$G$123,[34]FST5!$G$125:$G$126,[34]FST5!$G$128:$G$131,[34]FST5!$G$133,[34]FST5!$G$135:$G$139,[34]FST5!$G$141</definedName>
    <definedName name="P2_dip" hidden="1">[35]FST5!$G$100:$G$116,[35]FST5!$G$118:$G$123,[35]FST5!$G$125:$G$126,[35]FST5!$G$128:$G$131,[35]FST5!$G$133,[35]FST5!$G$135:$G$139,[35]FST5!$G$141</definedName>
    <definedName name="P2_SC_CLR" localSheetId="4" hidden="1">#REF!,#REF!,#REF!,#REF!,#REF!</definedName>
    <definedName name="P2_SC_CLR" hidden="1">#REF!,#REF!,#REF!,#REF!,#REF!</definedName>
    <definedName name="P2_SC22" hidden="1">#REF!,#REF!,#REF!,#REF!,#REF!,#REF!,#REF!</definedName>
    <definedName name="P2_SCOPE_16_PRT" localSheetId="4" hidden="1">'[37]17'!$E$38:$I$38,'[37]17'!$E$41:$I$41,'[37]17'!$E$45:$I$47,'[37]17'!$E$49:$I$49,'[37]17'!$E$53:$I$54,'[37]17'!$E$56:$I$57,'[37]17'!$E$59:$I$59,'[37]17'!$E$9:$I$13</definedName>
    <definedName name="P2_SCOPE_16_PRT" hidden="1">'[38]17'!$E$38:$I$38,'[38]17'!$E$41:$I$41,'[38]17'!$E$45:$I$47,'[38]17'!$E$49:$I$49,'[38]17'!$E$53:$I$54,'[38]17'!$E$56:$I$57,'[38]17'!$E$59:$I$59,'[38]17'!$E$9:$I$13</definedName>
    <definedName name="P2_SCOPE_4_PRT" localSheetId="4" hidden="1">'[37]24'!$P$25:$S$25,'[37]24'!$P$27:$S$31,'[37]24'!$U$14:$X$20,'[37]24'!$U$23:$X$23,'[37]24'!$U$25:$X$25,'[37]24'!$U$27:$X$31,'[37]24'!$Z$14:$AC$20,'[37]24'!$Z$23:$AC$23,'[37]24'!$Z$25:$AC$25</definedName>
    <definedName name="P2_SCOPE_4_PRT" hidden="1">'[38]24'!$P$25:$S$25,'[38]24'!$P$27:$S$31,'[38]24'!$U$14:$X$20,'[38]24'!$U$23:$X$23,'[38]24'!$U$25:$X$25,'[38]24'!$U$27:$X$31,'[38]24'!$Z$14:$AC$20,'[38]24'!$Z$23:$AC$23,'[38]24'!$Z$25:$AC$25</definedName>
    <definedName name="P2_SCOPE_5_PRT" localSheetId="4" hidden="1">[37]Лист2!$P$25:$S$25,[37]Лист2!$P$27:$S$31,[37]Лист2!$U$14:$X$21,[37]Лист2!$U$23:$X$23,[37]Лист2!$U$25:$X$25,[37]Лист2!$U$27:$X$31,[37]Лист2!$Z$14:$AC$21,[37]Лист2!$Z$23:$AC$23,[37]Лист2!$Z$25:$AC$25</definedName>
    <definedName name="P2_SCOPE_5_PRT" hidden="1">[38]Лист2!$P$25:$S$25,[38]Лист2!$P$27:$S$31,[38]Лист2!$U$14:$X$21,[38]Лист2!$U$23:$X$23,[38]Лист2!$U$25:$X$25,[38]Лист2!$U$27:$X$31,[38]Лист2!$Z$14:$AC$21,[38]Лист2!$Z$23:$AC$23,[38]Лист2!$Z$25:$AC$25</definedName>
    <definedName name="P2_SCOPE_CORR" localSheetId="4" hidden="1">#REF!,#REF!,#REF!,#REF!,#REF!,#REF!,#REF!,#REF!</definedName>
    <definedName name="P2_SCOPE_CORR" hidden="1">#REF!,#REF!,#REF!,#REF!,#REF!,#REF!,#REF!,#REF!</definedName>
    <definedName name="P2_SCOPE_F1_PRT" localSheetId="4" hidden="1">'[37]Ф-2 (для АО-энерго)'!$D$56:$E$59,'[37]Ф-2 (для АО-энерго)'!$D$34:$E$50,'[37]Ф-2 (для АО-энерго)'!$D$32:$E$32,'[37]Ф-2 (для АО-энерго)'!$D$23:$E$30</definedName>
    <definedName name="P2_SCOPE_F1_PRT" hidden="1">'[38]Ф-2 (для АО-энерго)'!$D$56:$E$59,'[38]Ф-2 (для АО-энерго)'!$D$34:$E$50,'[38]Ф-2 (для АО-энерго)'!$D$32:$E$32,'[38]Ф-2 (для АО-энерго)'!$D$23:$E$30</definedName>
    <definedName name="P2_SCOPE_F2_PRT" localSheetId="4" hidden="1">[37]свод!$D$52:$G$54,[37]свод!$C$21:$E$42,[37]свод!$A$12:$E$12,[37]свод!$C$8:$E$11</definedName>
    <definedName name="P2_SCOPE_F2_PRT" hidden="1">[38]свод!$D$52:$G$54,[38]свод!$C$21:$E$42,[38]свод!$A$12:$E$12,[38]свод!$C$8:$E$11</definedName>
    <definedName name="P2_SCOPE_FULL_LOAD" hidden="1">#REF!,#REF!,#REF!,#REF!,#REF!,#REF!</definedName>
    <definedName name="P2_SCOPE_IND" hidden="1">#REF!,#REF!,#REF!,#REF!,#REF!,#REF!</definedName>
    <definedName name="P2_SCOPE_IND2" hidden="1">#REF!,#REF!,#REF!,#REF!,#REF!</definedName>
    <definedName name="P2_SCOPE_NOTIND" hidden="1">#REF!,#REF!,#REF!,#REF!,#REF!,#REF!,#REF!</definedName>
    <definedName name="P2_SCOPE_NotInd2" hidden="1">#REF!,#REF!,#REF!,#REF!,#REF!,#REF!</definedName>
    <definedName name="P2_SCOPE_NotInd3" hidden="1">#REF!,#REF!,#REF!,#REF!,#REF!,#REF!,#REF!</definedName>
    <definedName name="P2_SCOPE_NotInt" hidden="1">#REF!,#REF!,#REF!,#REF!,#REF!,#REF!,#REF!</definedName>
    <definedName name="P2_SCOPE_PER_PRT" localSheetId="4" hidden="1">'[37]25'!$N$14:$N$25,'[37]25'!$N$27:$N$31,'[37]25'!$J$27:$K$31,'[37]25'!$F$27:$H$31,'[37]25'!$F$33:$H$37</definedName>
    <definedName name="P2_SCOPE_PER_PRT" hidden="1">'[38]25'!$N$14:$N$25,'[38]25'!$N$27:$N$31,'[38]25'!$J$27:$K$31,'[38]25'!$F$27:$H$31,'[38]25'!$F$33:$H$37</definedName>
    <definedName name="P2_SCOPE_SAVE2" hidden="1">#REF!,#REF!,#REF!,#REF!,#REF!,#REF!</definedName>
    <definedName name="P2_SCOPE_SV_PRT" localSheetId="4" hidden="1">'[37]4'!$E$72:$I$79,'[37]4'!$E$81:$I$81,'[37]4'!$E$85:$H$88,'[37]4'!$E$90:$I$90,'[37]4'!$E$107:$I$112,'[37]4'!$E$114:$I$117,'[37]4'!$E$124:$H$127</definedName>
    <definedName name="P2_SCOPE_SV_PRT" hidden="1">'[38]4'!$E$72:$I$79,'[38]4'!$E$81:$I$81,'[38]4'!$E$85:$H$88,'[38]4'!$E$90:$I$90,'[38]4'!$E$107:$I$112,'[38]4'!$E$114:$I$117,'[38]4'!$E$124:$H$127</definedName>
    <definedName name="P2_SCOPE_TAR_OLD" hidden="1">[40]Свод!$W$8:$W$25,[40]Свод!$W$27:$W$37,[40]Свод!$W$39:$W$51,[40]Свод!$W$53:$W$66,[40]Свод!$W$68:$W$73,[40]Свод!$W$75:$W$89,[40]Свод!$W$91:$W$101</definedName>
    <definedName name="P2_T1?axis?ПРД2?2005" hidden="1">#REF!,#REF!,#REF!,#REF!,#REF!,#REF!,#REF!</definedName>
    <definedName name="P2_T1?axis?ПРД2?2006" hidden="1">#REF!,#REF!,#REF!,#REF!,#REF!,#REF!,#REF!</definedName>
    <definedName name="P2_T1?Data" hidden="1">#REF!,#REF!,#REF!,#REF!,#REF!,#REF!,#REF!</definedName>
    <definedName name="P2_T1?L1.1.1" hidden="1">#REF!,#REF!,#REF!,#REF!,#REF!,#REF!,#REF!</definedName>
    <definedName name="P2_T1?L1.1.1.1" hidden="1">#REF!,#REF!,#REF!,#REF!,#REF!,#REF!,#REF!</definedName>
    <definedName name="P2_T1?L1.1.2" hidden="1">#REF!,#REF!,#REF!,#REF!,#REF!,#REF!,#REF!</definedName>
    <definedName name="P2_T1?L1.1.2.1" hidden="1">#REF!,#REF!,#REF!,#REF!,#REF!,#REF!,#REF!</definedName>
    <definedName name="P2_T1?L1.1.2.1.1" hidden="1">#REF!,#REF!,#REF!,#REF!,#REF!,#REF!,#REF!</definedName>
    <definedName name="P2_T1?L1.1.2.1.2" hidden="1">#REF!,#REF!,#REF!,#REF!,#REF!,#REF!,#REF!</definedName>
    <definedName name="P2_T1?L1.1.2.1.3" hidden="1">#REF!,#REF!,#REF!,#REF!,#REF!,#REF!,#REF!</definedName>
    <definedName name="P2_T1?L1.1.2.2" hidden="1">#REF!,#REF!,#REF!,#REF!,#REF!,#REF!,#REF!</definedName>
    <definedName name="P2_T1?L1.1.2.3" hidden="1">#REF!,#REF!,#REF!,#REF!,#REF!,#REF!,#REF!</definedName>
    <definedName name="P2_T1?L1.1.2.4" hidden="1">#REF!,#REF!,#REF!,#REF!,#REF!,#REF!,#REF!</definedName>
    <definedName name="P2_T1?L1.1.2.5" hidden="1">#REF!,#REF!,#REF!,#REF!,#REF!,#REF!,#REF!</definedName>
    <definedName name="P2_T1?L1.1.2.6" hidden="1">#REF!,#REF!,#REF!,#REF!,#REF!,#REF!,#REF!</definedName>
    <definedName name="P2_T1?L1.1.2.7" hidden="1">#REF!,#REF!,#REF!,#REF!,#REF!,#REF!,#REF!</definedName>
    <definedName name="P2_T1?L1.1.2.7.1" hidden="1">#REF!,#REF!,#REF!,#REF!,#REF!,#REF!,#REF!</definedName>
    <definedName name="P2_T1?M1" hidden="1">#REF!,#REF!,#REF!,#REF!,#REF!,#REF!,#REF!,#REF!,#REF!,#REF!,#REF!</definedName>
    <definedName name="P2_T1?M2" hidden="1">#REF!,#REF!,#REF!,#REF!,#REF!,#REF!,#REF!,#REF!,#REF!,#REF!,#REF!</definedName>
    <definedName name="P2_T1?unit?ГКАЛ" hidden="1">#REF!,#REF!,#REF!,#REF!,#REF!,#REF!,#REF!</definedName>
    <definedName name="P2_T1?unit?РУБ.ГКАЛ" hidden="1">#REF!,#REF!,#REF!,#REF!,#REF!,#REF!,#REF!</definedName>
    <definedName name="P2_T1?unit?РУБ.ТОНН" hidden="1">#REF!,#REF!,#REF!,#REF!,#REF!,#REF!,#REF!,#REF!,#REF!,#REF!,#REF!</definedName>
    <definedName name="P2_T1?unit?СТР" hidden="1">#REF!,#REF!,#REF!,#REF!,#REF!,#REF!,#REF!</definedName>
    <definedName name="P2_T1?unit?ТОНН" hidden="1">#REF!,#REF!,#REF!,#REF!,#REF!,#REF!,#REF!,#REF!,#REF!,#REF!,#REF!</definedName>
    <definedName name="P2_T1?unit?ТРУБ" hidden="1">#REF!,#REF!,#REF!,#REF!,#REF!,#REF!,#REF!</definedName>
    <definedName name="P2_T1_Protect" hidden="1">#REF!,#REF!,#REF!,#REF!,#REF!,#REF!</definedName>
    <definedName name="P2_T17?L4">'[28]29'!$J$9:$J$16,'[28]29'!$M$9:$M$16,'[28]29'!$P$9:$P$16,'[28]29'!$G$44:$G$51,'[28]29'!$J$44:$J$51,'[28]29'!$M$44:$M$51,'[28]29'!$M$35:$M$42,'[28]29'!$P$35:$P$42,'[28]29'!$P$44:$P$51</definedName>
    <definedName name="P2_T17?unit?РУБ.ГКАЛ">'[28]29'!$I$18:$I$25,'[28]29'!$L$9:$L$16,'[28]29'!$L$18:$L$25,'[28]29'!$O$9:$O$16,'[28]29'!$F$35:$F$42,'[28]29'!$I$35:$I$42,'[28]29'!$L$35:$L$42,'[28]29'!$O$35:$O$51</definedName>
    <definedName name="P2_T17?unit?ТГКАЛ">'[28]29'!$J$9:$J$16,'[28]29'!$M$9:$M$16,'[28]29'!$P$9:$P$16,'[28]29'!$M$35:$M$42,'[28]29'!$P$35:$P$42,'[28]29'!$G$44:$G$51,'[28]29'!$J$44:$J$51,'[28]29'!$M$44:$M$51,'[28]29'!$P$44:$P$51</definedName>
    <definedName name="P2_T17_Protection">'[28]29'!$F$19:$G$19,'[28]29'!$F$21:$G$25,'[28]29'!$F$27:$G$27,'[28]29'!$F$29:$G$33,'[28]29'!$F$36:$G$36,'[28]29'!$F$38:$G$42,'[28]29'!$F$45:$G$45,'[28]29'!$F$47:$G$51</definedName>
    <definedName name="P2_T2.1?Protection">'[44]2007 (Min)'!$G$40:$H$42,'[44]2007 (Min)'!$K$40:$L$42,'[44]2007 (Min)'!$O$40:$P$42,'[44]2007 (Min)'!$G$47:$H$47,'[44]2007 (Min)'!$K$47:$L$47</definedName>
    <definedName name="P2_T2.2?Protection">'[44]2007 (Max)'!$G$17:$H$21,'[44]2007 (Max)'!$K$17:$L$21,'[44]2007 (Max)'!$O$17:$P$21,'[44]2007 (Max)'!$G$25:$H$25,'[44]2007 (Max)'!$K$25:$L$25</definedName>
    <definedName name="P2_T21_Protection">'[28]21'!$E$20:$E$22,'[28]21'!$G$20:$K$22,'[28]21'!$M$20:$M$22,'[28]21'!$O$20:$S$22,'[28]21'!$E$26:$E$28,'[28]21'!$G$26:$K$28,'[28]21'!$M$26:$M$28,'[28]21'!$O$26:$S$28</definedName>
    <definedName name="P2_T25_protection">'[28]25'!$L$35:$O$37,'[28]25'!$L$41:$O$42,'[28]25'!$Q$8:$T$21,'[28]25'!$Q$24:$T$28,'[28]25'!$Q$30:$T$33,'[28]25'!$Q$35:$T$37,'[28]25'!$Q$41:$T$42,'[28]25'!$B$35:$B$37</definedName>
    <definedName name="P2_T26_Protection">'[28]26'!$F$34:$I$36,'[28]26'!$K$8:$N$8,'[28]26'!$K$10:$N$11,'[28]26'!$K$13:$N$15,'[28]26'!$K$18:$N$19,'[28]26'!$K$22:$N$24,'[28]26'!$K$26:$N$26,'[28]26'!$K$29:$N$32</definedName>
    <definedName name="P2_T27_Protection">'[28]27'!$F$34:$I$36,'[28]27'!$K$8:$N$8,'[28]27'!$K$10:$N$11,'[28]27'!$K$13:$N$15,'[28]27'!$K$18:$N$19,'[28]27'!$K$22:$N$24,'[28]27'!$K$26:$N$26,'[28]27'!$K$29:$N$32</definedName>
    <definedName name="P2_T28?axis?R?ПЭ">'[28]28'!$D$68:$I$70,'[28]28'!$D$74:$I$76,'[28]28'!$D$80:$I$82,'[28]28'!$D$89:$I$91,'[28]28'!$D$94:$I$96,'[28]28'!$D$100:$I$102,'[28]28'!$D$106:$I$108,'[28]28'!$D$115:$I$117</definedName>
    <definedName name="P2_T28?axis?R?ПЭ?">'[28]28'!$B$68:$B$70,'[28]28'!$B$74:$B$76,'[28]28'!$B$80:$B$82,'[28]28'!$B$89:$B$91,'[28]28'!$B$94:$B$96,'[28]28'!$B$100:$B$102,'[28]28'!$B$106:$B$108,'[28]28'!$B$115:$B$117</definedName>
    <definedName name="P2_T28_Protection">'[28]28'!$B$126:$B$128,'[28]28'!$B$132:$B$134,'[28]28'!$B$141:$B$143,'[28]28'!$B$146:$B$148,'[28]28'!$B$152:$B$154,'[28]28'!$B$158:$B$160,'[28]28'!$B$167:$B$169</definedName>
    <definedName name="P2_T4_Protect" hidden="1">#REF!,#REF!,#REF!,#REF!,#REF!,#REF!,#REF!,#REF!,#REF!</definedName>
    <definedName name="p3_">#REF!</definedName>
    <definedName name="P3_dip" localSheetId="4" hidden="1">[34]FST5!$G$143:$G$145,[34]FST5!$G$214:$G$217,[34]FST5!$G$219:$G$224,[34]FST5!$G$226,[34]FST5!$G$228,[34]FST5!$G$230,[34]FST5!$G$232,[34]FST5!$G$197:$G$212</definedName>
    <definedName name="P3_dip" hidden="1">[35]FST5!$G$143:$G$145,[35]FST5!$G$214:$G$217,[35]FST5!$G$219:$G$224,[35]FST5!$G$226,[35]FST5!$G$228,[35]FST5!$G$230,[35]FST5!$G$232,[35]FST5!$G$197:$G$212</definedName>
    <definedName name="P3_SC22" hidden="1">#REF!,#REF!,#REF!,#REF!,#REF!,#REF!</definedName>
    <definedName name="P3_SCOPE_F1_PRT" localSheetId="4" hidden="1">'[37]Ф-2 (для АО-энерго)'!$E$16:$E$17,'[37]Ф-2 (для АО-энерго)'!$C$4:$D$4,'[37]Ф-2 (для АО-энерго)'!$C$7:$E$10,'[37]Ф-2 (для АО-энерго)'!$A$11:$E$11</definedName>
    <definedName name="P3_SCOPE_F1_PRT" hidden="1">'[38]Ф-2 (для АО-энерго)'!$E$16:$E$17,'[38]Ф-2 (для АО-энерго)'!$C$4:$D$4,'[38]Ф-2 (для АО-энерго)'!$C$7:$E$10,'[38]Ф-2 (для АО-энерго)'!$A$11:$E$11</definedName>
    <definedName name="P3_SCOPE_FULL_LOAD" hidden="1">#REF!,#REF!,#REF!,#REF!,#REF!,#REF!</definedName>
    <definedName name="P3_SCOPE_IND" hidden="1">#REF!,#REF!,#REF!,#REF!,#REF!</definedName>
    <definedName name="P3_SCOPE_IND2" hidden="1">#REF!,#REF!,#REF!,#REF!,#REF!</definedName>
    <definedName name="P3_SCOPE_NOTIND" hidden="1">#REF!,#REF!,#REF!,#REF!,#REF!,#REF!,#REF!</definedName>
    <definedName name="P3_SCOPE_NotInd2" hidden="1">#REF!,#REF!,#REF!,#REF!,#REF!,#REF!,#REF!</definedName>
    <definedName name="P3_SCOPE_NotInt" hidden="1">#REF!,#REF!,#REF!,#REF!,#REF!,#REF!</definedName>
    <definedName name="P3_SCOPE_PER_PRT" localSheetId="4" hidden="1">'[37]25'!$J$33:$K$37,'[37]25'!$N$33:$N$37,'[37]25'!$F$39:$H$43,'[37]25'!$J$39:$K$43,'[37]25'!$N$39:$N$43</definedName>
    <definedName name="P3_SCOPE_PER_PRT" hidden="1">'[38]25'!$J$33:$K$37,'[38]25'!$N$33:$N$37,'[38]25'!$F$39:$H$43,'[38]25'!$J$39:$K$43,'[38]25'!$N$39:$N$43</definedName>
    <definedName name="P3_SCOPE_SV_PRT" localSheetId="4" hidden="1">'[37]4'!#REF!,'[37]4'!#REF!,'[37]4'!#REF!,'[37]4'!#REF!,'[37]4'!$E$15:$I$16,'[37]4'!$E$120:$I$121,'[37]4'!$E$18:$I$19</definedName>
    <definedName name="P3_SCOPE_SV_PRT" hidden="1">'[38]4'!#REF!,'[38]4'!#REF!,'[38]4'!#REF!,'[38]4'!#REF!,'[38]4'!$E$15:$I$16,'[38]4'!$E$120:$I$121,'[38]4'!$E$18:$I$19</definedName>
    <definedName name="P3_T1?axis?ПРД2?2005" hidden="1">#REF!,#REF!,#REF!,#REF!,#REF!,#REF!,#REF!</definedName>
    <definedName name="P3_T1?axis?ПРД2?2006" hidden="1">#REF!,#REF!,#REF!,#REF!,#REF!,#REF!,#REF!</definedName>
    <definedName name="P3_T1?Data" hidden="1">#REF!,#REF!,#REF!,#REF!,#REF!,#REF!,#REF!</definedName>
    <definedName name="P3_T1?L1.1.1" hidden="1">#REF!,#REF!,#REF!,#REF!,#REF!,#REF!,#REF!</definedName>
    <definedName name="P3_T1?L1.1.1.1" hidden="1">#REF!,#REF!,#REF!,#REF!,#REF!,#REF!,#REF!</definedName>
    <definedName name="P3_T1?L1.1.2" hidden="1">#REF!,#REF!,#REF!,#REF!,#REF!,#REF!,#REF!,P1_T1?L1.1.2</definedName>
    <definedName name="P3_T1?L1.1.2.1" hidden="1">#REF!,#REF!,#REF!,#REF!,#REF!,#REF!,#REF!</definedName>
    <definedName name="P3_T1?L1.1.2.1.1" hidden="1">#REF!,#REF!,#REF!,#REF!,#REF!,#REF!,#REF!</definedName>
    <definedName name="P3_T1?L1.1.2.1.2" hidden="1">#REF!,#REF!,#REF!,#REF!,#REF!,#REF!,#REF!</definedName>
    <definedName name="P3_T1?L1.1.2.1.3" hidden="1">#REF!,#REF!,#REF!,#REF!,#REF!,#REF!,#REF!</definedName>
    <definedName name="P3_T1?L1.1.2.2" hidden="1">#REF!,#REF!,#REF!,#REF!,#REF!,#REF!,#REF!</definedName>
    <definedName name="P3_T1?L1.1.2.3" hidden="1">#REF!,#REF!,#REF!,#REF!,#REF!,#REF!,#REF!</definedName>
    <definedName name="P3_T1?L1.1.2.4" hidden="1">#REF!,#REF!,#REF!,#REF!,#REF!,#REF!,#REF!</definedName>
    <definedName name="P3_T1?L1.1.2.5" hidden="1">#REF!,#REF!,#REF!,#REF!,#REF!,#REF!,#REF!</definedName>
    <definedName name="P3_T1?L1.1.2.6" hidden="1">#REF!,#REF!,#REF!,#REF!,#REF!,#REF!,#REF!</definedName>
    <definedName name="P3_T1?L1.1.2.7" hidden="1">#REF!,#REF!,#REF!,#REF!,#REF!,#REF!,#REF!</definedName>
    <definedName name="P3_T1?L1.1.2.7.1" hidden="1">#REF!,#REF!,#REF!,#REF!,#REF!,#REF!,#REF!</definedName>
    <definedName name="P3_T1?M1" hidden="1">#REF!,#REF!,#REF!,#REF!,#REF!,#REF!,#REF!,#REF!,#REF!,#REF!,#REF!</definedName>
    <definedName name="P3_T1?M2" hidden="1">#REF!,#REF!,#REF!,#REF!,#REF!,#REF!,#REF!,#REF!,#REF!,#REF!,#REF!</definedName>
    <definedName name="P3_T1?unit?ГКАЛ" hidden="1">#REF!,#REF!,#REF!,#REF!,#REF!,#REF!,#REF!</definedName>
    <definedName name="P3_T1?unit?РУБ.ГКАЛ" hidden="1">#REF!,#REF!,#REF!,#REF!,#REF!,#REF!,#REF!</definedName>
    <definedName name="P3_T1?unit?РУБ.ТОНН" hidden="1">#REF!,#REF!,#REF!,#REF!,#REF!,#REF!,#REF!,#REF!,#REF!,#REF!,#REF!</definedName>
    <definedName name="P3_T1?unit?СТР" hidden="1">#REF!,#REF!,#REF!,#REF!,#REF!,#REF!,#REF!</definedName>
    <definedName name="P3_T1?unit?ТОНН" hidden="1">#REF!,#REF!,#REF!,#REF!,#REF!,#REF!,#REF!,#REF!,#REF!,#REF!,#REF!</definedName>
    <definedName name="P3_T1?unit?ТРУБ" hidden="1">#REF!,#REF!,#REF!,#REF!,#REF!,#REF!,#REF!</definedName>
    <definedName name="P3_T1_Protect" hidden="1">#REF!,#REF!,#REF!,#REF!,#REF!</definedName>
    <definedName name="P3_T17_Protection">'[28]29'!$F$53:$G$53,'[28]29'!$F$55:$G$59,'[28]29'!$I$55:$J$59,'[28]29'!$I$53:$J$53,'[28]29'!$I$47:$J$51,'[28]29'!$I$45:$J$45,'[28]29'!$I$38:$J$42,'[28]29'!$I$36:$J$36</definedName>
    <definedName name="P3_T2.2?Protection">'[44]2007 (Max)'!$O$27:$P$31,'[44]2007 (Max)'!$G$34:$H$35,'[44]2007 (Max)'!$K$34:$L$35,'[44]2007 (Max)'!$O$34:$P$35,'[44]2007 (Max)'!$G$38:$H$38</definedName>
    <definedName name="P3_T2?Protection" hidden="1">#REF!,#REF!,#REF!,#REF!,#REF!,#REF!,#REF!</definedName>
    <definedName name="P3_T2_DiapProt" hidden="1">#REF!,#REF!,#REF!,#REF!,#REF!,#REF!,#REF!</definedName>
    <definedName name="P3_T21_Protection">'[28]21'!$E$31:$E$33,'[28]21'!$G$31:$K$33,'[28]21'!$B$14:$B$16,'[28]21'!$B$20:$B$22,'[28]21'!$B$26:$B$28,'[28]21'!$B$31:$B$33,'[28]21'!$M$31:$M$33,P1_T21_Protection</definedName>
    <definedName name="P3_T27_Protection">'[28]27'!$K$34:$N$36,'[28]27'!$P$8:$S$8,'[28]27'!$P$10:$S$11,'[28]27'!$P$13:$S$15,'[28]27'!$P$18:$S$19,'[28]27'!$P$22:$S$24,'[28]27'!$P$26:$S$26,'[28]27'!$P$29:$S$32</definedName>
    <definedName name="P3_T28?axis?R?ПЭ">'[28]28'!$D$120:$I$122,'[28]28'!$D$126:$I$128,'[28]28'!$D$132:$I$134,'[28]28'!$D$141:$I$143,'[28]28'!$D$146:$I$148,'[28]28'!$D$152:$I$154,'[28]28'!$D$158:$I$160</definedName>
    <definedName name="P3_T28?axis?R?ПЭ?">'[28]28'!$B$120:$B$122,'[28]28'!$B$126:$B$128,'[28]28'!$B$132:$B$134,'[28]28'!$B$141:$B$143,'[28]28'!$B$146:$B$148,'[28]28'!$B$152:$B$154,'[28]28'!$B$158:$B$160</definedName>
    <definedName name="P3_T28_Protection">'[28]28'!$B$172:$B$174,'[28]28'!$B$178:$B$180,'[28]28'!$B$184:$B$186,'[28]28'!$B$193:$B$195,'[28]28'!$B$198:$B$200,'[28]28'!$B$204:$B$206,'[28]28'!$B$210:$B$212</definedName>
    <definedName name="p4_">#REF!</definedName>
    <definedName name="P4_dip" localSheetId="4" hidden="1">[34]FST5!$G$70:$G$75,[34]FST5!$G$77:$G$78,[34]FST5!$G$80:$G$83,[34]FST5!$G$85,[34]FST5!$G$87:$G$91,[34]FST5!$G$93,[34]FST5!$G$95:$G$97,[34]FST5!$G$52:$G$68</definedName>
    <definedName name="P4_dip" hidden="1">[35]FST5!$G$70:$G$75,[35]FST5!$G$77:$G$78,[35]FST5!$G$80:$G$83,[35]FST5!$G$85,[35]FST5!$G$87:$G$91,[35]FST5!$G$93,[35]FST5!$G$95:$G$97,[35]FST5!$G$52:$G$68</definedName>
    <definedName name="P4_SCOPE_F1_PRT" localSheetId="4" hidden="1">'[37]Ф-2 (для АО-энерго)'!$C$13:$E$13,'[37]Ф-2 (для АО-энерго)'!$A$14:$E$14,'[37]Ф-2 (для АО-энерго)'!$C$23:$C$50,'[37]Ф-2 (для АО-энерго)'!$C$54:$C$95</definedName>
    <definedName name="P4_SCOPE_F1_PRT" hidden="1">'[38]Ф-2 (для АО-энерго)'!$C$13:$E$13,'[38]Ф-2 (для АО-энерго)'!$A$14:$E$14,'[38]Ф-2 (для АО-энерго)'!$C$23:$C$50,'[38]Ф-2 (для АО-энерго)'!$C$54:$C$95</definedName>
    <definedName name="P4_SCOPE_FULL_LOAD" hidden="1">#REF!,#REF!,#REF!,#REF!,#REF!,#REF!</definedName>
    <definedName name="P4_SCOPE_IND" hidden="1">#REF!,#REF!,#REF!,#REF!,#REF!</definedName>
    <definedName name="P4_SCOPE_IND2" hidden="1">#REF!,#REF!,#REF!,#REF!,#REF!,#REF!</definedName>
    <definedName name="P4_SCOPE_NOTIND" hidden="1">#REF!,#REF!,#REF!,#REF!,#REF!,#REF!,#REF!</definedName>
    <definedName name="P4_SCOPE_NotInd2" hidden="1">#REF!,#REF!,#REF!,#REF!,#REF!,#REF!,#REF!</definedName>
    <definedName name="P4_SCOPE_PER_PRT" localSheetId="4" hidden="1">'[37]25'!$F$45:$H$49,'[37]25'!$J$45:$K$49,'[37]25'!$N$45:$N$49,'[37]25'!$F$53:$G$64,'[37]25'!$H$54:$H$58</definedName>
    <definedName name="P4_SCOPE_PER_PRT" hidden="1">'[38]25'!$F$45:$H$49,'[38]25'!$J$45:$K$49,'[38]25'!$N$45:$N$49,'[38]25'!$F$53:$G$64,'[38]25'!$H$54:$H$58</definedName>
    <definedName name="P4_T1?Data" hidden="1">#REF!,#REF!,#REF!,#REF!,#REF!,#REF!,#REF!</definedName>
    <definedName name="P4_T1?unit?ГКАЛ" hidden="1">#REF!,#REF!,#REF!,#REF!,#REF!,#REF!,#REF!</definedName>
    <definedName name="P4_T1?unit?РУБ.ГКАЛ" hidden="1">#REF!,#REF!,#REF!,#REF!,#REF!,#REF!,#REF!</definedName>
    <definedName name="P4_T1?unit?РУБ.ТОНН" hidden="1">#REF!,#REF!,#REF!,#REF!,#REF!,#REF!,#REF!,#REF!,#REF!,#REF!,#REF!</definedName>
    <definedName name="P4_T1?unit?СТР" hidden="1">#REF!,#REF!,#REF!,#REF!,#REF!,#REF!,#REF!</definedName>
    <definedName name="P4_T1?unit?ТОНН" hidden="1">#REF!,#REF!,#REF!,#REF!,#REF!,#REF!,#REF!,#REF!,#REF!,#REF!,#REF!</definedName>
    <definedName name="P4_T1?unit?ТРУБ" hidden="1">#REF!,#REF!,#REF!,#REF!,#REF!,#REF!,#REF!</definedName>
    <definedName name="P4_T1_Protect" hidden="1">#REF!,#REF!,#REF!,#REF!,#REF!,#REF!</definedName>
    <definedName name="P4_T17_Protection">'[28]29'!$I$29:$J$33,'[28]29'!$I$27:$J$27,'[28]29'!$I$21:$J$25,'[28]29'!$I$19:$J$19,'[28]29'!$I$12:$J$16,'[28]29'!$I$10:$J$10,'[28]29'!$L$10:$M$10,'[28]29'!$L$12:$M$16</definedName>
    <definedName name="P4_T2.1?Protection">'[44]2007 (Min)'!$G$14:$H$15,'[44]2007 (Min)'!$K$14:$L$15,'[44]2007 (Min)'!$O$14:$P$15,'[44]2007 (Min)'!$G$17:$H$21,'[44]2007 (Min)'!$K$17:$L$21</definedName>
    <definedName name="P4_T2.2?Protection">'[44]2007 (Max)'!$K$40:$L$42,'[44]2007 (Max)'!$O$40:$P$42,'[44]2007 (Max)'!$G$47:$H$47,'[44]2007 (Max)'!$K$47:$L$47,'[44]2007 (Max)'!$O$47:$P$47</definedName>
    <definedName name="P4_T2?Protection" hidden="1">#REF!,#REF!,#REF!,#REF!,#REF!,#REF!,#REF!,#REF!</definedName>
    <definedName name="P4_T2_DiapProt" hidden="1">#REF!,#REF!,#REF!,#REF!,#REF!,#REF!,#REF!,#REF!</definedName>
    <definedName name="P4_T28?axis?R?ПЭ">'[28]28'!$D$167:$I$169,'[28]28'!$D$172:$I$174,'[28]28'!$D$178:$I$180,'[28]28'!$D$184:$I$186,'[28]28'!$D$193:$I$195,'[28]28'!$D$198:$I$200,'[28]28'!$D$204:$I$206</definedName>
    <definedName name="P4_T28?axis?R?ПЭ?">'[28]28'!$B$167:$B$169,'[28]28'!$B$172:$B$174,'[28]28'!$B$178:$B$180,'[28]28'!$B$184:$B$186,'[28]28'!$B$193:$B$195,'[28]28'!$B$198:$B$200,'[28]28'!$B$204:$B$206</definedName>
    <definedName name="P4_T28_Protection">'[28]28'!$B$219:$B$221,'[28]28'!$B$224:$B$226,'[28]28'!$B$230:$B$232,'[28]28'!$B$236:$B$238,'[28]28'!$B$245:$B$247,'[28]28'!$B$250:$B$252,'[28]28'!$B$256:$B$258</definedName>
    <definedName name="P5_SCOPE_FULL_LOAD" hidden="1">#REF!,#REF!,#REF!,#REF!,#REF!,#REF!</definedName>
    <definedName name="P5_SCOPE_IND" hidden="1">'[45]2008 -2010'!$H$51:$I$52,'[45]2008 -2010'!$R$51:$S$52,'[45]2008 -2010'!$AB$51:$AC$52,'[45]2008 -2010'!$I$58,'[45]2008 -2010'!$S$58,'[45]2008 -2010'!$AC$58</definedName>
    <definedName name="P5_SCOPE_IND2" hidden="1">'[45]2008 -2010'!$H$51:$I$52,'[45]2008 -2010'!$R$51:$S$52,'[45]2008 -2010'!$AB$51:$AC$52,'[45]2008 -2010'!$H$58:$I$58,'[45]2008 -2010'!$R$58:$S$58</definedName>
    <definedName name="P5_SCOPE_NOTIND" hidden="1">#REF!,#REF!,#REF!,#REF!,#REF!,#REF!,#REF!</definedName>
    <definedName name="P5_SCOPE_NotInd2" hidden="1">#REF!,#REF!,#REF!,#REF!,#REF!,#REF!,#REF!</definedName>
    <definedName name="P5_SCOPE_PER_PRT" localSheetId="4" hidden="1">'[37]25'!$H$60:$H$64,'[37]25'!$J$53:$J$64,'[37]25'!$K$54:$K$58,'[37]25'!$K$60:$K$64,'[37]25'!$N$53:$N$64</definedName>
    <definedName name="P5_SCOPE_PER_PRT" hidden="1">'[38]25'!$H$60:$H$64,'[38]25'!$J$53:$J$64,'[38]25'!$K$54:$K$58,'[38]25'!$K$60:$K$64,'[38]25'!$N$53:$N$64</definedName>
    <definedName name="P5_T1?Data" hidden="1">#REF!,#REF!,#REF!,#REF!,#REF!,#REF!,#REF!</definedName>
    <definedName name="P5_T1?unit?ГКАЛ" hidden="1">#REF!,#REF!,#REF!,#REF!,#REF!,#REF!,#REF!</definedName>
    <definedName name="P5_T1?unit?РУБ.ГКАЛ" hidden="1">#REF!,#REF!,#REF!,#REF!,#REF!,#REF!,#REF!</definedName>
    <definedName name="P5_T1?unit?РУБ.ТОНН" hidden="1">#REF!,#REF!,#REF!,#REF!,#REF!,#REF!,P1_T1?unit?РУБ.ТОНН,P2_T1?unit?РУБ.ТОНН,P3_T1?unit?РУБ.ТОНН</definedName>
    <definedName name="P5_T1?unit?СТР" hidden="1">#REF!,#REF!,#REF!,#REF!,#REF!,#REF!,#REF!</definedName>
    <definedName name="P5_T1?unit?ТРУБ" hidden="1">#REF!,#REF!,#REF!,#REF!,#REF!,#REF!,#REF!</definedName>
    <definedName name="P5_T1_Protect">#REF!,#REF!,#REF!,#REF!,#REF!</definedName>
    <definedName name="P5_T17_Protection">'[28]29'!$L$19:$M$19,'[28]29'!$L$21:$M$27,'[28]29'!$L$29:$M$33,'[28]29'!$L$36:$M$36,'[28]29'!$L$38:$M$42,'[28]29'!$L$45:$M$45,'[28]29'!$O$10:$P$10,'[28]29'!$O$12:$P$16</definedName>
    <definedName name="P5_T2.1?Protection">'[44]2007 (Min)'!$G$25:$H$25,'[44]2007 (Min)'!$K$25:$L$25,'[44]2007 (Min)'!$O$25:$P$25,'[44]2007 (Min)'!$G$27:$H$31,'[44]2007 (Min)'!$K$27:$L$31</definedName>
    <definedName name="P5_T28?axis?R?ПЭ">'[28]28'!$D$210:$I$212,'[28]28'!$D$219:$I$221,'[28]28'!$D$224:$I$226,'[28]28'!$D$230:$I$232,'[28]28'!$D$236:$I$238,'[28]28'!$D$245:$I$247,'[28]28'!$D$250:$I$252</definedName>
    <definedName name="P5_T28?axis?R?ПЭ?">'[28]28'!$B$210:$B$212,'[28]28'!$B$219:$B$221,'[28]28'!$B$224:$B$226,'[28]28'!$B$230:$B$232,'[28]28'!$B$236:$B$238,'[28]28'!$B$245:$B$247,'[28]28'!$B$250:$B$252</definedName>
    <definedName name="P5_T28_Protection">'[28]28'!$B$262:$B$264,'[28]28'!$B$271:$B$273,'[28]28'!$B$276:$B$278,'[28]28'!$B$282:$B$284,'[28]28'!$B$288:$B$291,'[28]28'!$B$11:$B$13,'[28]28'!$B$16:$B$18,'[28]28'!$B$22:$B$24</definedName>
    <definedName name="P6_SCOPE_FULL_LOAD" hidden="1">#REF!,#REF!,#REF!,#REF!,#REF!,#REF!</definedName>
    <definedName name="P6_SCOPE_NOTIND" hidden="1">#REF!,#REF!,#REF!,#REF!,#REF!,#REF!,#REF!</definedName>
    <definedName name="P6_SCOPE_NotInd2" hidden="1">#REF!,#REF!,#REF!,#REF!,#REF!,#REF!,#REF!</definedName>
    <definedName name="P6_SCOPE_PER_PRT" localSheetId="4" hidden="1">'[37]25'!$F$66:$H$70,'[37]25'!$J$66:$K$70,'[37]25'!$N$66:$N$70,'[37]25'!$F$72:$H$76,'[37]25'!$J$72:$K$76</definedName>
    <definedName name="P6_SCOPE_PER_PRT" hidden="1">'[38]25'!$F$66:$H$70,'[38]25'!$J$66:$K$70,'[38]25'!$N$66:$N$70,'[38]25'!$F$72:$H$76,'[38]25'!$J$72:$K$76</definedName>
    <definedName name="P6_T1?Data" hidden="1">#REF!,#REF!,#REF!,#REF!,#REF!,#REF!,#REF!</definedName>
    <definedName name="P6_T1?unit?ГКАЛ" hidden="1">#REF!,#REF!,#REF!,#REF!,#REF!,#REF!,#REF!</definedName>
    <definedName name="P6_T1?unit?РУБ.ГКАЛ" hidden="1">#REF!,#REF!,#REF!,#REF!,#REF!,#REF!,#REF!</definedName>
    <definedName name="P6_T1?unit?СТР" hidden="1">#REF!,#REF!,#REF!,#REF!,#REF!,#REF!,#REF!,P1_T1?unit?СТР</definedName>
    <definedName name="P6_T1?unit?ТРУБ" hidden="1">#REF!,#REF!,#REF!,#REF!,#REF!,#REF!,#REF!</definedName>
    <definedName name="P6_T1_Protect">#REF!,#REF!,#REF!,#REF!,#REF!</definedName>
    <definedName name="P6_T17_Protection">'[28]29'!$O$19:$P$19,'[28]29'!$O$21:$P$25,'[28]29'!$O$27:$P$27,'[28]29'!$O$29:$P$33,'[28]29'!$O$36:$P$36,'[28]29'!$O$38:$P$42,'[28]29'!$O$45:$P$45,P1_T17_Protection</definedName>
    <definedName name="P6_T2.1?Protection" localSheetId="4">[0]!P1_T2.1?Protection</definedName>
    <definedName name="P6_T2.1?Protection">P1_T2.1?Protection</definedName>
    <definedName name="P6_T28?axis?R?ПЭ">'[28]28'!$D$256:$I$258,'[28]28'!$D$262:$I$264,'[28]28'!$D$271:$I$273,'[28]28'!$D$276:$I$278,'[28]28'!$D$282:$I$284,'[28]28'!$D$288:$I$291,'[28]28'!$D$11:$I$13,P1_T28?axis?R?ПЭ</definedName>
    <definedName name="P6_T28?axis?R?ПЭ?">'[28]28'!$B$256:$B$258,'[28]28'!$B$262:$B$264,'[28]28'!$B$271:$B$273,'[28]28'!$B$276:$B$278,'[28]28'!$B$282:$B$284,'[28]28'!$B$288:$B$291,'[28]28'!$B$11:$B$13,P1_T28?axis?R?ПЭ?</definedName>
    <definedName name="P6_T28_Protection">'[28]28'!$B$28:$B$30,'[28]28'!$B$37:$B$39,'[28]28'!$B$42:$B$44,'[28]28'!$B$48:$B$50,'[28]28'!$B$54:$B$56,'[28]28'!$B$63:$B$65,'[28]28'!$G$210:$H$212,'[28]28'!$D$11:$E$13</definedName>
    <definedName name="P7_SCOPE_FULL_LOAD" hidden="1">#REF!,#REF!,#REF!,#REF!,#REF!,#REF!</definedName>
    <definedName name="P7_SCOPE_NOTIND" hidden="1">#REF!,#REF!,#REF!,#REF!,#REF!,#REF!</definedName>
    <definedName name="P7_SCOPE_NotInd2" hidden="1">#REF!,#REF!,#REF!,#REF!,#REF!,P1_SCOPE_NotInd2,P2_SCOPE_NotInd2,P3_SCOPE_NotInd2</definedName>
    <definedName name="P7_SCOPE_PER_PRT" localSheetId="4" hidden="1">'[37]25'!$N$72:$N$76,'[37]25'!$F$78:$H$82,'[37]25'!$J$78:$K$82,'[37]25'!$N$78:$N$82,'[37]25'!$F$84:$H$88</definedName>
    <definedName name="P7_SCOPE_PER_PRT" hidden="1">'[38]25'!$N$72:$N$76,'[38]25'!$F$78:$H$82,'[38]25'!$J$78:$K$82,'[38]25'!$N$78:$N$82,'[38]25'!$F$84:$H$88</definedName>
    <definedName name="P7_T1?Data" hidden="1">#REF!,#REF!,#REF!,#REF!,#REF!,#REF!,#REF!</definedName>
    <definedName name="P7_T1?unit?ТРУБ" hidden="1">#REF!,#REF!,#REF!,#REF!,#REF!,#REF!,#REF!</definedName>
    <definedName name="P7_T1_Protect">#REF!,#REF!,#REF!,#REF!,#REF!</definedName>
    <definedName name="P7_T28_Protection">'[28]28'!$G$11:$H$13,'[28]28'!$D$16:$E$18,'[28]28'!$G$16:$H$18,'[28]28'!$D$22:$E$24,'[28]28'!$G$22:$H$24,'[28]28'!$D$28:$E$30,'[28]28'!$G$28:$H$30,'[28]28'!$D$37:$E$39</definedName>
    <definedName name="P8_SCOPE_FULL_LOAD" hidden="1">#REF!,#REF!,#REF!,#REF!,#REF!,#REF!</definedName>
    <definedName name="P8_SCOPE_NOTIND" hidden="1">#REF!,#REF!,#REF!,#REF!,#REF!,#REF!</definedName>
    <definedName name="P8_SCOPE_PER_PRT">#N/A</definedName>
    <definedName name="P8_T1?Data" hidden="1">#REF!,#REF!,#REF!,#REF!,#REF!,#REF!,#REF!</definedName>
    <definedName name="P8_T1?unit?ТРУБ" hidden="1">#REF!,#REF!,#REF!,#REF!,#REF!,#REF!,#REF!</definedName>
    <definedName name="P8_T1_Protect">#REF!,#REF!,#REF!,#REF!,#REF!</definedName>
    <definedName name="P8_T28_Protection">'[28]28'!$G$37:$H$39,'[28]28'!$D$42:$E$44,'[28]28'!$G$42:$H$44,'[28]28'!$D$48:$E$50,'[28]28'!$G$48:$H$50,'[28]28'!$D$54:$E$56,'[28]28'!$G$54:$H$56,'[28]28'!$D$89:$E$91</definedName>
    <definedName name="P9_SCOPE_FULL_LOAD" hidden="1">#REF!,#REF!,#REF!,#REF!,#REF!,#REF!</definedName>
    <definedName name="P9_SCOPE_NotInd" hidden="1">#REF!,P1_SCOPE_NOTIND,P2_SCOPE_NOTIND,P3_SCOPE_NOTIND,P4_SCOPE_NOTIND,P5_SCOPE_NOTIND,P6_SCOPE_NOTIND,P7_SCOPE_NOTIND</definedName>
    <definedName name="P9_T1?Data" hidden="1">#REF!,#REF!,#REF!,#REF!,#REF!,#REF!,#REF!</definedName>
    <definedName name="P9_T1?unit?ТРУБ" hidden="1">#REF!,#REF!,#REF!,#REF!,#REF!,#REF!,#REF!</definedName>
    <definedName name="P9_T1_Protect">#REF!,#REF!,#REF!,#REF!,#REF!</definedName>
    <definedName name="P9_T28_Protection">'[28]28'!$G$89:$H$91,'[28]28'!$G$94:$H$96,'[28]28'!$D$94:$E$96,'[28]28'!$D$100:$E$102,'[28]28'!$G$100:$H$102,'[28]28'!$D$106:$E$108,'[28]28'!$G$106:$H$108,'[28]28'!$D$167:$E$169</definedName>
    <definedName name="PER_ET">#REF!</definedName>
    <definedName name="perc_man">[14]Exhibit!$F$2752</definedName>
    <definedName name="period_list">[29]TEHSHEET!$N$2:$N$7</definedName>
    <definedName name="Personal">'[46]6 Списки'!$A$2:$A$20</definedName>
    <definedName name="pIns_List23_1">#REF!</definedName>
    <definedName name="pIns_List23_2">#REF!</definedName>
    <definedName name="poiuyfrts">[0]!poiuyfrts</definedName>
    <definedName name="polta">#REF!</definedName>
    <definedName name="popiiiiiiiiiiiiiiiiiii" hidden="1">{#N/A,#N/A,TRUE,"Лист1";#N/A,#N/A,TRUE,"Лист2";#N/A,#N/A,TRUE,"Лист3"}</definedName>
    <definedName name="popiopoiioj">[0]!popiopoiioj</definedName>
    <definedName name="popipuiouiguyg">[0]!popipuiouiguyg</definedName>
    <definedName name="PostEE">[15]Параметры!$B$7</definedName>
    <definedName name="PostEEList">[15]Лист!$A$60</definedName>
    <definedName name="PostTE">[15]Лист!$B$281</definedName>
    <definedName name="PostTEList">[15]Лист!$A$280</definedName>
    <definedName name="POTR">[19]TEHSHEET!$F$20:$F$27</definedName>
    <definedName name="pp">#N/A</definedName>
    <definedName name="ppp">#N/A</definedName>
    <definedName name="pppp">#N/A</definedName>
    <definedName name="ppppp">#N/A</definedName>
    <definedName name="ppppppp">#N/A</definedName>
    <definedName name="PR_ET">[16]TEHSHEET!#REF!</definedName>
    <definedName name="PR_OBJ_ET">[16]TEHSHEET!#REF!</definedName>
    <definedName name="PR_OPT">#REF!</definedName>
    <definedName name="PR_ROZN">#REF!</definedName>
    <definedName name="PRINT">'[18]Свод по регионам'!$G$8:$G$112</definedName>
    <definedName name="ProchPotrEE">[15]Параметры!$B$11</definedName>
    <definedName name="ProchPotrEEList">[15]Лист!$A$180</definedName>
    <definedName name="ProchPotrTE">[15]Лист!$B$331</definedName>
    <definedName name="ProchPotrTEList">[15]Лист!$A$330</definedName>
    <definedName name="Project">[47]Списки!$B$2:$B$21</definedName>
    <definedName name="PROT">#REF!,#REF!,#REF!,#REF!,#REF!,#REF!</definedName>
    <definedName name="PROT_22">P3_PROT_22,P4_PROT_22,P5_PROT_22</definedName>
    <definedName name="protect">#REF!,#REF!,#REF!,#REF!</definedName>
    <definedName name="Q">[0]!Q</definedName>
    <definedName name="qq">#N/A</definedName>
    <definedName name="qqqq">[0]!qqqq</definedName>
    <definedName name="qqqqqqqqqqqqqqqq">#N/A</definedName>
    <definedName name="qw">#N/A</definedName>
    <definedName name="rasch_list">[48]TEHSHEET!$AA$2:$AA$3</definedName>
    <definedName name="rdcfgffffffffffffff">[0]!rdcfgffffffffffffff</definedName>
    <definedName name="rdffffffffffff">[0]!rdffffffffffff</definedName>
    <definedName name="re">#N/A</definedName>
    <definedName name="reddddddddddddddddd">[0]!reddddddddddddddddd</definedName>
    <definedName name="reeeeeeeeeeeeeeeeeee">[0]!reeeeeeeeeeeeeeeeeee</definedName>
    <definedName name="REG">[16]TEHSHEET!$B$2:$B$85</definedName>
    <definedName name="REG_ET">#REF!</definedName>
    <definedName name="REG_PROT" localSheetId="4">[41]regs!$H$18:$H$23,[41]regs!$H$25:$H$26,[41]regs!$H$28:$H$28,[41]regs!$H$30:$H$32,[41]regs!$H$35:$H$39,[41]regs!$H$46:$H$46,[41]regs!$H$13:$H$16</definedName>
    <definedName name="REG_PROT">#REF!,#REF!,#REF!,#REF!,#REF!,#REF!,#REF!</definedName>
    <definedName name="REGcom">#REF!</definedName>
    <definedName name="regfddg">[0]!regfddg</definedName>
    <definedName name="REGION">[49]TEHSHEET!$B$2:$B$86</definedName>
    <definedName name="region_name" localSheetId="4">[50]Титульный!$F$8</definedName>
    <definedName name="region_name">[29]Титульный!$F$8</definedName>
    <definedName name="regions" localSheetId="4">[41]regs!$A$1:$A$88</definedName>
    <definedName name="regions">#REF!</definedName>
    <definedName name="REGNUM">#REF!</definedName>
    <definedName name="REGUL">#REF!</definedName>
    <definedName name="rererrrrrrrrrrrrrrrr">[0]!rererrrrrrrrrrrrrrrr</definedName>
    <definedName name="rerrrr">[0]!rerrrr</definedName>
    <definedName name="rerttryu" hidden="1">{#N/A,#N/A,TRUE,"Лист1";#N/A,#N/A,TRUE,"Лист2";#N/A,#N/A,TRUE,"Лист3"}</definedName>
    <definedName name="retruiyi">[0]!retruiyi</definedName>
    <definedName name="retytttttttttttttttttt">[0]!retytttttttttttttttttt</definedName>
    <definedName name="rgk">[51]FST5!$G$214:$G$217,[51]FST5!$G$219:$G$224,[51]FST5!$G$226,[51]FST5!$G$228,[51]FST5!$G$230,[51]FST5!$G$232,[51]FST5!$G$197:$G$212</definedName>
    <definedName name="rhfgfh">[0]!rhfgfh</definedName>
    <definedName name="ROZN_09">'[22]2009'!#REF!</definedName>
    <definedName name="rr" localSheetId="4">#N/A</definedName>
    <definedName name="rr">[0]!rr</definedName>
    <definedName name="ŕŕ" localSheetId="4">#N/A</definedName>
    <definedName name="ŕŕ">[0]!ŕŕ</definedName>
    <definedName name="RRE">#REF!</definedName>
    <definedName name="rrr">[52]Справочники!$B$23:$B$26</definedName>
    <definedName name="rrtdrdrdsf" hidden="1">{#N/A,#N/A,TRUE,"Лист1";#N/A,#N/A,TRUE,"Лист2";#N/A,#N/A,TRUE,"Лист3"}</definedName>
    <definedName name="rrtget6">#N/A</definedName>
    <definedName name="rsk">[31]Справочники!$D$1:$D$62</definedName>
    <definedName name="rsk_list">[45]Info!$C$4:$C$25</definedName>
    <definedName name="rt">#N/A</definedName>
    <definedName name="rtrt">#N/A</definedName>
    <definedName name="rtrtrtr">#N/A</definedName>
    <definedName name="rtttttttt">[0]!rtttttttt</definedName>
    <definedName name="rtyuiuy">[0]!rtyuiuy</definedName>
    <definedName name="RYUKU">[0]!RYUKU</definedName>
    <definedName name="s">#REF!</definedName>
    <definedName name="S1_">#REF!</definedName>
    <definedName name="S10_">#REF!</definedName>
    <definedName name="S11_">#REF!</definedName>
    <definedName name="S12_">#REF!</definedName>
    <definedName name="S13_">#REF!</definedName>
    <definedName name="S14_">#REF!</definedName>
    <definedName name="S15_">#REF!</definedName>
    <definedName name="S16_">#REF!</definedName>
    <definedName name="S17_">#REF!</definedName>
    <definedName name="S18_">#REF!</definedName>
    <definedName name="S19_">#REF!</definedName>
    <definedName name="S2_">#REF!</definedName>
    <definedName name="S20_">#REF!</definedName>
    <definedName name="S3_">#REF!</definedName>
    <definedName name="S4_">#REF!</definedName>
    <definedName name="S5_">#REF!</definedName>
    <definedName name="S6_">#REF!</definedName>
    <definedName name="S7_">#REF!</definedName>
    <definedName name="S8_">#REF!</definedName>
    <definedName name="S9_">#REF!</definedName>
    <definedName name="sadfsd">[53]t_настройки!$I$88</definedName>
    <definedName name="SAPBEXrevision" hidden="1">1</definedName>
    <definedName name="SAPBEXsysID" hidden="1">"BW2"</definedName>
    <definedName name="SAPBEXwbID" hidden="1">"479GSPMTNK9HM4ZSIVE5K2SH6"</definedName>
    <definedName name="SBT_ET">#REF!</definedName>
    <definedName name="SBT_PROT">#REF!,#REF!,#REF!,#REF!,P1_SBT_PROT</definedName>
    <definedName name="SBTcom">#REF!</definedName>
    <definedName name="sbyt">[51]FST5!$G$70:$G$75,[51]FST5!$G$77:$G$78,[51]FST5!$G$80:$G$83,[51]FST5!$G$85,[51]FST5!$G$87:$G$91,[51]FST5!$G$93,[51]FST5!$G$95:$G$97,[51]FST5!$G$52:$G$68</definedName>
    <definedName name="SCENARIOS">[54]TEHSHEET!$K$6:$K$7</definedName>
    <definedName name="sch">#REF!</definedName>
    <definedName name="SCOPE">#REF!</definedName>
    <definedName name="SCOPE_1" localSheetId="4">#REF!</definedName>
    <definedName name="SCOPE_1">#REF!</definedName>
    <definedName name="SCOPE_16_LD">#REF!</definedName>
    <definedName name="SCOPE_16_PRT">#N/A</definedName>
    <definedName name="SCOPE_17.1_LD">#REF!</definedName>
    <definedName name="SCOPE_17.1_PRT" localSheetId="4">'[55]5'!$D$14:$F$17,'[55]5'!$D$19:$F$22,'[55]5'!$I$9:$I$12,'[55]5'!$I$14:$I$17,'[55]5'!$I$19:$I$22,'[55]5'!$D$9:$F$12</definedName>
    <definedName name="SCOPE_17.1_PRT">'[56]17.1'!$D$14:$F$17,'[56]17.1'!$D$19:$F$22,'[56]17.1'!$I$9:$I$12,'[56]17.1'!$I$14:$I$17,'[56]17.1'!$I$19:$I$22,'[56]17.1'!$D$9:$F$12</definedName>
    <definedName name="SCOPE_17_LD">#REF!</definedName>
    <definedName name="SCOPE_17_PRT">#N/A</definedName>
    <definedName name="SCOPE_2" localSheetId="4">[11]Экон.обосн!#REF!</definedName>
    <definedName name="SCOPE_2">#REF!</definedName>
    <definedName name="SCOPE_2.1_LD">#REF!</definedName>
    <definedName name="SCOPE_2.1_PRT">#REF!</definedName>
    <definedName name="SCOPE_2.2_LD">#REF!</definedName>
    <definedName name="SCOPE_2.2_PRT">#REF!</definedName>
    <definedName name="SCOPE_2_1" localSheetId="4">[11]Экон.обосн!#REF!</definedName>
    <definedName name="SCOPE_2_1">#REF!</definedName>
    <definedName name="SCOPE_2_DR1">#REF!</definedName>
    <definedName name="SCOPE_2_DR10">#REF!</definedName>
    <definedName name="SCOPE_2_DR11">#REF!</definedName>
    <definedName name="SCOPE_2_DR2">#REF!</definedName>
    <definedName name="SCOPE_2_DR3">#REF!</definedName>
    <definedName name="SCOPE_2_DR4">#REF!</definedName>
    <definedName name="SCOPE_2_DR5">#REF!</definedName>
    <definedName name="SCOPE_2_DR6">#REF!</definedName>
    <definedName name="SCOPE_2_DR7">#REF!</definedName>
    <definedName name="SCOPE_2_DR8">#REF!</definedName>
    <definedName name="SCOPE_2_DR9">#REF!</definedName>
    <definedName name="SCOPE_24_LD" localSheetId="4">'[55]17.1'!$E$8:$J$47,'[55]17.1'!$E$49:$J$66</definedName>
    <definedName name="SCOPE_24_LD">'[56]24'!$E$8:$J$47,'[56]24'!$E$49:$J$66</definedName>
    <definedName name="SCOPE_24_PRT" localSheetId="4">'[55]17.1'!$E$41:$I$41,'[55]17.1'!$E$34:$I$34,'[55]17.1'!$E$36:$I$36,'[55]17.1'!$E$43:$I$43</definedName>
    <definedName name="SCOPE_24_PRT">'[56]24'!$E$41:$I$41,'[56]24'!$E$34:$I$34,'[56]24'!$E$36:$I$36,'[56]24'!$E$43:$I$43</definedName>
    <definedName name="SCOPE_25_LD">#REF!</definedName>
    <definedName name="SCOPE_25_PRT" localSheetId="4">'[55]16'!$E$20:$I$20,'[55]16'!$E$34:$I$34,'[55]16'!$E$41:$I$41,'[55]16'!$E$8:$I$10</definedName>
    <definedName name="SCOPE_25_PRT">'[56]25'!$E$20:$I$20,'[56]25'!$E$34:$I$34,'[56]25'!$E$41:$I$41,'[56]25'!$E$8:$I$10</definedName>
    <definedName name="SCOPE_3_DR1">#REF!</definedName>
    <definedName name="SCOPE_3_DR10">#REF!</definedName>
    <definedName name="SCOPE_3_DR11">#REF!</definedName>
    <definedName name="SCOPE_3_DR2">#REF!</definedName>
    <definedName name="SCOPE_3_DR3">#REF!</definedName>
    <definedName name="SCOPE_3_DR4">#REF!</definedName>
    <definedName name="SCOPE_3_DR5">#REF!</definedName>
    <definedName name="SCOPE_3_DR6">#REF!</definedName>
    <definedName name="SCOPE_3_DR7">#REF!</definedName>
    <definedName name="SCOPE_3_DR8">#REF!</definedName>
    <definedName name="SCOPE_3_DR9">#REF!</definedName>
    <definedName name="SCOPE_3_LD">#REF!</definedName>
    <definedName name="SCOPE_3_PRT">#REF!</definedName>
    <definedName name="SCOPE_4_LD">#REF!</definedName>
    <definedName name="SCOPE_4_PRT">#N/A</definedName>
    <definedName name="SCOPE_5_LD">#REF!</definedName>
    <definedName name="SCOPE_5_PRT">#N/A</definedName>
    <definedName name="SCOPE_APR">#REF!</definedName>
    <definedName name="SCOPE_AUG">#REF!</definedName>
    <definedName name="SCOPE_BAL_EN">#REF!</definedName>
    <definedName name="SCOPE_BAL_PW">'[57]Баланс мощности 2007'!$D$17:$P$31,'[57]Баланс мощности 2007'!$S$17:$AE$31,'[57]Баланс мощности 2007'!$AH$17:$AT$31,'[57]Баланс мощности 2007'!$AW$17:$BI$31,'[57]Баланс мощности 2007'!$BL$17:$BX$31,'[57]Баланс мощности 2007'!$CA$17:$CM$31,'[57]Баланс мощности 2007'!$CP$17:$DB$31,'[57]Баланс мощности 2007'!$DE$17:$DQ$31,'[57]Баланс мощности 2007'!$DT$17:$EF$31,'[57]Баланс мощности 2007'!$EI$17:$EU$31,'[57]Баланс мощности 2007'!$EX$17:$FJ$31,'[57]Баланс мощности 2007'!$FM$17:$FY$31,'[57]Баланс мощности 2007'!$GD$17:$GP$31</definedName>
    <definedName name="SCOPE_CL">[58]Справочники!$F$11:$F$11</definedName>
    <definedName name="SCOPE_CORR">#REF!,#REF!,#REF!,#REF!,#REF!,[0]!P1_SCOPE_CORR,[0]!P2_SCOPE_CORR</definedName>
    <definedName name="SCOPE_CPR">#REF!</definedName>
    <definedName name="SCOPE_DATA_CNG">#REF!,#REF!,#REF!</definedName>
    <definedName name="SCOPE_DEC">#REF!</definedName>
    <definedName name="SCOPE_DOP">#N/A</definedName>
    <definedName name="SCOPE_DOP2">#REF!,#REF!,#REF!,#REF!,#REF!,#REF!</definedName>
    <definedName name="SCOPE_DOP3">#REF!,#REF!,#REF!,#REF!,#REF!,#REF!</definedName>
    <definedName name="SCOPE_ESOLD">#REF!</definedName>
    <definedName name="SCOPE_ETALON">#REF!</definedName>
    <definedName name="SCOPE_ETALON2">#REF!</definedName>
    <definedName name="SCOPE_F1_PRT">#N/A</definedName>
    <definedName name="SCOPE_F2_LD1">#REF!</definedName>
    <definedName name="SCOPE_F2_LD2">#REF!</definedName>
    <definedName name="SCOPE_F2_PRT">#N/A</definedName>
    <definedName name="SCOPE_FEB">#REF!</definedName>
    <definedName name="SCOPE_FL">[58]Справочники!$H$11:$H$14</definedName>
    <definedName name="SCOPE_FLOAD" localSheetId="4">'[13]Рег генер2008'!$F$13:$F$28,' НВВ 2014 год  по заявкам '!P1_SCOPE_FLOAD</definedName>
    <definedName name="SCOPE_FLOAD">#REF!,P1_SCOPE_FLOAD</definedName>
    <definedName name="SCOPE_FOR_LOAD_01">#REF!</definedName>
    <definedName name="SCOPE_FORM46_EE1">#REF!</definedName>
    <definedName name="SCOPE_FORM46_EE1_ZAG_KOD">[16]Заголовок!#REF!</definedName>
    <definedName name="SCOPE_FRML" localSheetId="4">'[13]Рег генер2008'!$F$46:$F$46,'[13]Рег генер2008'!$F$13:$F$16,' НВВ 2014 год  по заявкам '!P1_SCOPE_FRML</definedName>
    <definedName name="SCOPE_FRML">#REF!,#REF!,P1_SCOPE_FRML</definedName>
    <definedName name="SCOPE_FST7">#REF!,#REF!,#REF!,#REF!,[0]!P1_SCOPE_FST7</definedName>
    <definedName name="SCOPE_FUEL_ET">#REF!</definedName>
    <definedName name="SCOPE_FULL_LOAD" localSheetId="4">' НВВ 2014 год  по заявкам '!P16_SCOPE_FULL_LOAD,' НВВ 2014 год  по заявкам '!P17_SCOPE_FULL_LOAD</definedName>
    <definedName name="SCOPE_FULL_LOAD">[0]!P16_SCOPE_FULL_LOAD,[0]!P17_SCOPE_FULL_LOAD</definedName>
    <definedName name="SCOPE_IND">#REF!,#REF!,[0]!P1_SCOPE_IND,[0]!P2_SCOPE_IND,[0]!P3_SCOPE_IND,[0]!P4_SCOPE_IND</definedName>
    <definedName name="SCOPE_IND2">#REF!,#REF!,#REF!,[0]!P1_SCOPE_IND2,[0]!P2_SCOPE_IND2,[0]!P3_SCOPE_IND2,[0]!P4_SCOPE_IND2</definedName>
    <definedName name="SCOPE_JAN">#REF!</definedName>
    <definedName name="SCOPE_JUL">#REF!</definedName>
    <definedName name="SCOPE_JUN">#REF!</definedName>
    <definedName name="scope_ld">#REF!</definedName>
    <definedName name="SCOPE_LOAD">#REF!</definedName>
    <definedName name="SCOPE_LOAD_FUEL">#REF!</definedName>
    <definedName name="SCOPE_LOAD1">#REF!</definedName>
    <definedName name="SCOPE_LOAD2">'[59]Стоимость ЭЭ'!$G$111:$AN$113,'[59]Стоимость ЭЭ'!$G$93:$AN$95,'[59]Стоимость ЭЭ'!$G$51:$AN$53</definedName>
    <definedName name="SCOPE_MAR">#REF!</definedName>
    <definedName name="SCOPE_MAY">#REF!</definedName>
    <definedName name="SCOPE_MO">[60]Справочники!$K$6:$K$742,[60]Справочники!#REF!</definedName>
    <definedName name="SCOPE_MUPS">[60]Свод!#REF!,[60]Свод!#REF!</definedName>
    <definedName name="SCOPE_MUPS_NAMES">[60]Свод!#REF!,[60]Свод!#REF!</definedName>
    <definedName name="SCOPE_NALOG">[61]Справочники!$R$3:$R$4</definedName>
    <definedName name="SCOPE_NET_DATE">#N/A</definedName>
    <definedName name="SCOPE_NET_NVV">#N/A</definedName>
    <definedName name="SCOPE_NOTIND" localSheetId="4">[0]!P1_SCOPE_NOTIND,[0]!P2_SCOPE_NOTIND,[0]!P3_SCOPE_NOTIND,[0]!P4_SCOPE_NOTIND,[0]!P5_SCOPE_NOTIND,[0]!P6_SCOPE_NOTIND,[0]!P7_SCOPE_NOTIND,[0]!P8_SCOPE_NOTIND</definedName>
    <definedName name="SCOPE_NOTIND">[0]!P1_SCOPE_NOTIND,[0]!P2_SCOPE_NOTIND,[0]!P3_SCOPE_NOTIND,[0]!P4_SCOPE_NOTIND,[0]!P5_SCOPE_NOTIND,[0]!P6_SCOPE_NOTIND,[0]!P7_SCOPE_NOTIND,[0]!P8_SCOPE_NOTIND</definedName>
    <definedName name="SCOPE_NotInd2" localSheetId="4">[0]!P4_SCOPE_NotInd2,[0]!P5_SCOPE_NotInd2,[0]!P6_SCOPE_NotInd2,[0]!P7_SCOPE_NotInd2</definedName>
    <definedName name="SCOPE_NotInd2">[0]!P4_SCOPE_NotInd2,[0]!P5_SCOPE_NotInd2,[0]!P6_SCOPE_NotInd2,[0]!P7_SCOPE_NotInd2</definedName>
    <definedName name="SCOPE_NotInd3">#REF!,#REF!,#REF!,[0]!P1_SCOPE_NotInd3,[0]!P2_SCOPE_NotInd3</definedName>
    <definedName name="SCOPE_NOV">#REF!</definedName>
    <definedName name="SCOPE_OCT">#REF!</definedName>
    <definedName name="SCOPE_ORE">#REF!</definedName>
    <definedName name="SCOPE_OUTD">[62]FST5!$G$23:$G$30,[62]FST5!$G$32:$G$35,[62]FST5!$G$37,[62]FST5!$G$39:$G$45,[62]FST5!$G$47,[62]FST5!$G$49,[62]FST5!$G$5:$G$21</definedName>
    <definedName name="SCOPE_PER_LD">#REF!</definedName>
    <definedName name="SCOPE_PER_PRT">#N/A</definedName>
    <definedName name="SCOPE_PRD">#REF!</definedName>
    <definedName name="SCOPE_PRD_ET">#REF!</definedName>
    <definedName name="SCOPE_PRD_ET2">#REF!</definedName>
    <definedName name="SCOPE_PRIM">#REF!,#REF!,#REF!,#REF!</definedName>
    <definedName name="SCOPE_PRT">#REF!,#REF!,#REF!,#REF!,#REF!,#REF!</definedName>
    <definedName name="SCOPE_PRZ">#REF!</definedName>
    <definedName name="SCOPE_PRZ_ET">#REF!</definedName>
    <definedName name="SCOPE_PRZ_ET2">#REF!</definedName>
    <definedName name="SCOPE_REGIONS">#REF!</definedName>
    <definedName name="SCOPE_REGLD">#REF!</definedName>
    <definedName name="SCOPE_REGS">#N/A</definedName>
    <definedName name="SCOPE_RG">#REF!</definedName>
    <definedName name="SCOPE_SAVE2">#REF!,#REF!,#REF!,#REF!,#REF!,[0]!P1_SCOPE_SAVE2,[0]!P2_SCOPE_SAVE2</definedName>
    <definedName name="SCOPE_SBTLD">#REF!</definedName>
    <definedName name="SCOPE_SEP">#REF!</definedName>
    <definedName name="SCOPE_SETLD" localSheetId="4">#REF!</definedName>
    <definedName name="SCOPE_SETLD">#REF!</definedName>
    <definedName name="SCOPE_SPR_ET">#REF!</definedName>
    <definedName name="SCOPE_SPR_PRT" localSheetId="4">[55]Лист1!$D$21:$J$22,[55]Лист1!$E$13:$I$14,[55]Лист1!$F$27:$H$28</definedName>
    <definedName name="SCOPE_SPR_PRT">[56]Справочники!$D$21:$J$22,[56]Справочники!$E$13:$I$14,[56]Справочники!$F$27:$H$28</definedName>
    <definedName name="SCOPE_SS" localSheetId="4">[13]Свод2008!$D$12,[13]Свод2008!$F$33:$F$35,[13]Свод2008!$D$17,[13]Свод2008!$F$23:$F$29,[13]Свод2008!$F$31</definedName>
    <definedName name="SCOPE_SS">#REF!,#REF!,#REF!,#REF!,#REF!,#REF!</definedName>
    <definedName name="SCOPE_SS2">#REF!</definedName>
    <definedName name="SCOPE_SV_LD1">#N/A</definedName>
    <definedName name="SCOPE_SV_LD2">#REF!</definedName>
    <definedName name="SCOPE_SV_PRT">#N/A</definedName>
    <definedName name="SCOPE_SVOD" localSheetId="4">[13]Свод2008!$J$45,[13]Свод2008!$D$5:$J$42</definedName>
    <definedName name="SCOPE_SVOD">[63]Свод!$K$34,[63]Свод!$D$4:$K$31</definedName>
    <definedName name="SCOPE_SYS_B">#REF!</definedName>
    <definedName name="SCOPE_SYS_SVOD">[40]Свод!$L$8:$N$25,P1_SCOPE_SYS_SVOD</definedName>
    <definedName name="SCOPE_TAR">[40]Свод!$G$8:$AA$25,P1_SCOPE_TAR</definedName>
    <definedName name="SCOPE_TAR_B">#REF!,#REF!,#REF!</definedName>
    <definedName name="SCOPE_TAR_OLD">[40]Свод!$W$103:$W$108,[40]Свод!$H$8:$H$25,P1_SCOPE_TAR_OLD,P2_SCOPE_TAR_OLD</definedName>
    <definedName name="SCOPE_TAR_REG">#REF!,#REF!,#REF!,#REF!,#REF!</definedName>
    <definedName name="SCOPE_TAR_SAVE">#REF!,#REF!</definedName>
    <definedName name="SCOPE_TAR_SAVE_B">#REF!</definedName>
    <definedName name="SCOPE_TAR_SYS">#REF!</definedName>
    <definedName name="SCOPE_TEST">#REF!</definedName>
    <definedName name="SCOPE_TP">[62]FST5!$L$12:$L$23,[62]FST5!$L$5:$L$8</definedName>
    <definedName name="SCOPE_YEAR">#REF!</definedName>
    <definedName name="SCOPE10">#REF!</definedName>
    <definedName name="SCOPE11">#REF!</definedName>
    <definedName name="SCOPE12">#REF!</definedName>
    <definedName name="SCOPE2">#REF!</definedName>
    <definedName name="SCOPE3">#REF!</definedName>
    <definedName name="SCOPE4">#REF!</definedName>
    <definedName name="SCOPE5">#REF!</definedName>
    <definedName name="SCOPE6">#REF!</definedName>
    <definedName name="SCOPE7">#REF!</definedName>
    <definedName name="SCOPE8">#REF!</definedName>
    <definedName name="SCOPE9">#REF!</definedName>
    <definedName name="sdf">#REF!</definedName>
    <definedName name="sdfdgfg">[0]!sdfdgfg</definedName>
    <definedName name="sdfdgfjhjk">[0]!sdfdgfjhjk</definedName>
    <definedName name="sdfdgghfj">[0]!sdfdgghfj</definedName>
    <definedName name="sdfgdfgj">[0]!sdfgdfgj</definedName>
    <definedName name="sdgseg">[0]!sdgseg</definedName>
    <definedName name="SDGTSD">[0]!SDGTSD</definedName>
    <definedName name="sdsdfsf">[0]!sdsdfsf</definedName>
    <definedName name="SEP">#REF!</definedName>
    <definedName name="SET">#REF!</definedName>
    <definedName name="SET_ET">#REF!</definedName>
    <definedName name="SET_PROT" localSheetId="4">#N/A</definedName>
    <definedName name="SET_PROT">#REF!,#REF!,#REF!,#REF!,#REF!,P1_SET_PROT</definedName>
    <definedName name="SET_PRT" localSheetId="4">[41]сети2008!$G$39:$AZ$39,[41]сети2008!$G$41:$AZ$43,[41]сети2008!$G$47:$AZ$50,[41]сети2008!$G$8:$AZ$9,' НВВ 2014 год  по заявкам '!P1_SET_PRT</definedName>
    <definedName name="SET_PRT">#REF!,#REF!,#REF!,#REF!,P1_SET_PRT</definedName>
    <definedName name="SET_SCOPE" localSheetId="4">[21]Справочник!$I$16:$I$62,[21]Справочник!$I$1</definedName>
    <definedName name="SET_SCOPE">[64]Справочник!$I$16:$I$62,[64]Справочник!$I$1</definedName>
    <definedName name="SET_SCOPE2" localSheetId="4">[21]Справочник!$AC$1:$AC$48</definedName>
    <definedName name="SET_SCOPE2">[65]TEHSHEET!$P$1:$P$3</definedName>
    <definedName name="SETcom" localSheetId="4">[41]Справочник!$B$15:$D$19,[41]Справочник!$H$59:$K$59</definedName>
    <definedName name="SETcom">#REF!</definedName>
    <definedName name="Setup_1">[14]Setup!$B$5</definedName>
    <definedName name="sfdfdghfj">[0]!sfdfdghfj</definedName>
    <definedName name="sfdfghfghj">[0]!sfdfghfghj</definedName>
    <definedName name="sfdgfdghj">[0]!sfdgfdghj</definedName>
    <definedName name="Sheet2?prefix?">"H"</definedName>
    <definedName name="SKQnt">[15]Параметры!$B$4</definedName>
    <definedName name="SmetaList">[66]Лист!#REF!</definedName>
    <definedName name="SoprMat_List10">#REF!</definedName>
    <definedName name="SP_OPT">#REF!</definedName>
    <definedName name="SP_OPT_ET">[16]TEHSHEET!#REF!</definedName>
    <definedName name="SP_ROZN">#REF!</definedName>
    <definedName name="SP_ROZN_ET">[16]TEHSHEET!#REF!</definedName>
    <definedName name="SP_SC_1">#REF!</definedName>
    <definedName name="SP_SC_2">#REF!</definedName>
    <definedName name="SP_SC_3">#REF!</definedName>
    <definedName name="SP_SC_4">#REF!</definedName>
    <definedName name="SP_SC_5">#REF!</definedName>
    <definedName name="SP_ST_OPT">[16]TEHSHEET!#REF!</definedName>
    <definedName name="SP_ST_ROZN">[16]TEHSHEET!#REF!</definedName>
    <definedName name="sp0">[67]FES!#REF!</definedName>
    <definedName name="SPR_ET">[16]TEHSHEET!#REF!</definedName>
    <definedName name="SPR_GES_ET">#REF!</definedName>
    <definedName name="SPR_GRES_ET">#REF!</definedName>
    <definedName name="SPR_OTH_ET">#REF!</definedName>
    <definedName name="SPR_PROT">#REF!,#REF!</definedName>
    <definedName name="SPR_SCOPE">#REF!</definedName>
    <definedName name="SPR_TES_ET">#REF!</definedName>
    <definedName name="SPRAV_PROT">[60]Справочники!$E$6,[60]Справочники!$D$11:$D$902,[60]Справочники!$E$3</definedName>
    <definedName name="sq">#REF!</definedName>
    <definedName name="ss">'[28]23'!$A$60:$A$62,'[28]23'!$F$60:$J$62,'[28]23'!$O$60:$P$62,'[28]23'!$A$9:$A$25,P1_T23_Protection</definedName>
    <definedName name="SSSSSSSSSSSSSSS">[0]!SSSSSSSSSSSSSSS</definedName>
    <definedName name="SSSSSSSSSSSSSSSSSS">[0]!SSSSSSSSSSSSSSSSSS</definedName>
    <definedName name="SSSSSSSSSSSSSSSSSSSSSS">[0]!SSSSSSSSSSSSSSSSSSSSSS</definedName>
    <definedName name="SSSSSSSSSSSSSSSSSSSSSSS">[0]!SSSSSSSSSSSSSSSSSSSSSSS</definedName>
    <definedName name="SXEMA">[19]TEHSHEET!$F$13:$F$15</definedName>
    <definedName name="SYS">#REF!,#REF!,P1_SYS</definedName>
    <definedName name="t">#N/A</definedName>
    <definedName name="T0?axis?ПРД?БАЗ">'[68]0'!$I$7:$J$112,'[68]0'!$F$7:$G$112</definedName>
    <definedName name="T0?axis?ПРД?ПРЕД">'[68]0'!$K$7:$L$112,'[68]0'!$D$7:$E$112</definedName>
    <definedName name="T0?axis?ПРД?РЕГ">#REF!</definedName>
    <definedName name="T0?axis?ПФ?ПЛАН">'[68]0'!$I$7:$I$112,'[68]0'!$D$7:$D$112,'[68]0'!$K$7:$K$112,'[68]0'!$F$7:$F$112</definedName>
    <definedName name="T0?axis?ПФ?ФАКТ">'[68]0'!$J$7:$J$112,'[68]0'!$E$7:$E$112,'[68]0'!$L$7:$L$112,'[68]0'!$G$7:$G$112</definedName>
    <definedName name="T0?Copy1">#REF!</definedName>
    <definedName name="T0?Copy2">#REF!</definedName>
    <definedName name="T0?Copy3">#REF!</definedName>
    <definedName name="T0?Copy4">#REF!</definedName>
    <definedName name="T0?Data">'[68]0'!$D$8:$L$52,   '[68]0'!$D$54:$L$59,   '[68]0'!$D$63:$L$64,   '[68]0'!$D$68:$L$70,   '[68]0'!$D$72:$L$74,   '[68]0'!$D$77:$L$92,   '[68]0'!$D$95:$L$97,   '[68]0'!$D$99:$L$104,   '[68]0'!$D$107:$L$108,   '[68]0'!$D$111:$L$112</definedName>
    <definedName name="T0?item_ext?РОСТ">#REF!</definedName>
    <definedName name="T0?L0.1">#REF!</definedName>
    <definedName name="T0?L0.2">#REF!</definedName>
    <definedName name="T0?L1">#REF!</definedName>
    <definedName name="T0?L10">#REF!</definedName>
    <definedName name="T0?L10.1">#REF!</definedName>
    <definedName name="T0?L10.2">#REF!</definedName>
    <definedName name="T0?L10.3">#REF!</definedName>
    <definedName name="T0?L10.4">#REF!</definedName>
    <definedName name="T0?L10.5">#REF!</definedName>
    <definedName name="T0?L11">#REF!</definedName>
    <definedName name="T0?L12">#REF!</definedName>
    <definedName name="T0?L13">#REF!</definedName>
    <definedName name="T0?L13.1">#REF!</definedName>
    <definedName name="T0?L13.2">#REF!</definedName>
    <definedName name="T0?L14">#REF!</definedName>
    <definedName name="T0?L14.1">#REF!</definedName>
    <definedName name="T0?L14.2">#REF!</definedName>
    <definedName name="T0?L15">#REF!</definedName>
    <definedName name="T0?L15.1">#REF!</definedName>
    <definedName name="T0?L15.2">#REF!</definedName>
    <definedName name="T0?L15.2.1">#REF!</definedName>
    <definedName name="T0?L15.2.2">#REF!</definedName>
    <definedName name="T0?L16">#REF!</definedName>
    <definedName name="T0?L17">#REF!</definedName>
    <definedName name="T0?L17.1">#REF!</definedName>
    <definedName name="T0?L18">#REF!</definedName>
    <definedName name="T0?L19">#REF!</definedName>
    <definedName name="T0?L2">#REF!</definedName>
    <definedName name="T0?L20">#REF!</definedName>
    <definedName name="T0?L21">#REF!</definedName>
    <definedName name="T0?L22">#REF!</definedName>
    <definedName name="T0?L22.1">#REF!</definedName>
    <definedName name="T0?L22.2">#REF!</definedName>
    <definedName name="T0?L23">#REF!</definedName>
    <definedName name="T0?L24">#REF!</definedName>
    <definedName name="T0?L24.1">#REF!</definedName>
    <definedName name="T0?L24.2">#REF!</definedName>
    <definedName name="T0?L25">#REF!</definedName>
    <definedName name="T0?L25.1">#REF!</definedName>
    <definedName name="T0?L25.1.1">#REF!</definedName>
    <definedName name="T0?L25.1.2">#REF!</definedName>
    <definedName name="T0?L25.2">#REF!</definedName>
    <definedName name="T0?L25.3">#REF!</definedName>
    <definedName name="T0?L26.1">#REF!</definedName>
    <definedName name="T0?L26.2">#REF!</definedName>
    <definedName name="T0?L27.1">#REF!</definedName>
    <definedName name="T0?L27.2">#REF!</definedName>
    <definedName name="T0?L3">#REF!</definedName>
    <definedName name="T0?L4">#REF!</definedName>
    <definedName name="T0?L5">#REF!</definedName>
    <definedName name="T0?L6">#REF!</definedName>
    <definedName name="T0?L7">#REF!</definedName>
    <definedName name="T0?L7.1">#REF!</definedName>
    <definedName name="T0?L7.1.2">#REF!</definedName>
    <definedName name="T0?L7.1.3">#REF!</definedName>
    <definedName name="T0?L7.2">#REF!</definedName>
    <definedName name="T0?L7.3">#REF!</definedName>
    <definedName name="T0?L7.4">#REF!</definedName>
    <definedName name="T0?L7.5">#REF!</definedName>
    <definedName name="T0?L7.6">#REF!</definedName>
    <definedName name="T0?L7.7">#REF!</definedName>
    <definedName name="T0?L7.7.1">#REF!</definedName>
    <definedName name="T0?L7.7.10">#REF!</definedName>
    <definedName name="T0?L7.7.11">#REF!</definedName>
    <definedName name="T0?L7.7.12">#REF!</definedName>
    <definedName name="T0?L7.7.2">#REF!</definedName>
    <definedName name="T0?L7.7.3">#REF!</definedName>
    <definedName name="T0?L7.7.4">#REF!</definedName>
    <definedName name="T0?L7.7.4.1">#REF!</definedName>
    <definedName name="T0?L7.7.4.3">#REF!</definedName>
    <definedName name="T0?L7.7.4.4">#REF!</definedName>
    <definedName name="T0?L7.7.4.5">#REF!</definedName>
    <definedName name="T0?L7.7.5">#REF!</definedName>
    <definedName name="T0?L7.7.6">#REF!</definedName>
    <definedName name="T0?L7.7.7">#REF!</definedName>
    <definedName name="T0?L7.7.8">#REF!</definedName>
    <definedName name="T0?L7.7.9">#REF!</definedName>
    <definedName name="T0?L8">#REF!</definedName>
    <definedName name="T0?L8.1">#REF!</definedName>
    <definedName name="T0?L8.2">#REF!</definedName>
    <definedName name="T0?L8.3">#REF!</definedName>
    <definedName name="T0?L8.4">#REF!</definedName>
    <definedName name="T0?L8.5">#REF!</definedName>
    <definedName name="T0?L8.6">#REF!</definedName>
    <definedName name="T0?L9">#REF!</definedName>
    <definedName name="T0?L9.1">#REF!</definedName>
    <definedName name="T0?L9.2">#REF!</definedName>
    <definedName name="T0?L9.3">#REF!</definedName>
    <definedName name="T0?L9.3.1">#REF!</definedName>
    <definedName name="T0?L9.3.2">#REF!</definedName>
    <definedName name="T0?Name">#REF!</definedName>
    <definedName name="T0?Table">#REF!</definedName>
    <definedName name="T0?Title">#REF!</definedName>
    <definedName name="T0?unit?МВТ">'[68]0'!$D$8:$H$8,   '[68]0'!$D$86:$H$86</definedName>
    <definedName name="T0?unit?МКВТЧ">#REF!</definedName>
    <definedName name="T0?unit?ПРЦ">'[68]0'!$D$87:$H$88,   '[68]0'!$D$96:$H$97,   '[68]0'!$D$107:$H$108,   '[68]0'!$D$111:$H$112,   '[68]0'!$I$7:$L$112</definedName>
    <definedName name="T0?unit?РУБ.ГКАЛ">'[68]0'!$D$89:$H$89,   '[68]0'!$D$92:$H$92</definedName>
    <definedName name="T0?unit?РУБ.МВТ.МЕС">#REF!</definedName>
    <definedName name="T0?unit?РУБ.ТКВТЧ">#REF!</definedName>
    <definedName name="T0?unit?ТГКАЛ">#REF!</definedName>
    <definedName name="T0?unit?ТРУБ">'[68]0'!$D$14:$H$52,   '[68]0'!$D$54:$H$59,   '[68]0'!$D$63:$H$64,   '[68]0'!$D$68:$H$70,   '[68]0'!$D$72:$H$74,   '[68]0'!$D$77:$H$77,   '[68]0'!$D$79:$H$81,   '[68]0'!$D$90:$H$91,   '[68]0'!$D$99:$H$104,   '[68]0'!$D$78:$H$78</definedName>
    <definedName name="T0_Copy1">#REF!</definedName>
    <definedName name="T1?axis?R?ОРГ">#REF!</definedName>
    <definedName name="T1?axis?R?ОРГ?">#REF!</definedName>
    <definedName name="T1?axis?ПРД?БАЗ">'[68]1'!$I$6:$J$23,'[68]1'!$F$6:$G$23</definedName>
    <definedName name="T1?axis?ПРД?ПРЕД">'[68]1'!$K$6:$L$23,'[68]1'!$D$6:$E$23</definedName>
    <definedName name="T1?axis?ПРД?РЕГ">#REF!</definedName>
    <definedName name="T1?axis?ПРД2?2005">#N/A</definedName>
    <definedName name="T1?axis?ПРД2?2006">#N/A</definedName>
    <definedName name="T1?axis?ПФ?ПЛАН">'[68]1'!$I$6:$I$23,'[68]1'!$D$6:$D$23,'[68]1'!$K$6:$K$23,'[68]1'!$F$6:$F$23</definedName>
    <definedName name="T1?axis?ПФ?ФАКТ">'[68]1'!$J$6:$J$23,'[68]1'!$E$6:$E$23,'[68]1'!$L$6:$L$23,'[68]1'!$G$6:$G$23</definedName>
    <definedName name="T1?Columns">#REF!</definedName>
    <definedName name="T1?Data">'[68]1'!$D$6:$L$12,   '[68]1'!$D$14:$L$18,   '[68]1'!$D$20:$L$23</definedName>
    <definedName name="T1?Fuel_type">#N/A</definedName>
    <definedName name="T1?item_ext?РОСТ">#REF!</definedName>
    <definedName name="T1?L1">#REF!</definedName>
    <definedName name="T1?L1.1.1">#N/A</definedName>
    <definedName name="T1?L1.1.1.1">#N/A</definedName>
    <definedName name="T1?L1.1.2">#N/A</definedName>
    <definedName name="T1?L1.1.2.1">#N/A</definedName>
    <definedName name="T1?L1.1.2.1.1">#N/A</definedName>
    <definedName name="T1?L1.1.2.1.2">#N/A</definedName>
    <definedName name="T1?L1.1.2.1.3">#REF!,#REF!,#REF!,#REF!,P1_T1?L1.1.2.1.3,P2_T1?L1.1.2.1.3,P3_T1?L1.1.2.1.3</definedName>
    <definedName name="T1?L1.1.2.2">P1_T1?L1.1.2.2,P2_T1?L1.1.2.2,P3_T1?L1.1.2.2</definedName>
    <definedName name="T1?L1.1.2.3">P1_T1?L1.1.2.3,P2_T1?L1.1.2.3,P3_T1?L1.1.2.3</definedName>
    <definedName name="T1?L1.1.2.4">P1_T1?L1.1.2.4,P2_T1?L1.1.2.4,P3_T1?L1.1.2.4</definedName>
    <definedName name="T1?L1.1.2.5">P1_T1?L1.1.2.5,P2_T1?L1.1.2.5,P3_T1?L1.1.2.5</definedName>
    <definedName name="T1?L1.1.2.6">P1_T1?L1.1.2.6,P2_T1?L1.1.2.6,P3_T1?L1.1.2.6</definedName>
    <definedName name="T1?L1.1.2.7">P1_T1?L1.1.2.7,P2_T1?L1.1.2.7,P3_T1?L1.1.2.7</definedName>
    <definedName name="T1?L1.1.2.7.1">P1_T1?L1.1.2.7.1,P2_T1?L1.1.2.7.1,P3_T1?L1.1.2.7.1</definedName>
    <definedName name="T1?L2">#REF!</definedName>
    <definedName name="T1?L3">#REF!</definedName>
    <definedName name="T1?L4">#REF!</definedName>
    <definedName name="T1?L5">#REF!</definedName>
    <definedName name="T1?L6">#REF!</definedName>
    <definedName name="T1?L7">#REF!</definedName>
    <definedName name="T1?L7.1">#REF!</definedName>
    <definedName name="T1?L7.2">#REF!</definedName>
    <definedName name="T1?L7.3">#REF!</definedName>
    <definedName name="T1?L7.4">#REF!</definedName>
    <definedName name="T1?L8">#REF!</definedName>
    <definedName name="T1?L8.1">#REF!</definedName>
    <definedName name="T1?L8.2">#REF!</definedName>
    <definedName name="T1?L8.3">#REF!</definedName>
    <definedName name="T1?L9">#REF!</definedName>
    <definedName name="T1?M1">#N/A</definedName>
    <definedName name="T1?M2">#N/A</definedName>
    <definedName name="T1?Name">#REF!</definedName>
    <definedName name="T1?Scope">#REF!</definedName>
    <definedName name="T1?Table">#REF!</definedName>
    <definedName name="T1?Title">#REF!</definedName>
    <definedName name="T1?unit?ГКАЛ">#N/A</definedName>
    <definedName name="T1?unit?МВТ">#REF!</definedName>
    <definedName name="T1?unit?ПРЦ">#REF!</definedName>
    <definedName name="T1?unit?РУБ.ГКАЛ">#N/A</definedName>
    <definedName name="T1?unit?РУБ.ТОНН">#N/A</definedName>
    <definedName name="T1?unit?СТР">#N/A</definedName>
    <definedName name="T1?unit?ТОНН">#N/A</definedName>
    <definedName name="T1?unit?ТРУБ">#N/A</definedName>
    <definedName name="T1_">#REF!</definedName>
    <definedName name="T1_2_Copy">#REF!</definedName>
    <definedName name="T1_Add_Town">#REF!</definedName>
    <definedName name="T1_Copy">#REF!</definedName>
    <definedName name="T1_Protect" localSheetId="4">[0]!P15_T1_Protect,[0]!P16_T1_Protect,[0]!P17_T1_Protect,[0]!P18_T1_Protect,' НВВ 2014 год  по заявкам '!P19_T1_Protect</definedName>
    <definedName name="T1_Protect">#N/A</definedName>
    <definedName name="T1_unpr_all">'[69]1'!$G$14:$L$66,'[69]1'!$N$14:$S$66,'[69]1'!$U$14:$Z$66,'[69]1'!$U$77:$Z$122,'[69]1'!$N$77:$S$122,'[69]1'!$G$77:$L$122,'[69]1'!$G$140:$L$185,'[69]1'!$N$140:$S$185,'[69]1'!$U$140:$Z$185,'[69]1'!$U$207:$Z$252,'[69]1'!$N$207:$S$252,'[69]1'!$G$207:$L$252,'[69]1'!$G$275:$L$320,'[69]1'!$N$275:$S$320,'[69]1'!$U$275:$Z$320</definedName>
    <definedName name="T1_Unprotected">#REF!,#REF!,#REF!,#REF!,#REF!,#REF!,#REF!,#REF!</definedName>
    <definedName name="T10?axis?R?ДОГОВОР">'[68]10'!$D$9:$L$11, '[68]10'!$D$15:$L$17, '[68]10'!$D$21:$L$23, '[68]10'!$D$27:$L$29</definedName>
    <definedName name="T10?axis?R?ДОГОВОР?">'[68]10'!$B$9:$B$11, '[68]10'!$B$15:$B$17, '[68]10'!$B$21:$B$23, '[68]10'!$B$27:$B$29</definedName>
    <definedName name="T10?axis?ПРД?БАЗ">'[68]10'!$I$6:$J$31,'[68]10'!$F$6:$G$31</definedName>
    <definedName name="T10?axis?ПРД?ПРЕД">'[68]10'!$K$6:$L$31,'[68]10'!$D$6:$E$31</definedName>
    <definedName name="T10?axis?ПРД?РЕГ">#REF!</definedName>
    <definedName name="T10?axis?ПФ?ПЛАН">'[68]10'!$I$6:$I$31,'[68]10'!$D$6:$D$31,'[68]10'!$K$6:$K$31,'[68]10'!$F$6:$F$31</definedName>
    <definedName name="T10?axis?ПФ?ФАКТ">'[68]10'!$J$6:$J$31,'[68]10'!$E$6:$E$31,'[68]10'!$L$6:$L$31,'[68]10'!$G$6:$G$31</definedName>
    <definedName name="T10?Data">'[68]10'!$D$6:$L$7, '[68]10'!$D$9:$L$11, '[68]10'!$D$13:$L$13, '[68]10'!$D$15:$L$17, '[68]10'!$D$19:$L$19, '[68]10'!$D$21:$L$23, '[68]10'!$D$25:$L$25, '[68]10'!$D$27:$L$29, '[68]10'!$D$31:$L$31</definedName>
    <definedName name="T10?item_ext?РОСТ">#REF!</definedName>
    <definedName name="T10?L1">#REF!</definedName>
    <definedName name="T10?L1.1">#REF!</definedName>
    <definedName name="T10?L1.1.x">#REF!</definedName>
    <definedName name="T10?L1.2">#REF!</definedName>
    <definedName name="T10?L1.2.x">#REF!</definedName>
    <definedName name="T10?L2">#REF!</definedName>
    <definedName name="T10?L2.x">#REF!</definedName>
    <definedName name="T10?L3">#REF!</definedName>
    <definedName name="T10?L3.x">#REF!</definedName>
    <definedName name="T10?L4">#REF!</definedName>
    <definedName name="T10?Name">#REF!</definedName>
    <definedName name="T10?Table">#REF!</definedName>
    <definedName name="T10?Title">#REF!</definedName>
    <definedName name="T10?unit?ПРЦ">#REF!</definedName>
    <definedName name="T10?unit?ТРУБ">#REF!</definedName>
    <definedName name="T10_Copy1">#REF!</definedName>
    <definedName name="T10_Copy2">#REF!</definedName>
    <definedName name="T10_Copy3">#REF!</definedName>
    <definedName name="T10_Copy4">#REF!</definedName>
    <definedName name="T10_ET">[16]TEHSHEET!#REF!</definedName>
    <definedName name="T10_OPT">#REF!</definedName>
    <definedName name="T10_ROZN">#REF!</definedName>
    <definedName name="T11?axis?R?ДОГОВОР">'[68]11'!$D$8:$L$11, '[68]11'!$D$15:$L$18, '[68]11'!$D$22:$L$23, '[68]11'!$D$29:$L$32, '[68]11'!$D$36:$L$39, '[68]11'!$D$43:$L$46, '[68]11'!$D$51:$L$54, '[68]11'!$D$58:$L$61, '[68]11'!$D$65:$L$68, '[68]11'!$D$72:$L$82</definedName>
    <definedName name="T11?axis?R?ДОГОВОР?">'[68]11'!$B$72:$B$82, '[68]11'!$B$65:$B$68, '[68]11'!$B$58:$B$61, '[68]11'!$B$51:$B$54, '[68]11'!$B$43:$B$46, '[68]11'!$B$36:$B$39, '[68]11'!$B$29:$B$33, '[68]11'!$B$22:$B$25, '[68]11'!$B$15:$B$18, '[68]11'!$B$8:$B$11</definedName>
    <definedName name="T11?axis?ПРД?БАЗ">'[68]11'!$I$6:$J$84,'[68]11'!$F$6:$G$84</definedName>
    <definedName name="T11?axis?ПРД?ПРЕД">'[68]11'!$K$6:$L$84,'[68]11'!$D$6:$E$84</definedName>
    <definedName name="T11?axis?ПРД?РЕГ">'[70]услуги непроизводств.'!#REF!</definedName>
    <definedName name="T11?axis?ПФ?ПЛАН">'[68]11'!$I$6:$I$84,'[68]11'!$D$6:$D$84,'[68]11'!$K$6:$K$84,'[68]11'!$F$6:$F$84</definedName>
    <definedName name="T11?axis?ПФ?ФАКТ">'[68]11'!$J$6:$J$84,'[68]11'!$E$6:$E$84,'[68]11'!$L$6:$L$84,'[68]11'!$G$6:$G$84</definedName>
    <definedName name="T11?Data">#N/A</definedName>
    <definedName name="T11?Name">'[70]услуги непроизводств.'!#REF!</definedName>
    <definedName name="T11_Copy1">'[70]услуги непроизводств.'!#REF!</definedName>
    <definedName name="T11_Copy2">'[70]услуги непроизводств.'!#REF!</definedName>
    <definedName name="T11_Copy3">'[70]услуги непроизводств.'!#REF!</definedName>
    <definedName name="T11_Copy4">'[70]услуги непроизводств.'!#REF!</definedName>
    <definedName name="T11_Copy5">'[70]услуги непроизводств.'!#REF!</definedName>
    <definedName name="T11_Copy6">'[70]услуги непроизводств.'!#REF!</definedName>
    <definedName name="T11_Copy7.1">'[70]услуги непроизводств.'!#REF!</definedName>
    <definedName name="T11_Copy7.2">'[70]услуги непроизводств.'!#REF!</definedName>
    <definedName name="T11_Copy8">'[70]услуги непроизводств.'!#REF!</definedName>
    <definedName name="T11_Copy9">'[70]услуги непроизводств.'!#REF!</definedName>
    <definedName name="T12?axis?R?ДОГОВОР">#REF!</definedName>
    <definedName name="T12?axis?R?ДОГОВОР?">#REF!</definedName>
    <definedName name="T12?axis?ПРД?БАЗ">'[68]12'!$J$6:$K$20,'[68]12'!$G$6:$H$20</definedName>
    <definedName name="T12?axis?ПРД?ПРЕД">'[68]12'!$L$6:$M$20,'[68]12'!$E$6:$F$20</definedName>
    <definedName name="T12?axis?ПРД?РЕГ">#REF!</definedName>
    <definedName name="T12?axis?ПФ?ПЛАН">'[68]12'!$J$6:$J$20,'[68]12'!$E$6:$E$20,'[68]12'!$L$6:$L$20,'[68]12'!$G$6:$G$20</definedName>
    <definedName name="T12?axis?ПФ?ФАКТ">'[68]12'!$K$6:$K$20,'[68]12'!$F$6:$F$20,'[68]12'!$M$6:$M$20,'[68]12'!$H$6:$H$20</definedName>
    <definedName name="T12?Data">'[68]12'!$E$6:$M$9,  '[68]12'!$E$11:$M$18,  '[68]12'!$E$20:$M$20</definedName>
    <definedName name="T12?item_ext?РОСТ">#REF!</definedName>
    <definedName name="T12?L1">#REF!</definedName>
    <definedName name="T12?L1.1">#REF!</definedName>
    <definedName name="T12?L2">#REF!</definedName>
    <definedName name="T12?L2.1">#REF!</definedName>
    <definedName name="T12?L2.1.x">'[68]12'!$A$16:$M$16, '[68]12'!$A$14:$M$14, '[68]12'!$A$12:$M$12, '[68]12'!$A$18:$M$18</definedName>
    <definedName name="T12?L2.x">'[68]12'!$A$15:$M$15, '[68]12'!$A$13:$M$13, '[68]12'!$A$11:$M$11, '[68]12'!$A$17:$M$17</definedName>
    <definedName name="T12?L3">#REF!</definedName>
    <definedName name="T12?Name">#REF!</definedName>
    <definedName name="T12?Table">#REF!</definedName>
    <definedName name="T12?Title">#REF!</definedName>
    <definedName name="T12?unit?ГА">'[68]12'!$E$16:$I$16, '[68]12'!$E$14:$I$14, '[68]12'!$E$9:$I$9, '[68]12'!$E$12:$I$12, '[68]12'!$E$18:$I$18, '[68]12'!$E$7:$I$7</definedName>
    <definedName name="T12?unit?ПРЦ">#REF!</definedName>
    <definedName name="T12?unit?ТРУБ">'[68]12'!$E$15:$I$15, '[68]12'!$E$13:$I$13, '[68]12'!$E$6:$I$6, '[68]12'!$E$8:$I$8, '[68]12'!$E$11:$I$11, '[68]12'!$E$17:$I$17, '[68]12'!$E$20:$I$20</definedName>
    <definedName name="T12_Copy">#REF!</definedName>
    <definedName name="T13?axis?ПРД?БАЗ">'[68]13'!$I$6:$J$16,'[68]13'!$F$6:$G$16</definedName>
    <definedName name="T13?axis?ПРД?ПРЕД">'[68]13'!$K$6:$L$16,'[68]13'!$D$6:$E$16</definedName>
    <definedName name="T13?axis?ПРД?РЕГ">#REF!</definedName>
    <definedName name="T13?axis?ПФ?ПЛАН">'[68]13'!$I$6:$I$16,'[68]13'!$D$6:$D$16,'[68]13'!$K$6:$K$16,'[68]13'!$F$6:$F$16</definedName>
    <definedName name="T13?axis?ПФ?ФАКТ">'[68]13'!$J$6:$J$16,'[68]13'!$E$6:$E$16,'[68]13'!$L$6:$L$16,'[68]13'!$G$6:$G$16</definedName>
    <definedName name="T13?Data">'[68]13'!$D$6:$L$7, '[68]13'!$D$8:$L$8, '[68]13'!$D$9:$L$16</definedName>
    <definedName name="T13?item_ext?РОСТ">#REF!</definedName>
    <definedName name="T13?L1.1">#REF!</definedName>
    <definedName name="T13?L1.2">#REF!</definedName>
    <definedName name="T13?L2">#REF!</definedName>
    <definedName name="T13?L2.1">#REF!</definedName>
    <definedName name="T13?L2.1.1">#REF!</definedName>
    <definedName name="T13?L2.1.2">#REF!</definedName>
    <definedName name="T13?L2.2">#REF!</definedName>
    <definedName name="T13?L2.2.1">#REF!</definedName>
    <definedName name="T13?L2.2.2">#REF!</definedName>
    <definedName name="T13?L3">#REF!</definedName>
    <definedName name="T13?L4">#REF!</definedName>
    <definedName name="T13?Name">#REF!</definedName>
    <definedName name="T13?Table">#REF!</definedName>
    <definedName name="T13?Title">#REF!</definedName>
    <definedName name="T13?unit?МКВТЧ">#REF!</definedName>
    <definedName name="T13?unit?ПРЦ">#REF!</definedName>
    <definedName name="T13?unit?РУБ.ТМКБ">'[68]13'!$D$14:$H$14,'[68]13'!$D$11:$H$11</definedName>
    <definedName name="T13?unit?ТГКАЛ">#REF!</definedName>
    <definedName name="T13?unit?ТМКБ">'[68]13'!$D$13:$H$13,'[68]13'!$D$10:$H$10</definedName>
    <definedName name="T13?unit?ТРУБ">'[68]13'!$D$12:$H$12,'[68]13'!$D$15:$H$16,'[68]13'!$D$8:$H$9</definedName>
    <definedName name="T14?axis?R?ВРАС">#REF!</definedName>
    <definedName name="T14?axis?R?ВРАС?">#REF!</definedName>
    <definedName name="T14?axis?ПРД?БАЗ">'[68]14'!$J$6:$K$20,'[68]14'!$G$6:$H$20</definedName>
    <definedName name="T14?axis?ПРД?ПРЕД">'[68]14'!$L$6:$M$20,'[68]14'!$E$6:$F$20</definedName>
    <definedName name="T14?axis?ПРД?РЕГ">#REF!</definedName>
    <definedName name="T14?axis?ПФ?ПЛАН">'[68]14'!$G$6:$G$20,'[68]14'!$J$6:$J$20,'[68]14'!$L$6:$L$20,'[68]14'!$E$6:$E$20</definedName>
    <definedName name="T14?axis?ПФ?ФАКТ">'[68]14'!$H$6:$H$20,'[68]14'!$K$6:$K$20,'[68]14'!$M$6:$M$20,'[68]14'!$F$6:$F$20</definedName>
    <definedName name="T14?Data">'[68]14'!$E$7:$M$18,  '[68]14'!$E$20:$M$20</definedName>
    <definedName name="T14?item_ext?РОСТ">#REF!</definedName>
    <definedName name="T14?L1">'[68]14'!$A$13:$M$13, '[68]14'!$A$10:$M$10, '[68]14'!$A$7:$M$7, '[68]14'!$A$16:$M$16</definedName>
    <definedName name="T14?L1.1">'[68]14'!$A$14:$M$14, '[68]14'!$A$11:$M$11, '[68]14'!$A$8:$M$8, '[68]14'!$A$17:$M$17</definedName>
    <definedName name="T14?L1.2">'[68]14'!$A$15:$M$15, '[68]14'!$A$12:$M$12, '[68]14'!$A$9:$M$9, '[68]14'!$A$18:$M$18</definedName>
    <definedName name="T14?L2">#REF!</definedName>
    <definedName name="T14?Name">#REF!</definedName>
    <definedName name="T14?Table">#REF!</definedName>
    <definedName name="T14?Title">#REF!</definedName>
    <definedName name="T14?unit?ПРЦ">'[68]14'!$E$15:$I$15, '[68]14'!$E$12:$I$12, '[68]14'!$E$9:$I$9, '[68]14'!$E$18:$I$18, '[68]14'!$J$6:$M$20</definedName>
    <definedName name="T14?unit?ТРУБ">'[68]14'!$E$13:$I$14, '[68]14'!$E$10:$I$11, '[68]14'!$E$7:$I$8, '[68]14'!$E$16:$I$17, '[68]14'!$E$20:$I$20</definedName>
    <definedName name="T14_Copy">#REF!</definedName>
    <definedName name="T15?axis?ПРД?БАЗ">'[68]15'!$I$6:$J$11,'[68]15'!$F$6:$G$11</definedName>
    <definedName name="T15?axis?ПРД?ПРЕД">'[68]15'!$K$6:$L$11,'[68]15'!$D$6:$E$11</definedName>
    <definedName name="T15?axis?ПФ?ПЛАН">'[68]15'!$I$6:$I$11,'[68]15'!$D$6:$D$11,'[68]15'!$K$6:$K$11,'[68]15'!$F$6:$F$11</definedName>
    <definedName name="T15?axis?ПФ?ФАКТ">'[68]15'!$J$6:$J$11,'[68]15'!$E$6:$E$11,'[68]15'!$L$6:$L$11,'[68]15'!$G$6:$G$11</definedName>
    <definedName name="T15?Columns">#REF!</definedName>
    <definedName name="T15?item_ext?РОСТ">[70]экология!#REF!</definedName>
    <definedName name="T15?ItemComments">#REF!</definedName>
    <definedName name="T15?Items">#REF!</definedName>
    <definedName name="T15?Name">[70]экология!#REF!</definedName>
    <definedName name="T15?Scope">#REF!</definedName>
    <definedName name="T15?unit?ПРЦ">[70]экология!#REF!</definedName>
    <definedName name="T15?ВРАС">#REF!</definedName>
    <definedName name="T15_Change1">#REF!,#REF!,#REF!,#REF!,#REF!,#REF!,#REF!</definedName>
    <definedName name="T15_Data">#REF!,#REF!,#REF!,#REF!,#REF!,#REF!,#REF!,#REF!,#REF!,#REF!,#REF!,#REF!,#REF!,#REF!,#REF!</definedName>
    <definedName name="T15_Protect">'[71]15'!$E$25:$I$29,'[71]15'!$E$31:$I$34,'[71]15'!$E$36:$I$40,'[71]15'!$E$44:$I$45,'[71]15'!$E$9:$I$17,'[71]15'!$B$36:$B$40,'[71]15'!$E$19:$I$21</definedName>
    <definedName name="T15_Protected">#REF!,#REF!,#REF!,#REF!,#REF!</definedName>
    <definedName name="T15_write1">#REF!,#REF!,#REF!,#REF!,#REF!</definedName>
    <definedName name="T16?axis?R?ДОГОВОР">#N/A</definedName>
    <definedName name="T16?axis?R?ДОГОВОР?">#N/A</definedName>
    <definedName name="T16?axis?R?ОРГ">#REF!</definedName>
    <definedName name="T16?axis?R?ОРГ?">#REF!</definedName>
    <definedName name="T16?axis?ПРД?БАЗ">'[68]16'!$J$6:$K$88,               '[68]16'!$G$6:$H$88</definedName>
    <definedName name="T16?axis?ПРД?ПРЕД">'[68]16'!$L$6:$M$88,               '[68]16'!$E$6:$F$88</definedName>
    <definedName name="T16?axis?ПРД?РЕГ">#REF!</definedName>
    <definedName name="T16?axis?ПФ?ПЛАН">'[68]16'!$J$6:$J$88,               '[68]16'!$E$6:$E$88,               '[68]16'!$L$6:$L$88,               '[68]16'!$G$6:$G$88</definedName>
    <definedName name="T16?axis?ПФ?ФАКТ">'[68]16'!$K$6:$K$88,               '[68]16'!$F$6:$F$88,               '[68]16'!$M$6:$M$88,               '[68]16'!$H$6:$H$88</definedName>
    <definedName name="T16?Columns">#REF!</definedName>
    <definedName name="T16?Data">#REF!</definedName>
    <definedName name="T16?item_ext?РОСТ">#REF!</definedName>
    <definedName name="T16?ItemComments">#REF!</definedName>
    <definedName name="T16?Items">#REF!</definedName>
    <definedName name="T16?L1">#N/A</definedName>
    <definedName name="T16?L1.x">#N/A</definedName>
    <definedName name="T16?L2">#REF!</definedName>
    <definedName name="T16?Name">#REF!</definedName>
    <definedName name="T16?Scope">#REF!</definedName>
    <definedName name="T16?Table">#REF!</definedName>
    <definedName name="T16?Title">#REF!</definedName>
    <definedName name="T16?unit?ПРЦ">#REF!</definedName>
    <definedName name="T16?unit?ТРУБ">#REF!</definedName>
    <definedName name="T16?Units">#REF!</definedName>
    <definedName name="T16_Change1">#REF!,#REF!,#REF!,#REF!,#REF!,#REF!,#REF!,#REF!,#REF!,#REF!,#REF!</definedName>
    <definedName name="T16_Copy">#REF!</definedName>
    <definedName name="T16_Copy2">#REF!</definedName>
    <definedName name="T16_Data">#REF!,#REF!,#REF!,#REF!,#REF!,#REF!,#REF!,#REF!,#REF!,#REF!</definedName>
    <definedName name="T16_Protect">#N/A</definedName>
    <definedName name="T17.1?axis?C?НП">'[68]17.1'!$E$6:$L$16, '[68]17.1'!$E$18:$L$28</definedName>
    <definedName name="T17.1?axis?C?НП?">#REF!</definedName>
    <definedName name="T17.1?axis?ПРД?БАЗ">#REF!</definedName>
    <definedName name="T17.1?axis?ПРД?РЕГ">#REF!</definedName>
    <definedName name="T17.1?Data">'[68]17.1'!$E$6:$L$16, '[68]17.1'!$N$6:$N$16, '[68]17.1'!$E$18:$L$28, '[68]17.1'!$N$18:$N$28</definedName>
    <definedName name="T17.1?Equipment">#REF!</definedName>
    <definedName name="T17.1?item_ext?ВСЕГО">'[68]17.1'!$N$6:$N$16, '[68]17.1'!$N$18:$N$28</definedName>
    <definedName name="T17.1?ItemComments">#REF!</definedName>
    <definedName name="T17.1?Items">#REF!</definedName>
    <definedName name="T17.1?L1">'[68]17.1'!$A$6:$N$6, '[68]17.1'!$A$18:$N$18</definedName>
    <definedName name="T17.1?L2">'[68]17.1'!$A$7:$N$7, '[68]17.1'!$A$19:$N$19</definedName>
    <definedName name="T17.1?L3">'[68]17.1'!$A$8:$N$8, '[68]17.1'!$A$20:$N$20</definedName>
    <definedName name="T17.1?L3.1">'[68]17.1'!$A$9:$N$9, '[68]17.1'!$A$21:$N$21</definedName>
    <definedName name="T17.1?L4">'[68]17.1'!$A$10:$N$10, '[68]17.1'!$A$22:$N$22</definedName>
    <definedName name="T17.1?L4.1">'[68]17.1'!$A$11:$N$11, '[68]17.1'!$A$23:$N$23</definedName>
    <definedName name="T17.1?L5">'[68]17.1'!$A$12:$N$12, '[68]17.1'!$A$24:$N$24</definedName>
    <definedName name="T17.1?L5.1">'[68]17.1'!$A$13:$N$13, '[68]17.1'!$A$25:$N$25</definedName>
    <definedName name="T17.1?L6">'[68]17.1'!$A$14:$N$14, '[68]17.1'!$A$26:$N$26</definedName>
    <definedName name="T17.1?L7">'[68]17.1'!$A$15:$N$15, '[68]17.1'!$A$27:$N$27</definedName>
    <definedName name="T17.1?L8">'[68]17.1'!$A$16:$N$16, '[68]17.1'!$A$28:$N$28</definedName>
    <definedName name="T17.1?Name">#REF!</definedName>
    <definedName name="T17.1?Scope">#REF!</definedName>
    <definedName name="T17.1?Table">#REF!</definedName>
    <definedName name="T17.1?Title">#REF!</definedName>
    <definedName name="T17.1?unit?РУБ">'[68]17.1'!$D$9:$N$9, '[68]17.1'!$D$11:$N$11, '[68]17.1'!$D$13:$N$13, '[68]17.1'!$D$21:$N$21, '[68]17.1'!$D$23:$N$23, '[68]17.1'!$D$25:$N$25</definedName>
    <definedName name="T17.1?unit?ТРУБ">'[68]17.1'!$D$8:$N$8, '[68]17.1'!$D$10:$N$10, '[68]17.1'!$D$12:$N$12, '[68]17.1'!$D$14:$N$16, '[68]17.1'!$D$20:$N$20, '[68]17.1'!$D$22:$N$22, '[68]17.1'!$D$24:$N$24, '[68]17.1'!$D$26:$N$28</definedName>
    <definedName name="T17.1?unit?ЧДН">'[68]17.1'!$D$7:$N$7, '[68]17.1'!$D$19:$N$19</definedName>
    <definedName name="T17.1?unit?ЧЕЛ">'[68]17.1'!$D$18:$N$18, '[68]17.1'!$D$6:$N$6</definedName>
    <definedName name="T17.1_Copy">#REF!</definedName>
    <definedName name="T17.1_Protect">'[71]17.1'!$D$14:$F$17,'[71]17.1'!$D$19:$F$22,'[71]17.1'!$I$9:$I$12,'[71]17.1'!$I$14:$I$17,'[71]17.1'!$I$19:$I$22,'[71]17.1'!$D$9:$F$12</definedName>
    <definedName name="T17?axis?ПРД?БАЗ">'[68]17'!$I$6:$J$13,'[68]17'!$F$6:$G$13</definedName>
    <definedName name="T17?axis?ПРД?ПРЕД">'[68]17'!$K$6:$L$13,'[68]17'!$D$6:$E$13</definedName>
    <definedName name="T17?axis?ПРД?РЕГ">#REF!</definedName>
    <definedName name="T17?axis?ПФ?ПЛАН">'[68]17'!$I$6:$I$13,'[68]17'!$D$6:$D$13,'[68]17'!$K$6:$K$13,'[68]17'!$F$6:$F$13</definedName>
    <definedName name="T17?axis?ПФ?ФАКТ">'[68]17'!$J$6:$J$13,'[68]17'!$E$6:$E$13,'[68]17'!$L$6:$L$13,'[68]17'!$G$6:$G$13</definedName>
    <definedName name="T17?Columns">#REF!</definedName>
    <definedName name="T17?Data">#REF!</definedName>
    <definedName name="T17?item_ext?РОСТ">#REF!</definedName>
    <definedName name="T17?ItemComments">#REF!</definedName>
    <definedName name="T17?Items">#REF!</definedName>
    <definedName name="T17?L1">#REF!</definedName>
    <definedName name="T17?L2">#REF!</definedName>
    <definedName name="T17?L3">#REF!</definedName>
    <definedName name="T17?L4">#REF!</definedName>
    <definedName name="T17?L5">#REF!</definedName>
    <definedName name="T17?L6">#REF!</definedName>
    <definedName name="T17?L7">#REF!</definedName>
    <definedName name="T17?L8">#REF!</definedName>
    <definedName name="T17?Name">#REF!</definedName>
    <definedName name="T17?Scope">#REF!</definedName>
    <definedName name="T17?Table">#REF!</definedName>
    <definedName name="T17?Title">#REF!</definedName>
    <definedName name="T17?unit?ГКАЛЧ">'[28]29'!$M$26:$M$33,'[28]29'!$P$26:$P$33,'[28]29'!$G$52:$G$59,'[28]29'!$J$52:$J$59,'[28]29'!$M$52:$M$59,'[28]29'!$P$52:$P$59,'[28]29'!$G$26:$G$33,'[28]29'!$J$26:$J$33</definedName>
    <definedName name="T17?unit?РУБ.ГКАЛ">'[28]29'!$O$18:$O$25,P1_T17?unit?РУБ.ГКАЛ,P2_T17?unit?РУБ.ГКАЛ</definedName>
    <definedName name="T17?unit?ТГКАЛ">'[28]29'!$P$18:$P$25,P1_T17?unit?ТГКАЛ,P2_T17?unit?ТГКАЛ</definedName>
    <definedName name="T17?unit?ТРУБ">#REF!</definedName>
    <definedName name="T17?unit?ТРУБ.ГКАЛЧ.МЕС">'[28]29'!$L$26:$L$33,'[28]29'!$O$26:$O$33,'[28]29'!$F$52:$F$59,'[28]29'!$I$52:$I$59,'[28]29'!$L$52:$L$59,'[28]29'!$O$52:$O$59,'[28]29'!$F$26:$F$33,'[28]29'!$I$26:$I$33</definedName>
    <definedName name="T17?unit?ЧДН">#REF!</definedName>
    <definedName name="T17?unit?ЧЕЛ">#REF!</definedName>
    <definedName name="T17_1_Change1">#REF!,#REF!,#REF!</definedName>
    <definedName name="T17_Protect">'[71]21.3'!$E$66:$I$69,'[71]21.3'!$E$10:$I$10,P1_T17_Protect</definedName>
    <definedName name="T17_Protection" localSheetId="4">[0]!P2_T17_Protection,[0]!P3_T17_Protection,[0]!P4_T17_Protection,[0]!P5_T17_Protection,[0]!P6_T17_Protection</definedName>
    <definedName name="T17_Protection">P2_T17_Protection,P3_T17_Protection,P4_T17_Protection,P5_T17_Protection,P6_T17_Protection</definedName>
    <definedName name="T18.1?Data" localSheetId="4">P1_T18.1?Data,P2_T18.1?Data</definedName>
    <definedName name="T18.1?Data">P1_T18.1?Data,P2_T18.1?Data</definedName>
    <definedName name="T18.2?Columns">#REF!</definedName>
    <definedName name="T18.2?item_ext?СБЫТ">'[71]18.2'!#REF!,'[71]18.2'!#REF!</definedName>
    <definedName name="T18.2?ItemComments">#REF!</definedName>
    <definedName name="T18.2?Items">#REF!</definedName>
    <definedName name="T18.2?Scope">#REF!</definedName>
    <definedName name="T18.2?Units">#REF!</definedName>
    <definedName name="T18.2?ВРАС">'[71]18.2'!$B$34:$B$38,'[71]18.2'!$B$28:$B$30</definedName>
    <definedName name="T18.2_Protect">#N/A</definedName>
    <definedName name="T18?axis?R?ДОГОВОР">'[68]18'!$D$14:$L$16,'[68]18'!$D$20:$L$22,'[68]18'!$D$26:$L$28,'[68]18'!$D$32:$L$34,'[68]18'!$D$38:$L$40,'[68]18'!$D$8:$L$10</definedName>
    <definedName name="T18?axis?R?ДОГОВОР?">'[68]18'!$B$14:$B$16,'[68]18'!$B$20:$B$22,'[68]18'!$B$26:$B$28,'[68]18'!$B$32:$B$34,'[68]18'!$B$38:$B$40,'[68]18'!$B$8:$B$10</definedName>
    <definedName name="T18?axis?ПРД?БАЗ">'[68]18'!$I$6:$J$42,'[68]18'!$F$6:$G$42</definedName>
    <definedName name="T18?axis?ПРД?ПРЕД">'[68]18'!$K$6:$L$42,'[68]18'!$D$6:$E$42</definedName>
    <definedName name="T18?axis?ПФ?ПЛАН">'[68]18'!$I$6:$I$42,'[68]18'!$D$6:$D$42,'[68]18'!$K$6:$K$42,'[68]18'!$F$6:$F$42</definedName>
    <definedName name="T18?axis?ПФ?ФАКТ">'[68]18'!$J$6:$J$42,'[68]18'!$E$6:$E$42,'[68]18'!$L$6:$L$42,'[68]18'!$G$6:$G$42</definedName>
    <definedName name="T18_2_Change1">#REF!,#REF!,#REF!,#REF!,#REF!,#REF!,#REF!,#REF!,#REF!,#REF!,#REF!</definedName>
    <definedName name="T18_2_Data">#REF!,#REF!,#REF!,#REF!,#REF!,#REF!,#REF!,#REF!,#REF!,#REF!</definedName>
    <definedName name="T18_Copy1">[70]страховые!#REF!</definedName>
    <definedName name="T18_Copy2">[70]страховые!#REF!</definedName>
    <definedName name="T18_Copy3">[70]страховые!#REF!</definedName>
    <definedName name="T18_Copy4">[70]страховые!#REF!</definedName>
    <definedName name="T18_Copy5">[70]страховые!#REF!</definedName>
    <definedName name="T18_Copy6">[70]страховые!#REF!</definedName>
    <definedName name="T19.1.1?Data" localSheetId="4">P1_T19.1.1?Data,P2_T19.1.1?Data</definedName>
    <definedName name="T19.1.1?Data">P1_T19.1.1?Data,P2_T19.1.1?Data</definedName>
    <definedName name="T19.1.2?Data" localSheetId="4">P1_T19.1.2?Data,P2_T19.1.2?Data</definedName>
    <definedName name="T19.1.2?Data">P1_T19.1.2?Data,P2_T19.1.2?Data</definedName>
    <definedName name="T19.2?Data" localSheetId="4">P1_T19.2?Data,P2_T19.2?Data</definedName>
    <definedName name="T19.2?Data">P1_T19.2?Data,P2_T19.2?Data</definedName>
    <definedName name="T19?axis?R?ВРАС?">[70]НИОКР!#REF!</definedName>
    <definedName name="T19?axis?R?ДОГОВОР">'[68]19'!$E$8:$M$9,'[68]19'!$E$13:$M$14,'[68]19'!$E$18:$M$18,'[68]19'!$E$26:$M$27,'[68]19'!$E$22:$M$22</definedName>
    <definedName name="T19?axis?R?ДОГОВОР?">'[68]19'!$A$8:$A$9,'[68]19'!$A$13:$A$14,'[68]19'!$A$18,'[68]19'!$A$26:$A$27,'[68]19'!$A$22</definedName>
    <definedName name="T19?axis?ПРД?БАЗ">'[68]19'!$J$6:$K$30,'[68]19'!$G$6:$H$30</definedName>
    <definedName name="T19?axis?ПРД?ПРЕД">'[68]19'!$L$6:$M$30,'[68]19'!$E$6:$F$30</definedName>
    <definedName name="T19?axis?ПФ?ПЛАН">'[68]19'!$J$6:$J$30,'[68]19'!$E$6:$E$30,'[68]19'!$L$6:$L$30,'[68]19'!$G$6:$G$30</definedName>
    <definedName name="T19?axis?ПФ?ФАКТ">'[68]19'!$K$6:$K$30,'[68]19'!$F$6:$F$30,'[68]19'!$M$6:$M$30,'[68]19'!$H$6:$H$30</definedName>
    <definedName name="T19?Data">'[28]19'!$J$8:$M$16,'[28]19'!$C$8:$H$16</definedName>
    <definedName name="T19?item_ext?РОСТ">[70]НИОКР!#REF!</definedName>
    <definedName name="T19?L1">'[68]19'!$A$16:$M$16, '[68]19'!$A$11:$M$11, '[68]19'!$A$6:$M$6, '[68]19'!$A$20:$M$20, '[68]19'!$A$24:$M$24</definedName>
    <definedName name="T19?L1.x">'[68]19'!$A$18:$M$18, '[68]19'!$A$13:$M$14, '[68]19'!$A$8:$M$9, '[68]19'!$A$22:$M$22, '[68]19'!$A$26:$M$27</definedName>
    <definedName name="T19?Name">[70]НИОКР!#REF!</definedName>
    <definedName name="T19?unit?ПРЦ">[70]НИОКР!#REF!</definedName>
    <definedName name="T19_Copy">[70]НИОКР!#REF!</definedName>
    <definedName name="T19_Copy2">[70]НИОКР!#REF!</definedName>
    <definedName name="T19_Protection">'[28]19'!$E$13:$H$13,'[28]19'!$E$15:$H$15,'[28]19'!$J$8:$M$11,'[28]19'!$J$13:$M$13,'[28]19'!$J$15:$M$15,'[28]19'!$E$4:$H$4,'[28]19'!$J$4:$M$4,'[28]19'!$E$8:$H$11</definedName>
    <definedName name="T2.1?Data">#N/A</definedName>
    <definedName name="T2.1?Protection" localSheetId="4">' НВВ 2014 год  по заявкам '!P6_T2.1?Protection</definedName>
    <definedName name="T2.1?Protection">P6_T2.1?Protection</definedName>
    <definedName name="T2.1_DiapProt">'[44]2007 (Min)'!$G$47:$H$47,'[44]2007 (Min)'!$K$44:$L$44,'[44]2007 (Min)'!$K$47:$L$47,'[44]2007 (Min)'!$O$44:$P$44,'[44]2007 (Min)'!$O$47:$P$47</definedName>
    <definedName name="T2.1_Protect">P4_T2.1_Protect,P5_T2.1_Protect,P6_T2.1_Protect,P7_T2.1_Protect</definedName>
    <definedName name="T2.2?Protection">P3_T2.2?Protection,P4_T2.2?Protection</definedName>
    <definedName name="T2.2_DiapProt">'[44]2007 (Max)'!$G$28,P1_T2.2_DiapProt</definedName>
    <definedName name="T2.3_Protect">'[71]2.3'!$F$30:$G$34,'[71]2.3'!$H$24:$K$28</definedName>
    <definedName name="T2?axis?C?РЕШ">#REF!,#REF!,#REF!,#REF!,#REF!,#REF!</definedName>
    <definedName name="T2?axis?C?РЕШ?">#REF!,#REF!</definedName>
    <definedName name="T2?axis?R?ОРГ">#REF!</definedName>
    <definedName name="T2?axis?R?ОРГ?">#REF!</definedName>
    <definedName name="T2?axis?ПРД?БАЗ">'[68]2'!$I$6:$J$19,'[68]2'!$F$6:$G$19</definedName>
    <definedName name="T2?axis?ПРД?ПРЕД">'[68]2'!$K$6:$L$19,'[68]2'!$D$6:$E$19</definedName>
    <definedName name="T2?axis?ПРД?РЕГ">#REF!</definedName>
    <definedName name="T2?axis?ПРД2?2005">#REF!,#REF!</definedName>
    <definedName name="T2?axis?ПРД2?2006">#REF!,#REF!</definedName>
    <definedName name="T2?axis?ПФ?ПЛАН">'[68]2'!$I$6:$I$19,'[68]2'!$D$6:$D$19,'[68]2'!$K$6:$K$19,'[68]2'!$F$6:$F$19</definedName>
    <definedName name="T2?axis?ПФ?ФАКТ">'[68]2'!$J$6:$J$19,'[68]2'!$E$6:$E$19,'[68]2'!$L$6:$L$19,'[68]2'!$G$6:$G$19</definedName>
    <definedName name="T2?Data">#REF!</definedName>
    <definedName name="T2?item_ext?РОСТ">#REF!</definedName>
    <definedName name="T2?L1">#REF!</definedName>
    <definedName name="T2?L1.1.1">#REF!,#REF!</definedName>
    <definedName name="T2?L1.1.1.1">#REF!,#REF!</definedName>
    <definedName name="T2?L1.1.2">#REF!,#REF!</definedName>
    <definedName name="T2?L1.1.2.1">#REF!,#REF!</definedName>
    <definedName name="T2?L1.1.3">#REF!,#REF!</definedName>
    <definedName name="T2?L1.1.3.1">#REF!,#REF!</definedName>
    <definedName name="T2?L1.1.3.10">#REF!,#REF!</definedName>
    <definedName name="T2?L1.1.3.2">#REF!,#REF!</definedName>
    <definedName name="T2?L1.1.3.3">#REF!,#REF!</definedName>
    <definedName name="T2?L1.1.3.4">#REF!,#REF!</definedName>
    <definedName name="T2?L1.1.3.5">#REF!,#REF!</definedName>
    <definedName name="T2?L1.1.3.6">#REF!,#REF!</definedName>
    <definedName name="T2?L1.1.3.7">#REF!,#REF!</definedName>
    <definedName name="T2?L1.1.3.8">#REF!,#REF!</definedName>
    <definedName name="T2?L1.1.3.9">#REF!,#REF!</definedName>
    <definedName name="T2?L2">#REF!</definedName>
    <definedName name="T2?L2.1">#REF!</definedName>
    <definedName name="T2?L2.1.ПРЦ">#REF!</definedName>
    <definedName name="T2?L2.2">#REF!</definedName>
    <definedName name="T2?L2.2.КВТЧ">#REF!</definedName>
    <definedName name="T2?L3">#REF!</definedName>
    <definedName name="T2?L4">#REF!</definedName>
    <definedName name="T2?L4.ПРЦ">#REF!</definedName>
    <definedName name="T2?L5">#REF!</definedName>
    <definedName name="T2?L6">#REF!</definedName>
    <definedName name="T2?L7">#REF!</definedName>
    <definedName name="T2?L7.ПРЦ">#REF!</definedName>
    <definedName name="T2?L8">#REF!</definedName>
    <definedName name="T2?Name">#REF!</definedName>
    <definedName name="T2?Protection" localSheetId="4">P1_T2?Protection,P2_T2?Protection</definedName>
    <definedName name="T2?Protection">P1_T2?Protection,P2_T2?Protection</definedName>
    <definedName name="T2?Table">#REF!</definedName>
    <definedName name="T2?Title">#REF!</definedName>
    <definedName name="T2?unit?КВТЧ.ГКАЛ">#REF!</definedName>
    <definedName name="T2?unit?МКБ">#REF!,#REF!,#REF!,#REF!</definedName>
    <definedName name="T2?unit?МКВТЧ">'[68]2'!$D$6:$H$8,   '[68]2'!$D$10:$H$10,   '[68]2'!$D$12:$H$13,   '[68]2'!$D$15:$H$15</definedName>
    <definedName name="T2?unit?МКУБ">#REF!,#REF!,#REF!,#REF!</definedName>
    <definedName name="T2?unit?ПРЦ">'[68]2'!$D$9:$H$9,   '[68]2'!$D$14:$H$14,   '[68]2'!$I$6:$L$19,   '[68]2'!$D$18:$H$18</definedName>
    <definedName name="T2?unit?РУБ.МКБ">#REF!,#REF!,#REF!,#REF!</definedName>
    <definedName name="T2?unit?ТГКАЛ">'[68]2'!$D$16:$H$17,   '[68]2'!$D$19:$H$19</definedName>
    <definedName name="T2?unit?ТРУБ">#REF!,#REF!,#REF!,#REF!</definedName>
    <definedName name="T2?unit?ТЫС.МКБ">#REF!,#REF!,#REF!,#REF!</definedName>
    <definedName name="T2_">#REF!</definedName>
    <definedName name="T2_1_Protect">P4_T2_1_Protect,P5_T2_1_Protect,P6_T2_1_Protect,P7_T2_1_Protect</definedName>
    <definedName name="T2_2_Protect">P4_T2_2_Protect,P5_T2_2_Protect,P6_T2_2_Protect,P7_T2_2_Protect</definedName>
    <definedName name="T2_Add_Town">#REF!</definedName>
    <definedName name="T2_Copy">#REF!</definedName>
    <definedName name="T2_DiapProt" localSheetId="4">P1_T2_DiapProt,P2_T2_DiapProt</definedName>
    <definedName name="T2_DiapProt">P1_T2_DiapProt,P2_T2_DiapProt</definedName>
    <definedName name="T2_Protect">P4_T2_Protect,P5_T2_Protect,P6_T2_Protect</definedName>
    <definedName name="T2_unpr_all">'[69]2'!$G$13:$L$58,'[69]2'!$N$13:$S$58,'[69]2'!$U$13:$Z$58,'[69]2'!$G$74:$L$119,'[69]2'!$N$74:$S$119,'[69]2'!$U$74:$Z$120,'[69]2'!$Z$119:$Z$120,'[69]2'!$N$134:$S$180,'[69]2'!$U$134:$Z$180,'[69]2'!$N$195:$S$241,'[69]2'!$U$195:$Z$241,'[69]2'!$N$257:$R$268,'[69]2'!$S$257:$S$302,'[69]2'!$N$269:$R$302,'[69]2'!$U$257:$Z$302,'[69]2'!$N$318</definedName>
    <definedName name="T2_Unprotected">#REF!,#REF!,#REF!,#REF!,#REF!,#REF!</definedName>
    <definedName name="T20.1?Columns">#REF!</definedName>
    <definedName name="T20.1?Investments">#REF!</definedName>
    <definedName name="T20.1?Scope">#REF!</definedName>
    <definedName name="T20.1_Protect">#REF!</definedName>
    <definedName name="T20?axis?R?ДОГОВОР">'[68]20'!$G$7:$O$26,       '[68]20'!$G$28:$O$41</definedName>
    <definedName name="T20?axis?R?ДОГОВОР?">'[68]20'!$D$7:$D$26,       '[68]20'!$D$28:$D$41</definedName>
    <definedName name="T20?axis?ПРД?БАЗ">'[68]20'!$L$6:$M$42,  '[68]20'!$I$6:$J$42</definedName>
    <definedName name="T20?axis?ПРД?ПРЕД">'[68]20'!$N$6:$O$41,  '[68]20'!$G$6:$H$42</definedName>
    <definedName name="T20?axis?ПФ?ПЛАН">'[68]20'!$L$6:$L$42,  '[68]20'!$G$6:$G$42,  '[68]20'!$N$6:$N$42,  '[68]20'!$I$6:$I$42</definedName>
    <definedName name="T20?axis?ПФ?ФАКТ">'[68]20'!$M$6:$M$42,  '[68]20'!$H$6:$H$42,  '[68]20'!$O$6:$O$42,  '[68]20'!$J$6:$J$42</definedName>
    <definedName name="T20?Columns">#REF!</definedName>
    <definedName name="T20?Data">'[68]20'!$G$6:$O$6,       '[68]20'!$G$8:$O$25,       '[68]20'!$G$27:$O$27,       '[68]20'!$G$29:$O$40,       '[68]20'!$G$42:$O$42</definedName>
    <definedName name="T20?item_ext?РОСТ">[70]аренда!#REF!</definedName>
    <definedName name="T20?ItemComments">#REF!</definedName>
    <definedName name="T20?Items">#REF!</definedName>
    <definedName name="T20?L1.1">'[68]20'!$A$20:$O$20,'[68]20'!$A$17:$O$17,'[68]20'!$A$8:$O$8,'[68]20'!$A$11:$O$11,'[68]20'!$A$14:$O$14,'[68]20'!$A$23:$O$23</definedName>
    <definedName name="T20?L1.2">'[68]20'!$A$21:$O$21,'[68]20'!$A$18:$O$18,'[68]20'!$A$9:$O$9,'[68]20'!$A$12:$O$12,'[68]20'!$A$15:$O$15,'[68]20'!$A$24:$O$24</definedName>
    <definedName name="T20?L1.3">'[68]20'!$A$22:$O$22,'[68]20'!$A$19:$O$19,'[68]20'!$A$10:$O$10,'[68]20'!$A$13:$O$13,'[68]20'!$A$16:$O$16,'[68]20'!$A$25:$O$25</definedName>
    <definedName name="T20?L2.1">'[68]20'!$A$29:$O$29,   '[68]20'!$A$32:$O$32,   '[68]20'!$A$35:$O$35,   '[68]20'!$A$38:$O$38</definedName>
    <definedName name="T20?L2.2">'[68]20'!$A$30:$O$30,   '[68]20'!$A$33:$O$33,   '[68]20'!$A$36:$O$36,   '[68]20'!$A$39:$O$39</definedName>
    <definedName name="T20?L2.3">'[68]20'!$A$31:$O$31,   '[68]20'!$A$34:$O$34,   '[68]20'!$A$37:$O$37,   '[68]20'!$A$40:$O$40</definedName>
    <definedName name="T20?Name">[70]аренда!#REF!</definedName>
    <definedName name="T20?Scope">#REF!</definedName>
    <definedName name="T20?unit?МКВТЧ">'[28]20'!$C$13:$M$13,'[28]20'!$C$15:$M$19,'[28]20'!$C$8:$M$11</definedName>
    <definedName name="T20?unit?ПРЦ">[70]аренда!#REF!</definedName>
    <definedName name="T20_Change1">#REF!,#REF!,#REF!</definedName>
    <definedName name="T20_Copy1">[70]аренда!#REF!</definedName>
    <definedName name="T20_Copy2">[70]аренда!#REF!</definedName>
    <definedName name="T20_Data">#REF!,#REF!,#REF!,#REF!,#REF!,#REF!,#REF!</definedName>
    <definedName name="T20_Protect">'[71]20'!$E$13:$I$20,'[71]20'!$E$9:$I$10</definedName>
    <definedName name="T20_Protection">'[28]20'!$E$8:$H$11,P1_T20_Protection</definedName>
    <definedName name="T21.2.1?Data" localSheetId="4">P1_T21.2.1?Data,P2_T21.2.1?Data</definedName>
    <definedName name="T21.2.1?Data">P1_T21.2.1?Data,P2_T21.2.1?Data</definedName>
    <definedName name="T21.2.2?Data" localSheetId="4">P1_T21.2.2?Data,P2_T21.2.2?Data</definedName>
    <definedName name="T21.2.2?Data">P1_T21.2.2?Data,P2_T21.2.2?Data</definedName>
    <definedName name="T21.3?Columns">#REF!</definedName>
    <definedName name="T21.3?item_ext?СБЫТ">'[71]21.3'!#REF!,'[71]21.3'!#REF!</definedName>
    <definedName name="T21.3?ItemComments">#REF!</definedName>
    <definedName name="T21.3?Items">#REF!</definedName>
    <definedName name="T21.3?Scope">#REF!</definedName>
    <definedName name="T21.3?ВРАС">'[71]21.3'!$B$28:$B$42,'[71]21.3'!$B$60:$B$62</definedName>
    <definedName name="T21.3_Protect">'[71]21.3'!$E$19:$I$22,'[71]21.3'!$E$24:$I$25,'[71]21.3'!$B$28:$I$42,'[71]21.3'!$E$44:$I$44,'[71]21.3'!$E$47:$I$57,'[71]21.3'!$B$60:$I$62,'[71]21.3'!$E$13:$I$17</definedName>
    <definedName name="T21.4?Data" localSheetId="4">P1_T21.4?Data,P2_T21.4?Data</definedName>
    <definedName name="T21.4?Data">P1_T21.4?Data,P2_T21.4?Data</definedName>
    <definedName name="T21?axis?R?ДОГОВОР">#REF!</definedName>
    <definedName name="T21?axis?R?ДОГОВОР?">#REF!</definedName>
    <definedName name="T21?axis?R?ПЭ">'[28]21'!$D$14:$S$16,'[28]21'!$D$26:$S$28,'[28]21'!$D$20:$S$22</definedName>
    <definedName name="T21?axis?R?ПЭ?">'[28]21'!$B$14:$B$16,'[28]21'!$B$26:$B$28,'[28]21'!$B$20:$B$22</definedName>
    <definedName name="T21?axis?ПРД?БАЗ">'[68]21'!$I$6:$J$18,'[68]21'!$F$6:$G$18</definedName>
    <definedName name="T21?axis?ПРД?ПРЕД">'[68]21'!$K$6:$L$18,'[68]21'!$D$6:$E$18</definedName>
    <definedName name="T21?axis?ПРД?РЕГ">#REF!</definedName>
    <definedName name="T21?axis?ПФ?ПЛАН">'[68]21'!$I$6:$I$18,'[68]21'!$D$6:$D$18,'[68]21'!$K$6:$K$18,'[68]21'!$F$6:$F$18</definedName>
    <definedName name="T21?axis?ПФ?ФАКТ">'[68]21'!$J$6:$J$18,'[68]21'!$E$6:$E$18,'[68]21'!$L$6:$L$18,'[68]21'!$G$6:$G$18</definedName>
    <definedName name="T21?Data">'[68]21'!$D$6:$L$9, '[68]21'!$D$11:$L$14, '[68]21'!$D$16:$L$18</definedName>
    <definedName name="T21?item_ext?РОСТ">#REF!</definedName>
    <definedName name="T21?L1">#REF!</definedName>
    <definedName name="T21?L2">#REF!</definedName>
    <definedName name="T21?L3">#REF!</definedName>
    <definedName name="T21?L4">#REF!</definedName>
    <definedName name="T21?L4.x">#REF!</definedName>
    <definedName name="T21?L5">#REF!</definedName>
    <definedName name="T21?L6">#REF!</definedName>
    <definedName name="T21?L7">#REF!</definedName>
    <definedName name="T21?Name">#REF!</definedName>
    <definedName name="T21?Table">#REF!</definedName>
    <definedName name="T21?Title">#REF!</definedName>
    <definedName name="T21?unit?ПРЦ">#REF!</definedName>
    <definedName name="T21?unit?ТРУБ">#REF!</definedName>
    <definedName name="T21_3_Change1">#REF!,#REF!,#REF!,#REF!,#REF!,#REF!,#REF!</definedName>
    <definedName name="T21_3_Data">#REF!,#REF!,#REF!,#REF!,#REF!,#REF!,#REF!,#REF!,#REF!,#REF!,#REF!</definedName>
    <definedName name="T21_3_write1">#REF!,#REF!,#REF!,#REF!,#REF!,#REF!,#REF!,#REF!,#REF!,#REF!</definedName>
    <definedName name="T21_Copy">#REF!</definedName>
    <definedName name="T21_Protection" localSheetId="4">[0]!P2_T21_Protection,[0]!P3_T21_Protection</definedName>
    <definedName name="T21_Protection">P2_T21_Protection,P3_T21_Protection</definedName>
    <definedName name="T22?axis?R?ДОГОВОР">'[68]22'!$E$8:$M$9,'[68]22'!$E$13:$M$14,'[68]22'!$E$22:$M$23,'[68]22'!$E$18:$M$18</definedName>
    <definedName name="T22?axis?R?ДОГОВОР?">'[68]22'!$A$8:$A$9,'[68]22'!$A$13:$A$14,'[68]22'!$A$22:$A$23,'[68]22'!$A$18</definedName>
    <definedName name="T22?axis?ПРД?БАЗ">'[68]22'!$J$6:$K$26, '[68]22'!$G$6:$H$26</definedName>
    <definedName name="T22?axis?ПРД?ПРЕД">'[68]22'!$L$6:$M$26, '[68]22'!$E$6:$F$26</definedName>
    <definedName name="T22?axis?ПФ?ПЛАН">'[68]22'!$J$6:$J$26,'[68]22'!$E$6:$E$26,'[68]22'!$L$6:$L$26,'[68]22'!$G$6:$G$26</definedName>
    <definedName name="T22?axis?ПФ?ФАКТ">'[68]22'!$K$6:$K$26,'[68]22'!$F$6:$F$26,'[68]22'!$M$6:$M$26,'[68]22'!$H$6:$H$26</definedName>
    <definedName name="T22?item_ext?ВСЕГО">'[28]22'!$E$8:$F$31,'[28]22'!$I$8:$J$31</definedName>
    <definedName name="T22?item_ext?РОСТ">'[70]другие затраты с-ст'!#REF!</definedName>
    <definedName name="T22?item_ext?ЭС">'[28]22'!$K$8:$L$31,'[28]22'!$G$8:$H$31</definedName>
    <definedName name="T22?L1" xml:space="preserve"> '[68]22'!$A$11:$M$11,    '[68]22'!$A$6:$M$6,    '[68]22'!$A$16:$M$16,    '[68]22'!$A$20:$M$20</definedName>
    <definedName name="T22?L1.x">'[68]22'!$A$13:$M$14, '[68]22'!$A$8:$M$9, '[68]22'!$A$18:$M$18, '[68]22'!$A$22:$M$23</definedName>
    <definedName name="T22?L2">'[70]другие затраты с-ст'!#REF!</definedName>
    <definedName name="T22?Name">'[70]другие затраты с-ст'!#REF!</definedName>
    <definedName name="T22?unit?ГКАЛ.Ч">'[28]22'!$G$8:$G$31,'[28]22'!$I$8:$I$31,'[28]22'!$K$8:$K$31,'[28]22'!$E$8:$E$31</definedName>
    <definedName name="T22?unit?ПРЦ">'[70]другие затраты с-ст'!#REF!</definedName>
    <definedName name="T22?unit?ТГКАЛ">'[28]22'!$H$8:$H$31,'[28]22'!$J$8:$J$31,'[28]22'!$L$8:$L$31,'[28]22'!$F$8:$F$31</definedName>
    <definedName name="T22_Copy">'[70]другие затраты с-ст'!#REF!</definedName>
    <definedName name="T22_Copy2">'[70]другие затраты с-ст'!#REF!</definedName>
    <definedName name="T22_Protection">'[28]22'!$E$19:$L$23,'[28]22'!$E$25:$L$25,'[28]22'!$E$27:$L$31,'[28]22'!$E$17:$L$17</definedName>
    <definedName name="T23?axis?R?ВТОП">'[28]23'!$E$8:$P$30,'[28]23'!$E$36:$P$58</definedName>
    <definedName name="T23?axis?R?ВТОП?">'[28]23'!$C$8:$C$30,'[28]23'!$C$36:$C$58</definedName>
    <definedName name="T23?axis?R?ПЭ">'[28]23'!$E$8:$P$30,'[28]23'!$E$36:$P$58</definedName>
    <definedName name="T23?axis?R?ПЭ?">'[28]23'!$B$8:$B$30,'[28]23'!$B$36:$B$58</definedName>
    <definedName name="T23?axis?R?СЦТ">'[28]23'!$E$32:$P$34,'[28]23'!$E$60:$P$62</definedName>
    <definedName name="T23?axis?R?СЦТ?">'[28]23'!$A$60:$A$62,'[28]23'!$A$32:$A$34</definedName>
    <definedName name="T23?axis?ПРД?БАЗ">'[68]23'!$I$6:$J$13,'[68]23'!$F$6:$G$13</definedName>
    <definedName name="T23?axis?ПРД?ПРЕД">'[68]23'!$K$6:$L$13,'[68]23'!$D$6:$E$13</definedName>
    <definedName name="T23?axis?ПРД?РЕГ">'[70]налоги в с-ст'!#REF!</definedName>
    <definedName name="T23?axis?ПФ?ПЛАН">'[68]23'!$I$6:$I$13,'[68]23'!$D$6:$D$13,'[68]23'!$K$6:$K$13,'[68]23'!$F$6:$F$13</definedName>
    <definedName name="T23?axis?ПФ?ФАКТ">'[68]23'!$J$6:$J$13,'[68]23'!$E$6:$E$13,'[68]23'!$L$6:$L$13,'[68]23'!$G$6:$G$13</definedName>
    <definedName name="T23?Data">'[68]23'!$D$9:$L$9,'[68]23'!$D$11:$L$13,'[68]23'!$D$6:$L$7</definedName>
    <definedName name="T23?item_ext?ВСЕГО">'[28]23'!$A$55:$P$58,'[28]23'!$A$27:$P$30</definedName>
    <definedName name="T23?item_ext?ИТОГО">'[28]23'!$A$59:$P$59,'[28]23'!$A$31:$P$31</definedName>
    <definedName name="T23?item_ext?РОСТ">'[70]налоги в с-ст'!#REF!</definedName>
    <definedName name="T23?item_ext?СЦТ">'[28]23'!$A$60:$P$62,'[28]23'!$A$32:$P$34</definedName>
    <definedName name="T23?L1">'[70]налоги в с-ст'!#REF!</definedName>
    <definedName name="T23?L1.1">'[70]налоги в с-ст'!#REF!</definedName>
    <definedName name="T23?L1.2">'[70]налоги в с-ст'!#REF!</definedName>
    <definedName name="T23?L2">'[70]налоги в с-ст'!#REF!</definedName>
    <definedName name="T23?L3">'[70]налоги в с-ст'!#REF!</definedName>
    <definedName name="T23?L4">'[70]налоги в с-ст'!#REF!</definedName>
    <definedName name="T23?Name">'[70]налоги в с-ст'!#REF!</definedName>
    <definedName name="T23?Table">'[70]налоги в с-ст'!#REF!</definedName>
    <definedName name="T23?Title">'[70]налоги в с-ст'!#REF!</definedName>
    <definedName name="T23?unit?ПРЦ">'[68]23'!$D$12:$H$12,'[68]23'!$I$6:$L$13</definedName>
    <definedName name="T23?unit?ТРУБ">'[68]23'!$D$9:$H$9,'[68]23'!$D$11:$H$11,'[68]23'!$D$13:$H$13,'[68]23'!$D$6:$H$7</definedName>
    <definedName name="T23_1_Change1">#REF!,#REF!,#REF!,#REF!,#REF!,#REF!,#REF!,#REF!</definedName>
    <definedName name="T23_Protection">'[28]23'!$A$60:$A$62,'[28]23'!$F$60:$J$62,'[28]23'!$O$60:$P$62,'[28]23'!$A$9:$A$25,P1_T23_Protection</definedName>
    <definedName name="T24.1?Data">'[68]24.1'!$E$6:$J$21, '[68]24.1'!$E$23, '[68]24.1'!$H$23:$J$23, '[68]24.1'!$E$28:$J$42, '[68]24.1'!$E$44, '[68]24.1'!$H$44:$J$44</definedName>
    <definedName name="T24.1?unit?ТРУБ">'[68]24.1'!$E$5:$E$44, '[68]24.1'!$J$5:$J$44</definedName>
    <definedName name="T24.1_Copy1">'[70]% за кредит'!#REF!</definedName>
    <definedName name="T24.1_Copy2">'[70]% за кредит'!#REF!</definedName>
    <definedName name="T24?axis?R?ДОГОВОР">'[68]24'!$D$27:$L$37,'[68]24'!$D$8:$L$18</definedName>
    <definedName name="T24?axis?R?ДОГОВОР?">'[68]24'!$B$27:$B$37,'[68]24'!$B$8:$B$18</definedName>
    <definedName name="T24?axis?ПРД?БАЗ">'[68]24'!$I$6:$J$39,'[68]24'!$F$6:$G$39</definedName>
    <definedName name="T24?axis?ПРД?ПРЕД">'[68]24'!$K$6:$L$39,'[68]24'!$D$6:$E$39</definedName>
    <definedName name="T24?axis?ПРД?РЕГ">#REF!</definedName>
    <definedName name="T24?axis?ПФ?ПЛАН">'[68]24'!$I$6:$I$39,'[68]24'!$D$6:$D$39,'[68]24'!$K$6:$K$39,'[68]24'!$F$6:$F$38</definedName>
    <definedName name="T24?axis?ПФ?ФАКТ">'[68]24'!$J$6:$J$39,'[68]24'!$E$6:$E$39,'[68]24'!$L$6:$L$39,'[68]24'!$G$6:$G$39</definedName>
    <definedName name="T24?Data">'[68]24'!$D$6:$L$6, '[68]24'!$D$8:$L$18, '[68]24'!$D$20:$L$25, '[68]24'!$D$27:$L$37, '[68]24'!$D$39:$L$39</definedName>
    <definedName name="T24?item_ext?РОСТ">#REF!</definedName>
    <definedName name="T24?L1">#REF!</definedName>
    <definedName name="T24?L1.x">#REF!</definedName>
    <definedName name="T24?L2">#REF!</definedName>
    <definedName name="T24?L2.1">#REF!</definedName>
    <definedName name="T24?L2.2">#REF!</definedName>
    <definedName name="T24?L3">#REF!</definedName>
    <definedName name="T24?L4">#REF!</definedName>
    <definedName name="T24?L5">#REF!</definedName>
    <definedName name="T24?L5.x">#REF!</definedName>
    <definedName name="T24?L6">#REF!</definedName>
    <definedName name="T24?Name">#REF!</definedName>
    <definedName name="T24?Table">#REF!</definedName>
    <definedName name="T24?Title">#REF!</definedName>
    <definedName name="T24?unit?ПРЦ">'[68]24'!$D$22:$H$22, '[68]24'!$I$6:$L$6, '[68]24'!$I$8:$L$18, '[68]24'!$I$20:$L$25, '[68]24'!$I$27:$L$37, '[68]24'!$I$39:$L$39</definedName>
    <definedName name="T24?unit?ТРУБ">'[68]24'!$D$6:$H$6, '[68]24'!$D$8:$H$18, '[68]24'!$D$20:$H$21, '[68]24'!$D$23:$H$25, '[68]24'!$D$27:$H$37, '[68]24'!$D$39:$H$39</definedName>
    <definedName name="T24_Copy1">#REF!</definedName>
    <definedName name="T24_Copy2">#REF!</definedName>
    <definedName name="T24_Data">#REF!,#REF!,#REF!,#REF!,#REF!,#REF!,#REF!,#REF!,#REF!,#REF!,#REF!,#REF!</definedName>
    <definedName name="T24_Protection">'[28]24'!$E$24:$H$37,'[28]24'!$B$35:$B$37,'[28]24'!$E$41:$H$42,'[28]24'!$J$8:$M$21,'[28]24'!$J$24:$M$37,'[28]24'!$J$41:$M$42,'[28]24'!$E$8:$H$21</definedName>
    <definedName name="T25?axis?R?ВРАС">#REF!</definedName>
    <definedName name="T25?axis?R?ВРАС?">#REF!</definedName>
    <definedName name="T25?axis?R?ДОГОВОР">'[68]25'!$G$19:$O$20, '[68]25'!$G$9:$O$10, '[68]25'!$G$14:$O$15, '[68]25'!$G$24:$O$24, '[68]25'!$G$29:$O$34, '[68]25'!$G$38:$O$40</definedName>
    <definedName name="T25?axis?R?ДОГОВОР?">'[68]25'!$E$19:$E$20, '[68]25'!$E$9:$E$10, '[68]25'!$E$14:$E$15, '[68]25'!$E$24, '[68]25'!$E$29:$E$34, '[68]25'!$E$38:$E$40</definedName>
    <definedName name="T25?axis?ПРД?БАЗ">#REF!</definedName>
    <definedName name="T25?axis?ПРД?ПРЕД">#REF!</definedName>
    <definedName name="T25?axis?ПРД?РЕГ">#REF!</definedName>
    <definedName name="T25?axis?ПФ?ПЛАН">'[68]25'!$I$7:$I$51,         '[68]25'!$L$7:$L$51</definedName>
    <definedName name="T25?axis?ПФ?ФАКТ">'[68]25'!$J$7:$J$51,         '[68]25'!$M$7:$M$51</definedName>
    <definedName name="T25?Data">#REF!</definedName>
    <definedName name="T25?item_ext?РОСТ">#REF!</definedName>
    <definedName name="T25?item_ext?РОСТ2">#REF!</definedName>
    <definedName name="T25?L1" xml:space="preserve"> '[68]25'!$A$17:$O$17,  '[68]25'!$A$7:$O$7,  '[68]25'!$A$12:$O$12,  '[68]25'!$A$22:$O$22,  '[68]25'!$A$26:$O$26,  '[68]25'!$A$36:$O$36</definedName>
    <definedName name="T25?L1.1">'[68]25'!$A$19:$O$20, '[68]25'!$A$31:$O$31, '[68]25'!$A$9:$O$10, '[68]25'!$A$14:$O$15, '[68]25'!$A$24:$O$24, '[68]25'!$A$29:$O$29, '[68]25'!$A$33:$O$33, '[68]25'!$A$38:$O$40</definedName>
    <definedName name="T25?L1.2">#REF!</definedName>
    <definedName name="T25?L1.2.1" xml:space="preserve"> '[68]25'!$A$32:$O$32,     '[68]25'!$A$30:$O$30,     '[68]25'!$A$34:$O$34</definedName>
    <definedName name="T25?L2">#REF!</definedName>
    <definedName name="T25?L2.1">#REF!</definedName>
    <definedName name="T25?L2.1.1">#REF!</definedName>
    <definedName name="T25?L2.1.2">#REF!</definedName>
    <definedName name="T25?L2.2">#REF!</definedName>
    <definedName name="T25?L2.2.1">#REF!</definedName>
    <definedName name="T25?L2.2.2">#REF!</definedName>
    <definedName name="T25?L2.2.3">#REF!</definedName>
    <definedName name="T25?L2.2.4">#REF!</definedName>
    <definedName name="T25?Name">#REF!</definedName>
    <definedName name="T25?Table">#REF!</definedName>
    <definedName name="T25?Title">#REF!</definedName>
    <definedName name="T25?unit?ГА" xml:space="preserve"> '[68]25'!$G$32:$K$32,     '[68]25'!$G$27:$K$27,     '[68]25'!$G$30:$K$30,     '[68]25'!$G$34:$K$34</definedName>
    <definedName name="T25?unit?ПРЦ">#REF!</definedName>
    <definedName name="T25?unit?ТРУБ" xml:space="preserve"> '[68]25'!$G$31:$K$31,     '[68]25'!$G$6:$K$26,     '[68]25'!$G$29:$K$29,     '[68]25'!$G$33:$K$33,     '[68]25'!$G$36:$K$51</definedName>
    <definedName name="T25_Copy1">#REF!</definedName>
    <definedName name="T25_Copy2">#REF!</definedName>
    <definedName name="T25_Copy3">#REF!</definedName>
    <definedName name="T25_Copy4">#REF!</definedName>
    <definedName name="T25_Data">#REF!,#REF!,#REF!,#REF!,#REF!,#REF!,#REF!,#REF!,#REF!,#REF!,#REF!,#REF!,#REF!,#REF!,#REF!,#REF!</definedName>
    <definedName name="T25_protection" localSheetId="4">[0]!P1_T25_protection,[0]!P2_T25_protection</definedName>
    <definedName name="T25_protection">P1_T25_protection,P2_T25_protection</definedName>
    <definedName name="T26?axis?R?ВРАС">'[28]26'!$C$34:$N$36,'[28]26'!$C$22:$N$24</definedName>
    <definedName name="T26?axis?R?ВРАС?">'[28]26'!$B$34:$B$36,'[28]26'!$B$22:$B$24</definedName>
    <definedName name="T26?axis?ПРД?БАЗ">'[68]26'!$I$6:$J$20,'[68]26'!$F$6:$G$20</definedName>
    <definedName name="T26?axis?ПРД?ПРЕД">'[68]26'!$K$6:$L$20,'[68]26'!$D$6:$E$20</definedName>
    <definedName name="T26?axis?ПФ?ПЛАН">'[68]26'!$I$6:$I$20,'[68]26'!$D$6:$D$20,'[68]26'!$K$6:$K$20,'[68]26'!$F$6:$F$20</definedName>
    <definedName name="T26?axis?ПФ?ФАКТ">'[68]26'!$J$6:$J$20,'[68]26'!$E$6:$E$20,'[68]26'!$L$6:$L$20,'[68]26'!$G$6:$G$20</definedName>
    <definedName name="T26?Data">'[68]26'!$D$6:$L$8, '[68]26'!$D$10:$L$20</definedName>
    <definedName name="T26?item_ext?РОСТ">'[70]поощрение (ДВ)'!#REF!</definedName>
    <definedName name="T26?L1">'[28]26'!$F$8:$N$8,'[28]26'!$C$8:$D$8</definedName>
    <definedName name="T26?L1.1">'[28]26'!$F$10:$N$10,'[28]26'!$C$10:$D$10</definedName>
    <definedName name="T26?L2">'[28]26'!$F$11:$N$11,'[28]26'!$C$11:$D$11</definedName>
    <definedName name="T26?L2.1">'[28]26'!$F$13:$N$13,'[28]26'!$C$13:$D$13</definedName>
    <definedName name="T26?L2.7">'[70]поощрение (ДВ)'!#REF!</definedName>
    <definedName name="T26?L2.8">'[70]поощрение (ДВ)'!#REF!</definedName>
    <definedName name="T26?L3">'[70]поощрение (ДВ)'!#REF!</definedName>
    <definedName name="T26?L4">'[28]26'!$F$15:$N$15,'[28]26'!$C$15:$D$15</definedName>
    <definedName name="T26?L5">'[28]26'!$F$16:$N$16,'[28]26'!$C$16:$D$16</definedName>
    <definedName name="T26?L5.1">'[28]26'!$F$18:$N$18,'[28]26'!$C$18:$D$18</definedName>
    <definedName name="T26?L5.2">'[28]26'!$F$19:$N$19,'[28]26'!$C$19:$D$19</definedName>
    <definedName name="T26?L5.3">'[28]26'!$F$20:$N$20,'[28]26'!$C$20:$D$20</definedName>
    <definedName name="T26?L5.3.x">'[28]26'!$F$22:$N$24,'[28]26'!$C$22:$D$24</definedName>
    <definedName name="T26?L6">'[28]26'!$F$26:$N$26,'[28]26'!$C$26:$D$26</definedName>
    <definedName name="T26?L7">'[28]26'!$F$27:$N$27,'[28]26'!$C$27:$D$27</definedName>
    <definedName name="T26?L7.1">'[28]26'!$F$29:$N$29,'[28]26'!$C$29:$D$29</definedName>
    <definedName name="T26?L7.2">'[28]26'!$F$30:$N$30,'[28]26'!$C$30:$D$30</definedName>
    <definedName name="T26?L7.3">'[28]26'!$F$31:$N$31,'[28]26'!$C$31:$D$31</definedName>
    <definedName name="T26?L7.4">'[28]26'!$F$32:$N$32,'[28]26'!$C$32:$D$32</definedName>
    <definedName name="T26?L7.4.x">'[28]26'!$F$34:$N$36,'[28]26'!$C$34:$D$36</definedName>
    <definedName name="T26?L8">'[28]26'!$F$38:$N$38,'[28]26'!$C$38:$D$38</definedName>
    <definedName name="T26?Name">'[70]поощрение (ДВ)'!#REF!</definedName>
    <definedName name="T26?unit?ПРЦ">'[70]поощрение (ДВ)'!#REF!</definedName>
    <definedName name="T26_Protection">'[28]26'!$K$34:$N$36,'[28]26'!$B$22:$B$24,P1_T26_Protection,P2_T26_Protection</definedName>
    <definedName name="T27?axis?R?ВРАС">'[28]27'!$C$34:$S$36,'[28]27'!$C$22:$S$24</definedName>
    <definedName name="T27?axis?R?ВРАС?">'[28]27'!$B$34:$B$36,'[28]27'!$B$22:$B$24</definedName>
    <definedName name="T27?axis?ПРД?БАЗ">'[68]27'!$I$6:$J$11,'[68]27'!$F$6:$G$11</definedName>
    <definedName name="T27?axis?ПРД?ПРЕД">'[68]27'!$K$6:$L$11,'[68]27'!$D$6:$E$11</definedName>
    <definedName name="T27?axis?ПРД?РЕГ">#REF!</definedName>
    <definedName name="T27?axis?ПФ?ПЛАН">'[68]27'!$I$6:$I$11,'[68]27'!$D$6:$D$11,'[68]27'!$K$6:$K$11,'[68]27'!$F$6:$F$11</definedName>
    <definedName name="T27?axis?ПФ?ФАКТ">'[68]27'!$J$6:$J$11,'[68]27'!$E$6:$E$11,'[68]27'!$L$6:$L$11,'[68]27'!$G$6:$G$11</definedName>
    <definedName name="T27?Data">#REF!</definedName>
    <definedName name="T27?item_ext?РОСТ">#REF!</definedName>
    <definedName name="T27?Items">#REF!</definedName>
    <definedName name="T27?L1">#REF!</definedName>
    <definedName name="T27?L1.1">'[28]27'!$F$10:$S$10,'[28]27'!$C$10:$D$10</definedName>
    <definedName name="T27?L2">#REF!</definedName>
    <definedName name="T27?L2.1">'[28]27'!$F$13:$S$13,'[28]27'!$C$13:$D$13</definedName>
    <definedName name="T27?L3">#REF!</definedName>
    <definedName name="T27?L4">#REF!</definedName>
    <definedName name="T27?L5">#REF!</definedName>
    <definedName name="T27?L5.3">'[28]27'!$F$20:$S$20,'[28]27'!$C$20:$D$20</definedName>
    <definedName name="T27?L5.3.x">'[28]27'!$F$22:$S$24,'[28]27'!$C$22:$D$24</definedName>
    <definedName name="T27?L6">#REF!</definedName>
    <definedName name="T27?L7">'[28]27'!$F$27:$S$27,'[28]27'!$C$27:$D$27</definedName>
    <definedName name="T27?L7.1">'[28]27'!$F$29:$S$29,'[28]27'!$C$29:$D$29</definedName>
    <definedName name="T27?L7.2">'[28]27'!$F$30:$S$30,'[28]27'!$C$30:$D$30</definedName>
    <definedName name="T27?L7.3">'[28]27'!$F$31:$S$31,'[28]27'!$C$31:$D$31</definedName>
    <definedName name="T27?L7.4">'[28]27'!$F$32:$S$32,'[28]27'!$C$32:$D$32</definedName>
    <definedName name="T27?L7.4.x">'[28]27'!$F$34:$S$36,'[28]27'!$C$34:$D$36</definedName>
    <definedName name="T27?L8">'[28]27'!$F$38:$S$38,'[28]27'!$C$38:$D$38</definedName>
    <definedName name="T27?Name">#REF!</definedName>
    <definedName name="T27?Scope">#REF!</definedName>
    <definedName name="T27?Table">#REF!</definedName>
    <definedName name="T27?Title">#REF!</definedName>
    <definedName name="T27?unit?ПРЦ">'[68]27'!$D$7:$H$7, '[68]27'!$I$6:$L$11</definedName>
    <definedName name="T27?unit?ТРУБ">'[68]27'!$D$6:$H$6, '[68]27'!$D$8:$H$11</definedName>
    <definedName name="T27?НАП">#REF!</definedName>
    <definedName name="T27?ПОТ">#REF!</definedName>
    <definedName name="T27_Protect">'[71]27'!$E$12:$E$13,'[71]27'!$K$4:$AH$4,'[71]27'!$AK$12:$AK$13</definedName>
    <definedName name="T27_Protection">'[28]27'!$P$34:$S$36,'[28]27'!$B$22:$B$24,P1_T27_Protection,P2_T27_Protection,P3_T27_Protection</definedName>
    <definedName name="T28.3?unit?РУБ.ГКАЛ" localSheetId="4">P1_T28.3?unit?РУБ.ГКАЛ,P2_T28.3?unit?РУБ.ГКАЛ</definedName>
    <definedName name="T28.3?unit?РУБ.ГКАЛ">P1_T28.3?unit?РУБ.ГКАЛ,P2_T28.3?unit?РУБ.ГКАЛ</definedName>
    <definedName name="T28?axis?R?ПЭ" localSheetId="4">[0]!P2_T28?axis?R?ПЭ,[0]!P3_T28?axis?R?ПЭ,[0]!P4_T28?axis?R?ПЭ,[0]!P5_T28?axis?R?ПЭ,[0]!P6_T28?axis?R?ПЭ</definedName>
    <definedName name="T28?axis?R?ПЭ">P2_T28?axis?R?ПЭ,P3_T28?axis?R?ПЭ,P4_T28?axis?R?ПЭ,P5_T28?axis?R?ПЭ,P6_T28?axis?R?ПЭ</definedName>
    <definedName name="T28?axis?R?ПЭ?" localSheetId="4">[0]!P2_T28?axis?R?ПЭ?,[0]!P3_T28?axis?R?ПЭ?,[0]!P4_T28?axis?R?ПЭ?,[0]!P5_T28?axis?R?ПЭ?,[0]!P6_T28?axis?R?ПЭ?</definedName>
    <definedName name="T28?axis?R?ПЭ?">P2_T28?axis?R?ПЭ?,P3_T28?axis?R?ПЭ?,P4_T28?axis?R?ПЭ?,P5_T28?axis?R?ПЭ?,P6_T28?axis?R?ПЭ?</definedName>
    <definedName name="T28?axis?ПРД?БАЗ">'[68]28'!$I$6:$J$17,'[68]28'!$F$6:$G$17</definedName>
    <definedName name="T28?axis?ПРД?ПРЕД">'[68]28'!$K$6:$L$17,'[68]28'!$D$6:$E$17</definedName>
    <definedName name="T28?axis?ПРД?РЕГ">'[70]другие из прибыли'!#REF!</definedName>
    <definedName name="T28?axis?ПФ?ПЛАН">'[68]28'!$I$6:$I$17,'[68]28'!$D$6:$D$17,'[68]28'!$K$6:$K$17,'[68]28'!$F$6:$F$17</definedName>
    <definedName name="T28?axis?ПФ?ФАКТ">'[68]28'!$J$6:$J$17,'[68]28'!$E$6:$E$17,'[68]28'!$L$6:$L$17,'[68]28'!$G$6:$G$17</definedName>
    <definedName name="T28?Data">'[68]28'!$D$7:$L$15, '[68]28'!$D$17:$L$17</definedName>
    <definedName name="T28?item_ext?ВСЕГО">'[28]28'!$I$8:$I$292,'[28]28'!$F$8:$F$292</definedName>
    <definedName name="T28?item_ext?ТЭ">'[28]28'!$E$8:$E$292,'[28]28'!$H$8:$H$292</definedName>
    <definedName name="T28?item_ext?ЭЭ">'[28]28'!$D$8:$D$292,'[28]28'!$G$8:$G$292</definedName>
    <definedName name="T28?L1.1.x">'[28]28'!$D$16:$I$18,'[28]28'!$D$11:$I$13</definedName>
    <definedName name="T28?L10.1.x">'[28]28'!$D$250:$I$252,'[28]28'!$D$245:$I$247</definedName>
    <definedName name="T28?L11.1.x">'[28]28'!$D$276:$I$278,'[28]28'!$D$271:$I$273</definedName>
    <definedName name="T28?L2.1.x">'[28]28'!$D$42:$I$44,'[28]28'!$D$37:$I$39</definedName>
    <definedName name="T28?L3.1.x">'[28]28'!$D$68:$I$70,'[28]28'!$D$63:$I$65</definedName>
    <definedName name="T28?L4.1.x">'[28]28'!$D$94:$I$96,'[28]28'!$D$89:$I$91</definedName>
    <definedName name="T28?L5.1.x">'[28]28'!$D$120:$I$122,'[28]28'!$D$115:$I$117</definedName>
    <definedName name="T28?L6.1.x">'[28]28'!$D$146:$I$148,'[28]28'!$D$141:$I$143</definedName>
    <definedName name="T28?L7.1.x">'[28]28'!$D$172:$I$174,'[28]28'!$D$167:$I$169</definedName>
    <definedName name="T28?L8.1.x">'[28]28'!$D$198:$I$200,'[28]28'!$D$193:$I$195</definedName>
    <definedName name="T28?L9.1.x">'[28]28'!$D$224:$I$226,'[28]28'!$D$219:$I$221</definedName>
    <definedName name="T28?Name">'[70]другие из прибыли'!#REF!</definedName>
    <definedName name="T28?unit?ГКАЛЧ">'[28]28'!$H$164:$H$187,'[28]28'!$E$164:$E$187</definedName>
    <definedName name="T28?unit?МКВТЧ">'[28]28'!$G$190:$G$213,'[28]28'!$D$190:$D$213</definedName>
    <definedName name="T28?unit?РУБ.ГКАЛ">'[28]28'!$E$216:$E$239,'[28]28'!$E$268:$E$292,'[28]28'!$H$268:$H$292,'[28]28'!$H$216:$H$239</definedName>
    <definedName name="T28?unit?РУБ.ГКАЛЧ.МЕС">'[28]28'!$H$242:$H$265,'[28]28'!$E$242:$E$265</definedName>
    <definedName name="T28?unit?РУБ.ТКВТ.МЕС">'[28]28'!$G$242:$G$265,'[28]28'!$D$242:$D$265</definedName>
    <definedName name="T28?unit?РУБ.ТКВТЧ">'[28]28'!$G$216:$G$239,'[28]28'!$D$268:$D$292,'[28]28'!$G$268:$G$292,'[28]28'!$D$216:$D$239</definedName>
    <definedName name="T28?unit?ТГКАЛ">'[28]28'!$H$190:$H$213,'[28]28'!$E$190:$E$213</definedName>
    <definedName name="T28?unit?ТКВТ">'[28]28'!$G$164:$G$187,'[28]28'!$D$164:$D$187</definedName>
    <definedName name="T28?unit?ТРУБ">'[28]28'!$D$138:$I$161,'[28]28'!$D$8:$I$109</definedName>
    <definedName name="T28_Copy">'[70]другие из прибыли'!#REF!</definedName>
    <definedName name="T28_Protection" localSheetId="4">[0]!P9_T28_Protection,[0]!P10_T28_Protection,[0]!P11_T28_Protection,' НВВ 2014 год  по заявкам '!P12_T28_Protection</definedName>
    <definedName name="T28_Protection">P9_T28_Protection,P10_T28_Protection,P11_T28_Protection,P12_T28_Protection</definedName>
    <definedName name="T29?axis?ПФ?ПЛАН">'[68]29'!$F$5:$F$11,'[68]29'!$D$5:$D$11</definedName>
    <definedName name="T29?axis?ПФ?ФАКТ">'[68]29'!$G$5:$G$11,'[68]29'!$E$5:$E$11</definedName>
    <definedName name="T29?Data">'[68]29'!$D$6:$H$9, '[68]29'!$D$11:$H$11</definedName>
    <definedName name="T29?item_ext?1СТ" localSheetId="4">P1_T29?item_ext?1СТ</definedName>
    <definedName name="T29?item_ext?1СТ">P1_T29?item_ext?1СТ</definedName>
    <definedName name="T29?item_ext?2СТ.М" localSheetId="4">P1_T29?item_ext?2СТ.М</definedName>
    <definedName name="T29?item_ext?2СТ.М">P1_T29?item_ext?2СТ.М</definedName>
    <definedName name="T29?item_ext?2СТ.Э" localSheetId="4">P1_T29?item_ext?2СТ.Э</definedName>
    <definedName name="T29?item_ext?2СТ.Э">P1_T29?item_ext?2СТ.Э</definedName>
    <definedName name="T29?L10" localSheetId="4">P1_T29?L10</definedName>
    <definedName name="T29?L10">P1_T29?L10</definedName>
    <definedName name="T29_Copy">[70]выпадающие!#REF!</definedName>
    <definedName name="T3?axis?C?РЕШ">#REF!,#REF!,#REF!,#REF!</definedName>
    <definedName name="T3?axis?C?РЕШ?">#REF!,#REF!</definedName>
    <definedName name="T3?axis?R?ОРГ">#REF!</definedName>
    <definedName name="T3?axis?R?ОРГ?">#REF!</definedName>
    <definedName name="T3?axis?ПРД?БАЗ">'[68]3'!$I$6:$J$20,'[68]3'!$F$6:$G$20</definedName>
    <definedName name="T3?axis?ПРД?ПРЕД">'[68]3'!$K$6:$L$20,'[68]3'!$D$6:$E$20</definedName>
    <definedName name="T3?axis?ПРД?РЕГ">#REF!</definedName>
    <definedName name="T3?axis?ПРД2?2005">#REF!,#REF!</definedName>
    <definedName name="T3?axis?ПРД2?2006">#REF!,#REF!</definedName>
    <definedName name="T3?axis?ПФ?ПЛАН">'[68]3'!$I$6:$I$20,'[68]3'!$D$6:$D$20,'[68]3'!$K$6:$K$20,'[68]3'!$F$6:$F$20</definedName>
    <definedName name="T3?axis?ПФ?ФАКТ">'[68]3'!$J$6:$J$20,'[68]3'!$E$6:$E$20,'[68]3'!$L$6:$L$20,'[68]3'!$G$6:$G$20</definedName>
    <definedName name="T3?Data">#REF!</definedName>
    <definedName name="T3?item_ext?РОСТ">#REF!</definedName>
    <definedName name="T3?Items">#REF!</definedName>
    <definedName name="T3?L1">#REF!</definedName>
    <definedName name="T3?L1.1">#REF!</definedName>
    <definedName name="T3?L1.1.1">#REF!,#REF!</definedName>
    <definedName name="T3?L1.1.1.1">#REF!,#REF!</definedName>
    <definedName name="T3?L1.1.2">#REF!,#REF!</definedName>
    <definedName name="T3?L1.1.2.1">#REF!,#REF!</definedName>
    <definedName name="T3?L1.1.3">#REF!,#REF!</definedName>
    <definedName name="T3?L1.1.3.1">#REF!,#REF!</definedName>
    <definedName name="T3?L1.1.3.2">#REF!,#REF!</definedName>
    <definedName name="T3?L1.1.3.3">#REF!,#REF!</definedName>
    <definedName name="T3?L1.1.3.4">#REF!,#REF!</definedName>
    <definedName name="T3?L1.1.3.5">#REF!,#REF!</definedName>
    <definedName name="T3?L1.1.3.6">#REF!,#REF!</definedName>
    <definedName name="T3?L1.1.3.7">#REF!,#REF!</definedName>
    <definedName name="T3?L1.1.3.8">#REF!,#REF!</definedName>
    <definedName name="T3?L1.1.3.9">#REF!,#REF!</definedName>
    <definedName name="T3?L10">#REF!</definedName>
    <definedName name="T3?L11">#REF!</definedName>
    <definedName name="T3?L12">#REF!</definedName>
    <definedName name="T3?L2">#REF!</definedName>
    <definedName name="T3?L2.1">#REF!</definedName>
    <definedName name="T3?L3">#REF!</definedName>
    <definedName name="T3?L3.1">#REF!</definedName>
    <definedName name="T3?L4">#REF!</definedName>
    <definedName name="T3?L5">#REF!</definedName>
    <definedName name="T3?L6">#REF!</definedName>
    <definedName name="T3?L7">#REF!</definedName>
    <definedName name="T3?L8">#REF!</definedName>
    <definedName name="T3?L9">#REF!</definedName>
    <definedName name="T3?Name">#REF!</definedName>
    <definedName name="T3?Table">#REF!</definedName>
    <definedName name="T3?Title">#REF!</definedName>
    <definedName name="T3?unit?Г.КВТЧ">#REF!</definedName>
    <definedName name="T3?unit?КГ.ГКАЛ">'[68]3'!$D$13:$H$13,   '[68]3'!$D$16:$H$16</definedName>
    <definedName name="T3?unit?МКВТЧ">#REF!</definedName>
    <definedName name="T3?unit?ПРЦ">'[68]3'!$D$20:$H$20,   '[68]3'!$I$6:$L$20</definedName>
    <definedName name="T3?unit?РУБ.МКБ">#REF!,#REF!,#REF!,#REF!</definedName>
    <definedName name="T3?unit?ТГКАЛ">'[68]3'!$D$12:$H$12,   '[68]3'!$D$15:$H$15</definedName>
    <definedName name="T3?unit?ТРУБ">#REF!,#REF!,#REF!,#REF!</definedName>
    <definedName name="T3?unit?ТТУТ">'[68]3'!$D$10:$H$11,   '[68]3'!$D$14:$H$14,   '[68]3'!$D$17:$H$19</definedName>
    <definedName name="T3?unit?ТЫС.МКБ">#REF!,#REF!,#REF!,#REF!</definedName>
    <definedName name="T3_Add_Town">#REF!</definedName>
    <definedName name="T3_Copy">#REF!</definedName>
    <definedName name="T3_unpr_all">'[69]3'!$G$14:$L$58,'[69]3'!$N$14:$S$58,'[69]3'!$U$14:$Z$58,'[69]3'!$U$74:$Z$119,'[69]3'!$N$74:$S$119,'[69]3'!$G$74:$L$119,'[69]3'!$G$133:$L$178,'[69]3'!$N$133:$S$178,'[69]3'!$U$133:$Z$178,'[69]3'!$U$192:$Z$237,'[69]3'!$N$192:$S$237,'[69]3'!$G$192:$L$237,'[69]3'!$G$253:$L$298,'[69]3'!$N$253:$S$298,'[69]3'!$U$253:$Z$298</definedName>
    <definedName name="T3_Unprotected">#REF!,#REF!,#REF!,#REF!,#REF!,#REF!</definedName>
    <definedName name="T4.1?axis?R?ВТОП">'[68]4.1'!$E$5:$I$8, '[68]4.1'!$E$12:$I$15, '[68]4.1'!$E$18:$I$21</definedName>
    <definedName name="T4.1?axis?R?ВТОП?">'[68]4.1'!$C$5:$C$8, '[68]4.1'!$C$12:$C$15, '[68]4.1'!$C$18:$C$21</definedName>
    <definedName name="T4.1?axis?ПРД?БАЗ">#REF!</definedName>
    <definedName name="T4.1?axis?ПРД?ПРЕД">#REF!</definedName>
    <definedName name="T4.1?axis?ПРД?ПРЕД2">#REF!</definedName>
    <definedName name="T4.1?axis?ПРД?РЕГ">#REF!</definedName>
    <definedName name="T4.1?Data">'[68]4.1'!$E$4:$I$9, '[68]4.1'!$E$11:$I$15, '[68]4.1'!$E$18:$I$21</definedName>
    <definedName name="T4.1?item_ext?СРПРЕД3">#REF!</definedName>
    <definedName name="T4.1?L1">#REF!</definedName>
    <definedName name="T4.1?L1.1">#REF!</definedName>
    <definedName name="T4.1?L1.2">#REF!</definedName>
    <definedName name="T4.1?L2">#REF!</definedName>
    <definedName name="T4.1?L3.1">#REF!</definedName>
    <definedName name="T4.1?Name">#REF!</definedName>
    <definedName name="T4.1?Table">#REF!</definedName>
    <definedName name="T4.1?Title">#REF!</definedName>
    <definedName name="T4.1?unit?ПРЦ">#REF!</definedName>
    <definedName name="T4.1?unit?ТТУТ">#REF!</definedName>
    <definedName name="T4?axis?C?РЕШ">#REF!,#REF!,#REF!,#REF!</definedName>
    <definedName name="T4?axis?C?РЕШ?">#REF!,#REF!</definedName>
    <definedName name="T4?axis?R?ВТОП">'[68]4'!$E$7:$M$10,   '[68]4'!$E$14:$M$17,   '[68]4'!$E$20:$M$23,   '[68]4'!$E$26:$M$29,   '[68]4'!$E$32:$M$35,   '[68]4'!$E$38:$M$41,   '[68]4'!$E$45:$M$48,   '[68]4'!$E$51:$M$54,   '[68]4'!$E$58:$M$61,   '[68]4'!$E$65:$M$68,   '[68]4'!$E$72:$M$75</definedName>
    <definedName name="T4?axis?R?ВТОП?">'[68]4'!$C$7:$C$10,   '[68]4'!$C$14:$C$17,   '[68]4'!$C$20:$C$23,   '[68]4'!$C$26:$C$29,   '[68]4'!$C$32:$C$35,   '[68]4'!$C$38:$C$41,   '[68]4'!$C$45:$C$48,   '[68]4'!$C$51:$C$54,   '[68]4'!$C$58:$C$61,   '[68]4'!$C$65:$C$68,   '[68]4'!$C$72:$C$75</definedName>
    <definedName name="T4?axis?R?ОРГ?">#REF!</definedName>
    <definedName name="T4?axis?ОРГ">#REF!</definedName>
    <definedName name="T4?axis?ПРД?БАЗ">'[68]4'!$J$6:$K$81,'[68]4'!$G$6:$H$81</definedName>
    <definedName name="T4?axis?ПРД?ПРЕД">'[68]4'!$L$6:$M$81,'[68]4'!$E$6:$F$81</definedName>
    <definedName name="T4?axis?ПРД?РЕГ">#REF!</definedName>
    <definedName name="T4?axis?ПРД2?2005">#REF!,#REF!</definedName>
    <definedName name="T4?axis?ПРД2?2006">#REF!,#REF!</definedName>
    <definedName name="T4?axis?ПФ?ПЛАН">'[68]4'!$J$6:$J$81,'[68]4'!$E$6:$E$81,'[68]4'!$L$6:$L$81,'[68]4'!$G$6:$G$81</definedName>
    <definedName name="T4?axis?ПФ?ФАКТ">'[68]4'!$K$6:$K$81,'[68]4'!$F$6:$F$81,'[68]4'!$M$6:$M$81,'[68]4'!$H$6:$H$81</definedName>
    <definedName name="T4?Data">'[68]4'!$E$6:$M$11, '[68]4'!$E$13:$M$17, '[68]4'!$E$20:$M$23, '[68]4'!$E$26:$M$29, '[68]4'!$E$32:$M$35, '[68]4'!$E$37:$M$42, '[68]4'!$E$45:$M$48, '[68]4'!$E$50:$M$55, '[68]4'!$E$57:$M$62, '[68]4'!$E$64:$M$69, '[68]4'!$E$72:$M$75, '[68]4'!$E$77:$M$78, '[68]4'!$E$80:$M$80</definedName>
    <definedName name="T4?item_ext?РОСТ">#REF!</definedName>
    <definedName name="T4?L1">#REF!</definedName>
    <definedName name="T4?L1.1">#REF!</definedName>
    <definedName name="T4?L1.1.1">#REF!,#REF!</definedName>
    <definedName name="T4?L1.1.1.1">#REF!,#REF!</definedName>
    <definedName name="T4?L1.1.2">#REF!,#REF!</definedName>
    <definedName name="T4?L1.1.2.1">#REF!,#REF!</definedName>
    <definedName name="T4?L1.1.3">#REF!,#REF!</definedName>
    <definedName name="T4?L1.1.3.1">#REF!,#REF!</definedName>
    <definedName name="T4?L1.1.3.2">#REF!,#REF!</definedName>
    <definedName name="T4?L1.1.3.3">#REF!,#REF!</definedName>
    <definedName name="T4?L1.1.3.4">#REF!,#REF!</definedName>
    <definedName name="T4?L1.1.3.5">#REF!,#REF!</definedName>
    <definedName name="T4?L1.1.3.6">#REF!,#REF!</definedName>
    <definedName name="T4?L1.1.3.7">#REF!,#REF!</definedName>
    <definedName name="T4?L1.1.3.8">#REF!,#REF!</definedName>
    <definedName name="T4?L1.2">#REF!</definedName>
    <definedName name="T4?L10">#REF!</definedName>
    <definedName name="T4?L10.1">#REF!</definedName>
    <definedName name="T4?L10.2">#REF!</definedName>
    <definedName name="T4?L11.1">#REF!</definedName>
    <definedName name="T4?L12">#REF!</definedName>
    <definedName name="T4?L13">#REF!</definedName>
    <definedName name="T4?L14">#REF!</definedName>
    <definedName name="T4?L2">#REF!</definedName>
    <definedName name="T4?L2.1">#REF!</definedName>
    <definedName name="T4?L3.1">#REF!</definedName>
    <definedName name="T4?L4.1">#REF!</definedName>
    <definedName name="T4?L5.1">#REF!</definedName>
    <definedName name="T4?L6">#REF!</definedName>
    <definedName name="T4?L6.1">#REF!</definedName>
    <definedName name="T4?L6.2">#REF!</definedName>
    <definedName name="T4?L7.1">#REF!</definedName>
    <definedName name="T4?L8">#REF!</definedName>
    <definedName name="T4?L8.1">#REF!</definedName>
    <definedName name="T4?L8.2">#REF!</definedName>
    <definedName name="T4?L9">#REF!</definedName>
    <definedName name="T4?L9.1">#REF!</definedName>
    <definedName name="T4?L9.2">#REF!</definedName>
    <definedName name="T4?Name">#REF!</definedName>
    <definedName name="T4?Table">#REF!</definedName>
    <definedName name="T4?Title">#REF!</definedName>
    <definedName name="T4?unit?МКВТЧ">#REF!</definedName>
    <definedName name="T4?unit?ММКБ">#REF!</definedName>
    <definedName name="T4?unit?ПРЦ">'[68]4'!$J$6:$M$81, '[68]4'!$E$13:$I$17, '[68]4'!$E$78:$I$78</definedName>
    <definedName name="T4?unit?РУБ.МКБ">'[68]4'!$E$34:$I$34, '[68]4'!$E$47:$I$47, '[68]4'!$E$74:$I$74</definedName>
    <definedName name="T4?unit?РУБ.ТКВТЧ">#REF!</definedName>
    <definedName name="T4?unit?РУБ.ТНТ">'[68]4'!$E$32:$I$33, '[68]4'!$E$35:$I$35, '[68]4'!$E$45:$I$46, '[68]4'!$E$48:$I$48, '[68]4'!$E$72:$I$73, '[68]4'!$E$75:$I$75</definedName>
    <definedName name="T4?unit?РУБ.ТУТ">#REF!</definedName>
    <definedName name="T4?unit?ТРУБ">'[68]4'!$E$37:$I$42, '[68]4'!$E$50:$I$55, '[68]4'!$E$57:$I$62</definedName>
    <definedName name="T4?unit?ТТНТ">'[68]4'!$E$26:$I$27, '[68]4'!$E$29:$I$29</definedName>
    <definedName name="T4?unit?ТТУТ">#REF!</definedName>
    <definedName name="T4?unit?ТЫС.МКБ">#REF!,#REF!,#REF!,#REF!</definedName>
    <definedName name="T4_Add_Town">#REF!</definedName>
    <definedName name="T4_Change1">#REF!,#REF!,#REF!,#REF!</definedName>
    <definedName name="T4_Change2">#REF!,#REF!,#REF!,#REF!</definedName>
    <definedName name="T4_Change3">#REF!,#REF!,#REF!,#REF!</definedName>
    <definedName name="T4_Change4">#REF!,#REF!,#REF!,#REF!</definedName>
    <definedName name="T4_Copy">#REF!</definedName>
    <definedName name="T4_Data">#REF!,#REF!,#REF!</definedName>
    <definedName name="T4_Protect">#N/A</definedName>
    <definedName name="T4_Protected">#REF!,#REF!,#REF!</definedName>
    <definedName name="T4_unpr_all">'[69]4'!$G$192:$L$237,'[69]4'!$G$253:$L$298,'[69]4'!$N$253:$S$298,'[69]4'!$U$253:$Z$298,'[69]4'!$N$192:$S$237,'[69]4'!$U$192:$Z$237,'[69]4'!$N$133:$S$177,'[69]4'!$N$178:$S$178,'[69]4'!$G$133:$L$178,'[69]4'!$U$133:$Z$178,'[69]4'!$G$74:$L$119,'[69]4'!$N$74:$S$119,'[69]4'!$U$74:$Z$119,'[69]4'!$G$13:$L$58,'[69]4'!$N$13:$S$58,'[69]4'!$U$13:$Z$58</definedName>
    <definedName name="T4_Unprotected">#REF!,#REF!,#REF!,#REF!,#REF!,#REF!</definedName>
    <definedName name="T4_write1">#REF!,#REF!,#REF!,#REF!,#REF!,#REF!,#REF!</definedName>
    <definedName name="T4_write2">#REF!,#REF!,#REF!</definedName>
    <definedName name="T4_write3">#REF!,#REF!,#REF!</definedName>
    <definedName name="T4_write4">#REF!,#REF!,#REF!</definedName>
    <definedName name="T4_write5">#REF!,#REF!,#REF!,#REF!</definedName>
    <definedName name="T5?axis?R?ВРАС">#REF!</definedName>
    <definedName name="T5?axis?R?ВРАС?">#REF!</definedName>
    <definedName name="T5?axis?R?ОС">'[68]5'!$E$7:$Q$18, '[68]5'!$E$21:$Q$32, '[68]5'!$E$35:$Q$46, '[68]5'!$E$49:$Q$60, '[68]5'!$E$63:$Q$74, '[68]5'!$E$77:$Q$88</definedName>
    <definedName name="T5?axis?R?ОС?">'[68]5'!$C$77:$C$88, '[68]5'!$C$63:$C$74, '[68]5'!$C$49:$C$60, '[68]5'!$C$35:$C$46, '[68]5'!$C$21:$C$32, '[68]5'!$C$7:$C$18</definedName>
    <definedName name="T5?axis?ПРД?БАЗ">'[68]5'!$N$6:$O$89,'[68]5'!$G$6:$H$89</definedName>
    <definedName name="T5?axis?ПРД?ПРЕД">'[68]5'!$P$6:$Q$89,'[68]5'!$E$6:$F$89</definedName>
    <definedName name="T5?axis?ПРД?РЕГ">#REF!</definedName>
    <definedName name="T5?axis?ПРД?РЕГ.КВ1">#REF!</definedName>
    <definedName name="T5?axis?ПРД?РЕГ.КВ2">#REF!</definedName>
    <definedName name="T5?axis?ПРД?РЕГ.КВ3">#REF!</definedName>
    <definedName name="T5?axis?ПРД?РЕГ.КВ4">#REF!</definedName>
    <definedName name="T5?Data">'[68]5'!$E$6:$Q$18, '[68]5'!$E$20:$Q$32, '[68]5'!$E$34:$Q$46, '[68]5'!$E$48:$Q$60, '[68]5'!$E$63:$Q$74, '[68]5'!$E$76:$Q$88</definedName>
    <definedName name="T5?item_ext?РОСТ">#REF!</definedName>
    <definedName name="T5?L1">#REF!</definedName>
    <definedName name="T5?L1.1">#REF!</definedName>
    <definedName name="T5?L2">#REF!</definedName>
    <definedName name="T5?L2.1">#REF!</definedName>
    <definedName name="T5?L3">#REF!</definedName>
    <definedName name="T5?L3.1">#REF!</definedName>
    <definedName name="T5?L4">#REF!</definedName>
    <definedName name="T5?L4.1">#REF!</definedName>
    <definedName name="T5?L5">#REF!</definedName>
    <definedName name="T5?L5.1">#REF!</definedName>
    <definedName name="T5?L6">#REF!</definedName>
    <definedName name="T5?L6.1">#REF!</definedName>
    <definedName name="T5?L7">#REF!</definedName>
    <definedName name="T5?L8">#REF!</definedName>
    <definedName name="T5?L9">#REF!</definedName>
    <definedName name="T5?Name">#REF!</definedName>
    <definedName name="T5?Table">#REF!</definedName>
    <definedName name="T5?Title">#REF!</definedName>
    <definedName name="T5?unit?МКВ">#REF!,#REF!</definedName>
    <definedName name="T5?unit?ПРЦ">'[68]5'!$N$6:$Q$18, '[68]5'!$N$20:$Q$32, '[68]5'!$N$34:$Q$46, '[68]5'!$N$48:$Q$60, '[68]5'!$E$63:$Q$74, '[68]5'!$N$76:$Q$88</definedName>
    <definedName name="T5?unit?РУБ">#REF!,#REF!</definedName>
    <definedName name="T5?unit?ТРУБ">'[68]5'!$E$76:$M$88, '[68]5'!$E$48:$M$60, '[68]5'!$E$34:$M$46, '[68]5'!$E$20:$M$32, '[68]5'!$E$6:$M$18</definedName>
    <definedName name="T5?unit?ЧЕЛ">#REF!,#REF!</definedName>
    <definedName name="T5_Change1">#REF!,#REF!,#REF!,#REF!</definedName>
    <definedName name="T5_Change2">#REF!,#REF!,#REF!,#REF!</definedName>
    <definedName name="T5_Change3">#REF!,#REF!,#REF!,#REF!</definedName>
    <definedName name="T5_Change4">#REF!,#REF!,#REF!,#REF!</definedName>
    <definedName name="T5_Data">#REF!,#REF!,#REF!</definedName>
    <definedName name="T5_Protect">#REF!,#REF!,#REF!,#REF!</definedName>
    <definedName name="T5_Protected">#REF!,#REF!,#REF!</definedName>
    <definedName name="T6.1?axis?ПРД?БАЗ.КВ1">#REF!</definedName>
    <definedName name="T6.1?axis?ПРД?БАЗ.КВ2">#REF!</definedName>
    <definedName name="T6.1?axis?ПРД?БАЗ.КВ3">#REF!</definedName>
    <definedName name="T6.1?axis?ПРД?БАЗ.КВ4">#REF!</definedName>
    <definedName name="T6.1?axis?ПРД?РЕГ">#REF!</definedName>
    <definedName name="T6.1?axis?ПРД?РЕГ.КВ1">#REF!</definedName>
    <definedName name="T6.1?axis?ПРД?РЕГ.КВ2">#REF!</definedName>
    <definedName name="T6.1?axis?ПРД?РЕГ.КВ3">#REF!</definedName>
    <definedName name="T6.1?axis?ПРД?РЕГ.КВ4">#REF!</definedName>
    <definedName name="T6.1?Data">#REF!</definedName>
    <definedName name="T6.1?L1">#REF!</definedName>
    <definedName name="T6.1?L2">#REF!</definedName>
    <definedName name="T6.1?Name">#REF!</definedName>
    <definedName name="T6.1?Table">#REF!</definedName>
    <definedName name="T6.1?Title">#REF!</definedName>
    <definedName name="T6.1?unit?ПРЦ">#REF!</definedName>
    <definedName name="T6.1?unit?РУБ">#REF!</definedName>
    <definedName name="T6?axis?ПРД?БАЗ">'[68]6'!$I$6:$J$47,'[68]6'!$F$6:$G$47</definedName>
    <definedName name="T6?axis?ПРД?ПРЕД">'[68]6'!$K$6:$L$47,'[68]6'!$D$6:$E$47</definedName>
    <definedName name="T6?axis?ПРД?РЕГ">#REF!</definedName>
    <definedName name="T6?axis?ПФ?ПЛАН">'[68]6'!$I$6:$I$47,'[68]6'!$D$6:$D$47,'[68]6'!$K$6:$K$47,'[68]6'!$F$6:$F$47</definedName>
    <definedName name="T6?axis?ПФ?ФАКТ">'[68]6'!$J$6:$J$47,'[68]6'!$L$6:$L$47,'[68]6'!$E$6:$E$47,'[68]6'!$G$6:$G$47</definedName>
    <definedName name="T6?Columns">#REF!</definedName>
    <definedName name="T6?Data">'[68]6'!$D$7:$L$14, '[68]6'!$D$16:$L$19, '[68]6'!$D$21:$L$22, '[68]6'!$D$24:$L$25, '[68]6'!$D$27:$L$28, '[68]6'!$D$30:$L$31, '[68]6'!$D$33:$L$35, '[68]6'!$D$37:$L$39, '[68]6'!$D$41:$L$47</definedName>
    <definedName name="T6?FirstYear">#REF!</definedName>
    <definedName name="T6?item_ext?РОСТ">#REF!</definedName>
    <definedName name="T6?L1.1">#REF!</definedName>
    <definedName name="T6?L1.1.1">#REF!</definedName>
    <definedName name="T6?L1.2">#REF!</definedName>
    <definedName name="T6?L1.2.1">#REF!</definedName>
    <definedName name="T6?L1.3">#REF!</definedName>
    <definedName name="T6?L1.3.1">#REF!</definedName>
    <definedName name="T6?L1.4">#REF!</definedName>
    <definedName name="T6?L1.5">#REF!</definedName>
    <definedName name="T6?L2.1">#REF!</definedName>
    <definedName name="T6?L2.10">#REF!</definedName>
    <definedName name="T6?L2.2">#REF!</definedName>
    <definedName name="T6?L2.3">#REF!</definedName>
    <definedName name="T6?L2.4">#REF!</definedName>
    <definedName name="T6?L2.5.1">#REF!</definedName>
    <definedName name="T6?L2.5.2">#REF!</definedName>
    <definedName name="T6?L2.6.1">#REF!</definedName>
    <definedName name="T6?L2.6.2">#REF!</definedName>
    <definedName name="T6?L2.7.1">#REF!</definedName>
    <definedName name="T6?L2.7.2">#REF!</definedName>
    <definedName name="T6?L2.8.1">#REF!</definedName>
    <definedName name="T6?L2.8.2">#REF!</definedName>
    <definedName name="T6?L2.9.1">#REF!</definedName>
    <definedName name="T6?L2.9.2">#REF!</definedName>
    <definedName name="T6?L3.1">#REF!</definedName>
    <definedName name="T6?L3.2">#REF!</definedName>
    <definedName name="T6?L3.3">#REF!</definedName>
    <definedName name="T6?L4.1">#REF!</definedName>
    <definedName name="T6?L4.2">#REF!</definedName>
    <definedName name="T6?L4.3">#REF!</definedName>
    <definedName name="T6?L4.4">#REF!</definedName>
    <definedName name="T6?L4.5">#REF!</definedName>
    <definedName name="T6?L4.6">#REF!</definedName>
    <definedName name="T6?L4.7">#REF!</definedName>
    <definedName name="T6?Name">#REF!</definedName>
    <definedName name="T6?Scope">#REF!</definedName>
    <definedName name="T6?Table">#REF!</definedName>
    <definedName name="T6?Title">#REF!</definedName>
    <definedName name="T6?unit?ПРЦ">'[68]6'!$D$12:$H$12, '[68]6'!$D$21:$H$21, '[68]6'!$D$24:$H$24, '[68]6'!$D$27:$H$27, '[68]6'!$D$30:$H$30, '[68]6'!$D$33:$H$33, '[68]6'!$D$47:$H$47, '[68]6'!$I$7:$L$47</definedName>
    <definedName name="T6?unit?РУБ">'[68]6'!$D$16:$H$16, '[68]6'!$D$19:$H$19, '[68]6'!$D$22:$H$22, '[68]6'!$D$25:$H$25, '[68]6'!$D$28:$H$28, '[68]6'!$D$31:$H$31, '[68]6'!$D$34:$H$35, '[68]6'!$D$43:$H$43</definedName>
    <definedName name="T6?unit?ТРУБ">'[68]6'!$D$37:$H$39, '[68]6'!$D$44:$H$46</definedName>
    <definedName name="T6?unit?ЧЕЛ">'[68]6'!$D$41:$H$42, '[68]6'!$D$13:$H$14, '[68]6'!$D$7:$H$11</definedName>
    <definedName name="T6?НАП">#REF!</definedName>
    <definedName name="T6?ПОТ">#REF!</definedName>
    <definedName name="T6_Protect">P1_T6_Protect,P2_T6_Protect</definedName>
    <definedName name="T7?axis?ПРД?БАЗ">[70]материалы!$K$6:$L$10,[70]материалы!$H$6:$I$10</definedName>
    <definedName name="T7?axis?ПРД?ПРЕД">[70]материалы!$M$6:$N$10,[70]материалы!$F$6:$G$10</definedName>
    <definedName name="T7?axis?ПФ?ПЛАН">[70]материалы!$K$6:$K$10,[70]материалы!$F$6:$F$10,[70]материалы!$M$6:$M$10,[70]материалы!$H$6:$H$10</definedName>
    <definedName name="T7?axis?ПФ?ФАКТ">[70]материалы!$L$6:$L$10,[70]материалы!$G$6:$G$10,[70]материалы!$N$6:$N$10,[70]материалы!$I$6:$I$10</definedName>
    <definedName name="T7?Data">#N/A</definedName>
    <definedName name="T7?L3">[70]материалы!#REF!</definedName>
    <definedName name="T7?L4">[70]материалы!#REF!</definedName>
    <definedName name="T8?axis?ПРД?БАЗ">'[68]8'!$I$6:$J$42, '[68]8'!$F$6:$G$42</definedName>
    <definedName name="T8?axis?ПРД?ПРЕД">'[68]8'!$K$6:$L$42, '[68]8'!$D$6:$E$42</definedName>
    <definedName name="T8?axis?ПФ?ПЛАН">'[68]8'!$I$6:$I$42, '[68]8'!$D$6:$D$42, '[68]8'!$K$6:$K$42, '[68]8'!$F$6:$F$42</definedName>
    <definedName name="T8?axis?ПФ?ФАКТ">'[68]8'!$G$6:$G$42, '[68]8'!$J$6:$J$42, '[68]8'!$L$6:$L$42, '[68]8'!$E$6:$E$42</definedName>
    <definedName name="T8?Data">'[68]8'!$D$10:$L$12,'[68]8'!$D$14:$L$16,'[68]8'!$D$18:$L$20,'[68]8'!$D$22:$L$24,'[68]8'!$D$26:$L$28,'[68]8'!$D$30:$L$32,'[68]8'!$D$36:$L$38,'[68]8'!$D$40:$L$42,'[68]8'!$D$6:$L$8</definedName>
    <definedName name="T8?item_ext?РОСТ">[70]ремонты!#REF!</definedName>
    <definedName name="T8?Name">[70]ремонты!#REF!</definedName>
    <definedName name="T8?unit?ПРЦ">[70]ремонты!#REF!</definedName>
    <definedName name="T8?unit?ТРУБ">'[68]8'!$D$40:$H$42,'[68]8'!$D$6:$H$32</definedName>
    <definedName name="T9?axis?ПРД?БАЗ">'[68]9'!$I$6:$J$16,'[68]9'!$F$6:$G$16</definedName>
    <definedName name="T9?axis?ПРД?ПРЕД">'[68]9'!$K$6:$L$16,'[68]9'!$D$6:$E$16</definedName>
    <definedName name="T9?axis?ПРД?РЕГ">#REF!</definedName>
    <definedName name="T9?axis?ПФ?ПЛАН">'[68]9'!$I$6:$I$16,'[68]9'!$D$6:$D$16,'[68]9'!$K$6:$K$16,'[68]9'!$F$6:$F$16</definedName>
    <definedName name="T9?axis?ПФ?ФАКТ">'[68]9'!$J$6:$J$16,'[68]9'!$E$6:$E$16,'[68]9'!$L$6:$L$16,'[68]9'!$G$6:$G$16</definedName>
    <definedName name="T9?Data">'[68]9'!$D$6:$L$6, '[68]9'!$D$8:$L$9, '[68]9'!$D$11:$L$16</definedName>
    <definedName name="T9?item_ext?РОСТ">#REF!</definedName>
    <definedName name="T9?L1">#REF!</definedName>
    <definedName name="T9?L2.1">#REF!</definedName>
    <definedName name="T9?L2.2">#REF!</definedName>
    <definedName name="T9?L3.1">#REF!</definedName>
    <definedName name="T9?L3.2">#REF!</definedName>
    <definedName name="T9?L4.1">#REF!</definedName>
    <definedName name="T9?L4.2">#REF!</definedName>
    <definedName name="T9?L5">#REF!</definedName>
    <definedName name="T9?Name">#REF!</definedName>
    <definedName name="T9?Table">#REF!</definedName>
    <definedName name="T9?Title">#REF!</definedName>
    <definedName name="T9?unit?МВТЧ">#REF!</definedName>
    <definedName name="T9?unit?ПРЦ">#REF!</definedName>
    <definedName name="T9?unit?РУБ.МВТЧ">'[68]9'!$D$8:$H$8, '[68]9'!$D$11:$H$11</definedName>
    <definedName name="T9?unit?ТРУБ">'[68]9'!$D$9:$H$9, '[68]9'!$D$12:$H$16</definedName>
    <definedName name="Tab">[72]FES!#REF!</definedName>
    <definedName name="Table">#REF!</definedName>
    <definedName name="TARGET" localSheetId="4">[73]TEHSHEET!$I$42:$I$45</definedName>
    <definedName name="TARGET">[74]TEHSHEET!$I$42:$I$45</definedName>
    <definedName name="TEMP">#REF!,#REF!</definedName>
    <definedName name="TES">#REF!</definedName>
    <definedName name="TES_DATA">#REF!</definedName>
    <definedName name="TES_LIST">#REF!</definedName>
    <definedName name="TESList">[15]Лист!$A$220</definedName>
    <definedName name="TESQnt">[15]Лист!$B$221</definedName>
    <definedName name="TEST0">#REF!</definedName>
    <definedName name="TEST1">#REF!</definedName>
    <definedName name="TEST2">#REF!,#REF!</definedName>
    <definedName name="TEST3">#REF!</definedName>
    <definedName name="TESTHKEY">#REF!</definedName>
    <definedName name="TESTKEYS">#REF!</definedName>
    <definedName name="TESTVKEY">#REF!</definedName>
    <definedName name="tfggggggggggggggg">[0]!tfggggggggggggggg</definedName>
    <definedName name="tfhgfhvfv">[0]!tfhgfhvfv</definedName>
    <definedName name="tfjhgjk">[0]!tfjhgjk</definedName>
    <definedName name="TIP">[19]TEHSHEET!$F$8:$F$9</definedName>
    <definedName name="TP2.1?Columns">[75]P2.1!$A$6:$H$6</definedName>
    <definedName name="TP2.1?Scope">[75]P2.1!$F$7:$H$44</definedName>
    <definedName name="TP2.1_Protect">[76]P2.1!$F$28:$G$37,[76]P2.1!$F$40:$G$43,[76]P2.1!$F$7:$G$26</definedName>
    <definedName name="TP2.2?Columns">[75]P2.2!$A$6:$H$6</definedName>
    <definedName name="TP2.2?Scope">[75]P2.2!$F$7:$H$51</definedName>
    <definedName name="TP2_1_Data">#REF!,#REF!,#REF!,#REF!</definedName>
    <definedName name="TP2_2_Data">#REF!,#REF!</definedName>
    <definedName name="TPER_Data">#REF!,#REF!,#REF!,#REF!,#REF!,#REF!,#REF!,#REF!,#REF!,#REF!,#REF!,#REF!,#REF!,#REF!,#REF!,#REF!,#REF!,#REF!,#REF!</definedName>
    <definedName name="tr">#N/A</definedName>
    <definedName name="trffffffffffffffffffffff">[0]!trffffffffffffffffffffff</definedName>
    <definedName name="trfgffffffffffff">[0]!trfgffffffffffff</definedName>
    <definedName name="trfgffffffffffffffffff" hidden="1">{#N/A,#N/A,TRUE,"Лист1";#N/A,#N/A,TRUE,"Лист2";#N/A,#N/A,TRUE,"Лист3"}</definedName>
    <definedName name="trtfffffffffffffffff">[0]!trtfffffffffffffffff</definedName>
    <definedName name="trttttttttttttttttttt" hidden="1">{#N/A,#N/A,TRUE,"Лист1";#N/A,#N/A,TRUE,"Лист2";#N/A,#N/A,TRUE,"Лист3"}</definedName>
    <definedName name="trtyyyyyyyyyyyyyyyy">[0]!trtyyyyyyyyyyyyyyyy</definedName>
    <definedName name="trygy">[0]!trygy</definedName>
    <definedName name="trytuy">[0]!trytuy</definedName>
    <definedName name="tryyyu">[0]!tryyyu</definedName>
    <definedName name="tt">#N/A</definedName>
    <definedName name="TTT">#REF!</definedName>
    <definedName name="tttt">#N/A</definedName>
    <definedName name="TUList">[15]Лист!$A$210</definedName>
    <definedName name="TUQnt">[15]Лист!$B$211</definedName>
    <definedName name="ty">[2]FES!#REF!</definedName>
    <definedName name="tyrctddfg">[0]!tyrctddfg</definedName>
    <definedName name="tyrttttttttttttt">[0]!tyrttttttttttttt</definedName>
    <definedName name="tyty">#N/A</definedName>
    <definedName name="tyyht">[0]!tyyht</definedName>
    <definedName name="TСвод??NSRF">[18]Свод!$E$3</definedName>
    <definedName name="u">#N/A</definedName>
    <definedName name="uhhhhhhhhhhhhhhhhh">[0]!uhhhhhhhhhhhhhhhhh</definedName>
    <definedName name="uhhjhjg">[0]!uhhjhjg</definedName>
    <definedName name="uhjhhhhhhhhhhhhh" hidden="1">{#N/A,#N/A,TRUE,"Лист1";#N/A,#N/A,TRUE,"Лист2";#N/A,#N/A,TRUE,"Лист3"}</definedName>
    <definedName name="uhuyguftyf">[0]!uhuyguftyf</definedName>
    <definedName name="UIL">[0]!UIL</definedName>
    <definedName name="UILI">[0]!UILI</definedName>
    <definedName name="uiuiuiu">#N/A</definedName>
    <definedName name="uiyuyuy" hidden="1">{#N/A,#N/A,TRUE,"Лист1";#N/A,#N/A,TRUE,"Лист2";#N/A,#N/A,TRUE,"Лист3"}</definedName>
    <definedName name="ujyhjggggggggggggggggggggg">[0]!ujyhjggggggggggggggggggggg</definedName>
    <definedName name="UK">[0]!UK</definedName>
    <definedName name="uka">#N/A</definedName>
    <definedName name="unhjjjjjjjjjjjjjjjj">[0]!unhjjjjjjjjjjjjjjjj</definedName>
    <definedName name="upr">#N/A</definedName>
    <definedName name="USE">#REF!</definedName>
    <definedName name="USED">#REF!</definedName>
    <definedName name="uu">#N/A</definedName>
    <definedName name="ůůů">#N/A</definedName>
    <definedName name="uuuuuuuuuuuuuuuuu">[0]!uuuuuuuuuuuuuuuuu</definedName>
    <definedName name="uy">#N/A</definedName>
    <definedName name="uyttydfddfsdf">[0]!uyttydfddfsdf</definedName>
    <definedName name="uytytr" hidden="1">{#N/A,#N/A,TRUE,"Лист1";#N/A,#N/A,TRUE,"Лист2";#N/A,#N/A,TRUE,"Лист3"}</definedName>
    <definedName name="uyughhhhhhhhhhhhhhhhhhhhhh">[0]!uyughhhhhhhhhhhhhhhhhhhhhh</definedName>
    <definedName name="uyuhhhhhhhhhhhhhhhhh">[0]!uyuhhhhhhhhhhhhhhhhh</definedName>
    <definedName name="uyuiuhj">[0]!uyuiuhj</definedName>
    <definedName name="uyuiyuttyt" hidden="1">{#N/A,#N/A,TRUE,"Лист1";#N/A,#N/A,TRUE,"Лист2";#N/A,#N/A,TRUE,"Лист3"}</definedName>
    <definedName name="uyuytuyfgh">[0]!uyuytuyfgh</definedName>
    <definedName name="uyyuttr" hidden="1">{#N/A,#N/A,TRUE,"Лист1";#N/A,#N/A,TRUE,"Лист2";#N/A,#N/A,TRUE,"Лист3"}</definedName>
    <definedName name="VALS">[18]Лист3!$D$5:$D$6</definedName>
    <definedName name="vbcvfgdfdsa">[0]!vbcvfgdfdsa</definedName>
    <definedName name="vbfffffffffffffff">[0]!vbfffffffffffffff</definedName>
    <definedName name="vbgffdds">[0]!vbgffdds</definedName>
    <definedName name="vbvvcxxxxxxxxxxxx">[0]!vbvvcxxxxxxxxxxxx</definedName>
    <definedName name="vccfddfsd">[0]!vccfddfsd</definedName>
    <definedName name="vcfdfs" hidden="1">{#N/A,#N/A,TRUE,"Лист1";#N/A,#N/A,TRUE,"Лист2";#N/A,#N/A,TRUE,"Лист3"}</definedName>
    <definedName name="vcfffffffffffffff">[0]!vcfffffffffffffff</definedName>
    <definedName name="vcffffffffffffffff">[0]!vcffffffffffffffff</definedName>
    <definedName name="vcfffffffffffffffffff">[0]!vcfffffffffffffffffff</definedName>
    <definedName name="vcffffffffffffffffffff">[0]!vcffffffffffffffffffff</definedName>
    <definedName name="vcfhg" hidden="1">{#N/A,#N/A,TRUE,"Лист1";#N/A,#N/A,TRUE,"Лист2";#N/A,#N/A,TRUE,"Лист3"}</definedName>
    <definedName name="vcfssssssssssssssssssss" hidden="1">{#N/A,#N/A,TRUE,"Лист1";#N/A,#N/A,TRUE,"Лист2";#N/A,#N/A,TRUE,"Лист3"}</definedName>
    <definedName name="vdfffffffffffffffffff">[0]!vdfffffffffffffffffff</definedName>
    <definedName name="VDOC">#REF!</definedName>
    <definedName name="version">[29]Инструкция!$B$3</definedName>
    <definedName name="vffffffffffffffffffff">[0]!vffffffffffffffffffff</definedName>
    <definedName name="vfgfffffffffffffffff">[0]!vfgfffffffffffffffff</definedName>
    <definedName name="vghfgddfsdaas">[0]!vghfgddfsdaas</definedName>
    <definedName name="vn" hidden="1">{#N/A,#N/A,TRUE,"Лист1";#N/A,#N/A,TRUE,"Лист2";#N/A,#N/A,TRUE,"Лист3"}</definedName>
    <definedName name="VV">#N/A</definedName>
    <definedName name="vvbnbv">[0]!vvbnbv</definedName>
    <definedName name="vvvffffffffffffffffff">[0]!vvvffffffffffffffffff</definedName>
    <definedName name="w">#N/A</definedName>
    <definedName name="waddddddddddddddddddd" hidden="1">{#N/A,#N/A,TRUE,"Лист1";#N/A,#N/A,TRUE,"Лист2";#N/A,#N/A,TRUE,"Лист3"}</definedName>
    <definedName name="wdsfdsssssssssssssssssss">[0]!wdsfdsssssssssssssssssss</definedName>
    <definedName name="we">#N/A</definedName>
    <definedName name="werrytruy">[0]!werrytruy</definedName>
    <definedName name="wertryt">[0]!wertryt</definedName>
    <definedName name="wesddddddddddddddddd" hidden="1">{#N/A,#N/A,TRUE,"Лист1";#N/A,#N/A,TRUE,"Лист2";#N/A,#N/A,TRUE,"Лист3"}</definedName>
    <definedName name="wetrtyruy">[0]!wetrtyruy</definedName>
    <definedName name="WorkRange_23_1">#REF!</definedName>
    <definedName name="WorkRange_23_1_1">#REF!</definedName>
    <definedName name="WorkRange_23_1_2">#REF!</definedName>
    <definedName name="WorkRange_23_1_3">#REF!</definedName>
    <definedName name="WorkRange_23_1_4">#REF!</definedName>
    <definedName name="wrn.Сравнение._.с._.отраслями." localSheetId="4" hidden="1">{#N/A,#N/A,TRUE,"Лист1";#N/A,#N/A,TRUE,"Лист2";#N/A,#N/A,TRUE,"Лист3"}</definedName>
    <definedName name="wrn.Сравнение._.с._.отраслями." hidden="1">{#N/A,#N/A,TRUE,"Лист1";#N/A,#N/A,TRUE,"Лист2";#N/A,#N/A,TRUE,"Лист3"}</definedName>
    <definedName name="wwwwwwww">#N/A</definedName>
    <definedName name="wwwwwwwwwwwww">[0]!wwwwwwwwwwwww</definedName>
    <definedName name="xcbvbnbm">[0]!xcbvbnbm</definedName>
    <definedName name="xcfdfdfffffffffffff">[0]!xcfdfdfffffffffffff</definedName>
    <definedName name="xdsfds">[0]!xdsfds</definedName>
    <definedName name="xvcbvcbn">[0]!xvcbvcbn</definedName>
    <definedName name="xvccvcbn">[0]!xvccvcbn</definedName>
    <definedName name="xvdsvf">[0]!xvdsvf</definedName>
    <definedName name="xwxc">[0]!xwxc</definedName>
    <definedName name="xxxxx">#N/A</definedName>
    <definedName name="xxxxxxxxxxxxxxxx">#N/A</definedName>
    <definedName name="xzxsassssssssssssssss">[0]!xzxsassssssssssssssss</definedName>
    <definedName name="y">#N/A</definedName>
    <definedName name="YEAR">#REF!</definedName>
    <definedName name="YES_NO">'[18]Свод по регионам'!$E$122:$E$123</definedName>
    <definedName name="yfgdfdfffffffffffff" hidden="1">{#N/A,#N/A,TRUE,"Лист1";#N/A,#N/A,TRUE,"Лист2";#N/A,#N/A,TRUE,"Лист3"}</definedName>
    <definedName name="yggfgffffffffff">[0]!yggfgffffffffff</definedName>
    <definedName name="ygthf">#N/A</definedName>
    <definedName name="yhiuyhiuyhi">[0]!yhiuyhiuyhi</definedName>
    <definedName name="yiujhuuuuuuuuuuuuuuuuu">[0]!yiujhuuuuuuuuuuuuuuuuu</definedName>
    <definedName name="yiuyiub">[0]!yiuyiub</definedName>
    <definedName name="yt">[0]!yt</definedName>
    <definedName name="ytgfgffffffffffffff">[0]!ytgfgffffffffffffff</definedName>
    <definedName name="ytghfgd">[0]!ytghfgd</definedName>
    <definedName name="ytghgggggggggggg">[0]!ytghgggggggggggg</definedName>
    <definedName name="ytouy">[0]!ytouy</definedName>
    <definedName name="yttttttttttttttt">[0]!yttttttttttttttt</definedName>
    <definedName name="ytttttttttttttttttttt" hidden="1">{#N/A,#N/A,TRUE,"Лист1";#N/A,#N/A,TRUE,"Лист2";#N/A,#N/A,TRUE,"Лист3"}</definedName>
    <definedName name="ytuiytu">[0]!ytuiytu</definedName>
    <definedName name="ytyggggggggggggggg" hidden="1">{#N/A,#N/A,TRUE,"Лист1";#N/A,#N/A,TRUE,"Лист2";#N/A,#N/A,TRUE,"Лист3"}</definedName>
    <definedName name="yukyukyukuyk">[0]!yukyukyukuyk</definedName>
    <definedName name="yuo">[0]!yuo</definedName>
    <definedName name="yutghhhhhhhhhhhhhhhhhh">[0]!yutghhhhhhhhhhhhhhhhhh</definedName>
    <definedName name="yutyttry">[0]!yutyttry</definedName>
    <definedName name="yuuyjhg">[0]!yuuyjhg</definedName>
    <definedName name="yuyuy">#N/A</definedName>
    <definedName name="yy">#N/A</definedName>
    <definedName name="yyy">#N/A</definedName>
    <definedName name="Z_0DD4EB58_0647_11D5_A6F7_00508B654A95_.wvu.Cols" hidden="1">#REF!,#REF!,#REF!,#REF!,#REF!</definedName>
    <definedName name="Z_10435A81_C305_11D5_A6F8_009027BEE0E0_.wvu.Cols" hidden="1">#REF!,#REF!,#REF!</definedName>
    <definedName name="Z_10435A81_C305_11D5_A6F8_009027BEE0E0_.wvu.FilterData" hidden="1">#REF!</definedName>
    <definedName name="Z_10435A81_C305_11D5_A6F8_009027BEE0E0_.wvu.PrintArea" hidden="1">#REF!</definedName>
    <definedName name="Z_10435A81_C305_11D5_A6F8_009027BEE0E0_.wvu.PrintTitles" hidden="1">#REF!</definedName>
    <definedName name="Z_10435A81_C305_11D5_A6F8_009027BEE0E0_.wvu.Rows" hidden="1">#REF!,#REF!</definedName>
    <definedName name="Z_2804E4BB_ED21_11D4_A6F8_00508B654B8B_.wvu.Cols" hidden="1">#REF!,#REF!,#REF!</definedName>
    <definedName name="Z_2804E4BB_ED21_11D4_A6F8_00508B654B8B_.wvu.FilterData" hidden="1">#REF!</definedName>
    <definedName name="Z_2804E4BB_ED21_11D4_A6F8_00508B654B8B_.wvu.PrintArea" hidden="1">#REF!</definedName>
    <definedName name="Z_2804E4BB_ED21_11D4_A6F8_00508B654B8B_.wvu.Rows" hidden="1">#REF!,#REF!</definedName>
    <definedName name="Z_5A868EA0_ED63_11D4_A6F8_009027BEE0E0_.wvu.Cols" hidden="1">#REF!,#REF!,#REF!</definedName>
    <definedName name="Z_5A868EA0_ED63_11D4_A6F8_009027BEE0E0_.wvu.FilterData" hidden="1">#REF!</definedName>
    <definedName name="Z_5A868EA0_ED63_11D4_A6F8_009027BEE0E0_.wvu.PrintArea" hidden="1">#REF!</definedName>
    <definedName name="Z_5A868EA0_ED63_11D4_A6F8_009027BEE0E0_.wvu.Rows" hidden="1">#REF!,#REF!</definedName>
    <definedName name="Z_6E40955B_C2F5_11D5_A6F7_009027BEE7F1_.wvu.Cols" hidden="1">#REF!,#REF!,#REF!</definedName>
    <definedName name="Z_6E40955B_C2F5_11D5_A6F7_009027BEE7F1_.wvu.FilterData" hidden="1">#REF!</definedName>
    <definedName name="Z_6E40955B_C2F5_11D5_A6F7_009027BEE7F1_.wvu.PrintArea" hidden="1">#REF!</definedName>
    <definedName name="Z_6E40955B_C2F5_11D5_A6F7_009027BEE7F1_.wvu.PrintTitles" hidden="1">#REF!</definedName>
    <definedName name="Z_6E40955B_C2F5_11D5_A6F7_009027BEE7F1_.wvu.Rows" hidden="1">#REF!,#REF!</definedName>
    <definedName name="Z_901DD601_3312_11D5_8F89_00010215A1CA_.wvu.Rows" hidden="1">#REF!,#REF!</definedName>
    <definedName name="Z_A158D6E1_ED44_11D4_A6F7_00508B654028_.wvu.Cols" hidden="1">#REF!,#REF!</definedName>
    <definedName name="Z_A158D6E1_ED44_11D4_A6F7_00508B654028_.wvu.FilterData" hidden="1">#REF!</definedName>
    <definedName name="Z_A158D6E1_ED44_11D4_A6F7_00508B654028_.wvu.PrintArea" hidden="1">#REF!</definedName>
    <definedName name="Z_A158D6E1_ED44_11D4_A6F7_00508B654028_.wvu.Rows" hidden="1">#REF!,#REF!</definedName>
    <definedName name="Z_ADA92181_C3E4_11D5_A6F7_00508B6A7686_.wvu.Cols" hidden="1">#REF!,#REF!,#REF!</definedName>
    <definedName name="Z_ADA92181_C3E4_11D5_A6F7_00508B6A7686_.wvu.FilterData" hidden="1">#REF!</definedName>
    <definedName name="Z_ADA92181_C3E4_11D5_A6F7_00508B6A7686_.wvu.PrintArea" hidden="1">#REF!</definedName>
    <definedName name="Z_ADA92181_C3E4_11D5_A6F7_00508B6A7686_.wvu.PrintTitles" hidden="1">#REF!</definedName>
    <definedName name="Z_ADA92181_C3E4_11D5_A6F7_00508B6A7686_.wvu.Rows" hidden="1">#REF!,#REF!</definedName>
    <definedName name="Z_D4FBBAF2_ED2F_11D4_A6F7_00508B6540C5_.wvu.FilterData" hidden="1">#REF!</definedName>
    <definedName name="Z_D9E68341_C2F0_11D5_A6F7_00508B6540C5_.wvu.Cols" hidden="1">#REF!,#REF!,#REF!</definedName>
    <definedName name="Z_D9E68341_C2F0_11D5_A6F7_00508B6540C5_.wvu.FilterData" hidden="1">#REF!</definedName>
    <definedName name="Z_D9E68341_C2F0_11D5_A6F7_00508B6540C5_.wvu.PrintArea" hidden="1">#REF!</definedName>
    <definedName name="Z_D9E68341_C2F0_11D5_A6F7_00508B6540C5_.wvu.PrintTitles" hidden="1">#REF!</definedName>
    <definedName name="Z_D9E68341_C2F0_11D5_A6F7_00508B6540C5_.wvu.Rows" hidden="1">#REF!</definedName>
    <definedName name="zcxvcvcbvvn">[0]!zcxvcvcbvvn</definedName>
    <definedName name="ZERO">#REF!</definedName>
    <definedName name="zip">#N/A</definedName>
    <definedName name="zw">#N/A</definedName>
    <definedName name="zzzz">#N/A</definedName>
    <definedName name="zzzzzzzzzzzzzzzzz">#N/A</definedName>
    <definedName name="zzzzzzzzzzzzzzzzzzzzzzz">#N/A</definedName>
    <definedName name="а">#REF!</definedName>
    <definedName name="а1">#REF!</definedName>
    <definedName name="А2">#REF!</definedName>
    <definedName name="А21">'[77]35'!#REF!</definedName>
    <definedName name="А4">#REF!</definedName>
    <definedName name="А77">[78]Рейтинг!$A$14</definedName>
    <definedName name="А8">#REF!</definedName>
    <definedName name="аа">#N/A</definedName>
    <definedName name="ааа" hidden="1">{#N/A,#N/A,TRUE,"Лист1";#N/A,#N/A,TRUE,"Лист2";#N/A,#N/A,TRUE,"Лист3"}</definedName>
    <definedName name="АААААААА" localSheetId="4">#N/A</definedName>
    <definedName name="АААААААА">[0]!____SP12</definedName>
    <definedName name="абон.пл">#N/A</definedName>
    <definedName name="ав">#N/A</definedName>
    <definedName name="ававпаврпв">[0]!ававпаврпв</definedName>
    <definedName name="авг">#REF!</definedName>
    <definedName name="авг2">#REF!</definedName>
    <definedName name="авт">#N/A</definedName>
    <definedName name="аи">'[79]ИТ-бюджет'!$L$5:$L$99</definedName>
    <definedName name="аичавыукфцу">[0]!аичавыукфцу</definedName>
    <definedName name="АМ">[0]!АМ</definedName>
    <definedName name="АМВА">[0]!АМВА</definedName>
    <definedName name="ан">#N/A</definedName>
    <definedName name="АОЛАЛЛ">[0]!АОЛАЛЛ</definedName>
    <definedName name="аотр">'[80]ИТ-бюджет'!$L$5:$L$99</definedName>
    <definedName name="ап">#N/A</definedName>
    <definedName name="апапарп">[0]!апапарп</definedName>
    <definedName name="апир">'[81]ИТ-бюджет'!$L$5:$L$99</definedName>
    <definedName name="аппячфы">[0]!аппячфы</definedName>
    <definedName name="апр">#REF!</definedName>
    <definedName name="апр2">#REF!</definedName>
    <definedName name="аптпат">[0]!аптпат</definedName>
    <definedName name="АРВЕР">[0]!АРВЕР</definedName>
    <definedName name="АТП">#REF!</definedName>
    <definedName name="ау">'[82]ИТ-бюджет'!$L$5:$L$99</definedName>
    <definedName name="аяыпамыпмипи">#N/A</definedName>
    <definedName name="б">#N/A</definedName>
    <definedName name="база">[83]SHPZ!$A$1:$BC$4313</definedName>
    <definedName name="_xlnm.Database">#REF!</definedName>
    <definedName name="Базовые">'[84]Производство электроэнергии'!$A$95</definedName>
    <definedName name="БазовыйПериод" localSheetId="4">[41]Заголовок2!$B$15</definedName>
    <definedName name="БазовыйПериод">[16]Заголовок2!$B$15</definedName>
    <definedName name="баланс">[85]Баланс!$D$60</definedName>
    <definedName name="бб">#N/A</definedName>
    <definedName name="БД_1_1">#REF!</definedName>
    <definedName name="БД_2_11">#REF!</definedName>
    <definedName name="БД_2_13">#REF!</definedName>
    <definedName name="БД_2_15">#REF!</definedName>
    <definedName name="БД_2_2">#REF!</definedName>
    <definedName name="БД_2_3">'[86]БД 2.1'!#REF!</definedName>
    <definedName name="БД_2_4">#REF!</definedName>
    <definedName name="БД_2_5">#REF!</definedName>
    <definedName name="БД_2_7">#REF!</definedName>
    <definedName name="БД_2_9">#REF!</definedName>
    <definedName name="БД_3_10">#REF!</definedName>
    <definedName name="БД_3_12">#REF!</definedName>
    <definedName name="БД_3_14">#REF!</definedName>
    <definedName name="БД_3_6">#REF!</definedName>
    <definedName name="БД_3_8">#REF!</definedName>
    <definedName name="БИ_1_1">#REF!</definedName>
    <definedName name="БИ_1_10">#REF!</definedName>
    <definedName name="БИ_1_2">#REF!</definedName>
    <definedName name="БИ_2_11_П">#REF!</definedName>
    <definedName name="БИ_2_14">#REF!</definedName>
    <definedName name="БИ_2_3">#REF!</definedName>
    <definedName name="БИ_2_4">#REF!</definedName>
    <definedName name="БИ_2_5">#REF!</definedName>
    <definedName name="БИ_2_6">#REF!</definedName>
    <definedName name="БИ_2_7">#REF!</definedName>
    <definedName name="БИ_2_8">#REF!</definedName>
    <definedName name="БИ_2_9">#REF!</definedName>
    <definedName name="БР_2_20_П">#REF!</definedName>
    <definedName name="БР_2_3_П">'[87]Баланс ЭЭ'!#REF!</definedName>
    <definedName name="БР_2_6_П">#REF!</definedName>
    <definedName name="БР_3_18_П">#REF!</definedName>
    <definedName name="БР_3_19_П">#REF!</definedName>
    <definedName name="БР_3_21_П">#REF!</definedName>
    <definedName name="БР_3_4">#REF!</definedName>
    <definedName name="БР_РСК">#REF!</definedName>
    <definedName name="БС">[88]Справочники!$A$4:$A$6</definedName>
    <definedName name="БЩ">[0]!БЩ</definedName>
    <definedName name="Бюдж_расч_зак_МТР">#REF!</definedName>
    <definedName name="Бюдж_расч_усл_ТОиР">#REF!</definedName>
    <definedName name="Бюджет_движ_СК">#REF!</definedName>
    <definedName name="Бюджет_ДФВ">#REF!</definedName>
    <definedName name="Бюджет_закуп_запасов_МТР_ЦС">#REF!</definedName>
    <definedName name="Бюджет_закупок_сводный">#REF!</definedName>
    <definedName name="Бюджет_коммерч_расходов">#REF!</definedName>
    <definedName name="Бюджет_кредит_займ_МРСК">'[89]БФ-1-8-П'!$B$6</definedName>
    <definedName name="Бюджет_кредитов_займов">#REF!</definedName>
    <definedName name="Бюджет_мех_и_ТС_РСК">#REF!</definedName>
    <definedName name="Бюджет_МЗ_ТОиР_РСК">#REF!</definedName>
    <definedName name="Бюджет_налогов">#REF!</definedName>
    <definedName name="БЮджет_общепроиз_общехоз_расходов_ПЭС">#REF!</definedName>
    <definedName name="Бюджет_общехоз_расходов_МРСК">#REF!</definedName>
    <definedName name="Бюджет_общехоз_расходов_РСК">#REF!</definedName>
    <definedName name="Бюджет_опре_внераел_расх_ПЭС">#REF!</definedName>
    <definedName name="Бюджет_платежей_МРСК">#REF!</definedName>
    <definedName name="Бюджет_платежей_ПЭС">#REF!</definedName>
    <definedName name="Бюджет_платежей_РСК">#REF!</definedName>
    <definedName name="Бюджет_расходов_пр_ПРУ">#REF!</definedName>
    <definedName name="Бюджет_расходов_содерж_соцсферы">#REF!</definedName>
    <definedName name="Бюджет_расч_налоги">'[89]БФ-2-6-П'!$B$6</definedName>
    <definedName name="Бюджет_расч_персонал">#REF!</definedName>
    <definedName name="Бюджет_расч_покуп_зак_МРСК_пр_ПРУ">#REF!</definedName>
    <definedName name="Бюджет_расч_покуп_зак_ПЭС_проч_ПРУ">#REF!</definedName>
    <definedName name="Бюджет_расч_покуп_зак_РСК_пр_ПРУ">#REF!</definedName>
    <definedName name="Бюджет_расч_покуп_зак_РСК_проч_ПРУ">#REF!</definedName>
    <definedName name="Бюджет_расч_покуп_зак_РСК_ээ">#REF!</definedName>
    <definedName name="Бюджет_расч_поставщ_ПЭС_ДЦС">#REF!</definedName>
    <definedName name="Бюджет_расч_проч_расходы">#REF!</definedName>
    <definedName name="Бюджет_расч_расходы_МРСК">#REF!</definedName>
    <definedName name="Бюджет_расч_усл_КВ">'[90]БФ-2-8-П'!#REF!</definedName>
    <definedName name="Бюджет_Расчетов_по_ФВ_АУ_МРСК">'[91]БФ-2-13-П'!#REF!</definedName>
    <definedName name="Бюджет_расчетов_по_ФВ_РСК">'[89]БФ-2-13-П'!$B$6</definedName>
    <definedName name="Бюджет_РБП_РСК">#REF!</definedName>
    <definedName name="Бюджет_усл_подрядчиков_ТОиР_РСК">#REF!</definedName>
    <definedName name="Бюджет_ФВ_МРСК">'[89]БФ-1-10-П'!$B$6</definedName>
    <definedName name="Бюджет_ФОТ_ТОиР_РСК">#REF!</definedName>
    <definedName name="Бюджетные_электроэнергии" localSheetId="4">'[92]Производство электроэнергии'!$A$111</definedName>
    <definedName name="Бюджетные_электроэнергии">'[84]Производство электроэнергии'!$A$111</definedName>
    <definedName name="в">#N/A</definedName>
    <definedName name="в23ё">#N/A</definedName>
    <definedName name="в23ё1">#N/A</definedName>
    <definedName name="ва">#REF!</definedName>
    <definedName name="вамвапм">'[93]ИТ-бюджет'!$L$5:$L$98</definedName>
    <definedName name="вап">#N/A</definedName>
    <definedName name="Вар.их">#N/A</definedName>
    <definedName name="Вар.КАЛМЭ">#N/A</definedName>
    <definedName name="ВАРЕР">[0]!ВАРЕР</definedName>
    <definedName name="вв">#N/A</definedName>
    <definedName name="вв1">#N/A</definedName>
    <definedName name="Вид_Бизнеса">[94]t_настройки!#REF!</definedName>
    <definedName name="Виды_деятельности">[94]t_настройки!$I$43:$I$61</definedName>
    <definedName name="витт" localSheetId="4" hidden="1">{#N/A,#N/A,TRUE,"Лист1";#N/A,#N/A,TRUE,"Лист2";#N/A,#N/A,TRUE,"Лист3"}</definedName>
    <definedName name="витт" hidden="1">{#N/A,#N/A,TRUE,"Лист1";#N/A,#N/A,TRUE,"Лист2";#N/A,#N/A,TRUE,"Лист3"}</definedName>
    <definedName name="вм">#N/A</definedName>
    <definedName name="вмивртвр">#N/A</definedName>
    <definedName name="ВОRef">[95]Enums!$A$1:$A$5</definedName>
    <definedName name="восемь">#REF!</definedName>
    <definedName name="вп">'[93]ИТ-бюджет'!$L$5:$L$98</definedName>
    <definedName name="впаавп">#REF!</definedName>
    <definedName name="впававапв">[0]!впававапв</definedName>
    <definedName name="впавпапаарп">[0]!впавпапаарп</definedName>
    <definedName name="впарп">'[96]ИТ-бюджет'!$L$5:$L$99</definedName>
    <definedName name="вртт">#N/A</definedName>
    <definedName name="вс">[97]расшифровка!#REF!</definedName>
    <definedName name="ВТОП">#REF!</definedName>
    <definedName name="второй">#REF!</definedName>
    <definedName name="вуавпаорпл">[0]!вуавпаорпл</definedName>
    <definedName name="вуквпапрпорлд">[0]!вуквпапрпорлд</definedName>
    <definedName name="вуув" localSheetId="4" hidden="1">{#N/A,#N/A,TRUE,"Лист1";#N/A,#N/A,TRUE,"Лист2";#N/A,#N/A,TRUE,"Лист3"}</definedName>
    <definedName name="вуув" hidden="1">{#N/A,#N/A,TRUE,"Лист1";#N/A,#N/A,TRUE,"Лист2";#N/A,#N/A,TRUE,"Лист3"}</definedName>
    <definedName name="выап" hidden="1">#REF!</definedName>
    <definedName name="выыапвавап" hidden="1">{#N/A,#N/A,TRUE,"Лист1";#N/A,#N/A,TRUE,"Лист2";#N/A,#N/A,TRUE,"Лист3"}</definedName>
    <definedName name="г">#N/A</definedName>
    <definedName name="галя">[0]!галя</definedName>
    <definedName name="гг">[0]!гг</definedName>
    <definedName name="ггг">#N/A</definedName>
    <definedName name="гггр">#N/A</definedName>
    <definedName name="генерация">#N/A</definedName>
    <definedName name="глнрлоророр">[0]!глнрлоророр</definedName>
    <definedName name="гнгепнапра" hidden="1">{#N/A,#N/A,TRUE,"Лист1";#N/A,#N/A,TRUE,"Лист2";#N/A,#N/A,TRUE,"Лист3"}</definedName>
    <definedName name="гнгопропрппра">[0]!гнгопропрппра</definedName>
    <definedName name="гнеорпопорпропр">[0]!гнеорпопорпропр</definedName>
    <definedName name="гнлзщ">#N/A</definedName>
    <definedName name="гннрпррапапв">[0]!гннрпррапапв</definedName>
    <definedName name="гнортимв">[0]!гнортимв</definedName>
    <definedName name="гнрпрпап">[0]!гнрпрпап</definedName>
    <definedName name="Год">[94]t_настройки!$I$8:$I$20</definedName>
    <definedName name="Год_без_ХВО">#N/A</definedName>
    <definedName name="Год_выбрано">[94]t_настройки!$I$81</definedName>
    <definedName name="Год_Выбрано_Название">[94]t_настройки!$J$75</definedName>
    <definedName name="гороппрапа">[0]!гороппрапа</definedName>
    <definedName name="гошгрииапв">[0]!гошгрииапв</definedName>
    <definedName name="График_1_параметр">[94]t_настройки!$I$94:$I$101</definedName>
    <definedName name="График_3_параметр">[94]t_настройки!$I$104:$I$105</definedName>
    <definedName name="грприрцфв00ав98" localSheetId="4" hidden="1">{#N/A,#N/A,TRUE,"Лист1";#N/A,#N/A,TRUE,"Лист2";#N/A,#N/A,TRUE,"Лист3"}</definedName>
    <definedName name="грприрцфв00ав98" hidden="1">{#N/A,#N/A,TRUE,"Лист1";#N/A,#N/A,TRUE,"Лист2";#N/A,#N/A,TRUE,"Лист3"}</definedName>
    <definedName name="Группы">#REF!</definedName>
    <definedName name="грфинцкавг98Х" localSheetId="4" hidden="1">{#N/A,#N/A,TRUE,"Лист1";#N/A,#N/A,TRUE,"Лист2";#N/A,#N/A,TRUE,"Лист3"}</definedName>
    <definedName name="грфинцкавг98Х" hidden="1">{#N/A,#N/A,TRUE,"Лист1";#N/A,#N/A,TRUE,"Лист2";#N/A,#N/A,TRUE,"Лист3"}</definedName>
    <definedName name="гш">#N/A</definedName>
    <definedName name="гш1">#N/A</definedName>
    <definedName name="гшгш" localSheetId="4" hidden="1">{#N/A,#N/A,TRUE,"Лист1";#N/A,#N/A,TRUE,"Лист2";#N/A,#N/A,TRUE,"Лист3"}</definedName>
    <definedName name="гшгш" hidden="1">{#N/A,#N/A,TRUE,"Лист1";#N/A,#N/A,TRUE,"Лист2";#N/A,#N/A,TRUE,"Лист3"}</definedName>
    <definedName name="гэс3">#N/A</definedName>
    <definedName name="Д">[0]!Д</definedName>
    <definedName name="да">[98]Списки!$D$1:$D$3</definedName>
    <definedName name="ДГШ">[0]!ДГШ</definedName>
    <definedName name="дд">#N/A</definedName>
    <definedName name="ддд">#N/A</definedName>
    <definedName name="дддд">#N/A</definedName>
    <definedName name="дек">#REF!</definedName>
    <definedName name="дек2">#REF!</definedName>
    <definedName name="дж">#N/A</definedName>
    <definedName name="ДЗО_Выбрано">[94]t_настройки!$I$78</definedName>
    <definedName name="ДЗО_Выбрано_Название">[99]t_настройки!$I$87</definedName>
    <definedName name="ДиапазонЗащиты">#REF!,#REF!,#REF!,#REF!,[0]!P1_ДиапазонЗащиты,[0]!P2_ДиапазонЗащиты,[0]!P3_ДиапазонЗащиты,[0]!P4_ДиапазонЗащиты</definedName>
    <definedName name="Дисконт">#REF!</definedName>
    <definedName name="длдлд">[0]!длдлд</definedName>
    <definedName name="дллллоиммссч">[0]!дллллоиммссч</definedName>
    <definedName name="доли1">'[100]эл ст'!$368:$368</definedName>
    <definedName name="доопатмо">#N/A</definedName>
    <definedName name="Дополнение">#N/A</definedName>
    <definedName name="Доход">#N/A</definedName>
    <definedName name="ДРУГОЕ">[101]Справочники!$A$26:$A$28</definedName>
    <definedName name="дшголлололол" hidden="1">{#N/A,#N/A,TRUE,"Лист1";#N/A,#N/A,TRUE,"Лист2";#N/A,#N/A,TRUE,"Лист3"}</definedName>
    <definedName name="дшлгорормсм">[0]!дшлгорормсм</definedName>
    <definedName name="дшлолоирмпр">[0]!дшлолоирмпр</definedName>
    <definedName name="дшшгргрп">[0]!дшшгргрп</definedName>
    <definedName name="дщ">#N/A</definedName>
    <definedName name="дщ1">#N/A</definedName>
    <definedName name="дщл">#N/A</definedName>
    <definedName name="дщл1">#N/A</definedName>
    <definedName name="еапапарорппис" hidden="1">{#N/A,#N/A,TRUE,"Лист1";#N/A,#N/A,TRUE,"Лист2";#N/A,#N/A,TRUE,"Лист3"}</definedName>
    <definedName name="еапарпорпол">[0]!еапарпорпол</definedName>
    <definedName name="евапараорплор" hidden="1">{#N/A,#N/A,TRUE,"Лист1";#N/A,#N/A,TRUE,"Лист2";#N/A,#N/A,TRUE,"Лист3"}</definedName>
    <definedName name="ее">#N/A</definedName>
    <definedName name="еееее">#N/A</definedName>
    <definedName name="екваппрмрп">[0]!екваппрмрп</definedName>
    <definedName name="екргерр">#N/A</definedName>
    <definedName name="епке">#N/A</definedName>
    <definedName name="епор" hidden="1">#REF!,#REF!,#REF!,#REF!</definedName>
    <definedName name="ЕРОЕО">[0]!ЕРОЕО</definedName>
    <definedName name="еще">#N/A</definedName>
    <definedName name="ж">#N/A</definedName>
    <definedName name="жд">#N/A</definedName>
    <definedName name="жддлолпраапва">[0]!жддлолпраапва</definedName>
    <definedName name="ждждлдлодл" hidden="1">{#N/A,#N/A,TRUE,"Лист1";#N/A,#N/A,TRUE,"Лист2";#N/A,#N/A,TRUE,"Лист3"}</definedName>
    <definedName name="жж" hidden="1">{#N/A,#N/A,TRUE,"Лист1";#N/A,#N/A,TRUE,"Лист2";#N/A,#N/A,TRUE,"Лист3"}</definedName>
    <definedName name="жжж">#N/A</definedName>
    <definedName name="жжжжж">#N/A</definedName>
    <definedName name="жздлдооррапав">[0]!жздлдооррапав</definedName>
    <definedName name="жзлдолорапрв">[0]!жзлдолорапрв</definedName>
    <definedName name="жшжщжж">[0]!жшжщжж</definedName>
    <definedName name="жщшжщжж">[0]!жщшжщжж</definedName>
    <definedName name="жэ">#N/A</definedName>
    <definedName name="з">#N/A</definedName>
    <definedName name="з4">#REF!</definedName>
    <definedName name="з5">#REF!</definedName>
    <definedName name="_xlnm.Print_Titles">'[101]ИТОГИ  по Н,Р,Э,Q'!$A$2:$IV$4</definedName>
    <definedName name="ЗГАЭС">[0]!ЗГАЭС</definedName>
    <definedName name="зз">[0]!зз</definedName>
    <definedName name="ззз">#N/A</definedName>
    <definedName name="зззз">#N/A</definedName>
    <definedName name="ЗП1">[102]Лист13!$A$2</definedName>
    <definedName name="ЗП2">[102]Лист13!$B$2</definedName>
    <definedName name="ЗП3">[102]Лист13!$C$2</definedName>
    <definedName name="ЗП4">[102]Лист13!$D$2</definedName>
    <definedName name="зщ">#N/A</definedName>
    <definedName name="зщдллоопн">[0]!зщдллоопн</definedName>
    <definedName name="зщзшщшггрса">[0]!зщзшщшггрса</definedName>
    <definedName name="зщщщшгрпаав" hidden="1">{#N/A,#N/A,TRUE,"Лист1";#N/A,#N/A,TRUE,"Лист2";#N/A,#N/A,TRUE,"Лист3"}</definedName>
    <definedName name="и">#N/A</definedName>
    <definedName name="и_эсо_вн">#REF!</definedName>
    <definedName name="и_эсо_сн1">#REF!</definedName>
    <definedName name="ИА">[98]Списки!$B$1:$B$12</definedName>
    <definedName name="иеркаецуф">[0]!иеркаецуф</definedName>
    <definedName name="Извлечение_ИМ">#REF!</definedName>
    <definedName name="_xlnm.Extract">#REF!</definedName>
    <definedName name="ии">#N/A</definedName>
    <definedName name="иии">#N/A</definedName>
    <definedName name="ииии">#N/A</definedName>
    <definedName name="иипиииии">[0]!иипиииии</definedName>
    <definedName name="ий">#N/A</definedName>
    <definedName name="имп">'[103]ИТ-бюджет'!$L$5:$L$99</definedName>
    <definedName name="ин">#N/A</definedName>
    <definedName name="Инвестиции">#N/A</definedName>
    <definedName name="инвестпрограмма">#N/A</definedName>
    <definedName name="индцкавг98" localSheetId="4" hidden="1">{#N/A,#N/A,TRUE,"Лист1";#N/A,#N/A,TRUE,"Лист2";#N/A,#N/A,TRUE,"Лист3"}</definedName>
    <definedName name="индцкавг98" hidden="1">{#N/A,#N/A,TRUE,"Лист1";#N/A,#N/A,TRUE,"Лист2";#N/A,#N/A,TRUE,"Лист3"}</definedName>
    <definedName name="ирина">#N/A</definedName>
    <definedName name="итрорпим">#N/A</definedName>
    <definedName name="июл">#REF!</definedName>
    <definedName name="июл2">#REF!</definedName>
    <definedName name="июн">#REF!</definedName>
    <definedName name="июн2">#REF!</definedName>
    <definedName name="й">#N/A</definedName>
    <definedName name="йй">#N/A</definedName>
    <definedName name="ййй">#N/A</definedName>
    <definedName name="йййййййййййййййййййййййй">#N/A</definedName>
    <definedName name="йфц">#N/A</definedName>
    <definedName name="йц">#N/A</definedName>
    <definedName name="йцу">#N/A</definedName>
    <definedName name="К1">#REF!</definedName>
    <definedName name="к2">#REF!</definedName>
    <definedName name="к3">#REF!</definedName>
    <definedName name="кв3">#N/A</definedName>
    <definedName name="квартал">#N/A</definedName>
    <definedName name="квырмпро">[0]!квырмпро</definedName>
    <definedName name="кг">#N/A</definedName>
    <definedName name="ке">#N/A</definedName>
    <definedName name="кеппппппппппп" localSheetId="4" hidden="1">{#N/A,#N/A,TRUE,"Лист1";#N/A,#N/A,TRUE,"Лист2";#N/A,#N/A,TRUE,"Лист3"}</definedName>
    <definedName name="кеппппппппппп" hidden="1">{#N/A,#N/A,TRUE,"Лист1";#N/A,#N/A,TRUE,"Лист2";#N/A,#N/A,TRUE,"Лист3"}</definedName>
    <definedName name="кк">[0]!кк</definedName>
    <definedName name="ккк">[103]тар!#REF!</definedName>
    <definedName name="Классификатор">[98]Списки!$C$2:$C$36</definedName>
    <definedName name="КодыБаланса5Ref">[95]Enums!$X$1</definedName>
    <definedName name="компенсация">#N/A</definedName>
    <definedName name="Консолид_Бюджет_расч_РСК">#REF!</definedName>
    <definedName name="коэф1">#REF!</definedName>
    <definedName name="коэф2">#REF!</definedName>
    <definedName name="коэф3">#REF!</definedName>
    <definedName name="коэф4">#REF!</definedName>
    <definedName name="кп">#N/A</definedName>
    <definedName name="кпгэс">#N/A</definedName>
    <definedName name="кпнрг">#N/A</definedName>
    <definedName name="_xlnm.Criteria">#REF!</definedName>
    <definedName name="Критерии_ИМ">#REF!</definedName>
    <definedName name="критерий">#REF!</definedName>
    <definedName name="крпр">'[96]ИТ-бюджет'!$L$5:$L$99</definedName>
    <definedName name="ктджщз" localSheetId="4">#N/A</definedName>
    <definedName name="ктджщз">[0]!_300.0301.11</definedName>
    <definedName name="ку">#N/A</definedName>
    <definedName name="Кубаньэнерго">#REF!</definedName>
    <definedName name="кувп">'[104]ИТ-бюджет'!$L$5:$L$99</definedName>
    <definedName name="Курс_USD">28.47</definedName>
    <definedName name="лара">#N/A</definedName>
    <definedName name="лдлдолорар" hidden="1">{#N/A,#N/A,TRUE,"Лист1";#N/A,#N/A,TRUE,"Лист2";#N/A,#N/A,TRUE,"Лист3"}</definedName>
    <definedName name="лдолрорваы">[0]!лдолрорваы</definedName>
    <definedName name="лена">#N/A</definedName>
    <definedName name="Ленэнерго">#REF!</definedName>
    <definedName name="Лист1?prefix?">"T1"</definedName>
    <definedName name="Лист10?prefix?">"T4.5"</definedName>
    <definedName name="Лист11?prefix?">"T4.6"</definedName>
    <definedName name="Лист12?prefix?">"T4.7"</definedName>
    <definedName name="Лист13?prefix?">"T4.8"</definedName>
    <definedName name="Лист14?prefix?">"T4.9"</definedName>
    <definedName name="Лист15?prefix?">"T4.10"</definedName>
    <definedName name="Лист16?prefix?">"T4.11"</definedName>
    <definedName name="Лист17?prefix?">"T4.12"</definedName>
    <definedName name="Лист19?prefix?">"T21.3"</definedName>
    <definedName name="Лист2?prefix?">"T2"</definedName>
    <definedName name="Лист21?prefix?">"T108"</definedName>
    <definedName name="Лист3?prefix?">"T3"</definedName>
    <definedName name="Лист4?prefix?">"T2.1"</definedName>
    <definedName name="Лист5?prefix?">"T4"</definedName>
    <definedName name="Лист6?prefix?">"T2.2"</definedName>
    <definedName name="Лист7?prefix?">"T4.2"</definedName>
    <definedName name="Лист8?prefix?">"T4.3"</definedName>
    <definedName name="Лист9?prefix?">"T5"</definedName>
    <definedName name="Лицензии" hidden="1">{#N/A,#N/A,TRUE,"Лист1";#N/A,#N/A,TRUE,"Лист2";#N/A,#N/A,TRUE,"Лист3"}</definedName>
    <definedName name="лл">#N/A</definedName>
    <definedName name="лллл">#N/A</definedName>
    <definedName name="ло">#N/A</definedName>
    <definedName name="лод">#N/A</definedName>
    <definedName name="лоититмим">[0]!лоититмим</definedName>
    <definedName name="лолориапвав">[0]!лолориапвав</definedName>
    <definedName name="лолорорм">[0]!лолорорм</definedName>
    <definedName name="лолроипр">[0]!лолроипр</definedName>
    <definedName name="лоорпрсмп">[0]!лоорпрсмп</definedName>
    <definedName name="лор">#N/A</definedName>
    <definedName name="лоролропапрапапа">[0]!лоролропапрапапа</definedName>
    <definedName name="лорпрмисмсчвааычв">[0]!лорпрмисмсчвааычв</definedName>
    <definedName name="лорроакеа">[0]!лорроакеа</definedName>
    <definedName name="лш">#N/A</definedName>
    <definedName name="лщд">#N/A</definedName>
    <definedName name="лщжо" localSheetId="4" hidden="1">{#N/A,#N/A,TRUE,"Лист1";#N/A,#N/A,TRUE,"Лист2";#N/A,#N/A,TRUE,"Лист3"}</definedName>
    <definedName name="лщжо" hidden="1">{#N/A,#N/A,TRUE,"Лист1";#N/A,#N/A,TRUE,"Лист2";#N/A,#N/A,TRUE,"Лист3"}</definedName>
    <definedName name="льтоиаваыв">[0]!льтоиаваыв</definedName>
    <definedName name="м">#N/A</definedName>
    <definedName name="м8">[0]!м8</definedName>
    <definedName name="МАВПРНО">[0]!МАВПРНО</definedName>
    <definedName name="май">#REF!</definedName>
    <definedName name="май2">#REF!</definedName>
    <definedName name="мам">#N/A</definedName>
    <definedName name="мар">#REF!</definedName>
    <definedName name="мар2">#REF!</definedName>
    <definedName name="мииапвв">[0]!мииапвв</definedName>
    <definedName name="ммм">#N/A</definedName>
    <definedName name="мммм">#N/A</definedName>
    <definedName name="ммммм">#N/A</definedName>
    <definedName name="МОЭСК">#REF!</definedName>
    <definedName name="мпрмрпсвачва">[0]!мпрмрпсвачва</definedName>
    <definedName name="МР">#REF!</definedName>
    <definedName name="МРСК">#REF!</definedName>
    <definedName name="МРСК_Волги">#REF!</definedName>
    <definedName name="МРСК_Северного_Кавказа">#REF!</definedName>
    <definedName name="МРСК_СЗ">#REF!</definedName>
    <definedName name="МРСК_Сибири">#REF!</definedName>
    <definedName name="МРСК_Урала">#REF!</definedName>
    <definedName name="МРСК_Центра">#REF!</definedName>
    <definedName name="МРСК_ЦиП">#REF!</definedName>
    <definedName name="МРСК_Юга">#REF!</definedName>
    <definedName name="мсапваывф">[0]!мсапваывф</definedName>
    <definedName name="мсчвавя">[0]!мсчвавя</definedName>
    <definedName name="мым">#N/A</definedName>
    <definedName name="н">#N/A</definedName>
    <definedName name="Н5">[105]Данные!$I$7</definedName>
    <definedName name="н78е">[0]!н78е</definedName>
    <definedName name="Нав_ПерТЭ">[15]навигация!$A$39</definedName>
    <definedName name="Нав_ПерЭЭ">[15]навигация!$A$13</definedName>
    <definedName name="Нав_ПрТЭ">[15]навигация!$A$21</definedName>
    <definedName name="Нав_ПрЭЭ">[15]навигация!$A$4</definedName>
    <definedName name="Нав_Финансы">[15]навигация!$A$41</definedName>
    <definedName name="Нав_Финансы2">[66]навигация!#REF!</definedName>
    <definedName name="наропплон">[0]!наропплон</definedName>
    <definedName name="Население" localSheetId="4">'[92]Производство электроэнергии'!$A$124</definedName>
    <definedName name="Население">'[84]Производство электроэнергии'!$A$124</definedName>
    <definedName name="нгг">#N/A</definedName>
    <definedName name="нгеинсцф">[0]!нгеинсцф</definedName>
    <definedName name="нгневаапор" hidden="1">{#N/A,#N/A,TRUE,"Лист1";#N/A,#N/A,TRUE,"Лист2";#N/A,#N/A,TRUE,"Лист3"}</definedName>
    <definedName name="НДС">[85]Макро!$B$8</definedName>
    <definedName name="неамрр">[0]!неамрр</definedName>
    <definedName name="нееегенененененененннене">[0]!нееегенененененененннене</definedName>
    <definedName name="ненрпп">[0]!ненрпп</definedName>
    <definedName name="нет">[98]Списки!$F$1:$F$2</definedName>
    <definedName name="нн">[0]!нн</definedName>
    <definedName name="ннн">#N/A</definedName>
    <definedName name="НННН">#N/A</definedName>
    <definedName name="ннннннннннн">#N/A</definedName>
    <definedName name="новый" hidden="1">#REF!,#REF!,#REF!,#REF!,#REF!,[106]!P1_SCOPE_NotInd2,[106]!P2_SCOPE_NotInd2,[106]!P3_SCOPE_NotInd2</definedName>
    <definedName name="Номер_ДЗО">[107]База!$I$43</definedName>
    <definedName name="ноя">#REF!</definedName>
    <definedName name="ноя2">#REF!</definedName>
    <definedName name="Нояб">#N/A</definedName>
    <definedName name="Ноябрь">#N/A</definedName>
    <definedName name="НП">[108]Исходные!$H$5</definedName>
    <definedName name="НСРФ" localSheetId="4">[109]Регионы!$A$2:$A$90</definedName>
    <definedName name="НСРФ">#REF!</definedName>
    <definedName name="НСРФ2">#REF!</definedName>
    <definedName name="ншш" localSheetId="4" hidden="1">{#N/A,#N/A,TRUE,"Лист1";#N/A,#N/A,TRUE,"Лист2";#N/A,#N/A,TRUE,"Лист3"}</definedName>
    <definedName name="ншш" hidden="1">{#N/A,#N/A,TRUE,"Лист1";#N/A,#N/A,TRUE,"Лист2";#N/A,#N/A,TRUE,"Лист3"}</definedName>
    <definedName name="нщшрдл">#N/A</definedName>
    <definedName name="обл1">[0]!обл1</definedName>
    <definedName name="_xlnm.Print_Area" localSheetId="4">' НВВ 2014 год  по заявкам '!$A$1:$BT$67</definedName>
    <definedName name="_xlnm.Print_Area" localSheetId="1">'Приложение 2'!$A$1:$F$40</definedName>
    <definedName name="_xlnm.Print_Area" localSheetId="2">'Приложение 5'!$A$1:$I$15</definedName>
    <definedName name="_xlnm.Print_Area">#REF!</definedName>
    <definedName name="огпорпарсм">[0]!огпорпарсм</definedName>
    <definedName name="огтитимисмсмсва">[0]!огтитимисмсмсва</definedName>
    <definedName name="оенлгл">[0]!оенлгл</definedName>
    <definedName name="ок">#N/A</definedName>
    <definedName name="окс">#N/A</definedName>
    <definedName name="окт">#REF!</definedName>
    <definedName name="окт2">#REF!</definedName>
    <definedName name="ол">'[110]ИТ-бюджет'!$L$5:$L$99</definedName>
    <definedName name="олдолтрь">[0]!олдолтрь</definedName>
    <definedName name="олло">#N/A</definedName>
    <definedName name="оллртимиава" hidden="1">{#N/A,#N/A,TRUE,"Лист1";#N/A,#N/A,TRUE,"Лист2";#N/A,#N/A,TRUE,"Лист3"}</definedName>
    <definedName name="олльимсаы">[0]!олльимсаы</definedName>
    <definedName name="олорлрорит">[0]!олорлрорит</definedName>
    <definedName name="олритиимсмсв">[0]!олритиимсмсв</definedName>
    <definedName name="олрлпо">#N/A</definedName>
    <definedName name="олрриоипрм">[0]!олрриоипрм</definedName>
    <definedName name="олс">#N/A</definedName>
    <definedName name="омимимсмис">[0]!омимимсмис</definedName>
    <definedName name="ОНЕОН">[0]!ОНЕОН</definedName>
    <definedName name="ОНО">[0]!ОНО</definedName>
    <definedName name="оо">#N/A</definedName>
    <definedName name="ооо">#N/A</definedName>
    <definedName name="Операция">#REF!</definedName>
    <definedName name="опропроапрапра">[0]!опропроапрапра</definedName>
    <definedName name="опрорпрпапрапрвава">[0]!опрорпрпапрапрвава</definedName>
    <definedName name="ОптРынок">'[15]Производство электроэнергии'!$A$23</definedName>
    <definedName name="ОРГ">#REF!</definedName>
    <definedName name="ОРГ_ВО">#REF!</definedName>
    <definedName name="ОРГ_ВС">#REF!</definedName>
    <definedName name="ОРГ_ТС">#REF!</definedName>
    <definedName name="ОРГ_УО">#REF!</definedName>
    <definedName name="ОРГАНИЗАЦИЯ">#REF!</definedName>
    <definedName name="орлопапвпа">[0]!орлопапвпа</definedName>
    <definedName name="орлороррлоорпапа" hidden="1">{#N/A,#N/A,TRUE,"Лист1";#N/A,#N/A,TRUE,"Лист2";#N/A,#N/A,TRUE,"Лист3"}</definedName>
    <definedName name="оро">#N/A</definedName>
    <definedName name="ороиприм">[0]!ороиприм</definedName>
    <definedName name="оролпррпап">[0]!оролпррпап</definedName>
    <definedName name="ороорправ" hidden="1">{#N/A,#N/A,TRUE,"Лист1";#N/A,#N/A,TRUE,"Лист2";#N/A,#N/A,TRUE,"Лист3"}</definedName>
    <definedName name="оропоненеваыв">[0]!оропоненеваыв</definedName>
    <definedName name="оропорап">[0]!оропорап</definedName>
    <definedName name="оропрпрарпвч">[0]!оропрпрарпвч</definedName>
    <definedName name="орорпрапвкак">[0]!орорпрапвкак</definedName>
    <definedName name="орорпропмрм">[0]!орорпропмрм</definedName>
    <definedName name="орорпрпакв">[0]!орорпрпакв</definedName>
    <definedName name="орортитмимисаа">[0]!орортитмимисаа</definedName>
    <definedName name="орпорпаерв">[0]!орпорпаерв</definedName>
    <definedName name="орпрмпачвуыф">[0]!орпрмпачвуыф</definedName>
    <definedName name="орримими">[0]!орримими</definedName>
    <definedName name="отпуск">#N/A</definedName>
    <definedName name="ОХР.ТРУДА">[0]!ОХР.ТРУДА</definedName>
    <definedName name="п">[0]!п</definedName>
    <definedName name="п_авг">#REF!</definedName>
    <definedName name="п_апр">#REF!</definedName>
    <definedName name="п_дек">#REF!</definedName>
    <definedName name="п_июл">#REF!</definedName>
    <definedName name="п_июн">#REF!</definedName>
    <definedName name="п_май">#REF!</definedName>
    <definedName name="п_мар">#REF!</definedName>
    <definedName name="п_ноя">#REF!</definedName>
    <definedName name="п_окт">#REF!</definedName>
    <definedName name="п_сен">#REF!</definedName>
    <definedName name="п_фев">#REF!</definedName>
    <definedName name="п_янв">#REF!</definedName>
    <definedName name="па">#REF!</definedName>
    <definedName name="памсмчвв" hidden="1">{#N/A,#N/A,TRUE,"Лист1";#N/A,#N/A,TRUE,"Лист2";#N/A,#N/A,TRUE,"Лист3"}</definedName>
    <definedName name="паопаорпопро">[0]!паопаорпопро</definedName>
    <definedName name="папаорпрпрпр" hidden="1">{#N/A,#N/A,TRUE,"Лист1";#N/A,#N/A,TRUE,"Лист2";#N/A,#N/A,TRUE,"Лист3"}</definedName>
    <definedName name="парапаорар">[0]!парапаорар</definedName>
    <definedName name="пауау">[0]!пауау</definedName>
    <definedName name="пвп">'[111]ИТ-бюджет'!$L$5:$L$99</definedName>
    <definedName name="первый">#REF!</definedName>
    <definedName name="перегруппировка">[98]Списки!$G$2:$G$32</definedName>
    <definedName name="Период">[94]t_настройки!$I$23:$I$26</definedName>
    <definedName name="Период_Выбрано">[94]t_настройки!$I$84</definedName>
    <definedName name="ПериодРегулирования">[112]Заголовок!$B$14</definedName>
    <definedName name="Периоды_18_2">'[71]18.2'!#REF!</definedName>
    <definedName name="пиримисмсмчсы">[0]!пиримисмсмчсы</definedName>
    <definedName name="план">#N/A</definedName>
    <definedName name="План_амортизации_РСК">'[113]БР-2-14-П'!#REF!</definedName>
    <definedName name="план56">#N/A</definedName>
    <definedName name="пмисмсмсчсмч">[0]!пмисмсмсчсмч</definedName>
    <definedName name="ПМС">#N/A</definedName>
    <definedName name="ПМС1">#N/A</definedName>
    <definedName name="ПН">[114]Исходные!$H$5</definedName>
    <definedName name="по_б_вн">#REF!</definedName>
    <definedName name="по_б_всего">#REF!</definedName>
    <definedName name="по_б_нн">#REF!</definedName>
    <definedName name="по_б_сн1">#REF!</definedName>
    <definedName name="по_б_сн2">#REF!</definedName>
    <definedName name="по_нас_всего">#REF!</definedName>
    <definedName name="по_насел_сн2">#REF!</definedName>
    <definedName name="Погрешность_вычислений">[94]t_проверки!$J$9</definedName>
    <definedName name="Подоперация">#REF!</definedName>
    <definedName name="ПодразделенияRef">[95]Enums!$AC$1:$AC$17</definedName>
    <definedName name="показатель">#REF!</definedName>
    <definedName name="пол_нас_нн">#REF!</definedName>
    <definedName name="полбезпот">'[103]т1.15(смета8а)'!#REF!</definedName>
    <definedName name="полпот">'[103]т1.15(смета8а)'!#REF!</definedName>
    <definedName name="Порог_проверки">'[94]Сценарные условия'!$K$19</definedName>
    <definedName name="Порог_Резервный_Фонд">'[94]Сценарные условия'!$K$20</definedName>
    <definedName name="порпол">'[115]ИТ-бюджет'!$L$5:$L$99</definedName>
    <definedName name="ПоследнийГод">[116]Заголовок!$B$16</definedName>
    <definedName name="ПостНасел">#N/A</definedName>
    <definedName name="ПотериТЭ">[15]Лист!$A$400</definedName>
    <definedName name="пп">#N/A</definedName>
    <definedName name="пппп">#N/A</definedName>
    <definedName name="ппппп">#N/A</definedName>
    <definedName name="ппппппппппп">#N/A</definedName>
    <definedName name="пр">#N/A</definedName>
    <definedName name="праорарпвкав">[0]!праорарпвкав</definedName>
    <definedName name="ПРЕР">[0]!ПРЕР</definedName>
    <definedName name="прибыль">[0]!прибыль</definedName>
    <definedName name="прибыль3" localSheetId="4" hidden="1">{#N/A,#N/A,TRUE,"Лист1";#N/A,#N/A,TRUE,"Лист2";#N/A,#N/A,TRUE,"Лист3"}</definedName>
    <definedName name="прибыль3" hidden="1">{#N/A,#N/A,TRUE,"Лист1";#N/A,#N/A,TRUE,"Лист2";#N/A,#N/A,TRUE,"Лист3"}</definedName>
    <definedName name="прил1.2">#N/A</definedName>
    <definedName name="Прилож3">#N/A</definedName>
    <definedName name="Приложение8">#N/A</definedName>
    <definedName name="Приоритет">[98]Списки!$H$2:$H$9</definedName>
    <definedName name="Приход_расход">#REF!</definedName>
    <definedName name="прмв">[117]FES!#REF!</definedName>
    <definedName name="про">[118]!про</definedName>
    <definedName name="Проект">#REF!</definedName>
    <definedName name="пром.">#N/A</definedName>
    <definedName name="пропорпшгршг">[0]!пропорпшгршг</definedName>
    <definedName name="проч">#N/A</definedName>
    <definedName name="проч.расх">#N/A</definedName>
    <definedName name="Прочие_электроэнергии" localSheetId="4">'[92]Производство электроэнергии'!$A$132</definedName>
    <definedName name="Прочие_электроэнергии">'[84]Производство электроэнергии'!$A$132</definedName>
    <definedName name="прош_год">#REF!</definedName>
    <definedName name="прпрапапвавав">[0]!прпрапапвавав</definedName>
    <definedName name="прпропорпрпр" hidden="1">{#N/A,#N/A,TRUE,"Лист1";#N/A,#N/A,TRUE,"Лист2";#N/A,#N/A,TRUE,"Лист3"}</definedName>
    <definedName name="прпропрпрпорп">[0]!прпропрпрпорп</definedName>
    <definedName name="пррпрпрпорпроп">[0]!пррпрпрпорпроп</definedName>
    <definedName name="пс">#REF!</definedName>
    <definedName name="птпатаптп">[0]!птпатаптп</definedName>
    <definedName name="птрпопролвпрлвнг" hidden="1">#REF!,#REF!,#REF!,#REF!,#REF!,#REF!,#REF!</definedName>
    <definedName name="пупп">[0]!пупп</definedName>
    <definedName name="ПФАП">[0]!ПФАП</definedName>
    <definedName name="пыпыппывапа" hidden="1">#REF!,#REF!,#REF!</definedName>
    <definedName name="ПЭ">[101]Справочники!$A$10:$A$12</definedName>
    <definedName name="р">#N/A</definedName>
    <definedName name="рагпл">[0]!рагпл</definedName>
    <definedName name="рапмапыввя">[0]!рапмапыввя</definedName>
    <definedName name="Распред_общепроизв_затрат">'[119]П-БР-2-2-П'!$B$6</definedName>
    <definedName name="расх">#N/A</definedName>
    <definedName name="Расчет_амортизации">'[113]БР-2-14-П'!#REF!</definedName>
    <definedName name="Расчет_НДС">'[89]БФ-2-5-П'!$B$6</definedName>
    <definedName name="Расчет_НПр">'[120]НП-2-12-П'!$B$6</definedName>
    <definedName name="Расчет_РБП_ПЭС">#REF!</definedName>
    <definedName name="РГК">[101]Справочники!$A$4:$A$4</definedName>
    <definedName name="РГРЭС">#N/A</definedName>
    <definedName name="рем">#N/A</definedName>
    <definedName name="ри">[0]!ри</definedName>
    <definedName name="рис1" localSheetId="4" hidden="1">{#N/A,#N/A,TRUE,"Лист1";#N/A,#N/A,TRUE,"Лист2";#N/A,#N/A,TRUE,"Лист3"}</definedName>
    <definedName name="рис1" hidden="1">{#N/A,#N/A,TRUE,"Лист1";#N/A,#N/A,TRUE,"Лист2";#N/A,#N/A,TRUE,"Лист3"}</definedName>
    <definedName name="ркенвапапрарп">[0]!ркенвапапрарп</definedName>
    <definedName name="рмпп">[0]!рмпп</definedName>
    <definedName name="ро">#N/A</definedName>
    <definedName name="рол">#N/A</definedName>
    <definedName name="ролрпраправ">[0]!ролрпраправ</definedName>
    <definedName name="роо">[0]!роо</definedName>
    <definedName name="роорпрпваы">[0]!роорпрпваы</definedName>
    <definedName name="ропопопмо">#N/A</definedName>
    <definedName name="ропор">#N/A</definedName>
    <definedName name="рортимсчвы" hidden="1">{#N/A,#N/A,TRUE,"Лист1";#N/A,#N/A,TRUE,"Лист2";#N/A,#N/A,TRUE,"Лист3"}</definedName>
    <definedName name="рпарпапрап">[0]!рпарпапрап</definedName>
    <definedName name="рпо">'[80]ИТ-бюджет'!$L$5:$L$99</definedName>
    <definedName name="рпплордлпава">[0]!рпплордлпава</definedName>
    <definedName name="рпрпмимимссмваы">[0]!рпрпмимимссмваы</definedName>
    <definedName name="рр">#N/A</definedName>
    <definedName name="ррапав" hidden="1">{#N/A,#N/A,TRUE,"Лист1";#N/A,#N/A,TRUE,"Лист2";#N/A,#N/A,TRUE,"Лист3"}</definedName>
    <definedName name="рроо">#REF!</definedName>
    <definedName name="рск2">#N/A</definedName>
    <definedName name="рск3">#N/A</definedName>
    <definedName name="рсср">#N/A</definedName>
    <definedName name="с">#N/A</definedName>
    <definedName name="с1">#N/A</definedName>
    <definedName name="СальдоПереток">'[15]Производство электроэнергии'!$A$38</definedName>
    <definedName name="сапвпавапвапвп">[0]!сапвпавапвапвп</definedName>
    <definedName name="св">#N/A</definedName>
    <definedName name="сваеррта">#N/A</definedName>
    <definedName name="свмпвппв">#N/A</definedName>
    <definedName name="Сводный_бюджет_прям_затрат_РСК">#REF!</definedName>
    <definedName name="себ">#N/A</definedName>
    <definedName name="себестоимость2">#N/A</definedName>
    <definedName name="сель">#N/A</definedName>
    <definedName name="сельск.хоз">#N/A</definedName>
    <definedName name="семь">#REF!</definedName>
    <definedName name="сен">#REF!</definedName>
    <definedName name="сен2">#REF!</definedName>
    <definedName name="сиитьь" hidden="1">{#N/A,#N/A,TRUE,"Лист1";#N/A,#N/A,TRUE,"Лист2";#N/A,#N/A,TRUE,"Лист3"}</definedName>
    <definedName name="ск">#N/A</definedName>
    <definedName name="Собст">'[100]эл ст'!$360:$360</definedName>
    <definedName name="Собств">'[100]эл ст'!$369:$369</definedName>
    <definedName name="сокращение">#N/A</definedName>
    <definedName name="сомп">#N/A</definedName>
    <definedName name="сомпас">#N/A</definedName>
    <definedName name="сп">#N/A</definedName>
    <definedName name="Список_ДЗО">'[94]Список ДЗО'!$B$8:$B$21</definedName>
    <definedName name="список_контр.котловой">[121]t_Настройки!$B$42:$B$53</definedName>
    <definedName name="Список_контрагентов">[121]t_Настройки!$B$36:$B$39</definedName>
    <definedName name="Список_филиалов">[121]t_Настройки!$B$23:$B$26</definedName>
    <definedName name="список_филиалов1">[121]t_Настройки!$B$29:$B$33</definedName>
    <definedName name="сс">#N/A</definedName>
    <definedName name="ссс">#N/A</definedName>
    <definedName name="сссс">#N/A</definedName>
    <definedName name="ссссс">#N/A</definedName>
    <definedName name="ссы">#N/A</definedName>
    <definedName name="ссы2">#N/A</definedName>
    <definedName name="Ставка_ЕСН">0.26</definedName>
    <definedName name="ставка_НДС">18%</definedName>
    <definedName name="Статья">#REF!</definedName>
    <definedName name="Стр_Кот">[15]структура!$A$38</definedName>
    <definedName name="Стр_ПерТЭ">[15]структура!$A$48</definedName>
    <definedName name="Стр_ПерЭЭ">[15]структура!$A$16</definedName>
    <definedName name="Стр_ПрТЭ">[15]структура!$A$26</definedName>
    <definedName name="Стр_ПрЭЭ">[15]структура!$A$5</definedName>
    <definedName name="Стр_ТЭС">[15]структура!$A$32</definedName>
    <definedName name="Стр_Финансы">[15]структура!$A$84</definedName>
    <definedName name="Стр_Финансы2">[15]структура!$A$49</definedName>
    <definedName name="сумма_по_договору">#REF!</definedName>
    <definedName name="т">#N/A</definedName>
    <definedName name="т_аб_пл_1">'[103]т1.15(смета8а)'!#REF!</definedName>
    <definedName name="т_сбыт_1">'[103]т1.15(смета8а)'!#REF!</definedName>
    <definedName name="т11всего_1">[15]Т11!$B$38</definedName>
    <definedName name="т11всего_2">[15]Т11!$B$69</definedName>
    <definedName name="т12п1_1">[66]Т12!$A$10</definedName>
    <definedName name="т12п1_2">[66]Т12!$A$22</definedName>
    <definedName name="т12п2_1">[66]Т12!$A$15</definedName>
    <definedName name="т12п2_2">[66]Т12!$A$27</definedName>
    <definedName name="т19.1п16">[15]Т19.1!$B$39</definedName>
    <definedName name="т1п15">[15]Т1!$B$36</definedName>
    <definedName name="т2п11">[15]Т2!$B$42</definedName>
    <definedName name="т2п12">[15]Т2!$B$47</definedName>
    <definedName name="т2п13">[15]Т2!$B$48</definedName>
    <definedName name="т3итого">[15]Т3!$B$31</definedName>
    <definedName name="т3п3">[66]Т3!#REF!</definedName>
    <definedName name="т6п5_1">[15]Т6!$B$12</definedName>
    <definedName name="т6п5_2">[15]Т6!$B$18</definedName>
    <definedName name="Т7_тепло">#N/A</definedName>
    <definedName name="т7п4_1">[15]Т7!$B$20</definedName>
    <definedName name="т7п4_2">[15]Т7!$B$37</definedName>
    <definedName name="т7п5_1">[15]Т7!$B$22</definedName>
    <definedName name="т7п5_2">[15]Т7!$B$39</definedName>
    <definedName name="т7п6_1">[15]Т7!$B$25</definedName>
    <definedName name="т7п6_2">[15]Т7!$B$42</definedName>
    <definedName name="т8п1">[15]Т8!$B$8</definedName>
    <definedName name="таня">#N/A</definedName>
    <definedName name="таптпатпатпа">[0]!таптпатпатпа</definedName>
    <definedName name="тар">#N/A</definedName>
    <definedName name="ТАР2">#N/A</definedName>
    <definedName name="тариф">#N/A</definedName>
    <definedName name="Тариф3">#N/A</definedName>
    <definedName name="ТАРОРОЛРОЛО">[0]!ТАРОРОЛРОЛО</definedName>
    <definedName name="текмес">#REF!</definedName>
    <definedName name="текмес2">#REF!</definedName>
    <definedName name="тепло">#N/A</definedName>
    <definedName name="тов">#N/A</definedName>
    <definedName name="тп" localSheetId="4" hidden="1">{#N/A,#N/A,TRUE,"Лист1";#N/A,#N/A,TRUE,"Лист2";#N/A,#N/A,TRUE,"Лист3"}</definedName>
    <definedName name="тп" hidden="1">{#N/A,#N/A,TRUE,"Лист1";#N/A,#N/A,TRUE,"Лист2";#N/A,#N/A,TRUE,"Лист3"}</definedName>
    <definedName name="ТПм">'[122]НВВ утв тарифы'!$H$17</definedName>
    <definedName name="тпрт">[0]!тпрт</definedName>
    <definedName name="третий">#REF!</definedName>
    <definedName name="три">#N/A</definedName>
    <definedName name="троболю">[0]!троболю</definedName>
    <definedName name="ть">#N/A</definedName>
    <definedName name="ТЭП2" localSheetId="4" hidden="1">{#N/A,#N/A,TRUE,"Лист1";#N/A,#N/A,TRUE,"Лист2";#N/A,#N/A,TRUE,"Лист3"}</definedName>
    <definedName name="ТЭП2" hidden="1">{#N/A,#N/A,TRUE,"Лист1";#N/A,#N/A,TRUE,"Лист2";#N/A,#N/A,TRUE,"Лист3"}</definedName>
    <definedName name="Тэс">'[123]расчет тарифов'!#REF!</definedName>
    <definedName name="ТЭЦ">#N/A</definedName>
    <definedName name="Тюменьэнерго">#REF!</definedName>
    <definedName name="у">#N/A</definedName>
    <definedName name="у1">#N/A</definedName>
    <definedName name="уа">'[122]ИТ-бюджет'!$L$5:$L$99</definedName>
    <definedName name="уакувпа">'[124]ИТ-бюджет'!$L$5:$L$99</definedName>
    <definedName name="уваупа">'[125]ИТ-бюджет'!$L$5:$L$99</definedName>
    <definedName name="увп">'[126]ИТ-бюджет'!$L$5:$L$98</definedName>
    <definedName name="УГОЛЬ">[101]Справочники!$A$19:$A$21</definedName>
    <definedName name="уепа">#REF!</definedName>
    <definedName name="уепау">#REF!</definedName>
    <definedName name="ук">#N/A</definedName>
    <definedName name="укеееукеееееееееееееее" localSheetId="4" hidden="1">{#N/A,#N/A,TRUE,"Лист1";#N/A,#N/A,TRUE,"Лист2";#N/A,#N/A,TRUE,"Лист3"}</definedName>
    <definedName name="укеееукеееееееееееееее" hidden="1">{#N/A,#N/A,TRUE,"Лист1";#N/A,#N/A,TRUE,"Лист2";#N/A,#N/A,TRUE,"Лист3"}</definedName>
    <definedName name="укеукеуеуе" localSheetId="4" hidden="1">{#N/A,#N/A,TRUE,"Лист1";#N/A,#N/A,TRUE,"Лист2";#N/A,#N/A,TRUE,"Лист3"}</definedName>
    <definedName name="укеукеуеуе" hidden="1">{#N/A,#N/A,TRUE,"Лист1";#N/A,#N/A,TRUE,"Лист2";#N/A,#N/A,TRUE,"Лист3"}</definedName>
    <definedName name="умер">#N/A</definedName>
    <definedName name="уп">'[127]ИТ-бюджет'!$L$5:$L$99</definedName>
    <definedName name="упавп">'[115]ИТ-бюджет'!$L$5:$L$99</definedName>
    <definedName name="упакуп">#REF!</definedName>
    <definedName name="упауп">[0]!упауп</definedName>
    <definedName name="усчукапир">#N/A</definedName>
    <definedName name="уу">#N/A</definedName>
    <definedName name="уууу">#N/A</definedName>
    <definedName name="ууууууууууууууууу">[0]!ууууууууууууууууу</definedName>
    <definedName name="УФ">#N/A</definedName>
    <definedName name="уыавыапвпаворорол" hidden="1">{#N/A,#N/A,TRUE,"Лист1";#N/A,#N/A,TRUE,"Лист2";#N/A,#N/A,TRUE,"Лист3"}</definedName>
    <definedName name="уываываывыпавыа">[0]!уываываывыпавыа</definedName>
    <definedName name="уыукпе">#N/A</definedName>
    <definedName name="ф2">'[128]план 2000'!$G$643</definedName>
    <definedName name="ф4">#REF!</definedName>
    <definedName name="фам">#N/A</definedName>
    <definedName name="фев">#REF!</definedName>
    <definedName name="фев2">#REF!</definedName>
    <definedName name="Филиал">#REF!</definedName>
    <definedName name="фо">[129]Лист1!#REF!</definedName>
    <definedName name="Форма">#N/A</definedName>
    <definedName name="фф">#N/A</definedName>
    <definedName name="фыаспит">#N/A</definedName>
    <definedName name="х">#N/A</definedName>
    <definedName name="хх">'[130]6'!$B$28:$B$37,'[130]6'!$D$28:$H$37,'[130]6'!$J$28:$N$37,'[130]6'!$D$39:$H$41,'[130]6'!$J$39:$N$41,'[130]6'!$B$46:$B$55,[0]!P1_T6_Protect</definedName>
    <definedName name="хэзббббшоолп">[0]!хэзббббшоолп</definedName>
    <definedName name="ц">#N/A</definedName>
    <definedName name="ц.">#N/A</definedName>
    <definedName name="ц1">#N/A</definedName>
    <definedName name="ЦП">[98]Списки!$I$2:$I$26</definedName>
    <definedName name="ЦП1">#REF!</definedName>
    <definedName name="ЦП2">#REF!</definedName>
    <definedName name="ЦП3">#REF!</definedName>
    <definedName name="ЦП4">#REF!</definedName>
    <definedName name="цу">#N/A</definedName>
    <definedName name="цуа">#N/A</definedName>
    <definedName name="цупакувп">'[131]ИТ-бюджет'!$L$5:$L$98</definedName>
    <definedName name="ч22">#N/A</definedName>
    <definedName name="чавапвапвавав">[0]!чавапвапвавав</definedName>
    <definedName name="черновик">#N/A</definedName>
    <definedName name="четвертый">#REF!</definedName>
    <definedName name="ччч">#N/A</definedName>
    <definedName name="ш">#N/A</definedName>
    <definedName name="Ш_СК">[15]Ш_Передача_ЭЭ!$A$79</definedName>
    <definedName name="шглоьотьиита">[0]!шглоьотьиита</definedName>
    <definedName name="шгншногрппрпр">[0]!шгншногрппрпр</definedName>
    <definedName name="шгоропропрап">[0]!шгоропропрап</definedName>
    <definedName name="шгшрормпавкаы" hidden="1">{#N/A,#N/A,TRUE,"Лист1";#N/A,#N/A,TRUE,"Лист2";#N/A,#N/A,TRUE,"Лист3"}</definedName>
    <definedName name="шгшщгшпрпрапа">[0]!шгшщгшпрпрапа</definedName>
    <definedName name="ШДГШ">[0]!ШДГШ</definedName>
    <definedName name="шир_дан">#REF!</definedName>
    <definedName name="шир_отч">#REF!</definedName>
    <definedName name="шир_прош">#REF!</definedName>
    <definedName name="шир_тек">#REF!</definedName>
    <definedName name="шлплорыл">#N/A</definedName>
    <definedName name="шоапвваыаыф" hidden="1">{#N/A,#N/A,TRUE,"Лист1";#N/A,#N/A,TRUE,"Лист2";#N/A,#N/A,TRUE,"Лист3"}</definedName>
    <definedName name="шогоитими">[0]!шогоитими</definedName>
    <definedName name="шооитиаавч" hidden="1">{#N/A,#N/A,TRUE,"Лист1";#N/A,#N/A,TRUE,"Лист2";#N/A,#N/A,TRUE,"Лист3"}</definedName>
    <definedName name="шорорррпапра">[0]!шорорррпапра</definedName>
    <definedName name="шоррпвакуф">[0]!шоррпвакуф</definedName>
    <definedName name="шорттисаавч">[0]!шорттисаавч</definedName>
    <definedName name="штлоррпммпачв">[0]!штлоррпммпачв</definedName>
    <definedName name="шш" hidden="1">{#N/A,#N/A,TRUE,"Лист1";#N/A,#N/A,TRUE,"Лист2";#N/A,#N/A,TRUE,"Лист3"}</definedName>
    <definedName name="шшшшшо">#N/A</definedName>
    <definedName name="шщщолоорпап">[0]!шщщолоорпап</definedName>
    <definedName name="щ">#N/A</definedName>
    <definedName name="щжшщ">[0]!щжшщ</definedName>
    <definedName name="щжшщжщж">[0]!щжшщжщж</definedName>
    <definedName name="щжшщжщжщ">[0]!щжшщжщжщ</definedName>
    <definedName name="щжщшж">[0]!щжщшж</definedName>
    <definedName name="щжщшжшщ">[0]!щжщшжшщ</definedName>
    <definedName name="щзллторм">[0]!щзллторм</definedName>
    <definedName name="щзшщлщщошшо">[0]!щзшщлщщошшо</definedName>
    <definedName name="щзшщшщгшроо">[0]!щзшщшщгшроо</definedName>
    <definedName name="щоллопекв">[0]!щоллопекв</definedName>
    <definedName name="щомекв">[0]!щомекв</definedName>
    <definedName name="щшгшиекв">[0]!щшгшиекв</definedName>
    <definedName name="щшлдолрорми" hidden="1">{#N/A,#N/A,TRUE,"Лист1";#N/A,#N/A,TRUE,"Лист2";#N/A,#N/A,TRUE,"Лист3"}</definedName>
    <definedName name="щшолььти">[0]!щшолььти</definedName>
    <definedName name="щшропса">[0]!щшропса</definedName>
    <definedName name="щшщгтропрпвс">[0]!щшщгтропрпвс</definedName>
    <definedName name="щщ">#N/A</definedName>
    <definedName name="ъ">#N/A</definedName>
    <definedName name="ы">#N/A</definedName>
    <definedName name="ыаппр">#N/A</definedName>
    <definedName name="ыапр" localSheetId="4" hidden="1">{#N/A,#N/A,TRUE,"Лист1";#N/A,#N/A,TRUE,"Лист2";#N/A,#N/A,TRUE,"Лист3"}</definedName>
    <definedName name="ыапр" hidden="1">{#N/A,#N/A,TRUE,"Лист1";#N/A,#N/A,TRUE,"Лист2";#N/A,#N/A,TRUE,"Лист3"}</definedName>
    <definedName name="ыаупп">#N/A</definedName>
    <definedName name="ыаыыа">#N/A</definedName>
    <definedName name="ыв">#N/A</definedName>
    <definedName name="ываы">#REF!</definedName>
    <definedName name="ывпкывк">#N/A</definedName>
    <definedName name="ывпмьпь">#N/A</definedName>
    <definedName name="ывы">#N/A</definedName>
    <definedName name="ывявапро">[0]!ывявапро</definedName>
    <definedName name="ымпы">#N/A</definedName>
    <definedName name="ыпр">#N/A</definedName>
    <definedName name="ыпыим" localSheetId="4" hidden="1">{#N/A,#N/A,TRUE,"Лист1";#N/A,#N/A,TRUE,"Лист2";#N/A,#N/A,TRUE,"Лист3"}</definedName>
    <definedName name="ыпыим" hidden="1">{#N/A,#N/A,TRUE,"Лист1";#N/A,#N/A,TRUE,"Лист2";#N/A,#N/A,TRUE,"Лист3"}</definedName>
    <definedName name="ыпыпми" localSheetId="4" hidden="1">{#N/A,#N/A,TRUE,"Лист1";#N/A,#N/A,TRUE,"Лист2";#N/A,#N/A,TRUE,"Лист3"}</definedName>
    <definedName name="ыпыпми" hidden="1">{#N/A,#N/A,TRUE,"Лист1";#N/A,#N/A,TRUE,"Лист2";#N/A,#N/A,TRUE,"Лист3"}</definedName>
    <definedName name="ысчпи" localSheetId="4" hidden="1">{#N/A,#N/A,TRUE,"Лист1";#N/A,#N/A,TRUE,"Лист2";#N/A,#N/A,TRUE,"Лист3"}</definedName>
    <definedName name="ысчпи" hidden="1">{#N/A,#N/A,TRUE,"Лист1";#N/A,#N/A,TRUE,"Лист2";#N/A,#N/A,TRUE,"Лист3"}</definedName>
    <definedName name="ыуаы" localSheetId="4" hidden="1">{#N/A,#N/A,TRUE,"Лист1";#N/A,#N/A,TRUE,"Лист2";#N/A,#N/A,TRUE,"Лист3"}</definedName>
    <definedName name="ыуаы" hidden="1">{#N/A,#N/A,TRUE,"Лист1";#N/A,#N/A,TRUE,"Лист2";#N/A,#N/A,TRUE,"Лист3"}</definedName>
    <definedName name="ыфса">#N/A</definedName>
    <definedName name="ыыыы">#N/A</definedName>
    <definedName name="ЬЬ">'[129]ИТОГИ  по Н,Р,Э,Q'!$A$2:$IV$4</definedName>
    <definedName name="ььтлдолртот">[0]!ььтлдолртот</definedName>
    <definedName name="ЬЬЬ">'[131]ИТОГИ  по Н,Р,Э,Q'!$2:$4</definedName>
    <definedName name="э">#N/A</definedName>
    <definedName name="ээ">[5]!ээ</definedName>
    <definedName name="эээ">#N/A</definedName>
    <definedName name="ю">#N/A</definedName>
    <definedName name="юбьбютьи" hidden="1">{#N/A,#N/A,TRUE,"Лист1";#N/A,#N/A,TRUE,"Лист2";#N/A,#N/A,TRUE,"Лист3"}</definedName>
    <definedName name="юлолтррпв" hidden="1">{#N/A,#N/A,TRUE,"Лист1";#N/A,#N/A,TRUE,"Лист2";#N/A,#N/A,TRUE,"Лист3"}</definedName>
    <definedName name="юю">P1_T29?item_ext?2СТ.Э</definedName>
    <definedName name="ююююююю" localSheetId="4">#N/A</definedName>
    <definedName name="ююююююю">[0]!_DAT3</definedName>
    <definedName name="я">#N/A</definedName>
    <definedName name="янв">#REF!</definedName>
    <definedName name="янв2">#REF!</definedName>
    <definedName name="Янтарьэнерго">#REF!</definedName>
    <definedName name="Ячейка51">#REF!</definedName>
    <definedName name="яя">#N/A</definedName>
    <definedName name="яяя">#N/A</definedName>
  </definedNames>
  <calcPr calcId="145621"/>
</workbook>
</file>

<file path=xl/calcChain.xml><?xml version="1.0" encoding="utf-8"?>
<calcChain xmlns="http://schemas.openxmlformats.org/spreadsheetml/2006/main">
  <c r="F8" i="4" l="1"/>
  <c r="F26" i="4"/>
  <c r="F25" i="4"/>
  <c r="E25" i="4"/>
  <c r="D25" i="4"/>
  <c r="E26" i="4" l="1"/>
  <c r="D32" i="5" l="1"/>
  <c r="D13" i="5"/>
  <c r="D54" i="5"/>
  <c r="C60" i="7" l="1"/>
  <c r="D19" i="5" l="1"/>
  <c r="D6" i="5"/>
  <c r="BH48" i="7" l="1"/>
  <c r="BF48" i="7"/>
  <c r="BD48" i="7"/>
  <c r="N11" i="7"/>
  <c r="BS41" i="7"/>
  <c r="BR41" i="7"/>
  <c r="BP28" i="7"/>
  <c r="BH28" i="7"/>
  <c r="BG28" i="7"/>
  <c r="BF28" i="7"/>
  <c r="BE28" i="7"/>
  <c r="BD28" i="7"/>
  <c r="BN11" i="7"/>
  <c r="BT11" i="7"/>
  <c r="BT10" i="7"/>
  <c r="BP27" i="7"/>
  <c r="BM28" i="7"/>
  <c r="BK28" i="7"/>
  <c r="BL28" i="7"/>
  <c r="BN28" i="7"/>
  <c r="BJ28" i="7"/>
  <c r="BK17" i="7"/>
  <c r="BL17" i="7"/>
  <c r="BM17" i="7"/>
  <c r="BN17" i="7"/>
  <c r="BJ17" i="7"/>
  <c r="BE17" i="7"/>
  <c r="BF17" i="7"/>
  <c r="BG17" i="7"/>
  <c r="BH17" i="7"/>
  <c r="BD17" i="7"/>
  <c r="BP17" i="7"/>
  <c r="BP16" i="7"/>
  <c r="BP9" i="7"/>
  <c r="BP25" i="7"/>
  <c r="BO25" i="7"/>
  <c r="BN12" i="7"/>
  <c r="BN13" i="7"/>
  <c r="BN14" i="7"/>
  <c r="BK10" i="7"/>
  <c r="BL10" i="7"/>
  <c r="BM10" i="7"/>
  <c r="BN10" i="7"/>
  <c r="BJ10" i="7"/>
  <c r="BE10" i="7"/>
  <c r="BF10" i="7"/>
  <c r="BG10" i="7"/>
  <c r="BG48" i="7" s="1"/>
  <c r="BH10" i="7"/>
  <c r="BG49" i="7"/>
  <c r="BH11" i="7"/>
  <c r="BH12" i="7"/>
  <c r="BH13" i="7"/>
  <c r="BH14" i="7"/>
  <c r="BD10" i="7"/>
  <c r="BJ59" i="7"/>
  <c r="BK59" i="7"/>
  <c r="BL59" i="7"/>
  <c r="BM59" i="7"/>
  <c r="BN59" i="7"/>
  <c r="BK60" i="7"/>
  <c r="BL60" i="7"/>
  <c r="BM60" i="7"/>
  <c r="BN60" i="7"/>
  <c r="BK61" i="7"/>
  <c r="BL61" i="7"/>
  <c r="BM61" i="7"/>
  <c r="BN61" i="7"/>
  <c r="BK62" i="7"/>
  <c r="BL62" i="7"/>
  <c r="BM62" i="7"/>
  <c r="BN62" i="7"/>
  <c r="BJ60" i="7"/>
  <c r="BJ61" i="7"/>
  <c r="BJ62" i="7"/>
  <c r="BK21" i="7"/>
  <c r="BL21" i="7"/>
  <c r="BM21" i="7"/>
  <c r="BN21" i="7"/>
  <c r="BK22" i="7"/>
  <c r="BL22" i="7"/>
  <c r="BM22" i="7"/>
  <c r="BN22" i="7"/>
  <c r="BK23" i="7"/>
  <c r="BL23" i="7"/>
  <c r="BM23" i="7"/>
  <c r="BN23" i="7"/>
  <c r="BK24" i="7"/>
  <c r="BL24" i="7"/>
  <c r="BM24" i="7"/>
  <c r="BN24" i="7"/>
  <c r="BJ22" i="7"/>
  <c r="BJ23" i="7"/>
  <c r="BJ24" i="7"/>
  <c r="BJ21" i="7"/>
  <c r="BE59" i="7"/>
  <c r="BF59" i="7"/>
  <c r="BG59" i="7"/>
  <c r="BH59" i="7"/>
  <c r="BE60" i="7"/>
  <c r="BF60" i="7"/>
  <c r="BG60" i="7"/>
  <c r="BH60" i="7"/>
  <c r="BE61" i="7"/>
  <c r="BF61" i="7"/>
  <c r="BG61" i="7"/>
  <c r="BH61" i="7"/>
  <c r="BE62" i="7"/>
  <c r="BF62" i="7"/>
  <c r="BG62" i="7"/>
  <c r="BH62" i="7"/>
  <c r="BD60" i="7"/>
  <c r="BD61" i="7"/>
  <c r="BD62" i="7"/>
  <c r="BD59" i="7"/>
  <c r="BE21" i="7"/>
  <c r="BF21" i="7"/>
  <c r="BG21" i="7"/>
  <c r="BH21" i="7"/>
  <c r="BE22" i="7"/>
  <c r="BF22" i="7"/>
  <c r="BG22" i="7"/>
  <c r="BH22" i="7"/>
  <c r="BE23" i="7"/>
  <c r="BF23" i="7"/>
  <c r="BG23" i="7"/>
  <c r="BH23" i="7"/>
  <c r="BE24" i="7"/>
  <c r="BF24" i="7"/>
  <c r="BG24" i="7"/>
  <c r="BH24" i="7"/>
  <c r="BD22" i="7"/>
  <c r="BD23" i="7"/>
  <c r="BD24" i="7"/>
  <c r="BD21" i="7"/>
  <c r="BK58" i="7"/>
  <c r="BK57" i="7"/>
  <c r="BK20" i="7"/>
  <c r="BK19" i="7"/>
  <c r="BE20" i="7"/>
  <c r="BE19" i="7"/>
  <c r="AQ59" i="7"/>
  <c r="AR59" i="7"/>
  <c r="AS59" i="7"/>
  <c r="AT59" i="7"/>
  <c r="AQ60" i="7"/>
  <c r="AR60" i="7"/>
  <c r="AS60" i="7"/>
  <c r="AT60" i="7"/>
  <c r="AQ61" i="7"/>
  <c r="AR61" i="7"/>
  <c r="AS61" i="7"/>
  <c r="AT61" i="7"/>
  <c r="AQ62" i="7"/>
  <c r="AR62" i="7"/>
  <c r="AS62" i="7"/>
  <c r="AT62" i="7"/>
  <c r="AP60" i="7"/>
  <c r="AP61" i="7"/>
  <c r="AV61" i="7" s="1"/>
  <c r="AP62" i="7"/>
  <c r="AP59" i="7"/>
  <c r="AQ21" i="7"/>
  <c r="AR21" i="7"/>
  <c r="AS21" i="7"/>
  <c r="AT21" i="7"/>
  <c r="AQ22" i="7"/>
  <c r="AR22" i="7"/>
  <c r="AS22" i="7"/>
  <c r="AT22" i="7"/>
  <c r="AQ23" i="7"/>
  <c r="AR23" i="7"/>
  <c r="AS23" i="7"/>
  <c r="AT23" i="7"/>
  <c r="AQ24" i="7"/>
  <c r="AR24" i="7"/>
  <c r="AS24" i="7"/>
  <c r="AT24" i="7"/>
  <c r="AP22" i="7"/>
  <c r="AP23" i="7"/>
  <c r="AP24" i="7"/>
  <c r="AP21" i="7"/>
  <c r="AK59" i="7"/>
  <c r="AL59" i="7"/>
  <c r="AM59" i="7"/>
  <c r="AN59" i="7"/>
  <c r="AK60" i="7"/>
  <c r="AL60" i="7"/>
  <c r="AM60" i="7"/>
  <c r="AN60" i="7"/>
  <c r="AK61" i="7"/>
  <c r="AL61" i="7"/>
  <c r="AM61" i="7"/>
  <c r="AN61" i="7"/>
  <c r="AK62" i="7"/>
  <c r="AL62" i="7"/>
  <c r="AM62" i="7"/>
  <c r="AN62" i="7"/>
  <c r="AJ60" i="7"/>
  <c r="AJ61" i="7"/>
  <c r="AJ62" i="7"/>
  <c r="AJ59" i="7"/>
  <c r="AK21" i="7"/>
  <c r="AL21" i="7"/>
  <c r="AM21" i="7"/>
  <c r="AN21" i="7"/>
  <c r="AK22" i="7"/>
  <c r="AL22" i="7"/>
  <c r="AM22" i="7"/>
  <c r="AN22" i="7"/>
  <c r="AK23" i="7"/>
  <c r="AL23" i="7"/>
  <c r="AM23" i="7"/>
  <c r="AN23" i="7"/>
  <c r="AK24" i="7"/>
  <c r="AL24" i="7"/>
  <c r="AM24" i="7"/>
  <c r="AN24" i="7"/>
  <c r="AJ22" i="7"/>
  <c r="AJ23" i="7"/>
  <c r="AJ24" i="7"/>
  <c r="AJ21" i="7"/>
  <c r="J59" i="7"/>
  <c r="K59" i="7"/>
  <c r="L59" i="7"/>
  <c r="M59" i="7"/>
  <c r="J60" i="7"/>
  <c r="K60" i="7"/>
  <c r="L60" i="7"/>
  <c r="M60" i="7"/>
  <c r="J61" i="7"/>
  <c r="K61" i="7"/>
  <c r="L61" i="7"/>
  <c r="M61" i="7"/>
  <c r="J62" i="7"/>
  <c r="K62" i="7"/>
  <c r="L62" i="7"/>
  <c r="M62" i="7"/>
  <c r="I60" i="7"/>
  <c r="I61" i="7"/>
  <c r="I62" i="7"/>
  <c r="I59" i="7"/>
  <c r="D59" i="7"/>
  <c r="E59" i="7"/>
  <c r="F59" i="7"/>
  <c r="G59" i="7"/>
  <c r="D60" i="7"/>
  <c r="E60" i="7"/>
  <c r="F60" i="7"/>
  <c r="G60" i="7"/>
  <c r="D61" i="7"/>
  <c r="E61" i="7"/>
  <c r="F61" i="7"/>
  <c r="G61" i="7"/>
  <c r="D62" i="7"/>
  <c r="E62" i="7"/>
  <c r="F62" i="7"/>
  <c r="G62" i="7"/>
  <c r="C61" i="7"/>
  <c r="C62" i="7"/>
  <c r="C59" i="7"/>
  <c r="J19" i="7"/>
  <c r="D20" i="7"/>
  <c r="D19" i="7"/>
  <c r="I20" i="7"/>
  <c r="J24" i="7"/>
  <c r="K24" i="7"/>
  <c r="L24" i="7"/>
  <c r="M24" i="7"/>
  <c r="J23" i="7"/>
  <c r="K23" i="7"/>
  <c r="L23" i="7"/>
  <c r="M23" i="7"/>
  <c r="J22" i="7"/>
  <c r="K22" i="7"/>
  <c r="L22" i="7"/>
  <c r="M22" i="7"/>
  <c r="J21" i="7"/>
  <c r="K21" i="7"/>
  <c r="L21" i="7"/>
  <c r="M21" i="7"/>
  <c r="I24" i="7"/>
  <c r="I23" i="7"/>
  <c r="I22" i="7"/>
  <c r="I21" i="7"/>
  <c r="D24" i="7"/>
  <c r="E24" i="7"/>
  <c r="F24" i="7"/>
  <c r="G24" i="7"/>
  <c r="D23" i="7"/>
  <c r="E23" i="7"/>
  <c r="F23" i="7"/>
  <c r="G23" i="7"/>
  <c r="C24" i="7"/>
  <c r="C23" i="7"/>
  <c r="D22" i="7"/>
  <c r="E22" i="7"/>
  <c r="F22" i="7"/>
  <c r="G22" i="7"/>
  <c r="C22" i="7"/>
  <c r="D21" i="7"/>
  <c r="E21" i="7"/>
  <c r="F21" i="7"/>
  <c r="G21" i="7"/>
  <c r="C21" i="7"/>
  <c r="C68" i="7" s="1"/>
  <c r="AF79" i="7"/>
  <c r="AE79" i="7"/>
  <c r="AD79" i="7"/>
  <c r="AC79" i="7"/>
  <c r="AB79" i="7"/>
  <c r="AA79" i="7"/>
  <c r="G74" i="7"/>
  <c r="F74" i="7"/>
  <c r="E74" i="7"/>
  <c r="C74" i="7"/>
  <c r="N69" i="7"/>
  <c r="M69" i="7"/>
  <c r="L69" i="7"/>
  <c r="K69" i="7"/>
  <c r="I69" i="7"/>
  <c r="H69" i="7"/>
  <c r="G69" i="7"/>
  <c r="F69" i="7"/>
  <c r="E69" i="7"/>
  <c r="C69" i="7"/>
  <c r="F68" i="7"/>
  <c r="E68" i="7"/>
  <c r="BO62" i="7"/>
  <c r="BT62" i="7"/>
  <c r="BS62" i="7"/>
  <c r="BR62" i="7"/>
  <c r="BQ62" i="7"/>
  <c r="BP62" i="7"/>
  <c r="AU62" i="7"/>
  <c r="AZ62" i="7"/>
  <c r="AY62" i="7"/>
  <c r="AX62" i="7"/>
  <c r="AW62" i="7"/>
  <c r="AV62" i="7"/>
  <c r="U62" i="7"/>
  <c r="N62" i="7"/>
  <c r="S62" i="7"/>
  <c r="R62" i="7"/>
  <c r="Q62" i="7"/>
  <c r="P62" i="7"/>
  <c r="O62" i="7"/>
  <c r="BT61" i="7"/>
  <c r="BS61" i="7"/>
  <c r="BR61" i="7"/>
  <c r="BQ61" i="7"/>
  <c r="BP61" i="7"/>
  <c r="AZ61" i="7"/>
  <c r="AY61" i="7"/>
  <c r="AX61" i="7"/>
  <c r="AW61" i="7"/>
  <c r="S61" i="7"/>
  <c r="R61" i="7"/>
  <c r="Q61" i="7"/>
  <c r="P61" i="7"/>
  <c r="O61" i="7"/>
  <c r="BT60" i="7"/>
  <c r="BS60" i="7"/>
  <c r="BR60" i="7"/>
  <c r="BQ60" i="7"/>
  <c r="BP60" i="7"/>
  <c r="AZ60" i="7"/>
  <c r="AY60" i="7"/>
  <c r="AX60" i="7"/>
  <c r="AW60" i="7"/>
  <c r="AV60" i="7"/>
  <c r="S60" i="7"/>
  <c r="R60" i="7"/>
  <c r="Q60" i="7"/>
  <c r="P60" i="7"/>
  <c r="O60" i="7"/>
  <c r="BO59" i="7"/>
  <c r="BT59" i="7"/>
  <c r="BS59" i="7"/>
  <c r="BR59" i="7"/>
  <c r="BQ59" i="7"/>
  <c r="BP59" i="7"/>
  <c r="AU59" i="7"/>
  <c r="AZ59" i="7"/>
  <c r="AY59" i="7"/>
  <c r="AX59" i="7"/>
  <c r="AW59" i="7"/>
  <c r="AV59" i="7"/>
  <c r="U59" i="7"/>
  <c r="N59" i="7"/>
  <c r="S59" i="7"/>
  <c r="R59" i="7"/>
  <c r="Q59" i="7"/>
  <c r="P59" i="7"/>
  <c r="O59" i="7"/>
  <c r="BO58" i="7"/>
  <c r="BN58" i="7"/>
  <c r="BM58" i="7"/>
  <c r="BL58" i="7"/>
  <c r="BJ58" i="7"/>
  <c r="AU58" i="7"/>
  <c r="AT58" i="7"/>
  <c r="AS58" i="7"/>
  <c r="AR58" i="7"/>
  <c r="AP58" i="7"/>
  <c r="U58" i="7"/>
  <c r="P58" i="7"/>
  <c r="N58" i="7"/>
  <c r="M58" i="7"/>
  <c r="L58" i="7"/>
  <c r="K58" i="7"/>
  <c r="I58" i="7"/>
  <c r="BO57" i="7"/>
  <c r="BN57" i="7"/>
  <c r="BM57" i="7"/>
  <c r="BL57" i="7"/>
  <c r="BJ57" i="7"/>
  <c r="AU57" i="7"/>
  <c r="AT57" i="7"/>
  <c r="AS57" i="7"/>
  <c r="AR57" i="7"/>
  <c r="AP57" i="7"/>
  <c r="U57" i="7"/>
  <c r="P57" i="7"/>
  <c r="N57" i="7"/>
  <c r="M57" i="7"/>
  <c r="L57" i="7"/>
  <c r="K57" i="7"/>
  <c r="I57" i="7"/>
  <c r="BN55" i="7"/>
  <c r="BM55" i="7"/>
  <c r="BL55" i="7"/>
  <c r="BJ55" i="7"/>
  <c r="BI55" i="7"/>
  <c r="BH55" i="7"/>
  <c r="BG55" i="7"/>
  <c r="BF55" i="7"/>
  <c r="BD55" i="7"/>
  <c r="BC55" i="7" s="1"/>
  <c r="AZ55" i="7"/>
  <c r="AY55" i="7"/>
  <c r="AX55" i="7"/>
  <c r="AW55" i="7"/>
  <c r="AV55" i="7"/>
  <c r="AU55" i="7" s="1"/>
  <c r="AT55" i="7"/>
  <c r="AS55" i="7"/>
  <c r="AR55" i="7"/>
  <c r="AP55" i="7"/>
  <c r="AO55" i="7"/>
  <c r="AN55" i="7"/>
  <c r="AM55" i="7"/>
  <c r="AL55" i="7"/>
  <c r="AJ55" i="7"/>
  <c r="AI55" i="7" s="1"/>
  <c r="S55" i="7"/>
  <c r="R55" i="7"/>
  <c r="Q55" i="7"/>
  <c r="O55" i="7"/>
  <c r="N55" i="7"/>
  <c r="AF55" i="7" s="1"/>
  <c r="M55" i="7"/>
  <c r="L55" i="7"/>
  <c r="K55" i="7"/>
  <c r="I55" i="7"/>
  <c r="H55" i="7" s="1"/>
  <c r="G55" i="7"/>
  <c r="F55" i="7"/>
  <c r="E55" i="7"/>
  <c r="C55" i="7"/>
  <c r="B55" i="7"/>
  <c r="AZ54" i="7"/>
  <c r="AZ64" i="7" s="1"/>
  <c r="AY54" i="7"/>
  <c r="AY64" i="7" s="1"/>
  <c r="AX54" i="7"/>
  <c r="AX64" i="7" s="1"/>
  <c r="AW54" i="7"/>
  <c r="AW64" i="7" s="1"/>
  <c r="AV54" i="7"/>
  <c r="AV64" i="7" s="1"/>
  <c r="AU54" i="7"/>
  <c r="X54" i="7"/>
  <c r="W54" i="7"/>
  <c r="V54" i="7"/>
  <c r="T54" i="7"/>
  <c r="S54" i="7"/>
  <c r="S64" i="7" s="1"/>
  <c r="R54" i="7"/>
  <c r="R56" i="7" s="1"/>
  <c r="Q54" i="7"/>
  <c r="Q64" i="7" s="1"/>
  <c r="P54" i="7"/>
  <c r="P56" i="7" s="1"/>
  <c r="AZ52" i="7"/>
  <c r="AY52" i="7"/>
  <c r="AX52" i="7"/>
  <c r="AW52" i="7"/>
  <c r="AV52" i="7"/>
  <c r="S52" i="7"/>
  <c r="R52" i="7"/>
  <c r="Q52" i="7"/>
  <c r="P52" i="7"/>
  <c r="O52" i="7"/>
  <c r="N52" i="7"/>
  <c r="AZ51" i="7"/>
  <c r="AY51" i="7"/>
  <c r="AX51" i="7"/>
  <c r="AW51" i="7"/>
  <c r="AV51" i="7"/>
  <c r="S51" i="7"/>
  <c r="R51" i="7"/>
  <c r="Q51" i="7"/>
  <c r="P51" i="7"/>
  <c r="O51" i="7"/>
  <c r="N51" i="7" s="1"/>
  <c r="BM50" i="7"/>
  <c r="BL50" i="7"/>
  <c r="BJ50" i="7"/>
  <c r="BG50" i="7"/>
  <c r="BF50" i="7"/>
  <c r="BD50" i="7"/>
  <c r="AZ50" i="7"/>
  <c r="AY50" i="7"/>
  <c r="AX50" i="7"/>
  <c r="AW50" i="7"/>
  <c r="AV50" i="7"/>
  <c r="AU50" i="7"/>
  <c r="AS50" i="7"/>
  <c r="AR50" i="7"/>
  <c r="AP50" i="7"/>
  <c r="AM50" i="7"/>
  <c r="AL50" i="7"/>
  <c r="AJ50" i="7"/>
  <c r="S50" i="7"/>
  <c r="R50" i="7"/>
  <c r="Q50" i="7"/>
  <c r="P50" i="7"/>
  <c r="O50" i="7"/>
  <c r="N50" i="7" s="1"/>
  <c r="L50" i="7"/>
  <c r="K50" i="7"/>
  <c r="I50" i="7"/>
  <c r="F50" i="7"/>
  <c r="E50" i="7"/>
  <c r="C50" i="7"/>
  <c r="BM49" i="7"/>
  <c r="BL49" i="7"/>
  <c r="BJ49" i="7"/>
  <c r="BF49" i="7"/>
  <c r="BD49" i="7"/>
  <c r="AZ49" i="7"/>
  <c r="AY49" i="7"/>
  <c r="AX49" i="7"/>
  <c r="AW49" i="7"/>
  <c r="AV49" i="7"/>
  <c r="AU49" i="7" s="1"/>
  <c r="AS49" i="7"/>
  <c r="AR49" i="7"/>
  <c r="AP49" i="7"/>
  <c r="AM49" i="7"/>
  <c r="AL49" i="7"/>
  <c r="AJ49" i="7"/>
  <c r="S49" i="7"/>
  <c r="R49" i="7"/>
  <c r="Q49" i="7"/>
  <c r="P49" i="7"/>
  <c r="O49" i="7"/>
  <c r="N49" i="7"/>
  <c r="L49" i="7"/>
  <c r="K49" i="7"/>
  <c r="I49" i="7"/>
  <c r="F49" i="7"/>
  <c r="E49" i="7"/>
  <c r="C49" i="7"/>
  <c r="AZ47" i="7"/>
  <c r="AZ65" i="7" s="1"/>
  <c r="AY47" i="7"/>
  <c r="AX47" i="7"/>
  <c r="AX65" i="7" s="1"/>
  <c r="AW47" i="7"/>
  <c r="AV47" i="7"/>
  <c r="S47" i="7"/>
  <c r="R47" i="7"/>
  <c r="Q47" i="7"/>
  <c r="P47" i="7"/>
  <c r="BS43" i="7"/>
  <c r="AY43" i="7"/>
  <c r="R43" i="7"/>
  <c r="BT41" i="7"/>
  <c r="BP41" i="7"/>
  <c r="BP38" i="7"/>
  <c r="AV38" i="7"/>
  <c r="O38" i="7"/>
  <c r="BC33" i="7"/>
  <c r="AZ33" i="7"/>
  <c r="AY33" i="7"/>
  <c r="AX33" i="7"/>
  <c r="AV33" i="7"/>
  <c r="AI33" i="7"/>
  <c r="S33" i="7"/>
  <c r="R33" i="7"/>
  <c r="Q33" i="7"/>
  <c r="B33" i="7"/>
  <c r="AZ32" i="7"/>
  <c r="AY32" i="7"/>
  <c r="AX32" i="7"/>
  <c r="AW32" i="7"/>
  <c r="AV32" i="7"/>
  <c r="S32" i="7"/>
  <c r="R32" i="7"/>
  <c r="Q32" i="7"/>
  <c r="P32" i="7"/>
  <c r="O32" i="7"/>
  <c r="AZ28" i="7"/>
  <c r="AY28" i="7"/>
  <c r="AX28" i="7"/>
  <c r="AW28" i="7"/>
  <c r="AV28" i="7"/>
  <c r="AU28" i="7" s="1"/>
  <c r="S28" i="7"/>
  <c r="R28" i="7"/>
  <c r="Q28" i="7"/>
  <c r="P28" i="7"/>
  <c r="O28" i="7"/>
  <c r="N28" i="7" s="1"/>
  <c r="AZ27" i="7"/>
  <c r="AY27" i="7"/>
  <c r="AX27" i="7"/>
  <c r="AV27" i="7"/>
  <c r="S27" i="7"/>
  <c r="R27" i="7"/>
  <c r="Q27" i="7"/>
  <c r="P27" i="7"/>
  <c r="P26" i="7"/>
  <c r="AZ25" i="7"/>
  <c r="AY25" i="7"/>
  <c r="AX25" i="7"/>
  <c r="AV25" i="7"/>
  <c r="Y25" i="7"/>
  <c r="Y79" i="7" s="1"/>
  <c r="X25" i="7"/>
  <c r="X79" i="7" s="1"/>
  <c r="W25" i="7"/>
  <c r="W79" i="7" s="1"/>
  <c r="V25" i="7"/>
  <c r="V79" i="7" s="1"/>
  <c r="T25" i="7"/>
  <c r="T79" i="7" s="1"/>
  <c r="S25" i="7"/>
  <c r="R25" i="7"/>
  <c r="Q25" i="7"/>
  <c r="P25" i="7"/>
  <c r="X24" i="7"/>
  <c r="W24" i="7"/>
  <c r="V24" i="7"/>
  <c r="U24" i="7"/>
  <c r="T24" i="7"/>
  <c r="X23" i="7"/>
  <c r="W23" i="7"/>
  <c r="V23" i="7"/>
  <c r="U23" i="7"/>
  <c r="T23" i="7"/>
  <c r="X22" i="7"/>
  <c r="W22" i="7"/>
  <c r="V22" i="7"/>
  <c r="U22" i="7"/>
  <c r="T22" i="7"/>
  <c r="X21" i="7"/>
  <c r="W21" i="7"/>
  <c r="V21" i="7"/>
  <c r="U21" i="7"/>
  <c r="T21" i="7"/>
  <c r="BQ20" i="7"/>
  <c r="BN20" i="7"/>
  <c r="BM20" i="7"/>
  <c r="BL20" i="7"/>
  <c r="BJ20" i="7"/>
  <c r="BE58" i="7"/>
  <c r="AW20" i="7"/>
  <c r="AW27" i="7" s="1"/>
  <c r="AU27" i="7" s="1"/>
  <c r="AT20" i="7"/>
  <c r="AS20" i="7"/>
  <c r="AR20" i="7"/>
  <c r="AP20" i="7"/>
  <c r="AK20" i="7"/>
  <c r="AK58" i="7" s="1"/>
  <c r="AQ58" i="7" s="1"/>
  <c r="U20" i="7"/>
  <c r="M20" i="7"/>
  <c r="L20" i="7"/>
  <c r="K20" i="7"/>
  <c r="D58" i="7"/>
  <c r="J58" i="7" s="1"/>
  <c r="BQ19" i="7"/>
  <c r="BQ57" i="7" s="1"/>
  <c r="BE57" i="7"/>
  <c r="AW19" i="7"/>
  <c r="AW26" i="7" s="1"/>
  <c r="AQ19" i="7"/>
  <c r="AK19" i="7"/>
  <c r="AK57" i="7" s="1"/>
  <c r="AQ57" i="7" s="1"/>
  <c r="D57" i="7"/>
  <c r="J57" i="7" s="1"/>
  <c r="AZ18" i="7"/>
  <c r="AY18" i="7"/>
  <c r="AX18" i="7"/>
  <c r="AW18" i="7"/>
  <c r="AV18" i="7"/>
  <c r="AU18" i="7" s="1"/>
  <c r="S18" i="7"/>
  <c r="R18" i="7"/>
  <c r="Q18" i="7"/>
  <c r="P18" i="7"/>
  <c r="BT17" i="7"/>
  <c r="BT55" i="7" s="1"/>
  <c r="BS17" i="7"/>
  <c r="BS55" i="7" s="1"/>
  <c r="BR17" i="7"/>
  <c r="BR55" i="7" s="1"/>
  <c r="BQ17" i="7"/>
  <c r="BQ55" i="7" s="1"/>
  <c r="BP55" i="7"/>
  <c r="BO17" i="7"/>
  <c r="BI17" i="7"/>
  <c r="BI33" i="7" s="1"/>
  <c r="BM16" i="7" s="1"/>
  <c r="BM54" i="7" s="1"/>
  <c r="BC17" i="7"/>
  <c r="AU17" i="7"/>
  <c r="AO17" i="7"/>
  <c r="AO33" i="7" s="1"/>
  <c r="AI17" i="7"/>
  <c r="N17" i="7"/>
  <c r="H17" i="7"/>
  <c r="H33" i="7" s="1"/>
  <c r="B17" i="7"/>
  <c r="U17" i="7" s="1"/>
  <c r="BT16" i="7"/>
  <c r="BT54" i="7" s="1"/>
  <c r="BS16" i="7"/>
  <c r="BS54" i="7" s="1"/>
  <c r="BR16" i="7"/>
  <c r="BR54" i="7" s="1"/>
  <c r="BQ16" i="7"/>
  <c r="BQ54" i="7" s="1"/>
  <c r="BN16" i="7"/>
  <c r="BN54" i="7" s="1"/>
  <c r="BK16" i="7"/>
  <c r="BK54" i="7" s="1"/>
  <c r="AU16" i="7"/>
  <c r="AT16" i="7"/>
  <c r="AT54" i="7" s="1"/>
  <c r="AS16" i="7"/>
  <c r="AS54" i="7" s="1"/>
  <c r="AR16" i="7"/>
  <c r="AR54" i="7" s="1"/>
  <c r="AQ16" i="7"/>
  <c r="AQ54" i="7" s="1"/>
  <c r="AN16" i="7"/>
  <c r="AN54" i="7" s="1"/>
  <c r="AM16" i="7"/>
  <c r="AM54" i="7" s="1"/>
  <c r="AL16" i="7"/>
  <c r="AL54" i="7" s="1"/>
  <c r="AL56" i="7" s="1"/>
  <c r="AK16" i="7"/>
  <c r="AK54" i="7" s="1"/>
  <c r="O16" i="7"/>
  <c r="O54" i="7" s="1"/>
  <c r="M16" i="7"/>
  <c r="M54" i="7" s="1"/>
  <c r="L16" i="7"/>
  <c r="L54" i="7" s="1"/>
  <c r="K16" i="7"/>
  <c r="K54" i="7" s="1"/>
  <c r="J16" i="7"/>
  <c r="J54" i="7" s="1"/>
  <c r="I16" i="7"/>
  <c r="I54" i="7" s="1"/>
  <c r="G16" i="7"/>
  <c r="G54" i="7" s="1"/>
  <c r="F16" i="7"/>
  <c r="F54" i="7" s="1"/>
  <c r="E16" i="7"/>
  <c r="E54" i="7" s="1"/>
  <c r="D16" i="7"/>
  <c r="D54" i="7" s="1"/>
  <c r="BT14" i="7"/>
  <c r="BT52" i="7" s="1"/>
  <c r="BS14" i="7"/>
  <c r="BS52" i="7" s="1"/>
  <c r="BR14" i="7"/>
  <c r="BR52" i="7" s="1"/>
  <c r="BQ14" i="7"/>
  <c r="BQ52" i="7" s="1"/>
  <c r="BP14" i="7"/>
  <c r="BP52" i="7" s="1"/>
  <c r="BO52" i="7" s="1"/>
  <c r="BN52" i="7"/>
  <c r="BH52" i="7"/>
  <c r="AU14" i="7"/>
  <c r="AT14" i="7"/>
  <c r="AT52" i="7" s="1"/>
  <c r="AN14" i="7"/>
  <c r="AN52" i="7" s="1"/>
  <c r="N14" i="7"/>
  <c r="M14" i="7"/>
  <c r="M52" i="7" s="1"/>
  <c r="G14" i="7"/>
  <c r="G52" i="7" s="1"/>
  <c r="BT13" i="7"/>
  <c r="BT51" i="7" s="1"/>
  <c r="BS13" i="7"/>
  <c r="BS51" i="7" s="1"/>
  <c r="BR13" i="7"/>
  <c r="BR51" i="7" s="1"/>
  <c r="BQ13" i="7"/>
  <c r="BQ51" i="7" s="1"/>
  <c r="BP13" i="7"/>
  <c r="BP51" i="7" s="1"/>
  <c r="BO51" i="7" s="1"/>
  <c r="BN51" i="7"/>
  <c r="BH51" i="7"/>
  <c r="AU13" i="7"/>
  <c r="AG13" i="7" s="1"/>
  <c r="AT13" i="7"/>
  <c r="AT51" i="7" s="1"/>
  <c r="AN13" i="7"/>
  <c r="AN51" i="7" s="1"/>
  <c r="AB13" i="7"/>
  <c r="N13" i="7"/>
  <c r="AF13" i="7" s="1"/>
  <c r="M13" i="7"/>
  <c r="M51" i="7" s="1"/>
  <c r="G13" i="7"/>
  <c r="G51" i="7" s="1"/>
  <c r="BT12" i="7"/>
  <c r="BT50" i="7" s="1"/>
  <c r="BS12" i="7"/>
  <c r="BS50" i="7" s="1"/>
  <c r="BR12" i="7"/>
  <c r="BR50" i="7" s="1"/>
  <c r="BQ12" i="7"/>
  <c r="BQ50" i="7" s="1"/>
  <c r="BP12" i="7"/>
  <c r="BP50" i="7" s="1"/>
  <c r="BO12" i="7"/>
  <c r="BN50" i="7"/>
  <c r="BI12" i="7"/>
  <c r="BH50" i="7"/>
  <c r="BC12" i="7"/>
  <c r="AU12" i="7"/>
  <c r="AG17" i="7" s="1"/>
  <c r="AT12" i="7"/>
  <c r="AT50" i="7" s="1"/>
  <c r="AN12" i="7"/>
  <c r="AN50" i="7" s="1"/>
  <c r="AI50" i="7" s="1"/>
  <c r="N12" i="7"/>
  <c r="AF17" i="7" s="1"/>
  <c r="M12" i="7"/>
  <c r="M50" i="7" s="1"/>
  <c r="H50" i="7" s="1"/>
  <c r="G12" i="7"/>
  <c r="G50" i="7" s="1"/>
  <c r="BS11" i="7"/>
  <c r="BR11" i="7"/>
  <c r="BQ11" i="7"/>
  <c r="BP11" i="7"/>
  <c r="AU11" i="7"/>
  <c r="AG11" i="7" s="1"/>
  <c r="AT11" i="7"/>
  <c r="AO11" i="7"/>
  <c r="AN11" i="7"/>
  <c r="AI11" i="7"/>
  <c r="N68" i="7"/>
  <c r="M11" i="7"/>
  <c r="H11" i="7"/>
  <c r="G11" i="7"/>
  <c r="B11" i="7"/>
  <c r="U11" i="7" s="1"/>
  <c r="BS10" i="7"/>
  <c r="BS48" i="7" s="1"/>
  <c r="BQ10" i="7"/>
  <c r="BQ48" i="7" s="1"/>
  <c r="BM48" i="7"/>
  <c r="BL48" i="7"/>
  <c r="BJ48" i="7"/>
  <c r="AZ10" i="7"/>
  <c r="AZ48" i="7" s="1"/>
  <c r="AY10" i="7"/>
  <c r="AY48" i="7" s="1"/>
  <c r="AX10" i="7"/>
  <c r="AX48" i="7" s="1"/>
  <c r="AW10" i="7"/>
  <c r="AW48" i="7" s="1"/>
  <c r="AV10" i="7"/>
  <c r="AV48" i="7" s="1"/>
  <c r="AU10" i="7"/>
  <c r="AT10" i="7"/>
  <c r="AT48" i="7" s="1"/>
  <c r="AS10" i="7"/>
  <c r="AS48" i="7" s="1"/>
  <c r="AR10" i="7"/>
  <c r="AR48" i="7" s="1"/>
  <c r="AQ10" i="7"/>
  <c r="AP10" i="7"/>
  <c r="AP48" i="7" s="1"/>
  <c r="AO10" i="7"/>
  <c r="AN10" i="7"/>
  <c r="AN48" i="7" s="1"/>
  <c r="AM10" i="7"/>
  <c r="AM48" i="7" s="1"/>
  <c r="AL10" i="7"/>
  <c r="AL48" i="7" s="1"/>
  <c r="AK10" i="7"/>
  <c r="AJ10" i="7"/>
  <c r="AJ48" i="7" s="1"/>
  <c r="AI10" i="7"/>
  <c r="AB10" i="7"/>
  <c r="S10" i="7"/>
  <c r="S48" i="7" s="1"/>
  <c r="R10" i="7"/>
  <c r="R48" i="7" s="1"/>
  <c r="Q10" i="7"/>
  <c r="Q48" i="7" s="1"/>
  <c r="P10" i="7"/>
  <c r="P48" i="7" s="1"/>
  <c r="O10" i="7"/>
  <c r="O48" i="7" s="1"/>
  <c r="N10" i="7"/>
  <c r="M10" i="7"/>
  <c r="M48" i="7" s="1"/>
  <c r="L10" i="7"/>
  <c r="L48" i="7" s="1"/>
  <c r="K10" i="7"/>
  <c r="K48" i="7" s="1"/>
  <c r="J10" i="7"/>
  <c r="I10" i="7"/>
  <c r="I48" i="7" s="1"/>
  <c r="H10" i="7"/>
  <c r="G10" i="7"/>
  <c r="G48" i="7" s="1"/>
  <c r="F10" i="7"/>
  <c r="F48" i="7" s="1"/>
  <c r="E10" i="7"/>
  <c r="E48" i="7" s="1"/>
  <c r="D10" i="7"/>
  <c r="C10" i="7"/>
  <c r="C48" i="7" s="1"/>
  <c r="B10" i="7"/>
  <c r="U10" i="7" s="1"/>
  <c r="BT9" i="7"/>
  <c r="BS9" i="7"/>
  <c r="BR9" i="7"/>
  <c r="BQ9" i="7"/>
  <c r="AU9" i="7"/>
  <c r="AT9" i="7"/>
  <c r="AT47" i="7" s="1"/>
  <c r="AS9" i="7"/>
  <c r="AR9" i="7"/>
  <c r="AR47" i="7" s="1"/>
  <c r="AQ9" i="7"/>
  <c r="AP9" i="7"/>
  <c r="AP47" i="7" s="1"/>
  <c r="AN9" i="7"/>
  <c r="AN47" i="7" s="1"/>
  <c r="AM9" i="7"/>
  <c r="AL9" i="7"/>
  <c r="AL27" i="7" s="1"/>
  <c r="AK9" i="7"/>
  <c r="AJ9" i="7" s="1"/>
  <c r="O9" i="7"/>
  <c r="O15" i="7" s="1"/>
  <c r="N9" i="7"/>
  <c r="M9" i="7"/>
  <c r="M47" i="7" s="1"/>
  <c r="L9" i="7"/>
  <c r="L47" i="7" s="1"/>
  <c r="K9" i="7"/>
  <c r="K47" i="7" s="1"/>
  <c r="J9" i="7"/>
  <c r="J47" i="7" s="1"/>
  <c r="G9" i="7"/>
  <c r="G47" i="7" s="1"/>
  <c r="F9" i="7"/>
  <c r="F27" i="7" s="1"/>
  <c r="E9" i="7"/>
  <c r="E15" i="7" s="1"/>
  <c r="D9" i="7"/>
  <c r="D47" i="7" s="1"/>
  <c r="S4" i="7"/>
  <c r="R4" i="7"/>
  <c r="Q4" i="7"/>
  <c r="P4" i="7"/>
  <c r="O4" i="7"/>
  <c r="C16" i="7" l="1"/>
  <c r="C54" i="7" s="1"/>
  <c r="BK9" i="7"/>
  <c r="BK47" i="7" s="1"/>
  <c r="BE16" i="7"/>
  <c r="BE54" i="7" s="1"/>
  <c r="BE9" i="7"/>
  <c r="BE47" i="7" s="1"/>
  <c r="C9" i="7"/>
  <c r="BG16" i="7"/>
  <c r="BG54" i="7" s="1"/>
  <c r="BH16" i="7"/>
  <c r="BH54" i="7" s="1"/>
  <c r="BF16" i="7"/>
  <c r="BF54" i="7" s="1"/>
  <c r="BL16" i="7"/>
  <c r="BL54" i="7" s="1"/>
  <c r="BG9" i="7"/>
  <c r="BN9" i="7"/>
  <c r="BL9" i="7"/>
  <c r="BL15" i="7" s="1"/>
  <c r="BH9" i="7"/>
  <c r="BF9" i="7"/>
  <c r="BF15" i="7" s="1"/>
  <c r="BM9" i="7"/>
  <c r="BM47" i="7" s="1"/>
  <c r="BC50" i="7"/>
  <c r="AV65" i="7"/>
  <c r="P65" i="7"/>
  <c r="R65" i="7"/>
  <c r="AL25" i="7"/>
  <c r="F25" i="7"/>
  <c r="AW25" i="7"/>
  <c r="D65" i="7"/>
  <c r="D53" i="7"/>
  <c r="J65" i="7"/>
  <c r="J53" i="7"/>
  <c r="AJ34" i="7"/>
  <c r="AJ47" i="7"/>
  <c r="AJ65" i="7" s="1"/>
  <c r="AP65" i="7"/>
  <c r="AP53" i="7"/>
  <c r="AT53" i="7"/>
  <c r="BE65" i="7"/>
  <c r="BE53" i="7"/>
  <c r="BG47" i="7"/>
  <c r="BG34" i="7"/>
  <c r="BK65" i="7"/>
  <c r="BK53" i="7"/>
  <c r="BM65" i="7"/>
  <c r="BM53" i="7"/>
  <c r="BQ47" i="7"/>
  <c r="BQ27" i="7"/>
  <c r="BS47" i="7"/>
  <c r="BS33" i="7"/>
  <c r="BS27" i="7"/>
  <c r="BS25" i="7" s="1"/>
  <c r="AF11" i="7"/>
  <c r="BH49" i="7"/>
  <c r="BC49" i="7" s="1"/>
  <c r="BH34" i="7"/>
  <c r="BN34" i="7"/>
  <c r="BN49" i="7"/>
  <c r="BI49" i="7" s="1"/>
  <c r="BP49" i="7"/>
  <c r="BP32" i="7"/>
  <c r="BR49" i="7"/>
  <c r="BR32" i="7"/>
  <c r="BR28" i="7"/>
  <c r="BT49" i="7"/>
  <c r="BT32" i="7"/>
  <c r="BT28" i="7"/>
  <c r="G15" i="7"/>
  <c r="K15" i="7"/>
  <c r="M15" i="7"/>
  <c r="Q15" i="7"/>
  <c r="S15" i="7"/>
  <c r="AG15" i="7"/>
  <c r="AG18" i="7" s="1"/>
  <c r="AJ15" i="7"/>
  <c r="AL15" i="7"/>
  <c r="AN15" i="7"/>
  <c r="AP15" i="7"/>
  <c r="AR15" i="7"/>
  <c r="AT15" i="7"/>
  <c r="AV15" i="7"/>
  <c r="AX15" i="7"/>
  <c r="AZ15" i="7"/>
  <c r="C64" i="7"/>
  <c r="B54" i="7"/>
  <c r="C56" i="7"/>
  <c r="E64" i="7"/>
  <c r="E56" i="7"/>
  <c r="G64" i="7"/>
  <c r="G56" i="7"/>
  <c r="I64" i="7"/>
  <c r="H54" i="7"/>
  <c r="I56" i="7"/>
  <c r="K64" i="7"/>
  <c r="K56" i="7"/>
  <c r="M64" i="7"/>
  <c r="M56" i="7"/>
  <c r="O64" i="7"/>
  <c r="N54" i="7"/>
  <c r="O56" i="7"/>
  <c r="AK64" i="7"/>
  <c r="AK56" i="7"/>
  <c r="AM64" i="7"/>
  <c r="AM56" i="7"/>
  <c r="AQ64" i="7"/>
  <c r="AQ56" i="7"/>
  <c r="AS64" i="7"/>
  <c r="AS56" i="7"/>
  <c r="BF56" i="7"/>
  <c r="BF64" i="7"/>
  <c r="BH56" i="7"/>
  <c r="BH64" i="7"/>
  <c r="BL56" i="7"/>
  <c r="BL64" i="7"/>
  <c r="BN56" i="7"/>
  <c r="BN64" i="7"/>
  <c r="BR64" i="7"/>
  <c r="BR56" i="7"/>
  <c r="BT56" i="7"/>
  <c r="BT64" i="7"/>
  <c r="D18" i="7"/>
  <c r="F18" i="7"/>
  <c r="J18" i="7"/>
  <c r="L18" i="7"/>
  <c r="AL18" i="7"/>
  <c r="AN18" i="7"/>
  <c r="AR18" i="7"/>
  <c r="AT18" i="7"/>
  <c r="BF18" i="7"/>
  <c r="BH18" i="7"/>
  <c r="BL18" i="7"/>
  <c r="BN18" i="7"/>
  <c r="BR18" i="7"/>
  <c r="BT18" i="7"/>
  <c r="V20" i="7"/>
  <c r="X20" i="7"/>
  <c r="BQ58" i="7"/>
  <c r="BQ41" i="7"/>
  <c r="L68" i="7"/>
  <c r="L34" i="7"/>
  <c r="AS34" i="7"/>
  <c r="BL34" i="7"/>
  <c r="D26" i="7"/>
  <c r="B26" i="7" s="1"/>
  <c r="J26" i="7"/>
  <c r="H26" i="7" s="1"/>
  <c r="BE26" i="7"/>
  <c r="BC26" i="7" s="1"/>
  <c r="D27" i="7"/>
  <c r="D25" i="7" s="1"/>
  <c r="L27" i="7"/>
  <c r="AP27" i="7"/>
  <c r="AT27" i="7"/>
  <c r="BE27" i="7"/>
  <c r="BM27" i="7"/>
  <c r="B50" i="7"/>
  <c r="U50" i="7" s="1"/>
  <c r="AO50" i="7"/>
  <c r="BI50" i="7"/>
  <c r="F34" i="7"/>
  <c r="F35" i="7" s="1"/>
  <c r="F47" i="7"/>
  <c r="L65" i="7"/>
  <c r="L53" i="7"/>
  <c r="AL47" i="7"/>
  <c r="AL65" i="7" s="1"/>
  <c r="AL34" i="7"/>
  <c r="AL35" i="7" s="1"/>
  <c r="AN53" i="7"/>
  <c r="AR65" i="7"/>
  <c r="AR53" i="7"/>
  <c r="BD9" i="7"/>
  <c r="BD15" i="7" s="1"/>
  <c r="E47" i="7"/>
  <c r="E34" i="7"/>
  <c r="G70" i="7"/>
  <c r="G53" i="7"/>
  <c r="I9" i="7"/>
  <c r="BJ9" i="7" s="1"/>
  <c r="K65" i="7"/>
  <c r="K53" i="7"/>
  <c r="M53" i="7"/>
  <c r="O47" i="7"/>
  <c r="O33" i="7"/>
  <c r="AI9" i="7"/>
  <c r="AK47" i="7"/>
  <c r="AK27" i="7"/>
  <c r="AM47" i="7"/>
  <c r="AM34" i="7"/>
  <c r="AM27" i="7"/>
  <c r="AO9" i="7"/>
  <c r="AQ47" i="7"/>
  <c r="AS47" i="7"/>
  <c r="AS27" i="7"/>
  <c r="BF27" i="7"/>
  <c r="BF47" i="7"/>
  <c r="BF34" i="7"/>
  <c r="BH27" i="7"/>
  <c r="BH47" i="7"/>
  <c r="BL27" i="7"/>
  <c r="BL47" i="7"/>
  <c r="BN27" i="7"/>
  <c r="BN47" i="7"/>
  <c r="BR27" i="7"/>
  <c r="BR25" i="7" s="1"/>
  <c r="BR47" i="7"/>
  <c r="BR33" i="7"/>
  <c r="BT27" i="7"/>
  <c r="BT25" i="7" s="1"/>
  <c r="BT47" i="7"/>
  <c r="BT33" i="7"/>
  <c r="B48" i="7"/>
  <c r="U48" i="7" s="1"/>
  <c r="H48" i="7"/>
  <c r="N48" i="7"/>
  <c r="AI48" i="7"/>
  <c r="AO48" i="7"/>
  <c r="AU48" i="7"/>
  <c r="BP10" i="7"/>
  <c r="BR10" i="7"/>
  <c r="BR48" i="7" s="1"/>
  <c r="BT48" i="7"/>
  <c r="G68" i="7"/>
  <c r="G49" i="7"/>
  <c r="B49" i="7" s="1"/>
  <c r="G34" i="7"/>
  <c r="M68" i="7"/>
  <c r="M49" i="7"/>
  <c r="H49" i="7" s="1"/>
  <c r="M34" i="7"/>
  <c r="AN49" i="7"/>
  <c r="AN65" i="7" s="1"/>
  <c r="AN34" i="7"/>
  <c r="AT34" i="7"/>
  <c r="AT49" i="7"/>
  <c r="AO49" i="7" s="1"/>
  <c r="BC11" i="7"/>
  <c r="BI11" i="7"/>
  <c r="BO11" i="7"/>
  <c r="BQ49" i="7"/>
  <c r="BQ32" i="7"/>
  <c r="BQ28" i="7"/>
  <c r="BS49" i="7"/>
  <c r="BS32" i="7"/>
  <c r="BS28" i="7"/>
  <c r="B12" i="7"/>
  <c r="U12" i="7" s="1"/>
  <c r="H12" i="7"/>
  <c r="H68" i="7" s="1"/>
  <c r="AI12" i="7"/>
  <c r="AO12" i="7"/>
  <c r="AO34" i="7" s="1"/>
  <c r="BO50" i="7"/>
  <c r="BO13" i="7"/>
  <c r="BO14" i="7"/>
  <c r="D15" i="7"/>
  <c r="F15" i="7"/>
  <c r="J15" i="7"/>
  <c r="L15" i="7"/>
  <c r="P15" i="7"/>
  <c r="N15" i="7" s="1"/>
  <c r="R15" i="7"/>
  <c r="AF15" i="7"/>
  <c r="AF18" i="7" s="1"/>
  <c r="AK15" i="7"/>
  <c r="AM15" i="7"/>
  <c r="AQ15" i="7"/>
  <c r="AS15" i="7"/>
  <c r="AW15" i="7"/>
  <c r="AY15" i="7"/>
  <c r="BE15" i="7"/>
  <c r="BG15" i="7"/>
  <c r="BK15" i="7"/>
  <c r="BM15" i="7"/>
  <c r="BQ15" i="7"/>
  <c r="BS15" i="7"/>
  <c r="B16" i="7"/>
  <c r="D56" i="7"/>
  <c r="D64" i="7"/>
  <c r="D63" i="7" s="1"/>
  <c r="F56" i="7"/>
  <c r="F64" i="7"/>
  <c r="H16" i="7"/>
  <c r="J56" i="7"/>
  <c r="J64" i="7"/>
  <c r="L56" i="7"/>
  <c r="L64" i="7"/>
  <c r="N16" i="7"/>
  <c r="AJ16" i="7"/>
  <c r="BD16" i="7" s="1"/>
  <c r="AL64" i="7"/>
  <c r="AN56" i="7"/>
  <c r="AN64" i="7"/>
  <c r="AP16" i="7"/>
  <c r="BJ16" i="7" s="1"/>
  <c r="AR56" i="7"/>
  <c r="AX56" i="7" s="1"/>
  <c r="AR64" i="7"/>
  <c r="AR63" i="7" s="1"/>
  <c r="AT56" i="7"/>
  <c r="AT64" i="7"/>
  <c r="BE64" i="7"/>
  <c r="BE63" i="7" s="1"/>
  <c r="BE56" i="7"/>
  <c r="BG64" i="7"/>
  <c r="BG56" i="7"/>
  <c r="BK64" i="7"/>
  <c r="BK63" i="7" s="1"/>
  <c r="BK56" i="7"/>
  <c r="BM64" i="7"/>
  <c r="BM63" i="7" s="1"/>
  <c r="BM56" i="7"/>
  <c r="BQ64" i="7"/>
  <c r="BQ56" i="7"/>
  <c r="BS64" i="7"/>
  <c r="BS56" i="7"/>
  <c r="BO55" i="7"/>
  <c r="C18" i="7"/>
  <c r="E18" i="7"/>
  <c r="G18" i="7"/>
  <c r="I18" i="7"/>
  <c r="K18" i="7"/>
  <c r="M18" i="7"/>
  <c r="O18" i="7"/>
  <c r="N18" i="7" s="1"/>
  <c r="AK18" i="7"/>
  <c r="AM18" i="7"/>
  <c r="AQ18" i="7"/>
  <c r="AS18" i="7"/>
  <c r="BE18" i="7"/>
  <c r="BG18" i="7"/>
  <c r="BK18" i="7"/>
  <c r="BM18" i="7"/>
  <c r="BQ18" i="7"/>
  <c r="BS18" i="7"/>
  <c r="BK26" i="7"/>
  <c r="BI26" i="7" s="1"/>
  <c r="J20" i="7"/>
  <c r="J27" i="7" s="1"/>
  <c r="J25" i="7" s="1"/>
  <c r="W20" i="7"/>
  <c r="AQ20" i="7"/>
  <c r="AQ27" i="7" s="1"/>
  <c r="I68" i="7"/>
  <c r="I34" i="7"/>
  <c r="K68" i="7"/>
  <c r="K34" i="7"/>
  <c r="AP34" i="7"/>
  <c r="AR34" i="7"/>
  <c r="BM34" i="7"/>
  <c r="P79" i="7"/>
  <c r="R79" i="7"/>
  <c r="Z25" i="7"/>
  <c r="Z79" i="7" s="1"/>
  <c r="AV79" i="7"/>
  <c r="AX79" i="7"/>
  <c r="AZ79" i="7"/>
  <c r="AK26" i="7"/>
  <c r="AI26" i="7" s="1"/>
  <c r="AQ26" i="7"/>
  <c r="AO26" i="7" s="1"/>
  <c r="BQ26" i="7"/>
  <c r="E27" i="7"/>
  <c r="G27" i="7"/>
  <c r="K27" i="7"/>
  <c r="M27" i="7"/>
  <c r="O27" i="7"/>
  <c r="AJ27" i="7"/>
  <c r="AN27" i="7"/>
  <c r="AR27" i="7"/>
  <c r="BG27" i="7"/>
  <c r="BK27" i="7"/>
  <c r="AI49" i="7"/>
  <c r="P53" i="7"/>
  <c r="AX53" i="7"/>
  <c r="U55" i="7"/>
  <c r="Q65" i="7"/>
  <c r="Q79" i="7" s="1"/>
  <c r="Q53" i="7"/>
  <c r="S65" i="7"/>
  <c r="S79" i="7" s="1"/>
  <c r="S53" i="7"/>
  <c r="AU47" i="7"/>
  <c r="AW65" i="7"/>
  <c r="AW63" i="7" s="1"/>
  <c r="AW53" i="7"/>
  <c r="AY65" i="7"/>
  <c r="AY79" i="7" s="1"/>
  <c r="AY53" i="7"/>
  <c r="R53" i="7"/>
  <c r="AV53" i="7"/>
  <c r="AU53" i="7" s="1"/>
  <c r="AZ53" i="7"/>
  <c r="Q63" i="7"/>
  <c r="Q66" i="7" s="1"/>
  <c r="AU64" i="7"/>
  <c r="AV63" i="7"/>
  <c r="AX63" i="7"/>
  <c r="AX66" i="7" s="1"/>
  <c r="AZ63" i="7"/>
  <c r="AZ66" i="7" s="1"/>
  <c r="Q56" i="7"/>
  <c r="S56" i="7"/>
  <c r="P64" i="7"/>
  <c r="P63" i="7" s="1"/>
  <c r="P66" i="7" s="1"/>
  <c r="R64" i="7"/>
  <c r="R63" i="7" s="1"/>
  <c r="R66" i="7" s="1"/>
  <c r="AQ25" i="7" l="1"/>
  <c r="BJ54" i="7"/>
  <c r="BI16" i="7"/>
  <c r="BJ18" i="7"/>
  <c r="BD54" i="7"/>
  <c r="BD18" i="7"/>
  <c r="BC16" i="7"/>
  <c r="BJ15" i="7"/>
  <c r="BJ27" i="7"/>
  <c r="BJ25" i="7" s="1"/>
  <c r="AZ56" i="7"/>
  <c r="U16" i="7"/>
  <c r="U54" i="7" s="1"/>
  <c r="AO47" i="7"/>
  <c r="AU65" i="7"/>
  <c r="AY63" i="7"/>
  <c r="AY66" i="7" s="1"/>
  <c r="N32" i="7"/>
  <c r="O43" i="7"/>
  <c r="N34" i="7"/>
  <c r="Y15" i="7"/>
  <c r="AU63" i="7"/>
  <c r="S63" i="7"/>
  <c r="S66" i="7" s="1"/>
  <c r="BG35" i="7"/>
  <c r="BG25" i="7"/>
  <c r="AR35" i="7"/>
  <c r="AR25" i="7"/>
  <c r="AR66" i="7" s="1"/>
  <c r="AR43" i="7" s="1"/>
  <c r="AI27" i="7"/>
  <c r="AI25" i="7" s="1"/>
  <c r="AJ25" i="7"/>
  <c r="M35" i="7"/>
  <c r="M25" i="7"/>
  <c r="G35" i="7"/>
  <c r="G25" i="7"/>
  <c r="AV66" i="7"/>
  <c r="H18" i="7"/>
  <c r="AN63" i="7"/>
  <c r="AJ54" i="7"/>
  <c r="AJ64" i="7" s="1"/>
  <c r="AJ18" i="7"/>
  <c r="AI18" i="7" s="1"/>
  <c r="AI16" i="7"/>
  <c r="R75" i="7"/>
  <c r="L63" i="7"/>
  <c r="L71" i="7" s="1"/>
  <c r="L72" i="7" s="1"/>
  <c r="P75" i="7"/>
  <c r="J63" i="7"/>
  <c r="J66" i="7" s="1"/>
  <c r="J43" i="7" s="1"/>
  <c r="BN48" i="7"/>
  <c r="BI48" i="7" s="1"/>
  <c r="BI10" i="7"/>
  <c r="BC48" i="7"/>
  <c r="BC10" i="7"/>
  <c r="BR65" i="7"/>
  <c r="BR53" i="7"/>
  <c r="BP33" i="7"/>
  <c r="BP47" i="7"/>
  <c r="BP15" i="7"/>
  <c r="BO9" i="7"/>
  <c r="BN35" i="7"/>
  <c r="BN25" i="7"/>
  <c r="BL35" i="7"/>
  <c r="BL25" i="7"/>
  <c r="BH65" i="7"/>
  <c r="BH63" i="7" s="1"/>
  <c r="BH53" i="7"/>
  <c r="BF35" i="7"/>
  <c r="BF25" i="7"/>
  <c r="AS35" i="7"/>
  <c r="AS25" i="7"/>
  <c r="AK25" i="7"/>
  <c r="O65" i="7"/>
  <c r="N65" i="7" s="1"/>
  <c r="O53" i="7"/>
  <c r="N53" i="7" s="1"/>
  <c r="N47" i="7"/>
  <c r="M65" i="7"/>
  <c r="E70" i="7"/>
  <c r="E65" i="7"/>
  <c r="Q76" i="7" s="1"/>
  <c r="E53" i="7"/>
  <c r="F65" i="7"/>
  <c r="R76" i="7" s="1"/>
  <c r="F70" i="7"/>
  <c r="F53" i="7"/>
  <c r="BE25" i="7"/>
  <c r="BE66" i="7" s="1"/>
  <c r="BE43" i="7" s="1"/>
  <c r="AO27" i="7"/>
  <c r="AO25" i="7" s="1"/>
  <c r="AP25" i="7"/>
  <c r="BI18" i="7"/>
  <c r="BP54" i="7"/>
  <c r="BO16" i="7"/>
  <c r="BP18" i="7"/>
  <c r="BO18" i="7" s="1"/>
  <c r="H56" i="7"/>
  <c r="O75" i="7"/>
  <c r="H64" i="7"/>
  <c r="AU15" i="7"/>
  <c r="AI15" i="7"/>
  <c r="BS65" i="7"/>
  <c r="BS63" i="7" s="1"/>
  <c r="BS66" i="7" s="1"/>
  <c r="BS53" i="7"/>
  <c r="BQ65" i="7"/>
  <c r="BQ63" i="7" s="1"/>
  <c r="BQ53" i="7"/>
  <c r="BG65" i="7"/>
  <c r="BG63" i="7" s="1"/>
  <c r="BG53" i="7"/>
  <c r="AT65" i="7"/>
  <c r="AT63" i="7" s="1"/>
  <c r="AJ53" i="7"/>
  <c r="AI47" i="7"/>
  <c r="AW79" i="7"/>
  <c r="AW66" i="7"/>
  <c r="AU25" i="7"/>
  <c r="BT15" i="7"/>
  <c r="BN15" i="7"/>
  <c r="BK25" i="7"/>
  <c r="BK66" i="7" s="1"/>
  <c r="BK43" i="7" s="1"/>
  <c r="AN35" i="7"/>
  <c r="AN25" i="7"/>
  <c r="N27" i="7"/>
  <c r="O25" i="7"/>
  <c r="K35" i="7"/>
  <c r="K25" i="7"/>
  <c r="E35" i="7"/>
  <c r="E25" i="7"/>
  <c r="AU79" i="7"/>
  <c r="N81" i="7" s="1"/>
  <c r="B18" i="7"/>
  <c r="U18" i="7" s="1"/>
  <c r="AP54" i="7"/>
  <c r="AP18" i="7"/>
  <c r="AO18" i="7" s="1"/>
  <c r="AO16" i="7"/>
  <c r="F63" i="7"/>
  <c r="F71" i="7" s="1"/>
  <c r="F72" i="7" s="1"/>
  <c r="U49" i="7"/>
  <c r="BP48" i="7"/>
  <c r="BO48" i="7" s="1"/>
  <c r="BO10" i="7"/>
  <c r="BT65" i="7"/>
  <c r="BT63" i="7" s="1"/>
  <c r="BT66" i="7" s="1"/>
  <c r="BT53" i="7"/>
  <c r="BN65" i="7"/>
  <c r="BN63" i="7" s="1"/>
  <c r="BN53" i="7"/>
  <c r="BL65" i="7"/>
  <c r="BL53" i="7"/>
  <c r="BJ47" i="7"/>
  <c r="BI9" i="7"/>
  <c r="BI34" i="7" s="1"/>
  <c r="BH35" i="7"/>
  <c r="BH25" i="7"/>
  <c r="BF65" i="7"/>
  <c r="BF63" i="7" s="1"/>
  <c r="BF53" i="7"/>
  <c r="BD34" i="7"/>
  <c r="BD27" i="7"/>
  <c r="BD25" i="7" s="1"/>
  <c r="BD47" i="7"/>
  <c r="BC9" i="7"/>
  <c r="AS65" i="7"/>
  <c r="AS63" i="7" s="1"/>
  <c r="AS53" i="7"/>
  <c r="AQ65" i="7"/>
  <c r="AQ63" i="7" s="1"/>
  <c r="AQ66" i="7" s="1"/>
  <c r="AQ43" i="7" s="1"/>
  <c r="AQ53" i="7"/>
  <c r="AM35" i="7"/>
  <c r="AM25" i="7"/>
  <c r="AM65" i="7"/>
  <c r="AM63" i="7" s="1"/>
  <c r="AM53" i="7"/>
  <c r="AK65" i="7"/>
  <c r="AK63" i="7" s="1"/>
  <c r="AK53" i="7"/>
  <c r="I47" i="7"/>
  <c r="I27" i="7"/>
  <c r="H9" i="7"/>
  <c r="H34" i="7" s="1"/>
  <c r="I15" i="7"/>
  <c r="H15" i="7" s="1"/>
  <c r="G65" i="7"/>
  <c r="S76" i="7" s="1"/>
  <c r="C47" i="7"/>
  <c r="C34" i="7"/>
  <c r="C27" i="7"/>
  <c r="B9" i="7"/>
  <c r="U9" i="7" s="1"/>
  <c r="C15" i="7"/>
  <c r="B15" i="7" s="1"/>
  <c r="U15" i="7" s="1"/>
  <c r="AL63" i="7"/>
  <c r="AL66" i="7" s="1"/>
  <c r="AL43" i="7" s="1"/>
  <c r="AL53" i="7"/>
  <c r="BM35" i="7"/>
  <c r="BM25" i="7"/>
  <c r="BM66" i="7" s="1"/>
  <c r="BM43" i="7" s="1"/>
  <c r="AT35" i="7"/>
  <c r="AT25" i="7"/>
  <c r="L35" i="7"/>
  <c r="L25" i="7"/>
  <c r="L66" i="7" s="1"/>
  <c r="L43" i="7" s="1"/>
  <c r="D66" i="7"/>
  <c r="D43" i="7" s="1"/>
  <c r="BJ34" i="7"/>
  <c r="BC18" i="7"/>
  <c r="BR63" i="7"/>
  <c r="BR66" i="7" s="1"/>
  <c r="BL63" i="7"/>
  <c r="AY56" i="7"/>
  <c r="AW56" i="7"/>
  <c r="N56" i="7"/>
  <c r="O63" i="7"/>
  <c r="N63" i="7" s="1"/>
  <c r="N64" i="7"/>
  <c r="S75" i="7"/>
  <c r="M63" i="7"/>
  <c r="M71" i="7" s="1"/>
  <c r="M72" i="7" s="1"/>
  <c r="Q75" i="7"/>
  <c r="K63" i="7"/>
  <c r="K71" i="7" s="1"/>
  <c r="K72" i="7" s="1"/>
  <c r="B56" i="7"/>
  <c r="U56" i="7" s="1"/>
  <c r="B64" i="7"/>
  <c r="AO15" i="7"/>
  <c r="BO28" i="7"/>
  <c r="BO49" i="7"/>
  <c r="BQ25" i="7"/>
  <c r="AO53" i="7"/>
  <c r="P76" i="7"/>
  <c r="BR15" i="7"/>
  <c r="BH15" i="7"/>
  <c r="BD56" i="7" l="1"/>
  <c r="BC56" i="7" s="1"/>
  <c r="BC54" i="7"/>
  <c r="BD64" i="7"/>
  <c r="BC64" i="7" s="1"/>
  <c r="BJ64" i="7"/>
  <c r="BI64" i="7" s="1"/>
  <c r="BJ56" i="7"/>
  <c r="BI56" i="7" s="1"/>
  <c r="BI54" i="7"/>
  <c r="E63" i="7"/>
  <c r="E71" i="7" s="1"/>
  <c r="E72" i="7" s="1"/>
  <c r="AO65" i="7"/>
  <c r="BI15" i="7"/>
  <c r="AN66" i="7"/>
  <c r="AN43" i="7" s="1"/>
  <c r="E66" i="7"/>
  <c r="E43" i="7" s="1"/>
  <c r="BH66" i="7"/>
  <c r="BH43" i="7" s="1"/>
  <c r="AT66" i="7"/>
  <c r="AT43" i="7" s="1"/>
  <c r="BQ66" i="7"/>
  <c r="BV25" i="7"/>
  <c r="U64" i="7"/>
  <c r="N71" i="7"/>
  <c r="N77" i="7"/>
  <c r="BU65" i="7"/>
  <c r="I65" i="7"/>
  <c r="I53" i="7"/>
  <c r="H53" i="7" s="1"/>
  <c r="H47" i="7"/>
  <c r="BC27" i="7"/>
  <c r="BC25" i="7" s="1"/>
  <c r="BJ65" i="7"/>
  <c r="BJ53" i="7"/>
  <c r="BI53" i="7" s="1"/>
  <c r="BI47" i="7"/>
  <c r="AP56" i="7"/>
  <c r="AO56" i="7" s="1"/>
  <c r="AP64" i="7"/>
  <c r="AO54" i="7"/>
  <c r="AU66" i="7"/>
  <c r="BA27" i="7"/>
  <c r="AV39" i="7"/>
  <c r="AZ38" i="7"/>
  <c r="AI53" i="7"/>
  <c r="AV43" i="7"/>
  <c r="AU32" i="7"/>
  <c r="AU34" i="7"/>
  <c r="G63" i="7"/>
  <c r="G71" i="7" s="1"/>
  <c r="G72" i="7" s="1"/>
  <c r="BP56" i="7"/>
  <c r="BO56" i="7" s="1"/>
  <c r="BP64" i="7"/>
  <c r="BO54" i="7"/>
  <c r="AK66" i="7"/>
  <c r="AK43" i="7" s="1"/>
  <c r="BO15" i="7"/>
  <c r="BO27" i="7"/>
  <c r="G66" i="7"/>
  <c r="G43" i="7" s="1"/>
  <c r="M66" i="7"/>
  <c r="M43" i="7" s="1"/>
  <c r="AJ35" i="7"/>
  <c r="AI35" i="7" s="1"/>
  <c r="BG66" i="7"/>
  <c r="BG43" i="7" s="1"/>
  <c r="B27" i="7"/>
  <c r="C25" i="7"/>
  <c r="C70" i="7"/>
  <c r="C65" i="7"/>
  <c r="C53" i="7"/>
  <c r="B53" i="7" s="1"/>
  <c r="U53" i="7" s="1"/>
  <c r="B47" i="7"/>
  <c r="U47" i="7" s="1"/>
  <c r="H27" i="7"/>
  <c r="H25" i="7" s="1"/>
  <c r="I25" i="7"/>
  <c r="AM66" i="7"/>
  <c r="AM43" i="7" s="1"/>
  <c r="BC15" i="7"/>
  <c r="BD65" i="7"/>
  <c r="BC47" i="7"/>
  <c r="BD53" i="7"/>
  <c r="BC53" i="7" s="1"/>
  <c r="BI27" i="7"/>
  <c r="BI25" i="7" s="1"/>
  <c r="K66" i="7"/>
  <c r="K43" i="7" s="1"/>
  <c r="O79" i="7"/>
  <c r="O66" i="7"/>
  <c r="N25" i="7"/>
  <c r="BU25" i="7" s="1"/>
  <c r="F66" i="7"/>
  <c r="F43" i="7" s="1"/>
  <c r="AI65" i="7"/>
  <c r="AP35" i="7"/>
  <c r="AO35" i="7" s="1"/>
  <c r="AS66" i="7"/>
  <c r="AS43" i="7" s="1"/>
  <c r="BF66" i="7"/>
  <c r="BF43" i="7" s="1"/>
  <c r="BL66" i="7"/>
  <c r="BL43" i="7" s="1"/>
  <c r="BN66" i="7"/>
  <c r="BN43" i="7" s="1"/>
  <c r="BP65" i="7"/>
  <c r="BO65" i="7" s="1"/>
  <c r="BO47" i="7"/>
  <c r="BP53" i="7"/>
  <c r="BO53" i="7" s="1"/>
  <c r="AJ56" i="7"/>
  <c r="AI54" i="7"/>
  <c r="AH43" i="7"/>
  <c r="BU63" i="7"/>
  <c r="AI64" i="7" l="1"/>
  <c r="AJ63" i="7"/>
  <c r="AJ66" i="7" s="1"/>
  <c r="AJ43" i="7" s="1"/>
  <c r="I35" i="7"/>
  <c r="H35" i="7" s="1"/>
  <c r="O76" i="7"/>
  <c r="B65" i="7"/>
  <c r="C63" i="7"/>
  <c r="C71" i="7" s="1"/>
  <c r="C72" i="7" s="1"/>
  <c r="C66" i="7"/>
  <c r="C43" i="7" s="1"/>
  <c r="C35" i="7"/>
  <c r="B35" i="7" s="1"/>
  <c r="BO32" i="7"/>
  <c r="BP43" i="7"/>
  <c r="BO34" i="7"/>
  <c r="BO64" i="7"/>
  <c r="BP63" i="7"/>
  <c r="BO63" i="7" s="1"/>
  <c r="AO64" i="7"/>
  <c r="AO63" i="7" s="1"/>
  <c r="AO66" i="7" s="1"/>
  <c r="AP63" i="7"/>
  <c r="AP66" i="7" s="1"/>
  <c r="AP43" i="7" s="1"/>
  <c r="BI65" i="7"/>
  <c r="BI63" i="7" s="1"/>
  <c r="BI66" i="7" s="1"/>
  <c r="BJ63" i="7"/>
  <c r="BB43" i="7"/>
  <c r="AV56" i="7"/>
  <c r="AU56" i="7" s="1"/>
  <c r="AI56" i="7"/>
  <c r="N66" i="7"/>
  <c r="O39" i="7"/>
  <c r="S38" i="7"/>
  <c r="BU27" i="7"/>
  <c r="BJ66" i="7"/>
  <c r="BJ43" i="7" s="1"/>
  <c r="BJ35" i="7"/>
  <c r="BI35" i="7" s="1"/>
  <c r="BC65" i="7"/>
  <c r="BC63" i="7" s="1"/>
  <c r="BC66" i="7" s="1"/>
  <c r="BD63" i="7"/>
  <c r="B25" i="7"/>
  <c r="U27" i="7"/>
  <c r="U25" i="7" s="1"/>
  <c r="BA25" i="7"/>
  <c r="BD66" i="7"/>
  <c r="BD43" i="7" s="1"/>
  <c r="BD35" i="7"/>
  <c r="BC35" i="7" s="1"/>
  <c r="H65" i="7"/>
  <c r="H63" i="7" s="1"/>
  <c r="H71" i="7" s="1"/>
  <c r="H72" i="7" s="1"/>
  <c r="I63" i="7"/>
  <c r="I71" i="7" s="1"/>
  <c r="I72" i="7" s="1"/>
  <c r="N73" i="7"/>
  <c r="AI63" i="7" l="1"/>
  <c r="AI66" i="7" s="1"/>
  <c r="H66" i="7"/>
  <c r="BO66" i="7"/>
  <c r="BP39" i="7"/>
  <c r="BT38" i="7"/>
  <c r="I66" i="7"/>
  <c r="I43" i="7" s="1"/>
  <c r="A43" i="7"/>
  <c r="BP66" i="7"/>
  <c r="U65" i="7"/>
  <c r="U79" i="7" s="1"/>
  <c r="B63" i="7"/>
  <c r="U63" i="7" s="1"/>
  <c r="B66" i="7" l="1"/>
  <c r="U66" i="7" s="1"/>
  <c r="J34" i="5" l="1"/>
  <c r="J35" i="5"/>
  <c r="K32" i="5" l="1"/>
  <c r="K55" i="5"/>
  <c r="K54" i="5"/>
  <c r="D55" i="5"/>
  <c r="K20" i="5"/>
  <c r="K19" i="5"/>
  <c r="S34" i="5"/>
  <c r="R13" i="5"/>
  <c r="R15" i="5"/>
  <c r="R16" i="5"/>
  <c r="K13" i="5"/>
  <c r="K35" i="5"/>
  <c r="K34" i="5"/>
  <c r="K15" i="5"/>
  <c r="K16" i="5"/>
  <c r="D16" i="5"/>
  <c r="D15" i="5"/>
  <c r="K7" i="5"/>
  <c r="K6" i="5"/>
  <c r="D7" i="5"/>
  <c r="D20" i="5" l="1"/>
  <c r="D34" i="5"/>
  <c r="D35" i="5"/>
  <c r="K26" i="5"/>
  <c r="K25" i="5"/>
  <c r="D26" i="5"/>
  <c r="D25" i="5"/>
  <c r="M32" i="5"/>
  <c r="F34" i="5"/>
  <c r="F35" i="5"/>
  <c r="L30" i="5"/>
  <c r="L28" i="5"/>
  <c r="P28" i="5"/>
  <c r="O28" i="5"/>
  <c r="N28" i="5"/>
  <c r="I30" i="5"/>
  <c r="H30" i="5"/>
  <c r="G30" i="5"/>
  <c r="F30" i="5"/>
  <c r="E30" i="5"/>
  <c r="I28" i="5"/>
  <c r="H28" i="5"/>
  <c r="G28" i="5"/>
  <c r="F28" i="5"/>
  <c r="E28" i="5"/>
  <c r="P13" i="5"/>
  <c r="O13" i="5"/>
  <c r="N13" i="5"/>
  <c r="M13" i="5"/>
  <c r="P11" i="5"/>
  <c r="O11" i="5"/>
  <c r="N11" i="5"/>
  <c r="M11" i="5"/>
  <c r="L11" i="5"/>
  <c r="P9" i="5"/>
  <c r="O9" i="5"/>
  <c r="N9" i="5"/>
  <c r="M9" i="5"/>
  <c r="L9" i="5"/>
  <c r="I13" i="5"/>
  <c r="H13" i="5"/>
  <c r="G13" i="5"/>
  <c r="F13" i="5"/>
  <c r="I11" i="5"/>
  <c r="H11" i="5"/>
  <c r="G11" i="5"/>
  <c r="F11" i="5"/>
  <c r="E11" i="5"/>
  <c r="E9" i="5"/>
  <c r="I9" i="5"/>
  <c r="F9" i="5"/>
  <c r="G9" i="5"/>
  <c r="H9" i="5"/>
  <c r="J51" i="5" l="1"/>
  <c r="I51" i="5"/>
  <c r="H51" i="5"/>
  <c r="G51" i="5"/>
  <c r="F51" i="5"/>
  <c r="D51" i="5"/>
  <c r="J50" i="5"/>
  <c r="G50" i="5"/>
  <c r="F50" i="5"/>
  <c r="Q48" i="5"/>
  <c r="Q51" i="5" s="1"/>
  <c r="P48" i="5"/>
  <c r="P51" i="5" s="1"/>
  <c r="O48" i="5"/>
  <c r="O51" i="5" s="1"/>
  <c r="N48" i="5"/>
  <c r="N51" i="5" s="1"/>
  <c r="M48" i="5"/>
  <c r="M51" i="5" s="1"/>
  <c r="K51" i="5" s="1"/>
  <c r="Q46" i="5"/>
  <c r="Q50" i="5" s="1"/>
  <c r="P46" i="5"/>
  <c r="P47" i="5" s="1"/>
  <c r="O46" i="5"/>
  <c r="O47" i="5" s="1"/>
  <c r="N46" i="5"/>
  <c r="N47" i="5" s="1"/>
  <c r="M46" i="5"/>
  <c r="M47" i="5" s="1"/>
  <c r="P44" i="5"/>
  <c r="P45" i="5" s="1"/>
  <c r="O44" i="5"/>
  <c r="O45" i="5" s="1"/>
  <c r="N44" i="5"/>
  <c r="N45" i="5" s="1"/>
  <c r="M44" i="5"/>
  <c r="M50" i="5" s="1"/>
  <c r="K42" i="5"/>
  <c r="D42" i="5"/>
  <c r="R42" i="5" s="1"/>
  <c r="I41" i="5"/>
  <c r="I50" i="5" s="1"/>
  <c r="H41" i="5"/>
  <c r="H50" i="5" s="1"/>
  <c r="D41" i="5"/>
  <c r="S35" i="5"/>
  <c r="I35" i="5"/>
  <c r="H35" i="5"/>
  <c r="G35" i="5"/>
  <c r="G34" i="5"/>
  <c r="Q32" i="5"/>
  <c r="Q35" i="5" s="1"/>
  <c r="P32" i="5"/>
  <c r="P35" i="5" s="1"/>
  <c r="O32" i="5"/>
  <c r="O35" i="5" s="1"/>
  <c r="N32" i="5"/>
  <c r="N35" i="5" s="1"/>
  <c r="M35" i="5"/>
  <c r="Q30" i="5"/>
  <c r="Q34" i="5" s="1"/>
  <c r="P30" i="5"/>
  <c r="P31" i="5" s="1"/>
  <c r="O30" i="5"/>
  <c r="O31" i="5" s="1"/>
  <c r="N30" i="5"/>
  <c r="N31" i="5" s="1"/>
  <c r="M30" i="5"/>
  <c r="P29" i="5"/>
  <c r="O29" i="5"/>
  <c r="N29" i="5"/>
  <c r="M28" i="5"/>
  <c r="R26" i="5"/>
  <c r="I25" i="5"/>
  <c r="H25" i="5"/>
  <c r="H34" i="5" s="1"/>
  <c r="P25" i="5" l="1"/>
  <c r="P34" i="5" s="1"/>
  <c r="O25" i="5"/>
  <c r="P33" i="5"/>
  <c r="N33" i="5"/>
  <c r="D50" i="5"/>
  <c r="K48" i="5"/>
  <c r="O41" i="5"/>
  <c r="P41" i="5"/>
  <c r="P50" i="5" s="1"/>
  <c r="O34" i="5"/>
  <c r="R35" i="5"/>
  <c r="R32" i="5" s="1"/>
  <c r="O50" i="5"/>
  <c r="K41" i="5"/>
  <c r="R41" i="5" s="1"/>
  <c r="R51" i="5"/>
  <c r="R48" i="5" s="1"/>
  <c r="S50" i="5"/>
  <c r="S51" i="5"/>
  <c r="M29" i="5"/>
  <c r="I34" i="5"/>
  <c r="N34" i="5"/>
  <c r="M45" i="5"/>
  <c r="D48" i="5"/>
  <c r="K49" i="5" s="1"/>
  <c r="N49" i="5"/>
  <c r="P49" i="5"/>
  <c r="N50" i="5"/>
  <c r="K50" i="5" s="1"/>
  <c r="R50" i="5" s="1"/>
  <c r="M31" i="5"/>
  <c r="Q31" i="5"/>
  <c r="M33" i="5"/>
  <c r="O33" i="5"/>
  <c r="Q33" i="5"/>
  <c r="M34" i="5"/>
  <c r="Q47" i="5"/>
  <c r="M49" i="5"/>
  <c r="O49" i="5"/>
  <c r="Q49" i="5"/>
  <c r="R25" i="5" l="1"/>
  <c r="R34" i="5"/>
  <c r="K33" i="5"/>
  <c r="E8" i="4" l="1"/>
  <c r="D34" i="4" l="1"/>
  <c r="E20" i="4" l="1"/>
  <c r="D20" i="4"/>
  <c r="F24" i="4" l="1"/>
  <c r="E24" i="4"/>
  <c r="F22" i="4"/>
  <c r="F34" i="4" s="1"/>
  <c r="E22" i="4"/>
  <c r="E34" i="4" s="1"/>
  <c r="E21" i="4"/>
  <c r="F21" i="4"/>
  <c r="F16" i="4"/>
  <c r="F20" i="4"/>
  <c r="E31" i="4" l="1"/>
  <c r="F31" i="4"/>
  <c r="D31" i="4"/>
  <c r="F13" i="4" l="1"/>
  <c r="E13" i="4"/>
  <c r="D13" i="4"/>
</calcChain>
</file>

<file path=xl/comments1.xml><?xml version="1.0" encoding="utf-8"?>
<comments xmlns="http://schemas.openxmlformats.org/spreadsheetml/2006/main">
  <authors>
    <author>Автор</author>
  </authors>
  <commentList>
    <comment ref="B25" authorId="0">
      <text>
        <r>
          <rPr>
            <sz val="8"/>
            <color indexed="81"/>
            <rFont val="Tahoma"/>
            <family val="2"/>
            <charset val="204"/>
          </rPr>
          <t>с выпадающ. по ТПП</t>
        </r>
      </text>
    </comment>
  </commentList>
</comments>
</file>

<file path=xl/sharedStrings.xml><?xml version="1.0" encoding="utf-8"?>
<sst xmlns="http://schemas.openxmlformats.org/spreadsheetml/2006/main" count="537" uniqueCount="187">
  <si>
    <t>№ п/п</t>
  </si>
  <si>
    <t>Наименование показателей</t>
  </si>
  <si>
    <t>Единица измерения</t>
  </si>
  <si>
    <t>1-е полугодие</t>
  </si>
  <si>
    <t>2-е полугодие</t>
  </si>
  <si>
    <t>1.</t>
  </si>
  <si>
    <t>1.1.</t>
  </si>
  <si>
    <t>руб./МВт в мес.</t>
  </si>
  <si>
    <t>руб./МВт*ч</t>
  </si>
  <si>
    <t>1.2.</t>
  </si>
  <si>
    <t>двухставочный тариф</t>
  </si>
  <si>
    <t xml:space="preserve">ставка на содержание сетей </t>
  </si>
  <si>
    <t>ставка на оплату технологического расхода (потерь)</t>
  </si>
  <si>
    <t>одноставочный тариф</t>
  </si>
  <si>
    <t>2.</t>
  </si>
  <si>
    <t>3.</t>
  </si>
  <si>
    <t>3.1.</t>
  </si>
  <si>
    <t>3.2.</t>
  </si>
  <si>
    <t>3.3.</t>
  </si>
  <si>
    <t>%</t>
  </si>
  <si>
    <t>4.</t>
  </si>
  <si>
    <t>4.1.</t>
  </si>
  <si>
    <t>4.2.</t>
  </si>
  <si>
    <t>4.3.</t>
  </si>
  <si>
    <t>4.4.</t>
  </si>
  <si>
    <t>4.4.1.</t>
  </si>
  <si>
    <t>Показатели эффективности деятельности организации</t>
  </si>
  <si>
    <t>Выручка</t>
  </si>
  <si>
    <t>Прибыль (убыток) от продаж</t>
  </si>
  <si>
    <t>тыс. рублей</t>
  </si>
  <si>
    <t>1.3.</t>
  </si>
  <si>
    <t>EBITDA (прибыль до процентов , налогов и амортизации)</t>
  </si>
  <si>
    <t>1.4.</t>
  </si>
  <si>
    <t>Чистая прибыль (убыток)</t>
  </si>
  <si>
    <t>Показатели рентабельности организации</t>
  </si>
  <si>
    <t>2.1.</t>
  </si>
  <si>
    <t>Рентабельность продаж (величина прибыли от продаж в каждом рубле выручки). Нормальное значение для данной отрасли от 9 % и более</t>
  </si>
  <si>
    <t>Показатели регулируемых видов деятельности организации</t>
  </si>
  <si>
    <t>МВт</t>
  </si>
  <si>
    <t>Заявленная мощность</t>
  </si>
  <si>
    <t>3.4.</t>
  </si>
  <si>
    <t>Объем полезного отпуска электроэнергии - всего</t>
  </si>
  <si>
    <t>тыс. кВт*ч</t>
  </si>
  <si>
    <t>3.5.</t>
  </si>
  <si>
    <t xml:space="preserve">Объем полезного отпуска электроэнергии населению и приравненным к нему категориям потребителей </t>
  </si>
  <si>
    <t>Норматив потерь электрической энергии (с указанием реквизитов приказа Минэнрего России, которым утверждены нормативы)</t>
  </si>
  <si>
    <t>НВВ по регулируемым видам деятельности организации - всего</t>
  </si>
  <si>
    <t>оплата труда</t>
  </si>
  <si>
    <t>ремонт основных фондов</t>
  </si>
  <si>
    <t>материальные затраты</t>
  </si>
  <si>
    <t>Выпадающие, излишние доходы (расходы) прошлых лет</t>
  </si>
  <si>
    <t>Инвестиции, осуществляемые за счет тарифных источников</t>
  </si>
  <si>
    <t>Справочно:</t>
  </si>
  <si>
    <t>Объем условных единиц</t>
  </si>
  <si>
    <t>у.е.</t>
  </si>
  <si>
    <t>Операционные расходы на условную единицу</t>
  </si>
  <si>
    <t>5.</t>
  </si>
  <si>
    <t>Показатели численности персонала и фонд оплаты труда по регулируемым видам деятельности</t>
  </si>
  <si>
    <t>тыс. рублей                         (у.е.)</t>
  </si>
  <si>
    <t>5.1.</t>
  </si>
  <si>
    <t>Среднесписочная численность персонала</t>
  </si>
  <si>
    <t>человек</t>
  </si>
  <si>
    <t>5.2.</t>
  </si>
  <si>
    <t>Среднемесячная заработная плата на одного работника</t>
  </si>
  <si>
    <t>тыс. рублей на человека</t>
  </si>
  <si>
    <t>5.3.</t>
  </si>
  <si>
    <t>Реквизиты отраслевого тарифного соглашения (дата утверждения, срок действия)</t>
  </si>
  <si>
    <t>Фактические показатели за 2013 год</t>
  </si>
  <si>
    <t>Показатели, утвержденные на 2014 год</t>
  </si>
  <si>
    <t>Предложения на 2015 год</t>
  </si>
  <si>
    <t>Полное наименование</t>
  </si>
  <si>
    <t>Сокращенное наименование</t>
  </si>
  <si>
    <t>Место нахождения</t>
  </si>
  <si>
    <t>Фактический адрес</t>
  </si>
  <si>
    <t>ИНН</t>
  </si>
  <si>
    <t>КПП</t>
  </si>
  <si>
    <t>Ф.И.О. руководителя</t>
  </si>
  <si>
    <t>Адрес электронной почты</t>
  </si>
  <si>
    <t>Контактный телефон</t>
  </si>
  <si>
    <t>Факс</t>
  </si>
  <si>
    <t>реквизиты программы энергоэффективности (кем утверждена, дата утверждения и номер приказа)</t>
  </si>
  <si>
    <t>подконтрольные расходы всего, в том числе</t>
  </si>
  <si>
    <t>Реквизиты инвестиционной программы (кем утверждена, дата утверждения и номер приказа)</t>
  </si>
  <si>
    <t>Услуги по передаче электрической энергии (мощности)</t>
  </si>
  <si>
    <t>Информация о филиале ОАО "МРСК Юга" - "Ростовэнерго"</t>
  </si>
  <si>
    <t>ул.Большая Садовая, 49 г.Ростов-на-Дону, 344002</t>
  </si>
  <si>
    <t>office@re.mrsk-yuga.ru</t>
  </si>
  <si>
    <t>Чекмарев С.А.</t>
  </si>
  <si>
    <t>8(800)100-70-60</t>
  </si>
  <si>
    <t>Филиал открытого акционерного общества «Межрегиональная распределительная сетевая компания Юга» - «Ростовэнерго»</t>
  </si>
  <si>
    <t>Филиал ОАО "МРСК Юга" - "Ростовэнерго"</t>
  </si>
  <si>
    <t>8(863)238-51-66</t>
  </si>
  <si>
    <t>для филиала ОАО "МРСК Юга" - "Ростовэнерго"</t>
  </si>
  <si>
    <t>18.03.2013, 2013-2015гг.</t>
  </si>
  <si>
    <t>№</t>
  </si>
  <si>
    <t>Показатели</t>
  </si>
  <si>
    <t>I полугодие 2014</t>
  </si>
  <si>
    <t>II полугодие 2014</t>
  </si>
  <si>
    <t>Всего</t>
  </si>
  <si>
    <t>ВН</t>
  </si>
  <si>
    <t>СН1</t>
  </si>
  <si>
    <t>СН2</t>
  </si>
  <si>
    <t>НН прочие</t>
  </si>
  <si>
    <t>Население</t>
  </si>
  <si>
    <t>1</t>
  </si>
  <si>
    <t>Заявленная мощность потребителей региона</t>
  </si>
  <si>
    <t>2</t>
  </si>
  <si>
    <t>Полезный отпуск ээ потребителям региона</t>
  </si>
  <si>
    <t>млн.кВт.ч</t>
  </si>
  <si>
    <t>3</t>
  </si>
  <si>
    <t>Ставка на содержание</t>
  </si>
  <si>
    <t xml:space="preserve">руб/МВт.мес </t>
  </si>
  <si>
    <t>4</t>
  </si>
  <si>
    <t xml:space="preserve">Ставка на оплату технологического расхода (потерь) электрической энергии </t>
  </si>
  <si>
    <t>руб/МВт.ч</t>
  </si>
  <si>
    <t xml:space="preserve"> </t>
  </si>
  <si>
    <t>5</t>
  </si>
  <si>
    <t>Одноставочный тариф</t>
  </si>
  <si>
    <t>темп роста</t>
  </si>
  <si>
    <t>НВВ по двухставочному тарифу</t>
  </si>
  <si>
    <t>тыс.руб.</t>
  </si>
  <si>
    <t>НВВ по одноставочному тарифу</t>
  </si>
  <si>
    <t>Несходимость НВВ</t>
  </si>
  <si>
    <t>I полугодие 2015</t>
  </si>
  <si>
    <t>II полугодие 2015</t>
  </si>
  <si>
    <r>
      <t xml:space="preserve">Выручка от услуг по передаче электроэнергии филиала ОАО "МРСК Юга" - "Ростовэнерго" на 2015 годс учетом роста тарифов с 01.07.2015 на 7,5% </t>
    </r>
    <r>
      <rPr>
        <b/>
        <sz val="18"/>
        <color theme="0"/>
        <rFont val="Times New Roman"/>
        <family val="1"/>
        <charset val="204"/>
      </rPr>
      <t/>
    </r>
  </si>
  <si>
    <t>ВН1</t>
  </si>
  <si>
    <t>Выручка от услуг по передаче электроэнергии филиала ОАО "МРСК Юга" - "Ростовэнерго" на 2014 год с учетом роста тарифов с 01.01.2014 на 7% 
и прекращения действия договоров "последней мили"</t>
  </si>
  <si>
    <t>НН</t>
  </si>
  <si>
    <t>город</t>
  </si>
  <si>
    <t>село</t>
  </si>
  <si>
    <t>сод</t>
  </si>
  <si>
    <t>пот</t>
  </si>
  <si>
    <t xml:space="preserve">  I. Собираемость тарифной выручки по утвержденным единым  одноставочным тарифам  на услуги по передаче электроэнергии </t>
  </si>
  <si>
    <t>I. Собираемость тарифной выручки Ростовэнерго по единым  одноставочным тарифам</t>
  </si>
  <si>
    <t>I. Собираемость тарифной выручки Донэнерго по единым  одноставочным тарифам</t>
  </si>
  <si>
    <t>I. Собираемость тарифной выручки регион по единым  одноставочным тарифам</t>
  </si>
  <si>
    <t>1-е полугодие Всего по региону</t>
  </si>
  <si>
    <t>2-е полугодие Всего по региону</t>
  </si>
  <si>
    <t xml:space="preserve">2014 Всего </t>
  </si>
  <si>
    <t>РЭ</t>
  </si>
  <si>
    <t>ДЭ</t>
  </si>
  <si>
    <t>ПО э/энергии прочим, млн. кВт.ч</t>
  </si>
  <si>
    <t>ПО э/э населен, млн. кВт.ч, в т.ч.</t>
  </si>
  <si>
    <t>в пределах соц.нормы</t>
  </si>
  <si>
    <t>город в пределах соц. Нормы</t>
  </si>
  <si>
    <t>село в пределах соц. Нормы</t>
  </si>
  <si>
    <t>сверх соц.нормы</t>
  </si>
  <si>
    <t>город сверх соц нормы</t>
  </si>
  <si>
    <t>село сверх соц.нормы</t>
  </si>
  <si>
    <t>Итого ПО э/э</t>
  </si>
  <si>
    <t>ПО мощности прочим, МВт</t>
  </si>
  <si>
    <t>ПО мощн. Населен, МВт</t>
  </si>
  <si>
    <t>Итого ПО мощн</t>
  </si>
  <si>
    <t>Содержание ВН1</t>
  </si>
  <si>
    <t>Т одност, коп./кВт.ч</t>
  </si>
  <si>
    <t>НВВ собир по Тед, тыс. руб.</t>
  </si>
  <si>
    <t>содержание</t>
  </si>
  <si>
    <t>потери</t>
  </si>
  <si>
    <t>Справочно: выручка от населения</t>
  </si>
  <si>
    <t>прирост к 2013 году</t>
  </si>
  <si>
    <t>II. Собираемость тарифной выручки по единым  двухставочным тарифам на услуги по передаче электроэнергии</t>
  </si>
  <si>
    <t>Т сод, руб./кВт.мес</t>
  </si>
  <si>
    <t>Т пот, коп./кВт.ч</t>
  </si>
  <si>
    <t>в т.ч. содержание</t>
  </si>
  <si>
    <t xml:space="preserve">III. Отклонение собираемости  тарифной выручки по утвержденным единым одноставочным тарифам на услуги по передаче электроэнергии  над собираемостью по утвержденным единым  двухставочным тарифам (п.I-п.II) </t>
  </si>
  <si>
    <t>население</t>
  </si>
  <si>
    <t>шины</t>
  </si>
  <si>
    <t>утверждена Советом директоров ОАО "МРСК Юга", 19.12.2013 протокол №121/2013</t>
  </si>
  <si>
    <t>утверждена Советом директоров ОАО "МРСК Юга", 29.12.2012 протокол №102/2012</t>
  </si>
  <si>
    <t>неподконтрольные расходы всего (без затрат на покупку потерь)</t>
  </si>
  <si>
    <t>постановление РСТ РО от 30.09.2014 №54/5</t>
  </si>
  <si>
    <t>постановление РСТ РО от 28.09.2012 №36/1</t>
  </si>
  <si>
    <t>Уставный капитал (складочный капитал, уставный фонд, вклады товарищей) *</t>
  </si>
  <si>
    <t>Анализ финансовой устойчивости по величине излишка (недостатка) собственных оборотных средств *</t>
  </si>
  <si>
    <t>х</t>
  </si>
  <si>
    <t>9,15% норматив технологического расхода (потерь) утвержден на 2012 год приказом Минэнерго России от 29.03.2012 №127. На 2014г. При определении НВВ по потери учтен норматив 9,13% (снижение по программе энергосбережения и повышения энергетической эффективности.</t>
  </si>
  <si>
    <t>Предложения ОАО "МРСК Юга"</t>
  </si>
  <si>
    <t>по долгосрочным параметрам регулирования</t>
  </si>
  <si>
    <t>9,15% норматив технологического расхода (потерь) утвержден на 2012 год приказом Минэнерго России от 29.03.2012 №127. На 2014г. при определении затрат на покупку потерь учтен норматив 9,13% (снижение по программе энергосбережения и повышения энергетической эффективности)</t>
  </si>
  <si>
    <r>
      <rPr>
        <sz val="11"/>
        <color theme="1"/>
        <rFont val="Times New Roman"/>
        <family val="1"/>
        <charset val="204"/>
      </rPr>
      <t xml:space="preserve">* </t>
    </r>
    <r>
      <rPr>
        <sz val="10"/>
        <color theme="1"/>
        <rFont val="Times New Roman"/>
        <family val="1"/>
        <charset val="204"/>
      </rPr>
      <t>филиал не является юридическим лицом</t>
    </r>
  </si>
  <si>
    <t xml:space="preserve"> показатели приведены в целом по ОАО "МРСК Юга" на основе фактических данных за 2013г.</t>
  </si>
  <si>
    <t>Предложения ОАО "МРСК Юга" по долгосрочным параметрам регулирования для филиала ОАО "МРСК Юга" - "Ростовэнерго"*</t>
  </si>
  <si>
    <t>* тарифы на все периоды приведены по "котлу" Ростовэнерго, с учетом индивидуальных тарифов взаиморасчетов с ОАО "Донэнерго"</t>
  </si>
  <si>
    <t>Фактические показатели за 2013 год**</t>
  </si>
  <si>
    <t>** фактические тарифы приведены только по потребителям, рассчитывающимся по факту по двухставочным тарифам</t>
  </si>
  <si>
    <t>Приложение 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</si>
</sst>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20">
    <numFmt numFmtId="7" formatCode="#,##0.00&quot;р.&quot;;\-#,##0.00&quot;р.&quot;"/>
    <numFmt numFmtId="42" formatCode="_-* #,##0&quot;р.&quot;_-;\-* #,##0&quot;р.&quot;_-;_-* &quot;-&quot;&quot;р.&quot;_-;_-@_-"/>
    <numFmt numFmtId="41" formatCode="_-* #,##0_р_._-;\-* #,##0_р_._-;_-* &quot;-&quot;_р_._-;_-@_-"/>
    <numFmt numFmtId="44" formatCode="_-* #,##0.00&quot;р.&quot;_-;\-* #,##0.00&quot;р.&quot;_-;_-* &quot;-&quot;??&quot;р.&quot;_-;_-@_-"/>
    <numFmt numFmtId="43" formatCode="_-* #,##0.00_р_._-;\-* #,##0.00_р_._-;_-* &quot;-&quot;??_р_._-;_-@_-"/>
    <numFmt numFmtId="164" formatCode="0.000"/>
    <numFmt numFmtId="165" formatCode="#,##0.000"/>
    <numFmt numFmtId="166" formatCode="0.0%"/>
    <numFmt numFmtId="167" formatCode="_-* #,##0.000_р_._-;\-* #,##0.000_р_._-;_-* &quot;-&quot;??_р_._-;_-@_-"/>
    <numFmt numFmtId="168" formatCode="_-* #,##0.00[$€-1]_-;\-* #,##0.00[$€-1]_-;_-* &quot;-&quot;??[$€-1]_-"/>
    <numFmt numFmtId="169" formatCode="0.0%_);\(0.0%\)"/>
    <numFmt numFmtId="170" formatCode="General_)"/>
    <numFmt numFmtId="171" formatCode="_-* #,##0&quot;?.&quot;_-;\-* #,##0&quot;?.&quot;_-;_-* &quot;-&quot;&quot;?.&quot;_-;_-@_-"/>
    <numFmt numFmtId="172" formatCode="_-* #,##0_?_._-;\-* #,##0_?_._-;_-* &quot;-&quot;_?_._-;_-@_-"/>
    <numFmt numFmtId="173" formatCode="_-* #,##0.00_?_._-;\-* #,##0.00_?_._-;_-* &quot;-&quot;??_?_._-;_-@_-"/>
    <numFmt numFmtId="174" formatCode="_-* #,##0.00&quot;?.&quot;_-;\-* #,##0.00&quot;?.&quot;_-;_-* &quot;-&quot;??&quot;?.&quot;_-;_-@_-"/>
    <numFmt numFmtId="175" formatCode="#,##0_);[Red]\(#,##0\)"/>
    <numFmt numFmtId="176" formatCode="#,##0;\(#,##0\)"/>
    <numFmt numFmtId="177" formatCode=";;;"/>
    <numFmt numFmtId="178" formatCode="#,##0.00&quot; &quot;[$руб.-419];[Red]&quot;-&quot;#,##0.00&quot; &quot;[$руб.-419]"/>
    <numFmt numFmtId="179" formatCode="_-* #,##0.000[$€-1]_-;\-* #,##0.000[$€-1]_-;_-* &quot;-&quot;??[$€-1]_-"/>
    <numFmt numFmtId="180" formatCode="_-* #,##0.00\ _$_-;\-* #,##0.00\ _$_-;_-* &quot;-&quot;??\ _$_-;_-@_-"/>
    <numFmt numFmtId="181" formatCode="@\ *."/>
    <numFmt numFmtId="182" formatCode="000000"/>
    <numFmt numFmtId="183" formatCode="_(&quot;$&quot;* #,##0.00_);_(&quot;$&quot;* \(#,##0.00\);_(&quot;$&quot;* &quot;-&quot;??_);_(@_)"/>
    <numFmt numFmtId="184" formatCode="_(&quot;$&quot;* #,##0_);_(&quot;$&quot;* \(#,##0\);_(&quot;$&quot;* &quot;-&quot;_);_(@_)"/>
    <numFmt numFmtId="185" formatCode="###\ ##\ ##"/>
    <numFmt numFmtId="186" formatCode="0_);\(0\)"/>
    <numFmt numFmtId="187" formatCode="_(* #,##0_);_(* \(#,##0\);_(* &quot;-&quot;??_);_(@_)"/>
    <numFmt numFmtId="188" formatCode="#,##0;[Red]#,##0"/>
    <numFmt numFmtId="189" formatCode="&quot;\&quot;#,##0;[Red]\-&quot;\&quot;#,##0"/>
    <numFmt numFmtId="190" formatCode="_-* #,##0&quot;đ.&quot;_-;\-* #,##0&quot;đ.&quot;_-;_-* &quot;-&quot;&quot;đ.&quot;_-;_-@_-"/>
    <numFmt numFmtId="191" formatCode="_-* #,##0.00&quot;đ.&quot;_-;\-* #,##0.00&quot;đ.&quot;_-;_-* &quot;-&quot;??&quot;đ.&quot;_-;_-@_-"/>
    <numFmt numFmtId="192" formatCode="0.0_)"/>
    <numFmt numFmtId="193" formatCode="\£#,##0_);\(\£#,##0\)"/>
    <numFmt numFmtId="194" formatCode="_(* #,##0.0_);_(* \(#,##0.00\);_(* &quot;-&quot;??_);_(@_)"/>
    <numFmt numFmtId="195" formatCode="&quot;fl&quot;#,##0_);\(&quot;fl&quot;#,##0\)"/>
    <numFmt numFmtId="196" formatCode="&quot;fl&quot;#,##0_);[Red]\(&quot;fl&quot;#,##0\)"/>
    <numFmt numFmtId="197" formatCode="&quot;fl&quot;#,##0.00_);\(&quot;fl&quot;#,##0.00\)"/>
    <numFmt numFmtId="198" formatCode="0000"/>
    <numFmt numFmtId="199" formatCode="_-* #,##0\ _р_._-;\-* #,##0\ _р_._-;_-* &quot;-&quot;\ _р_._-;_-@_-"/>
    <numFmt numFmtId="200" formatCode="&quot;_&quot;\-* #,##0\ &quot;F&quot;&quot;_&quot;\-;\-* #,##0\ &quot;F&quot;&quot;_&quot;\-;&quot;_&quot;\-* &quot;-&quot;\ &quot;F&quot;&quot;_&quot;\-;&quot;_&quot;\-@&quot;_&quot;\-"/>
    <numFmt numFmtId="201" formatCode="&quot;$&quot;#,##0_);[Red]\(&quot;$&quot;#,##0\)"/>
    <numFmt numFmtId="202" formatCode="_(* #,##0.00_);[Red]_(* \(#,##0.00\);_(* &quot;-&quot;??_);_(@_)"/>
    <numFmt numFmtId="203" formatCode="mmm\,yy"/>
    <numFmt numFmtId="204" formatCode="\$#,##0\ ;\(\$#,##0\)"/>
    <numFmt numFmtId="205" formatCode="&quot;$&quot;#,##0\ ;\(&quot;$&quot;#,##0\)"/>
    <numFmt numFmtId="206" formatCode="dd\.mm\.yyyy&quot;г.&quot;"/>
    <numFmt numFmtId="207" formatCode="_-* #,##0_-;\-* #,##0_-;_-* &quot;-&quot;_-;_-@_-"/>
    <numFmt numFmtId="208" formatCode="_-* #,##0.00_-;\-* #,##0.00_-;_-* &quot;-&quot;??_-;_-@_-"/>
    <numFmt numFmtId="209" formatCode="0.0\x"/>
    <numFmt numFmtId="210" formatCode="#,##0;[Red]\-#,##0"/>
    <numFmt numFmtId="211" formatCode="_-* #,##0\ _F_B_-;\-* #,##0\ _F_B_-;_-* &quot;-&quot;\ _F_B_-;_-@_-"/>
    <numFmt numFmtId="212" formatCode="_-* #,##0.00\ _F_B_-;\-* #,##0.00\ _F_B_-;_-* &quot;-&quot;??\ _F_B_-;_-@_-"/>
    <numFmt numFmtId="213" formatCode="_(* #,##0.00_);_(* \(#,##0.00\);_(* &quot;-&quot;??_);_(@_)"/>
    <numFmt numFmtId="214" formatCode="_(* #,##0_);_(* \(#,##0\);_(* &quot;-&quot;_);_(@_)"/>
    <numFmt numFmtId="215" formatCode="#,##0.0_);\(#,##0.0\)"/>
    <numFmt numFmtId="216" formatCode="#,##0.0_);[Red]\(#,##0.0\)"/>
    <numFmt numFmtId="217" formatCode="#,##0_ ;[Red]\-#,##0\ "/>
    <numFmt numFmtId="218" formatCode="#,##0_);\(#,##0\);&quot;- &quot;;&quot;  &quot;@"/>
    <numFmt numFmtId="219" formatCode="#,##0_);[Blue]\(#,##0\)"/>
    <numFmt numFmtId="220" formatCode="_-* #,##0_-;_-* #,##0\-;_-* &quot;-&quot;_-;_-@_-"/>
    <numFmt numFmtId="221" formatCode="_-* #,##0.00_-;_-* #,##0.00\-;_-* &quot;-&quot;??_-;_-@_-"/>
    <numFmt numFmtId="222" formatCode="_-* #,##0\ _$_-;\-* #,##0\ _$_-;_-* &quot;-&quot;\ _$_-;_-@_-"/>
    <numFmt numFmtId="223" formatCode="#,##0__\ \ \ \ "/>
    <numFmt numFmtId="224" formatCode="_-&quot;£&quot;* #,##0_-;\-&quot;£&quot;* #,##0_-;_-&quot;£&quot;* &quot;-&quot;_-;_-@_-"/>
    <numFmt numFmtId="225" formatCode="_-&quot;£&quot;* #,##0.00_-;\-&quot;£&quot;* #,##0.00_-;_-&quot;£&quot;* &quot;-&quot;??_-;_-@_-"/>
    <numFmt numFmtId="226" formatCode="_-* #,##0\ &quot;$&quot;_-;\-* #,##0\ &quot;$&quot;_-;_-* &quot;-&quot;\ &quot;$&quot;_-;_-@_-"/>
    <numFmt numFmtId="227" formatCode="_-* #,##0.00\ &quot;$&quot;_-;\-* #,##0.00\ &quot;$&quot;_-;_-* &quot;-&quot;??\ &quot;$&quot;_-;_-@_-"/>
    <numFmt numFmtId="228" formatCode="_(* #,##0.000_);[Red]_(* \(#,##0.000\);_(* &quot;-&quot;??_);_(@_)"/>
    <numFmt numFmtId="229" formatCode="&quot;$&quot;#,##0.0_);\(&quot;$&quot;#,##0.0\)"/>
    <numFmt numFmtId="230" formatCode="0.00\x"/>
    <numFmt numFmtId="231" formatCode="0.0000"/>
    <numFmt numFmtId="232" formatCode="#,##0.0;[Red]#,##0.0"/>
    <numFmt numFmtId="233" formatCode="_-* #,##0\ _d_._-;\-* #,##0\ _d_._-;_-* &quot;-&quot;\ _d_._-;_-@_-"/>
    <numFmt numFmtId="234" formatCode="_-* #,##0.00\ _d_._-;\-* #,##0.00\ _d_._-;_-* &quot;-&quot;??\ _d_._-;_-@_-"/>
    <numFmt numFmtId="235" formatCode="_-* #,##0_đ_._-;\-* #,##0_đ_._-;_-* &quot;-&quot;_đ_._-;_-@_-"/>
    <numFmt numFmtId="236" formatCode="_-* #,##0.00_đ_._-;\-* #,##0.00_đ_._-;_-* &quot;-&quot;??_đ_._-;_-@_-"/>
    <numFmt numFmtId="237" formatCode="\(#,##0.0\)"/>
    <numFmt numFmtId="238" formatCode="#,##0\ &quot;?.&quot;;\-#,##0\ &quot;?.&quot;"/>
    <numFmt numFmtId="239" formatCode="_-* #,##0\ &quot;FB&quot;_-;\-* #,##0\ &quot;FB&quot;_-;_-* &quot;-&quot;\ &quot;FB&quot;_-;_-@_-"/>
    <numFmt numFmtId="240" formatCode="_-* #,##0.00\ &quot;FB&quot;_-;\-* #,##0.00\ &quot;FB&quot;_-;_-* &quot;-&quot;??\ &quot;FB&quot;_-;_-@_-"/>
    <numFmt numFmtId="241" formatCode="dd\,mmm"/>
    <numFmt numFmtId="242" formatCode="mm\,dd\,yy\ hh:mm"/>
    <numFmt numFmtId="243" formatCode="mm\,dd\,yy"/>
    <numFmt numFmtId="244" formatCode="&quot;_&quot;\(&quot;$&quot;* #,##0.00&quot;_&quot;\);&quot;_&quot;\(&quot;$&quot;* \(#,##0.00\);&quot;_&quot;\(&quot;$&quot;* &quot;-&quot;??&quot;_&quot;\);&quot;_&quot;\(@&quot;_&quot;\)"/>
    <numFmt numFmtId="245" formatCode="#,##0______;;&quot;------------      &quot;"/>
    <numFmt numFmtId="246" formatCode="_(* #,##0.000_);_(* \(#,##0.000\);_(* &quot;-&quot;??_);_(@_)"/>
    <numFmt numFmtId="247" formatCode="_(* #,##0.000_);_(* \(#,##0.000\);_(* &quot;-&quot;???_);_(@_)"/>
    <numFmt numFmtId="248" formatCode="&quot;$&quot;#,##0"/>
    <numFmt numFmtId="249" formatCode="#,##0\ &quot;F&quot;;\-#,##0\ &quot;F&quot;"/>
    <numFmt numFmtId="250" formatCode="[$$-409]#,##0"/>
    <numFmt numFmtId="251" formatCode="_-&quot;F&quot;\ * #,##0_-;_-&quot;F&quot;\ * #,##0\-;_-&quot;F&quot;\ * &quot;-&quot;_-;_-@_-"/>
    <numFmt numFmtId="252" formatCode="_-&quot;F&quot;\ * #,##0.00_-;_-&quot;F&quot;\ * #,##0.00\-;_-&quot;F&quot;\ * &quot;-&quot;??_-;_-@_-"/>
    <numFmt numFmtId="253" formatCode="_(\$* #,##0_);_(\$* \(#,##0\);_(\$* \-_);_(@_)"/>
    <numFmt numFmtId="254" formatCode="_(\$* #,##0.00_);_(\$* \(#,##0.00\);_(\$* \-??_);_(@_)"/>
    <numFmt numFmtId="255" formatCode="\$#,##0_);[Red]&quot;($&quot;#,##0\)"/>
    <numFmt numFmtId="256" formatCode="\$#,##0.00_);[Red]&quot;($&quot;#,##0.00\)"/>
    <numFmt numFmtId="257" formatCode="_-&quot;Ј&quot;* #,##0_-;\-&quot;Ј&quot;* #,##0_-;_-&quot;Ј&quot;* &quot;-&quot;_-;_-@_-"/>
    <numFmt numFmtId="258" formatCode="_-&quot;Ј&quot;* #,##0.00_-;\-&quot;Ј&quot;* #,##0.00_-;_-&quot;Ј&quot;* &quot;-&quot;??_-;_-@_-"/>
    <numFmt numFmtId="259" formatCode="yyyy"/>
    <numFmt numFmtId="260" formatCode="yyyy\ &quot;год&quot;"/>
    <numFmt numFmtId="261" formatCode="\¥#,##0_);\(\¥#,##0\)"/>
    <numFmt numFmtId="262" formatCode="#,##0.000_ ;\-#,##0.000\ "/>
    <numFmt numFmtId="263" formatCode="#,##0.00_ ;[Red]\-#,##0.00\ "/>
    <numFmt numFmtId="264" formatCode="_(&quot;р.&quot;* #,##0.00_);_(&quot;р.&quot;* \(#,##0.00\);_(&quot;р.&quot;* &quot;-&quot;??_);_(@_)"/>
    <numFmt numFmtId="265" formatCode="0.0"/>
    <numFmt numFmtId="266" formatCode="_-* #,##0.00&quot;$&quot;_-;\-* #,##0.00&quot;$&quot;_-;_-* &quot;-&quot;??&quot;$&quot;_-;_-@_-"/>
    <numFmt numFmtId="267" formatCode="#,##0\т"/>
    <numFmt numFmtId="268" formatCode="_-* #,##0.00\ _р_._-;\-* #,##0.00\ _р_._-;_-* &quot;-&quot;??\ _р_._-;_-@_-"/>
    <numFmt numFmtId="269" formatCode="_-* #,##0.00_р_._-;\-* #,##0.00_р_._-;_-* \-??_р_._-;_-@_-"/>
    <numFmt numFmtId="270" formatCode="#,##0.00_ ;\-#,##0.00\ "/>
    <numFmt numFmtId="271" formatCode="#,##0.0"/>
    <numFmt numFmtId="272" formatCode="#,##0.00000"/>
    <numFmt numFmtId="273" formatCode="[Magenta]\ &quot;Ошибка&quot;;[Magenta]\ &quot;Ошибка&quot;;[Blue]\ &quot;OK&quot;"/>
    <numFmt numFmtId="274" formatCode="#.##0\.00"/>
    <numFmt numFmtId="275" formatCode="#\.00"/>
    <numFmt numFmtId="276" formatCode="\$#\.00"/>
    <numFmt numFmtId="277" formatCode="#,##0.00&quot;т.р.&quot;;\-#,##0.00&quot;т.р.&quot;"/>
    <numFmt numFmtId="278" formatCode="%#\.00"/>
  </numFmts>
  <fonts count="288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b/>
      <i/>
      <sz val="11"/>
      <color theme="1"/>
      <name val="Times New Roman"/>
      <family val="1"/>
      <charset val="204"/>
    </font>
    <font>
      <u/>
      <sz val="11"/>
      <color theme="10"/>
      <name val="Calibri"/>
      <family val="2"/>
      <scheme val="minor"/>
    </font>
    <font>
      <sz val="12"/>
      <color theme="1"/>
      <name val="Times New Roman"/>
      <family val="1"/>
      <charset val="204"/>
    </font>
    <font>
      <sz val="11"/>
      <color theme="1"/>
      <name val="Calibri"/>
      <family val="2"/>
      <scheme val="minor"/>
    </font>
    <font>
      <b/>
      <sz val="18"/>
      <name val="Times New Roman"/>
      <family val="1"/>
      <charset val="204"/>
    </font>
    <font>
      <b/>
      <i/>
      <sz val="18"/>
      <name val="Times New Roman"/>
      <family val="1"/>
      <charset val="204"/>
    </font>
    <font>
      <sz val="10"/>
      <name val="Times New Roman"/>
      <family val="1"/>
      <charset val="204"/>
    </font>
    <font>
      <b/>
      <sz val="12"/>
      <name val="Times New Roman"/>
      <family val="1"/>
      <charset val="204"/>
    </font>
    <font>
      <sz val="12"/>
      <name val="Times New Roman"/>
      <family val="1"/>
      <charset val="204"/>
    </font>
    <font>
      <b/>
      <sz val="12"/>
      <color rgb="FFFF0000"/>
      <name val="Times New Roman"/>
      <family val="1"/>
      <charset val="204"/>
    </font>
    <font>
      <b/>
      <sz val="14"/>
      <color rgb="FFFF0000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i/>
      <sz val="12"/>
      <color rgb="FFFF0000"/>
      <name val="Times New Roman"/>
      <family val="1"/>
      <charset val="204"/>
    </font>
    <font>
      <b/>
      <i/>
      <sz val="12"/>
      <color rgb="FFFF0000"/>
      <name val="Times New Roman"/>
      <family val="1"/>
      <charset val="204"/>
    </font>
    <font>
      <b/>
      <i/>
      <sz val="12"/>
      <color theme="0"/>
      <name val="Times New Roman"/>
      <family val="1"/>
      <charset val="204"/>
    </font>
    <font>
      <sz val="9"/>
      <name val="Times New Roman"/>
      <family val="1"/>
      <charset val="204"/>
    </font>
    <font>
      <b/>
      <i/>
      <sz val="12"/>
      <name val="Times New Roman"/>
      <family val="1"/>
      <charset val="204"/>
    </font>
    <font>
      <b/>
      <i/>
      <sz val="11"/>
      <name val="Times New Roman"/>
      <family val="1"/>
      <charset val="204"/>
    </font>
    <font>
      <i/>
      <sz val="11"/>
      <name val="Times New Roman"/>
      <family val="1"/>
      <charset val="204"/>
    </font>
    <font>
      <b/>
      <sz val="18"/>
      <color theme="0"/>
      <name val="Times New Roman"/>
      <family val="1"/>
      <charset val="204"/>
    </font>
    <font>
      <b/>
      <sz val="11"/>
      <name val="Tahoma"/>
      <family val="2"/>
      <charset val="204"/>
    </font>
    <font>
      <sz val="9"/>
      <name val="Tahoma"/>
      <family val="2"/>
      <charset val="204"/>
    </font>
    <font>
      <b/>
      <sz val="9"/>
      <name val="Tahoma"/>
      <family val="2"/>
      <charset val="204"/>
    </font>
    <font>
      <sz val="1"/>
      <color indexed="8"/>
      <name val="Courier"/>
      <family val="3"/>
    </font>
    <font>
      <sz val="10"/>
      <name val="Helv"/>
    </font>
    <font>
      <sz val="10"/>
      <name val="Helv"/>
      <charset val="204"/>
    </font>
    <font>
      <sz val="10"/>
      <name val="Arial"/>
      <family val="2"/>
      <charset val="204"/>
    </font>
    <font>
      <sz val="8"/>
      <name val="Arial"/>
      <family val="2"/>
      <charset val="204"/>
    </font>
    <font>
      <sz val="8"/>
      <color indexed="12"/>
      <name val="Arial"/>
      <family val="2"/>
      <charset val="204"/>
    </font>
    <font>
      <sz val="10"/>
      <name val="Book Antiqua"/>
      <family val="1"/>
      <charset val="204"/>
    </font>
    <font>
      <sz val="10"/>
      <color indexed="8"/>
      <name val="Arial"/>
      <family val="2"/>
      <charset val="204"/>
    </font>
    <font>
      <b/>
      <sz val="10"/>
      <color indexed="12"/>
      <name val="Arial Cyr"/>
      <family val="2"/>
      <charset val="204"/>
    </font>
    <font>
      <sz val="10"/>
      <name val="Arial Cyr"/>
      <charset val="204"/>
    </font>
    <font>
      <sz val="10"/>
      <name val="Arial Cyr"/>
      <family val="2"/>
      <charset val="204"/>
    </font>
    <font>
      <u/>
      <sz val="10"/>
      <color indexed="36"/>
      <name val="Courier"/>
      <family val="1"/>
      <charset val="204"/>
    </font>
    <font>
      <sz val="10"/>
      <name val="Courier"/>
      <family val="1"/>
      <charset val="204"/>
    </font>
    <font>
      <sz val="11"/>
      <name val="?l?r ?o?S?V?b?N"/>
      <family val="3"/>
    </font>
    <font>
      <sz val="10"/>
      <name val="’†?S?V?b?N‘М"/>
      <family val="3"/>
      <charset val="128"/>
    </font>
    <font>
      <sz val="10"/>
      <name val="Helvetica"/>
      <family val="2"/>
    </font>
    <font>
      <sz val="8"/>
      <name val="Verdana"/>
      <family val="2"/>
    </font>
    <font>
      <sz val="10"/>
      <name val="Helv"/>
      <family val="2"/>
    </font>
    <font>
      <sz val="10"/>
      <name val="Times New Roman Cyr"/>
      <family val="1"/>
      <charset val="204"/>
    </font>
    <font>
      <sz val="10"/>
      <name val="Helv"/>
      <family val="2"/>
      <charset val="204"/>
    </font>
    <font>
      <sz val="10"/>
      <name val="Arial Cyr"/>
    </font>
    <font>
      <sz val="1"/>
      <color indexed="8"/>
      <name val="Courier"/>
      <family val="1"/>
      <charset val="204"/>
    </font>
    <font>
      <b/>
      <sz val="1"/>
      <color indexed="8"/>
      <name val="Courier"/>
      <family val="1"/>
      <charset val="204"/>
    </font>
    <font>
      <b/>
      <sz val="1"/>
      <color indexed="8"/>
      <name val="Courier"/>
      <family val="3"/>
    </font>
    <font>
      <sz val="10"/>
      <name val="MS Sans Serif"/>
      <family val="2"/>
      <charset val="204"/>
    </font>
    <font>
      <b/>
      <i/>
      <sz val="12"/>
      <name val="Arial"/>
      <family val="2"/>
      <charset val="204"/>
    </font>
    <font>
      <b/>
      <sz val="12"/>
      <name val="Arial"/>
      <family val="2"/>
      <charset val="204"/>
    </font>
    <font>
      <b/>
      <sz val="12"/>
      <color indexed="9"/>
      <name val="Arial"/>
      <family val="2"/>
    </font>
    <font>
      <b/>
      <sz val="14"/>
      <color indexed="9"/>
      <name val="Arial"/>
      <family val="2"/>
      <charset val="204"/>
    </font>
    <font>
      <b/>
      <i/>
      <sz val="14"/>
      <name val="Arial"/>
      <family val="2"/>
    </font>
    <font>
      <b/>
      <i/>
      <sz val="20"/>
      <name val="Arial"/>
      <family val="2"/>
    </font>
    <font>
      <b/>
      <sz val="16"/>
      <color indexed="9"/>
      <name val="Arial"/>
      <family val="2"/>
    </font>
    <font>
      <b/>
      <sz val="14"/>
      <name val="Arial"/>
      <family val="2"/>
    </font>
    <font>
      <b/>
      <i/>
      <sz val="22"/>
      <name val="Arial"/>
      <family val="2"/>
    </font>
    <font>
      <sz val="11"/>
      <color indexed="8"/>
      <name val="Calibri"/>
      <family val="2"/>
      <charset val="204"/>
    </font>
    <font>
      <sz val="10"/>
      <color indexed="8"/>
      <name val="Arial Cyr"/>
      <family val="2"/>
      <charset val="204"/>
    </font>
    <font>
      <sz val="10"/>
      <name val="PragmaticaCTT"/>
      <charset val="204"/>
    </font>
    <font>
      <sz val="11"/>
      <color indexed="9"/>
      <name val="Calibri"/>
      <family val="2"/>
      <charset val="204"/>
    </font>
    <font>
      <sz val="10"/>
      <color indexed="9"/>
      <name val="Arial Cyr"/>
      <family val="2"/>
      <charset val="204"/>
    </font>
    <font>
      <sz val="9"/>
      <color indexed="11"/>
      <name val="Arial"/>
      <family val="2"/>
      <charset val="204"/>
    </font>
    <font>
      <sz val="8"/>
      <name val="Helv"/>
      <charset val="204"/>
    </font>
    <font>
      <sz val="1"/>
      <color indexed="18"/>
      <name val="Courier"/>
      <family val="3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8"/>
      <color indexed="9"/>
      <name val="Arial"/>
      <family val="2"/>
      <charset val="204"/>
    </font>
    <font>
      <sz val="10"/>
      <color indexed="12"/>
      <name val="Arial"/>
      <family val="2"/>
      <charset val="204"/>
    </font>
    <font>
      <sz val="11"/>
      <name val="Arial"/>
      <family val="2"/>
      <charset val="204"/>
    </font>
    <font>
      <u/>
      <sz val="10"/>
      <color indexed="12"/>
      <name val="Courier"/>
      <family val="1"/>
      <charset val="204"/>
    </font>
    <font>
      <u/>
      <sz val="10"/>
      <color indexed="12"/>
      <name val="Courier"/>
      <family val="3"/>
    </font>
    <font>
      <u/>
      <sz val="10"/>
      <color indexed="12"/>
      <name val="Arial Cyr"/>
      <charset val="204"/>
    </font>
    <font>
      <sz val="10"/>
      <name val="Arial"/>
      <family val="2"/>
    </font>
    <font>
      <sz val="10"/>
      <name val="Courier New"/>
      <family val="3"/>
    </font>
    <font>
      <sz val="12"/>
      <name val="Arial"/>
      <family val="2"/>
    </font>
    <font>
      <b/>
      <sz val="10"/>
      <name val="Arial"/>
      <family val="2"/>
    </font>
    <font>
      <sz val="11"/>
      <color indexed="20"/>
      <name val="Calibri"/>
      <family val="2"/>
      <charset val="204"/>
    </font>
    <font>
      <sz val="11"/>
      <color indexed="16"/>
      <name val="Calibri"/>
      <family val="2"/>
    </font>
    <font>
      <sz val="10"/>
      <name val="Courier"/>
      <family val="3"/>
    </font>
    <font>
      <b/>
      <sz val="10"/>
      <color indexed="8"/>
      <name val="Arial"/>
      <family val="2"/>
    </font>
    <font>
      <sz val="10"/>
      <color indexed="8"/>
      <name val="Tms Rmn"/>
    </font>
    <font>
      <sz val="10"/>
      <color indexed="12"/>
      <name val="Times New Roman"/>
      <family val="1"/>
    </font>
    <font>
      <sz val="12"/>
      <name val="Tms Rmn"/>
    </font>
    <font>
      <u val="singleAccounting"/>
      <sz val="10"/>
      <name val="Arial"/>
      <family val="2"/>
    </font>
    <font>
      <sz val="12"/>
      <name val="±???A?"/>
      <charset val="129"/>
    </font>
    <font>
      <sz val="10"/>
      <color indexed="8"/>
      <name val="MS Sans Serif"/>
      <family val="2"/>
      <charset val="204"/>
    </font>
    <font>
      <sz val="9"/>
      <name val="Times New Roman"/>
      <family val="1"/>
    </font>
    <font>
      <b/>
      <sz val="11"/>
      <color indexed="52"/>
      <name val="Calibri"/>
      <family val="2"/>
      <charset val="204"/>
    </font>
    <font>
      <b/>
      <sz val="10"/>
      <name val="Arial"/>
      <family val="2"/>
      <charset val="204"/>
    </font>
    <font>
      <sz val="10"/>
      <name val="Tahoma"/>
      <family val="2"/>
      <charset val="204"/>
    </font>
    <font>
      <b/>
      <sz val="12"/>
      <name val="Times New Roman"/>
      <family val="1"/>
    </font>
    <font>
      <b/>
      <sz val="10"/>
      <color indexed="9"/>
      <name val="Arial"/>
      <family val="2"/>
      <charset val="204"/>
    </font>
    <font>
      <b/>
      <sz val="10"/>
      <color indexed="9"/>
      <name val="Arial"/>
      <family val="2"/>
    </font>
    <font>
      <b/>
      <sz val="11"/>
      <color indexed="9"/>
      <name val="Calibri"/>
      <family val="2"/>
      <charset val="204"/>
    </font>
    <font>
      <b/>
      <sz val="11"/>
      <color indexed="9"/>
      <name val="Calibri"/>
      <family val="2"/>
    </font>
    <font>
      <sz val="10"/>
      <color indexed="57"/>
      <name val="Wingdings"/>
      <charset val="2"/>
    </font>
    <font>
      <sz val="12"/>
      <name val="Arial"/>
      <family val="2"/>
      <charset val="204"/>
    </font>
    <font>
      <sz val="8"/>
      <color indexed="12"/>
      <name val="Times New Roman"/>
      <family val="1"/>
    </font>
    <font>
      <sz val="8"/>
      <name val="Palatino"/>
      <family val="1"/>
    </font>
    <font>
      <sz val="10"/>
      <color indexed="24"/>
      <name val="Arial"/>
      <family val="2"/>
      <charset val="204"/>
    </font>
    <font>
      <sz val="12"/>
      <color indexed="24"/>
      <name val="Arial"/>
      <family val="2"/>
      <charset val="204"/>
    </font>
    <font>
      <sz val="8.5"/>
      <name val="MS Sans Serif"/>
      <family val="2"/>
      <charset val="204"/>
    </font>
    <font>
      <sz val="9"/>
      <name val="Arial"/>
      <family val="2"/>
      <charset val="204"/>
    </font>
    <font>
      <sz val="10"/>
      <name val="NTHarmonica"/>
      <charset val="204"/>
    </font>
    <font>
      <sz val="10"/>
      <name val="Tms Rmn"/>
    </font>
    <font>
      <b/>
      <sz val="10"/>
      <name val="Arial Cyr"/>
      <family val="2"/>
      <charset val="204"/>
    </font>
    <font>
      <sz val="10"/>
      <color indexed="8"/>
      <name val="Arial"/>
      <family val="2"/>
    </font>
    <font>
      <sz val="8"/>
      <name val="Arial Cyr"/>
      <charset val="204"/>
    </font>
    <font>
      <i/>
      <sz val="10"/>
      <name val="Arial"/>
      <family val="2"/>
    </font>
    <font>
      <u val="doubleAccounting"/>
      <sz val="10"/>
      <name val="Arial"/>
      <family val="2"/>
    </font>
    <font>
      <sz val="12"/>
      <name val="Tms Rmn"/>
      <charset val="204"/>
    </font>
    <font>
      <u/>
      <sz val="8"/>
      <color indexed="12"/>
      <name val="Arial Cyr"/>
      <charset val="204"/>
    </font>
    <font>
      <b/>
      <sz val="11"/>
      <color indexed="8"/>
      <name val="Calibri"/>
      <family val="2"/>
    </font>
    <font>
      <sz val="14"/>
      <name val="Times New Roman"/>
      <family val="1"/>
      <charset val="204"/>
    </font>
    <font>
      <i/>
      <sz val="11"/>
      <color indexed="23"/>
      <name val="Calibri"/>
      <family val="2"/>
      <charset val="204"/>
    </font>
    <font>
      <sz val="10"/>
      <name val="Baltica"/>
      <charset val="204"/>
    </font>
    <font>
      <u/>
      <sz val="10"/>
      <color indexed="36"/>
      <name val="Arial Cyr"/>
      <charset val="204"/>
    </font>
    <font>
      <sz val="7"/>
      <name val="Palatino"/>
      <family val="1"/>
    </font>
    <font>
      <sz val="11"/>
      <color indexed="17"/>
      <name val="Calibri"/>
      <family val="2"/>
      <charset val="204"/>
    </font>
    <font>
      <sz val="11"/>
      <color indexed="17"/>
      <name val="Calibri"/>
      <family val="2"/>
    </font>
    <font>
      <sz val="10"/>
      <color indexed="17"/>
      <name val="Times New Roman"/>
      <family val="1"/>
    </font>
    <font>
      <sz val="8"/>
      <name val="Arial"/>
      <family val="2"/>
    </font>
    <font>
      <sz val="9"/>
      <name val="Futura UBS Bk"/>
      <family val="2"/>
    </font>
    <font>
      <sz val="6"/>
      <color indexed="16"/>
      <name val="Palatino"/>
      <family val="1"/>
    </font>
    <font>
      <b/>
      <sz val="12"/>
      <name val="Arial"/>
      <family val="2"/>
    </font>
    <font>
      <b/>
      <sz val="10"/>
      <color indexed="18"/>
      <name val="Arial Cyr"/>
      <charset val="204"/>
    </font>
    <font>
      <b/>
      <sz val="18"/>
      <color indexed="24"/>
      <name val="Arial"/>
      <family val="2"/>
      <charset val="204"/>
    </font>
    <font>
      <b/>
      <sz val="15"/>
      <color indexed="56"/>
      <name val="Calibri"/>
      <family val="2"/>
      <charset val="204"/>
    </font>
    <font>
      <sz val="12"/>
      <name val="Arial Black"/>
      <family val="2"/>
    </font>
    <font>
      <b/>
      <sz val="18"/>
      <name val="Arial"/>
      <family val="2"/>
    </font>
    <font>
      <b/>
      <sz val="12"/>
      <color indexed="24"/>
      <name val="Arial"/>
      <family val="2"/>
      <charset val="204"/>
    </font>
    <font>
      <b/>
      <sz val="13"/>
      <color indexed="56"/>
      <name val="Calibri"/>
      <family val="2"/>
      <charset val="204"/>
    </font>
    <font>
      <sz val="11"/>
      <name val="Arial Black"/>
      <family val="2"/>
    </font>
    <font>
      <b/>
      <sz val="11"/>
      <color indexed="56"/>
      <name val="Calibri"/>
      <family val="2"/>
      <charset val="204"/>
    </font>
    <font>
      <b/>
      <sz val="11"/>
      <color indexed="62"/>
      <name val="Calibri"/>
      <family val="2"/>
    </font>
    <font>
      <i/>
      <sz val="14"/>
      <name val="Palatino"/>
      <family val="1"/>
    </font>
    <font>
      <b/>
      <sz val="8"/>
      <name val="Palatino"/>
      <family val="1"/>
    </font>
    <font>
      <b/>
      <i/>
      <sz val="26"/>
      <name val="Times New Roman"/>
      <family val="1"/>
    </font>
    <font>
      <b/>
      <sz val="8"/>
      <name val="Arial Cyr"/>
      <charset val="204"/>
    </font>
    <font>
      <b/>
      <i/>
      <sz val="22"/>
      <name val="Times New Roman"/>
      <family val="1"/>
      <charset val="204"/>
    </font>
    <font>
      <sz val="10"/>
      <color indexed="9"/>
      <name val="Times New Roman"/>
      <family val="1"/>
    </font>
    <font>
      <sz val="12"/>
      <name val="Times New Roman Cyr"/>
      <charset val="204"/>
    </font>
    <font>
      <u/>
      <sz val="10"/>
      <color indexed="36"/>
      <name val="Courier"/>
      <family val="3"/>
    </font>
    <font>
      <b/>
      <i/>
      <sz val="11"/>
      <color indexed="12"/>
      <name val="Arial Cyr"/>
      <family val="2"/>
      <charset val="204"/>
    </font>
    <font>
      <sz val="11"/>
      <color indexed="62"/>
      <name val="Calibri"/>
      <family val="2"/>
      <charset val="204"/>
    </font>
    <font>
      <sz val="11"/>
      <color indexed="48"/>
      <name val="Calibri"/>
      <family val="2"/>
    </font>
    <font>
      <sz val="11"/>
      <color indexed="62"/>
      <name val="Calibri"/>
      <family val="2"/>
    </font>
    <font>
      <sz val="8"/>
      <color indexed="12"/>
      <name val="Palatino"/>
      <family val="1"/>
    </font>
    <font>
      <b/>
      <u/>
      <sz val="16"/>
      <name val="Arial"/>
      <family val="2"/>
      <charset val="204"/>
    </font>
    <font>
      <sz val="8"/>
      <color indexed="9"/>
      <name val="MS Sans Serif"/>
      <family val="2"/>
      <charset val="204"/>
    </font>
    <font>
      <sz val="11"/>
      <color indexed="52"/>
      <name val="Calibri"/>
      <family val="2"/>
      <charset val="204"/>
    </font>
    <font>
      <sz val="11"/>
      <color indexed="53"/>
      <name val="Calibri"/>
      <family val="2"/>
    </font>
    <font>
      <sz val="12"/>
      <name val="Gill Sans"/>
    </font>
    <font>
      <i/>
      <sz val="10"/>
      <name val="PragmaticaC"/>
      <charset val="204"/>
    </font>
    <font>
      <sz val="12"/>
      <name val="Times New Roman"/>
      <family val="1"/>
    </font>
    <font>
      <sz val="11"/>
      <color indexed="60"/>
      <name val="Calibri"/>
      <family val="2"/>
      <charset val="204"/>
    </font>
    <font>
      <sz val="11"/>
      <color indexed="60"/>
      <name val="Calibri"/>
      <family val="2"/>
    </font>
    <font>
      <sz val="7"/>
      <name val="Small Fonts"/>
      <family val="2"/>
      <charset val="204"/>
    </font>
    <font>
      <sz val="8"/>
      <name val="Tahoma"/>
      <family val="2"/>
    </font>
    <font>
      <sz val="14"/>
      <name val="NewtonC"/>
      <charset val="204"/>
    </font>
    <font>
      <sz val="10"/>
      <name val="Times New Roman CE"/>
      <charset val="238"/>
    </font>
    <font>
      <sz val="12"/>
      <name val="Times New Roman CE"/>
      <charset val="238"/>
    </font>
    <font>
      <sz val="10"/>
      <name val="Palatino"/>
      <family val="1"/>
    </font>
    <font>
      <sz val="10"/>
      <name val="Arial CE"/>
      <family val="2"/>
      <charset val="238"/>
    </font>
    <font>
      <sz val="8"/>
      <name val="Arial CE"/>
      <family val="2"/>
    </font>
    <font>
      <b/>
      <i/>
      <sz val="10"/>
      <name val="Arial"/>
      <family val="2"/>
    </font>
    <font>
      <b/>
      <sz val="11"/>
      <color indexed="63"/>
      <name val="Calibri"/>
      <family val="2"/>
      <charset val="204"/>
    </font>
    <font>
      <b/>
      <sz val="11"/>
      <color indexed="63"/>
      <name val="Calibri"/>
      <family val="2"/>
    </font>
    <font>
      <b/>
      <i/>
      <sz val="10"/>
      <color indexed="8"/>
      <name val="Arial"/>
      <family val="2"/>
    </font>
    <font>
      <b/>
      <sz val="10"/>
      <color indexed="17"/>
      <name val="Arial"/>
      <family val="2"/>
    </font>
    <font>
      <b/>
      <sz val="10"/>
      <color indexed="13"/>
      <name val="Arial"/>
      <family val="2"/>
    </font>
    <font>
      <b/>
      <sz val="20"/>
      <name val="Times New Roman"/>
      <family val="1"/>
      <charset val="204"/>
    </font>
    <font>
      <sz val="10"/>
      <color indexed="16"/>
      <name val="Helvetica-Black"/>
    </font>
    <font>
      <sz val="22"/>
      <name val="UBSHeadline"/>
      <family val="1"/>
    </font>
    <font>
      <u/>
      <sz val="10"/>
      <name val="Arial"/>
      <family val="2"/>
      <charset val="204"/>
    </font>
    <font>
      <sz val="8"/>
      <name val="Helv"/>
    </font>
    <font>
      <i/>
      <sz val="12"/>
      <name val="Tms Rmn"/>
      <charset val="204"/>
    </font>
    <font>
      <b/>
      <sz val="10"/>
      <color indexed="10"/>
      <name val="Arial Cyr"/>
      <family val="2"/>
      <charset val="204"/>
    </font>
    <font>
      <b/>
      <i/>
      <sz val="10"/>
      <name val="Arial"/>
      <family val="2"/>
      <charset val="204"/>
    </font>
    <font>
      <sz val="10"/>
      <color indexed="10"/>
      <name val="Times New Roman"/>
      <family val="1"/>
    </font>
    <font>
      <b/>
      <i/>
      <u/>
      <sz val="11"/>
      <color rgb="FF000000"/>
      <name val="Arial"/>
      <family val="2"/>
      <charset val="204"/>
    </font>
    <font>
      <b/>
      <i/>
      <u/>
      <sz val="11"/>
      <color indexed="8"/>
      <name val="Arial"/>
      <family val="2"/>
      <charset val="204"/>
    </font>
    <font>
      <sz val="8"/>
      <color indexed="8"/>
      <name val="Arial"/>
      <family val="2"/>
      <charset val="204"/>
    </font>
    <font>
      <sz val="8"/>
      <color indexed="8"/>
      <name val="Arial"/>
      <family val="2"/>
    </font>
    <font>
      <sz val="9.5"/>
      <color indexed="23"/>
      <name val="Helvetica-Black"/>
    </font>
    <font>
      <sz val="10"/>
      <color indexed="39"/>
      <name val="Arial"/>
      <family val="2"/>
    </font>
    <font>
      <b/>
      <sz val="12"/>
      <color indexed="8"/>
      <name val="Arial"/>
      <family val="2"/>
      <charset val="204"/>
    </font>
    <font>
      <b/>
      <sz val="16"/>
      <color indexed="23"/>
      <name val="Arial"/>
      <family val="2"/>
      <charset val="204"/>
    </font>
    <font>
      <sz val="19"/>
      <color indexed="48"/>
      <name val="Arial"/>
      <family val="2"/>
      <charset val="204"/>
    </font>
    <font>
      <sz val="10"/>
      <color indexed="10"/>
      <name val="Arial"/>
      <family val="2"/>
    </font>
    <font>
      <sz val="9"/>
      <color indexed="20"/>
      <name val="Arial"/>
      <family val="2"/>
    </font>
    <font>
      <sz val="9"/>
      <color indexed="48"/>
      <name val="Arial"/>
      <family val="2"/>
    </font>
    <font>
      <b/>
      <sz val="9"/>
      <color indexed="20"/>
      <name val="Arial"/>
      <family val="2"/>
    </font>
    <font>
      <b/>
      <sz val="18"/>
      <color indexed="62"/>
      <name val="Cambria"/>
      <family val="2"/>
    </font>
    <font>
      <sz val="8"/>
      <name val="Arial Cyr"/>
      <family val="2"/>
      <charset val="204"/>
    </font>
    <font>
      <sz val="10"/>
      <name val="NTHelvetica/Cyrillic"/>
      <charset val="204"/>
    </font>
    <font>
      <sz val="10"/>
      <name val="Courier New"/>
      <family val="3"/>
      <charset val="238"/>
    </font>
    <font>
      <sz val="10"/>
      <name val="Arial Narrow"/>
      <family val="2"/>
    </font>
    <font>
      <b/>
      <sz val="9"/>
      <name val="Palatino"/>
      <family val="1"/>
    </font>
    <font>
      <sz val="9"/>
      <color indexed="21"/>
      <name val="Helvetica-Black"/>
    </font>
    <font>
      <b/>
      <sz val="10"/>
      <name val="Palatino"/>
      <family val="1"/>
    </font>
    <font>
      <b/>
      <sz val="8"/>
      <color indexed="9"/>
      <name val="Arial Cyr"/>
      <charset val="204"/>
    </font>
    <font>
      <sz val="9"/>
      <name val="Helvetica-Black"/>
    </font>
    <font>
      <b/>
      <sz val="10"/>
      <name val="Times New Roman"/>
      <family val="1"/>
    </font>
    <font>
      <sz val="12"/>
      <color indexed="8"/>
      <name val="Palatino"/>
      <family val="1"/>
    </font>
    <font>
      <sz val="11"/>
      <name val="Helvetica-Black"/>
    </font>
    <font>
      <sz val="11"/>
      <color indexed="8"/>
      <name val="Helvetica-Black"/>
    </font>
    <font>
      <sz val="10"/>
      <name val="Times New Roman"/>
      <family val="1"/>
    </font>
    <font>
      <b/>
      <sz val="18"/>
      <color indexed="56"/>
      <name val="Cambria"/>
      <family val="2"/>
      <charset val="204"/>
    </font>
    <font>
      <b/>
      <i/>
      <sz val="20"/>
      <name val="Arial"/>
      <family val="2"/>
      <charset val="204"/>
    </font>
    <font>
      <sz val="11"/>
      <name val="Tahoma"/>
      <family val="2"/>
      <charset val="204"/>
    </font>
    <font>
      <i/>
      <sz val="10"/>
      <name val="Arial"/>
      <family val="2"/>
      <charset val="204"/>
    </font>
    <font>
      <b/>
      <sz val="11"/>
      <color indexed="8"/>
      <name val="Calibri"/>
      <family val="2"/>
      <charset val="204"/>
    </font>
    <font>
      <sz val="10"/>
      <color indexed="24"/>
      <name val="Arial"/>
      <family val="2"/>
    </font>
    <font>
      <b/>
      <sz val="10"/>
      <name val="Baltica"/>
      <charset val="204"/>
    </font>
    <font>
      <u/>
      <sz val="8"/>
      <color indexed="8"/>
      <name val="Arial"/>
      <family val="2"/>
    </font>
    <font>
      <b/>
      <i/>
      <sz val="10"/>
      <color indexed="9"/>
      <name val="Arial"/>
      <family val="2"/>
      <charset val="204"/>
    </font>
    <font>
      <b/>
      <sz val="14"/>
      <name val="Times New Roman"/>
      <family val="1"/>
      <charset val="204"/>
    </font>
    <font>
      <sz val="11"/>
      <color indexed="10"/>
      <name val="Calibri"/>
      <family val="2"/>
      <charset val="204"/>
    </font>
    <font>
      <sz val="11"/>
      <color indexed="10"/>
      <name val="Calibri"/>
      <family val="2"/>
    </font>
    <font>
      <b/>
      <i/>
      <sz val="8"/>
      <name val="Helv"/>
    </font>
    <font>
      <b/>
      <sz val="9"/>
      <name val="Arial Cyr"/>
      <family val="2"/>
      <charset val="204"/>
    </font>
    <font>
      <b/>
      <sz val="8"/>
      <name val="Arial Cyr"/>
      <family val="2"/>
      <charset val="204"/>
    </font>
    <font>
      <sz val="10"/>
      <color indexed="10"/>
      <name val="Arial Cyr"/>
      <family val="2"/>
      <charset val="204"/>
    </font>
    <font>
      <u/>
      <sz val="10"/>
      <color theme="10"/>
      <name val="Arial Cyr"/>
      <charset val="204"/>
    </font>
    <font>
      <u/>
      <sz val="9"/>
      <color indexed="12"/>
      <name val="Tahoma"/>
      <family val="2"/>
      <charset val="204"/>
    </font>
    <font>
      <u/>
      <sz val="10"/>
      <color indexed="12"/>
      <name val="Times New Roman Cyr"/>
      <charset val="204"/>
    </font>
    <font>
      <b/>
      <u/>
      <sz val="9"/>
      <color indexed="12"/>
      <name val="Tahoma"/>
      <family val="2"/>
      <charset val="204"/>
    </font>
    <font>
      <b/>
      <u/>
      <sz val="11"/>
      <color indexed="12"/>
      <name val="Arial"/>
      <family val="2"/>
      <charset val="204"/>
    </font>
    <font>
      <u/>
      <sz val="11"/>
      <color theme="10"/>
      <name val="Calibri"/>
      <family val="2"/>
      <charset val="204"/>
    </font>
    <font>
      <u/>
      <sz val="11"/>
      <color indexed="12"/>
      <name val="Calibri"/>
      <family val="2"/>
      <charset val="204"/>
    </font>
    <font>
      <b/>
      <sz val="12"/>
      <color indexed="12"/>
      <name val="Arial Cyr"/>
      <family val="2"/>
      <charset val="204"/>
    </font>
    <font>
      <b/>
      <sz val="12"/>
      <name val="Arial Cyr"/>
      <family val="2"/>
      <charset val="204"/>
    </font>
    <font>
      <b/>
      <sz val="18"/>
      <color indexed="62"/>
      <name val="Arial Cyr"/>
      <family val="2"/>
      <charset val="204"/>
    </font>
    <font>
      <b/>
      <i/>
      <sz val="18"/>
      <color indexed="62"/>
      <name val="Arial Cyr"/>
      <family val="2"/>
      <charset val="204"/>
    </font>
    <font>
      <sz val="8"/>
      <name val="Arial Cyr"/>
    </font>
    <font>
      <b/>
      <sz val="14"/>
      <name val="Franklin Gothic Medium"/>
      <family val="2"/>
      <charset val="204"/>
    </font>
    <font>
      <b/>
      <sz val="15"/>
      <color indexed="56"/>
      <name val="Arial Cyr"/>
      <family val="2"/>
      <charset val="204"/>
    </font>
    <font>
      <b/>
      <sz val="13"/>
      <color indexed="56"/>
      <name val="Arial Cyr"/>
      <family val="2"/>
      <charset val="204"/>
    </font>
    <font>
      <b/>
      <sz val="11"/>
      <color indexed="56"/>
      <name val="Arial Cyr"/>
      <family val="2"/>
      <charset val="204"/>
    </font>
    <font>
      <b/>
      <sz val="18"/>
      <name val="Arial"/>
      <family val="2"/>
      <charset val="204"/>
    </font>
    <font>
      <b/>
      <sz val="9"/>
      <name val="Tahoma"/>
      <family val="2"/>
    </font>
    <font>
      <sz val="9"/>
      <name val="Tahoma"/>
      <family val="2"/>
    </font>
    <font>
      <b/>
      <sz val="14"/>
      <name val="Arial Cyr"/>
      <family val="2"/>
      <charset val="204"/>
    </font>
    <font>
      <b/>
      <sz val="9"/>
      <name val="Arial"/>
      <family val="2"/>
    </font>
    <font>
      <b/>
      <sz val="11"/>
      <name val="Arial"/>
      <family val="2"/>
    </font>
    <font>
      <b/>
      <sz val="10"/>
      <color indexed="9"/>
      <name val="Arial Cyr"/>
      <family val="2"/>
      <charset val="204"/>
    </font>
    <font>
      <b/>
      <sz val="14"/>
      <name val="Arial"/>
      <family val="2"/>
      <charset val="204"/>
    </font>
    <font>
      <b/>
      <sz val="10"/>
      <name val="Arial Cyr"/>
      <charset val="204"/>
    </font>
    <font>
      <sz val="10"/>
      <color indexed="60"/>
      <name val="Arial Cyr"/>
      <family val="2"/>
      <charset val="204"/>
    </font>
    <font>
      <sz val="12"/>
      <name val="Arial Cyr"/>
      <family val="2"/>
      <charset val="204"/>
    </font>
    <font>
      <sz val="10"/>
      <name val="Times New Roman Cyr"/>
      <charset val="204"/>
    </font>
    <font>
      <sz val="10"/>
      <color indexed="64"/>
      <name val="Arial"/>
      <family val="2"/>
      <charset val="204"/>
    </font>
    <font>
      <sz val="11"/>
      <color indexed="8"/>
      <name val="Arial"/>
      <family val="2"/>
    </font>
    <font>
      <b/>
      <i/>
      <sz val="10"/>
      <color indexed="10"/>
      <name val="Arial Cyr"/>
      <family val="2"/>
      <charset val="204"/>
    </font>
    <font>
      <sz val="10"/>
      <color indexed="20"/>
      <name val="Arial Cyr"/>
      <family val="2"/>
      <charset val="204"/>
    </font>
    <font>
      <b/>
      <sz val="11"/>
      <name val="Arial Cyr"/>
      <family val="2"/>
      <charset val="204"/>
    </font>
    <font>
      <sz val="11"/>
      <name val="Times New Roman Cyr"/>
      <family val="1"/>
      <charset val="204"/>
    </font>
    <font>
      <i/>
      <sz val="10"/>
      <color indexed="23"/>
      <name val="Arial Cyr"/>
      <family val="2"/>
      <charset val="204"/>
    </font>
    <font>
      <sz val="10"/>
      <name val="Luxi Sans"/>
      <family val="2"/>
      <charset val="204"/>
    </font>
    <font>
      <sz val="10"/>
      <color indexed="12"/>
      <name val="Arial Cyr"/>
      <family val="2"/>
      <charset val="204"/>
    </font>
    <font>
      <b/>
      <i/>
      <sz val="14"/>
      <color indexed="57"/>
      <name val="Arial Cyr"/>
      <family val="2"/>
      <charset val="204"/>
    </font>
    <font>
      <sz val="10"/>
      <color indexed="8"/>
      <name val="Times New Roman Cyr"/>
      <family val="1"/>
      <charset val="204"/>
    </font>
    <font>
      <sz val="10"/>
      <color indexed="52"/>
      <name val="Arial Cyr"/>
      <family val="2"/>
      <charset val="204"/>
    </font>
    <font>
      <sz val="11"/>
      <name val="Times New Roman Cyr"/>
      <charset val="204"/>
    </font>
    <font>
      <sz val="14"/>
      <name val="Arial Cyr"/>
      <family val="2"/>
      <charset val="204"/>
    </font>
    <font>
      <sz val="10"/>
      <name val="Arial Narrow"/>
      <family val="2"/>
      <charset val="204"/>
    </font>
    <font>
      <sz val="12"/>
      <color theme="1"/>
      <name val="Times New Roman"/>
      <family val="2"/>
      <charset val="204"/>
    </font>
    <font>
      <sz val="12"/>
      <color indexed="8"/>
      <name val="Times New Roman"/>
      <family val="2"/>
      <charset val="204"/>
    </font>
    <font>
      <sz val="10"/>
      <color indexed="17"/>
      <name val="Arial Cyr"/>
      <family val="2"/>
      <charset val="204"/>
    </font>
    <font>
      <b/>
      <sz val="9"/>
      <name val="Times New Roman"/>
      <family val="1"/>
      <charset val="204"/>
    </font>
    <font>
      <b/>
      <i/>
      <sz val="9"/>
      <name val="Times New Roman"/>
      <family val="1"/>
      <charset val="204"/>
    </font>
    <font>
      <i/>
      <sz val="9"/>
      <name val="Times New Roman"/>
      <family val="1"/>
      <charset val="204"/>
    </font>
    <font>
      <sz val="9"/>
      <color rgb="FF002060"/>
      <name val="Times New Roman"/>
      <family val="1"/>
      <charset val="204"/>
    </font>
    <font>
      <b/>
      <sz val="9"/>
      <color theme="9" tint="-0.249977111117893"/>
      <name val="Times New Roman"/>
      <family val="1"/>
      <charset val="204"/>
    </font>
    <font>
      <sz val="8"/>
      <color indexed="81"/>
      <name val="Tahoma"/>
      <family val="2"/>
      <charset val="204"/>
    </font>
    <font>
      <sz val="10"/>
      <color theme="1"/>
      <name val="Times New Roman"/>
      <family val="1"/>
      <charset val="204"/>
    </font>
    <font>
      <sz val="9"/>
      <color indexed="56"/>
      <name val="Frutiger 45 Light"/>
      <family val="2"/>
    </font>
    <font>
      <b/>
      <sz val="15"/>
      <color indexed="55"/>
      <name val="Calibri"/>
      <family val="2"/>
      <charset val="204"/>
    </font>
    <font>
      <b/>
      <sz val="10"/>
      <color indexed="52"/>
      <name val="Arial Cyr"/>
      <family val="2"/>
      <charset val="204"/>
    </font>
    <font>
      <sz val="10"/>
      <color indexed="62"/>
      <name val="Arial Cyr"/>
      <family val="2"/>
      <charset val="204"/>
    </font>
    <font>
      <sz val="10"/>
      <color theme="1"/>
      <name val="Calibri"/>
      <family val="2"/>
      <scheme val="minor"/>
    </font>
  </fonts>
  <fills count="13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0" tint="-0.14999847407452621"/>
        <bgColor indexed="64"/>
      </patternFill>
    </fill>
    <fill>
      <patternFill patternType="lightDown">
        <fgColor indexed="22"/>
        <bgColor theme="0" tint="-0.14999847407452621"/>
      </patternFill>
    </fill>
    <fill>
      <patternFill patternType="solid">
        <fgColor indexed="42"/>
        <bgColor indexed="64"/>
      </patternFill>
    </fill>
    <fill>
      <patternFill patternType="lightDown">
        <fgColor indexed="22"/>
        <bgColor indexed="22"/>
      </patternFill>
    </fill>
    <fill>
      <patternFill patternType="solid">
        <fgColor indexed="22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3"/>
        <bgColor indexed="64"/>
      </patternFill>
    </fill>
    <fill>
      <patternFill patternType="lightGray">
        <fgColor indexed="22"/>
      </patternFill>
    </fill>
    <fill>
      <patternFill patternType="solid">
        <fgColor indexed="6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61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31"/>
        <bgColor indexed="22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1"/>
      </patternFill>
    </fill>
    <fill>
      <patternFill patternType="solid">
        <fgColor indexed="22"/>
        <bgColor indexed="22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62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4"/>
        <bgColor indexed="24"/>
      </patternFill>
    </fill>
    <fill>
      <patternFill patternType="solid">
        <fgColor indexed="48"/>
        <bgColor indexed="48"/>
      </patternFill>
    </fill>
    <fill>
      <patternFill patternType="solid">
        <fgColor indexed="10"/>
      </patternFill>
    </fill>
    <fill>
      <patternFill patternType="solid">
        <fgColor indexed="15"/>
        <bgColor indexed="15"/>
      </patternFill>
    </fill>
    <fill>
      <patternFill patternType="solid">
        <fgColor indexed="45"/>
        <bgColor indexed="45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57"/>
      </patternFill>
    </fill>
    <fill>
      <patternFill patternType="solid">
        <fgColor indexed="41"/>
        <bgColor indexed="41"/>
      </patternFill>
    </fill>
    <fill>
      <patternFill patternType="solid">
        <fgColor indexed="40"/>
        <bgColor indexed="40"/>
      </patternFill>
    </fill>
    <fill>
      <patternFill patternType="solid">
        <fgColor indexed="23"/>
        <bgColor indexed="23"/>
      </patternFill>
    </fill>
    <fill>
      <patternFill patternType="solid">
        <fgColor indexed="49"/>
        <bgColor indexed="49"/>
      </patternFill>
    </fill>
    <fill>
      <patternFill patternType="solid">
        <fgColor indexed="53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solid">
        <fgColor indexed="65"/>
        <bgColor indexed="8"/>
      </patternFill>
    </fill>
    <fill>
      <patternFill patternType="solid">
        <fgColor indexed="11"/>
        <bgColor indexed="11"/>
      </patternFill>
    </fill>
    <fill>
      <patternFill patternType="solid">
        <fgColor indexed="22"/>
      </patternFill>
    </fill>
    <fill>
      <patternFill patternType="lightGray">
        <fgColor indexed="15"/>
      </patternFill>
    </fill>
    <fill>
      <patternFill patternType="solid">
        <fgColor indexed="10"/>
        <bgColor indexed="64"/>
      </patternFill>
    </fill>
    <fill>
      <patternFill patternType="solid">
        <fgColor indexed="55"/>
      </patternFill>
    </fill>
    <fill>
      <patternFill patternType="solid">
        <fgColor indexed="33"/>
        <bgColor indexed="33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57"/>
      </patternFill>
    </fill>
    <fill>
      <patternFill patternType="solid">
        <fgColor indexed="11"/>
        <bgColor indexed="64"/>
      </patternFill>
    </fill>
    <fill>
      <patternFill patternType="solid">
        <fgColor indexed="42"/>
        <bgColor indexed="42"/>
      </patternFill>
    </fill>
    <fill>
      <patternFill patternType="solid">
        <fgColor indexed="22"/>
        <bgColor indexed="31"/>
      </patternFill>
    </fill>
    <fill>
      <patternFill patternType="solid">
        <fgColor indexed="9"/>
        <bgColor indexed="8"/>
      </patternFill>
    </fill>
    <fill>
      <patternFill patternType="solid">
        <fgColor indexed="13"/>
        <bgColor indexed="8"/>
      </patternFill>
    </fill>
    <fill>
      <patternFill patternType="solid">
        <fgColor indexed="9"/>
        <bgColor indexed="64"/>
      </patternFill>
    </fill>
    <fill>
      <patternFill patternType="solid">
        <fgColor indexed="26"/>
        <bgColor indexed="43"/>
      </patternFill>
    </fill>
    <fill>
      <patternFill patternType="solid">
        <fgColor indexed="13"/>
      </patternFill>
    </fill>
    <fill>
      <patternFill patternType="solid">
        <fgColor indexed="43"/>
        <bgColor indexed="57"/>
      </patternFill>
    </fill>
    <fill>
      <patternFill patternType="solid">
        <fgColor indexed="22"/>
        <bgColor indexed="8"/>
      </patternFill>
    </fill>
    <fill>
      <patternFill patternType="solid">
        <fgColor indexed="23"/>
        <bgColor indexed="64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  <bgColor indexed="9"/>
      </patternFill>
    </fill>
    <fill>
      <patternFill patternType="solid">
        <fgColor indexed="9"/>
      </patternFill>
    </fill>
    <fill>
      <patternFill patternType="solid">
        <fgColor indexed="17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5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4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58"/>
        <bgColor indexed="64"/>
      </patternFill>
    </fill>
    <fill>
      <patternFill patternType="solid">
        <fgColor indexed="16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indexed="43"/>
        <bgColor indexed="8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0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55"/>
        <bgColor indexed="23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23"/>
        <bgColor indexed="24"/>
      </patternFill>
    </fill>
    <fill>
      <patternFill patternType="solid">
        <fgColor indexed="47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E5"/>
        <bgColor indexed="64"/>
      </patternFill>
    </fill>
    <fill>
      <patternFill patternType="solid">
        <fgColor indexed="41"/>
        <bgColor indexed="8"/>
      </patternFill>
    </fill>
  </fills>
  <borders count="8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9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medium">
        <color indexed="64"/>
      </left>
      <right style="thin">
        <color indexed="64"/>
      </right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/>
      <top/>
      <bottom style="dotted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8"/>
      </top>
      <bottom style="medium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24"/>
      </bottom>
      <diagonal/>
    </border>
    <border>
      <left/>
      <right/>
      <top/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double">
        <color indexed="53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23"/>
      </top>
      <bottom style="medium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medium">
        <color auto="1"/>
      </top>
      <bottom style="thin">
        <color indexed="64"/>
      </bottom>
      <diagonal/>
    </border>
    <border>
      <left style="thin">
        <color indexed="51"/>
      </left>
      <right style="thin">
        <color indexed="51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dashed">
        <color indexed="64"/>
      </left>
      <right style="dashed">
        <color indexed="64"/>
      </right>
      <top style="dashed">
        <color indexed="64"/>
      </top>
      <bottom style="dashed">
        <color indexed="64"/>
      </bottom>
      <diagonal/>
    </border>
    <border>
      <left style="thick">
        <color indexed="23"/>
      </left>
      <right style="thick">
        <color indexed="23"/>
      </right>
      <top style="thick">
        <color indexed="23"/>
      </top>
      <bottom style="thick">
        <color indexed="23"/>
      </bottom>
      <diagonal/>
    </border>
    <border>
      <left/>
      <right/>
      <top style="double">
        <color indexed="64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medium">
        <color auto="1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6371">
    <xf numFmtId="0" fontId="0" fillId="0" borderId="0"/>
    <xf numFmtId="0" fontId="6" fillId="0" borderId="0" applyNumberFormat="0" applyFill="0" applyBorder="0" applyAlignment="0" applyProtection="0"/>
    <xf numFmtId="43" fontId="8" fillId="0" borderId="0" applyFont="0" applyFill="0" applyBorder="0" applyAlignment="0" applyProtection="0"/>
    <xf numFmtId="0" fontId="2" fillId="0" borderId="0"/>
    <xf numFmtId="49" fontId="26" fillId="0" borderId="0" applyBorder="0">
      <alignment vertical="top"/>
    </xf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8" fillId="0" borderId="0">
      <protection locked="0"/>
    </xf>
    <xf numFmtId="0" fontId="28" fillId="0" borderId="32">
      <protection locked="0"/>
    </xf>
    <xf numFmtId="0" fontId="28" fillId="0" borderId="0">
      <protection locked="0"/>
    </xf>
    <xf numFmtId="0" fontId="28" fillId="0" borderId="0">
      <protection locked="0"/>
    </xf>
    <xf numFmtId="0" fontId="28" fillId="0" borderId="0">
      <protection locked="0"/>
    </xf>
    <xf numFmtId="0" fontId="29" fillId="0" borderId="0"/>
    <xf numFmtId="168" fontId="29" fillId="0" borderId="0"/>
    <xf numFmtId="0" fontId="30" fillId="0" borderId="0"/>
    <xf numFmtId="0" fontId="28" fillId="0" borderId="0">
      <protection locked="0"/>
    </xf>
    <xf numFmtId="0" fontId="28" fillId="0" borderId="32">
      <protection locked="0"/>
    </xf>
    <xf numFmtId="0" fontId="28" fillId="0" borderId="0">
      <protection locked="0"/>
    </xf>
    <xf numFmtId="0" fontId="28" fillId="0" borderId="0">
      <protection locked="0"/>
    </xf>
    <xf numFmtId="0" fontId="28" fillId="0" borderId="0">
      <protection locked="0"/>
    </xf>
    <xf numFmtId="0" fontId="31" fillId="0" borderId="0"/>
    <xf numFmtId="0" fontId="31" fillId="0" borderId="0"/>
    <xf numFmtId="166" fontId="32" fillId="0" borderId="0">
      <alignment vertical="top"/>
    </xf>
    <xf numFmtId="166" fontId="33" fillId="0" borderId="0">
      <alignment vertical="top"/>
    </xf>
    <xf numFmtId="169" fontId="33" fillId="20" borderId="0">
      <alignment vertical="top"/>
    </xf>
    <xf numFmtId="169" fontId="33" fillId="20" borderId="0">
      <alignment vertical="top"/>
    </xf>
    <xf numFmtId="166" fontId="33" fillId="18" borderId="0">
      <alignment vertical="top"/>
    </xf>
    <xf numFmtId="166" fontId="33" fillId="18" borderId="0">
      <alignment vertical="top"/>
    </xf>
    <xf numFmtId="166" fontId="33" fillId="0" borderId="0">
      <alignment vertical="top"/>
    </xf>
    <xf numFmtId="166" fontId="32" fillId="0" borderId="0">
      <alignment vertical="top"/>
    </xf>
    <xf numFmtId="0" fontId="34" fillId="0" borderId="0" applyFont="0" applyFill="0" applyBorder="0" applyAlignment="0"/>
    <xf numFmtId="0" fontId="34" fillId="0" borderId="0" applyFont="0" applyFill="0" applyBorder="0" applyAlignment="0"/>
    <xf numFmtId="0" fontId="35" fillId="0" borderId="0"/>
    <xf numFmtId="0" fontId="35" fillId="0" borderId="0"/>
    <xf numFmtId="170" fontId="36" fillId="24" borderId="33"/>
    <xf numFmtId="171" fontId="37" fillId="0" borderId="0" applyFont="0" applyFill="0" applyBorder="0" applyAlignment="0" applyProtection="0"/>
    <xf numFmtId="172" fontId="37" fillId="0" borderId="0" applyFont="0" applyFill="0" applyBorder="0" applyAlignment="0" applyProtection="0"/>
    <xf numFmtId="170" fontId="38" fillId="0" borderId="33">
      <protection locked="0"/>
    </xf>
    <xf numFmtId="0" fontId="39" fillId="0" borderId="0" applyNumberFormat="0" applyFill="0" applyBorder="0" applyAlignment="0" applyProtection="0">
      <alignment vertical="top"/>
      <protection locked="0"/>
    </xf>
    <xf numFmtId="0" fontId="39" fillId="0" borderId="0" applyNumberFormat="0" applyFill="0" applyBorder="0" applyAlignment="0" applyProtection="0">
      <alignment vertical="top"/>
      <protection locked="0"/>
    </xf>
    <xf numFmtId="173" fontId="37" fillId="0" borderId="0" applyFont="0" applyFill="0" applyBorder="0" applyAlignment="0" applyProtection="0"/>
    <xf numFmtId="174" fontId="37" fillId="0" borderId="0" applyFont="0" applyFill="0" applyBorder="0" applyAlignment="0" applyProtection="0"/>
    <xf numFmtId="170" fontId="40" fillId="0" borderId="0"/>
    <xf numFmtId="40" fontId="41" fillId="0" borderId="0" applyFont="0" applyFill="0" applyBorder="0" applyAlignment="0" applyProtection="0"/>
    <xf numFmtId="0" fontId="42" fillId="0" borderId="0"/>
    <xf numFmtId="0" fontId="31" fillId="0" borderId="0"/>
    <xf numFmtId="0" fontId="31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44" fillId="0" borderId="0"/>
    <xf numFmtId="0" fontId="44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9" fillId="0" borderId="0"/>
    <xf numFmtId="0" fontId="29" fillId="0" borderId="0"/>
    <xf numFmtId="0" fontId="44" fillId="0" borderId="0"/>
    <xf numFmtId="0" fontId="44" fillId="0" borderId="0"/>
    <xf numFmtId="0" fontId="29" fillId="0" borderId="0"/>
    <xf numFmtId="0" fontId="29" fillId="0" borderId="0"/>
    <xf numFmtId="0" fontId="45" fillId="0" borderId="0"/>
    <xf numFmtId="0" fontId="45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30" fillId="0" borderId="0"/>
    <xf numFmtId="0" fontId="30" fillId="0" borderId="0"/>
    <xf numFmtId="4" fontId="46" fillId="0" borderId="0">
      <alignment vertical="center"/>
    </xf>
    <xf numFmtId="0" fontId="29" fillId="0" borderId="0"/>
    <xf numFmtId="0" fontId="29" fillId="0" borderId="0"/>
    <xf numFmtId="0" fontId="29" fillId="0" borderId="0"/>
    <xf numFmtId="0" fontId="29" fillId="0" borderId="0"/>
    <xf numFmtId="175" fontId="32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4" fillId="0" borderId="0"/>
    <xf numFmtId="0" fontId="44" fillId="0" borderId="0"/>
    <xf numFmtId="0" fontId="30" fillId="0" borderId="0"/>
    <xf numFmtId="0" fontId="30" fillId="0" borderId="0"/>
    <xf numFmtId="0" fontId="44" fillId="0" borderId="0"/>
    <xf numFmtId="0" fontId="44" fillId="0" borderId="0"/>
    <xf numFmtId="0" fontId="29" fillId="0" borderId="0"/>
    <xf numFmtId="0" fontId="29" fillId="0" borderId="0"/>
    <xf numFmtId="0" fontId="30" fillId="0" borderId="0"/>
    <xf numFmtId="0" fontId="30" fillId="0" borderId="0"/>
    <xf numFmtId="0" fontId="38" fillId="0" borderId="0"/>
    <xf numFmtId="0" fontId="38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175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175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175" fontId="32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176" fontId="31" fillId="25" borderId="29">
      <alignment wrapText="1"/>
      <protection locked="0"/>
    </xf>
    <xf numFmtId="176" fontId="31" fillId="25" borderId="29">
      <alignment wrapText="1"/>
      <protection locked="0"/>
    </xf>
    <xf numFmtId="176" fontId="31" fillId="25" borderId="29">
      <alignment wrapText="1"/>
      <protection locked="0"/>
    </xf>
    <xf numFmtId="176" fontId="31" fillId="25" borderId="29">
      <alignment wrapText="1"/>
      <protection locked="0"/>
    </xf>
    <xf numFmtId="176" fontId="31" fillId="25" borderId="29">
      <alignment wrapText="1"/>
      <protection locked="0"/>
    </xf>
    <xf numFmtId="0" fontId="43" fillId="0" borderId="0"/>
    <xf numFmtId="0" fontId="43" fillId="0" borderId="0"/>
    <xf numFmtId="0" fontId="43" fillId="0" borderId="0"/>
    <xf numFmtId="0" fontId="43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0" fillId="0" borderId="0"/>
    <xf numFmtId="0" fontId="30" fillId="0" borderId="0"/>
    <xf numFmtId="4" fontId="46" fillId="0" borderId="0">
      <alignment vertical="center"/>
    </xf>
    <xf numFmtId="0" fontId="30" fillId="0" borderId="0"/>
    <xf numFmtId="0" fontId="30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30" fillId="0" borderId="0"/>
    <xf numFmtId="0" fontId="30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9" fillId="0" borderId="0"/>
    <xf numFmtId="0" fontId="29" fillId="0" borderId="0"/>
    <xf numFmtId="177" fontId="28" fillId="0" borderId="0">
      <protection locked="0"/>
    </xf>
    <xf numFmtId="0" fontId="28" fillId="0" borderId="32">
      <protection locked="0"/>
    </xf>
    <xf numFmtId="177" fontId="28" fillId="0" borderId="0">
      <protection locked="0"/>
    </xf>
    <xf numFmtId="177" fontId="28" fillId="0" borderId="0">
      <protection locked="0"/>
    </xf>
    <xf numFmtId="0" fontId="30" fillId="0" borderId="0"/>
    <xf numFmtId="0" fontId="30" fillId="0" borderId="0"/>
    <xf numFmtId="178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8" fillId="0" borderId="0"/>
    <xf numFmtId="0" fontId="38" fillId="0" borderId="0"/>
    <xf numFmtId="0" fontId="30" fillId="0" borderId="0"/>
    <xf numFmtId="0" fontId="30" fillId="0" borderId="0"/>
    <xf numFmtId="0" fontId="47" fillId="0" borderId="0"/>
    <xf numFmtId="0" fontId="47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30" fillId="0" borderId="0"/>
    <xf numFmtId="0" fontId="43" fillId="0" borderId="0"/>
    <xf numFmtId="0" fontId="4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168" fontId="30" fillId="0" borderId="0"/>
    <xf numFmtId="168" fontId="30" fillId="0" borderId="0"/>
    <xf numFmtId="0" fontId="29" fillId="0" borderId="0"/>
    <xf numFmtId="0" fontId="29" fillId="0" borderId="0"/>
    <xf numFmtId="175" fontId="32" fillId="0" borderId="0">
      <alignment vertical="top"/>
    </xf>
    <xf numFmtId="175" fontId="32" fillId="0" borderId="0">
      <alignment vertical="top"/>
    </xf>
    <xf numFmtId="0" fontId="29" fillId="0" borderId="0"/>
    <xf numFmtId="0" fontId="29" fillId="0" borderId="0"/>
    <xf numFmtId="178" fontId="29" fillId="0" borderId="0"/>
    <xf numFmtId="0" fontId="30" fillId="0" borderId="0"/>
    <xf numFmtId="0" fontId="30" fillId="0" borderId="0"/>
    <xf numFmtId="168" fontId="30" fillId="0" borderId="0"/>
    <xf numFmtId="168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0" fillId="0" borderId="0"/>
    <xf numFmtId="0" fontId="30" fillId="0" borderId="0"/>
    <xf numFmtId="168" fontId="30" fillId="0" borderId="0"/>
    <xf numFmtId="168" fontId="30" fillId="0" borderId="0"/>
    <xf numFmtId="0" fontId="30" fillId="0" borderId="0"/>
    <xf numFmtId="0" fontId="30" fillId="0" borderId="0"/>
    <xf numFmtId="0" fontId="30" fillId="0" borderId="0"/>
    <xf numFmtId="178" fontId="30" fillId="0" borderId="0"/>
    <xf numFmtId="4" fontId="46" fillId="0" borderId="0">
      <alignment vertical="center"/>
    </xf>
    <xf numFmtId="0" fontId="30" fillId="0" borderId="0"/>
    <xf numFmtId="0" fontId="30" fillId="0" borderId="0"/>
    <xf numFmtId="168" fontId="30" fillId="0" borderId="0"/>
    <xf numFmtId="168" fontId="30" fillId="0" borderId="0"/>
    <xf numFmtId="0" fontId="30" fillId="0" borderId="0"/>
    <xf numFmtId="0" fontId="30" fillId="0" borderId="0"/>
    <xf numFmtId="175" fontId="32" fillId="0" borderId="0">
      <alignment vertical="top"/>
    </xf>
    <xf numFmtId="178" fontId="29" fillId="0" borderId="0"/>
    <xf numFmtId="0" fontId="47" fillId="0" borderId="0"/>
    <xf numFmtId="0" fontId="47" fillId="0" borderId="0"/>
    <xf numFmtId="0" fontId="48" fillId="0" borderId="0"/>
    <xf numFmtId="0" fontId="48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30" fillId="0" borderId="0"/>
    <xf numFmtId="0" fontId="45" fillId="0" borderId="0"/>
    <xf numFmtId="0" fontId="45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48" fillId="0" borderId="0"/>
    <xf numFmtId="0" fontId="48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8" fontId="29" fillId="0" borderId="0"/>
    <xf numFmtId="168" fontId="29" fillId="0" borderId="0"/>
    <xf numFmtId="0" fontId="29" fillId="0" borderId="0"/>
    <xf numFmtId="0" fontId="29" fillId="0" borderId="0"/>
    <xf numFmtId="175" fontId="32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29" fillId="0" borderId="0"/>
    <xf numFmtId="0" fontId="30" fillId="0" borderId="0"/>
    <xf numFmtId="0" fontId="30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4" fontId="46" fillId="0" borderId="0">
      <alignment vertical="center"/>
    </xf>
    <xf numFmtId="0" fontId="30" fillId="0" borderId="0"/>
    <xf numFmtId="0" fontId="30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9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175" fontId="32" fillId="0" borderId="0">
      <alignment vertical="top"/>
    </xf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175" fontId="32" fillId="0" borderId="0">
      <alignment vertical="top"/>
    </xf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0" fillId="0" borderId="0"/>
    <xf numFmtId="0" fontId="30" fillId="0" borderId="0"/>
    <xf numFmtId="4" fontId="46" fillId="0" borderId="0">
      <alignment vertical="center"/>
    </xf>
    <xf numFmtId="0" fontId="29" fillId="0" borderId="0"/>
    <xf numFmtId="0" fontId="29" fillId="0" borderId="0"/>
    <xf numFmtId="0" fontId="29" fillId="0" borderId="0"/>
    <xf numFmtId="0" fontId="29" fillId="0" borderId="0"/>
    <xf numFmtId="175" fontId="3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0" fillId="0" borderId="0"/>
    <xf numFmtId="0" fontId="30" fillId="0" borderId="0"/>
    <xf numFmtId="0" fontId="29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175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175" fontId="32" fillId="0" borderId="0">
      <alignment vertical="top"/>
    </xf>
    <xf numFmtId="0" fontId="29" fillId="0" borderId="0"/>
    <xf numFmtId="0" fontId="29" fillId="0" borderId="0"/>
    <xf numFmtId="175" fontId="32" fillId="0" borderId="0">
      <alignment vertical="top"/>
    </xf>
    <xf numFmtId="0" fontId="30" fillId="0" borderId="0"/>
    <xf numFmtId="0" fontId="30" fillId="0" borderId="0"/>
    <xf numFmtId="4" fontId="46" fillId="0" borderId="0">
      <alignment vertical="center"/>
    </xf>
    <xf numFmtId="178" fontId="29" fillId="0" borderId="0"/>
    <xf numFmtId="4" fontId="46" fillId="0" borderId="0">
      <alignment vertical="center"/>
    </xf>
    <xf numFmtId="178" fontId="29" fillId="0" borderId="0"/>
    <xf numFmtId="178" fontId="29" fillId="0" borderId="0"/>
    <xf numFmtId="178" fontId="29" fillId="0" borderId="0"/>
    <xf numFmtId="178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8" fontId="29" fillId="0" borderId="0"/>
    <xf numFmtId="168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8" fontId="29" fillId="0" borderId="0"/>
    <xf numFmtId="168" fontId="29" fillId="0" borderId="0"/>
    <xf numFmtId="4" fontId="46" fillId="0" borderId="0">
      <alignment vertical="center"/>
    </xf>
    <xf numFmtId="0" fontId="30" fillId="0" borderId="0"/>
    <xf numFmtId="0" fontId="30" fillId="0" borderId="0"/>
    <xf numFmtId="0" fontId="30" fillId="0" borderId="0"/>
    <xf numFmtId="0" fontId="30" fillId="0" borderId="0"/>
    <xf numFmtId="168" fontId="30" fillId="0" borderId="0"/>
    <xf numFmtId="168" fontId="30" fillId="0" borderId="0"/>
    <xf numFmtId="0" fontId="30" fillId="0" borderId="0"/>
    <xf numFmtId="0" fontId="30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30" fillId="0" borderId="0"/>
    <xf numFmtId="0" fontId="30" fillId="0" borderId="0"/>
    <xf numFmtId="168" fontId="30" fillId="0" borderId="0"/>
    <xf numFmtId="168" fontId="30" fillId="0" borderId="0"/>
    <xf numFmtId="0" fontId="29" fillId="0" borderId="0"/>
    <xf numFmtId="0" fontId="29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9" fillId="0" borderId="0"/>
    <xf numFmtId="0" fontId="29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8" fillId="0" borderId="0"/>
    <xf numFmtId="0" fontId="38" fillId="0" borderId="0"/>
    <xf numFmtId="0" fontId="29" fillId="0" borderId="0"/>
    <xf numFmtId="0" fontId="29" fillId="0" borderId="0"/>
    <xf numFmtId="0" fontId="30" fillId="0" borderId="0"/>
    <xf numFmtId="0" fontId="30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9" fillId="0" borderId="0"/>
    <xf numFmtId="0" fontId="29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30" fillId="0" borderId="0"/>
    <xf numFmtId="0" fontId="30" fillId="0" borderId="0"/>
    <xf numFmtId="4" fontId="46" fillId="0" borderId="0">
      <alignment vertical="center"/>
    </xf>
    <xf numFmtId="0" fontId="30" fillId="0" borderId="0"/>
    <xf numFmtId="0" fontId="30" fillId="0" borderId="0"/>
    <xf numFmtId="0" fontId="47" fillId="0" borderId="0"/>
    <xf numFmtId="0" fontId="47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30" fillId="0" borderId="0"/>
    <xf numFmtId="0" fontId="30" fillId="0" borderId="0"/>
    <xf numFmtId="0" fontId="29" fillId="0" borderId="0"/>
    <xf numFmtId="0" fontId="30" fillId="0" borderId="0"/>
    <xf numFmtId="0" fontId="30" fillId="0" borderId="0"/>
    <xf numFmtId="175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0" fontId="29" fillId="0" borderId="0"/>
    <xf numFmtId="0" fontId="29" fillId="0" borderId="0"/>
    <xf numFmtId="0" fontId="30" fillId="0" borderId="0"/>
    <xf numFmtId="0" fontId="30" fillId="0" borderId="0"/>
    <xf numFmtId="168" fontId="30" fillId="0" borderId="0"/>
    <xf numFmtId="168" fontId="30" fillId="0" borderId="0"/>
    <xf numFmtId="0" fontId="30" fillId="0" borderId="0"/>
    <xf numFmtId="0" fontId="30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4" fontId="46" fillId="0" borderId="0">
      <alignment vertical="center"/>
    </xf>
    <xf numFmtId="0" fontId="30" fillId="0" borderId="0"/>
    <xf numFmtId="0" fontId="30" fillId="0" borderId="0"/>
    <xf numFmtId="0" fontId="29" fillId="0" borderId="0"/>
    <xf numFmtId="0" fontId="29" fillId="0" borderId="0"/>
    <xf numFmtId="0" fontId="30" fillId="0" borderId="0"/>
    <xf numFmtId="0" fontId="30" fillId="0" borderId="0"/>
    <xf numFmtId="175" fontId="32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168" fontId="30" fillId="0" borderId="0"/>
    <xf numFmtId="168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168" fontId="30" fillId="0" borderId="0"/>
    <xf numFmtId="168" fontId="30" fillId="0" borderId="0"/>
    <xf numFmtId="0" fontId="30" fillId="0" borderId="0"/>
    <xf numFmtId="0" fontId="30" fillId="0" borderId="0"/>
    <xf numFmtId="175" fontId="3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45" fillId="0" borderId="0"/>
    <xf numFmtId="0" fontId="45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0" fillId="0" borderId="0"/>
    <xf numFmtId="0" fontId="30" fillId="0" borderId="0"/>
    <xf numFmtId="0" fontId="43" fillId="0" borderId="0"/>
    <xf numFmtId="0" fontId="43" fillId="0" borderId="0"/>
    <xf numFmtId="175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175" fontId="32" fillId="0" borderId="0">
      <alignment vertical="top"/>
    </xf>
    <xf numFmtId="175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175" fontId="32" fillId="0" borderId="0">
      <alignment vertical="top"/>
    </xf>
    <xf numFmtId="0" fontId="30" fillId="0" borderId="0"/>
    <xf numFmtId="0" fontId="30" fillId="0" borderId="0"/>
    <xf numFmtId="0" fontId="38" fillId="0" borderId="0"/>
    <xf numFmtId="0" fontId="38" fillId="0" borderId="0"/>
    <xf numFmtId="0" fontId="30" fillId="0" borderId="0"/>
    <xf numFmtId="0" fontId="30" fillId="0" borderId="0"/>
    <xf numFmtId="0" fontId="47" fillId="0" borderId="0"/>
    <xf numFmtId="0" fontId="47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4" fontId="46" fillId="0" borderId="0">
      <alignment vertical="center"/>
    </xf>
    <xf numFmtId="0" fontId="29" fillId="0" borderId="0"/>
    <xf numFmtId="0" fontId="29" fillId="0" borderId="0"/>
    <xf numFmtId="0" fontId="29" fillId="0" borderId="0"/>
    <xf numFmtId="0" fontId="29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175" fontId="3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4" fontId="46" fillId="0" borderId="0">
      <alignment vertical="center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4" fontId="46" fillId="0" borderId="0">
      <alignment vertical="center"/>
    </xf>
    <xf numFmtId="175" fontId="32" fillId="0" borderId="0">
      <alignment vertical="top"/>
    </xf>
    <xf numFmtId="0" fontId="30" fillId="0" borderId="0"/>
    <xf numFmtId="0" fontId="30" fillId="0" borderId="0"/>
    <xf numFmtId="179" fontId="29" fillId="0" borderId="0"/>
    <xf numFmtId="179" fontId="29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168" fontId="30" fillId="0" borderId="0"/>
    <xf numFmtId="168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30" fillId="0" borderId="0"/>
    <xf numFmtId="0" fontId="47" fillId="0" borderId="0"/>
    <xf numFmtId="0" fontId="47" fillId="0" borderId="0"/>
    <xf numFmtId="4" fontId="46" fillId="0" borderId="0">
      <alignment vertical="center"/>
    </xf>
    <xf numFmtId="0" fontId="29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4" fontId="46" fillId="0" borderId="0">
      <alignment vertical="center"/>
    </xf>
    <xf numFmtId="0" fontId="29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8" fontId="29" fillId="0" borderId="0"/>
    <xf numFmtId="168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8" fontId="29" fillId="0" borderId="0"/>
    <xf numFmtId="168" fontId="29" fillId="0" borderId="0"/>
    <xf numFmtId="0" fontId="29" fillId="0" borderId="0"/>
    <xf numFmtId="0" fontId="29" fillId="0" borderId="0"/>
    <xf numFmtId="0" fontId="37" fillId="0" borderId="0"/>
    <xf numFmtId="0" fontId="37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4" fontId="46" fillId="0" borderId="0">
      <alignment vertical="center"/>
    </xf>
    <xf numFmtId="0" fontId="29" fillId="0" borderId="0"/>
    <xf numFmtId="0" fontId="29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9" fillId="0" borderId="0"/>
    <xf numFmtId="0" fontId="29" fillId="0" borderId="0"/>
    <xf numFmtId="0" fontId="30" fillId="0" borderId="0"/>
    <xf numFmtId="0" fontId="30" fillId="0" borderId="0"/>
    <xf numFmtId="168" fontId="30" fillId="0" borderId="0"/>
    <xf numFmtId="168" fontId="30" fillId="0" borderId="0"/>
    <xf numFmtId="0" fontId="30" fillId="0" borderId="0"/>
    <xf numFmtId="0" fontId="30" fillId="0" borderId="0"/>
    <xf numFmtId="178" fontId="29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8" fontId="29" fillId="0" borderId="0"/>
    <xf numFmtId="168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8" fontId="29" fillId="0" borderId="0"/>
    <xf numFmtId="168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4" fontId="46" fillId="0" borderId="0">
      <alignment vertical="center"/>
    </xf>
    <xf numFmtId="0" fontId="37" fillId="0" borderId="0"/>
    <xf numFmtId="0" fontId="37" fillId="0" borderId="0"/>
    <xf numFmtId="0" fontId="30" fillId="0" borderId="0"/>
    <xf numFmtId="0" fontId="30" fillId="0" borderId="0"/>
    <xf numFmtId="0" fontId="30" fillId="0" borderId="0"/>
    <xf numFmtId="168" fontId="30" fillId="0" borderId="0"/>
    <xf numFmtId="168" fontId="30" fillId="0" borderId="0"/>
    <xf numFmtId="180" fontId="37" fillId="0" borderId="0" applyFont="0" applyFill="0" applyBorder="0" applyAlignment="0" applyProtection="0"/>
    <xf numFmtId="0" fontId="49" fillId="0" borderId="32">
      <protection locked="0"/>
    </xf>
    <xf numFmtId="0" fontId="28" fillId="0" borderId="32">
      <protection locked="0"/>
    </xf>
    <xf numFmtId="0" fontId="49" fillId="0" borderId="32">
      <protection locked="0"/>
    </xf>
    <xf numFmtId="0" fontId="49" fillId="0" borderId="32">
      <protection locked="0"/>
    </xf>
    <xf numFmtId="0" fontId="49" fillId="0" borderId="32">
      <protection locked="0"/>
    </xf>
    <xf numFmtId="0" fontId="49" fillId="0" borderId="32">
      <protection locked="0"/>
    </xf>
    <xf numFmtId="0" fontId="28" fillId="0" borderId="32">
      <protection locked="0"/>
    </xf>
    <xf numFmtId="0" fontId="28" fillId="0" borderId="32">
      <protection locked="0"/>
    </xf>
    <xf numFmtId="0" fontId="28" fillId="0" borderId="32">
      <protection locked="0"/>
    </xf>
    <xf numFmtId="0" fontId="28" fillId="0" borderId="32">
      <protection locked="0"/>
    </xf>
    <xf numFmtId="0" fontId="28" fillId="0" borderId="32">
      <protection locked="0"/>
    </xf>
    <xf numFmtId="0" fontId="28" fillId="0" borderId="32">
      <protection locked="0"/>
    </xf>
    <xf numFmtId="0" fontId="28" fillId="0" borderId="32">
      <protection locked="0"/>
    </xf>
    <xf numFmtId="0" fontId="28" fillId="0" borderId="32">
      <protection locked="0"/>
    </xf>
    <xf numFmtId="0" fontId="28" fillId="0" borderId="32">
      <protection locked="0"/>
    </xf>
    <xf numFmtId="0" fontId="28" fillId="0" borderId="32">
      <protection locked="0"/>
    </xf>
    <xf numFmtId="0" fontId="28" fillId="0" borderId="32">
      <protection locked="0"/>
    </xf>
    <xf numFmtId="0" fontId="28" fillId="0" borderId="32">
      <protection locked="0"/>
    </xf>
    <xf numFmtId="0" fontId="28" fillId="0" borderId="32">
      <protection locked="0"/>
    </xf>
    <xf numFmtId="0" fontId="28" fillId="0" borderId="32">
      <protection locked="0"/>
    </xf>
    <xf numFmtId="0" fontId="28" fillId="0" borderId="32">
      <protection locked="0"/>
    </xf>
    <xf numFmtId="0" fontId="28" fillId="0" borderId="32">
      <protection locked="0"/>
    </xf>
    <xf numFmtId="0" fontId="28" fillId="0" borderId="32">
      <protection locked="0"/>
    </xf>
    <xf numFmtId="0" fontId="49" fillId="0" borderId="32">
      <protection locked="0"/>
    </xf>
    <xf numFmtId="0" fontId="28" fillId="0" borderId="0">
      <protection locked="0"/>
    </xf>
    <xf numFmtId="0" fontId="49" fillId="0" borderId="0">
      <protection locked="0"/>
    </xf>
    <xf numFmtId="0" fontId="49" fillId="0" borderId="0">
      <protection locked="0"/>
    </xf>
    <xf numFmtId="0" fontId="28" fillId="0" borderId="0">
      <protection locked="0"/>
    </xf>
    <xf numFmtId="0" fontId="28" fillId="0" borderId="0">
      <protection locked="0"/>
    </xf>
    <xf numFmtId="0" fontId="28" fillId="0" borderId="0">
      <protection locked="0"/>
    </xf>
    <xf numFmtId="44" fontId="49" fillId="0" borderId="0">
      <protection locked="0"/>
    </xf>
    <xf numFmtId="0" fontId="28" fillId="0" borderId="0">
      <protection locked="0"/>
    </xf>
    <xf numFmtId="44" fontId="28" fillId="0" borderId="0">
      <protection locked="0"/>
    </xf>
    <xf numFmtId="0" fontId="28" fillId="0" borderId="0">
      <protection locked="0"/>
    </xf>
    <xf numFmtId="44" fontId="28" fillId="0" borderId="0">
      <protection locked="0"/>
    </xf>
    <xf numFmtId="44" fontId="28" fillId="0" borderId="0">
      <protection locked="0"/>
    </xf>
    <xf numFmtId="44" fontId="49" fillId="0" borderId="0">
      <protection locked="0"/>
    </xf>
    <xf numFmtId="0" fontId="28" fillId="0" borderId="0">
      <protection locked="0"/>
    </xf>
    <xf numFmtId="44" fontId="28" fillId="0" borderId="0">
      <protection locked="0"/>
    </xf>
    <xf numFmtId="0" fontId="28" fillId="0" borderId="0">
      <protection locked="0"/>
    </xf>
    <xf numFmtId="44" fontId="28" fillId="0" borderId="0">
      <protection locked="0"/>
    </xf>
    <xf numFmtId="44" fontId="28" fillId="0" borderId="0">
      <protection locked="0"/>
    </xf>
    <xf numFmtId="44" fontId="49" fillId="0" borderId="0">
      <protection locked="0"/>
    </xf>
    <xf numFmtId="0" fontId="28" fillId="0" borderId="0">
      <protection locked="0"/>
    </xf>
    <xf numFmtId="44" fontId="28" fillId="0" borderId="0">
      <protection locked="0"/>
    </xf>
    <xf numFmtId="0" fontId="28" fillId="0" borderId="0">
      <protection locked="0"/>
    </xf>
    <xf numFmtId="44" fontId="28" fillId="0" borderId="0">
      <protection locked="0"/>
    </xf>
    <xf numFmtId="44" fontId="28" fillId="0" borderId="0">
      <protection locked="0"/>
    </xf>
    <xf numFmtId="0" fontId="28" fillId="0" borderId="0">
      <protection locked="0"/>
    </xf>
    <xf numFmtId="0" fontId="28" fillId="0" borderId="0">
      <protection locked="0"/>
    </xf>
    <xf numFmtId="0" fontId="50" fillId="0" borderId="0">
      <protection locked="0"/>
    </xf>
    <xf numFmtId="0" fontId="51" fillId="0" borderId="0">
      <protection locked="0"/>
    </xf>
    <xf numFmtId="0" fontId="51" fillId="0" borderId="0">
      <protection locked="0"/>
    </xf>
    <xf numFmtId="0" fontId="51" fillId="0" borderId="0">
      <protection locked="0"/>
    </xf>
    <xf numFmtId="0" fontId="51" fillId="0" borderId="0">
      <protection locked="0"/>
    </xf>
    <xf numFmtId="0" fontId="51" fillId="0" borderId="0">
      <protection locked="0"/>
    </xf>
    <xf numFmtId="0" fontId="51" fillId="0" borderId="0">
      <protection locked="0"/>
    </xf>
    <xf numFmtId="0" fontId="50" fillId="0" borderId="0">
      <protection locked="0"/>
    </xf>
    <xf numFmtId="0" fontId="50" fillId="0" borderId="0">
      <protection locked="0"/>
    </xf>
    <xf numFmtId="0" fontId="51" fillId="0" borderId="0">
      <protection locked="0"/>
    </xf>
    <xf numFmtId="0" fontId="51" fillId="0" borderId="0">
      <protection locked="0"/>
    </xf>
    <xf numFmtId="0" fontId="51" fillId="0" borderId="0">
      <protection locked="0"/>
    </xf>
    <xf numFmtId="0" fontId="51" fillId="0" borderId="0">
      <protection locked="0"/>
    </xf>
    <xf numFmtId="0" fontId="51" fillId="0" borderId="0">
      <protection locked="0"/>
    </xf>
    <xf numFmtId="0" fontId="51" fillId="0" borderId="0">
      <protection locked="0"/>
    </xf>
    <xf numFmtId="0" fontId="50" fillId="0" borderId="0">
      <protection locked="0"/>
    </xf>
    <xf numFmtId="0" fontId="28" fillId="0" borderId="32">
      <protection locked="0"/>
    </xf>
    <xf numFmtId="0" fontId="49" fillId="0" borderId="32">
      <protection locked="0"/>
    </xf>
    <xf numFmtId="0" fontId="49" fillId="0" borderId="32">
      <protection locked="0"/>
    </xf>
    <xf numFmtId="0" fontId="49" fillId="0" borderId="32">
      <protection locked="0"/>
    </xf>
    <xf numFmtId="0" fontId="49" fillId="0" borderId="32">
      <protection locked="0"/>
    </xf>
    <xf numFmtId="0" fontId="28" fillId="0" borderId="32">
      <protection locked="0"/>
    </xf>
    <xf numFmtId="181" fontId="11" fillId="0" borderId="0">
      <alignment horizontal="center"/>
    </xf>
    <xf numFmtId="0" fontId="51" fillId="0" borderId="0">
      <protection locked="0"/>
    </xf>
    <xf numFmtId="0" fontId="51" fillId="0" borderId="0">
      <protection locked="0"/>
    </xf>
    <xf numFmtId="0" fontId="52" fillId="26" borderId="0"/>
    <xf numFmtId="0" fontId="52" fillId="26" borderId="0"/>
    <xf numFmtId="0" fontId="53" fillId="27" borderId="4" applyNumberFormat="0" applyFill="0" applyBorder="0" applyAlignment="0">
      <alignment horizontal="left"/>
    </xf>
    <xf numFmtId="0" fontId="53" fillId="27" borderId="4" applyNumberFormat="0" applyFill="0" applyBorder="0" applyAlignment="0">
      <alignment horizontal="left"/>
    </xf>
    <xf numFmtId="0" fontId="53" fillId="27" borderId="4" applyNumberFormat="0" applyFill="0" applyBorder="0" applyAlignment="0">
      <alignment horizontal="left"/>
    </xf>
    <xf numFmtId="0" fontId="53" fillId="27" borderId="4" applyNumberFormat="0" applyFill="0" applyBorder="0" applyAlignment="0">
      <alignment horizontal="left"/>
    </xf>
    <xf numFmtId="0" fontId="53" fillId="27" borderId="4" applyNumberFormat="0" applyFill="0" applyBorder="0" applyAlignment="0">
      <alignment horizontal="left"/>
    </xf>
    <xf numFmtId="0" fontId="53" fillId="27" borderId="4" applyNumberFormat="0" applyFill="0" applyBorder="0" applyAlignment="0">
      <alignment horizontal="left"/>
    </xf>
    <xf numFmtId="0" fontId="54" fillId="27" borderId="0" applyNumberFormat="0" applyFill="0" applyBorder="0" applyAlignment="0"/>
    <xf numFmtId="0" fontId="54" fillId="27" borderId="0" applyNumberFormat="0" applyFill="0" applyBorder="0" applyAlignment="0"/>
    <xf numFmtId="0" fontId="55" fillId="28" borderId="4" applyNumberFormat="0" applyFill="0" applyBorder="0" applyAlignment="0">
      <alignment horizontal="left"/>
    </xf>
    <xf numFmtId="0" fontId="55" fillId="28" borderId="4" applyNumberFormat="0" applyFill="0" applyBorder="0" applyAlignment="0">
      <alignment horizontal="left"/>
    </xf>
    <xf numFmtId="0" fontId="55" fillId="28" borderId="4" applyNumberFormat="0" applyFill="0" applyBorder="0" applyAlignment="0">
      <alignment horizontal="left"/>
    </xf>
    <xf numFmtId="0" fontId="55" fillId="28" borderId="4" applyNumberFormat="0" applyFill="0" applyBorder="0" applyAlignment="0">
      <alignment horizontal="left"/>
    </xf>
    <xf numFmtId="0" fontId="55" fillId="28" borderId="4" applyNumberFormat="0" applyFill="0" applyBorder="0" applyAlignment="0">
      <alignment horizontal="left"/>
    </xf>
    <xf numFmtId="0" fontId="55" fillId="28" borderId="4" applyNumberFormat="0" applyFill="0" applyBorder="0" applyAlignment="0">
      <alignment horizontal="left"/>
    </xf>
    <xf numFmtId="0" fontId="56" fillId="29" borderId="0" applyNumberFormat="0" applyFill="0" applyBorder="0" applyAlignment="0"/>
    <xf numFmtId="0" fontId="56" fillId="29" borderId="0" applyNumberFormat="0" applyFill="0" applyBorder="0" applyAlignment="0"/>
    <xf numFmtId="0" fontId="57" fillId="0" borderId="0" applyNumberFormat="0" applyFill="0" applyBorder="0" applyAlignment="0"/>
    <xf numFmtId="0" fontId="57" fillId="0" borderId="0" applyNumberFormat="0" applyFill="0" applyBorder="0" applyAlignment="0"/>
    <xf numFmtId="0" fontId="58" fillId="0" borderId="34" applyNumberFormat="0" applyFill="0" applyBorder="0" applyAlignment="0">
      <alignment horizontal="left"/>
    </xf>
    <xf numFmtId="0" fontId="58" fillId="0" borderId="34" applyNumberFormat="0" applyFill="0" applyBorder="0" applyAlignment="0">
      <alignment horizontal="left"/>
    </xf>
    <xf numFmtId="0" fontId="59" fillId="30" borderId="35" applyNumberFormat="0" applyFill="0" applyBorder="0" applyAlignment="0">
      <alignment horizontal="centerContinuous"/>
    </xf>
    <xf numFmtId="0" fontId="59" fillId="30" borderId="35" applyNumberFormat="0" applyFill="0" applyBorder="0" applyAlignment="0">
      <alignment horizontal="centerContinuous"/>
    </xf>
    <xf numFmtId="0" fontId="60" fillId="0" borderId="0" applyNumberFormat="0" applyFill="0" applyBorder="0" applyAlignment="0"/>
    <xf numFmtId="0" fontId="60" fillId="0" borderId="0" applyNumberFormat="0" applyFill="0" applyBorder="0" applyAlignment="0"/>
    <xf numFmtId="0" fontId="60" fillId="31" borderId="36" applyNumberFormat="0" applyFill="0" applyBorder="0" applyAlignment="0"/>
    <xf numFmtId="0" fontId="60" fillId="31" borderId="36" applyNumberFormat="0" applyFill="0" applyBorder="0" applyAlignment="0"/>
    <xf numFmtId="0" fontId="61" fillId="0" borderId="34" applyNumberFormat="0" applyFill="0" applyBorder="0" applyAlignment="0"/>
    <xf numFmtId="0" fontId="61" fillId="0" borderId="34" applyNumberFormat="0" applyFill="0" applyBorder="0" applyAlignment="0"/>
    <xf numFmtId="0" fontId="60" fillId="0" borderId="0" applyNumberFormat="0" applyFill="0" applyBorder="0" applyAlignment="0"/>
    <xf numFmtId="0" fontId="60" fillId="0" borderId="0" applyNumberFormat="0" applyFill="0" applyBorder="0" applyAlignment="0"/>
    <xf numFmtId="0" fontId="51" fillId="0" borderId="0">
      <protection locked="0"/>
    </xf>
    <xf numFmtId="0" fontId="51" fillId="0" borderId="0">
      <protection locked="0"/>
    </xf>
    <xf numFmtId="0" fontId="62" fillId="32" borderId="0" applyNumberFormat="0" applyBorder="0" applyAlignment="0" applyProtection="0"/>
    <xf numFmtId="0" fontId="62" fillId="32" borderId="0" applyNumberFormat="0" applyBorder="0" applyAlignment="0" applyProtection="0"/>
    <xf numFmtId="0" fontId="62" fillId="32" borderId="0" applyNumberFormat="0" applyBorder="0" applyAlignment="0" applyProtection="0"/>
    <xf numFmtId="0" fontId="62" fillId="32" borderId="0" applyNumberFormat="0" applyBorder="0" applyAlignment="0" applyProtection="0"/>
    <xf numFmtId="0" fontId="62" fillId="32" borderId="0" applyNumberFormat="0" applyBorder="0" applyAlignment="0" applyProtection="0"/>
    <xf numFmtId="0" fontId="62" fillId="32" borderId="0" applyNumberFormat="0" applyBorder="0" applyAlignment="0" applyProtection="0"/>
    <xf numFmtId="0" fontId="62" fillId="32" borderId="0" applyNumberFormat="0" applyBorder="0" applyAlignment="0" applyProtection="0"/>
    <xf numFmtId="0" fontId="62" fillId="32" borderId="0" applyNumberFormat="0" applyBorder="0" applyAlignment="0" applyProtection="0"/>
    <xf numFmtId="0" fontId="62" fillId="32" borderId="0" applyNumberFormat="0" applyBorder="0" applyAlignment="0" applyProtection="0"/>
    <xf numFmtId="0" fontId="62" fillId="32" borderId="0" applyNumberFormat="0" applyBorder="0" applyAlignment="0" applyProtection="0"/>
    <xf numFmtId="0" fontId="62" fillId="32" borderId="0" applyNumberFormat="0" applyBorder="0" applyAlignment="0" applyProtection="0"/>
    <xf numFmtId="0" fontId="62" fillId="32" borderId="0" applyNumberFormat="0" applyBorder="0" applyAlignment="0" applyProtection="0"/>
    <xf numFmtId="0" fontId="62" fillId="32" borderId="0" applyNumberFormat="0" applyBorder="0" applyAlignment="0" applyProtection="0"/>
    <xf numFmtId="0" fontId="62" fillId="32" borderId="0" applyNumberFormat="0" applyBorder="0" applyAlignment="0" applyProtection="0"/>
    <xf numFmtId="0" fontId="62" fillId="32" borderId="0" applyNumberFormat="0" applyBorder="0" applyAlignment="0" applyProtection="0"/>
    <xf numFmtId="0" fontId="62" fillId="32" borderId="0" applyNumberFormat="0" applyBorder="0" applyAlignment="0" applyProtection="0"/>
    <xf numFmtId="0" fontId="62" fillId="32" borderId="0" applyNumberFormat="0" applyBorder="0" applyAlignment="0" applyProtection="0"/>
    <xf numFmtId="0" fontId="62" fillId="33" borderId="0" applyNumberFormat="0" applyBorder="0" applyAlignment="0" applyProtection="0"/>
    <xf numFmtId="0" fontId="62" fillId="33" borderId="0" applyNumberFormat="0" applyBorder="0" applyAlignment="0" applyProtection="0"/>
    <xf numFmtId="0" fontId="62" fillId="33" borderId="0" applyNumberFormat="0" applyBorder="0" applyAlignment="0" applyProtection="0"/>
    <xf numFmtId="0" fontId="62" fillId="33" borderId="0" applyNumberFormat="0" applyBorder="0" applyAlignment="0" applyProtection="0"/>
    <xf numFmtId="0" fontId="62" fillId="33" borderId="0" applyNumberFormat="0" applyBorder="0" applyAlignment="0" applyProtection="0"/>
    <xf numFmtId="0" fontId="62" fillId="33" borderId="0" applyNumberFormat="0" applyBorder="0" applyAlignment="0" applyProtection="0"/>
    <xf numFmtId="0" fontId="62" fillId="33" borderId="0" applyNumberFormat="0" applyBorder="0" applyAlignment="0" applyProtection="0"/>
    <xf numFmtId="0" fontId="62" fillId="33" borderId="0" applyNumberFormat="0" applyBorder="0" applyAlignment="0" applyProtection="0"/>
    <xf numFmtId="0" fontId="62" fillId="33" borderId="0" applyNumberFormat="0" applyBorder="0" applyAlignment="0" applyProtection="0"/>
    <xf numFmtId="0" fontId="62" fillId="33" borderId="0" applyNumberFormat="0" applyBorder="0" applyAlignment="0" applyProtection="0"/>
    <xf numFmtId="0" fontId="62" fillId="33" borderId="0" applyNumberFormat="0" applyBorder="0" applyAlignment="0" applyProtection="0"/>
    <xf numFmtId="0" fontId="62" fillId="33" borderId="0" applyNumberFormat="0" applyBorder="0" applyAlignment="0" applyProtection="0"/>
    <xf numFmtId="0" fontId="62" fillId="33" borderId="0" applyNumberFormat="0" applyBorder="0" applyAlignment="0" applyProtection="0"/>
    <xf numFmtId="0" fontId="62" fillId="33" borderId="0" applyNumberFormat="0" applyBorder="0" applyAlignment="0" applyProtection="0"/>
    <xf numFmtId="0" fontId="62" fillId="33" borderId="0" applyNumberFormat="0" applyBorder="0" applyAlignment="0" applyProtection="0"/>
    <xf numFmtId="0" fontId="62" fillId="33" borderId="0" applyNumberFormat="0" applyBorder="0" applyAlignment="0" applyProtection="0"/>
    <xf numFmtId="0" fontId="62" fillId="33" borderId="0" applyNumberFormat="0" applyBorder="0" applyAlignment="0" applyProtection="0"/>
    <xf numFmtId="0" fontId="62" fillId="34" borderId="0" applyNumberFormat="0" applyBorder="0" applyAlignment="0" applyProtection="0"/>
    <xf numFmtId="0" fontId="62" fillId="34" borderId="0" applyNumberFormat="0" applyBorder="0" applyAlignment="0" applyProtection="0"/>
    <xf numFmtId="0" fontId="62" fillId="34" borderId="0" applyNumberFormat="0" applyBorder="0" applyAlignment="0" applyProtection="0"/>
    <xf numFmtId="0" fontId="62" fillId="34" borderId="0" applyNumberFormat="0" applyBorder="0" applyAlignment="0" applyProtection="0"/>
    <xf numFmtId="0" fontId="62" fillId="34" borderId="0" applyNumberFormat="0" applyBorder="0" applyAlignment="0" applyProtection="0"/>
    <xf numFmtId="0" fontId="62" fillId="34" borderId="0" applyNumberFormat="0" applyBorder="0" applyAlignment="0" applyProtection="0"/>
    <xf numFmtId="0" fontId="62" fillId="34" borderId="0" applyNumberFormat="0" applyBorder="0" applyAlignment="0" applyProtection="0"/>
    <xf numFmtId="0" fontId="62" fillId="34" borderId="0" applyNumberFormat="0" applyBorder="0" applyAlignment="0" applyProtection="0"/>
    <xf numFmtId="0" fontId="62" fillId="34" borderId="0" applyNumberFormat="0" applyBorder="0" applyAlignment="0" applyProtection="0"/>
    <xf numFmtId="0" fontId="62" fillId="34" borderId="0" applyNumberFormat="0" applyBorder="0" applyAlignment="0" applyProtection="0"/>
    <xf numFmtId="0" fontId="62" fillId="34" borderId="0" applyNumberFormat="0" applyBorder="0" applyAlignment="0" applyProtection="0"/>
    <xf numFmtId="0" fontId="62" fillId="34" borderId="0" applyNumberFormat="0" applyBorder="0" applyAlignment="0" applyProtection="0"/>
    <xf numFmtId="0" fontId="62" fillId="34" borderId="0" applyNumberFormat="0" applyBorder="0" applyAlignment="0" applyProtection="0"/>
    <xf numFmtId="0" fontId="62" fillId="34" borderId="0" applyNumberFormat="0" applyBorder="0" applyAlignment="0" applyProtection="0"/>
    <xf numFmtId="0" fontId="62" fillId="34" borderId="0" applyNumberFormat="0" applyBorder="0" applyAlignment="0" applyProtection="0"/>
    <xf numFmtId="0" fontId="62" fillId="34" borderId="0" applyNumberFormat="0" applyBorder="0" applyAlignment="0" applyProtection="0"/>
    <xf numFmtId="0" fontId="62" fillId="34" borderId="0" applyNumberFormat="0" applyBorder="0" applyAlignment="0" applyProtection="0"/>
    <xf numFmtId="0" fontId="62" fillId="35" borderId="0" applyNumberFormat="0" applyBorder="0" applyAlignment="0" applyProtection="0"/>
    <xf numFmtId="0" fontId="62" fillId="35" borderId="0" applyNumberFormat="0" applyBorder="0" applyAlignment="0" applyProtection="0"/>
    <xf numFmtId="0" fontId="62" fillId="35" borderId="0" applyNumberFormat="0" applyBorder="0" applyAlignment="0" applyProtection="0"/>
    <xf numFmtId="0" fontId="62" fillId="35" borderId="0" applyNumberFormat="0" applyBorder="0" applyAlignment="0" applyProtection="0"/>
    <xf numFmtId="0" fontId="62" fillId="35" borderId="0" applyNumberFormat="0" applyBorder="0" applyAlignment="0" applyProtection="0"/>
    <xf numFmtId="0" fontId="62" fillId="35" borderId="0" applyNumberFormat="0" applyBorder="0" applyAlignment="0" applyProtection="0"/>
    <xf numFmtId="0" fontId="62" fillId="35" borderId="0" applyNumberFormat="0" applyBorder="0" applyAlignment="0" applyProtection="0"/>
    <xf numFmtId="0" fontId="62" fillId="35" borderId="0" applyNumberFormat="0" applyBorder="0" applyAlignment="0" applyProtection="0"/>
    <xf numFmtId="0" fontId="62" fillId="35" borderId="0" applyNumberFormat="0" applyBorder="0" applyAlignment="0" applyProtection="0"/>
    <xf numFmtId="0" fontId="62" fillId="35" borderId="0" applyNumberFormat="0" applyBorder="0" applyAlignment="0" applyProtection="0"/>
    <xf numFmtId="0" fontId="62" fillId="35" borderId="0" applyNumberFormat="0" applyBorder="0" applyAlignment="0" applyProtection="0"/>
    <xf numFmtId="0" fontId="62" fillId="35" borderId="0" applyNumberFormat="0" applyBorder="0" applyAlignment="0" applyProtection="0"/>
    <xf numFmtId="0" fontId="62" fillId="35" borderId="0" applyNumberFormat="0" applyBorder="0" applyAlignment="0" applyProtection="0"/>
    <xf numFmtId="0" fontId="62" fillId="35" borderId="0" applyNumberFormat="0" applyBorder="0" applyAlignment="0" applyProtection="0"/>
    <xf numFmtId="0" fontId="62" fillId="35" borderId="0" applyNumberFormat="0" applyBorder="0" applyAlignment="0" applyProtection="0"/>
    <xf numFmtId="0" fontId="62" fillId="35" borderId="0" applyNumberFormat="0" applyBorder="0" applyAlignment="0" applyProtection="0"/>
    <xf numFmtId="0" fontId="62" fillId="35" borderId="0" applyNumberFormat="0" applyBorder="0" applyAlignment="0" applyProtection="0"/>
    <xf numFmtId="0" fontId="62" fillId="36" borderId="0" applyNumberFormat="0" applyBorder="0" applyAlignment="0" applyProtection="0"/>
    <xf numFmtId="0" fontId="62" fillId="36" borderId="0" applyNumberFormat="0" applyBorder="0" applyAlignment="0" applyProtection="0"/>
    <xf numFmtId="0" fontId="62" fillId="36" borderId="0" applyNumberFormat="0" applyBorder="0" applyAlignment="0" applyProtection="0"/>
    <xf numFmtId="0" fontId="62" fillId="36" borderId="0" applyNumberFormat="0" applyBorder="0" applyAlignment="0" applyProtection="0"/>
    <xf numFmtId="0" fontId="62" fillId="36" borderId="0" applyNumberFormat="0" applyBorder="0" applyAlignment="0" applyProtection="0"/>
    <xf numFmtId="0" fontId="62" fillId="36" borderId="0" applyNumberFormat="0" applyBorder="0" applyAlignment="0" applyProtection="0"/>
    <xf numFmtId="0" fontId="62" fillId="36" borderId="0" applyNumberFormat="0" applyBorder="0" applyAlignment="0" applyProtection="0"/>
    <xf numFmtId="0" fontId="62" fillId="36" borderId="0" applyNumberFormat="0" applyBorder="0" applyAlignment="0" applyProtection="0"/>
    <xf numFmtId="0" fontId="62" fillId="36" borderId="0" applyNumberFormat="0" applyBorder="0" applyAlignment="0" applyProtection="0"/>
    <xf numFmtId="0" fontId="62" fillId="36" borderId="0" applyNumberFormat="0" applyBorder="0" applyAlignment="0" applyProtection="0"/>
    <xf numFmtId="0" fontId="62" fillId="36" borderId="0" applyNumberFormat="0" applyBorder="0" applyAlignment="0" applyProtection="0"/>
    <xf numFmtId="0" fontId="62" fillId="36" borderId="0" applyNumberFormat="0" applyBorder="0" applyAlignment="0" applyProtection="0"/>
    <xf numFmtId="0" fontId="62" fillId="36" borderId="0" applyNumberFormat="0" applyBorder="0" applyAlignment="0" applyProtection="0"/>
    <xf numFmtId="0" fontId="62" fillId="36" borderId="0" applyNumberFormat="0" applyBorder="0" applyAlignment="0" applyProtection="0"/>
    <xf numFmtId="0" fontId="62" fillId="36" borderId="0" applyNumberFormat="0" applyBorder="0" applyAlignment="0" applyProtection="0"/>
    <xf numFmtId="0" fontId="62" fillId="36" borderId="0" applyNumberFormat="0" applyBorder="0" applyAlignment="0" applyProtection="0"/>
    <xf numFmtId="0" fontId="62" fillId="36" borderId="0" applyNumberFormat="0" applyBorder="0" applyAlignment="0" applyProtection="0"/>
    <xf numFmtId="0" fontId="62" fillId="37" borderId="0" applyNumberFormat="0" applyBorder="0" applyAlignment="0" applyProtection="0"/>
    <xf numFmtId="0" fontId="62" fillId="37" borderId="0" applyNumberFormat="0" applyBorder="0" applyAlignment="0" applyProtection="0"/>
    <xf numFmtId="0" fontId="62" fillId="37" borderId="0" applyNumberFormat="0" applyBorder="0" applyAlignment="0" applyProtection="0"/>
    <xf numFmtId="0" fontId="62" fillId="37" borderId="0" applyNumberFormat="0" applyBorder="0" applyAlignment="0" applyProtection="0"/>
    <xf numFmtId="0" fontId="62" fillId="37" borderId="0" applyNumberFormat="0" applyBorder="0" applyAlignment="0" applyProtection="0"/>
    <xf numFmtId="0" fontId="62" fillId="37" borderId="0" applyNumberFormat="0" applyBorder="0" applyAlignment="0" applyProtection="0"/>
    <xf numFmtId="0" fontId="62" fillId="37" borderId="0" applyNumberFormat="0" applyBorder="0" applyAlignment="0" applyProtection="0"/>
    <xf numFmtId="0" fontId="62" fillId="37" borderId="0" applyNumberFormat="0" applyBorder="0" applyAlignment="0" applyProtection="0"/>
    <xf numFmtId="0" fontId="62" fillId="37" borderId="0" applyNumberFormat="0" applyBorder="0" applyAlignment="0" applyProtection="0"/>
    <xf numFmtId="0" fontId="62" fillId="37" borderId="0" applyNumberFormat="0" applyBorder="0" applyAlignment="0" applyProtection="0"/>
    <xf numFmtId="0" fontId="62" fillId="37" borderId="0" applyNumberFormat="0" applyBorder="0" applyAlignment="0" applyProtection="0"/>
    <xf numFmtId="0" fontId="62" fillId="37" borderId="0" applyNumberFormat="0" applyBorder="0" applyAlignment="0" applyProtection="0"/>
    <xf numFmtId="0" fontId="62" fillId="37" borderId="0" applyNumberFormat="0" applyBorder="0" applyAlignment="0" applyProtection="0"/>
    <xf numFmtId="0" fontId="62" fillId="37" borderId="0" applyNumberFormat="0" applyBorder="0" applyAlignment="0" applyProtection="0"/>
    <xf numFmtId="0" fontId="62" fillId="37" borderId="0" applyNumberFormat="0" applyBorder="0" applyAlignment="0" applyProtection="0"/>
    <xf numFmtId="0" fontId="62" fillId="37" borderId="0" applyNumberFormat="0" applyBorder="0" applyAlignment="0" applyProtection="0"/>
    <xf numFmtId="0" fontId="62" fillId="37" borderId="0" applyNumberFormat="0" applyBorder="0" applyAlignment="0" applyProtection="0"/>
    <xf numFmtId="0" fontId="62" fillId="32" borderId="0" applyNumberFormat="0" applyBorder="0" applyAlignment="0" applyProtection="0"/>
    <xf numFmtId="0" fontId="62" fillId="32" borderId="0" applyNumberFormat="0" applyBorder="0" applyAlignment="0" applyProtection="0"/>
    <xf numFmtId="0" fontId="62" fillId="32" borderId="0" applyNumberFormat="0" applyBorder="0" applyAlignment="0" applyProtection="0"/>
    <xf numFmtId="0" fontId="62" fillId="32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62" fillId="32" borderId="0" applyNumberFormat="0" applyBorder="0" applyAlignment="0" applyProtection="0"/>
    <xf numFmtId="0" fontId="62" fillId="32" borderId="0" applyNumberFormat="0" applyBorder="0" applyAlignment="0" applyProtection="0"/>
    <xf numFmtId="0" fontId="63" fillId="32" borderId="0" applyNumberFormat="0" applyBorder="0" applyAlignment="0" applyProtection="0"/>
    <xf numFmtId="0" fontId="63" fillId="32" borderId="0" applyNumberFormat="0" applyBorder="0" applyAlignment="0" applyProtection="0"/>
    <xf numFmtId="0" fontId="62" fillId="32" borderId="0" applyNumberFormat="0" applyBorder="0" applyAlignment="0" applyProtection="0"/>
    <xf numFmtId="0" fontId="62" fillId="32" borderId="0" applyNumberFormat="0" applyBorder="0" applyAlignment="0" applyProtection="0"/>
    <xf numFmtId="0" fontId="63" fillId="32" borderId="0" applyNumberFormat="0" applyBorder="0" applyAlignment="0" applyProtection="0"/>
    <xf numFmtId="0" fontId="63" fillId="32" borderId="0" applyNumberFormat="0" applyBorder="0" applyAlignment="0" applyProtection="0"/>
    <xf numFmtId="0" fontId="62" fillId="32" borderId="0" applyNumberFormat="0" applyBorder="0" applyAlignment="0" applyProtection="0"/>
    <xf numFmtId="0" fontId="63" fillId="32" borderId="0" applyNumberFormat="0" applyBorder="0" applyAlignment="0" applyProtection="0"/>
    <xf numFmtId="0" fontId="63" fillId="32" borderId="0" applyNumberFormat="0" applyBorder="0" applyAlignment="0" applyProtection="0"/>
    <xf numFmtId="0" fontId="63" fillId="32" borderId="0" applyNumberFormat="0" applyBorder="0" applyAlignment="0" applyProtection="0"/>
    <xf numFmtId="0" fontId="63" fillId="32" borderId="0" applyNumberFormat="0" applyBorder="0" applyAlignment="0" applyProtection="0"/>
    <xf numFmtId="0" fontId="62" fillId="38" borderId="0" applyNumberFormat="0" applyBorder="0" applyAlignment="0" applyProtection="0"/>
    <xf numFmtId="0" fontId="62" fillId="38" borderId="0" applyNumberFormat="0" applyBorder="0" applyAlignment="0" applyProtection="0"/>
    <xf numFmtId="0" fontId="62" fillId="32" borderId="0" applyNumberFormat="0" applyBorder="0" applyAlignment="0" applyProtection="0"/>
    <xf numFmtId="0" fontId="62" fillId="32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62" fillId="32" borderId="0" applyNumberFormat="0" applyBorder="0" applyAlignment="0" applyProtection="0"/>
    <xf numFmtId="0" fontId="62" fillId="32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62" fillId="32" borderId="0" applyNumberFormat="0" applyBorder="0" applyAlignment="0" applyProtection="0"/>
    <xf numFmtId="0" fontId="62" fillId="32" borderId="0" applyNumberFormat="0" applyBorder="0" applyAlignment="0" applyProtection="0"/>
    <xf numFmtId="0" fontId="62" fillId="32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62" fillId="32" borderId="0" applyNumberFormat="0" applyBorder="0" applyAlignment="0" applyProtection="0"/>
    <xf numFmtId="0" fontId="62" fillId="32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62" fillId="32" borderId="0" applyNumberFormat="0" applyBorder="0" applyAlignment="0" applyProtection="0"/>
    <xf numFmtId="0" fontId="62" fillId="32" borderId="0" applyNumberFormat="0" applyBorder="0" applyAlignment="0" applyProtection="0"/>
    <xf numFmtId="0" fontId="62" fillId="32" borderId="0" applyNumberFormat="0" applyBorder="0" applyAlignment="0" applyProtection="0"/>
    <xf numFmtId="0" fontId="62" fillId="32" borderId="0" applyNumberFormat="0" applyBorder="0" applyAlignment="0" applyProtection="0"/>
    <xf numFmtId="0" fontId="62" fillId="32" borderId="0" applyNumberFormat="0" applyBorder="0" applyAlignment="0" applyProtection="0"/>
    <xf numFmtId="0" fontId="62" fillId="32" borderId="0" applyNumberFormat="0" applyBorder="0" applyAlignment="0" applyProtection="0"/>
    <xf numFmtId="0" fontId="62" fillId="32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62" fillId="32" borderId="0" applyNumberFormat="0" applyBorder="0" applyAlignment="0" applyProtection="0"/>
    <xf numFmtId="0" fontId="62" fillId="32" borderId="0" applyNumberFormat="0" applyBorder="0" applyAlignment="0" applyProtection="0"/>
    <xf numFmtId="0" fontId="62" fillId="32" borderId="0" applyNumberFormat="0" applyBorder="0" applyAlignment="0" applyProtection="0"/>
    <xf numFmtId="0" fontId="62" fillId="32" borderId="0" applyNumberFormat="0" applyBorder="0" applyAlignment="0" applyProtection="0"/>
    <xf numFmtId="0" fontId="62" fillId="32" borderId="0" applyNumberFormat="0" applyBorder="0" applyAlignment="0" applyProtection="0"/>
    <xf numFmtId="0" fontId="62" fillId="32" borderId="0" applyNumberFormat="0" applyBorder="0" applyAlignment="0" applyProtection="0"/>
    <xf numFmtId="0" fontId="62" fillId="32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62" fillId="32" borderId="0" applyNumberFormat="0" applyBorder="0" applyAlignment="0" applyProtection="0"/>
    <xf numFmtId="0" fontId="62" fillId="32" borderId="0" applyNumberFormat="0" applyBorder="0" applyAlignment="0" applyProtection="0"/>
    <xf numFmtId="0" fontId="62" fillId="32" borderId="0" applyNumberFormat="0" applyBorder="0" applyAlignment="0" applyProtection="0"/>
    <xf numFmtId="0" fontId="62" fillId="32" borderId="0" applyNumberFormat="0" applyBorder="0" applyAlignment="0" applyProtection="0"/>
    <xf numFmtId="0" fontId="62" fillId="32" borderId="0" applyNumberFormat="0" applyBorder="0" applyAlignment="0" applyProtection="0"/>
    <xf numFmtId="0" fontId="62" fillId="32" borderId="0" applyNumberFormat="0" applyBorder="0" applyAlignment="0" applyProtection="0"/>
    <xf numFmtId="0" fontId="62" fillId="32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62" fillId="32" borderId="0" applyNumberFormat="0" applyBorder="0" applyAlignment="0" applyProtection="0"/>
    <xf numFmtId="0" fontId="62" fillId="32" borderId="0" applyNumberFormat="0" applyBorder="0" applyAlignment="0" applyProtection="0"/>
    <xf numFmtId="0" fontId="62" fillId="32" borderId="0" applyNumberFormat="0" applyBorder="0" applyAlignment="0" applyProtection="0"/>
    <xf numFmtId="0" fontId="62" fillId="32" borderId="0" applyNumberFormat="0" applyBorder="0" applyAlignment="0" applyProtection="0"/>
    <xf numFmtId="0" fontId="62" fillId="32" borderId="0" applyNumberFormat="0" applyBorder="0" applyAlignment="0" applyProtection="0"/>
    <xf numFmtId="0" fontId="62" fillId="32" borderId="0" applyNumberFormat="0" applyBorder="0" applyAlignment="0" applyProtection="0"/>
    <xf numFmtId="0" fontId="62" fillId="32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62" fillId="32" borderId="0" applyNumberFormat="0" applyBorder="0" applyAlignment="0" applyProtection="0"/>
    <xf numFmtId="0" fontId="62" fillId="32" borderId="0" applyNumberFormat="0" applyBorder="0" applyAlignment="0" applyProtection="0"/>
    <xf numFmtId="0" fontId="62" fillId="32" borderId="0" applyNumberFormat="0" applyBorder="0" applyAlignment="0" applyProtection="0"/>
    <xf numFmtId="0" fontId="62" fillId="32" borderId="0" applyNumberFormat="0" applyBorder="0" applyAlignment="0" applyProtection="0"/>
    <xf numFmtId="0" fontId="62" fillId="32" borderId="0" applyNumberFormat="0" applyBorder="0" applyAlignment="0" applyProtection="0"/>
    <xf numFmtId="0" fontId="62" fillId="32" borderId="0" applyNumberFormat="0" applyBorder="0" applyAlignment="0" applyProtection="0"/>
    <xf numFmtId="0" fontId="62" fillId="32" borderId="0" applyNumberFormat="0" applyBorder="0" applyAlignment="0" applyProtection="0"/>
    <xf numFmtId="0" fontId="62" fillId="32" borderId="0" applyNumberFormat="0" applyBorder="0" applyAlignment="0" applyProtection="0"/>
    <xf numFmtId="0" fontId="62" fillId="32" borderId="0" applyNumberFormat="0" applyBorder="0" applyAlignment="0" applyProtection="0"/>
    <xf numFmtId="0" fontId="62" fillId="32" borderId="0" applyNumberFormat="0" applyBorder="0" applyAlignment="0" applyProtection="0"/>
    <xf numFmtId="0" fontId="62" fillId="32" borderId="0" applyNumberFormat="0" applyBorder="0" applyAlignment="0" applyProtection="0"/>
    <xf numFmtId="0" fontId="62" fillId="32" borderId="0" applyNumberFormat="0" applyBorder="0" applyAlignment="0" applyProtection="0"/>
    <xf numFmtId="0" fontId="62" fillId="32" borderId="0" applyNumberFormat="0" applyBorder="0" applyAlignment="0" applyProtection="0"/>
    <xf numFmtId="0" fontId="62" fillId="32" borderId="0" applyNumberFormat="0" applyBorder="0" applyAlignment="0" applyProtection="0"/>
    <xf numFmtId="0" fontId="62" fillId="33" borderId="0" applyNumberFormat="0" applyBorder="0" applyAlignment="0" applyProtection="0"/>
    <xf numFmtId="0" fontId="62" fillId="33" borderId="0" applyNumberFormat="0" applyBorder="0" applyAlignment="0" applyProtection="0"/>
    <xf numFmtId="0" fontId="62" fillId="33" borderId="0" applyNumberFormat="0" applyBorder="0" applyAlignment="0" applyProtection="0"/>
    <xf numFmtId="0" fontId="62" fillId="33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62" fillId="33" borderId="0" applyNumberFormat="0" applyBorder="0" applyAlignment="0" applyProtection="0"/>
    <xf numFmtId="0" fontId="62" fillId="33" borderId="0" applyNumberFormat="0" applyBorder="0" applyAlignment="0" applyProtection="0"/>
    <xf numFmtId="0" fontId="63" fillId="33" borderId="0" applyNumberFormat="0" applyBorder="0" applyAlignment="0" applyProtection="0"/>
    <xf numFmtId="0" fontId="63" fillId="33" borderId="0" applyNumberFormat="0" applyBorder="0" applyAlignment="0" applyProtection="0"/>
    <xf numFmtId="0" fontId="62" fillId="33" borderId="0" applyNumberFormat="0" applyBorder="0" applyAlignment="0" applyProtection="0"/>
    <xf numFmtId="0" fontId="62" fillId="33" borderId="0" applyNumberFormat="0" applyBorder="0" applyAlignment="0" applyProtection="0"/>
    <xf numFmtId="0" fontId="63" fillId="33" borderId="0" applyNumberFormat="0" applyBorder="0" applyAlignment="0" applyProtection="0"/>
    <xf numFmtId="0" fontId="63" fillId="33" borderId="0" applyNumberFormat="0" applyBorder="0" applyAlignment="0" applyProtection="0"/>
    <xf numFmtId="0" fontId="62" fillId="33" borderId="0" applyNumberFormat="0" applyBorder="0" applyAlignment="0" applyProtection="0"/>
    <xf numFmtId="0" fontId="63" fillId="33" borderId="0" applyNumberFormat="0" applyBorder="0" applyAlignment="0" applyProtection="0"/>
    <xf numFmtId="0" fontId="63" fillId="33" borderId="0" applyNumberFormat="0" applyBorder="0" applyAlignment="0" applyProtection="0"/>
    <xf numFmtId="0" fontId="63" fillId="33" borderId="0" applyNumberFormat="0" applyBorder="0" applyAlignment="0" applyProtection="0"/>
    <xf numFmtId="0" fontId="63" fillId="33" borderId="0" applyNumberFormat="0" applyBorder="0" applyAlignment="0" applyProtection="0"/>
    <xf numFmtId="0" fontId="62" fillId="39" borderId="0" applyNumberFormat="0" applyBorder="0" applyAlignment="0" applyProtection="0"/>
    <xf numFmtId="0" fontId="62" fillId="39" borderId="0" applyNumberFormat="0" applyBorder="0" applyAlignment="0" applyProtection="0"/>
    <xf numFmtId="0" fontId="62" fillId="33" borderId="0" applyNumberFormat="0" applyBorder="0" applyAlignment="0" applyProtection="0"/>
    <xf numFmtId="0" fontId="62" fillId="33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62" fillId="33" borderId="0" applyNumberFormat="0" applyBorder="0" applyAlignment="0" applyProtection="0"/>
    <xf numFmtId="0" fontId="62" fillId="33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62" fillId="33" borderId="0" applyNumberFormat="0" applyBorder="0" applyAlignment="0" applyProtection="0"/>
    <xf numFmtId="0" fontId="62" fillId="33" borderId="0" applyNumberFormat="0" applyBorder="0" applyAlignment="0" applyProtection="0"/>
    <xf numFmtId="0" fontId="62" fillId="33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62" fillId="33" borderId="0" applyNumberFormat="0" applyBorder="0" applyAlignment="0" applyProtection="0"/>
    <xf numFmtId="0" fontId="62" fillId="33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62" fillId="33" borderId="0" applyNumberFormat="0" applyBorder="0" applyAlignment="0" applyProtection="0"/>
    <xf numFmtId="0" fontId="62" fillId="33" borderId="0" applyNumberFormat="0" applyBorder="0" applyAlignment="0" applyProtection="0"/>
    <xf numFmtId="0" fontId="62" fillId="33" borderId="0" applyNumberFormat="0" applyBorder="0" applyAlignment="0" applyProtection="0"/>
    <xf numFmtId="0" fontId="62" fillId="33" borderId="0" applyNumberFormat="0" applyBorder="0" applyAlignment="0" applyProtection="0"/>
    <xf numFmtId="0" fontId="62" fillId="33" borderId="0" applyNumberFormat="0" applyBorder="0" applyAlignment="0" applyProtection="0"/>
    <xf numFmtId="0" fontId="62" fillId="33" borderId="0" applyNumberFormat="0" applyBorder="0" applyAlignment="0" applyProtection="0"/>
    <xf numFmtId="0" fontId="62" fillId="33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62" fillId="33" borderId="0" applyNumberFormat="0" applyBorder="0" applyAlignment="0" applyProtection="0"/>
    <xf numFmtId="0" fontId="62" fillId="33" borderId="0" applyNumberFormat="0" applyBorder="0" applyAlignment="0" applyProtection="0"/>
    <xf numFmtId="0" fontId="62" fillId="33" borderId="0" applyNumberFormat="0" applyBorder="0" applyAlignment="0" applyProtection="0"/>
    <xf numFmtId="0" fontId="62" fillId="33" borderId="0" applyNumberFormat="0" applyBorder="0" applyAlignment="0" applyProtection="0"/>
    <xf numFmtId="0" fontId="62" fillId="33" borderId="0" applyNumberFormat="0" applyBorder="0" applyAlignment="0" applyProtection="0"/>
    <xf numFmtId="0" fontId="62" fillId="33" borderId="0" applyNumberFormat="0" applyBorder="0" applyAlignment="0" applyProtection="0"/>
    <xf numFmtId="0" fontId="62" fillId="33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62" fillId="33" borderId="0" applyNumberFormat="0" applyBorder="0" applyAlignment="0" applyProtection="0"/>
    <xf numFmtId="0" fontId="62" fillId="33" borderId="0" applyNumberFormat="0" applyBorder="0" applyAlignment="0" applyProtection="0"/>
    <xf numFmtId="0" fontId="62" fillId="33" borderId="0" applyNumberFormat="0" applyBorder="0" applyAlignment="0" applyProtection="0"/>
    <xf numFmtId="0" fontId="62" fillId="33" borderId="0" applyNumberFormat="0" applyBorder="0" applyAlignment="0" applyProtection="0"/>
    <xf numFmtId="0" fontId="62" fillId="33" borderId="0" applyNumberFormat="0" applyBorder="0" applyAlignment="0" applyProtection="0"/>
    <xf numFmtId="0" fontId="62" fillId="33" borderId="0" applyNumberFormat="0" applyBorder="0" applyAlignment="0" applyProtection="0"/>
    <xf numFmtId="0" fontId="62" fillId="33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62" fillId="33" borderId="0" applyNumberFormat="0" applyBorder="0" applyAlignment="0" applyProtection="0"/>
    <xf numFmtId="0" fontId="62" fillId="33" borderId="0" applyNumberFormat="0" applyBorder="0" applyAlignment="0" applyProtection="0"/>
    <xf numFmtId="0" fontId="62" fillId="33" borderId="0" applyNumberFormat="0" applyBorder="0" applyAlignment="0" applyProtection="0"/>
    <xf numFmtId="0" fontId="62" fillId="33" borderId="0" applyNumberFormat="0" applyBorder="0" applyAlignment="0" applyProtection="0"/>
    <xf numFmtId="0" fontId="62" fillId="33" borderId="0" applyNumberFormat="0" applyBorder="0" applyAlignment="0" applyProtection="0"/>
    <xf numFmtId="0" fontId="62" fillId="33" borderId="0" applyNumberFormat="0" applyBorder="0" applyAlignment="0" applyProtection="0"/>
    <xf numFmtId="0" fontId="62" fillId="33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62" fillId="33" borderId="0" applyNumberFormat="0" applyBorder="0" applyAlignment="0" applyProtection="0"/>
    <xf numFmtId="0" fontId="62" fillId="33" borderId="0" applyNumberFormat="0" applyBorder="0" applyAlignment="0" applyProtection="0"/>
    <xf numFmtId="0" fontId="62" fillId="33" borderId="0" applyNumberFormat="0" applyBorder="0" applyAlignment="0" applyProtection="0"/>
    <xf numFmtId="0" fontId="62" fillId="33" borderId="0" applyNumberFormat="0" applyBorder="0" applyAlignment="0" applyProtection="0"/>
    <xf numFmtId="0" fontId="62" fillId="33" borderId="0" applyNumberFormat="0" applyBorder="0" applyAlignment="0" applyProtection="0"/>
    <xf numFmtId="0" fontId="62" fillId="33" borderId="0" applyNumberFormat="0" applyBorder="0" applyAlignment="0" applyProtection="0"/>
    <xf numFmtId="0" fontId="62" fillId="33" borderId="0" applyNumberFormat="0" applyBorder="0" applyAlignment="0" applyProtection="0"/>
    <xf numFmtId="0" fontId="62" fillId="33" borderId="0" applyNumberFormat="0" applyBorder="0" applyAlignment="0" applyProtection="0"/>
    <xf numFmtId="0" fontId="62" fillId="33" borderId="0" applyNumberFormat="0" applyBorder="0" applyAlignment="0" applyProtection="0"/>
    <xf numFmtId="0" fontId="62" fillId="33" borderId="0" applyNumberFormat="0" applyBorder="0" applyAlignment="0" applyProtection="0"/>
    <xf numFmtId="0" fontId="62" fillId="33" borderId="0" applyNumberFormat="0" applyBorder="0" applyAlignment="0" applyProtection="0"/>
    <xf numFmtId="0" fontId="62" fillId="33" borderId="0" applyNumberFormat="0" applyBorder="0" applyAlignment="0" applyProtection="0"/>
    <xf numFmtId="0" fontId="62" fillId="33" borderId="0" applyNumberFormat="0" applyBorder="0" applyAlignment="0" applyProtection="0"/>
    <xf numFmtId="0" fontId="62" fillId="33" borderId="0" applyNumberFormat="0" applyBorder="0" applyAlignment="0" applyProtection="0"/>
    <xf numFmtId="0" fontId="62" fillId="34" borderId="0" applyNumberFormat="0" applyBorder="0" applyAlignment="0" applyProtection="0"/>
    <xf numFmtId="0" fontId="62" fillId="34" borderId="0" applyNumberFormat="0" applyBorder="0" applyAlignment="0" applyProtection="0"/>
    <xf numFmtId="0" fontId="62" fillId="34" borderId="0" applyNumberFormat="0" applyBorder="0" applyAlignment="0" applyProtection="0"/>
    <xf numFmtId="0" fontId="62" fillId="34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62" fillId="34" borderId="0" applyNumberFormat="0" applyBorder="0" applyAlignment="0" applyProtection="0"/>
    <xf numFmtId="0" fontId="62" fillId="34" borderId="0" applyNumberFormat="0" applyBorder="0" applyAlignment="0" applyProtection="0"/>
    <xf numFmtId="0" fontId="63" fillId="34" borderId="0" applyNumberFormat="0" applyBorder="0" applyAlignment="0" applyProtection="0"/>
    <xf numFmtId="0" fontId="63" fillId="34" borderId="0" applyNumberFormat="0" applyBorder="0" applyAlignment="0" applyProtection="0"/>
    <xf numFmtId="0" fontId="62" fillId="34" borderId="0" applyNumberFormat="0" applyBorder="0" applyAlignment="0" applyProtection="0"/>
    <xf numFmtId="0" fontId="62" fillId="34" borderId="0" applyNumberFormat="0" applyBorder="0" applyAlignment="0" applyProtection="0"/>
    <xf numFmtId="0" fontId="63" fillId="34" borderId="0" applyNumberFormat="0" applyBorder="0" applyAlignment="0" applyProtection="0"/>
    <xf numFmtId="0" fontId="63" fillId="34" borderId="0" applyNumberFormat="0" applyBorder="0" applyAlignment="0" applyProtection="0"/>
    <xf numFmtId="0" fontId="62" fillId="34" borderId="0" applyNumberFormat="0" applyBorder="0" applyAlignment="0" applyProtection="0"/>
    <xf numFmtId="0" fontId="63" fillId="34" borderId="0" applyNumberFormat="0" applyBorder="0" applyAlignment="0" applyProtection="0"/>
    <xf numFmtId="0" fontId="63" fillId="34" borderId="0" applyNumberFormat="0" applyBorder="0" applyAlignment="0" applyProtection="0"/>
    <xf numFmtId="0" fontId="63" fillId="34" borderId="0" applyNumberFormat="0" applyBorder="0" applyAlignment="0" applyProtection="0"/>
    <xf numFmtId="0" fontId="63" fillId="34" borderId="0" applyNumberFormat="0" applyBorder="0" applyAlignment="0" applyProtection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62" fillId="34" borderId="0" applyNumberFormat="0" applyBorder="0" applyAlignment="0" applyProtection="0"/>
    <xf numFmtId="0" fontId="62" fillId="34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62" fillId="34" borderId="0" applyNumberFormat="0" applyBorder="0" applyAlignment="0" applyProtection="0"/>
    <xf numFmtId="0" fontId="62" fillId="34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62" fillId="34" borderId="0" applyNumberFormat="0" applyBorder="0" applyAlignment="0" applyProtection="0"/>
    <xf numFmtId="0" fontId="62" fillId="34" borderId="0" applyNumberFormat="0" applyBorder="0" applyAlignment="0" applyProtection="0"/>
    <xf numFmtId="0" fontId="62" fillId="34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62" fillId="34" borderId="0" applyNumberFormat="0" applyBorder="0" applyAlignment="0" applyProtection="0"/>
    <xf numFmtId="0" fontId="62" fillId="34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62" fillId="34" borderId="0" applyNumberFormat="0" applyBorder="0" applyAlignment="0" applyProtection="0"/>
    <xf numFmtId="0" fontId="62" fillId="34" borderId="0" applyNumberFormat="0" applyBorder="0" applyAlignment="0" applyProtection="0"/>
    <xf numFmtId="0" fontId="62" fillId="34" borderId="0" applyNumberFormat="0" applyBorder="0" applyAlignment="0" applyProtection="0"/>
    <xf numFmtId="0" fontId="62" fillId="34" borderId="0" applyNumberFormat="0" applyBorder="0" applyAlignment="0" applyProtection="0"/>
    <xf numFmtId="0" fontId="62" fillId="34" borderId="0" applyNumberFormat="0" applyBorder="0" applyAlignment="0" applyProtection="0"/>
    <xf numFmtId="0" fontId="62" fillId="34" borderId="0" applyNumberFormat="0" applyBorder="0" applyAlignment="0" applyProtection="0"/>
    <xf numFmtId="0" fontId="62" fillId="34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62" fillId="34" borderId="0" applyNumberFormat="0" applyBorder="0" applyAlignment="0" applyProtection="0"/>
    <xf numFmtId="0" fontId="62" fillId="34" borderId="0" applyNumberFormat="0" applyBorder="0" applyAlignment="0" applyProtection="0"/>
    <xf numFmtId="0" fontId="62" fillId="34" borderId="0" applyNumberFormat="0" applyBorder="0" applyAlignment="0" applyProtection="0"/>
    <xf numFmtId="0" fontId="62" fillId="34" borderId="0" applyNumberFormat="0" applyBorder="0" applyAlignment="0" applyProtection="0"/>
    <xf numFmtId="0" fontId="62" fillId="34" borderId="0" applyNumberFormat="0" applyBorder="0" applyAlignment="0" applyProtection="0"/>
    <xf numFmtId="0" fontId="62" fillId="34" borderId="0" applyNumberFormat="0" applyBorder="0" applyAlignment="0" applyProtection="0"/>
    <xf numFmtId="0" fontId="62" fillId="34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62" fillId="34" borderId="0" applyNumberFormat="0" applyBorder="0" applyAlignment="0" applyProtection="0"/>
    <xf numFmtId="0" fontId="62" fillId="34" borderId="0" applyNumberFormat="0" applyBorder="0" applyAlignment="0" applyProtection="0"/>
    <xf numFmtId="0" fontId="62" fillId="34" borderId="0" applyNumberFormat="0" applyBorder="0" applyAlignment="0" applyProtection="0"/>
    <xf numFmtId="0" fontId="62" fillId="34" borderId="0" applyNumberFormat="0" applyBorder="0" applyAlignment="0" applyProtection="0"/>
    <xf numFmtId="0" fontId="62" fillId="34" borderId="0" applyNumberFormat="0" applyBorder="0" applyAlignment="0" applyProtection="0"/>
    <xf numFmtId="0" fontId="62" fillId="34" borderId="0" applyNumberFormat="0" applyBorder="0" applyAlignment="0" applyProtection="0"/>
    <xf numFmtId="0" fontId="62" fillId="34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62" fillId="34" borderId="0" applyNumberFormat="0" applyBorder="0" applyAlignment="0" applyProtection="0"/>
    <xf numFmtId="0" fontId="62" fillId="34" borderId="0" applyNumberFormat="0" applyBorder="0" applyAlignment="0" applyProtection="0"/>
    <xf numFmtId="0" fontId="62" fillId="34" borderId="0" applyNumberFormat="0" applyBorder="0" applyAlignment="0" applyProtection="0"/>
    <xf numFmtId="0" fontId="62" fillId="34" borderId="0" applyNumberFormat="0" applyBorder="0" applyAlignment="0" applyProtection="0"/>
    <xf numFmtId="0" fontId="62" fillId="34" borderId="0" applyNumberFormat="0" applyBorder="0" applyAlignment="0" applyProtection="0"/>
    <xf numFmtId="0" fontId="62" fillId="34" borderId="0" applyNumberFormat="0" applyBorder="0" applyAlignment="0" applyProtection="0"/>
    <xf numFmtId="0" fontId="62" fillId="34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62" fillId="34" borderId="0" applyNumberFormat="0" applyBorder="0" applyAlignment="0" applyProtection="0"/>
    <xf numFmtId="0" fontId="62" fillId="34" borderId="0" applyNumberFormat="0" applyBorder="0" applyAlignment="0" applyProtection="0"/>
    <xf numFmtId="0" fontId="62" fillId="34" borderId="0" applyNumberFormat="0" applyBorder="0" applyAlignment="0" applyProtection="0"/>
    <xf numFmtId="0" fontId="62" fillId="34" borderId="0" applyNumberFormat="0" applyBorder="0" applyAlignment="0" applyProtection="0"/>
    <xf numFmtId="0" fontId="62" fillId="34" borderId="0" applyNumberFormat="0" applyBorder="0" applyAlignment="0" applyProtection="0"/>
    <xf numFmtId="0" fontId="62" fillId="34" borderId="0" applyNumberFormat="0" applyBorder="0" applyAlignment="0" applyProtection="0"/>
    <xf numFmtId="0" fontId="62" fillId="34" borderId="0" applyNumberFormat="0" applyBorder="0" applyAlignment="0" applyProtection="0"/>
    <xf numFmtId="0" fontId="62" fillId="34" borderId="0" applyNumberFormat="0" applyBorder="0" applyAlignment="0" applyProtection="0"/>
    <xf numFmtId="0" fontId="62" fillId="34" borderId="0" applyNumberFormat="0" applyBorder="0" applyAlignment="0" applyProtection="0"/>
    <xf numFmtId="0" fontId="62" fillId="34" borderId="0" applyNumberFormat="0" applyBorder="0" applyAlignment="0" applyProtection="0"/>
    <xf numFmtId="0" fontId="62" fillId="34" borderId="0" applyNumberFormat="0" applyBorder="0" applyAlignment="0" applyProtection="0"/>
    <xf numFmtId="0" fontId="62" fillId="34" borderId="0" applyNumberFormat="0" applyBorder="0" applyAlignment="0" applyProtection="0"/>
    <xf numFmtId="0" fontId="62" fillId="34" borderId="0" applyNumberFormat="0" applyBorder="0" applyAlignment="0" applyProtection="0"/>
    <xf numFmtId="0" fontId="62" fillId="34" borderId="0" applyNumberFormat="0" applyBorder="0" applyAlignment="0" applyProtection="0"/>
    <xf numFmtId="0" fontId="62" fillId="35" borderId="0" applyNumberFormat="0" applyBorder="0" applyAlignment="0" applyProtection="0"/>
    <xf numFmtId="0" fontId="62" fillId="35" borderId="0" applyNumberFormat="0" applyBorder="0" applyAlignment="0" applyProtection="0"/>
    <xf numFmtId="0" fontId="62" fillId="35" borderId="0" applyNumberFormat="0" applyBorder="0" applyAlignment="0" applyProtection="0"/>
    <xf numFmtId="0" fontId="62" fillId="35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62" fillId="35" borderId="0" applyNumberFormat="0" applyBorder="0" applyAlignment="0" applyProtection="0"/>
    <xf numFmtId="0" fontId="62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2" fillId="35" borderId="0" applyNumberFormat="0" applyBorder="0" applyAlignment="0" applyProtection="0"/>
    <xf numFmtId="0" fontId="62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2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2" fillId="41" borderId="0" applyNumberFormat="0" applyBorder="0" applyAlignment="0" applyProtection="0"/>
    <xf numFmtId="0" fontId="62" fillId="41" borderId="0" applyNumberFormat="0" applyBorder="0" applyAlignment="0" applyProtection="0"/>
    <xf numFmtId="0" fontId="62" fillId="35" borderId="0" applyNumberFormat="0" applyBorder="0" applyAlignment="0" applyProtection="0"/>
    <xf numFmtId="0" fontId="62" fillId="35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62" fillId="35" borderId="0" applyNumberFormat="0" applyBorder="0" applyAlignment="0" applyProtection="0"/>
    <xf numFmtId="0" fontId="62" fillId="35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62" fillId="35" borderId="0" applyNumberFormat="0" applyBorder="0" applyAlignment="0" applyProtection="0"/>
    <xf numFmtId="0" fontId="62" fillId="35" borderId="0" applyNumberFormat="0" applyBorder="0" applyAlignment="0" applyProtection="0"/>
    <xf numFmtId="0" fontId="62" fillId="35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62" fillId="35" borderId="0" applyNumberFormat="0" applyBorder="0" applyAlignment="0" applyProtection="0"/>
    <xf numFmtId="0" fontId="62" fillId="35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62" fillId="35" borderId="0" applyNumberFormat="0" applyBorder="0" applyAlignment="0" applyProtection="0"/>
    <xf numFmtId="0" fontId="62" fillId="35" borderId="0" applyNumberFormat="0" applyBorder="0" applyAlignment="0" applyProtection="0"/>
    <xf numFmtId="0" fontId="62" fillId="35" borderId="0" applyNumberFormat="0" applyBorder="0" applyAlignment="0" applyProtection="0"/>
    <xf numFmtId="0" fontId="62" fillId="35" borderId="0" applyNumberFormat="0" applyBorder="0" applyAlignment="0" applyProtection="0"/>
    <xf numFmtId="0" fontId="62" fillId="35" borderId="0" applyNumberFormat="0" applyBorder="0" applyAlignment="0" applyProtection="0"/>
    <xf numFmtId="0" fontId="62" fillId="35" borderId="0" applyNumberFormat="0" applyBorder="0" applyAlignment="0" applyProtection="0"/>
    <xf numFmtId="0" fontId="62" fillId="35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62" fillId="35" borderId="0" applyNumberFormat="0" applyBorder="0" applyAlignment="0" applyProtection="0"/>
    <xf numFmtId="0" fontId="62" fillId="35" borderId="0" applyNumberFormat="0" applyBorder="0" applyAlignment="0" applyProtection="0"/>
    <xf numFmtId="0" fontId="62" fillId="35" borderId="0" applyNumberFormat="0" applyBorder="0" applyAlignment="0" applyProtection="0"/>
    <xf numFmtId="0" fontId="62" fillId="35" borderId="0" applyNumberFormat="0" applyBorder="0" applyAlignment="0" applyProtection="0"/>
    <xf numFmtId="0" fontId="62" fillId="35" borderId="0" applyNumberFormat="0" applyBorder="0" applyAlignment="0" applyProtection="0"/>
    <xf numFmtId="0" fontId="62" fillId="35" borderId="0" applyNumberFormat="0" applyBorder="0" applyAlignment="0" applyProtection="0"/>
    <xf numFmtId="0" fontId="62" fillId="35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62" fillId="35" borderId="0" applyNumberFormat="0" applyBorder="0" applyAlignment="0" applyProtection="0"/>
    <xf numFmtId="0" fontId="62" fillId="35" borderId="0" applyNumberFormat="0" applyBorder="0" applyAlignment="0" applyProtection="0"/>
    <xf numFmtId="0" fontId="62" fillId="35" borderId="0" applyNumberFormat="0" applyBorder="0" applyAlignment="0" applyProtection="0"/>
    <xf numFmtId="0" fontId="62" fillId="35" borderId="0" applyNumberFormat="0" applyBorder="0" applyAlignment="0" applyProtection="0"/>
    <xf numFmtId="0" fontId="62" fillId="35" borderId="0" applyNumberFormat="0" applyBorder="0" applyAlignment="0" applyProtection="0"/>
    <xf numFmtId="0" fontId="62" fillId="35" borderId="0" applyNumberFormat="0" applyBorder="0" applyAlignment="0" applyProtection="0"/>
    <xf numFmtId="0" fontId="62" fillId="35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62" fillId="35" borderId="0" applyNumberFormat="0" applyBorder="0" applyAlignment="0" applyProtection="0"/>
    <xf numFmtId="0" fontId="62" fillId="35" borderId="0" applyNumberFormat="0" applyBorder="0" applyAlignment="0" applyProtection="0"/>
    <xf numFmtId="0" fontId="62" fillId="35" borderId="0" applyNumberFormat="0" applyBorder="0" applyAlignment="0" applyProtection="0"/>
    <xf numFmtId="0" fontId="62" fillId="35" borderId="0" applyNumberFormat="0" applyBorder="0" applyAlignment="0" applyProtection="0"/>
    <xf numFmtId="0" fontId="62" fillId="35" borderId="0" applyNumberFormat="0" applyBorder="0" applyAlignment="0" applyProtection="0"/>
    <xf numFmtId="0" fontId="62" fillId="35" borderId="0" applyNumberFormat="0" applyBorder="0" applyAlignment="0" applyProtection="0"/>
    <xf numFmtId="0" fontId="62" fillId="35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62" fillId="35" borderId="0" applyNumberFormat="0" applyBorder="0" applyAlignment="0" applyProtection="0"/>
    <xf numFmtId="0" fontId="62" fillId="35" borderId="0" applyNumberFormat="0" applyBorder="0" applyAlignment="0" applyProtection="0"/>
    <xf numFmtId="0" fontId="62" fillId="35" borderId="0" applyNumberFormat="0" applyBorder="0" applyAlignment="0" applyProtection="0"/>
    <xf numFmtId="0" fontId="62" fillId="35" borderId="0" applyNumberFormat="0" applyBorder="0" applyAlignment="0" applyProtection="0"/>
    <xf numFmtId="0" fontId="62" fillId="35" borderId="0" applyNumberFormat="0" applyBorder="0" applyAlignment="0" applyProtection="0"/>
    <xf numFmtId="0" fontId="62" fillId="35" borderId="0" applyNumberFormat="0" applyBorder="0" applyAlignment="0" applyProtection="0"/>
    <xf numFmtId="0" fontId="62" fillId="35" borderId="0" applyNumberFormat="0" applyBorder="0" applyAlignment="0" applyProtection="0"/>
    <xf numFmtId="0" fontId="62" fillId="35" borderId="0" applyNumberFormat="0" applyBorder="0" applyAlignment="0" applyProtection="0"/>
    <xf numFmtId="0" fontId="62" fillId="35" borderId="0" applyNumberFormat="0" applyBorder="0" applyAlignment="0" applyProtection="0"/>
    <xf numFmtId="0" fontId="62" fillId="35" borderId="0" applyNumberFormat="0" applyBorder="0" applyAlignment="0" applyProtection="0"/>
    <xf numFmtId="0" fontId="62" fillId="35" borderId="0" applyNumberFormat="0" applyBorder="0" applyAlignment="0" applyProtection="0"/>
    <xf numFmtId="0" fontId="62" fillId="35" borderId="0" applyNumberFormat="0" applyBorder="0" applyAlignment="0" applyProtection="0"/>
    <xf numFmtId="0" fontId="62" fillId="35" borderId="0" applyNumberFormat="0" applyBorder="0" applyAlignment="0" applyProtection="0"/>
    <xf numFmtId="0" fontId="62" fillId="35" borderId="0" applyNumberFormat="0" applyBorder="0" applyAlignment="0" applyProtection="0"/>
    <xf numFmtId="0" fontId="62" fillId="36" borderId="0" applyNumberFormat="0" applyBorder="0" applyAlignment="0" applyProtection="0"/>
    <xf numFmtId="0" fontId="62" fillId="36" borderId="0" applyNumberFormat="0" applyBorder="0" applyAlignment="0" applyProtection="0"/>
    <xf numFmtId="0" fontId="62" fillId="36" borderId="0" applyNumberFormat="0" applyBorder="0" applyAlignment="0" applyProtection="0"/>
    <xf numFmtId="0" fontId="62" fillId="36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62" fillId="36" borderId="0" applyNumberFormat="0" applyBorder="0" applyAlignment="0" applyProtection="0"/>
    <xf numFmtId="0" fontId="62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2" fillId="36" borderId="0" applyNumberFormat="0" applyBorder="0" applyAlignment="0" applyProtection="0"/>
    <xf numFmtId="0" fontId="62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2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2" fillId="42" borderId="0" applyNumberFormat="0" applyBorder="0" applyAlignment="0" applyProtection="0"/>
    <xf numFmtId="0" fontId="62" fillId="42" borderId="0" applyNumberFormat="0" applyBorder="0" applyAlignment="0" applyProtection="0"/>
    <xf numFmtId="0" fontId="62" fillId="36" borderId="0" applyNumberFormat="0" applyBorder="0" applyAlignment="0" applyProtection="0"/>
    <xf numFmtId="0" fontId="62" fillId="36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62" fillId="36" borderId="0" applyNumberFormat="0" applyBorder="0" applyAlignment="0" applyProtection="0"/>
    <xf numFmtId="0" fontId="62" fillId="36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62" fillId="36" borderId="0" applyNumberFormat="0" applyBorder="0" applyAlignment="0" applyProtection="0"/>
    <xf numFmtId="0" fontId="62" fillId="36" borderId="0" applyNumberFormat="0" applyBorder="0" applyAlignment="0" applyProtection="0"/>
    <xf numFmtId="0" fontId="62" fillId="36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62" fillId="36" borderId="0" applyNumberFormat="0" applyBorder="0" applyAlignment="0" applyProtection="0"/>
    <xf numFmtId="0" fontId="62" fillId="36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62" fillId="36" borderId="0" applyNumberFormat="0" applyBorder="0" applyAlignment="0" applyProtection="0"/>
    <xf numFmtId="0" fontId="62" fillId="36" borderId="0" applyNumberFormat="0" applyBorder="0" applyAlignment="0" applyProtection="0"/>
    <xf numFmtId="0" fontId="62" fillId="36" borderId="0" applyNumberFormat="0" applyBorder="0" applyAlignment="0" applyProtection="0"/>
    <xf numFmtId="0" fontId="62" fillId="36" borderId="0" applyNumberFormat="0" applyBorder="0" applyAlignment="0" applyProtection="0"/>
    <xf numFmtId="0" fontId="62" fillId="36" borderId="0" applyNumberFormat="0" applyBorder="0" applyAlignment="0" applyProtection="0"/>
    <xf numFmtId="0" fontId="62" fillId="36" borderId="0" applyNumberFormat="0" applyBorder="0" applyAlignment="0" applyProtection="0"/>
    <xf numFmtId="0" fontId="62" fillId="36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62" fillId="36" borderId="0" applyNumberFormat="0" applyBorder="0" applyAlignment="0" applyProtection="0"/>
    <xf numFmtId="0" fontId="62" fillId="36" borderId="0" applyNumberFormat="0" applyBorder="0" applyAlignment="0" applyProtection="0"/>
    <xf numFmtId="0" fontId="62" fillId="36" borderId="0" applyNumberFormat="0" applyBorder="0" applyAlignment="0" applyProtection="0"/>
    <xf numFmtId="0" fontId="62" fillId="36" borderId="0" applyNumberFormat="0" applyBorder="0" applyAlignment="0" applyProtection="0"/>
    <xf numFmtId="0" fontId="62" fillId="36" borderId="0" applyNumberFormat="0" applyBorder="0" applyAlignment="0" applyProtection="0"/>
    <xf numFmtId="0" fontId="62" fillId="36" borderId="0" applyNumberFormat="0" applyBorder="0" applyAlignment="0" applyProtection="0"/>
    <xf numFmtId="0" fontId="62" fillId="36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62" fillId="36" borderId="0" applyNumberFormat="0" applyBorder="0" applyAlignment="0" applyProtection="0"/>
    <xf numFmtId="0" fontId="62" fillId="36" borderId="0" applyNumberFormat="0" applyBorder="0" applyAlignment="0" applyProtection="0"/>
    <xf numFmtId="0" fontId="62" fillId="36" borderId="0" applyNumberFormat="0" applyBorder="0" applyAlignment="0" applyProtection="0"/>
    <xf numFmtId="0" fontId="62" fillId="36" borderId="0" applyNumberFormat="0" applyBorder="0" applyAlignment="0" applyProtection="0"/>
    <xf numFmtId="0" fontId="62" fillId="36" borderId="0" applyNumberFormat="0" applyBorder="0" applyAlignment="0" applyProtection="0"/>
    <xf numFmtId="0" fontId="62" fillId="36" borderId="0" applyNumberFormat="0" applyBorder="0" applyAlignment="0" applyProtection="0"/>
    <xf numFmtId="0" fontId="62" fillId="36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62" fillId="36" borderId="0" applyNumberFormat="0" applyBorder="0" applyAlignment="0" applyProtection="0"/>
    <xf numFmtId="0" fontId="62" fillId="36" borderId="0" applyNumberFormat="0" applyBorder="0" applyAlignment="0" applyProtection="0"/>
    <xf numFmtId="0" fontId="62" fillId="36" borderId="0" applyNumberFormat="0" applyBorder="0" applyAlignment="0" applyProtection="0"/>
    <xf numFmtId="0" fontId="62" fillId="36" borderId="0" applyNumberFormat="0" applyBorder="0" applyAlignment="0" applyProtection="0"/>
    <xf numFmtId="0" fontId="62" fillId="36" borderId="0" applyNumberFormat="0" applyBorder="0" applyAlignment="0" applyProtection="0"/>
    <xf numFmtId="0" fontId="62" fillId="36" borderId="0" applyNumberFormat="0" applyBorder="0" applyAlignment="0" applyProtection="0"/>
    <xf numFmtId="0" fontId="62" fillId="36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62" fillId="36" borderId="0" applyNumberFormat="0" applyBorder="0" applyAlignment="0" applyProtection="0"/>
    <xf numFmtId="0" fontId="62" fillId="36" borderId="0" applyNumberFormat="0" applyBorder="0" applyAlignment="0" applyProtection="0"/>
    <xf numFmtId="0" fontId="62" fillId="36" borderId="0" applyNumberFormat="0" applyBorder="0" applyAlignment="0" applyProtection="0"/>
    <xf numFmtId="0" fontId="62" fillId="36" borderId="0" applyNumberFormat="0" applyBorder="0" applyAlignment="0" applyProtection="0"/>
    <xf numFmtId="0" fontId="62" fillId="36" borderId="0" applyNumberFormat="0" applyBorder="0" applyAlignment="0" applyProtection="0"/>
    <xf numFmtId="0" fontId="62" fillId="36" borderId="0" applyNumberFormat="0" applyBorder="0" applyAlignment="0" applyProtection="0"/>
    <xf numFmtId="0" fontId="62" fillId="36" borderId="0" applyNumberFormat="0" applyBorder="0" applyAlignment="0" applyProtection="0"/>
    <xf numFmtId="0" fontId="62" fillId="36" borderId="0" applyNumberFormat="0" applyBorder="0" applyAlignment="0" applyProtection="0"/>
    <xf numFmtId="0" fontId="62" fillId="36" borderId="0" applyNumberFormat="0" applyBorder="0" applyAlignment="0" applyProtection="0"/>
    <xf numFmtId="0" fontId="62" fillId="36" borderId="0" applyNumberFormat="0" applyBorder="0" applyAlignment="0" applyProtection="0"/>
    <xf numFmtId="0" fontId="62" fillId="36" borderId="0" applyNumberFormat="0" applyBorder="0" applyAlignment="0" applyProtection="0"/>
    <xf numFmtId="0" fontId="62" fillId="36" borderId="0" applyNumberFormat="0" applyBorder="0" applyAlignment="0" applyProtection="0"/>
    <xf numFmtId="0" fontId="62" fillId="36" borderId="0" applyNumberFormat="0" applyBorder="0" applyAlignment="0" applyProtection="0"/>
    <xf numFmtId="0" fontId="62" fillId="36" borderId="0" applyNumberFormat="0" applyBorder="0" applyAlignment="0" applyProtection="0"/>
    <xf numFmtId="0" fontId="62" fillId="37" borderId="0" applyNumberFormat="0" applyBorder="0" applyAlignment="0" applyProtection="0"/>
    <xf numFmtId="0" fontId="62" fillId="37" borderId="0" applyNumberFormat="0" applyBorder="0" applyAlignment="0" applyProtection="0"/>
    <xf numFmtId="0" fontId="62" fillId="37" borderId="0" applyNumberFormat="0" applyBorder="0" applyAlignment="0" applyProtection="0"/>
    <xf numFmtId="0" fontId="62" fillId="37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62" fillId="37" borderId="0" applyNumberFormat="0" applyBorder="0" applyAlignment="0" applyProtection="0"/>
    <xf numFmtId="0" fontId="62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2" fillId="37" borderId="0" applyNumberFormat="0" applyBorder="0" applyAlignment="0" applyProtection="0"/>
    <xf numFmtId="0" fontId="62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2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2" fillId="43" borderId="0" applyNumberFormat="0" applyBorder="0" applyAlignment="0" applyProtection="0"/>
    <xf numFmtId="0" fontId="62" fillId="43" borderId="0" applyNumberFormat="0" applyBorder="0" applyAlignment="0" applyProtection="0"/>
    <xf numFmtId="0" fontId="62" fillId="37" borderId="0" applyNumberFormat="0" applyBorder="0" applyAlignment="0" applyProtection="0"/>
    <xf numFmtId="0" fontId="62" fillId="37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62" fillId="37" borderId="0" applyNumberFormat="0" applyBorder="0" applyAlignment="0" applyProtection="0"/>
    <xf numFmtId="0" fontId="62" fillId="37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62" fillId="37" borderId="0" applyNumberFormat="0" applyBorder="0" applyAlignment="0" applyProtection="0"/>
    <xf numFmtId="0" fontId="62" fillId="37" borderId="0" applyNumberFormat="0" applyBorder="0" applyAlignment="0" applyProtection="0"/>
    <xf numFmtId="0" fontId="62" fillId="37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62" fillId="37" borderId="0" applyNumberFormat="0" applyBorder="0" applyAlignment="0" applyProtection="0"/>
    <xf numFmtId="0" fontId="62" fillId="37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62" fillId="37" borderId="0" applyNumberFormat="0" applyBorder="0" applyAlignment="0" applyProtection="0"/>
    <xf numFmtId="0" fontId="62" fillId="37" borderId="0" applyNumberFormat="0" applyBorder="0" applyAlignment="0" applyProtection="0"/>
    <xf numFmtId="0" fontId="62" fillId="37" borderId="0" applyNumberFormat="0" applyBorder="0" applyAlignment="0" applyProtection="0"/>
    <xf numFmtId="0" fontId="62" fillId="37" borderId="0" applyNumberFormat="0" applyBorder="0" applyAlignment="0" applyProtection="0"/>
    <xf numFmtId="0" fontId="62" fillId="37" borderId="0" applyNumberFormat="0" applyBorder="0" applyAlignment="0" applyProtection="0"/>
    <xf numFmtId="0" fontId="62" fillId="37" borderId="0" applyNumberFormat="0" applyBorder="0" applyAlignment="0" applyProtection="0"/>
    <xf numFmtId="0" fontId="62" fillId="37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62" fillId="37" borderId="0" applyNumberFormat="0" applyBorder="0" applyAlignment="0" applyProtection="0"/>
    <xf numFmtId="0" fontId="62" fillId="37" borderId="0" applyNumberFormat="0" applyBorder="0" applyAlignment="0" applyProtection="0"/>
    <xf numFmtId="0" fontId="62" fillId="37" borderId="0" applyNumberFormat="0" applyBorder="0" applyAlignment="0" applyProtection="0"/>
    <xf numFmtId="0" fontId="62" fillId="37" borderId="0" applyNumberFormat="0" applyBorder="0" applyAlignment="0" applyProtection="0"/>
    <xf numFmtId="0" fontId="62" fillId="37" borderId="0" applyNumberFormat="0" applyBorder="0" applyAlignment="0" applyProtection="0"/>
    <xf numFmtId="0" fontId="62" fillId="37" borderId="0" applyNumberFormat="0" applyBorder="0" applyAlignment="0" applyProtection="0"/>
    <xf numFmtId="0" fontId="62" fillId="37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62" fillId="37" borderId="0" applyNumberFormat="0" applyBorder="0" applyAlignment="0" applyProtection="0"/>
    <xf numFmtId="0" fontId="62" fillId="37" borderId="0" applyNumberFormat="0" applyBorder="0" applyAlignment="0" applyProtection="0"/>
    <xf numFmtId="0" fontId="62" fillId="37" borderId="0" applyNumberFormat="0" applyBorder="0" applyAlignment="0" applyProtection="0"/>
    <xf numFmtId="0" fontId="62" fillId="37" borderId="0" applyNumberFormat="0" applyBorder="0" applyAlignment="0" applyProtection="0"/>
    <xf numFmtId="0" fontId="62" fillId="37" borderId="0" applyNumberFormat="0" applyBorder="0" applyAlignment="0" applyProtection="0"/>
    <xf numFmtId="0" fontId="62" fillId="37" borderId="0" applyNumberFormat="0" applyBorder="0" applyAlignment="0" applyProtection="0"/>
    <xf numFmtId="0" fontId="62" fillId="37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62" fillId="37" borderId="0" applyNumberFormat="0" applyBorder="0" applyAlignment="0" applyProtection="0"/>
    <xf numFmtId="0" fontId="62" fillId="37" borderId="0" applyNumberFormat="0" applyBorder="0" applyAlignment="0" applyProtection="0"/>
    <xf numFmtId="0" fontId="62" fillId="37" borderId="0" applyNumberFormat="0" applyBorder="0" applyAlignment="0" applyProtection="0"/>
    <xf numFmtId="0" fontId="62" fillId="37" borderId="0" applyNumberFormat="0" applyBorder="0" applyAlignment="0" applyProtection="0"/>
    <xf numFmtId="0" fontId="62" fillId="37" borderId="0" applyNumberFormat="0" applyBorder="0" applyAlignment="0" applyProtection="0"/>
    <xf numFmtId="0" fontId="62" fillId="37" borderId="0" applyNumberFormat="0" applyBorder="0" applyAlignment="0" applyProtection="0"/>
    <xf numFmtId="0" fontId="62" fillId="37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62" fillId="37" borderId="0" applyNumberFormat="0" applyBorder="0" applyAlignment="0" applyProtection="0"/>
    <xf numFmtId="0" fontId="62" fillId="37" borderId="0" applyNumberFormat="0" applyBorder="0" applyAlignment="0" applyProtection="0"/>
    <xf numFmtId="0" fontId="62" fillId="37" borderId="0" applyNumberFormat="0" applyBorder="0" applyAlignment="0" applyProtection="0"/>
    <xf numFmtId="0" fontId="62" fillId="37" borderId="0" applyNumberFormat="0" applyBorder="0" applyAlignment="0" applyProtection="0"/>
    <xf numFmtId="0" fontId="62" fillId="37" borderId="0" applyNumberFormat="0" applyBorder="0" applyAlignment="0" applyProtection="0"/>
    <xf numFmtId="0" fontId="62" fillId="37" borderId="0" applyNumberFormat="0" applyBorder="0" applyAlignment="0" applyProtection="0"/>
    <xf numFmtId="0" fontId="62" fillId="37" borderId="0" applyNumberFormat="0" applyBorder="0" applyAlignment="0" applyProtection="0"/>
    <xf numFmtId="0" fontId="62" fillId="37" borderId="0" applyNumberFormat="0" applyBorder="0" applyAlignment="0" applyProtection="0"/>
    <xf numFmtId="0" fontId="62" fillId="37" borderId="0" applyNumberFormat="0" applyBorder="0" applyAlignment="0" applyProtection="0"/>
    <xf numFmtId="0" fontId="62" fillId="37" borderId="0" applyNumberFormat="0" applyBorder="0" applyAlignment="0" applyProtection="0"/>
    <xf numFmtId="0" fontId="62" fillId="37" borderId="0" applyNumberFormat="0" applyBorder="0" applyAlignment="0" applyProtection="0"/>
    <xf numFmtId="0" fontId="62" fillId="37" borderId="0" applyNumberFormat="0" applyBorder="0" applyAlignment="0" applyProtection="0"/>
    <xf numFmtId="0" fontId="62" fillId="37" borderId="0" applyNumberFormat="0" applyBorder="0" applyAlignment="0" applyProtection="0"/>
    <xf numFmtId="0" fontId="62" fillId="37" borderId="0" applyNumberFormat="0" applyBorder="0" applyAlignment="0" applyProtection="0"/>
    <xf numFmtId="0" fontId="62" fillId="44" borderId="0" applyNumberFormat="0" applyBorder="0" applyAlignment="0" applyProtection="0"/>
    <xf numFmtId="0" fontId="62" fillId="44" borderId="0" applyNumberFormat="0" applyBorder="0" applyAlignment="0" applyProtection="0"/>
    <xf numFmtId="0" fontId="62" fillId="44" borderId="0" applyNumberFormat="0" applyBorder="0" applyAlignment="0" applyProtection="0"/>
    <xf numFmtId="0" fontId="62" fillId="44" borderId="0" applyNumberFormat="0" applyBorder="0" applyAlignment="0" applyProtection="0"/>
    <xf numFmtId="0" fontId="62" fillId="44" borderId="0" applyNumberFormat="0" applyBorder="0" applyAlignment="0" applyProtection="0"/>
    <xf numFmtId="0" fontId="62" fillId="44" borderId="0" applyNumberFormat="0" applyBorder="0" applyAlignment="0" applyProtection="0"/>
    <xf numFmtId="0" fontId="62" fillId="44" borderId="0" applyNumberFormat="0" applyBorder="0" applyAlignment="0" applyProtection="0"/>
    <xf numFmtId="0" fontId="62" fillId="44" borderId="0" applyNumberFormat="0" applyBorder="0" applyAlignment="0" applyProtection="0"/>
    <xf numFmtId="0" fontId="62" fillId="44" borderId="0" applyNumberFormat="0" applyBorder="0" applyAlignment="0" applyProtection="0"/>
    <xf numFmtId="0" fontId="62" fillId="44" borderId="0" applyNumberFormat="0" applyBorder="0" applyAlignment="0" applyProtection="0"/>
    <xf numFmtId="0" fontId="62" fillId="44" borderId="0" applyNumberFormat="0" applyBorder="0" applyAlignment="0" applyProtection="0"/>
    <xf numFmtId="0" fontId="62" fillId="44" borderId="0" applyNumberFormat="0" applyBorder="0" applyAlignment="0" applyProtection="0"/>
    <xf numFmtId="0" fontId="62" fillId="44" borderId="0" applyNumberFormat="0" applyBorder="0" applyAlignment="0" applyProtection="0"/>
    <xf numFmtId="0" fontId="62" fillId="44" borderId="0" applyNumberFormat="0" applyBorder="0" applyAlignment="0" applyProtection="0"/>
    <xf numFmtId="0" fontId="62" fillId="44" borderId="0" applyNumberFormat="0" applyBorder="0" applyAlignment="0" applyProtection="0"/>
    <xf numFmtId="0" fontId="62" fillId="44" borderId="0" applyNumberFormat="0" applyBorder="0" applyAlignment="0" applyProtection="0"/>
    <xf numFmtId="0" fontId="62" fillId="44" borderId="0" applyNumberFormat="0" applyBorder="0" applyAlignment="0" applyProtection="0"/>
    <xf numFmtId="0" fontId="62" fillId="45" borderId="0" applyNumberFormat="0" applyBorder="0" applyAlignment="0" applyProtection="0"/>
    <xf numFmtId="0" fontId="62" fillId="45" borderId="0" applyNumberFormat="0" applyBorder="0" applyAlignment="0" applyProtection="0"/>
    <xf numFmtId="0" fontId="62" fillId="45" borderId="0" applyNumberFormat="0" applyBorder="0" applyAlignment="0" applyProtection="0"/>
    <xf numFmtId="0" fontId="62" fillId="45" borderId="0" applyNumberFormat="0" applyBorder="0" applyAlignment="0" applyProtection="0"/>
    <xf numFmtId="0" fontId="62" fillId="45" borderId="0" applyNumberFormat="0" applyBorder="0" applyAlignment="0" applyProtection="0"/>
    <xf numFmtId="0" fontId="62" fillId="45" borderId="0" applyNumberFormat="0" applyBorder="0" applyAlignment="0" applyProtection="0"/>
    <xf numFmtId="0" fontId="62" fillId="45" borderId="0" applyNumberFormat="0" applyBorder="0" applyAlignment="0" applyProtection="0"/>
    <xf numFmtId="0" fontId="62" fillId="45" borderId="0" applyNumberFormat="0" applyBorder="0" applyAlignment="0" applyProtection="0"/>
    <xf numFmtId="0" fontId="62" fillId="45" borderId="0" applyNumberFormat="0" applyBorder="0" applyAlignment="0" applyProtection="0"/>
    <xf numFmtId="0" fontId="62" fillId="45" borderId="0" applyNumberFormat="0" applyBorder="0" applyAlignment="0" applyProtection="0"/>
    <xf numFmtId="0" fontId="62" fillId="45" borderId="0" applyNumberFormat="0" applyBorder="0" applyAlignment="0" applyProtection="0"/>
    <xf numFmtId="0" fontId="62" fillId="45" borderId="0" applyNumberFormat="0" applyBorder="0" applyAlignment="0" applyProtection="0"/>
    <xf numFmtId="0" fontId="62" fillId="45" borderId="0" applyNumberFormat="0" applyBorder="0" applyAlignment="0" applyProtection="0"/>
    <xf numFmtId="0" fontId="62" fillId="45" borderId="0" applyNumberFormat="0" applyBorder="0" applyAlignment="0" applyProtection="0"/>
    <xf numFmtId="0" fontId="62" fillId="45" borderId="0" applyNumberFormat="0" applyBorder="0" applyAlignment="0" applyProtection="0"/>
    <xf numFmtId="0" fontId="62" fillId="45" borderId="0" applyNumberFormat="0" applyBorder="0" applyAlignment="0" applyProtection="0"/>
    <xf numFmtId="0" fontId="62" fillId="45" borderId="0" applyNumberFormat="0" applyBorder="0" applyAlignment="0" applyProtection="0"/>
    <xf numFmtId="0" fontId="62" fillId="46" borderId="0" applyNumberFormat="0" applyBorder="0" applyAlignment="0" applyProtection="0"/>
    <xf numFmtId="0" fontId="62" fillId="46" borderId="0" applyNumberFormat="0" applyBorder="0" applyAlignment="0" applyProtection="0"/>
    <xf numFmtId="0" fontId="62" fillId="46" borderId="0" applyNumberFormat="0" applyBorder="0" applyAlignment="0" applyProtection="0"/>
    <xf numFmtId="0" fontId="62" fillId="46" borderId="0" applyNumberFormat="0" applyBorder="0" applyAlignment="0" applyProtection="0"/>
    <xf numFmtId="0" fontId="62" fillId="46" borderId="0" applyNumberFormat="0" applyBorder="0" applyAlignment="0" applyProtection="0"/>
    <xf numFmtId="0" fontId="62" fillId="46" borderId="0" applyNumberFormat="0" applyBorder="0" applyAlignment="0" applyProtection="0"/>
    <xf numFmtId="0" fontId="62" fillId="46" borderId="0" applyNumberFormat="0" applyBorder="0" applyAlignment="0" applyProtection="0"/>
    <xf numFmtId="0" fontId="62" fillId="46" borderId="0" applyNumberFormat="0" applyBorder="0" applyAlignment="0" applyProtection="0"/>
    <xf numFmtId="0" fontId="62" fillId="46" borderId="0" applyNumberFormat="0" applyBorder="0" applyAlignment="0" applyProtection="0"/>
    <xf numFmtId="0" fontId="62" fillId="46" borderId="0" applyNumberFormat="0" applyBorder="0" applyAlignment="0" applyProtection="0"/>
    <xf numFmtId="0" fontId="62" fillId="46" borderId="0" applyNumberFormat="0" applyBorder="0" applyAlignment="0" applyProtection="0"/>
    <xf numFmtId="0" fontId="62" fillId="46" borderId="0" applyNumberFormat="0" applyBorder="0" applyAlignment="0" applyProtection="0"/>
    <xf numFmtId="0" fontId="62" fillId="46" borderId="0" applyNumberFormat="0" applyBorder="0" applyAlignment="0" applyProtection="0"/>
    <xf numFmtId="0" fontId="62" fillId="46" borderId="0" applyNumberFormat="0" applyBorder="0" applyAlignment="0" applyProtection="0"/>
    <xf numFmtId="0" fontId="62" fillId="46" borderId="0" applyNumberFormat="0" applyBorder="0" applyAlignment="0" applyProtection="0"/>
    <xf numFmtId="0" fontId="62" fillId="46" borderId="0" applyNumberFormat="0" applyBorder="0" applyAlignment="0" applyProtection="0"/>
    <xf numFmtId="0" fontId="62" fillId="46" borderId="0" applyNumberFormat="0" applyBorder="0" applyAlignment="0" applyProtection="0"/>
    <xf numFmtId="0" fontId="62" fillId="35" borderId="0" applyNumberFormat="0" applyBorder="0" applyAlignment="0" applyProtection="0"/>
    <xf numFmtId="0" fontId="62" fillId="35" borderId="0" applyNumberFormat="0" applyBorder="0" applyAlignment="0" applyProtection="0"/>
    <xf numFmtId="0" fontId="62" fillId="35" borderId="0" applyNumberFormat="0" applyBorder="0" applyAlignment="0" applyProtection="0"/>
    <xf numFmtId="0" fontId="62" fillId="35" borderId="0" applyNumberFormat="0" applyBorder="0" applyAlignment="0" applyProtection="0"/>
    <xf numFmtId="0" fontId="62" fillId="35" borderId="0" applyNumberFormat="0" applyBorder="0" applyAlignment="0" applyProtection="0"/>
    <xf numFmtId="0" fontId="62" fillId="35" borderId="0" applyNumberFormat="0" applyBorder="0" applyAlignment="0" applyProtection="0"/>
    <xf numFmtId="0" fontId="62" fillId="35" borderId="0" applyNumberFormat="0" applyBorder="0" applyAlignment="0" applyProtection="0"/>
    <xf numFmtId="0" fontId="62" fillId="35" borderId="0" applyNumberFormat="0" applyBorder="0" applyAlignment="0" applyProtection="0"/>
    <xf numFmtId="0" fontId="62" fillId="35" borderId="0" applyNumberFormat="0" applyBorder="0" applyAlignment="0" applyProtection="0"/>
    <xf numFmtId="0" fontId="62" fillId="35" borderId="0" applyNumberFormat="0" applyBorder="0" applyAlignment="0" applyProtection="0"/>
    <xf numFmtId="0" fontId="62" fillId="35" borderId="0" applyNumberFormat="0" applyBorder="0" applyAlignment="0" applyProtection="0"/>
    <xf numFmtId="0" fontId="62" fillId="35" borderId="0" applyNumberFormat="0" applyBorder="0" applyAlignment="0" applyProtection="0"/>
    <xf numFmtId="0" fontId="62" fillId="35" borderId="0" applyNumberFormat="0" applyBorder="0" applyAlignment="0" applyProtection="0"/>
    <xf numFmtId="0" fontId="62" fillId="35" borderId="0" applyNumberFormat="0" applyBorder="0" applyAlignment="0" applyProtection="0"/>
    <xf numFmtId="0" fontId="62" fillId="35" borderId="0" applyNumberFormat="0" applyBorder="0" applyAlignment="0" applyProtection="0"/>
    <xf numFmtId="0" fontId="62" fillId="35" borderId="0" applyNumberFormat="0" applyBorder="0" applyAlignment="0" applyProtection="0"/>
    <xf numFmtId="0" fontId="62" fillId="35" borderId="0" applyNumberFormat="0" applyBorder="0" applyAlignment="0" applyProtection="0"/>
    <xf numFmtId="0" fontId="62" fillId="44" borderId="0" applyNumberFormat="0" applyBorder="0" applyAlignment="0" applyProtection="0"/>
    <xf numFmtId="0" fontId="62" fillId="44" borderId="0" applyNumberFormat="0" applyBorder="0" applyAlignment="0" applyProtection="0"/>
    <xf numFmtId="0" fontId="62" fillId="44" borderId="0" applyNumberFormat="0" applyBorder="0" applyAlignment="0" applyProtection="0"/>
    <xf numFmtId="0" fontId="62" fillId="44" borderId="0" applyNumberFormat="0" applyBorder="0" applyAlignment="0" applyProtection="0"/>
    <xf numFmtId="0" fontId="62" fillId="44" borderId="0" applyNumberFormat="0" applyBorder="0" applyAlignment="0" applyProtection="0"/>
    <xf numFmtId="0" fontId="62" fillId="44" borderId="0" applyNumberFormat="0" applyBorder="0" applyAlignment="0" applyProtection="0"/>
    <xf numFmtId="0" fontId="62" fillId="44" borderId="0" applyNumberFormat="0" applyBorder="0" applyAlignment="0" applyProtection="0"/>
    <xf numFmtId="0" fontId="62" fillId="44" borderId="0" applyNumberFormat="0" applyBorder="0" applyAlignment="0" applyProtection="0"/>
    <xf numFmtId="0" fontId="62" fillId="44" borderId="0" applyNumberFormat="0" applyBorder="0" applyAlignment="0" applyProtection="0"/>
    <xf numFmtId="0" fontId="62" fillId="44" borderId="0" applyNumberFormat="0" applyBorder="0" applyAlignment="0" applyProtection="0"/>
    <xf numFmtId="0" fontId="62" fillId="44" borderId="0" applyNumberFormat="0" applyBorder="0" applyAlignment="0" applyProtection="0"/>
    <xf numFmtId="0" fontId="62" fillId="44" borderId="0" applyNumberFormat="0" applyBorder="0" applyAlignment="0" applyProtection="0"/>
    <xf numFmtId="0" fontId="62" fillId="44" borderId="0" applyNumberFormat="0" applyBorder="0" applyAlignment="0" applyProtection="0"/>
    <xf numFmtId="0" fontId="62" fillId="44" borderId="0" applyNumberFormat="0" applyBorder="0" applyAlignment="0" applyProtection="0"/>
    <xf numFmtId="0" fontId="62" fillId="44" borderId="0" applyNumberFormat="0" applyBorder="0" applyAlignment="0" applyProtection="0"/>
    <xf numFmtId="0" fontId="62" fillId="44" borderId="0" applyNumberFormat="0" applyBorder="0" applyAlignment="0" applyProtection="0"/>
    <xf numFmtId="0" fontId="62" fillId="44" borderId="0" applyNumberFormat="0" applyBorder="0" applyAlignment="0" applyProtection="0"/>
    <xf numFmtId="0" fontId="62" fillId="47" borderId="0" applyNumberFormat="0" applyBorder="0" applyAlignment="0" applyProtection="0"/>
    <xf numFmtId="0" fontId="62" fillId="47" borderId="0" applyNumberFormat="0" applyBorder="0" applyAlignment="0" applyProtection="0"/>
    <xf numFmtId="0" fontId="62" fillId="47" borderId="0" applyNumberFormat="0" applyBorder="0" applyAlignment="0" applyProtection="0"/>
    <xf numFmtId="0" fontId="62" fillId="47" borderId="0" applyNumberFormat="0" applyBorder="0" applyAlignment="0" applyProtection="0"/>
    <xf numFmtId="0" fontId="62" fillId="47" borderId="0" applyNumberFormat="0" applyBorder="0" applyAlignment="0" applyProtection="0"/>
    <xf numFmtId="0" fontId="62" fillId="47" borderId="0" applyNumberFormat="0" applyBorder="0" applyAlignment="0" applyProtection="0"/>
    <xf numFmtId="0" fontId="62" fillId="47" borderId="0" applyNumberFormat="0" applyBorder="0" applyAlignment="0" applyProtection="0"/>
    <xf numFmtId="0" fontId="62" fillId="47" borderId="0" applyNumberFormat="0" applyBorder="0" applyAlignment="0" applyProtection="0"/>
    <xf numFmtId="0" fontId="62" fillId="47" borderId="0" applyNumberFormat="0" applyBorder="0" applyAlignment="0" applyProtection="0"/>
    <xf numFmtId="0" fontId="62" fillId="47" borderId="0" applyNumberFormat="0" applyBorder="0" applyAlignment="0" applyProtection="0"/>
    <xf numFmtId="0" fontId="62" fillId="47" borderId="0" applyNumberFormat="0" applyBorder="0" applyAlignment="0" applyProtection="0"/>
    <xf numFmtId="0" fontId="62" fillId="47" borderId="0" applyNumberFormat="0" applyBorder="0" applyAlignment="0" applyProtection="0"/>
    <xf numFmtId="0" fontId="62" fillId="47" borderId="0" applyNumberFormat="0" applyBorder="0" applyAlignment="0" applyProtection="0"/>
    <xf numFmtId="0" fontId="62" fillId="47" borderId="0" applyNumberFormat="0" applyBorder="0" applyAlignment="0" applyProtection="0"/>
    <xf numFmtId="0" fontId="62" fillId="47" borderId="0" applyNumberFormat="0" applyBorder="0" applyAlignment="0" applyProtection="0"/>
    <xf numFmtId="0" fontId="62" fillId="47" borderId="0" applyNumberFormat="0" applyBorder="0" applyAlignment="0" applyProtection="0"/>
    <xf numFmtId="0" fontId="62" fillId="47" borderId="0" applyNumberFormat="0" applyBorder="0" applyAlignment="0" applyProtection="0"/>
    <xf numFmtId="0" fontId="62" fillId="44" borderId="0" applyNumberFormat="0" applyBorder="0" applyAlignment="0" applyProtection="0"/>
    <xf numFmtId="0" fontId="62" fillId="44" borderId="0" applyNumberFormat="0" applyBorder="0" applyAlignment="0" applyProtection="0"/>
    <xf numFmtId="0" fontId="62" fillId="44" borderId="0" applyNumberFormat="0" applyBorder="0" applyAlignment="0" applyProtection="0"/>
    <xf numFmtId="0" fontId="62" fillId="44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62" fillId="44" borderId="0" applyNumberFormat="0" applyBorder="0" applyAlignment="0" applyProtection="0"/>
    <xf numFmtId="0" fontId="62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2" fillId="44" borderId="0" applyNumberFormat="0" applyBorder="0" applyAlignment="0" applyProtection="0"/>
    <xf numFmtId="0" fontId="62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2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2" fillId="48" borderId="0" applyNumberFormat="0" applyBorder="0" applyAlignment="0" applyProtection="0"/>
    <xf numFmtId="0" fontId="62" fillId="48" borderId="0" applyNumberFormat="0" applyBorder="0" applyAlignment="0" applyProtection="0"/>
    <xf numFmtId="0" fontId="62" fillId="44" borderId="0" applyNumberFormat="0" applyBorder="0" applyAlignment="0" applyProtection="0"/>
    <xf numFmtId="0" fontId="62" fillId="44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62" fillId="44" borderId="0" applyNumberFormat="0" applyBorder="0" applyAlignment="0" applyProtection="0"/>
    <xf numFmtId="0" fontId="62" fillId="44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62" fillId="44" borderId="0" applyNumberFormat="0" applyBorder="0" applyAlignment="0" applyProtection="0"/>
    <xf numFmtId="0" fontId="62" fillId="44" borderId="0" applyNumberFormat="0" applyBorder="0" applyAlignment="0" applyProtection="0"/>
    <xf numFmtId="0" fontId="62" fillId="44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62" fillId="44" borderId="0" applyNumberFormat="0" applyBorder="0" applyAlignment="0" applyProtection="0"/>
    <xf numFmtId="0" fontId="62" fillId="44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62" fillId="44" borderId="0" applyNumberFormat="0" applyBorder="0" applyAlignment="0" applyProtection="0"/>
    <xf numFmtId="0" fontId="62" fillId="44" borderId="0" applyNumberFormat="0" applyBorder="0" applyAlignment="0" applyProtection="0"/>
    <xf numFmtId="0" fontId="62" fillId="44" borderId="0" applyNumberFormat="0" applyBorder="0" applyAlignment="0" applyProtection="0"/>
    <xf numFmtId="0" fontId="62" fillId="44" borderId="0" applyNumberFormat="0" applyBorder="0" applyAlignment="0" applyProtection="0"/>
    <xf numFmtId="0" fontId="62" fillId="44" borderId="0" applyNumberFormat="0" applyBorder="0" applyAlignment="0" applyProtection="0"/>
    <xf numFmtId="0" fontId="62" fillId="44" borderId="0" applyNumberFormat="0" applyBorder="0" applyAlignment="0" applyProtection="0"/>
    <xf numFmtId="0" fontId="62" fillId="44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62" fillId="44" borderId="0" applyNumberFormat="0" applyBorder="0" applyAlignment="0" applyProtection="0"/>
    <xf numFmtId="0" fontId="62" fillId="44" borderId="0" applyNumberFormat="0" applyBorder="0" applyAlignment="0" applyProtection="0"/>
    <xf numFmtId="0" fontId="62" fillId="44" borderId="0" applyNumberFormat="0" applyBorder="0" applyAlignment="0" applyProtection="0"/>
    <xf numFmtId="0" fontId="62" fillId="44" borderId="0" applyNumberFormat="0" applyBorder="0" applyAlignment="0" applyProtection="0"/>
    <xf numFmtId="0" fontId="62" fillId="44" borderId="0" applyNumberFormat="0" applyBorder="0" applyAlignment="0" applyProtection="0"/>
    <xf numFmtId="0" fontId="62" fillId="44" borderId="0" applyNumberFormat="0" applyBorder="0" applyAlignment="0" applyProtection="0"/>
    <xf numFmtId="0" fontId="62" fillId="44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62" fillId="44" borderId="0" applyNumberFormat="0" applyBorder="0" applyAlignment="0" applyProtection="0"/>
    <xf numFmtId="0" fontId="62" fillId="44" borderId="0" applyNumberFormat="0" applyBorder="0" applyAlignment="0" applyProtection="0"/>
    <xf numFmtId="0" fontId="62" fillId="44" borderId="0" applyNumberFormat="0" applyBorder="0" applyAlignment="0" applyProtection="0"/>
    <xf numFmtId="0" fontId="62" fillId="44" borderId="0" applyNumberFormat="0" applyBorder="0" applyAlignment="0" applyProtection="0"/>
    <xf numFmtId="0" fontId="62" fillId="44" borderId="0" applyNumberFormat="0" applyBorder="0" applyAlignment="0" applyProtection="0"/>
    <xf numFmtId="0" fontId="62" fillId="44" borderId="0" applyNumberFormat="0" applyBorder="0" applyAlignment="0" applyProtection="0"/>
    <xf numFmtId="0" fontId="62" fillId="44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62" fillId="44" borderId="0" applyNumberFormat="0" applyBorder="0" applyAlignment="0" applyProtection="0"/>
    <xf numFmtId="0" fontId="62" fillId="44" borderId="0" applyNumberFormat="0" applyBorder="0" applyAlignment="0" applyProtection="0"/>
    <xf numFmtId="0" fontId="62" fillId="44" borderId="0" applyNumberFormat="0" applyBorder="0" applyAlignment="0" applyProtection="0"/>
    <xf numFmtId="0" fontId="62" fillId="44" borderId="0" applyNumberFormat="0" applyBorder="0" applyAlignment="0" applyProtection="0"/>
    <xf numFmtId="0" fontId="62" fillId="44" borderId="0" applyNumberFormat="0" applyBorder="0" applyAlignment="0" applyProtection="0"/>
    <xf numFmtId="0" fontId="62" fillId="44" borderId="0" applyNumberFormat="0" applyBorder="0" applyAlignment="0" applyProtection="0"/>
    <xf numFmtId="0" fontId="62" fillId="44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62" fillId="44" borderId="0" applyNumberFormat="0" applyBorder="0" applyAlignment="0" applyProtection="0"/>
    <xf numFmtId="0" fontId="62" fillId="44" borderId="0" applyNumberFormat="0" applyBorder="0" applyAlignment="0" applyProtection="0"/>
    <xf numFmtId="0" fontId="62" fillId="44" borderId="0" applyNumberFormat="0" applyBorder="0" applyAlignment="0" applyProtection="0"/>
    <xf numFmtId="0" fontId="62" fillId="44" borderId="0" applyNumberFormat="0" applyBorder="0" applyAlignment="0" applyProtection="0"/>
    <xf numFmtId="0" fontId="62" fillId="44" borderId="0" applyNumberFormat="0" applyBorder="0" applyAlignment="0" applyProtection="0"/>
    <xf numFmtId="0" fontId="62" fillId="44" borderId="0" applyNumberFormat="0" applyBorder="0" applyAlignment="0" applyProtection="0"/>
    <xf numFmtId="0" fontId="62" fillId="44" borderId="0" applyNumberFormat="0" applyBorder="0" applyAlignment="0" applyProtection="0"/>
    <xf numFmtId="0" fontId="62" fillId="44" borderId="0" applyNumberFormat="0" applyBorder="0" applyAlignment="0" applyProtection="0"/>
    <xf numFmtId="0" fontId="62" fillId="44" borderId="0" applyNumberFormat="0" applyBorder="0" applyAlignment="0" applyProtection="0"/>
    <xf numFmtId="0" fontId="62" fillId="44" borderId="0" applyNumberFormat="0" applyBorder="0" applyAlignment="0" applyProtection="0"/>
    <xf numFmtId="0" fontId="62" fillId="44" borderId="0" applyNumberFormat="0" applyBorder="0" applyAlignment="0" applyProtection="0"/>
    <xf numFmtId="0" fontId="62" fillId="44" borderId="0" applyNumberFormat="0" applyBorder="0" applyAlignment="0" applyProtection="0"/>
    <xf numFmtId="0" fontId="62" fillId="44" borderId="0" applyNumberFormat="0" applyBorder="0" applyAlignment="0" applyProtection="0"/>
    <xf numFmtId="0" fontId="62" fillId="44" borderId="0" applyNumberFormat="0" applyBorder="0" applyAlignment="0" applyProtection="0"/>
    <xf numFmtId="0" fontId="62" fillId="45" borderId="0" applyNumberFormat="0" applyBorder="0" applyAlignment="0" applyProtection="0"/>
    <xf numFmtId="0" fontId="62" fillId="45" borderId="0" applyNumberFormat="0" applyBorder="0" applyAlignment="0" applyProtection="0"/>
    <xf numFmtId="0" fontId="62" fillId="45" borderId="0" applyNumberFormat="0" applyBorder="0" applyAlignment="0" applyProtection="0"/>
    <xf numFmtId="0" fontId="62" fillId="45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62" fillId="45" borderId="0" applyNumberFormat="0" applyBorder="0" applyAlignment="0" applyProtection="0"/>
    <xf numFmtId="0" fontId="62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2" fillId="45" borderId="0" applyNumberFormat="0" applyBorder="0" applyAlignment="0" applyProtection="0"/>
    <xf numFmtId="0" fontId="62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2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5" borderId="0" applyNumberFormat="0" applyBorder="0" applyAlignment="0" applyProtection="0"/>
    <xf numFmtId="0" fontId="62" fillId="45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62" fillId="45" borderId="0" applyNumberFormat="0" applyBorder="0" applyAlignment="0" applyProtection="0"/>
    <xf numFmtId="0" fontId="62" fillId="45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62" fillId="45" borderId="0" applyNumberFormat="0" applyBorder="0" applyAlignment="0" applyProtection="0"/>
    <xf numFmtId="0" fontId="62" fillId="45" borderId="0" applyNumberFormat="0" applyBorder="0" applyAlignment="0" applyProtection="0"/>
    <xf numFmtId="0" fontId="62" fillId="45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62" fillId="45" borderId="0" applyNumberFormat="0" applyBorder="0" applyAlignment="0" applyProtection="0"/>
    <xf numFmtId="0" fontId="62" fillId="45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62" fillId="45" borderId="0" applyNumberFormat="0" applyBorder="0" applyAlignment="0" applyProtection="0"/>
    <xf numFmtId="0" fontId="62" fillId="45" borderId="0" applyNumberFormat="0" applyBorder="0" applyAlignment="0" applyProtection="0"/>
    <xf numFmtId="0" fontId="62" fillId="45" borderId="0" applyNumberFormat="0" applyBorder="0" applyAlignment="0" applyProtection="0"/>
    <xf numFmtId="0" fontId="62" fillId="45" borderId="0" applyNumberFormat="0" applyBorder="0" applyAlignment="0" applyProtection="0"/>
    <xf numFmtId="0" fontId="62" fillId="45" borderId="0" applyNumberFormat="0" applyBorder="0" applyAlignment="0" applyProtection="0"/>
    <xf numFmtId="0" fontId="62" fillId="45" borderId="0" applyNumberFormat="0" applyBorder="0" applyAlignment="0" applyProtection="0"/>
    <xf numFmtId="0" fontId="62" fillId="45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62" fillId="45" borderId="0" applyNumberFormat="0" applyBorder="0" applyAlignment="0" applyProtection="0"/>
    <xf numFmtId="0" fontId="62" fillId="45" borderId="0" applyNumberFormat="0" applyBorder="0" applyAlignment="0" applyProtection="0"/>
    <xf numFmtId="0" fontId="62" fillId="45" borderId="0" applyNumberFormat="0" applyBorder="0" applyAlignment="0" applyProtection="0"/>
    <xf numFmtId="0" fontId="62" fillId="45" borderId="0" applyNumberFormat="0" applyBorder="0" applyAlignment="0" applyProtection="0"/>
    <xf numFmtId="0" fontId="62" fillId="45" borderId="0" applyNumberFormat="0" applyBorder="0" applyAlignment="0" applyProtection="0"/>
    <xf numFmtId="0" fontId="62" fillId="45" borderId="0" applyNumberFormat="0" applyBorder="0" applyAlignment="0" applyProtection="0"/>
    <xf numFmtId="0" fontId="62" fillId="45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62" fillId="45" borderId="0" applyNumberFormat="0" applyBorder="0" applyAlignment="0" applyProtection="0"/>
    <xf numFmtId="0" fontId="62" fillId="45" borderId="0" applyNumberFormat="0" applyBorder="0" applyAlignment="0" applyProtection="0"/>
    <xf numFmtId="0" fontId="62" fillId="45" borderId="0" applyNumberFormat="0" applyBorder="0" applyAlignment="0" applyProtection="0"/>
    <xf numFmtId="0" fontId="62" fillId="45" borderId="0" applyNumberFormat="0" applyBorder="0" applyAlignment="0" applyProtection="0"/>
    <xf numFmtId="0" fontId="62" fillId="45" borderId="0" applyNumberFormat="0" applyBorder="0" applyAlignment="0" applyProtection="0"/>
    <xf numFmtId="0" fontId="62" fillId="45" borderId="0" applyNumberFormat="0" applyBorder="0" applyAlignment="0" applyProtection="0"/>
    <xf numFmtId="0" fontId="62" fillId="45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62" fillId="45" borderId="0" applyNumberFormat="0" applyBorder="0" applyAlignment="0" applyProtection="0"/>
    <xf numFmtId="0" fontId="62" fillId="45" borderId="0" applyNumberFormat="0" applyBorder="0" applyAlignment="0" applyProtection="0"/>
    <xf numFmtId="0" fontId="62" fillId="45" borderId="0" applyNumberFormat="0" applyBorder="0" applyAlignment="0" applyProtection="0"/>
    <xf numFmtId="0" fontId="62" fillId="45" borderId="0" applyNumberFormat="0" applyBorder="0" applyAlignment="0" applyProtection="0"/>
    <xf numFmtId="0" fontId="62" fillId="45" borderId="0" applyNumberFormat="0" applyBorder="0" applyAlignment="0" applyProtection="0"/>
    <xf numFmtId="0" fontId="62" fillId="45" borderId="0" applyNumberFormat="0" applyBorder="0" applyAlignment="0" applyProtection="0"/>
    <xf numFmtId="0" fontId="62" fillId="45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62" fillId="45" borderId="0" applyNumberFormat="0" applyBorder="0" applyAlignment="0" applyProtection="0"/>
    <xf numFmtId="0" fontId="62" fillId="45" borderId="0" applyNumberFormat="0" applyBorder="0" applyAlignment="0" applyProtection="0"/>
    <xf numFmtId="0" fontId="62" fillId="45" borderId="0" applyNumberFormat="0" applyBorder="0" applyAlignment="0" applyProtection="0"/>
    <xf numFmtId="0" fontId="62" fillId="45" borderId="0" applyNumberFormat="0" applyBorder="0" applyAlignment="0" applyProtection="0"/>
    <xf numFmtId="0" fontId="62" fillId="45" borderId="0" applyNumberFormat="0" applyBorder="0" applyAlignment="0" applyProtection="0"/>
    <xf numFmtId="0" fontId="62" fillId="45" borderId="0" applyNumberFormat="0" applyBorder="0" applyAlignment="0" applyProtection="0"/>
    <xf numFmtId="0" fontId="62" fillId="45" borderId="0" applyNumberFormat="0" applyBorder="0" applyAlignment="0" applyProtection="0"/>
    <xf numFmtId="0" fontId="62" fillId="45" borderId="0" applyNumberFormat="0" applyBorder="0" applyAlignment="0" applyProtection="0"/>
    <xf numFmtId="0" fontId="62" fillId="45" borderId="0" applyNumberFormat="0" applyBorder="0" applyAlignment="0" applyProtection="0"/>
    <xf numFmtId="0" fontId="62" fillId="45" borderId="0" applyNumberFormat="0" applyBorder="0" applyAlignment="0" applyProtection="0"/>
    <xf numFmtId="0" fontId="62" fillId="45" borderId="0" applyNumberFormat="0" applyBorder="0" applyAlignment="0" applyProtection="0"/>
    <xf numFmtId="0" fontId="62" fillId="45" borderId="0" applyNumberFormat="0" applyBorder="0" applyAlignment="0" applyProtection="0"/>
    <xf numFmtId="0" fontId="62" fillId="45" borderId="0" applyNumberFormat="0" applyBorder="0" applyAlignment="0" applyProtection="0"/>
    <xf numFmtId="0" fontId="62" fillId="45" borderId="0" applyNumberFormat="0" applyBorder="0" applyAlignment="0" applyProtection="0"/>
    <xf numFmtId="0" fontId="62" fillId="46" borderId="0" applyNumberFormat="0" applyBorder="0" applyAlignment="0" applyProtection="0"/>
    <xf numFmtId="0" fontId="62" fillId="46" borderId="0" applyNumberFormat="0" applyBorder="0" applyAlignment="0" applyProtection="0"/>
    <xf numFmtId="0" fontId="62" fillId="46" borderId="0" applyNumberFormat="0" applyBorder="0" applyAlignment="0" applyProtection="0"/>
    <xf numFmtId="0" fontId="62" fillId="46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62" fillId="46" borderId="0" applyNumberFormat="0" applyBorder="0" applyAlignment="0" applyProtection="0"/>
    <xf numFmtId="0" fontId="62" fillId="46" borderId="0" applyNumberFormat="0" applyBorder="0" applyAlignment="0" applyProtection="0"/>
    <xf numFmtId="0" fontId="63" fillId="46" borderId="0" applyNumberFormat="0" applyBorder="0" applyAlignment="0" applyProtection="0"/>
    <xf numFmtId="0" fontId="63" fillId="46" borderId="0" applyNumberFormat="0" applyBorder="0" applyAlignment="0" applyProtection="0"/>
    <xf numFmtId="0" fontId="62" fillId="46" borderId="0" applyNumberFormat="0" applyBorder="0" applyAlignment="0" applyProtection="0"/>
    <xf numFmtId="0" fontId="62" fillId="46" borderId="0" applyNumberFormat="0" applyBorder="0" applyAlignment="0" applyProtection="0"/>
    <xf numFmtId="0" fontId="63" fillId="46" borderId="0" applyNumberFormat="0" applyBorder="0" applyAlignment="0" applyProtection="0"/>
    <xf numFmtId="0" fontId="63" fillId="46" borderId="0" applyNumberFormat="0" applyBorder="0" applyAlignment="0" applyProtection="0"/>
    <xf numFmtId="0" fontId="62" fillId="46" borderId="0" applyNumberFormat="0" applyBorder="0" applyAlignment="0" applyProtection="0"/>
    <xf numFmtId="0" fontId="63" fillId="46" borderId="0" applyNumberFormat="0" applyBorder="0" applyAlignment="0" applyProtection="0"/>
    <xf numFmtId="0" fontId="63" fillId="46" borderId="0" applyNumberFormat="0" applyBorder="0" applyAlignment="0" applyProtection="0"/>
    <xf numFmtId="0" fontId="63" fillId="46" borderId="0" applyNumberFormat="0" applyBorder="0" applyAlignment="0" applyProtection="0"/>
    <xf numFmtId="0" fontId="63" fillId="46" borderId="0" applyNumberFormat="0" applyBorder="0" applyAlignment="0" applyProtection="0"/>
    <xf numFmtId="0" fontId="62" fillId="50" borderId="0" applyNumberFormat="0" applyBorder="0" applyAlignment="0" applyProtection="0"/>
    <xf numFmtId="0" fontId="62" fillId="50" borderId="0" applyNumberFormat="0" applyBorder="0" applyAlignment="0" applyProtection="0"/>
    <xf numFmtId="0" fontId="62" fillId="46" borderId="0" applyNumberFormat="0" applyBorder="0" applyAlignment="0" applyProtection="0"/>
    <xf numFmtId="0" fontId="62" fillId="46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62" fillId="46" borderId="0" applyNumberFormat="0" applyBorder="0" applyAlignment="0" applyProtection="0"/>
    <xf numFmtId="0" fontId="62" fillId="46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62" fillId="46" borderId="0" applyNumberFormat="0" applyBorder="0" applyAlignment="0" applyProtection="0"/>
    <xf numFmtId="0" fontId="62" fillId="46" borderId="0" applyNumberFormat="0" applyBorder="0" applyAlignment="0" applyProtection="0"/>
    <xf numFmtId="0" fontId="62" fillId="46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62" fillId="46" borderId="0" applyNumberFormat="0" applyBorder="0" applyAlignment="0" applyProtection="0"/>
    <xf numFmtId="0" fontId="62" fillId="46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62" fillId="46" borderId="0" applyNumberFormat="0" applyBorder="0" applyAlignment="0" applyProtection="0"/>
    <xf numFmtId="0" fontId="62" fillId="46" borderId="0" applyNumberFormat="0" applyBorder="0" applyAlignment="0" applyProtection="0"/>
    <xf numFmtId="0" fontId="62" fillId="46" borderId="0" applyNumberFormat="0" applyBorder="0" applyAlignment="0" applyProtection="0"/>
    <xf numFmtId="0" fontId="62" fillId="46" borderId="0" applyNumberFormat="0" applyBorder="0" applyAlignment="0" applyProtection="0"/>
    <xf numFmtId="0" fontId="62" fillId="46" borderId="0" applyNumberFormat="0" applyBorder="0" applyAlignment="0" applyProtection="0"/>
    <xf numFmtId="0" fontId="62" fillId="46" borderId="0" applyNumberFormat="0" applyBorder="0" applyAlignment="0" applyProtection="0"/>
    <xf numFmtId="0" fontId="62" fillId="46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62" fillId="46" borderId="0" applyNumberFormat="0" applyBorder="0" applyAlignment="0" applyProtection="0"/>
    <xf numFmtId="0" fontId="62" fillId="46" borderId="0" applyNumberFormat="0" applyBorder="0" applyAlignment="0" applyProtection="0"/>
    <xf numFmtId="0" fontId="62" fillId="46" borderId="0" applyNumberFormat="0" applyBorder="0" applyAlignment="0" applyProtection="0"/>
    <xf numFmtId="0" fontId="62" fillId="46" borderId="0" applyNumberFormat="0" applyBorder="0" applyAlignment="0" applyProtection="0"/>
    <xf numFmtId="0" fontId="62" fillId="46" borderId="0" applyNumberFormat="0" applyBorder="0" applyAlignment="0" applyProtection="0"/>
    <xf numFmtId="0" fontId="62" fillId="46" borderId="0" applyNumberFormat="0" applyBorder="0" applyAlignment="0" applyProtection="0"/>
    <xf numFmtId="0" fontId="62" fillId="46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62" fillId="46" borderId="0" applyNumberFormat="0" applyBorder="0" applyAlignment="0" applyProtection="0"/>
    <xf numFmtId="0" fontId="62" fillId="46" borderId="0" applyNumberFormat="0" applyBorder="0" applyAlignment="0" applyProtection="0"/>
    <xf numFmtId="0" fontId="62" fillId="46" borderId="0" applyNumberFormat="0" applyBorder="0" applyAlignment="0" applyProtection="0"/>
    <xf numFmtId="0" fontId="62" fillId="46" borderId="0" applyNumberFormat="0" applyBorder="0" applyAlignment="0" applyProtection="0"/>
    <xf numFmtId="0" fontId="62" fillId="46" borderId="0" applyNumberFormat="0" applyBorder="0" applyAlignment="0" applyProtection="0"/>
    <xf numFmtId="0" fontId="62" fillId="46" borderId="0" applyNumberFormat="0" applyBorder="0" applyAlignment="0" applyProtection="0"/>
    <xf numFmtId="0" fontId="62" fillId="46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62" fillId="46" borderId="0" applyNumberFormat="0" applyBorder="0" applyAlignment="0" applyProtection="0"/>
    <xf numFmtId="0" fontId="62" fillId="46" borderId="0" applyNumberFormat="0" applyBorder="0" applyAlignment="0" applyProtection="0"/>
    <xf numFmtId="0" fontId="62" fillId="46" borderId="0" applyNumberFormat="0" applyBorder="0" applyAlignment="0" applyProtection="0"/>
    <xf numFmtId="0" fontId="62" fillId="46" borderId="0" applyNumberFormat="0" applyBorder="0" applyAlignment="0" applyProtection="0"/>
    <xf numFmtId="0" fontId="62" fillId="46" borderId="0" applyNumberFormat="0" applyBorder="0" applyAlignment="0" applyProtection="0"/>
    <xf numFmtId="0" fontId="62" fillId="46" borderId="0" applyNumberFormat="0" applyBorder="0" applyAlignment="0" applyProtection="0"/>
    <xf numFmtId="0" fontId="62" fillId="46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62" fillId="46" borderId="0" applyNumberFormat="0" applyBorder="0" applyAlignment="0" applyProtection="0"/>
    <xf numFmtId="0" fontId="62" fillId="46" borderId="0" applyNumberFormat="0" applyBorder="0" applyAlignment="0" applyProtection="0"/>
    <xf numFmtId="0" fontId="62" fillId="46" borderId="0" applyNumberFormat="0" applyBorder="0" applyAlignment="0" applyProtection="0"/>
    <xf numFmtId="0" fontId="62" fillId="46" borderId="0" applyNumberFormat="0" applyBorder="0" applyAlignment="0" applyProtection="0"/>
    <xf numFmtId="0" fontId="62" fillId="46" borderId="0" applyNumberFormat="0" applyBorder="0" applyAlignment="0" applyProtection="0"/>
    <xf numFmtId="0" fontId="62" fillId="46" borderId="0" applyNumberFormat="0" applyBorder="0" applyAlignment="0" applyProtection="0"/>
    <xf numFmtId="0" fontId="62" fillId="46" borderId="0" applyNumberFormat="0" applyBorder="0" applyAlignment="0" applyProtection="0"/>
    <xf numFmtId="0" fontId="62" fillId="46" borderId="0" applyNumberFormat="0" applyBorder="0" applyAlignment="0" applyProtection="0"/>
    <xf numFmtId="0" fontId="62" fillId="46" borderId="0" applyNumberFormat="0" applyBorder="0" applyAlignment="0" applyProtection="0"/>
    <xf numFmtId="0" fontId="62" fillId="46" borderId="0" applyNumberFormat="0" applyBorder="0" applyAlignment="0" applyProtection="0"/>
    <xf numFmtId="0" fontId="62" fillId="46" borderId="0" applyNumberFormat="0" applyBorder="0" applyAlignment="0" applyProtection="0"/>
    <xf numFmtId="0" fontId="62" fillId="46" borderId="0" applyNumberFormat="0" applyBorder="0" applyAlignment="0" applyProtection="0"/>
    <xf numFmtId="0" fontId="62" fillId="46" borderId="0" applyNumberFormat="0" applyBorder="0" applyAlignment="0" applyProtection="0"/>
    <xf numFmtId="0" fontId="62" fillId="46" borderId="0" applyNumberFormat="0" applyBorder="0" applyAlignment="0" applyProtection="0"/>
    <xf numFmtId="0" fontId="62" fillId="35" borderId="0" applyNumberFormat="0" applyBorder="0" applyAlignment="0" applyProtection="0"/>
    <xf numFmtId="0" fontId="62" fillId="35" borderId="0" applyNumberFormat="0" applyBorder="0" applyAlignment="0" applyProtection="0"/>
    <xf numFmtId="0" fontId="62" fillId="35" borderId="0" applyNumberFormat="0" applyBorder="0" applyAlignment="0" applyProtection="0"/>
    <xf numFmtId="0" fontId="62" fillId="3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62" fillId="35" borderId="0" applyNumberFormat="0" applyBorder="0" applyAlignment="0" applyProtection="0"/>
    <xf numFmtId="0" fontId="62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2" fillId="35" borderId="0" applyNumberFormat="0" applyBorder="0" applyAlignment="0" applyProtection="0"/>
    <xf numFmtId="0" fontId="62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2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2" fillId="41" borderId="0" applyNumberFormat="0" applyBorder="0" applyAlignment="0" applyProtection="0"/>
    <xf numFmtId="0" fontId="62" fillId="41" borderId="0" applyNumberFormat="0" applyBorder="0" applyAlignment="0" applyProtection="0"/>
    <xf numFmtId="0" fontId="62" fillId="35" borderId="0" applyNumberFormat="0" applyBorder="0" applyAlignment="0" applyProtection="0"/>
    <xf numFmtId="0" fontId="62" fillId="3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62" fillId="35" borderId="0" applyNumberFormat="0" applyBorder="0" applyAlignment="0" applyProtection="0"/>
    <xf numFmtId="0" fontId="62" fillId="3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62" fillId="35" borderId="0" applyNumberFormat="0" applyBorder="0" applyAlignment="0" applyProtection="0"/>
    <xf numFmtId="0" fontId="62" fillId="35" borderId="0" applyNumberFormat="0" applyBorder="0" applyAlignment="0" applyProtection="0"/>
    <xf numFmtId="0" fontId="62" fillId="3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62" fillId="35" borderId="0" applyNumberFormat="0" applyBorder="0" applyAlignment="0" applyProtection="0"/>
    <xf numFmtId="0" fontId="62" fillId="3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62" fillId="35" borderId="0" applyNumberFormat="0" applyBorder="0" applyAlignment="0" applyProtection="0"/>
    <xf numFmtId="0" fontId="62" fillId="35" borderId="0" applyNumberFormat="0" applyBorder="0" applyAlignment="0" applyProtection="0"/>
    <xf numFmtId="0" fontId="62" fillId="35" borderId="0" applyNumberFormat="0" applyBorder="0" applyAlignment="0" applyProtection="0"/>
    <xf numFmtId="0" fontId="62" fillId="35" borderId="0" applyNumberFormat="0" applyBorder="0" applyAlignment="0" applyProtection="0"/>
    <xf numFmtId="0" fontId="62" fillId="35" borderId="0" applyNumberFormat="0" applyBorder="0" applyAlignment="0" applyProtection="0"/>
    <xf numFmtId="0" fontId="62" fillId="35" borderId="0" applyNumberFormat="0" applyBorder="0" applyAlignment="0" applyProtection="0"/>
    <xf numFmtId="0" fontId="62" fillId="3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62" fillId="35" borderId="0" applyNumberFormat="0" applyBorder="0" applyAlignment="0" applyProtection="0"/>
    <xf numFmtId="0" fontId="62" fillId="35" borderId="0" applyNumberFormat="0" applyBorder="0" applyAlignment="0" applyProtection="0"/>
    <xf numFmtId="0" fontId="62" fillId="35" borderId="0" applyNumberFormat="0" applyBorder="0" applyAlignment="0" applyProtection="0"/>
    <xf numFmtId="0" fontId="62" fillId="35" borderId="0" applyNumberFormat="0" applyBorder="0" applyAlignment="0" applyProtection="0"/>
    <xf numFmtId="0" fontId="62" fillId="35" borderId="0" applyNumberFormat="0" applyBorder="0" applyAlignment="0" applyProtection="0"/>
    <xf numFmtId="0" fontId="62" fillId="35" borderId="0" applyNumberFormat="0" applyBorder="0" applyAlignment="0" applyProtection="0"/>
    <xf numFmtId="0" fontId="62" fillId="3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62" fillId="35" borderId="0" applyNumberFormat="0" applyBorder="0" applyAlignment="0" applyProtection="0"/>
    <xf numFmtId="0" fontId="62" fillId="35" borderId="0" applyNumberFormat="0" applyBorder="0" applyAlignment="0" applyProtection="0"/>
    <xf numFmtId="0" fontId="62" fillId="35" borderId="0" applyNumberFormat="0" applyBorder="0" applyAlignment="0" applyProtection="0"/>
    <xf numFmtId="0" fontId="62" fillId="35" borderId="0" applyNumberFormat="0" applyBorder="0" applyAlignment="0" applyProtection="0"/>
    <xf numFmtId="0" fontId="62" fillId="35" borderId="0" applyNumberFormat="0" applyBorder="0" applyAlignment="0" applyProtection="0"/>
    <xf numFmtId="0" fontId="62" fillId="35" borderId="0" applyNumberFormat="0" applyBorder="0" applyAlignment="0" applyProtection="0"/>
    <xf numFmtId="0" fontId="62" fillId="3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62" fillId="35" borderId="0" applyNumberFormat="0" applyBorder="0" applyAlignment="0" applyProtection="0"/>
    <xf numFmtId="0" fontId="62" fillId="35" borderId="0" applyNumberFormat="0" applyBorder="0" applyAlignment="0" applyProtection="0"/>
    <xf numFmtId="0" fontId="62" fillId="35" borderId="0" applyNumberFormat="0" applyBorder="0" applyAlignment="0" applyProtection="0"/>
    <xf numFmtId="0" fontId="62" fillId="35" borderId="0" applyNumberFormat="0" applyBorder="0" applyAlignment="0" applyProtection="0"/>
    <xf numFmtId="0" fontId="62" fillId="35" borderId="0" applyNumberFormat="0" applyBorder="0" applyAlignment="0" applyProtection="0"/>
    <xf numFmtId="0" fontId="62" fillId="35" borderId="0" applyNumberFormat="0" applyBorder="0" applyAlignment="0" applyProtection="0"/>
    <xf numFmtId="0" fontId="62" fillId="3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62" fillId="35" borderId="0" applyNumberFormat="0" applyBorder="0" applyAlignment="0" applyProtection="0"/>
    <xf numFmtId="0" fontId="62" fillId="35" borderId="0" applyNumberFormat="0" applyBorder="0" applyAlignment="0" applyProtection="0"/>
    <xf numFmtId="0" fontId="62" fillId="35" borderId="0" applyNumberFormat="0" applyBorder="0" applyAlignment="0" applyProtection="0"/>
    <xf numFmtId="0" fontId="62" fillId="35" borderId="0" applyNumberFormat="0" applyBorder="0" applyAlignment="0" applyProtection="0"/>
    <xf numFmtId="0" fontId="62" fillId="35" borderId="0" applyNumberFormat="0" applyBorder="0" applyAlignment="0" applyProtection="0"/>
    <xf numFmtId="0" fontId="62" fillId="35" borderId="0" applyNumberFormat="0" applyBorder="0" applyAlignment="0" applyProtection="0"/>
    <xf numFmtId="0" fontId="62" fillId="35" borderId="0" applyNumberFormat="0" applyBorder="0" applyAlignment="0" applyProtection="0"/>
    <xf numFmtId="0" fontId="62" fillId="35" borderId="0" applyNumberFormat="0" applyBorder="0" applyAlignment="0" applyProtection="0"/>
    <xf numFmtId="0" fontId="62" fillId="35" borderId="0" applyNumberFormat="0" applyBorder="0" applyAlignment="0" applyProtection="0"/>
    <xf numFmtId="0" fontId="62" fillId="35" borderId="0" applyNumberFormat="0" applyBorder="0" applyAlignment="0" applyProtection="0"/>
    <xf numFmtId="0" fontId="62" fillId="35" borderId="0" applyNumberFormat="0" applyBorder="0" applyAlignment="0" applyProtection="0"/>
    <xf numFmtId="0" fontId="62" fillId="35" borderId="0" applyNumberFormat="0" applyBorder="0" applyAlignment="0" applyProtection="0"/>
    <xf numFmtId="0" fontId="62" fillId="35" borderId="0" applyNumberFormat="0" applyBorder="0" applyAlignment="0" applyProtection="0"/>
    <xf numFmtId="0" fontId="62" fillId="35" borderId="0" applyNumberFormat="0" applyBorder="0" applyAlignment="0" applyProtection="0"/>
    <xf numFmtId="0" fontId="62" fillId="44" borderId="0" applyNumberFormat="0" applyBorder="0" applyAlignment="0" applyProtection="0"/>
    <xf numFmtId="0" fontId="62" fillId="44" borderId="0" applyNumberFormat="0" applyBorder="0" applyAlignment="0" applyProtection="0"/>
    <xf numFmtId="0" fontId="62" fillId="44" borderId="0" applyNumberFormat="0" applyBorder="0" applyAlignment="0" applyProtection="0"/>
    <xf numFmtId="0" fontId="62" fillId="44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62" fillId="44" borderId="0" applyNumberFormat="0" applyBorder="0" applyAlignment="0" applyProtection="0"/>
    <xf numFmtId="0" fontId="62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2" fillId="44" borderId="0" applyNumberFormat="0" applyBorder="0" applyAlignment="0" applyProtection="0"/>
    <xf numFmtId="0" fontId="62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2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2" fillId="48" borderId="0" applyNumberFormat="0" applyBorder="0" applyAlignment="0" applyProtection="0"/>
    <xf numFmtId="0" fontId="62" fillId="48" borderId="0" applyNumberFormat="0" applyBorder="0" applyAlignment="0" applyProtection="0"/>
    <xf numFmtId="0" fontId="62" fillId="44" borderId="0" applyNumberFormat="0" applyBorder="0" applyAlignment="0" applyProtection="0"/>
    <xf numFmtId="0" fontId="62" fillId="44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62" fillId="44" borderId="0" applyNumberFormat="0" applyBorder="0" applyAlignment="0" applyProtection="0"/>
    <xf numFmtId="0" fontId="62" fillId="44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62" fillId="44" borderId="0" applyNumberFormat="0" applyBorder="0" applyAlignment="0" applyProtection="0"/>
    <xf numFmtId="0" fontId="62" fillId="44" borderId="0" applyNumberFormat="0" applyBorder="0" applyAlignment="0" applyProtection="0"/>
    <xf numFmtId="0" fontId="62" fillId="44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62" fillId="44" borderId="0" applyNumberFormat="0" applyBorder="0" applyAlignment="0" applyProtection="0"/>
    <xf numFmtId="0" fontId="62" fillId="44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62" fillId="44" borderId="0" applyNumberFormat="0" applyBorder="0" applyAlignment="0" applyProtection="0"/>
    <xf numFmtId="0" fontId="62" fillId="44" borderId="0" applyNumberFormat="0" applyBorder="0" applyAlignment="0" applyProtection="0"/>
    <xf numFmtId="0" fontId="62" fillId="44" borderId="0" applyNumberFormat="0" applyBorder="0" applyAlignment="0" applyProtection="0"/>
    <xf numFmtId="0" fontId="62" fillId="44" borderId="0" applyNumberFormat="0" applyBorder="0" applyAlignment="0" applyProtection="0"/>
    <xf numFmtId="0" fontId="62" fillId="44" borderId="0" applyNumberFormat="0" applyBorder="0" applyAlignment="0" applyProtection="0"/>
    <xf numFmtId="0" fontId="62" fillId="44" borderId="0" applyNumberFormat="0" applyBorder="0" applyAlignment="0" applyProtection="0"/>
    <xf numFmtId="0" fontId="62" fillId="44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62" fillId="44" borderId="0" applyNumberFormat="0" applyBorder="0" applyAlignment="0" applyProtection="0"/>
    <xf numFmtId="0" fontId="62" fillId="44" borderId="0" applyNumberFormat="0" applyBorder="0" applyAlignment="0" applyProtection="0"/>
    <xf numFmtId="0" fontId="62" fillId="44" borderId="0" applyNumberFormat="0" applyBorder="0" applyAlignment="0" applyProtection="0"/>
    <xf numFmtId="0" fontId="62" fillId="44" borderId="0" applyNumberFormat="0" applyBorder="0" applyAlignment="0" applyProtection="0"/>
    <xf numFmtId="0" fontId="62" fillId="44" borderId="0" applyNumberFormat="0" applyBorder="0" applyAlignment="0" applyProtection="0"/>
    <xf numFmtId="0" fontId="62" fillId="44" borderId="0" applyNumberFormat="0" applyBorder="0" applyAlignment="0" applyProtection="0"/>
    <xf numFmtId="0" fontId="62" fillId="44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62" fillId="44" borderId="0" applyNumberFormat="0" applyBorder="0" applyAlignment="0" applyProtection="0"/>
    <xf numFmtId="0" fontId="62" fillId="44" borderId="0" applyNumberFormat="0" applyBorder="0" applyAlignment="0" applyProtection="0"/>
    <xf numFmtId="0" fontId="62" fillId="44" borderId="0" applyNumberFormat="0" applyBorder="0" applyAlignment="0" applyProtection="0"/>
    <xf numFmtId="0" fontId="62" fillId="44" borderId="0" applyNumberFormat="0" applyBorder="0" applyAlignment="0" applyProtection="0"/>
    <xf numFmtId="0" fontId="62" fillId="44" borderId="0" applyNumberFormat="0" applyBorder="0" applyAlignment="0" applyProtection="0"/>
    <xf numFmtId="0" fontId="62" fillId="44" borderId="0" applyNumberFormat="0" applyBorder="0" applyAlignment="0" applyProtection="0"/>
    <xf numFmtId="0" fontId="62" fillId="44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62" fillId="44" borderId="0" applyNumberFormat="0" applyBorder="0" applyAlignment="0" applyProtection="0"/>
    <xf numFmtId="0" fontId="62" fillId="44" borderId="0" applyNumberFormat="0" applyBorder="0" applyAlignment="0" applyProtection="0"/>
    <xf numFmtId="0" fontId="62" fillId="44" borderId="0" applyNumberFormat="0" applyBorder="0" applyAlignment="0" applyProtection="0"/>
    <xf numFmtId="0" fontId="62" fillId="44" borderId="0" applyNumberFormat="0" applyBorder="0" applyAlignment="0" applyProtection="0"/>
    <xf numFmtId="0" fontId="62" fillId="44" borderId="0" applyNumberFormat="0" applyBorder="0" applyAlignment="0" applyProtection="0"/>
    <xf numFmtId="0" fontId="62" fillId="44" borderId="0" applyNumberFormat="0" applyBorder="0" applyAlignment="0" applyProtection="0"/>
    <xf numFmtId="0" fontId="62" fillId="44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62" fillId="44" borderId="0" applyNumberFormat="0" applyBorder="0" applyAlignment="0" applyProtection="0"/>
    <xf numFmtId="0" fontId="62" fillId="44" borderId="0" applyNumberFormat="0" applyBorder="0" applyAlignment="0" applyProtection="0"/>
    <xf numFmtId="0" fontId="62" fillId="44" borderId="0" applyNumberFormat="0" applyBorder="0" applyAlignment="0" applyProtection="0"/>
    <xf numFmtId="0" fontId="62" fillId="44" borderId="0" applyNumberFormat="0" applyBorder="0" applyAlignment="0" applyProtection="0"/>
    <xf numFmtId="0" fontId="62" fillId="44" borderId="0" applyNumberFormat="0" applyBorder="0" applyAlignment="0" applyProtection="0"/>
    <xf numFmtId="0" fontId="62" fillId="44" borderId="0" applyNumberFormat="0" applyBorder="0" applyAlignment="0" applyProtection="0"/>
    <xf numFmtId="0" fontId="62" fillId="44" borderId="0" applyNumberFormat="0" applyBorder="0" applyAlignment="0" applyProtection="0"/>
    <xf numFmtId="0" fontId="62" fillId="44" borderId="0" applyNumberFormat="0" applyBorder="0" applyAlignment="0" applyProtection="0"/>
    <xf numFmtId="0" fontId="62" fillId="44" borderId="0" applyNumberFormat="0" applyBorder="0" applyAlignment="0" applyProtection="0"/>
    <xf numFmtId="0" fontId="62" fillId="44" borderId="0" applyNumberFormat="0" applyBorder="0" applyAlignment="0" applyProtection="0"/>
    <xf numFmtId="0" fontId="62" fillId="44" borderId="0" applyNumberFormat="0" applyBorder="0" applyAlignment="0" applyProtection="0"/>
    <xf numFmtId="0" fontId="62" fillId="44" borderId="0" applyNumberFormat="0" applyBorder="0" applyAlignment="0" applyProtection="0"/>
    <xf numFmtId="0" fontId="62" fillId="44" borderId="0" applyNumberFormat="0" applyBorder="0" applyAlignment="0" applyProtection="0"/>
    <xf numFmtId="0" fontId="62" fillId="44" borderId="0" applyNumberFormat="0" applyBorder="0" applyAlignment="0" applyProtection="0"/>
    <xf numFmtId="0" fontId="62" fillId="47" borderId="0" applyNumberFormat="0" applyBorder="0" applyAlignment="0" applyProtection="0"/>
    <xf numFmtId="0" fontId="62" fillId="47" borderId="0" applyNumberFormat="0" applyBorder="0" applyAlignment="0" applyProtection="0"/>
    <xf numFmtId="0" fontId="62" fillId="47" borderId="0" applyNumberFormat="0" applyBorder="0" applyAlignment="0" applyProtection="0"/>
    <xf numFmtId="0" fontId="62" fillId="4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62" fillId="47" borderId="0" applyNumberFormat="0" applyBorder="0" applyAlignment="0" applyProtection="0"/>
    <xf numFmtId="0" fontId="62" fillId="47" borderId="0" applyNumberFormat="0" applyBorder="0" applyAlignment="0" applyProtection="0"/>
    <xf numFmtId="0" fontId="63" fillId="47" borderId="0" applyNumberFormat="0" applyBorder="0" applyAlignment="0" applyProtection="0"/>
    <xf numFmtId="0" fontId="63" fillId="47" borderId="0" applyNumberFormat="0" applyBorder="0" applyAlignment="0" applyProtection="0"/>
    <xf numFmtId="0" fontId="62" fillId="47" borderId="0" applyNumberFormat="0" applyBorder="0" applyAlignment="0" applyProtection="0"/>
    <xf numFmtId="0" fontId="62" fillId="47" borderId="0" applyNumberFormat="0" applyBorder="0" applyAlignment="0" applyProtection="0"/>
    <xf numFmtId="0" fontId="63" fillId="47" borderId="0" applyNumberFormat="0" applyBorder="0" applyAlignment="0" applyProtection="0"/>
    <xf numFmtId="0" fontId="63" fillId="47" borderId="0" applyNumberFormat="0" applyBorder="0" applyAlignment="0" applyProtection="0"/>
    <xf numFmtId="0" fontId="62" fillId="47" borderId="0" applyNumberFormat="0" applyBorder="0" applyAlignment="0" applyProtection="0"/>
    <xf numFmtId="0" fontId="63" fillId="47" borderId="0" applyNumberFormat="0" applyBorder="0" applyAlignment="0" applyProtection="0"/>
    <xf numFmtId="0" fontId="63" fillId="47" borderId="0" applyNumberFormat="0" applyBorder="0" applyAlignment="0" applyProtection="0"/>
    <xf numFmtId="0" fontId="63" fillId="47" borderId="0" applyNumberFormat="0" applyBorder="0" applyAlignment="0" applyProtection="0"/>
    <xf numFmtId="0" fontId="63" fillId="47" borderId="0" applyNumberFormat="0" applyBorder="0" applyAlignment="0" applyProtection="0"/>
    <xf numFmtId="0" fontId="62" fillId="51" borderId="0" applyNumberFormat="0" applyBorder="0" applyAlignment="0" applyProtection="0"/>
    <xf numFmtId="0" fontId="62" fillId="51" borderId="0" applyNumberFormat="0" applyBorder="0" applyAlignment="0" applyProtection="0"/>
    <xf numFmtId="0" fontId="62" fillId="47" borderId="0" applyNumberFormat="0" applyBorder="0" applyAlignment="0" applyProtection="0"/>
    <xf numFmtId="0" fontId="62" fillId="4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62" fillId="47" borderId="0" applyNumberFormat="0" applyBorder="0" applyAlignment="0" applyProtection="0"/>
    <xf numFmtId="0" fontId="62" fillId="4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62" fillId="47" borderId="0" applyNumberFormat="0" applyBorder="0" applyAlignment="0" applyProtection="0"/>
    <xf numFmtId="0" fontId="62" fillId="47" borderId="0" applyNumberFormat="0" applyBorder="0" applyAlignment="0" applyProtection="0"/>
    <xf numFmtId="0" fontId="62" fillId="4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62" fillId="47" borderId="0" applyNumberFormat="0" applyBorder="0" applyAlignment="0" applyProtection="0"/>
    <xf numFmtId="0" fontId="62" fillId="4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62" fillId="47" borderId="0" applyNumberFormat="0" applyBorder="0" applyAlignment="0" applyProtection="0"/>
    <xf numFmtId="0" fontId="62" fillId="47" borderId="0" applyNumberFormat="0" applyBorder="0" applyAlignment="0" applyProtection="0"/>
    <xf numFmtId="0" fontId="62" fillId="47" borderId="0" applyNumberFormat="0" applyBorder="0" applyAlignment="0" applyProtection="0"/>
    <xf numFmtId="0" fontId="62" fillId="47" borderId="0" applyNumberFormat="0" applyBorder="0" applyAlignment="0" applyProtection="0"/>
    <xf numFmtId="0" fontId="62" fillId="47" borderId="0" applyNumberFormat="0" applyBorder="0" applyAlignment="0" applyProtection="0"/>
    <xf numFmtId="0" fontId="62" fillId="47" borderId="0" applyNumberFormat="0" applyBorder="0" applyAlignment="0" applyProtection="0"/>
    <xf numFmtId="0" fontId="62" fillId="4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62" fillId="47" borderId="0" applyNumberFormat="0" applyBorder="0" applyAlignment="0" applyProtection="0"/>
    <xf numFmtId="0" fontId="62" fillId="47" borderId="0" applyNumberFormat="0" applyBorder="0" applyAlignment="0" applyProtection="0"/>
    <xf numFmtId="0" fontId="62" fillId="47" borderId="0" applyNumberFormat="0" applyBorder="0" applyAlignment="0" applyProtection="0"/>
    <xf numFmtId="0" fontId="62" fillId="47" borderId="0" applyNumberFormat="0" applyBorder="0" applyAlignment="0" applyProtection="0"/>
    <xf numFmtId="0" fontId="62" fillId="47" borderId="0" applyNumberFormat="0" applyBorder="0" applyAlignment="0" applyProtection="0"/>
    <xf numFmtId="0" fontId="62" fillId="47" borderId="0" applyNumberFormat="0" applyBorder="0" applyAlignment="0" applyProtection="0"/>
    <xf numFmtId="0" fontId="62" fillId="4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62" fillId="47" borderId="0" applyNumberFormat="0" applyBorder="0" applyAlignment="0" applyProtection="0"/>
    <xf numFmtId="0" fontId="62" fillId="47" borderId="0" applyNumberFormat="0" applyBorder="0" applyAlignment="0" applyProtection="0"/>
    <xf numFmtId="0" fontId="62" fillId="47" borderId="0" applyNumberFormat="0" applyBorder="0" applyAlignment="0" applyProtection="0"/>
    <xf numFmtId="0" fontId="62" fillId="47" borderId="0" applyNumberFormat="0" applyBorder="0" applyAlignment="0" applyProtection="0"/>
    <xf numFmtId="0" fontId="62" fillId="47" borderId="0" applyNumberFormat="0" applyBorder="0" applyAlignment="0" applyProtection="0"/>
    <xf numFmtId="0" fontId="62" fillId="47" borderId="0" applyNumberFormat="0" applyBorder="0" applyAlignment="0" applyProtection="0"/>
    <xf numFmtId="0" fontId="62" fillId="4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62" fillId="47" borderId="0" applyNumberFormat="0" applyBorder="0" applyAlignment="0" applyProtection="0"/>
    <xf numFmtId="0" fontId="62" fillId="47" borderId="0" applyNumberFormat="0" applyBorder="0" applyAlignment="0" applyProtection="0"/>
    <xf numFmtId="0" fontId="62" fillId="47" borderId="0" applyNumberFormat="0" applyBorder="0" applyAlignment="0" applyProtection="0"/>
    <xf numFmtId="0" fontId="62" fillId="47" borderId="0" applyNumberFormat="0" applyBorder="0" applyAlignment="0" applyProtection="0"/>
    <xf numFmtId="0" fontId="62" fillId="47" borderId="0" applyNumberFormat="0" applyBorder="0" applyAlignment="0" applyProtection="0"/>
    <xf numFmtId="0" fontId="62" fillId="47" borderId="0" applyNumberFormat="0" applyBorder="0" applyAlignment="0" applyProtection="0"/>
    <xf numFmtId="0" fontId="62" fillId="4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62" fillId="47" borderId="0" applyNumberFormat="0" applyBorder="0" applyAlignment="0" applyProtection="0"/>
    <xf numFmtId="0" fontId="62" fillId="47" borderId="0" applyNumberFormat="0" applyBorder="0" applyAlignment="0" applyProtection="0"/>
    <xf numFmtId="0" fontId="62" fillId="47" borderId="0" applyNumberFormat="0" applyBorder="0" applyAlignment="0" applyProtection="0"/>
    <xf numFmtId="0" fontId="62" fillId="47" borderId="0" applyNumberFormat="0" applyBorder="0" applyAlignment="0" applyProtection="0"/>
    <xf numFmtId="0" fontId="62" fillId="47" borderId="0" applyNumberFormat="0" applyBorder="0" applyAlignment="0" applyProtection="0"/>
    <xf numFmtId="0" fontId="62" fillId="47" borderId="0" applyNumberFormat="0" applyBorder="0" applyAlignment="0" applyProtection="0"/>
    <xf numFmtId="0" fontId="62" fillId="47" borderId="0" applyNumberFormat="0" applyBorder="0" applyAlignment="0" applyProtection="0"/>
    <xf numFmtId="0" fontId="62" fillId="47" borderId="0" applyNumberFormat="0" applyBorder="0" applyAlignment="0" applyProtection="0"/>
    <xf numFmtId="0" fontId="62" fillId="47" borderId="0" applyNumberFormat="0" applyBorder="0" applyAlignment="0" applyProtection="0"/>
    <xf numFmtId="0" fontId="62" fillId="47" borderId="0" applyNumberFormat="0" applyBorder="0" applyAlignment="0" applyProtection="0"/>
    <xf numFmtId="0" fontId="62" fillId="47" borderId="0" applyNumberFormat="0" applyBorder="0" applyAlignment="0" applyProtection="0"/>
    <xf numFmtId="0" fontId="62" fillId="47" borderId="0" applyNumberFormat="0" applyBorder="0" applyAlignment="0" applyProtection="0"/>
    <xf numFmtId="0" fontId="62" fillId="47" borderId="0" applyNumberFormat="0" applyBorder="0" applyAlignment="0" applyProtection="0"/>
    <xf numFmtId="0" fontId="62" fillId="47" borderId="0" applyNumberFormat="0" applyBorder="0" applyAlignment="0" applyProtection="0"/>
    <xf numFmtId="4" fontId="64" fillId="0" borderId="1">
      <alignment horizontal="right" vertical="top"/>
    </xf>
    <xf numFmtId="4" fontId="64" fillId="0" borderId="1">
      <alignment horizontal="right" vertical="top"/>
    </xf>
    <xf numFmtId="4" fontId="64" fillId="0" borderId="1">
      <alignment horizontal="right" vertical="top"/>
    </xf>
    <xf numFmtId="4" fontId="64" fillId="0" borderId="1">
      <alignment horizontal="right" vertical="top"/>
    </xf>
    <xf numFmtId="4" fontId="64" fillId="0" borderId="1">
      <alignment horizontal="right" vertical="top"/>
    </xf>
    <xf numFmtId="4" fontId="64" fillId="0" borderId="1">
      <alignment horizontal="right" vertical="top"/>
    </xf>
    <xf numFmtId="4" fontId="64" fillId="0" borderId="1">
      <alignment horizontal="right" vertical="top"/>
    </xf>
    <xf numFmtId="4" fontId="64" fillId="0" borderId="1">
      <alignment horizontal="right" vertical="top"/>
    </xf>
    <xf numFmtId="4" fontId="64" fillId="0" borderId="1">
      <alignment horizontal="right" vertical="top"/>
    </xf>
    <xf numFmtId="4" fontId="64" fillId="0" borderId="1">
      <alignment horizontal="right" vertical="top"/>
    </xf>
    <xf numFmtId="4" fontId="64" fillId="0" borderId="1">
      <alignment horizontal="right" vertical="top"/>
    </xf>
    <xf numFmtId="4" fontId="64" fillId="0" borderId="1">
      <alignment horizontal="right" vertical="top"/>
    </xf>
    <xf numFmtId="4" fontId="64" fillId="0" borderId="1">
      <alignment horizontal="right" vertical="top"/>
    </xf>
    <xf numFmtId="4" fontId="64" fillId="0" borderId="1">
      <alignment horizontal="right" vertical="top"/>
    </xf>
    <xf numFmtId="4" fontId="64" fillId="0" borderId="1">
      <alignment horizontal="right" vertical="top"/>
    </xf>
    <xf numFmtId="4" fontId="64" fillId="0" borderId="1">
      <alignment horizontal="right" vertical="top"/>
    </xf>
    <xf numFmtId="4" fontId="64" fillId="0" borderId="1">
      <alignment horizontal="right" vertical="top"/>
    </xf>
    <xf numFmtId="4" fontId="64" fillId="0" borderId="1">
      <alignment horizontal="right" vertical="top"/>
    </xf>
    <xf numFmtId="0" fontId="65" fillId="52" borderId="0" applyNumberFormat="0" applyBorder="0" applyAlignment="0" applyProtection="0"/>
    <xf numFmtId="0" fontId="65" fillId="52" borderId="0" applyNumberFormat="0" applyBorder="0" applyAlignment="0" applyProtection="0"/>
    <xf numFmtId="0" fontId="65" fillId="52" borderId="0" applyNumberFormat="0" applyBorder="0" applyAlignment="0" applyProtection="0"/>
    <xf numFmtId="0" fontId="65" fillId="52" borderId="0" applyNumberFormat="0" applyBorder="0" applyAlignment="0" applyProtection="0"/>
    <xf numFmtId="0" fontId="65" fillId="52" borderId="0" applyNumberFormat="0" applyBorder="0" applyAlignment="0" applyProtection="0"/>
    <xf numFmtId="0" fontId="65" fillId="52" borderId="0" applyNumberFormat="0" applyBorder="0" applyAlignment="0" applyProtection="0"/>
    <xf numFmtId="0" fontId="65" fillId="52" borderId="0" applyNumberFormat="0" applyBorder="0" applyAlignment="0" applyProtection="0"/>
    <xf numFmtId="0" fontId="65" fillId="52" borderId="0" applyNumberFormat="0" applyBorder="0" applyAlignment="0" applyProtection="0"/>
    <xf numFmtId="0" fontId="65" fillId="52" borderId="0" applyNumberFormat="0" applyBorder="0" applyAlignment="0" applyProtection="0"/>
    <xf numFmtId="0" fontId="65" fillId="52" borderId="0" applyNumberFormat="0" applyBorder="0" applyAlignment="0" applyProtection="0"/>
    <xf numFmtId="0" fontId="65" fillId="52" borderId="0" applyNumberFormat="0" applyBorder="0" applyAlignment="0" applyProtection="0"/>
    <xf numFmtId="0" fontId="65" fillId="52" borderId="0" applyNumberFormat="0" applyBorder="0" applyAlignment="0" applyProtection="0"/>
    <xf numFmtId="0" fontId="65" fillId="52" borderId="0" applyNumberFormat="0" applyBorder="0" applyAlignment="0" applyProtection="0"/>
    <xf numFmtId="0" fontId="65" fillId="52" borderId="0" applyNumberFormat="0" applyBorder="0" applyAlignment="0" applyProtection="0"/>
    <xf numFmtId="0" fontId="65" fillId="45" borderId="0" applyNumberFormat="0" applyBorder="0" applyAlignment="0" applyProtection="0"/>
    <xf numFmtId="0" fontId="65" fillId="45" borderId="0" applyNumberFormat="0" applyBorder="0" applyAlignment="0" applyProtection="0"/>
    <xf numFmtId="0" fontId="65" fillId="45" borderId="0" applyNumberFormat="0" applyBorder="0" applyAlignment="0" applyProtection="0"/>
    <xf numFmtId="0" fontId="65" fillId="45" borderId="0" applyNumberFormat="0" applyBorder="0" applyAlignment="0" applyProtection="0"/>
    <xf numFmtId="0" fontId="65" fillId="45" borderId="0" applyNumberFormat="0" applyBorder="0" applyAlignment="0" applyProtection="0"/>
    <xf numFmtId="0" fontId="65" fillId="45" borderId="0" applyNumberFormat="0" applyBorder="0" applyAlignment="0" applyProtection="0"/>
    <xf numFmtId="0" fontId="65" fillId="45" borderId="0" applyNumberFormat="0" applyBorder="0" applyAlignment="0" applyProtection="0"/>
    <xf numFmtId="0" fontId="65" fillId="45" borderId="0" applyNumberFormat="0" applyBorder="0" applyAlignment="0" applyProtection="0"/>
    <xf numFmtId="0" fontId="65" fillId="45" borderId="0" applyNumberFormat="0" applyBorder="0" applyAlignment="0" applyProtection="0"/>
    <xf numFmtId="0" fontId="65" fillId="45" borderId="0" applyNumberFormat="0" applyBorder="0" applyAlignment="0" applyProtection="0"/>
    <xf numFmtId="0" fontId="65" fillId="45" borderId="0" applyNumberFormat="0" applyBorder="0" applyAlignment="0" applyProtection="0"/>
    <xf numFmtId="0" fontId="65" fillId="45" borderId="0" applyNumberFormat="0" applyBorder="0" applyAlignment="0" applyProtection="0"/>
    <xf numFmtId="0" fontId="65" fillId="45" borderId="0" applyNumberFormat="0" applyBorder="0" applyAlignment="0" applyProtection="0"/>
    <xf numFmtId="0" fontId="65" fillId="45" borderId="0" applyNumberFormat="0" applyBorder="0" applyAlignment="0" applyProtection="0"/>
    <xf numFmtId="0" fontId="65" fillId="46" borderId="0" applyNumberFormat="0" applyBorder="0" applyAlignment="0" applyProtection="0"/>
    <xf numFmtId="0" fontId="65" fillId="46" borderId="0" applyNumberFormat="0" applyBorder="0" applyAlignment="0" applyProtection="0"/>
    <xf numFmtId="0" fontId="65" fillId="46" borderId="0" applyNumberFormat="0" applyBorder="0" applyAlignment="0" applyProtection="0"/>
    <xf numFmtId="0" fontId="65" fillId="46" borderId="0" applyNumberFormat="0" applyBorder="0" applyAlignment="0" applyProtection="0"/>
    <xf numFmtId="0" fontId="65" fillId="46" borderId="0" applyNumberFormat="0" applyBorder="0" applyAlignment="0" applyProtection="0"/>
    <xf numFmtId="0" fontId="65" fillId="46" borderId="0" applyNumberFormat="0" applyBorder="0" applyAlignment="0" applyProtection="0"/>
    <xf numFmtId="0" fontId="65" fillId="46" borderId="0" applyNumberFormat="0" applyBorder="0" applyAlignment="0" applyProtection="0"/>
    <xf numFmtId="0" fontId="65" fillId="46" borderId="0" applyNumberFormat="0" applyBorder="0" applyAlignment="0" applyProtection="0"/>
    <xf numFmtId="0" fontId="65" fillId="46" borderId="0" applyNumberFormat="0" applyBorder="0" applyAlignment="0" applyProtection="0"/>
    <xf numFmtId="0" fontId="65" fillId="46" borderId="0" applyNumberFormat="0" applyBorder="0" applyAlignment="0" applyProtection="0"/>
    <xf numFmtId="0" fontId="65" fillId="46" borderId="0" applyNumberFormat="0" applyBorder="0" applyAlignment="0" applyProtection="0"/>
    <xf numFmtId="0" fontId="65" fillId="46" borderId="0" applyNumberFormat="0" applyBorder="0" applyAlignment="0" applyProtection="0"/>
    <xf numFmtId="0" fontId="65" fillId="46" borderId="0" applyNumberFormat="0" applyBorder="0" applyAlignment="0" applyProtection="0"/>
    <xf numFmtId="0" fontId="65" fillId="46" borderId="0" applyNumberFormat="0" applyBorder="0" applyAlignment="0" applyProtection="0"/>
    <xf numFmtId="0" fontId="65" fillId="53" borderId="0" applyNumberFormat="0" applyBorder="0" applyAlignment="0" applyProtection="0"/>
    <xf numFmtId="0" fontId="65" fillId="53" borderId="0" applyNumberFormat="0" applyBorder="0" applyAlignment="0" applyProtection="0"/>
    <xf numFmtId="0" fontId="65" fillId="53" borderId="0" applyNumberFormat="0" applyBorder="0" applyAlignment="0" applyProtection="0"/>
    <xf numFmtId="0" fontId="65" fillId="53" borderId="0" applyNumberFormat="0" applyBorder="0" applyAlignment="0" applyProtection="0"/>
    <xf numFmtId="0" fontId="65" fillId="53" borderId="0" applyNumberFormat="0" applyBorder="0" applyAlignment="0" applyProtection="0"/>
    <xf numFmtId="0" fontId="65" fillId="53" borderId="0" applyNumberFormat="0" applyBorder="0" applyAlignment="0" applyProtection="0"/>
    <xf numFmtId="0" fontId="65" fillId="53" borderId="0" applyNumberFormat="0" applyBorder="0" applyAlignment="0" applyProtection="0"/>
    <xf numFmtId="0" fontId="65" fillId="53" borderId="0" applyNumberFormat="0" applyBorder="0" applyAlignment="0" applyProtection="0"/>
    <xf numFmtId="0" fontId="65" fillId="53" borderId="0" applyNumberFormat="0" applyBorder="0" applyAlignment="0" applyProtection="0"/>
    <xf numFmtId="0" fontId="65" fillId="53" borderId="0" applyNumberFormat="0" applyBorder="0" applyAlignment="0" applyProtection="0"/>
    <xf numFmtId="0" fontId="65" fillId="53" borderId="0" applyNumberFormat="0" applyBorder="0" applyAlignment="0" applyProtection="0"/>
    <xf numFmtId="0" fontId="65" fillId="53" borderId="0" applyNumberFormat="0" applyBorder="0" applyAlignment="0" applyProtection="0"/>
    <xf numFmtId="0" fontId="65" fillId="53" borderId="0" applyNumberFormat="0" applyBorder="0" applyAlignment="0" applyProtection="0"/>
    <xf numFmtId="0" fontId="65" fillId="53" borderId="0" applyNumberFormat="0" applyBorder="0" applyAlignment="0" applyProtection="0"/>
    <xf numFmtId="0" fontId="65" fillId="54" borderId="0" applyNumberFormat="0" applyBorder="0" applyAlignment="0" applyProtection="0"/>
    <xf numFmtId="0" fontId="65" fillId="54" borderId="0" applyNumberFormat="0" applyBorder="0" applyAlignment="0" applyProtection="0"/>
    <xf numFmtId="0" fontId="65" fillId="54" borderId="0" applyNumberFormat="0" applyBorder="0" applyAlignment="0" applyProtection="0"/>
    <xf numFmtId="0" fontId="65" fillId="54" borderId="0" applyNumberFormat="0" applyBorder="0" applyAlignment="0" applyProtection="0"/>
    <xf numFmtId="0" fontId="65" fillId="54" borderId="0" applyNumberFormat="0" applyBorder="0" applyAlignment="0" applyProtection="0"/>
    <xf numFmtId="0" fontId="65" fillId="54" borderId="0" applyNumberFormat="0" applyBorder="0" applyAlignment="0" applyProtection="0"/>
    <xf numFmtId="0" fontId="65" fillId="54" borderId="0" applyNumberFormat="0" applyBorder="0" applyAlignment="0" applyProtection="0"/>
    <xf numFmtId="0" fontId="65" fillId="54" borderId="0" applyNumberFormat="0" applyBorder="0" applyAlignment="0" applyProtection="0"/>
    <xf numFmtId="0" fontId="65" fillId="54" borderId="0" applyNumberFormat="0" applyBorder="0" applyAlignment="0" applyProtection="0"/>
    <xf numFmtId="0" fontId="65" fillId="54" borderId="0" applyNumberFormat="0" applyBorder="0" applyAlignment="0" applyProtection="0"/>
    <xf numFmtId="0" fontId="65" fillId="54" borderId="0" applyNumberFormat="0" applyBorder="0" applyAlignment="0" applyProtection="0"/>
    <xf numFmtId="0" fontId="65" fillId="54" borderId="0" applyNumberFormat="0" applyBorder="0" applyAlignment="0" applyProtection="0"/>
    <xf numFmtId="0" fontId="65" fillId="54" borderId="0" applyNumberFormat="0" applyBorder="0" applyAlignment="0" applyProtection="0"/>
    <xf numFmtId="0" fontId="65" fillId="54" borderId="0" applyNumberFormat="0" applyBorder="0" applyAlignment="0" applyProtection="0"/>
    <xf numFmtId="0" fontId="65" fillId="55" borderId="0" applyNumberFormat="0" applyBorder="0" applyAlignment="0" applyProtection="0"/>
    <xf numFmtId="0" fontId="65" fillId="55" borderId="0" applyNumberFormat="0" applyBorder="0" applyAlignment="0" applyProtection="0"/>
    <xf numFmtId="0" fontId="65" fillId="55" borderId="0" applyNumberFormat="0" applyBorder="0" applyAlignment="0" applyProtection="0"/>
    <xf numFmtId="0" fontId="65" fillId="55" borderId="0" applyNumberFormat="0" applyBorder="0" applyAlignment="0" applyProtection="0"/>
    <xf numFmtId="0" fontId="65" fillId="55" borderId="0" applyNumberFormat="0" applyBorder="0" applyAlignment="0" applyProtection="0"/>
    <xf numFmtId="0" fontId="65" fillId="55" borderId="0" applyNumberFormat="0" applyBorder="0" applyAlignment="0" applyProtection="0"/>
    <xf numFmtId="0" fontId="65" fillId="55" borderId="0" applyNumberFormat="0" applyBorder="0" applyAlignment="0" applyProtection="0"/>
    <xf numFmtId="0" fontId="65" fillId="55" borderId="0" applyNumberFormat="0" applyBorder="0" applyAlignment="0" applyProtection="0"/>
    <xf numFmtId="0" fontId="65" fillId="55" borderId="0" applyNumberFormat="0" applyBorder="0" applyAlignment="0" applyProtection="0"/>
    <xf numFmtId="0" fontId="65" fillId="55" borderId="0" applyNumberFormat="0" applyBorder="0" applyAlignment="0" applyProtection="0"/>
    <xf numFmtId="0" fontId="65" fillId="55" borderId="0" applyNumberFormat="0" applyBorder="0" applyAlignment="0" applyProtection="0"/>
    <xf numFmtId="0" fontId="65" fillId="55" borderId="0" applyNumberFormat="0" applyBorder="0" applyAlignment="0" applyProtection="0"/>
    <xf numFmtId="0" fontId="65" fillId="55" borderId="0" applyNumberFormat="0" applyBorder="0" applyAlignment="0" applyProtection="0"/>
    <xf numFmtId="0" fontId="65" fillId="55" borderId="0" applyNumberFormat="0" applyBorder="0" applyAlignment="0" applyProtection="0"/>
    <xf numFmtId="0" fontId="65" fillId="52" borderId="0" applyNumberFormat="0" applyBorder="0" applyAlignment="0" applyProtection="0"/>
    <xf numFmtId="0" fontId="65" fillId="52" borderId="0" applyNumberFormat="0" applyBorder="0" applyAlignment="0" applyProtection="0"/>
    <xf numFmtId="0" fontId="65" fillId="52" borderId="0" applyNumberFormat="0" applyBorder="0" applyAlignment="0" applyProtection="0"/>
    <xf numFmtId="0" fontId="65" fillId="52" borderId="0" applyNumberFormat="0" applyBorder="0" applyAlignment="0" applyProtection="0"/>
    <xf numFmtId="0" fontId="65" fillId="52" borderId="0" applyNumberFormat="0" applyBorder="0" applyAlignment="0" applyProtection="0"/>
    <xf numFmtId="0" fontId="65" fillId="52" borderId="0" applyNumberFormat="0" applyBorder="0" applyAlignment="0" applyProtection="0"/>
    <xf numFmtId="0" fontId="66" fillId="52" borderId="0" applyNumberFormat="0" applyBorder="0" applyAlignment="0" applyProtection="0"/>
    <xf numFmtId="0" fontId="66" fillId="52" borderId="0" applyNumberFormat="0" applyBorder="0" applyAlignment="0" applyProtection="0"/>
    <xf numFmtId="0" fontId="65" fillId="52" borderId="0" applyNumberFormat="0" applyBorder="0" applyAlignment="0" applyProtection="0"/>
    <xf numFmtId="0" fontId="65" fillId="52" borderId="0" applyNumberFormat="0" applyBorder="0" applyAlignment="0" applyProtection="0"/>
    <xf numFmtId="0" fontId="66" fillId="52" borderId="0" applyNumberFormat="0" applyBorder="0" applyAlignment="0" applyProtection="0"/>
    <xf numFmtId="0" fontId="66" fillId="52" borderId="0" applyNumberFormat="0" applyBorder="0" applyAlignment="0" applyProtection="0"/>
    <xf numFmtId="0" fontId="65" fillId="52" borderId="0" applyNumberFormat="0" applyBorder="0" applyAlignment="0" applyProtection="0"/>
    <xf numFmtId="0" fontId="66" fillId="52" borderId="0" applyNumberFormat="0" applyBorder="0" applyAlignment="0" applyProtection="0"/>
    <xf numFmtId="0" fontId="66" fillId="52" borderId="0" applyNumberFormat="0" applyBorder="0" applyAlignment="0" applyProtection="0"/>
    <xf numFmtId="0" fontId="66" fillId="52" borderId="0" applyNumberFormat="0" applyBorder="0" applyAlignment="0" applyProtection="0"/>
    <xf numFmtId="0" fontId="66" fillId="52" borderId="0" applyNumberFormat="0" applyBorder="0" applyAlignment="0" applyProtection="0"/>
    <xf numFmtId="0" fontId="65" fillId="56" borderId="0" applyNumberFormat="0" applyBorder="0" applyAlignment="0" applyProtection="0"/>
    <xf numFmtId="0" fontId="65" fillId="56" borderId="0" applyNumberFormat="0" applyBorder="0" applyAlignment="0" applyProtection="0"/>
    <xf numFmtId="0" fontId="65" fillId="52" borderId="0" applyNumberFormat="0" applyBorder="0" applyAlignment="0" applyProtection="0"/>
    <xf numFmtId="0" fontId="65" fillId="52" borderId="0" applyNumberFormat="0" applyBorder="0" applyAlignment="0" applyProtection="0"/>
    <xf numFmtId="0" fontId="65" fillId="52" borderId="0" applyNumberFormat="0" applyBorder="0" applyAlignment="0" applyProtection="0"/>
    <xf numFmtId="0" fontId="65" fillId="52" borderId="0" applyNumberFormat="0" applyBorder="0" applyAlignment="0" applyProtection="0"/>
    <xf numFmtId="0" fontId="65" fillId="52" borderId="0" applyNumberFormat="0" applyBorder="0" applyAlignment="0" applyProtection="0"/>
    <xf numFmtId="0" fontId="65" fillId="52" borderId="0" applyNumberFormat="0" applyBorder="0" applyAlignment="0" applyProtection="0"/>
    <xf numFmtId="0" fontId="65" fillId="52" borderId="0" applyNumberFormat="0" applyBorder="0" applyAlignment="0" applyProtection="0"/>
    <xf numFmtId="0" fontId="65" fillId="52" borderId="0" applyNumberFormat="0" applyBorder="0" applyAlignment="0" applyProtection="0"/>
    <xf numFmtId="0" fontId="65" fillId="52" borderId="0" applyNumberFormat="0" applyBorder="0" applyAlignment="0" applyProtection="0"/>
    <xf numFmtId="0" fontId="65" fillId="52" borderId="0" applyNumberFormat="0" applyBorder="0" applyAlignment="0" applyProtection="0"/>
    <xf numFmtId="0" fontId="65" fillId="52" borderId="0" applyNumberFormat="0" applyBorder="0" applyAlignment="0" applyProtection="0"/>
    <xf numFmtId="0" fontId="65" fillId="52" borderId="0" applyNumberFormat="0" applyBorder="0" applyAlignment="0" applyProtection="0"/>
    <xf numFmtId="0" fontId="65" fillId="52" borderId="0" applyNumberFormat="0" applyBorder="0" applyAlignment="0" applyProtection="0"/>
    <xf numFmtId="0" fontId="65" fillId="52" borderId="0" applyNumberFormat="0" applyBorder="0" applyAlignment="0" applyProtection="0"/>
    <xf numFmtId="0" fontId="65" fillId="52" borderId="0" applyNumberFormat="0" applyBorder="0" applyAlignment="0" applyProtection="0"/>
    <xf numFmtId="0" fontId="65" fillId="52" borderId="0" applyNumberFormat="0" applyBorder="0" applyAlignment="0" applyProtection="0"/>
    <xf numFmtId="0" fontId="65" fillId="52" borderId="0" applyNumberFormat="0" applyBorder="0" applyAlignment="0" applyProtection="0"/>
    <xf numFmtId="0" fontId="65" fillId="52" borderId="0" applyNumberFormat="0" applyBorder="0" applyAlignment="0" applyProtection="0"/>
    <xf numFmtId="0" fontId="65" fillId="52" borderId="0" applyNumberFormat="0" applyBorder="0" applyAlignment="0" applyProtection="0"/>
    <xf numFmtId="0" fontId="65" fillId="52" borderId="0" applyNumberFormat="0" applyBorder="0" applyAlignment="0" applyProtection="0"/>
    <xf numFmtId="0" fontId="65" fillId="52" borderId="0" applyNumberFormat="0" applyBorder="0" applyAlignment="0" applyProtection="0"/>
    <xf numFmtId="0" fontId="65" fillId="52" borderId="0" applyNumberFormat="0" applyBorder="0" applyAlignment="0" applyProtection="0"/>
    <xf numFmtId="0" fontId="65" fillId="52" borderId="0" applyNumberFormat="0" applyBorder="0" applyAlignment="0" applyProtection="0"/>
    <xf numFmtId="0" fontId="65" fillId="52" borderId="0" applyNumberFormat="0" applyBorder="0" applyAlignment="0" applyProtection="0"/>
    <xf numFmtId="0" fontId="65" fillId="52" borderId="0" applyNumberFormat="0" applyBorder="0" applyAlignment="0" applyProtection="0"/>
    <xf numFmtId="0" fontId="65" fillId="52" borderId="0" applyNumberFormat="0" applyBorder="0" applyAlignment="0" applyProtection="0"/>
    <xf numFmtId="0" fontId="65" fillId="52" borderId="0" applyNumberFormat="0" applyBorder="0" applyAlignment="0" applyProtection="0"/>
    <xf numFmtId="0" fontId="65" fillId="52" borderId="0" applyNumberFormat="0" applyBorder="0" applyAlignment="0" applyProtection="0"/>
    <xf numFmtId="0" fontId="65" fillId="52" borderId="0" applyNumberFormat="0" applyBorder="0" applyAlignment="0" applyProtection="0"/>
    <xf numFmtId="0" fontId="65" fillId="45" borderId="0" applyNumberFormat="0" applyBorder="0" applyAlignment="0" applyProtection="0"/>
    <xf numFmtId="0" fontId="65" fillId="45" borderId="0" applyNumberFormat="0" applyBorder="0" applyAlignment="0" applyProtection="0"/>
    <xf numFmtId="0" fontId="65" fillId="45" borderId="0" applyNumberFormat="0" applyBorder="0" applyAlignment="0" applyProtection="0"/>
    <xf numFmtId="0" fontId="65" fillId="45" borderId="0" applyNumberFormat="0" applyBorder="0" applyAlignment="0" applyProtection="0"/>
    <xf numFmtId="0" fontId="65" fillId="45" borderId="0" applyNumberFormat="0" applyBorder="0" applyAlignment="0" applyProtection="0"/>
    <xf numFmtId="0" fontId="65" fillId="45" borderId="0" applyNumberFormat="0" applyBorder="0" applyAlignment="0" applyProtection="0"/>
    <xf numFmtId="0" fontId="66" fillId="45" borderId="0" applyNumberFormat="0" applyBorder="0" applyAlignment="0" applyProtection="0"/>
    <xf numFmtId="0" fontId="66" fillId="45" borderId="0" applyNumberFormat="0" applyBorder="0" applyAlignment="0" applyProtection="0"/>
    <xf numFmtId="0" fontId="65" fillId="45" borderId="0" applyNumberFormat="0" applyBorder="0" applyAlignment="0" applyProtection="0"/>
    <xf numFmtId="0" fontId="65" fillId="45" borderId="0" applyNumberFormat="0" applyBorder="0" applyAlignment="0" applyProtection="0"/>
    <xf numFmtId="0" fontId="66" fillId="45" borderId="0" applyNumberFormat="0" applyBorder="0" applyAlignment="0" applyProtection="0"/>
    <xf numFmtId="0" fontId="66" fillId="45" borderId="0" applyNumberFormat="0" applyBorder="0" applyAlignment="0" applyProtection="0"/>
    <xf numFmtId="0" fontId="65" fillId="45" borderId="0" applyNumberFormat="0" applyBorder="0" applyAlignment="0" applyProtection="0"/>
    <xf numFmtId="0" fontId="66" fillId="45" borderId="0" applyNumberFormat="0" applyBorder="0" applyAlignment="0" applyProtection="0"/>
    <xf numFmtId="0" fontId="66" fillId="45" borderId="0" applyNumberFormat="0" applyBorder="0" applyAlignment="0" applyProtection="0"/>
    <xf numFmtId="0" fontId="66" fillId="45" borderId="0" applyNumberFormat="0" applyBorder="0" applyAlignment="0" applyProtection="0"/>
    <xf numFmtId="0" fontId="66" fillId="45" borderId="0" applyNumberFormat="0" applyBorder="0" applyAlignment="0" applyProtection="0"/>
    <xf numFmtId="0" fontId="65" fillId="49" borderId="0" applyNumberFormat="0" applyBorder="0" applyAlignment="0" applyProtection="0"/>
    <xf numFmtId="0" fontId="65" fillId="49" borderId="0" applyNumberFormat="0" applyBorder="0" applyAlignment="0" applyProtection="0"/>
    <xf numFmtId="0" fontId="65" fillId="45" borderId="0" applyNumberFormat="0" applyBorder="0" applyAlignment="0" applyProtection="0"/>
    <xf numFmtId="0" fontId="65" fillId="45" borderId="0" applyNumberFormat="0" applyBorder="0" applyAlignment="0" applyProtection="0"/>
    <xf numFmtId="0" fontId="65" fillId="45" borderId="0" applyNumberFormat="0" applyBorder="0" applyAlignment="0" applyProtection="0"/>
    <xf numFmtId="0" fontId="65" fillId="45" borderId="0" applyNumberFormat="0" applyBorder="0" applyAlignment="0" applyProtection="0"/>
    <xf numFmtId="0" fontId="65" fillId="45" borderId="0" applyNumberFormat="0" applyBorder="0" applyAlignment="0" applyProtection="0"/>
    <xf numFmtId="0" fontId="65" fillId="45" borderId="0" applyNumberFormat="0" applyBorder="0" applyAlignment="0" applyProtection="0"/>
    <xf numFmtId="0" fontId="65" fillId="45" borderId="0" applyNumberFormat="0" applyBorder="0" applyAlignment="0" applyProtection="0"/>
    <xf numFmtId="0" fontId="65" fillId="45" borderId="0" applyNumberFormat="0" applyBorder="0" applyAlignment="0" applyProtection="0"/>
    <xf numFmtId="0" fontId="65" fillId="45" borderId="0" applyNumberFormat="0" applyBorder="0" applyAlignment="0" applyProtection="0"/>
    <xf numFmtId="0" fontId="65" fillId="45" borderId="0" applyNumberFormat="0" applyBorder="0" applyAlignment="0" applyProtection="0"/>
    <xf numFmtId="0" fontId="65" fillId="45" borderId="0" applyNumberFormat="0" applyBorder="0" applyAlignment="0" applyProtection="0"/>
    <xf numFmtId="0" fontId="65" fillId="45" borderId="0" applyNumberFormat="0" applyBorder="0" applyAlignment="0" applyProtection="0"/>
    <xf numFmtId="0" fontId="65" fillId="45" borderId="0" applyNumberFormat="0" applyBorder="0" applyAlignment="0" applyProtection="0"/>
    <xf numFmtId="0" fontId="65" fillId="45" borderId="0" applyNumberFormat="0" applyBorder="0" applyAlignment="0" applyProtection="0"/>
    <xf numFmtId="0" fontId="65" fillId="45" borderId="0" applyNumberFormat="0" applyBorder="0" applyAlignment="0" applyProtection="0"/>
    <xf numFmtId="0" fontId="65" fillId="45" borderId="0" applyNumberFormat="0" applyBorder="0" applyAlignment="0" applyProtection="0"/>
    <xf numFmtId="0" fontId="65" fillId="45" borderId="0" applyNumberFormat="0" applyBorder="0" applyAlignment="0" applyProtection="0"/>
    <xf numFmtId="0" fontId="65" fillId="45" borderId="0" applyNumberFormat="0" applyBorder="0" applyAlignment="0" applyProtection="0"/>
    <xf numFmtId="0" fontId="65" fillId="45" borderId="0" applyNumberFormat="0" applyBorder="0" applyAlignment="0" applyProtection="0"/>
    <xf numFmtId="0" fontId="65" fillId="45" borderId="0" applyNumberFormat="0" applyBorder="0" applyAlignment="0" applyProtection="0"/>
    <xf numFmtId="0" fontId="65" fillId="45" borderId="0" applyNumberFormat="0" applyBorder="0" applyAlignment="0" applyProtection="0"/>
    <xf numFmtId="0" fontId="65" fillId="45" borderId="0" applyNumberFormat="0" applyBorder="0" applyAlignment="0" applyProtection="0"/>
    <xf numFmtId="0" fontId="65" fillId="45" borderId="0" applyNumberFormat="0" applyBorder="0" applyAlignment="0" applyProtection="0"/>
    <xf numFmtId="0" fontId="65" fillId="45" borderId="0" applyNumberFormat="0" applyBorder="0" applyAlignment="0" applyProtection="0"/>
    <xf numFmtId="0" fontId="65" fillId="45" borderId="0" applyNumberFormat="0" applyBorder="0" applyAlignment="0" applyProtection="0"/>
    <xf numFmtId="0" fontId="65" fillId="45" borderId="0" applyNumberFormat="0" applyBorder="0" applyAlignment="0" applyProtection="0"/>
    <xf numFmtId="0" fontId="65" fillId="45" borderId="0" applyNumberFormat="0" applyBorder="0" applyAlignment="0" applyProtection="0"/>
    <xf numFmtId="0" fontId="65" fillId="45" borderId="0" applyNumberFormat="0" applyBorder="0" applyAlignment="0" applyProtection="0"/>
    <xf numFmtId="0" fontId="65" fillId="45" borderId="0" applyNumberFormat="0" applyBorder="0" applyAlignment="0" applyProtection="0"/>
    <xf numFmtId="0" fontId="65" fillId="46" borderId="0" applyNumberFormat="0" applyBorder="0" applyAlignment="0" applyProtection="0"/>
    <xf numFmtId="0" fontId="65" fillId="46" borderId="0" applyNumberFormat="0" applyBorder="0" applyAlignment="0" applyProtection="0"/>
    <xf numFmtId="0" fontId="65" fillId="46" borderId="0" applyNumberFormat="0" applyBorder="0" applyAlignment="0" applyProtection="0"/>
    <xf numFmtId="0" fontId="65" fillId="46" borderId="0" applyNumberFormat="0" applyBorder="0" applyAlignment="0" applyProtection="0"/>
    <xf numFmtId="0" fontId="65" fillId="46" borderId="0" applyNumberFormat="0" applyBorder="0" applyAlignment="0" applyProtection="0"/>
    <xf numFmtId="0" fontId="65" fillId="46" borderId="0" applyNumberFormat="0" applyBorder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65" fillId="46" borderId="0" applyNumberFormat="0" applyBorder="0" applyAlignment="0" applyProtection="0"/>
    <xf numFmtId="0" fontId="65" fillId="46" borderId="0" applyNumberFormat="0" applyBorder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65" fillId="46" borderId="0" applyNumberFormat="0" applyBorder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65" fillId="50" borderId="0" applyNumberFormat="0" applyBorder="0" applyAlignment="0" applyProtection="0"/>
    <xf numFmtId="0" fontId="65" fillId="50" borderId="0" applyNumberFormat="0" applyBorder="0" applyAlignment="0" applyProtection="0"/>
    <xf numFmtId="0" fontId="65" fillId="46" borderId="0" applyNumberFormat="0" applyBorder="0" applyAlignment="0" applyProtection="0"/>
    <xf numFmtId="0" fontId="65" fillId="46" borderId="0" applyNumberFormat="0" applyBorder="0" applyAlignment="0" applyProtection="0"/>
    <xf numFmtId="0" fontId="65" fillId="46" borderId="0" applyNumberFormat="0" applyBorder="0" applyAlignment="0" applyProtection="0"/>
    <xf numFmtId="0" fontId="65" fillId="46" borderId="0" applyNumberFormat="0" applyBorder="0" applyAlignment="0" applyProtection="0"/>
    <xf numFmtId="0" fontId="65" fillId="46" borderId="0" applyNumberFormat="0" applyBorder="0" applyAlignment="0" applyProtection="0"/>
    <xf numFmtId="0" fontId="65" fillId="46" borderId="0" applyNumberFormat="0" applyBorder="0" applyAlignment="0" applyProtection="0"/>
    <xf numFmtId="0" fontId="65" fillId="46" borderId="0" applyNumberFormat="0" applyBorder="0" applyAlignment="0" applyProtection="0"/>
    <xf numFmtId="0" fontId="65" fillId="46" borderId="0" applyNumberFormat="0" applyBorder="0" applyAlignment="0" applyProtection="0"/>
    <xf numFmtId="0" fontId="65" fillId="46" borderId="0" applyNumberFormat="0" applyBorder="0" applyAlignment="0" applyProtection="0"/>
    <xf numFmtId="0" fontId="65" fillId="46" borderId="0" applyNumberFormat="0" applyBorder="0" applyAlignment="0" applyProtection="0"/>
    <xf numFmtId="0" fontId="65" fillId="46" borderId="0" applyNumberFormat="0" applyBorder="0" applyAlignment="0" applyProtection="0"/>
    <xf numFmtId="0" fontId="65" fillId="46" borderId="0" applyNumberFormat="0" applyBorder="0" applyAlignment="0" applyProtection="0"/>
    <xf numFmtId="0" fontId="65" fillId="46" borderId="0" applyNumberFormat="0" applyBorder="0" applyAlignment="0" applyProtection="0"/>
    <xf numFmtId="0" fontId="65" fillId="46" borderId="0" applyNumberFormat="0" applyBorder="0" applyAlignment="0" applyProtection="0"/>
    <xf numFmtId="0" fontId="65" fillId="46" borderId="0" applyNumberFormat="0" applyBorder="0" applyAlignment="0" applyProtection="0"/>
    <xf numFmtId="0" fontId="65" fillId="46" borderId="0" applyNumberFormat="0" applyBorder="0" applyAlignment="0" applyProtection="0"/>
    <xf numFmtId="0" fontId="65" fillId="46" borderId="0" applyNumberFormat="0" applyBorder="0" applyAlignment="0" applyProtection="0"/>
    <xf numFmtId="0" fontId="65" fillId="46" borderId="0" applyNumberFormat="0" applyBorder="0" applyAlignment="0" applyProtection="0"/>
    <xf numFmtId="0" fontId="65" fillId="46" borderId="0" applyNumberFormat="0" applyBorder="0" applyAlignment="0" applyProtection="0"/>
    <xf numFmtId="0" fontId="65" fillId="46" borderId="0" applyNumberFormat="0" applyBorder="0" applyAlignment="0" applyProtection="0"/>
    <xf numFmtId="0" fontId="65" fillId="46" borderId="0" applyNumberFormat="0" applyBorder="0" applyAlignment="0" applyProtection="0"/>
    <xf numFmtId="0" fontId="65" fillId="46" borderId="0" applyNumberFormat="0" applyBorder="0" applyAlignment="0" applyProtection="0"/>
    <xf numFmtId="0" fontId="65" fillId="46" borderId="0" applyNumberFormat="0" applyBorder="0" applyAlignment="0" applyProtection="0"/>
    <xf numFmtId="0" fontId="65" fillId="46" borderId="0" applyNumberFormat="0" applyBorder="0" applyAlignment="0" applyProtection="0"/>
    <xf numFmtId="0" fontId="65" fillId="46" borderId="0" applyNumberFormat="0" applyBorder="0" applyAlignment="0" applyProtection="0"/>
    <xf numFmtId="0" fontId="65" fillId="46" borderId="0" applyNumberFormat="0" applyBorder="0" applyAlignment="0" applyProtection="0"/>
    <xf numFmtId="0" fontId="65" fillId="46" borderId="0" applyNumberFormat="0" applyBorder="0" applyAlignment="0" applyProtection="0"/>
    <xf numFmtId="0" fontId="65" fillId="46" borderId="0" applyNumberFormat="0" applyBorder="0" applyAlignment="0" applyProtection="0"/>
    <xf numFmtId="0" fontId="65" fillId="46" borderId="0" applyNumberFormat="0" applyBorder="0" applyAlignment="0" applyProtection="0"/>
    <xf numFmtId="0" fontId="65" fillId="53" borderId="0" applyNumberFormat="0" applyBorder="0" applyAlignment="0" applyProtection="0"/>
    <xf numFmtId="0" fontId="65" fillId="53" borderId="0" applyNumberFormat="0" applyBorder="0" applyAlignment="0" applyProtection="0"/>
    <xf numFmtId="0" fontId="65" fillId="53" borderId="0" applyNumberFormat="0" applyBorder="0" applyAlignment="0" applyProtection="0"/>
    <xf numFmtId="0" fontId="65" fillId="53" borderId="0" applyNumberFormat="0" applyBorder="0" applyAlignment="0" applyProtection="0"/>
    <xf numFmtId="0" fontId="65" fillId="53" borderId="0" applyNumberFormat="0" applyBorder="0" applyAlignment="0" applyProtection="0"/>
    <xf numFmtId="0" fontId="65" fillId="53" borderId="0" applyNumberFormat="0" applyBorder="0" applyAlignment="0" applyProtection="0"/>
    <xf numFmtId="0" fontId="66" fillId="53" borderId="0" applyNumberFormat="0" applyBorder="0" applyAlignment="0" applyProtection="0"/>
    <xf numFmtId="0" fontId="66" fillId="53" borderId="0" applyNumberFormat="0" applyBorder="0" applyAlignment="0" applyProtection="0"/>
    <xf numFmtId="0" fontId="65" fillId="53" borderId="0" applyNumberFormat="0" applyBorder="0" applyAlignment="0" applyProtection="0"/>
    <xf numFmtId="0" fontId="65" fillId="53" borderId="0" applyNumberFormat="0" applyBorder="0" applyAlignment="0" applyProtection="0"/>
    <xf numFmtId="0" fontId="66" fillId="53" borderId="0" applyNumberFormat="0" applyBorder="0" applyAlignment="0" applyProtection="0"/>
    <xf numFmtId="0" fontId="66" fillId="53" borderId="0" applyNumberFormat="0" applyBorder="0" applyAlignment="0" applyProtection="0"/>
    <xf numFmtId="0" fontId="65" fillId="53" borderId="0" applyNumberFormat="0" applyBorder="0" applyAlignment="0" applyProtection="0"/>
    <xf numFmtId="0" fontId="66" fillId="53" borderId="0" applyNumberFormat="0" applyBorder="0" applyAlignment="0" applyProtection="0"/>
    <xf numFmtId="0" fontId="66" fillId="53" borderId="0" applyNumberFormat="0" applyBorder="0" applyAlignment="0" applyProtection="0"/>
    <xf numFmtId="0" fontId="66" fillId="53" borderId="0" applyNumberFormat="0" applyBorder="0" applyAlignment="0" applyProtection="0"/>
    <xf numFmtId="0" fontId="66" fillId="53" borderId="0" applyNumberFormat="0" applyBorder="0" applyAlignment="0" applyProtection="0"/>
    <xf numFmtId="0" fontId="65" fillId="57" borderId="0" applyNumberFormat="0" applyBorder="0" applyAlignment="0" applyProtection="0"/>
    <xf numFmtId="0" fontId="65" fillId="57" borderId="0" applyNumberFormat="0" applyBorder="0" applyAlignment="0" applyProtection="0"/>
    <xf numFmtId="0" fontId="65" fillId="53" borderId="0" applyNumberFormat="0" applyBorder="0" applyAlignment="0" applyProtection="0"/>
    <xf numFmtId="0" fontId="65" fillId="53" borderId="0" applyNumberFormat="0" applyBorder="0" applyAlignment="0" applyProtection="0"/>
    <xf numFmtId="0" fontId="65" fillId="53" borderId="0" applyNumberFormat="0" applyBorder="0" applyAlignment="0" applyProtection="0"/>
    <xf numFmtId="0" fontId="65" fillId="53" borderId="0" applyNumberFormat="0" applyBorder="0" applyAlignment="0" applyProtection="0"/>
    <xf numFmtId="0" fontId="65" fillId="53" borderId="0" applyNumberFormat="0" applyBorder="0" applyAlignment="0" applyProtection="0"/>
    <xf numFmtId="0" fontId="65" fillId="53" borderId="0" applyNumberFormat="0" applyBorder="0" applyAlignment="0" applyProtection="0"/>
    <xf numFmtId="0" fontId="65" fillId="53" borderId="0" applyNumberFormat="0" applyBorder="0" applyAlignment="0" applyProtection="0"/>
    <xf numFmtId="0" fontId="65" fillId="53" borderId="0" applyNumberFormat="0" applyBorder="0" applyAlignment="0" applyProtection="0"/>
    <xf numFmtId="0" fontId="65" fillId="53" borderId="0" applyNumberFormat="0" applyBorder="0" applyAlignment="0" applyProtection="0"/>
    <xf numFmtId="0" fontId="65" fillId="53" borderId="0" applyNumberFormat="0" applyBorder="0" applyAlignment="0" applyProtection="0"/>
    <xf numFmtId="0" fontId="65" fillId="53" borderId="0" applyNumberFormat="0" applyBorder="0" applyAlignment="0" applyProtection="0"/>
    <xf numFmtId="0" fontId="65" fillId="53" borderId="0" applyNumberFormat="0" applyBorder="0" applyAlignment="0" applyProtection="0"/>
    <xf numFmtId="0" fontId="65" fillId="53" borderId="0" applyNumberFormat="0" applyBorder="0" applyAlignment="0" applyProtection="0"/>
    <xf numFmtId="0" fontId="65" fillId="53" borderId="0" applyNumberFormat="0" applyBorder="0" applyAlignment="0" applyProtection="0"/>
    <xf numFmtId="0" fontId="65" fillId="53" borderId="0" applyNumberFormat="0" applyBorder="0" applyAlignment="0" applyProtection="0"/>
    <xf numFmtId="0" fontId="65" fillId="53" borderId="0" applyNumberFormat="0" applyBorder="0" applyAlignment="0" applyProtection="0"/>
    <xf numFmtId="0" fontId="65" fillId="53" borderId="0" applyNumberFormat="0" applyBorder="0" applyAlignment="0" applyProtection="0"/>
    <xf numFmtId="0" fontId="65" fillId="53" borderId="0" applyNumberFormat="0" applyBorder="0" applyAlignment="0" applyProtection="0"/>
    <xf numFmtId="0" fontId="65" fillId="53" borderId="0" applyNumberFormat="0" applyBorder="0" applyAlignment="0" applyProtection="0"/>
    <xf numFmtId="0" fontId="65" fillId="53" borderId="0" applyNumberFormat="0" applyBorder="0" applyAlignment="0" applyProtection="0"/>
    <xf numFmtId="0" fontId="65" fillId="53" borderId="0" applyNumberFormat="0" applyBorder="0" applyAlignment="0" applyProtection="0"/>
    <xf numFmtId="0" fontId="65" fillId="53" borderId="0" applyNumberFormat="0" applyBorder="0" applyAlignment="0" applyProtection="0"/>
    <xf numFmtId="0" fontId="65" fillId="53" borderId="0" applyNumberFormat="0" applyBorder="0" applyAlignment="0" applyProtection="0"/>
    <xf numFmtId="0" fontId="65" fillId="53" borderId="0" applyNumberFormat="0" applyBorder="0" applyAlignment="0" applyProtection="0"/>
    <xf numFmtId="0" fontId="65" fillId="53" borderId="0" applyNumberFormat="0" applyBorder="0" applyAlignment="0" applyProtection="0"/>
    <xf numFmtId="0" fontId="65" fillId="53" borderId="0" applyNumberFormat="0" applyBorder="0" applyAlignment="0" applyProtection="0"/>
    <xf numFmtId="0" fontId="65" fillId="53" borderId="0" applyNumberFormat="0" applyBorder="0" applyAlignment="0" applyProtection="0"/>
    <xf numFmtId="0" fontId="65" fillId="53" borderId="0" applyNumberFormat="0" applyBorder="0" applyAlignment="0" applyProtection="0"/>
    <xf numFmtId="0" fontId="65" fillId="53" borderId="0" applyNumberFormat="0" applyBorder="0" applyAlignment="0" applyProtection="0"/>
    <xf numFmtId="0" fontId="65" fillId="54" borderId="0" applyNumberFormat="0" applyBorder="0" applyAlignment="0" applyProtection="0"/>
    <xf numFmtId="0" fontId="65" fillId="54" borderId="0" applyNumberFormat="0" applyBorder="0" applyAlignment="0" applyProtection="0"/>
    <xf numFmtId="0" fontId="65" fillId="54" borderId="0" applyNumberFormat="0" applyBorder="0" applyAlignment="0" applyProtection="0"/>
    <xf numFmtId="0" fontId="65" fillId="54" borderId="0" applyNumberFormat="0" applyBorder="0" applyAlignment="0" applyProtection="0"/>
    <xf numFmtId="0" fontId="65" fillId="54" borderId="0" applyNumberFormat="0" applyBorder="0" applyAlignment="0" applyProtection="0"/>
    <xf numFmtId="0" fontId="65" fillId="54" borderId="0" applyNumberFormat="0" applyBorder="0" applyAlignment="0" applyProtection="0"/>
    <xf numFmtId="0" fontId="66" fillId="54" borderId="0" applyNumberFormat="0" applyBorder="0" applyAlignment="0" applyProtection="0"/>
    <xf numFmtId="0" fontId="66" fillId="54" borderId="0" applyNumberFormat="0" applyBorder="0" applyAlignment="0" applyProtection="0"/>
    <xf numFmtId="0" fontId="65" fillId="54" borderId="0" applyNumberFormat="0" applyBorder="0" applyAlignment="0" applyProtection="0"/>
    <xf numFmtId="0" fontId="65" fillId="54" borderId="0" applyNumberFormat="0" applyBorder="0" applyAlignment="0" applyProtection="0"/>
    <xf numFmtId="0" fontId="66" fillId="54" borderId="0" applyNumberFormat="0" applyBorder="0" applyAlignment="0" applyProtection="0"/>
    <xf numFmtId="0" fontId="66" fillId="54" borderId="0" applyNumberFormat="0" applyBorder="0" applyAlignment="0" applyProtection="0"/>
    <xf numFmtId="0" fontId="65" fillId="54" borderId="0" applyNumberFormat="0" applyBorder="0" applyAlignment="0" applyProtection="0"/>
    <xf numFmtId="0" fontId="66" fillId="54" borderId="0" applyNumberFormat="0" applyBorder="0" applyAlignment="0" applyProtection="0"/>
    <xf numFmtId="0" fontId="66" fillId="54" borderId="0" applyNumberFormat="0" applyBorder="0" applyAlignment="0" applyProtection="0"/>
    <xf numFmtId="0" fontId="66" fillId="54" borderId="0" applyNumberFormat="0" applyBorder="0" applyAlignment="0" applyProtection="0"/>
    <xf numFmtId="0" fontId="66" fillId="54" borderId="0" applyNumberFormat="0" applyBorder="0" applyAlignment="0" applyProtection="0"/>
    <xf numFmtId="0" fontId="65" fillId="58" borderId="0" applyNumberFormat="0" applyBorder="0" applyAlignment="0" applyProtection="0"/>
    <xf numFmtId="0" fontId="65" fillId="58" borderId="0" applyNumberFormat="0" applyBorder="0" applyAlignment="0" applyProtection="0"/>
    <xf numFmtId="0" fontId="65" fillId="54" borderId="0" applyNumberFormat="0" applyBorder="0" applyAlignment="0" applyProtection="0"/>
    <xf numFmtId="0" fontId="65" fillId="54" borderId="0" applyNumberFormat="0" applyBorder="0" applyAlignment="0" applyProtection="0"/>
    <xf numFmtId="0" fontId="65" fillId="54" borderId="0" applyNumberFormat="0" applyBorder="0" applyAlignment="0" applyProtection="0"/>
    <xf numFmtId="0" fontId="65" fillId="54" borderId="0" applyNumberFormat="0" applyBorder="0" applyAlignment="0" applyProtection="0"/>
    <xf numFmtId="0" fontId="65" fillId="54" borderId="0" applyNumberFormat="0" applyBorder="0" applyAlignment="0" applyProtection="0"/>
    <xf numFmtId="0" fontId="65" fillId="54" borderId="0" applyNumberFormat="0" applyBorder="0" applyAlignment="0" applyProtection="0"/>
    <xf numFmtId="0" fontId="65" fillId="54" borderId="0" applyNumberFormat="0" applyBorder="0" applyAlignment="0" applyProtection="0"/>
    <xf numFmtId="0" fontId="65" fillId="54" borderId="0" applyNumberFormat="0" applyBorder="0" applyAlignment="0" applyProtection="0"/>
    <xf numFmtId="0" fontId="65" fillId="54" borderId="0" applyNumberFormat="0" applyBorder="0" applyAlignment="0" applyProtection="0"/>
    <xf numFmtId="0" fontId="65" fillId="54" borderId="0" applyNumberFormat="0" applyBorder="0" applyAlignment="0" applyProtection="0"/>
    <xf numFmtId="0" fontId="65" fillId="54" borderId="0" applyNumberFormat="0" applyBorder="0" applyAlignment="0" applyProtection="0"/>
    <xf numFmtId="0" fontId="65" fillId="54" borderId="0" applyNumberFormat="0" applyBorder="0" applyAlignment="0" applyProtection="0"/>
    <xf numFmtId="0" fontId="65" fillId="54" borderId="0" applyNumberFormat="0" applyBorder="0" applyAlignment="0" applyProtection="0"/>
    <xf numFmtId="0" fontId="65" fillId="54" borderId="0" applyNumberFormat="0" applyBorder="0" applyAlignment="0" applyProtection="0"/>
    <xf numFmtId="0" fontId="65" fillId="54" borderId="0" applyNumberFormat="0" applyBorder="0" applyAlignment="0" applyProtection="0"/>
    <xf numFmtId="0" fontId="65" fillId="54" borderId="0" applyNumberFormat="0" applyBorder="0" applyAlignment="0" applyProtection="0"/>
    <xf numFmtId="0" fontId="65" fillId="54" borderId="0" applyNumberFormat="0" applyBorder="0" applyAlignment="0" applyProtection="0"/>
    <xf numFmtId="0" fontId="65" fillId="54" borderId="0" applyNumberFormat="0" applyBorder="0" applyAlignment="0" applyProtection="0"/>
    <xf numFmtId="0" fontId="65" fillId="54" borderId="0" applyNumberFormat="0" applyBorder="0" applyAlignment="0" applyProtection="0"/>
    <xf numFmtId="0" fontId="65" fillId="54" borderId="0" applyNumberFormat="0" applyBorder="0" applyAlignment="0" applyProtection="0"/>
    <xf numFmtId="0" fontId="65" fillId="54" borderId="0" applyNumberFormat="0" applyBorder="0" applyAlignment="0" applyProtection="0"/>
    <xf numFmtId="0" fontId="65" fillId="54" borderId="0" applyNumberFormat="0" applyBorder="0" applyAlignment="0" applyProtection="0"/>
    <xf numFmtId="0" fontId="65" fillId="54" borderId="0" applyNumberFormat="0" applyBorder="0" applyAlignment="0" applyProtection="0"/>
    <xf numFmtId="0" fontId="65" fillId="54" borderId="0" applyNumberFormat="0" applyBorder="0" applyAlignment="0" applyProtection="0"/>
    <xf numFmtId="0" fontId="65" fillId="54" borderId="0" applyNumberFormat="0" applyBorder="0" applyAlignment="0" applyProtection="0"/>
    <xf numFmtId="0" fontId="65" fillId="54" borderId="0" applyNumberFormat="0" applyBorder="0" applyAlignment="0" applyProtection="0"/>
    <xf numFmtId="0" fontId="65" fillId="54" borderId="0" applyNumberFormat="0" applyBorder="0" applyAlignment="0" applyProtection="0"/>
    <xf numFmtId="0" fontId="65" fillId="54" borderId="0" applyNumberFormat="0" applyBorder="0" applyAlignment="0" applyProtection="0"/>
    <xf numFmtId="0" fontId="65" fillId="54" borderId="0" applyNumberFormat="0" applyBorder="0" applyAlignment="0" applyProtection="0"/>
    <xf numFmtId="0" fontId="65" fillId="55" borderId="0" applyNumberFormat="0" applyBorder="0" applyAlignment="0" applyProtection="0"/>
    <xf numFmtId="0" fontId="65" fillId="55" borderId="0" applyNumberFormat="0" applyBorder="0" applyAlignment="0" applyProtection="0"/>
    <xf numFmtId="0" fontId="65" fillId="55" borderId="0" applyNumberFormat="0" applyBorder="0" applyAlignment="0" applyProtection="0"/>
    <xf numFmtId="0" fontId="65" fillId="55" borderId="0" applyNumberFormat="0" applyBorder="0" applyAlignment="0" applyProtection="0"/>
    <xf numFmtId="0" fontId="65" fillId="55" borderId="0" applyNumberFormat="0" applyBorder="0" applyAlignment="0" applyProtection="0"/>
    <xf numFmtId="0" fontId="65" fillId="55" borderId="0" applyNumberFormat="0" applyBorder="0" applyAlignment="0" applyProtection="0"/>
    <xf numFmtId="0" fontId="66" fillId="55" borderId="0" applyNumberFormat="0" applyBorder="0" applyAlignment="0" applyProtection="0"/>
    <xf numFmtId="0" fontId="66" fillId="55" borderId="0" applyNumberFormat="0" applyBorder="0" applyAlignment="0" applyProtection="0"/>
    <xf numFmtId="0" fontId="65" fillId="55" borderId="0" applyNumberFormat="0" applyBorder="0" applyAlignment="0" applyProtection="0"/>
    <xf numFmtId="0" fontId="65" fillId="55" borderId="0" applyNumberFormat="0" applyBorder="0" applyAlignment="0" applyProtection="0"/>
    <xf numFmtId="0" fontId="66" fillId="55" borderId="0" applyNumberFormat="0" applyBorder="0" applyAlignment="0" applyProtection="0"/>
    <xf numFmtId="0" fontId="66" fillId="55" borderId="0" applyNumberFormat="0" applyBorder="0" applyAlignment="0" applyProtection="0"/>
    <xf numFmtId="0" fontId="65" fillId="55" borderId="0" applyNumberFormat="0" applyBorder="0" applyAlignment="0" applyProtection="0"/>
    <xf numFmtId="0" fontId="66" fillId="55" borderId="0" applyNumberFormat="0" applyBorder="0" applyAlignment="0" applyProtection="0"/>
    <xf numFmtId="0" fontId="66" fillId="55" borderId="0" applyNumberFormat="0" applyBorder="0" applyAlignment="0" applyProtection="0"/>
    <xf numFmtId="0" fontId="66" fillId="55" borderId="0" applyNumberFormat="0" applyBorder="0" applyAlignment="0" applyProtection="0"/>
    <xf numFmtId="0" fontId="66" fillId="55" borderId="0" applyNumberFormat="0" applyBorder="0" applyAlignment="0" applyProtection="0"/>
    <xf numFmtId="0" fontId="65" fillId="59" borderId="0" applyNumberFormat="0" applyBorder="0" applyAlignment="0" applyProtection="0"/>
    <xf numFmtId="0" fontId="65" fillId="59" borderId="0" applyNumberFormat="0" applyBorder="0" applyAlignment="0" applyProtection="0"/>
    <xf numFmtId="0" fontId="65" fillId="55" borderId="0" applyNumberFormat="0" applyBorder="0" applyAlignment="0" applyProtection="0"/>
    <xf numFmtId="0" fontId="65" fillId="55" borderId="0" applyNumberFormat="0" applyBorder="0" applyAlignment="0" applyProtection="0"/>
    <xf numFmtId="0" fontId="65" fillId="55" borderId="0" applyNumberFormat="0" applyBorder="0" applyAlignment="0" applyProtection="0"/>
    <xf numFmtId="0" fontId="65" fillId="55" borderId="0" applyNumberFormat="0" applyBorder="0" applyAlignment="0" applyProtection="0"/>
    <xf numFmtId="0" fontId="65" fillId="55" borderId="0" applyNumberFormat="0" applyBorder="0" applyAlignment="0" applyProtection="0"/>
    <xf numFmtId="0" fontId="65" fillId="55" borderId="0" applyNumberFormat="0" applyBorder="0" applyAlignment="0" applyProtection="0"/>
    <xf numFmtId="0" fontId="65" fillId="55" borderId="0" applyNumberFormat="0" applyBorder="0" applyAlignment="0" applyProtection="0"/>
    <xf numFmtId="0" fontId="65" fillId="55" borderId="0" applyNumberFormat="0" applyBorder="0" applyAlignment="0" applyProtection="0"/>
    <xf numFmtId="0" fontId="65" fillId="55" borderId="0" applyNumberFormat="0" applyBorder="0" applyAlignment="0" applyProtection="0"/>
    <xf numFmtId="0" fontId="65" fillId="55" borderId="0" applyNumberFormat="0" applyBorder="0" applyAlignment="0" applyProtection="0"/>
    <xf numFmtId="0" fontId="65" fillId="55" borderId="0" applyNumberFormat="0" applyBorder="0" applyAlignment="0" applyProtection="0"/>
    <xf numFmtId="0" fontId="65" fillId="55" borderId="0" applyNumberFormat="0" applyBorder="0" applyAlignment="0" applyProtection="0"/>
    <xf numFmtId="0" fontId="65" fillId="55" borderId="0" applyNumberFormat="0" applyBorder="0" applyAlignment="0" applyProtection="0"/>
    <xf numFmtId="0" fontId="65" fillId="55" borderId="0" applyNumberFormat="0" applyBorder="0" applyAlignment="0" applyProtection="0"/>
    <xf numFmtId="0" fontId="65" fillId="55" borderId="0" applyNumberFormat="0" applyBorder="0" applyAlignment="0" applyProtection="0"/>
    <xf numFmtId="0" fontId="65" fillId="55" borderId="0" applyNumberFormat="0" applyBorder="0" applyAlignment="0" applyProtection="0"/>
    <xf numFmtId="0" fontId="65" fillId="55" borderId="0" applyNumberFormat="0" applyBorder="0" applyAlignment="0" applyProtection="0"/>
    <xf numFmtId="0" fontId="65" fillId="55" borderId="0" applyNumberFormat="0" applyBorder="0" applyAlignment="0" applyProtection="0"/>
    <xf numFmtId="0" fontId="65" fillId="55" borderId="0" applyNumberFormat="0" applyBorder="0" applyAlignment="0" applyProtection="0"/>
    <xf numFmtId="0" fontId="65" fillId="55" borderId="0" applyNumberFormat="0" applyBorder="0" applyAlignment="0" applyProtection="0"/>
    <xf numFmtId="0" fontId="65" fillId="55" borderId="0" applyNumberFormat="0" applyBorder="0" applyAlignment="0" applyProtection="0"/>
    <xf numFmtId="0" fontId="65" fillId="55" borderId="0" applyNumberFormat="0" applyBorder="0" applyAlignment="0" applyProtection="0"/>
    <xf numFmtId="0" fontId="65" fillId="55" borderId="0" applyNumberFormat="0" applyBorder="0" applyAlignment="0" applyProtection="0"/>
    <xf numFmtId="0" fontId="65" fillId="55" borderId="0" applyNumberFormat="0" applyBorder="0" applyAlignment="0" applyProtection="0"/>
    <xf numFmtId="0" fontId="65" fillId="55" borderId="0" applyNumberFormat="0" applyBorder="0" applyAlignment="0" applyProtection="0"/>
    <xf numFmtId="0" fontId="65" fillId="55" borderId="0" applyNumberFormat="0" applyBorder="0" applyAlignment="0" applyProtection="0"/>
    <xf numFmtId="0" fontId="65" fillId="55" borderId="0" applyNumberFormat="0" applyBorder="0" applyAlignment="0" applyProtection="0"/>
    <xf numFmtId="0" fontId="65" fillId="55" borderId="0" applyNumberFormat="0" applyBorder="0" applyAlignment="0" applyProtection="0"/>
    <xf numFmtId="0" fontId="65" fillId="55" borderId="0" applyNumberFormat="0" applyBorder="0" applyAlignment="0" applyProtection="0"/>
    <xf numFmtId="182" fontId="67" fillId="0" borderId="0" applyFont="0" applyFill="0" applyBorder="0">
      <alignment horizontal="center"/>
    </xf>
    <xf numFmtId="4" fontId="64" fillId="0" borderId="1">
      <alignment horizontal="right" vertical="top"/>
    </xf>
    <xf numFmtId="4" fontId="64" fillId="0" borderId="1">
      <alignment horizontal="right" vertical="top"/>
    </xf>
    <xf numFmtId="4" fontId="64" fillId="0" borderId="1">
      <alignment horizontal="right" vertical="top"/>
    </xf>
    <xf numFmtId="4" fontId="64" fillId="0" borderId="1">
      <alignment horizontal="right" vertical="top"/>
    </xf>
    <xf numFmtId="4" fontId="64" fillId="0" borderId="1">
      <alignment horizontal="right" vertical="top"/>
    </xf>
    <xf numFmtId="4" fontId="64" fillId="0" borderId="1">
      <alignment horizontal="right" vertical="top"/>
    </xf>
    <xf numFmtId="4" fontId="64" fillId="0" borderId="1">
      <alignment horizontal="right" vertical="top"/>
    </xf>
    <xf numFmtId="4" fontId="64" fillId="0" borderId="1">
      <alignment horizontal="right" vertical="top"/>
    </xf>
    <xf numFmtId="4" fontId="64" fillId="0" borderId="1">
      <alignment horizontal="right" vertical="top"/>
    </xf>
    <xf numFmtId="4" fontId="64" fillId="0" borderId="1">
      <alignment horizontal="right" vertical="top"/>
    </xf>
    <xf numFmtId="4" fontId="64" fillId="0" borderId="1">
      <alignment horizontal="right" vertical="top"/>
    </xf>
    <xf numFmtId="4" fontId="64" fillId="0" borderId="1">
      <alignment horizontal="right" vertical="top"/>
    </xf>
    <xf numFmtId="4" fontId="64" fillId="0" borderId="1">
      <alignment horizontal="right" vertical="top"/>
    </xf>
    <xf numFmtId="4" fontId="64" fillId="0" borderId="1">
      <alignment horizontal="right" vertical="top"/>
    </xf>
    <xf numFmtId="4" fontId="64" fillId="0" borderId="1">
      <alignment horizontal="right" vertical="top"/>
    </xf>
    <xf numFmtId="4" fontId="64" fillId="0" borderId="1">
      <alignment horizontal="right" vertical="top"/>
    </xf>
    <xf numFmtId="4" fontId="64" fillId="0" borderId="1">
      <alignment horizontal="right" vertical="top"/>
    </xf>
    <xf numFmtId="4" fontId="64" fillId="0" borderId="1">
      <alignment horizontal="right" vertical="top"/>
    </xf>
    <xf numFmtId="0" fontId="68" fillId="0" borderId="0">
      <alignment horizontal="right"/>
    </xf>
    <xf numFmtId="0" fontId="68" fillId="0" borderId="0">
      <alignment horizontal="right"/>
    </xf>
    <xf numFmtId="0" fontId="69" fillId="0" borderId="0">
      <protection locked="0"/>
    </xf>
    <xf numFmtId="0" fontId="69" fillId="0" borderId="0">
      <protection locked="0"/>
    </xf>
    <xf numFmtId="0" fontId="69" fillId="0" borderId="0">
      <protection locked="0"/>
    </xf>
    <xf numFmtId="0" fontId="69" fillId="0" borderId="0">
      <protection locked="0"/>
    </xf>
    <xf numFmtId="183" fontId="31" fillId="0" borderId="0" applyFont="0" applyFill="0" applyBorder="0" applyAlignment="0" applyProtection="0"/>
    <xf numFmtId="184" fontId="31" fillId="0" borderId="0" applyFont="0" applyFill="0" applyBorder="0" applyAlignment="0" applyProtection="0"/>
    <xf numFmtId="183" fontId="31" fillId="0" borderId="0" applyFont="0" applyFill="0" applyBorder="0" applyAlignment="0" applyProtection="0"/>
    <xf numFmtId="0" fontId="65" fillId="60" borderId="0" applyNumberFormat="0" applyBorder="0" applyAlignment="0" applyProtection="0"/>
    <xf numFmtId="0" fontId="70" fillId="61" borderId="0" applyNumberFormat="0" applyBorder="0" applyAlignment="0" applyProtection="0"/>
    <xf numFmtId="0" fontId="70" fillId="61" borderId="0" applyNumberFormat="0" applyBorder="0" applyAlignment="0" applyProtection="0"/>
    <xf numFmtId="0" fontId="70" fillId="62" borderId="0" applyNumberFormat="0" applyBorder="0" applyAlignment="0" applyProtection="0"/>
    <xf numFmtId="0" fontId="70" fillId="62" borderId="0" applyNumberFormat="0" applyBorder="0" applyAlignment="0" applyProtection="0"/>
    <xf numFmtId="0" fontId="71" fillId="63" borderId="0" applyNumberFormat="0" applyBorder="0" applyAlignment="0" applyProtection="0"/>
    <xf numFmtId="0" fontId="71" fillId="63" borderId="0" applyNumberFormat="0" applyBorder="0" applyAlignment="0" applyProtection="0"/>
    <xf numFmtId="0" fontId="71" fillId="64" borderId="0" applyNumberFormat="0" applyBorder="0" applyAlignment="0" applyProtection="0"/>
    <xf numFmtId="0" fontId="71" fillId="64" borderId="0" applyNumberFormat="0" applyBorder="0" applyAlignment="0" applyProtection="0"/>
    <xf numFmtId="0" fontId="71" fillId="64" borderId="0" applyNumberFormat="0" applyBorder="0" applyAlignment="0" applyProtection="0"/>
    <xf numFmtId="0" fontId="71" fillId="64" borderId="0" applyNumberFormat="0" applyBorder="0" applyAlignment="0" applyProtection="0"/>
    <xf numFmtId="0" fontId="71" fillId="64" borderId="0" applyNumberFormat="0" applyBorder="0" applyAlignment="0" applyProtection="0"/>
    <xf numFmtId="0" fontId="71" fillId="64" borderId="0" applyNumberFormat="0" applyBorder="0" applyAlignment="0" applyProtection="0"/>
    <xf numFmtId="0" fontId="71" fillId="64" borderId="0" applyNumberFormat="0" applyBorder="0" applyAlignment="0" applyProtection="0"/>
    <xf numFmtId="0" fontId="71" fillId="64" borderId="0" applyNumberFormat="0" applyBorder="0" applyAlignment="0" applyProtection="0"/>
    <xf numFmtId="0" fontId="71" fillId="64" borderId="0" applyNumberFormat="0" applyBorder="0" applyAlignment="0" applyProtection="0"/>
    <xf numFmtId="0" fontId="71" fillId="64" borderId="0" applyNumberFormat="0" applyBorder="0" applyAlignment="0" applyProtection="0"/>
    <xf numFmtId="0" fontId="71" fillId="64" borderId="0" applyNumberFormat="0" applyBorder="0" applyAlignment="0" applyProtection="0"/>
    <xf numFmtId="0" fontId="71" fillId="64" borderId="0" applyNumberFormat="0" applyBorder="0" applyAlignment="0" applyProtection="0"/>
    <xf numFmtId="0" fontId="71" fillId="64" borderId="0" applyNumberFormat="0" applyBorder="0" applyAlignment="0" applyProtection="0"/>
    <xf numFmtId="0" fontId="71" fillId="64" borderId="0" applyNumberFormat="0" applyBorder="0" applyAlignment="0" applyProtection="0"/>
    <xf numFmtId="0" fontId="71" fillId="64" borderId="0" applyNumberFormat="0" applyBorder="0" applyAlignment="0" applyProtection="0"/>
    <xf numFmtId="0" fontId="71" fillId="64" borderId="0" applyNumberFormat="0" applyBorder="0" applyAlignment="0" applyProtection="0"/>
    <xf numFmtId="0" fontId="71" fillId="64" borderId="0" applyNumberFormat="0" applyBorder="0" applyAlignment="0" applyProtection="0"/>
    <xf numFmtId="0" fontId="71" fillId="64" borderId="0" applyNumberFormat="0" applyBorder="0" applyAlignment="0" applyProtection="0"/>
    <xf numFmtId="0" fontId="71" fillId="64" borderId="0" applyNumberFormat="0" applyBorder="0" applyAlignment="0" applyProtection="0"/>
    <xf numFmtId="0" fontId="71" fillId="64" borderId="0" applyNumberFormat="0" applyBorder="0" applyAlignment="0" applyProtection="0"/>
    <xf numFmtId="0" fontId="71" fillId="64" borderId="0" applyNumberFormat="0" applyBorder="0" applyAlignment="0" applyProtection="0"/>
    <xf numFmtId="0" fontId="71" fillId="64" borderId="0" applyNumberFormat="0" applyBorder="0" applyAlignment="0" applyProtection="0"/>
    <xf numFmtId="0" fontId="71" fillId="64" borderId="0" applyNumberFormat="0" applyBorder="0" applyAlignment="0" applyProtection="0"/>
    <xf numFmtId="0" fontId="71" fillId="64" borderId="0" applyNumberFormat="0" applyBorder="0" applyAlignment="0" applyProtection="0"/>
    <xf numFmtId="0" fontId="71" fillId="64" borderId="0" applyNumberFormat="0" applyBorder="0" applyAlignment="0" applyProtection="0"/>
    <xf numFmtId="0" fontId="71" fillId="64" borderId="0" applyNumberFormat="0" applyBorder="0" applyAlignment="0" applyProtection="0"/>
    <xf numFmtId="0" fontId="65" fillId="60" borderId="0" applyNumberFormat="0" applyBorder="0" applyAlignment="0" applyProtection="0"/>
    <xf numFmtId="0" fontId="71" fillId="64" borderId="0" applyNumberFormat="0" applyBorder="0" applyAlignment="0" applyProtection="0"/>
    <xf numFmtId="0" fontId="71" fillId="64" borderId="0" applyNumberFormat="0" applyBorder="0" applyAlignment="0" applyProtection="0"/>
    <xf numFmtId="0" fontId="71" fillId="64" borderId="0" applyNumberFormat="0" applyBorder="0" applyAlignment="0" applyProtection="0"/>
    <xf numFmtId="0" fontId="71" fillId="64" borderId="0" applyNumberFormat="0" applyBorder="0" applyAlignment="0" applyProtection="0"/>
    <xf numFmtId="0" fontId="71" fillId="64" borderId="0" applyNumberFormat="0" applyBorder="0" applyAlignment="0" applyProtection="0"/>
    <xf numFmtId="0" fontId="71" fillId="64" borderId="0" applyNumberFormat="0" applyBorder="0" applyAlignment="0" applyProtection="0"/>
    <xf numFmtId="0" fontId="71" fillId="64" borderId="0" applyNumberFormat="0" applyBorder="0" applyAlignment="0" applyProtection="0"/>
    <xf numFmtId="0" fontId="71" fillId="64" borderId="0" applyNumberFormat="0" applyBorder="0" applyAlignment="0" applyProtection="0"/>
    <xf numFmtId="0" fontId="71" fillId="64" borderId="0" applyNumberFormat="0" applyBorder="0" applyAlignment="0" applyProtection="0"/>
    <xf numFmtId="0" fontId="71" fillId="64" borderId="0" applyNumberFormat="0" applyBorder="0" applyAlignment="0" applyProtection="0"/>
    <xf numFmtId="0" fontId="71" fillId="64" borderId="0" applyNumberFormat="0" applyBorder="0" applyAlignment="0" applyProtection="0"/>
    <xf numFmtId="0" fontId="71" fillId="64" borderId="0" applyNumberFormat="0" applyBorder="0" applyAlignment="0" applyProtection="0"/>
    <xf numFmtId="0" fontId="71" fillId="64" borderId="0" applyNumberFormat="0" applyBorder="0" applyAlignment="0" applyProtection="0"/>
    <xf numFmtId="0" fontId="71" fillId="64" borderId="0" applyNumberFormat="0" applyBorder="0" applyAlignment="0" applyProtection="0"/>
    <xf numFmtId="0" fontId="72" fillId="60" borderId="0" applyNumberFormat="0" applyBorder="0" applyAlignment="0" applyProtection="0"/>
    <xf numFmtId="0" fontId="65" fillId="65" borderId="0" applyNumberFormat="0" applyBorder="0" applyAlignment="0" applyProtection="0"/>
    <xf numFmtId="0" fontId="70" fillId="66" borderId="0" applyNumberFormat="0" applyBorder="0" applyAlignment="0" applyProtection="0"/>
    <xf numFmtId="0" fontId="70" fillId="66" borderId="0" applyNumberFormat="0" applyBorder="0" applyAlignment="0" applyProtection="0"/>
    <xf numFmtId="0" fontId="70" fillId="67" borderId="0" applyNumberFormat="0" applyBorder="0" applyAlignment="0" applyProtection="0"/>
    <xf numFmtId="0" fontId="70" fillId="67" borderId="0" applyNumberFormat="0" applyBorder="0" applyAlignment="0" applyProtection="0"/>
    <xf numFmtId="0" fontId="71" fillId="68" borderId="0" applyNumberFormat="0" applyBorder="0" applyAlignment="0" applyProtection="0"/>
    <xf numFmtId="0" fontId="71" fillId="68" borderId="0" applyNumberFormat="0" applyBorder="0" applyAlignment="0" applyProtection="0"/>
    <xf numFmtId="0" fontId="71" fillId="69" borderId="0" applyNumberFormat="0" applyBorder="0" applyAlignment="0" applyProtection="0"/>
    <xf numFmtId="0" fontId="71" fillId="69" borderId="0" applyNumberFormat="0" applyBorder="0" applyAlignment="0" applyProtection="0"/>
    <xf numFmtId="0" fontId="71" fillId="69" borderId="0" applyNumberFormat="0" applyBorder="0" applyAlignment="0" applyProtection="0"/>
    <xf numFmtId="0" fontId="71" fillId="69" borderId="0" applyNumberFormat="0" applyBorder="0" applyAlignment="0" applyProtection="0"/>
    <xf numFmtId="0" fontId="71" fillId="69" borderId="0" applyNumberFormat="0" applyBorder="0" applyAlignment="0" applyProtection="0"/>
    <xf numFmtId="0" fontId="71" fillId="69" borderId="0" applyNumberFormat="0" applyBorder="0" applyAlignment="0" applyProtection="0"/>
    <xf numFmtId="0" fontId="71" fillId="69" borderId="0" applyNumberFormat="0" applyBorder="0" applyAlignment="0" applyProtection="0"/>
    <xf numFmtId="0" fontId="71" fillId="69" borderId="0" applyNumberFormat="0" applyBorder="0" applyAlignment="0" applyProtection="0"/>
    <xf numFmtId="0" fontId="71" fillId="69" borderId="0" applyNumberFormat="0" applyBorder="0" applyAlignment="0" applyProtection="0"/>
    <xf numFmtId="0" fontId="71" fillId="69" borderId="0" applyNumberFormat="0" applyBorder="0" applyAlignment="0" applyProtection="0"/>
    <xf numFmtId="0" fontId="71" fillId="69" borderId="0" applyNumberFormat="0" applyBorder="0" applyAlignment="0" applyProtection="0"/>
    <xf numFmtId="0" fontId="71" fillId="69" borderId="0" applyNumberFormat="0" applyBorder="0" applyAlignment="0" applyProtection="0"/>
    <xf numFmtId="0" fontId="71" fillId="69" borderId="0" applyNumberFormat="0" applyBorder="0" applyAlignment="0" applyProtection="0"/>
    <xf numFmtId="0" fontId="71" fillId="69" borderId="0" applyNumberFormat="0" applyBorder="0" applyAlignment="0" applyProtection="0"/>
    <xf numFmtId="0" fontId="71" fillId="69" borderId="0" applyNumberFormat="0" applyBorder="0" applyAlignment="0" applyProtection="0"/>
    <xf numFmtId="0" fontId="71" fillId="69" borderId="0" applyNumberFormat="0" applyBorder="0" applyAlignment="0" applyProtection="0"/>
    <xf numFmtId="0" fontId="71" fillId="69" borderId="0" applyNumberFormat="0" applyBorder="0" applyAlignment="0" applyProtection="0"/>
    <xf numFmtId="0" fontId="71" fillId="69" borderId="0" applyNumberFormat="0" applyBorder="0" applyAlignment="0" applyProtection="0"/>
    <xf numFmtId="0" fontId="71" fillId="69" borderId="0" applyNumberFormat="0" applyBorder="0" applyAlignment="0" applyProtection="0"/>
    <xf numFmtId="0" fontId="71" fillId="69" borderId="0" applyNumberFormat="0" applyBorder="0" applyAlignment="0" applyProtection="0"/>
    <xf numFmtId="0" fontId="71" fillId="69" borderId="0" applyNumberFormat="0" applyBorder="0" applyAlignment="0" applyProtection="0"/>
    <xf numFmtId="0" fontId="71" fillId="69" borderId="0" applyNumberFormat="0" applyBorder="0" applyAlignment="0" applyProtection="0"/>
    <xf numFmtId="0" fontId="71" fillId="69" borderId="0" applyNumberFormat="0" applyBorder="0" applyAlignment="0" applyProtection="0"/>
    <xf numFmtId="0" fontId="71" fillId="69" borderId="0" applyNumberFormat="0" applyBorder="0" applyAlignment="0" applyProtection="0"/>
    <xf numFmtId="0" fontId="71" fillId="69" borderId="0" applyNumberFormat="0" applyBorder="0" applyAlignment="0" applyProtection="0"/>
    <xf numFmtId="0" fontId="71" fillId="69" borderId="0" applyNumberFormat="0" applyBorder="0" applyAlignment="0" applyProtection="0"/>
    <xf numFmtId="0" fontId="65" fillId="65" borderId="0" applyNumberFormat="0" applyBorder="0" applyAlignment="0" applyProtection="0"/>
    <xf numFmtId="0" fontId="71" fillId="69" borderId="0" applyNumberFormat="0" applyBorder="0" applyAlignment="0" applyProtection="0"/>
    <xf numFmtId="0" fontId="71" fillId="69" borderId="0" applyNumberFormat="0" applyBorder="0" applyAlignment="0" applyProtection="0"/>
    <xf numFmtId="0" fontId="71" fillId="69" borderId="0" applyNumberFormat="0" applyBorder="0" applyAlignment="0" applyProtection="0"/>
    <xf numFmtId="0" fontId="71" fillId="69" borderId="0" applyNumberFormat="0" applyBorder="0" applyAlignment="0" applyProtection="0"/>
    <xf numFmtId="0" fontId="71" fillId="69" borderId="0" applyNumberFormat="0" applyBorder="0" applyAlignment="0" applyProtection="0"/>
    <xf numFmtId="0" fontId="71" fillId="69" borderId="0" applyNumberFormat="0" applyBorder="0" applyAlignment="0" applyProtection="0"/>
    <xf numFmtId="0" fontId="71" fillId="69" borderId="0" applyNumberFormat="0" applyBorder="0" applyAlignment="0" applyProtection="0"/>
    <xf numFmtId="0" fontId="71" fillId="69" borderId="0" applyNumberFormat="0" applyBorder="0" applyAlignment="0" applyProtection="0"/>
    <xf numFmtId="0" fontId="71" fillId="69" borderId="0" applyNumberFormat="0" applyBorder="0" applyAlignment="0" applyProtection="0"/>
    <xf numFmtId="0" fontId="71" fillId="69" borderId="0" applyNumberFormat="0" applyBorder="0" applyAlignment="0" applyProtection="0"/>
    <xf numFmtId="0" fontId="71" fillId="69" borderId="0" applyNumberFormat="0" applyBorder="0" applyAlignment="0" applyProtection="0"/>
    <xf numFmtId="0" fontId="71" fillId="69" borderId="0" applyNumberFormat="0" applyBorder="0" applyAlignment="0" applyProtection="0"/>
    <xf numFmtId="0" fontId="71" fillId="69" borderId="0" applyNumberFormat="0" applyBorder="0" applyAlignment="0" applyProtection="0"/>
    <xf numFmtId="0" fontId="71" fillId="69" borderId="0" applyNumberFormat="0" applyBorder="0" applyAlignment="0" applyProtection="0"/>
    <xf numFmtId="0" fontId="72" fillId="65" borderId="0" applyNumberFormat="0" applyBorder="0" applyAlignment="0" applyProtection="0"/>
    <xf numFmtId="0" fontId="65" fillId="70" borderId="0" applyNumberFormat="0" applyBorder="0" applyAlignment="0" applyProtection="0"/>
    <xf numFmtId="0" fontId="70" fillId="71" borderId="0" applyNumberFormat="0" applyBorder="0" applyAlignment="0" applyProtection="0"/>
    <xf numFmtId="0" fontId="70" fillId="71" borderId="0" applyNumberFormat="0" applyBorder="0" applyAlignment="0" applyProtection="0"/>
    <xf numFmtId="0" fontId="70" fillId="72" borderId="0" applyNumberFormat="0" applyBorder="0" applyAlignment="0" applyProtection="0"/>
    <xf numFmtId="0" fontId="70" fillId="72" borderId="0" applyNumberFormat="0" applyBorder="0" applyAlignment="0" applyProtection="0"/>
    <xf numFmtId="0" fontId="71" fillId="43" borderId="0" applyNumberFormat="0" applyBorder="0" applyAlignment="0" applyProtection="0"/>
    <xf numFmtId="0" fontId="71" fillId="43" borderId="0" applyNumberFormat="0" applyBorder="0" applyAlignment="0" applyProtection="0"/>
    <xf numFmtId="0" fontId="71" fillId="68" borderId="0" applyNumberFormat="0" applyBorder="0" applyAlignment="0" applyProtection="0"/>
    <xf numFmtId="0" fontId="71" fillId="68" borderId="0" applyNumberFormat="0" applyBorder="0" applyAlignment="0" applyProtection="0"/>
    <xf numFmtId="0" fontId="71" fillId="68" borderId="0" applyNumberFormat="0" applyBorder="0" applyAlignment="0" applyProtection="0"/>
    <xf numFmtId="0" fontId="71" fillId="68" borderId="0" applyNumberFormat="0" applyBorder="0" applyAlignment="0" applyProtection="0"/>
    <xf numFmtId="0" fontId="71" fillId="68" borderId="0" applyNumberFormat="0" applyBorder="0" applyAlignment="0" applyProtection="0"/>
    <xf numFmtId="0" fontId="71" fillId="68" borderId="0" applyNumberFormat="0" applyBorder="0" applyAlignment="0" applyProtection="0"/>
    <xf numFmtId="0" fontId="71" fillId="68" borderId="0" applyNumberFormat="0" applyBorder="0" applyAlignment="0" applyProtection="0"/>
    <xf numFmtId="0" fontId="71" fillId="68" borderId="0" applyNumberFormat="0" applyBorder="0" applyAlignment="0" applyProtection="0"/>
    <xf numFmtId="0" fontId="71" fillId="68" borderId="0" applyNumberFormat="0" applyBorder="0" applyAlignment="0" applyProtection="0"/>
    <xf numFmtId="0" fontId="71" fillId="68" borderId="0" applyNumberFormat="0" applyBorder="0" applyAlignment="0" applyProtection="0"/>
    <xf numFmtId="0" fontId="71" fillId="68" borderId="0" applyNumberFormat="0" applyBorder="0" applyAlignment="0" applyProtection="0"/>
    <xf numFmtId="0" fontId="71" fillId="68" borderId="0" applyNumberFormat="0" applyBorder="0" applyAlignment="0" applyProtection="0"/>
    <xf numFmtId="0" fontId="71" fillId="68" borderId="0" applyNumberFormat="0" applyBorder="0" applyAlignment="0" applyProtection="0"/>
    <xf numFmtId="0" fontId="71" fillId="68" borderId="0" applyNumberFormat="0" applyBorder="0" applyAlignment="0" applyProtection="0"/>
    <xf numFmtId="0" fontId="71" fillId="68" borderId="0" applyNumberFormat="0" applyBorder="0" applyAlignment="0" applyProtection="0"/>
    <xf numFmtId="0" fontId="71" fillId="68" borderId="0" applyNumberFormat="0" applyBorder="0" applyAlignment="0" applyProtection="0"/>
    <xf numFmtId="0" fontId="71" fillId="68" borderId="0" applyNumberFormat="0" applyBorder="0" applyAlignment="0" applyProtection="0"/>
    <xf numFmtId="0" fontId="71" fillId="68" borderId="0" applyNumberFormat="0" applyBorder="0" applyAlignment="0" applyProtection="0"/>
    <xf numFmtId="0" fontId="71" fillId="68" borderId="0" applyNumberFormat="0" applyBorder="0" applyAlignment="0" applyProtection="0"/>
    <xf numFmtId="0" fontId="71" fillId="68" borderId="0" applyNumberFormat="0" applyBorder="0" applyAlignment="0" applyProtection="0"/>
    <xf numFmtId="0" fontId="71" fillId="68" borderId="0" applyNumberFormat="0" applyBorder="0" applyAlignment="0" applyProtection="0"/>
    <xf numFmtId="0" fontId="71" fillId="68" borderId="0" applyNumberFormat="0" applyBorder="0" applyAlignment="0" applyProtection="0"/>
    <xf numFmtId="0" fontId="71" fillId="68" borderId="0" applyNumberFormat="0" applyBorder="0" applyAlignment="0" applyProtection="0"/>
    <xf numFmtId="0" fontId="71" fillId="68" borderId="0" applyNumberFormat="0" applyBorder="0" applyAlignment="0" applyProtection="0"/>
    <xf numFmtId="0" fontId="71" fillId="68" borderId="0" applyNumberFormat="0" applyBorder="0" applyAlignment="0" applyProtection="0"/>
    <xf numFmtId="0" fontId="71" fillId="68" borderId="0" applyNumberFormat="0" applyBorder="0" applyAlignment="0" applyProtection="0"/>
    <xf numFmtId="0" fontId="65" fillId="70" borderId="0" applyNumberFormat="0" applyBorder="0" applyAlignment="0" applyProtection="0"/>
    <xf numFmtId="0" fontId="71" fillId="68" borderId="0" applyNumberFormat="0" applyBorder="0" applyAlignment="0" applyProtection="0"/>
    <xf numFmtId="0" fontId="71" fillId="68" borderId="0" applyNumberFormat="0" applyBorder="0" applyAlignment="0" applyProtection="0"/>
    <xf numFmtId="0" fontId="71" fillId="68" borderId="0" applyNumberFormat="0" applyBorder="0" applyAlignment="0" applyProtection="0"/>
    <xf numFmtId="0" fontId="71" fillId="68" borderId="0" applyNumberFormat="0" applyBorder="0" applyAlignment="0" applyProtection="0"/>
    <xf numFmtId="0" fontId="71" fillId="68" borderId="0" applyNumberFormat="0" applyBorder="0" applyAlignment="0" applyProtection="0"/>
    <xf numFmtId="0" fontId="71" fillId="68" borderId="0" applyNumberFormat="0" applyBorder="0" applyAlignment="0" applyProtection="0"/>
    <xf numFmtId="0" fontId="71" fillId="68" borderId="0" applyNumberFormat="0" applyBorder="0" applyAlignment="0" applyProtection="0"/>
    <xf numFmtId="0" fontId="71" fillId="68" borderId="0" applyNumberFormat="0" applyBorder="0" applyAlignment="0" applyProtection="0"/>
    <xf numFmtId="0" fontId="71" fillId="68" borderId="0" applyNumberFormat="0" applyBorder="0" applyAlignment="0" applyProtection="0"/>
    <xf numFmtId="0" fontId="71" fillId="68" borderId="0" applyNumberFormat="0" applyBorder="0" applyAlignment="0" applyProtection="0"/>
    <xf numFmtId="0" fontId="71" fillId="68" borderId="0" applyNumberFormat="0" applyBorder="0" applyAlignment="0" applyProtection="0"/>
    <xf numFmtId="0" fontId="71" fillId="68" borderId="0" applyNumberFormat="0" applyBorder="0" applyAlignment="0" applyProtection="0"/>
    <xf numFmtId="0" fontId="71" fillId="68" borderId="0" applyNumberFormat="0" applyBorder="0" applyAlignment="0" applyProtection="0"/>
    <xf numFmtId="0" fontId="71" fillId="68" borderId="0" applyNumberFormat="0" applyBorder="0" applyAlignment="0" applyProtection="0"/>
    <xf numFmtId="0" fontId="72" fillId="70" borderId="0" applyNumberFormat="0" applyBorder="0" applyAlignment="0" applyProtection="0"/>
    <xf numFmtId="0" fontId="65" fillId="53" borderId="0" applyNumberFormat="0" applyBorder="0" applyAlignment="0" applyProtection="0"/>
    <xf numFmtId="0" fontId="70" fillId="72" borderId="0" applyNumberFormat="0" applyBorder="0" applyAlignment="0" applyProtection="0"/>
    <xf numFmtId="0" fontId="70" fillId="72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1" fillId="43" borderId="0" applyNumberFormat="0" applyBorder="0" applyAlignment="0" applyProtection="0"/>
    <xf numFmtId="0" fontId="71" fillId="43" borderId="0" applyNumberFormat="0" applyBorder="0" applyAlignment="0" applyProtection="0"/>
    <xf numFmtId="0" fontId="71" fillId="73" borderId="0" applyNumberFormat="0" applyBorder="0" applyAlignment="0" applyProtection="0"/>
    <xf numFmtId="0" fontId="71" fillId="73" borderId="0" applyNumberFormat="0" applyBorder="0" applyAlignment="0" applyProtection="0"/>
    <xf numFmtId="0" fontId="71" fillId="73" borderId="0" applyNumberFormat="0" applyBorder="0" applyAlignment="0" applyProtection="0"/>
    <xf numFmtId="0" fontId="71" fillId="73" borderId="0" applyNumberFormat="0" applyBorder="0" applyAlignment="0" applyProtection="0"/>
    <xf numFmtId="0" fontId="71" fillId="73" borderId="0" applyNumberFormat="0" applyBorder="0" applyAlignment="0" applyProtection="0"/>
    <xf numFmtId="0" fontId="71" fillId="73" borderId="0" applyNumberFormat="0" applyBorder="0" applyAlignment="0" applyProtection="0"/>
    <xf numFmtId="0" fontId="71" fillId="73" borderId="0" applyNumberFormat="0" applyBorder="0" applyAlignment="0" applyProtection="0"/>
    <xf numFmtId="0" fontId="71" fillId="73" borderId="0" applyNumberFormat="0" applyBorder="0" applyAlignment="0" applyProtection="0"/>
    <xf numFmtId="0" fontId="71" fillId="73" borderId="0" applyNumberFormat="0" applyBorder="0" applyAlignment="0" applyProtection="0"/>
    <xf numFmtId="0" fontId="71" fillId="73" borderId="0" applyNumberFormat="0" applyBorder="0" applyAlignment="0" applyProtection="0"/>
    <xf numFmtId="0" fontId="71" fillId="73" borderId="0" applyNumberFormat="0" applyBorder="0" applyAlignment="0" applyProtection="0"/>
    <xf numFmtId="0" fontId="71" fillId="73" borderId="0" applyNumberFormat="0" applyBorder="0" applyAlignment="0" applyProtection="0"/>
    <xf numFmtId="0" fontId="71" fillId="73" borderId="0" applyNumberFormat="0" applyBorder="0" applyAlignment="0" applyProtection="0"/>
    <xf numFmtId="0" fontId="71" fillId="73" borderId="0" applyNumberFormat="0" applyBorder="0" applyAlignment="0" applyProtection="0"/>
    <xf numFmtId="0" fontId="71" fillId="73" borderId="0" applyNumberFormat="0" applyBorder="0" applyAlignment="0" applyProtection="0"/>
    <xf numFmtId="0" fontId="71" fillId="73" borderId="0" applyNumberFormat="0" applyBorder="0" applyAlignment="0" applyProtection="0"/>
    <xf numFmtId="0" fontId="71" fillId="73" borderId="0" applyNumberFormat="0" applyBorder="0" applyAlignment="0" applyProtection="0"/>
    <xf numFmtId="0" fontId="71" fillId="73" borderId="0" applyNumberFormat="0" applyBorder="0" applyAlignment="0" applyProtection="0"/>
    <xf numFmtId="0" fontId="71" fillId="73" borderId="0" applyNumberFormat="0" applyBorder="0" applyAlignment="0" applyProtection="0"/>
    <xf numFmtId="0" fontId="71" fillId="73" borderId="0" applyNumberFormat="0" applyBorder="0" applyAlignment="0" applyProtection="0"/>
    <xf numFmtId="0" fontId="71" fillId="73" borderId="0" applyNumberFormat="0" applyBorder="0" applyAlignment="0" applyProtection="0"/>
    <xf numFmtId="0" fontId="71" fillId="73" borderId="0" applyNumberFormat="0" applyBorder="0" applyAlignment="0" applyProtection="0"/>
    <xf numFmtId="0" fontId="71" fillId="73" borderId="0" applyNumberFormat="0" applyBorder="0" applyAlignment="0" applyProtection="0"/>
    <xf numFmtId="0" fontId="71" fillId="73" borderId="0" applyNumberFormat="0" applyBorder="0" applyAlignment="0" applyProtection="0"/>
    <xf numFmtId="0" fontId="71" fillId="73" borderId="0" applyNumberFormat="0" applyBorder="0" applyAlignment="0" applyProtection="0"/>
    <xf numFmtId="0" fontId="71" fillId="73" borderId="0" applyNumberFormat="0" applyBorder="0" applyAlignment="0" applyProtection="0"/>
    <xf numFmtId="0" fontId="65" fillId="53" borderId="0" applyNumberFormat="0" applyBorder="0" applyAlignment="0" applyProtection="0"/>
    <xf numFmtId="0" fontId="71" fillId="73" borderId="0" applyNumberFormat="0" applyBorder="0" applyAlignment="0" applyProtection="0"/>
    <xf numFmtId="0" fontId="71" fillId="73" borderId="0" applyNumberFormat="0" applyBorder="0" applyAlignment="0" applyProtection="0"/>
    <xf numFmtId="0" fontId="71" fillId="73" borderId="0" applyNumberFormat="0" applyBorder="0" applyAlignment="0" applyProtection="0"/>
    <xf numFmtId="0" fontId="71" fillId="73" borderId="0" applyNumberFormat="0" applyBorder="0" applyAlignment="0" applyProtection="0"/>
    <xf numFmtId="0" fontId="71" fillId="73" borderId="0" applyNumberFormat="0" applyBorder="0" applyAlignment="0" applyProtection="0"/>
    <xf numFmtId="0" fontId="71" fillId="73" borderId="0" applyNumberFormat="0" applyBorder="0" applyAlignment="0" applyProtection="0"/>
    <xf numFmtId="0" fontId="71" fillId="73" borderId="0" applyNumberFormat="0" applyBorder="0" applyAlignment="0" applyProtection="0"/>
    <xf numFmtId="0" fontId="71" fillId="73" borderId="0" applyNumberFormat="0" applyBorder="0" applyAlignment="0" applyProtection="0"/>
    <xf numFmtId="0" fontId="71" fillId="73" borderId="0" applyNumberFormat="0" applyBorder="0" applyAlignment="0" applyProtection="0"/>
    <xf numFmtId="0" fontId="71" fillId="73" borderId="0" applyNumberFormat="0" applyBorder="0" applyAlignment="0" applyProtection="0"/>
    <xf numFmtId="0" fontId="71" fillId="73" borderId="0" applyNumberFormat="0" applyBorder="0" applyAlignment="0" applyProtection="0"/>
    <xf numFmtId="0" fontId="71" fillId="73" borderId="0" applyNumberFormat="0" applyBorder="0" applyAlignment="0" applyProtection="0"/>
    <xf numFmtId="0" fontId="71" fillId="73" borderId="0" applyNumberFormat="0" applyBorder="0" applyAlignment="0" applyProtection="0"/>
    <xf numFmtId="0" fontId="71" fillId="73" borderId="0" applyNumberFormat="0" applyBorder="0" applyAlignment="0" applyProtection="0"/>
    <xf numFmtId="0" fontId="72" fillId="53" borderId="0" applyNumberFormat="0" applyBorder="0" applyAlignment="0" applyProtection="0"/>
    <xf numFmtId="0" fontId="65" fillId="54" borderId="0" applyNumberFormat="0" applyBorder="0" applyAlignment="0" applyProtection="0"/>
    <xf numFmtId="0" fontId="70" fillId="61" borderId="0" applyNumberFormat="0" applyBorder="0" applyAlignment="0" applyProtection="0"/>
    <xf numFmtId="0" fontId="70" fillId="61" borderId="0" applyNumberFormat="0" applyBorder="0" applyAlignment="0" applyProtection="0"/>
    <xf numFmtId="0" fontId="70" fillId="62" borderId="0" applyNumberFormat="0" applyBorder="0" applyAlignment="0" applyProtection="0"/>
    <xf numFmtId="0" fontId="70" fillId="62" borderId="0" applyNumberFormat="0" applyBorder="0" applyAlignment="0" applyProtection="0"/>
    <xf numFmtId="0" fontId="71" fillId="62" borderId="0" applyNumberFormat="0" applyBorder="0" applyAlignment="0" applyProtection="0"/>
    <xf numFmtId="0" fontId="71" fillId="62" borderId="0" applyNumberFormat="0" applyBorder="0" applyAlignment="0" applyProtection="0"/>
    <xf numFmtId="0" fontId="71" fillId="74" borderId="0" applyNumberFormat="0" applyBorder="0" applyAlignment="0" applyProtection="0"/>
    <xf numFmtId="0" fontId="71" fillId="74" borderId="0" applyNumberFormat="0" applyBorder="0" applyAlignment="0" applyProtection="0"/>
    <xf numFmtId="0" fontId="71" fillId="74" borderId="0" applyNumberFormat="0" applyBorder="0" applyAlignment="0" applyProtection="0"/>
    <xf numFmtId="0" fontId="71" fillId="74" borderId="0" applyNumberFormat="0" applyBorder="0" applyAlignment="0" applyProtection="0"/>
    <xf numFmtId="0" fontId="71" fillId="74" borderId="0" applyNumberFormat="0" applyBorder="0" applyAlignment="0" applyProtection="0"/>
    <xf numFmtId="0" fontId="71" fillId="74" borderId="0" applyNumberFormat="0" applyBorder="0" applyAlignment="0" applyProtection="0"/>
    <xf numFmtId="0" fontId="71" fillId="74" borderId="0" applyNumberFormat="0" applyBorder="0" applyAlignment="0" applyProtection="0"/>
    <xf numFmtId="0" fontId="71" fillId="74" borderId="0" applyNumberFormat="0" applyBorder="0" applyAlignment="0" applyProtection="0"/>
    <xf numFmtId="0" fontId="71" fillId="74" borderId="0" applyNumberFormat="0" applyBorder="0" applyAlignment="0" applyProtection="0"/>
    <xf numFmtId="0" fontId="71" fillId="74" borderId="0" applyNumberFormat="0" applyBorder="0" applyAlignment="0" applyProtection="0"/>
    <xf numFmtId="0" fontId="71" fillId="74" borderId="0" applyNumberFormat="0" applyBorder="0" applyAlignment="0" applyProtection="0"/>
    <xf numFmtId="0" fontId="71" fillId="74" borderId="0" applyNumberFormat="0" applyBorder="0" applyAlignment="0" applyProtection="0"/>
    <xf numFmtId="0" fontId="71" fillId="74" borderId="0" applyNumberFormat="0" applyBorder="0" applyAlignment="0" applyProtection="0"/>
    <xf numFmtId="0" fontId="71" fillId="74" borderId="0" applyNumberFormat="0" applyBorder="0" applyAlignment="0" applyProtection="0"/>
    <xf numFmtId="0" fontId="71" fillId="74" borderId="0" applyNumberFormat="0" applyBorder="0" applyAlignment="0" applyProtection="0"/>
    <xf numFmtId="0" fontId="71" fillId="74" borderId="0" applyNumberFormat="0" applyBorder="0" applyAlignment="0" applyProtection="0"/>
    <xf numFmtId="0" fontId="71" fillId="74" borderId="0" applyNumberFormat="0" applyBorder="0" applyAlignment="0" applyProtection="0"/>
    <xf numFmtId="0" fontId="71" fillId="74" borderId="0" applyNumberFormat="0" applyBorder="0" applyAlignment="0" applyProtection="0"/>
    <xf numFmtId="0" fontId="71" fillId="74" borderId="0" applyNumberFormat="0" applyBorder="0" applyAlignment="0" applyProtection="0"/>
    <xf numFmtId="0" fontId="71" fillId="74" borderId="0" applyNumberFormat="0" applyBorder="0" applyAlignment="0" applyProtection="0"/>
    <xf numFmtId="0" fontId="71" fillId="74" borderId="0" applyNumberFormat="0" applyBorder="0" applyAlignment="0" applyProtection="0"/>
    <xf numFmtId="0" fontId="71" fillId="74" borderId="0" applyNumberFormat="0" applyBorder="0" applyAlignment="0" applyProtection="0"/>
    <xf numFmtId="0" fontId="71" fillId="74" borderId="0" applyNumberFormat="0" applyBorder="0" applyAlignment="0" applyProtection="0"/>
    <xf numFmtId="0" fontId="71" fillId="74" borderId="0" applyNumberFormat="0" applyBorder="0" applyAlignment="0" applyProtection="0"/>
    <xf numFmtId="0" fontId="71" fillId="74" borderId="0" applyNumberFormat="0" applyBorder="0" applyAlignment="0" applyProtection="0"/>
    <xf numFmtId="0" fontId="71" fillId="74" borderId="0" applyNumberFormat="0" applyBorder="0" applyAlignment="0" applyProtection="0"/>
    <xf numFmtId="0" fontId="65" fillId="54" borderId="0" applyNumberFormat="0" applyBorder="0" applyAlignment="0" applyProtection="0"/>
    <xf numFmtId="0" fontId="71" fillId="74" borderId="0" applyNumberFormat="0" applyBorder="0" applyAlignment="0" applyProtection="0"/>
    <xf numFmtId="0" fontId="71" fillId="74" borderId="0" applyNumberFormat="0" applyBorder="0" applyAlignment="0" applyProtection="0"/>
    <xf numFmtId="0" fontId="71" fillId="74" borderId="0" applyNumberFormat="0" applyBorder="0" applyAlignment="0" applyProtection="0"/>
    <xf numFmtId="0" fontId="71" fillId="74" borderId="0" applyNumberFormat="0" applyBorder="0" applyAlignment="0" applyProtection="0"/>
    <xf numFmtId="0" fontId="71" fillId="74" borderId="0" applyNumberFormat="0" applyBorder="0" applyAlignment="0" applyProtection="0"/>
    <xf numFmtId="0" fontId="71" fillId="74" borderId="0" applyNumberFormat="0" applyBorder="0" applyAlignment="0" applyProtection="0"/>
    <xf numFmtId="0" fontId="71" fillId="74" borderId="0" applyNumberFormat="0" applyBorder="0" applyAlignment="0" applyProtection="0"/>
    <xf numFmtId="0" fontId="71" fillId="74" borderId="0" applyNumberFormat="0" applyBorder="0" applyAlignment="0" applyProtection="0"/>
    <xf numFmtId="0" fontId="71" fillId="74" borderId="0" applyNumberFormat="0" applyBorder="0" applyAlignment="0" applyProtection="0"/>
    <xf numFmtId="0" fontId="71" fillId="74" borderId="0" applyNumberFormat="0" applyBorder="0" applyAlignment="0" applyProtection="0"/>
    <xf numFmtId="0" fontId="71" fillId="74" borderId="0" applyNumberFormat="0" applyBorder="0" applyAlignment="0" applyProtection="0"/>
    <xf numFmtId="0" fontId="71" fillId="74" borderId="0" applyNumberFormat="0" applyBorder="0" applyAlignment="0" applyProtection="0"/>
    <xf numFmtId="0" fontId="71" fillId="74" borderId="0" applyNumberFormat="0" applyBorder="0" applyAlignment="0" applyProtection="0"/>
    <xf numFmtId="0" fontId="71" fillId="74" borderId="0" applyNumberFormat="0" applyBorder="0" applyAlignment="0" applyProtection="0"/>
    <xf numFmtId="0" fontId="72" fillId="54" borderId="0" applyNumberFormat="0" applyBorder="0" applyAlignment="0" applyProtection="0"/>
    <xf numFmtId="0" fontId="65" fillId="75" borderId="0" applyNumberFormat="0" applyBorder="0" applyAlignment="0" applyProtection="0"/>
    <xf numFmtId="0" fontId="70" fillId="76" borderId="0" applyNumberFormat="0" applyBorder="0" applyAlignment="0" applyProtection="0"/>
    <xf numFmtId="0" fontId="70" fillId="76" borderId="0" applyNumberFormat="0" applyBorder="0" applyAlignment="0" applyProtection="0"/>
    <xf numFmtId="0" fontId="70" fillId="67" borderId="0" applyNumberFormat="0" applyBorder="0" applyAlignment="0" applyProtection="0"/>
    <xf numFmtId="0" fontId="70" fillId="67" borderId="0" applyNumberFormat="0" applyBorder="0" applyAlignment="0" applyProtection="0"/>
    <xf numFmtId="0" fontId="71" fillId="77" borderId="0" applyNumberFormat="0" applyBorder="0" applyAlignment="0" applyProtection="0"/>
    <xf numFmtId="0" fontId="71" fillId="77" borderId="0" applyNumberFormat="0" applyBorder="0" applyAlignment="0" applyProtection="0"/>
    <xf numFmtId="0" fontId="71" fillId="78" borderId="0" applyNumberFormat="0" applyBorder="0" applyAlignment="0" applyProtection="0"/>
    <xf numFmtId="0" fontId="71" fillId="78" borderId="0" applyNumberFormat="0" applyBorder="0" applyAlignment="0" applyProtection="0"/>
    <xf numFmtId="0" fontId="71" fillId="78" borderId="0" applyNumberFormat="0" applyBorder="0" applyAlignment="0" applyProtection="0"/>
    <xf numFmtId="0" fontId="71" fillId="78" borderId="0" applyNumberFormat="0" applyBorder="0" applyAlignment="0" applyProtection="0"/>
    <xf numFmtId="0" fontId="71" fillId="78" borderId="0" applyNumberFormat="0" applyBorder="0" applyAlignment="0" applyProtection="0"/>
    <xf numFmtId="0" fontId="71" fillId="78" borderId="0" applyNumberFormat="0" applyBorder="0" applyAlignment="0" applyProtection="0"/>
    <xf numFmtId="0" fontId="71" fillId="78" borderId="0" applyNumberFormat="0" applyBorder="0" applyAlignment="0" applyProtection="0"/>
    <xf numFmtId="0" fontId="71" fillId="78" borderId="0" applyNumberFormat="0" applyBorder="0" applyAlignment="0" applyProtection="0"/>
    <xf numFmtId="0" fontId="71" fillId="78" borderId="0" applyNumberFormat="0" applyBorder="0" applyAlignment="0" applyProtection="0"/>
    <xf numFmtId="0" fontId="71" fillId="78" borderId="0" applyNumberFormat="0" applyBorder="0" applyAlignment="0" applyProtection="0"/>
    <xf numFmtId="0" fontId="71" fillId="78" borderId="0" applyNumberFormat="0" applyBorder="0" applyAlignment="0" applyProtection="0"/>
    <xf numFmtId="0" fontId="71" fillId="78" borderId="0" applyNumberFormat="0" applyBorder="0" applyAlignment="0" applyProtection="0"/>
    <xf numFmtId="0" fontId="71" fillId="78" borderId="0" applyNumberFormat="0" applyBorder="0" applyAlignment="0" applyProtection="0"/>
    <xf numFmtId="0" fontId="71" fillId="78" borderId="0" applyNumberFormat="0" applyBorder="0" applyAlignment="0" applyProtection="0"/>
    <xf numFmtId="0" fontId="71" fillId="78" borderId="0" applyNumberFormat="0" applyBorder="0" applyAlignment="0" applyProtection="0"/>
    <xf numFmtId="0" fontId="71" fillId="78" borderId="0" applyNumberFormat="0" applyBorder="0" applyAlignment="0" applyProtection="0"/>
    <xf numFmtId="0" fontId="71" fillId="78" borderId="0" applyNumberFormat="0" applyBorder="0" applyAlignment="0" applyProtection="0"/>
    <xf numFmtId="0" fontId="71" fillId="78" borderId="0" applyNumberFormat="0" applyBorder="0" applyAlignment="0" applyProtection="0"/>
    <xf numFmtId="0" fontId="71" fillId="78" borderId="0" applyNumberFormat="0" applyBorder="0" applyAlignment="0" applyProtection="0"/>
    <xf numFmtId="0" fontId="71" fillId="78" borderId="0" applyNumberFormat="0" applyBorder="0" applyAlignment="0" applyProtection="0"/>
    <xf numFmtId="0" fontId="71" fillId="78" borderId="0" applyNumberFormat="0" applyBorder="0" applyAlignment="0" applyProtection="0"/>
    <xf numFmtId="0" fontId="71" fillId="78" borderId="0" applyNumberFormat="0" applyBorder="0" applyAlignment="0" applyProtection="0"/>
    <xf numFmtId="0" fontId="71" fillId="78" borderId="0" applyNumberFormat="0" applyBorder="0" applyAlignment="0" applyProtection="0"/>
    <xf numFmtId="0" fontId="71" fillId="78" borderId="0" applyNumberFormat="0" applyBorder="0" applyAlignment="0" applyProtection="0"/>
    <xf numFmtId="0" fontId="71" fillId="78" borderId="0" applyNumberFormat="0" applyBorder="0" applyAlignment="0" applyProtection="0"/>
    <xf numFmtId="0" fontId="71" fillId="78" borderId="0" applyNumberFormat="0" applyBorder="0" applyAlignment="0" applyProtection="0"/>
    <xf numFmtId="0" fontId="65" fillId="75" borderId="0" applyNumberFormat="0" applyBorder="0" applyAlignment="0" applyProtection="0"/>
    <xf numFmtId="0" fontId="71" fillId="78" borderId="0" applyNumberFormat="0" applyBorder="0" applyAlignment="0" applyProtection="0"/>
    <xf numFmtId="0" fontId="71" fillId="78" borderId="0" applyNumberFormat="0" applyBorder="0" applyAlignment="0" applyProtection="0"/>
    <xf numFmtId="0" fontId="71" fillId="78" borderId="0" applyNumberFormat="0" applyBorder="0" applyAlignment="0" applyProtection="0"/>
    <xf numFmtId="0" fontId="71" fillId="78" borderId="0" applyNumberFormat="0" applyBorder="0" applyAlignment="0" applyProtection="0"/>
    <xf numFmtId="0" fontId="71" fillId="78" borderId="0" applyNumberFormat="0" applyBorder="0" applyAlignment="0" applyProtection="0"/>
    <xf numFmtId="0" fontId="71" fillId="78" borderId="0" applyNumberFormat="0" applyBorder="0" applyAlignment="0" applyProtection="0"/>
    <xf numFmtId="0" fontId="71" fillId="78" borderId="0" applyNumberFormat="0" applyBorder="0" applyAlignment="0" applyProtection="0"/>
    <xf numFmtId="0" fontId="71" fillId="78" borderId="0" applyNumberFormat="0" applyBorder="0" applyAlignment="0" applyProtection="0"/>
    <xf numFmtId="0" fontId="71" fillId="78" borderId="0" applyNumberFormat="0" applyBorder="0" applyAlignment="0" applyProtection="0"/>
    <xf numFmtId="0" fontId="71" fillId="78" borderId="0" applyNumberFormat="0" applyBorder="0" applyAlignment="0" applyProtection="0"/>
    <xf numFmtId="0" fontId="71" fillId="78" borderId="0" applyNumberFormat="0" applyBorder="0" applyAlignment="0" applyProtection="0"/>
    <xf numFmtId="0" fontId="71" fillId="78" borderId="0" applyNumberFormat="0" applyBorder="0" applyAlignment="0" applyProtection="0"/>
    <xf numFmtId="0" fontId="71" fillId="78" borderId="0" applyNumberFormat="0" applyBorder="0" applyAlignment="0" applyProtection="0"/>
    <xf numFmtId="0" fontId="71" fillId="78" borderId="0" applyNumberFormat="0" applyBorder="0" applyAlignment="0" applyProtection="0"/>
    <xf numFmtId="0" fontId="72" fillId="75" borderId="0" applyNumberFormat="0" applyBorder="0" applyAlignment="0" applyProtection="0"/>
    <xf numFmtId="185" fontId="73" fillId="79" borderId="0">
      <alignment horizontal="center" vertical="center"/>
    </xf>
    <xf numFmtId="186" fontId="74" fillId="0" borderId="17" applyFont="0" applyFill="0">
      <alignment horizontal="right" vertical="center"/>
      <protection locked="0"/>
    </xf>
    <xf numFmtId="186" fontId="74" fillId="0" borderId="17" applyFont="0" applyFill="0">
      <alignment horizontal="right" vertical="center"/>
      <protection locked="0"/>
    </xf>
    <xf numFmtId="187" fontId="31" fillId="0" borderId="0" applyFont="0" applyFill="0" applyBorder="0" applyProtection="0"/>
    <xf numFmtId="0" fontId="75" fillId="0" borderId="0" applyNumberFormat="0" applyFill="0" applyBorder="0" applyAlignment="0" applyProtection="0">
      <alignment vertical="top"/>
      <protection locked="0"/>
    </xf>
    <xf numFmtId="0" fontId="76" fillId="0" borderId="0" applyNumberFormat="0" applyFill="0" applyBorder="0" applyAlignment="0" applyProtection="0">
      <alignment vertical="top"/>
      <protection locked="0"/>
    </xf>
    <xf numFmtId="0" fontId="76" fillId="0" borderId="0" applyNumberFormat="0" applyFill="0" applyBorder="0" applyAlignment="0" applyProtection="0">
      <alignment vertical="top"/>
      <protection locked="0"/>
    </xf>
    <xf numFmtId="0" fontId="75" fillId="0" borderId="0" applyNumberFormat="0" applyFill="0" applyBorder="0" applyAlignment="0" applyProtection="0">
      <alignment vertical="top"/>
      <protection locked="0"/>
    </xf>
    <xf numFmtId="188" fontId="13" fillId="0" borderId="0" applyFont="0" applyFill="0" applyBorder="0" applyAlignment="0" applyProtection="0"/>
    <xf numFmtId="189" fontId="13" fillId="0" borderId="0" applyFont="0" applyFill="0" applyBorder="0" applyAlignment="0" applyProtection="0"/>
    <xf numFmtId="0" fontId="77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0" fontId="78" fillId="0" borderId="0"/>
    <xf numFmtId="0" fontId="78" fillId="0" borderId="0"/>
    <xf numFmtId="170" fontId="38" fillId="0" borderId="33">
      <protection locked="0"/>
    </xf>
    <xf numFmtId="190" fontId="37" fillId="0" borderId="0" applyFont="0" applyFill="0" applyBorder="0" applyAlignment="0" applyProtection="0"/>
    <xf numFmtId="191" fontId="37" fillId="0" borderId="0" applyFont="0" applyFill="0" applyBorder="0" applyAlignment="0" applyProtection="0"/>
    <xf numFmtId="192" fontId="79" fillId="0" borderId="0">
      <alignment horizontal="left"/>
    </xf>
    <xf numFmtId="186" fontId="74" fillId="0" borderId="0" applyFont="0" applyBorder="0" applyProtection="0">
      <alignment vertical="center"/>
    </xf>
    <xf numFmtId="185" fontId="31" fillId="0" borderId="0" applyNumberFormat="0" applyFont="0" applyAlignment="0">
      <alignment horizontal="center" vertical="center"/>
    </xf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39" fontId="81" fillId="20" borderId="0" applyNumberFormat="0" applyBorder="0">
      <alignment vertical="center"/>
    </xf>
    <xf numFmtId="0" fontId="82" fillId="33" borderId="0" applyNumberFormat="0" applyBorder="0" applyAlignment="0" applyProtection="0"/>
    <xf numFmtId="0" fontId="82" fillId="33" borderId="0" applyNumberFormat="0" applyBorder="0" applyAlignment="0" applyProtection="0"/>
    <xf numFmtId="0" fontId="82" fillId="33" borderId="0" applyNumberFormat="0" applyBorder="0" applyAlignment="0" applyProtection="0"/>
    <xf numFmtId="0" fontId="82" fillId="33" borderId="0" applyNumberFormat="0" applyBorder="0" applyAlignment="0" applyProtection="0"/>
    <xf numFmtId="0" fontId="82" fillId="33" borderId="0" applyNumberFormat="0" applyBorder="0" applyAlignment="0" applyProtection="0"/>
    <xf numFmtId="0" fontId="82" fillId="33" borderId="0" applyNumberFormat="0" applyBorder="0" applyAlignment="0" applyProtection="0"/>
    <xf numFmtId="0" fontId="83" fillId="67" borderId="0" applyNumberFormat="0" applyBorder="0" applyAlignment="0" applyProtection="0"/>
    <xf numFmtId="0" fontId="83" fillId="67" borderId="0" applyNumberFormat="0" applyBorder="0" applyAlignment="0" applyProtection="0"/>
    <xf numFmtId="0" fontId="82" fillId="33" borderId="0" applyNumberFormat="0" applyBorder="0" applyAlignment="0" applyProtection="0"/>
    <xf numFmtId="0" fontId="82" fillId="33" borderId="0" applyNumberFormat="0" applyBorder="0" applyAlignment="0" applyProtection="0"/>
    <xf numFmtId="0" fontId="82" fillId="33" borderId="0" applyNumberFormat="0" applyBorder="0" applyAlignment="0" applyProtection="0"/>
    <xf numFmtId="0" fontId="82" fillId="33" borderId="0" applyNumberFormat="0" applyBorder="0" applyAlignment="0" applyProtection="0"/>
    <xf numFmtId="0" fontId="82" fillId="33" borderId="0" applyNumberFormat="0" applyBorder="0" applyAlignment="0" applyProtection="0"/>
    <xf numFmtId="0" fontId="82" fillId="33" borderId="0" applyNumberFormat="0" applyBorder="0" applyAlignment="0" applyProtection="0"/>
    <xf numFmtId="0" fontId="82" fillId="33" borderId="0" applyNumberFormat="0" applyBorder="0" applyAlignment="0" applyProtection="0"/>
    <xf numFmtId="0" fontId="84" fillId="80" borderId="0"/>
    <xf numFmtId="0" fontId="84" fillId="80" borderId="0"/>
    <xf numFmtId="0" fontId="85" fillId="80" borderId="0"/>
    <xf numFmtId="0" fontId="85" fillId="80" borderId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38" fillId="0" borderId="0">
      <alignment horizontal="left"/>
    </xf>
    <xf numFmtId="0" fontId="38" fillId="0" borderId="0">
      <alignment horizontal="left"/>
    </xf>
    <xf numFmtId="38" fontId="87" fillId="0" borderId="0" applyNumberFormat="0" applyFill="0" applyBorder="0" applyAlignment="0" applyProtection="0">
      <alignment horizontal="right"/>
      <protection locked="0"/>
    </xf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193" fontId="89" fillId="0" borderId="0" applyFont="0" applyFill="0" applyBorder="0" applyAlignment="0" applyProtection="0"/>
    <xf numFmtId="0" fontId="90" fillId="0" borderId="0"/>
    <xf numFmtId="0" fontId="91" fillId="0" borderId="0" applyFill="0" applyBorder="0" applyAlignment="0"/>
    <xf numFmtId="194" fontId="92" fillId="0" borderId="0" applyFill="0" applyBorder="0" applyAlignment="0"/>
    <xf numFmtId="0" fontId="91" fillId="0" borderId="0" applyFill="0" applyBorder="0" applyAlignment="0"/>
    <xf numFmtId="170" fontId="92" fillId="0" borderId="0" applyFill="0" applyBorder="0" applyAlignment="0"/>
    <xf numFmtId="164" fontId="92" fillId="0" borderId="0" applyFill="0" applyBorder="0" applyAlignment="0"/>
    <xf numFmtId="195" fontId="92" fillId="0" borderId="0" applyFill="0" applyBorder="0" applyAlignment="0"/>
    <xf numFmtId="196" fontId="92" fillId="0" borderId="0" applyFill="0" applyBorder="0" applyAlignment="0"/>
    <xf numFmtId="194" fontId="92" fillId="0" borderId="0" applyFill="0" applyBorder="0" applyAlignment="0"/>
    <xf numFmtId="197" fontId="92" fillId="0" borderId="0" applyFill="0" applyBorder="0" applyAlignment="0"/>
    <xf numFmtId="170" fontId="92" fillId="0" borderId="0" applyFill="0" applyBorder="0" applyAlignment="0"/>
    <xf numFmtId="0" fontId="93" fillId="81" borderId="37" applyNumberFormat="0" applyAlignment="0" applyProtection="0"/>
    <xf numFmtId="0" fontId="93" fillId="81" borderId="37" applyNumberFormat="0" applyAlignment="0" applyProtection="0"/>
    <xf numFmtId="0" fontId="93" fillId="81" borderId="37" applyNumberFormat="0" applyAlignment="0" applyProtection="0"/>
    <xf numFmtId="0" fontId="93" fillId="81" borderId="37" applyNumberFormat="0" applyAlignment="0" applyProtection="0"/>
    <xf numFmtId="0" fontId="93" fillId="81" borderId="37" applyNumberFormat="0" applyAlignment="0" applyProtection="0"/>
    <xf numFmtId="0" fontId="93" fillId="81" borderId="37" applyNumberFormat="0" applyAlignment="0" applyProtection="0"/>
    <xf numFmtId="187" fontId="94" fillId="21" borderId="1">
      <alignment vertical="center"/>
    </xf>
    <xf numFmtId="187" fontId="81" fillId="21" borderId="1">
      <alignment vertical="center"/>
    </xf>
    <xf numFmtId="187" fontId="81" fillId="21" borderId="1">
      <alignment vertical="center"/>
    </xf>
    <xf numFmtId="187" fontId="94" fillId="21" borderId="1">
      <alignment vertical="center"/>
    </xf>
    <xf numFmtId="187" fontId="94" fillId="21" borderId="1">
      <alignment vertical="center"/>
    </xf>
    <xf numFmtId="187" fontId="94" fillId="21" borderId="1">
      <alignment vertical="center"/>
    </xf>
    <xf numFmtId="187" fontId="94" fillId="21" borderId="1">
      <alignment vertical="center"/>
    </xf>
    <xf numFmtId="187" fontId="81" fillId="21" borderId="1">
      <alignment vertical="center"/>
    </xf>
    <xf numFmtId="187" fontId="81" fillId="21" borderId="1">
      <alignment vertical="center"/>
    </xf>
    <xf numFmtId="187" fontId="81" fillId="21" borderId="1">
      <alignment vertical="center"/>
    </xf>
    <xf numFmtId="187" fontId="81" fillId="21" borderId="1">
      <alignment vertical="center"/>
    </xf>
    <xf numFmtId="187" fontId="81" fillId="21" borderId="1">
      <alignment vertical="center"/>
    </xf>
    <xf numFmtId="187" fontId="81" fillId="21" borderId="1">
      <alignment vertical="center"/>
    </xf>
    <xf numFmtId="187" fontId="81" fillId="21" borderId="1">
      <alignment vertical="center"/>
    </xf>
    <xf numFmtId="187" fontId="81" fillId="21" borderId="1">
      <alignment vertical="center"/>
    </xf>
    <xf numFmtId="187" fontId="81" fillId="21" borderId="1">
      <alignment vertical="center"/>
    </xf>
    <xf numFmtId="187" fontId="81" fillId="21" borderId="1">
      <alignment vertical="center"/>
    </xf>
    <xf numFmtId="187" fontId="81" fillId="21" borderId="1">
      <alignment vertical="center"/>
    </xf>
    <xf numFmtId="187" fontId="81" fillId="21" borderId="1">
      <alignment vertical="center"/>
    </xf>
    <xf numFmtId="0" fontId="93" fillId="81" borderId="37" applyNumberFormat="0" applyAlignment="0" applyProtection="0"/>
    <xf numFmtId="0" fontId="93" fillId="81" borderId="37" applyNumberFormat="0" applyAlignment="0" applyProtection="0"/>
    <xf numFmtId="0" fontId="93" fillId="81" borderId="37" applyNumberFormat="0" applyAlignment="0" applyProtection="0"/>
    <xf numFmtId="0" fontId="93" fillId="81" borderId="37" applyNumberFormat="0" applyAlignment="0" applyProtection="0"/>
    <xf numFmtId="0" fontId="93" fillId="81" borderId="37" applyNumberFormat="0" applyAlignment="0" applyProtection="0"/>
    <xf numFmtId="0" fontId="93" fillId="81" borderId="37" applyNumberFormat="0" applyAlignment="0" applyProtection="0"/>
    <xf numFmtId="0" fontId="93" fillId="81" borderId="37" applyNumberFormat="0" applyAlignment="0" applyProtection="0"/>
    <xf numFmtId="0" fontId="93" fillId="81" borderId="37" applyNumberFormat="0" applyAlignment="0" applyProtection="0"/>
    <xf numFmtId="0" fontId="93" fillId="81" borderId="37" applyNumberFormat="0" applyAlignment="0" applyProtection="0"/>
    <xf numFmtId="0" fontId="93" fillId="81" borderId="37" applyNumberFormat="0" applyAlignment="0" applyProtection="0"/>
    <xf numFmtId="0" fontId="31" fillId="82" borderId="0" applyNumberFormat="0" applyFont="0" applyBorder="0" applyAlignment="0"/>
    <xf numFmtId="0" fontId="31" fillId="82" borderId="0" applyNumberFormat="0" applyFont="0" applyBorder="0" applyAlignment="0"/>
    <xf numFmtId="0" fontId="95" fillId="0" borderId="37" applyNumberFormat="0" applyAlignment="0">
      <protection locked="0"/>
    </xf>
    <xf numFmtId="0" fontId="96" fillId="0" borderId="36" applyNumberFormat="0" applyFont="0" applyFill="0" applyProtection="0">
      <alignment horizontal="centerContinuous" vertical="center"/>
    </xf>
    <xf numFmtId="0" fontId="96" fillId="0" borderId="36" applyNumberFormat="0" applyFont="0" applyFill="0" applyProtection="0">
      <alignment horizontal="centerContinuous" vertical="center"/>
    </xf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37" fontId="97" fillId="83" borderId="38">
      <alignment horizontal="center" vertical="center"/>
    </xf>
    <xf numFmtId="0" fontId="11" fillId="25" borderId="0" applyNumberFormat="0" applyFont="0" applyBorder="0" applyAlignment="0" applyProtection="0"/>
    <xf numFmtId="37" fontId="98" fillId="83" borderId="38">
      <alignment horizontal="center" vertical="center"/>
    </xf>
    <xf numFmtId="37" fontId="98" fillId="83" borderId="38">
      <alignment horizontal="center" vertical="center"/>
    </xf>
    <xf numFmtId="37" fontId="98" fillId="83" borderId="38">
      <alignment horizontal="center" vertical="center"/>
    </xf>
    <xf numFmtId="37" fontId="98" fillId="83" borderId="38">
      <alignment horizontal="center" vertical="center"/>
    </xf>
    <xf numFmtId="37" fontId="98" fillId="83" borderId="38">
      <alignment horizontal="center" vertical="center"/>
    </xf>
    <xf numFmtId="37" fontId="98" fillId="83" borderId="38">
      <alignment horizontal="center" vertical="center"/>
    </xf>
    <xf numFmtId="37" fontId="97" fillId="83" borderId="38">
      <alignment horizontal="center" vertical="center"/>
    </xf>
    <xf numFmtId="0" fontId="11" fillId="25" borderId="0" applyNumberFormat="0" applyFont="0" applyBorder="0" applyAlignment="0" applyProtection="0"/>
    <xf numFmtId="37" fontId="98" fillId="83" borderId="38">
      <alignment horizontal="center" vertical="center"/>
    </xf>
    <xf numFmtId="37" fontId="98" fillId="83" borderId="38">
      <alignment horizontal="center" vertical="center"/>
    </xf>
    <xf numFmtId="37" fontId="98" fillId="83" borderId="38">
      <alignment horizontal="center" vertical="center"/>
    </xf>
    <xf numFmtId="37" fontId="98" fillId="83" borderId="38">
      <alignment horizontal="center" vertical="center"/>
    </xf>
    <xf numFmtId="37" fontId="98" fillId="83" borderId="38">
      <alignment horizontal="center" vertical="center"/>
    </xf>
    <xf numFmtId="37" fontId="98" fillId="83" borderId="38">
      <alignment horizontal="center" vertical="center"/>
    </xf>
    <xf numFmtId="37" fontId="98" fillId="83" borderId="38">
      <alignment horizontal="center" vertical="center"/>
    </xf>
    <xf numFmtId="37" fontId="98" fillId="83" borderId="38">
      <alignment horizontal="center" vertical="center"/>
    </xf>
    <xf numFmtId="37" fontId="98" fillId="83" borderId="38">
      <alignment horizontal="center" vertical="center"/>
    </xf>
    <xf numFmtId="37" fontId="97" fillId="83" borderId="38">
      <alignment horizontal="center" vertical="center"/>
    </xf>
    <xf numFmtId="37" fontId="97" fillId="83" borderId="38">
      <alignment horizontal="center" vertical="center"/>
    </xf>
    <xf numFmtId="37" fontId="97" fillId="83" borderId="38">
      <alignment horizontal="center" vertical="center"/>
    </xf>
    <xf numFmtId="37" fontId="97" fillId="83" borderId="38">
      <alignment horizontal="center" vertical="center"/>
    </xf>
    <xf numFmtId="37" fontId="97" fillId="83" borderId="38">
      <alignment horizontal="center" vertical="center"/>
    </xf>
    <xf numFmtId="37" fontId="97" fillId="83" borderId="38">
      <alignment horizontal="center" vertical="center"/>
    </xf>
    <xf numFmtId="37" fontId="97" fillId="83" borderId="38">
      <alignment horizontal="center" vertical="center"/>
    </xf>
    <xf numFmtId="0" fontId="99" fillId="84" borderId="39" applyNumberFormat="0" applyAlignment="0" applyProtection="0"/>
    <xf numFmtId="0" fontId="99" fillId="84" borderId="39" applyNumberFormat="0" applyAlignment="0" applyProtection="0"/>
    <xf numFmtId="0" fontId="99" fillId="84" borderId="39" applyNumberFormat="0" applyAlignment="0" applyProtection="0"/>
    <xf numFmtId="0" fontId="99" fillId="84" borderId="39" applyNumberFormat="0" applyAlignment="0" applyProtection="0"/>
    <xf numFmtId="0" fontId="99" fillId="84" borderId="39" applyNumberFormat="0" applyAlignment="0" applyProtection="0"/>
    <xf numFmtId="0" fontId="99" fillId="84" borderId="39" applyNumberFormat="0" applyAlignment="0" applyProtection="0"/>
    <xf numFmtId="0" fontId="99" fillId="84" borderId="39" applyNumberFormat="0" applyAlignment="0" applyProtection="0"/>
    <xf numFmtId="0" fontId="99" fillId="84" borderId="39" applyNumberFormat="0" applyAlignment="0" applyProtection="0"/>
    <xf numFmtId="0" fontId="99" fillId="84" borderId="39" applyNumberFormat="0" applyAlignment="0" applyProtection="0"/>
    <xf numFmtId="0" fontId="99" fillId="84" borderId="39" applyNumberFormat="0" applyAlignment="0" applyProtection="0"/>
    <xf numFmtId="0" fontId="99" fillId="84" borderId="39" applyNumberFormat="0" applyAlignment="0" applyProtection="0"/>
    <xf numFmtId="0" fontId="99" fillId="84" borderId="39" applyNumberFormat="0" applyAlignment="0" applyProtection="0"/>
    <xf numFmtId="0" fontId="100" fillId="68" borderId="39" applyNumberFormat="0" applyAlignment="0" applyProtection="0"/>
    <xf numFmtId="0" fontId="100" fillId="84" borderId="39" applyNumberFormat="0" applyAlignment="0" applyProtection="0"/>
    <xf numFmtId="0" fontId="100" fillId="84" borderId="39" applyNumberFormat="0" applyAlignment="0" applyProtection="0"/>
    <xf numFmtId="0" fontId="100" fillId="84" borderId="39" applyNumberFormat="0" applyAlignment="0" applyProtection="0"/>
    <xf numFmtId="0" fontId="100" fillId="84" borderId="39" applyNumberFormat="0" applyAlignment="0" applyProtection="0"/>
    <xf numFmtId="0" fontId="100" fillId="68" borderId="39" applyNumberFormat="0" applyAlignment="0" applyProtection="0"/>
    <xf numFmtId="0" fontId="100" fillId="68" borderId="39" applyNumberFormat="0" applyAlignment="0" applyProtection="0"/>
    <xf numFmtId="0" fontId="100" fillId="68" borderId="39" applyNumberFormat="0" applyAlignment="0" applyProtection="0"/>
    <xf numFmtId="0" fontId="100" fillId="84" borderId="39" applyNumberFormat="0" applyAlignment="0" applyProtection="0"/>
    <xf numFmtId="0" fontId="100" fillId="84" borderId="39" applyNumberFormat="0" applyAlignment="0" applyProtection="0"/>
    <xf numFmtId="0" fontId="100" fillId="84" borderId="39" applyNumberFormat="0" applyAlignment="0" applyProtection="0"/>
    <xf numFmtId="0" fontId="100" fillId="84" borderId="39" applyNumberFormat="0" applyAlignment="0" applyProtection="0"/>
    <xf numFmtId="0" fontId="99" fillId="84" borderId="39" applyNumberFormat="0" applyAlignment="0" applyProtection="0"/>
    <xf numFmtId="0" fontId="99" fillId="84" borderId="39" applyNumberFormat="0" applyAlignment="0" applyProtection="0"/>
    <xf numFmtId="0" fontId="99" fillId="84" borderId="39" applyNumberFormat="0" applyAlignment="0" applyProtection="0"/>
    <xf numFmtId="0" fontId="99" fillId="84" borderId="39" applyNumberFormat="0" applyAlignment="0" applyProtection="0"/>
    <xf numFmtId="0" fontId="99" fillId="84" borderId="39" applyNumberFormat="0" applyAlignment="0" applyProtection="0"/>
    <xf numFmtId="0" fontId="99" fillId="84" borderId="39" applyNumberFormat="0" applyAlignment="0" applyProtection="0"/>
    <xf numFmtId="0" fontId="99" fillId="84" borderId="39" applyNumberFormat="0" applyAlignment="0" applyProtection="0"/>
    <xf numFmtId="0" fontId="99" fillId="84" borderId="39" applyNumberFormat="0" applyAlignment="0" applyProtection="0"/>
    <xf numFmtId="0" fontId="99" fillId="84" borderId="39" applyNumberFormat="0" applyAlignment="0" applyProtection="0"/>
    <xf numFmtId="0" fontId="99" fillId="84" borderId="39" applyNumberFormat="0" applyAlignment="0" applyProtection="0"/>
    <xf numFmtId="0" fontId="99" fillId="84" borderId="39" applyNumberFormat="0" applyAlignment="0" applyProtection="0"/>
    <xf numFmtId="0" fontId="99" fillId="84" borderId="39" applyNumberFormat="0" applyAlignment="0" applyProtection="0"/>
    <xf numFmtId="0" fontId="99" fillId="84" borderId="39" applyNumberFormat="0" applyAlignment="0" applyProtection="0"/>
    <xf numFmtId="37" fontId="97" fillId="83" borderId="38">
      <alignment horizontal="center" vertical="center"/>
    </xf>
    <xf numFmtId="0" fontId="101" fillId="0" borderId="38">
      <alignment horizontal="left" vertical="center"/>
    </xf>
    <xf numFmtId="0" fontId="101" fillId="0" borderId="38">
      <alignment horizontal="left" vertical="center"/>
    </xf>
    <xf numFmtId="198" fontId="31" fillId="0" borderId="40" applyFont="0" applyFill="0" applyBorder="0" applyProtection="0">
      <alignment horizontal="center"/>
      <protection locked="0"/>
    </xf>
    <xf numFmtId="0" fontId="96" fillId="0" borderId="0" applyNumberFormat="0" applyFill="0" applyBorder="0" applyProtection="0">
      <alignment horizontal="center" vertical="center"/>
    </xf>
    <xf numFmtId="0" fontId="96" fillId="0" borderId="0" applyNumberFormat="0" applyFill="0" applyBorder="0" applyProtection="0">
      <alignment horizontal="center" vertical="center"/>
    </xf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199" fontId="102" fillId="0" borderId="0" applyFont="0" applyFill="0" applyBorder="0" applyAlignment="0" applyProtection="0"/>
    <xf numFmtId="194" fontId="92" fillId="0" borderId="0" applyFont="0" applyFill="0" applyBorder="0" applyAlignment="0" applyProtection="0"/>
    <xf numFmtId="0" fontId="103" fillId="0" borderId="0" applyFont="0" applyFill="0" applyBorder="0" applyAlignment="0" applyProtection="0"/>
    <xf numFmtId="0" fontId="103" fillId="0" borderId="0" applyFont="0" applyFill="0" applyBorder="0" applyAlignment="0" applyProtection="0"/>
    <xf numFmtId="0" fontId="104" fillId="0" borderId="0" applyFont="0" applyFill="0" applyBorder="0" applyAlignment="0" applyProtection="0">
      <alignment horizontal="right"/>
    </xf>
    <xf numFmtId="0" fontId="104" fillId="0" borderId="0" applyFont="0" applyFill="0" applyBorder="0" applyAlignment="0" applyProtection="0">
      <alignment horizontal="right"/>
    </xf>
    <xf numFmtId="0" fontId="104" fillId="0" borderId="0" applyFont="0" applyFill="0" applyBorder="0" applyAlignment="0" applyProtection="0"/>
    <xf numFmtId="0" fontId="104" fillId="0" borderId="0" applyFont="0" applyFill="0" applyBorder="0" applyAlignment="0" applyProtection="0"/>
    <xf numFmtId="0" fontId="104" fillId="0" borderId="0" applyFont="0" applyFill="0" applyBorder="0" applyAlignment="0" applyProtection="0">
      <alignment horizontal="right"/>
    </xf>
    <xf numFmtId="0" fontId="104" fillId="0" borderId="0" applyFont="0" applyFill="0" applyBorder="0" applyAlignment="0" applyProtection="0">
      <alignment horizontal="right"/>
    </xf>
    <xf numFmtId="0" fontId="104" fillId="0" borderId="0" applyFont="0" applyFill="0" applyBorder="0" applyAlignment="0" applyProtection="0"/>
    <xf numFmtId="0" fontId="104" fillId="0" borderId="0" applyFont="0" applyFill="0" applyBorder="0" applyAlignment="0" applyProtection="0"/>
    <xf numFmtId="200" fontId="52" fillId="0" borderId="0" applyFont="0" applyFill="0" applyBorder="0" applyAlignment="0" applyProtection="0"/>
    <xf numFmtId="3" fontId="105" fillId="0" borderId="0" applyFont="0" applyFill="0" applyBorder="0" applyAlignment="0" applyProtection="0"/>
    <xf numFmtId="3" fontId="106" fillId="0" borderId="0" applyFont="0" applyFill="0" applyBorder="0" applyAlignment="0" applyProtection="0"/>
    <xf numFmtId="0" fontId="107" fillId="0" borderId="0"/>
    <xf numFmtId="0" fontId="107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81" fillId="0" borderId="0">
      <alignment horizontal="left" indent="3"/>
    </xf>
    <xf numFmtId="0" fontId="81" fillId="0" borderId="0">
      <alignment horizontal="left" indent="3"/>
    </xf>
    <xf numFmtId="0" fontId="81" fillId="0" borderId="0">
      <alignment horizontal="left" indent="5"/>
    </xf>
    <xf numFmtId="0" fontId="81" fillId="0" borderId="0">
      <alignment horizontal="left" indent="5"/>
    </xf>
    <xf numFmtId="170" fontId="36" fillId="24" borderId="33"/>
    <xf numFmtId="201" fontId="52" fillId="0" borderId="0" applyFont="0" applyFill="0" applyBorder="0" applyAlignment="0" applyProtection="0"/>
    <xf numFmtId="201" fontId="52" fillId="0" borderId="0" applyFont="0" applyFill="0" applyBorder="0" applyAlignment="0" applyProtection="0"/>
    <xf numFmtId="201" fontId="52" fillId="0" borderId="0" applyFont="0" applyFill="0" applyBorder="0" applyAlignment="0" applyProtection="0"/>
    <xf numFmtId="201" fontId="52" fillId="0" borderId="0" applyFont="0" applyFill="0" applyBorder="0" applyAlignment="0" applyProtection="0"/>
    <xf numFmtId="201" fontId="52" fillId="0" borderId="0" applyFont="0" applyFill="0" applyBorder="0" applyAlignment="0" applyProtection="0"/>
    <xf numFmtId="201" fontId="52" fillId="0" borderId="0" applyFont="0" applyFill="0" applyBorder="0" applyAlignment="0" applyProtection="0"/>
    <xf numFmtId="201" fontId="52" fillId="0" borderId="0" applyFont="0" applyFill="0" applyBorder="0" applyAlignment="0" applyProtection="0"/>
    <xf numFmtId="201" fontId="52" fillId="0" borderId="0" applyFont="0" applyFill="0" applyBorder="0" applyAlignment="0" applyProtection="0"/>
    <xf numFmtId="201" fontId="52" fillId="0" borderId="0" applyFont="0" applyFill="0" applyBorder="0" applyAlignment="0" applyProtection="0"/>
    <xf numFmtId="201" fontId="52" fillId="0" borderId="0" applyFont="0" applyFill="0" applyBorder="0" applyAlignment="0" applyProtection="0"/>
    <xf numFmtId="201" fontId="52" fillId="0" borderId="0" applyFont="0" applyFill="0" applyBorder="0" applyAlignment="0" applyProtection="0"/>
    <xf numFmtId="201" fontId="52" fillId="0" borderId="0" applyFont="0" applyFill="0" applyBorder="0" applyAlignment="0" applyProtection="0"/>
    <xf numFmtId="201" fontId="52" fillId="0" borderId="0" applyFont="0" applyFill="0" applyBorder="0" applyAlignment="0" applyProtection="0"/>
    <xf numFmtId="201" fontId="52" fillId="0" borderId="0" applyFont="0" applyFill="0" applyBorder="0" applyAlignment="0" applyProtection="0"/>
    <xf numFmtId="201" fontId="52" fillId="0" borderId="0" applyFont="0" applyFill="0" applyBorder="0" applyAlignment="0" applyProtection="0"/>
    <xf numFmtId="201" fontId="52" fillId="0" borderId="0" applyFont="0" applyFill="0" applyBorder="0" applyAlignment="0" applyProtection="0"/>
    <xf numFmtId="201" fontId="52" fillId="0" borderId="0" applyFont="0" applyFill="0" applyBorder="0" applyAlignment="0" applyProtection="0"/>
    <xf numFmtId="201" fontId="52" fillId="0" borderId="0" applyFont="0" applyFill="0" applyBorder="0" applyAlignment="0" applyProtection="0"/>
    <xf numFmtId="201" fontId="52" fillId="0" borderId="0" applyFont="0" applyFill="0" applyBorder="0" applyAlignment="0" applyProtection="0"/>
    <xf numFmtId="201" fontId="52" fillId="0" borderId="0" applyFont="0" applyFill="0" applyBorder="0" applyAlignment="0" applyProtection="0"/>
    <xf numFmtId="201" fontId="52" fillId="0" borderId="0" applyFont="0" applyFill="0" applyBorder="0" applyAlignment="0" applyProtection="0"/>
    <xf numFmtId="201" fontId="52" fillId="0" borderId="0" applyFont="0" applyFill="0" applyBorder="0" applyAlignment="0" applyProtection="0"/>
    <xf numFmtId="201" fontId="52" fillId="0" borderId="0" applyFont="0" applyFill="0" applyBorder="0" applyAlignment="0" applyProtection="0"/>
    <xf numFmtId="201" fontId="52" fillId="0" borderId="0" applyFont="0" applyFill="0" applyBorder="0" applyAlignment="0" applyProtection="0"/>
    <xf numFmtId="201" fontId="52" fillId="0" borderId="0" applyFont="0" applyFill="0" applyBorder="0" applyAlignment="0" applyProtection="0"/>
    <xf numFmtId="201" fontId="52" fillId="0" borderId="0" applyFont="0" applyFill="0" applyBorder="0" applyAlignment="0" applyProtection="0"/>
    <xf numFmtId="201" fontId="52" fillId="0" borderId="0" applyFont="0" applyFill="0" applyBorder="0" applyAlignment="0" applyProtection="0"/>
    <xf numFmtId="201" fontId="52" fillId="0" borderId="0" applyFont="0" applyFill="0" applyBorder="0" applyAlignment="0" applyProtection="0"/>
    <xf numFmtId="201" fontId="52" fillId="0" borderId="0" applyFont="0" applyFill="0" applyBorder="0" applyAlignment="0" applyProtection="0"/>
    <xf numFmtId="201" fontId="52" fillId="0" borderId="0" applyFont="0" applyFill="0" applyBorder="0" applyAlignment="0" applyProtection="0"/>
    <xf numFmtId="201" fontId="52" fillId="0" borderId="0" applyFont="0" applyFill="0" applyBorder="0" applyAlignment="0" applyProtection="0"/>
    <xf numFmtId="201" fontId="52" fillId="0" borderId="0" applyFont="0" applyFill="0" applyBorder="0" applyAlignment="0" applyProtection="0"/>
    <xf numFmtId="201" fontId="52" fillId="0" borderId="0" applyFont="0" applyFill="0" applyBorder="0" applyAlignment="0" applyProtection="0"/>
    <xf numFmtId="201" fontId="52" fillId="0" borderId="0" applyFont="0" applyFill="0" applyBorder="0" applyAlignment="0" applyProtection="0"/>
    <xf numFmtId="201" fontId="52" fillId="0" borderId="0" applyFont="0" applyFill="0" applyBorder="0" applyAlignment="0" applyProtection="0"/>
    <xf numFmtId="201" fontId="52" fillId="0" borderId="0" applyFont="0" applyFill="0" applyBorder="0" applyAlignment="0" applyProtection="0"/>
    <xf numFmtId="201" fontId="52" fillId="0" borderId="0" applyFont="0" applyFill="0" applyBorder="0" applyAlignment="0" applyProtection="0"/>
    <xf numFmtId="201" fontId="52" fillId="0" borderId="0" applyFont="0" applyFill="0" applyBorder="0" applyAlignment="0" applyProtection="0"/>
    <xf numFmtId="201" fontId="52" fillId="0" borderId="0" applyFont="0" applyFill="0" applyBorder="0" applyAlignment="0" applyProtection="0"/>
    <xf numFmtId="201" fontId="52" fillId="0" borderId="0" applyFont="0" applyFill="0" applyBorder="0" applyAlignment="0" applyProtection="0"/>
    <xf numFmtId="201" fontId="52" fillId="0" borderId="0" applyFont="0" applyFill="0" applyBorder="0" applyAlignment="0" applyProtection="0"/>
    <xf numFmtId="201" fontId="52" fillId="0" borderId="0" applyFont="0" applyFill="0" applyBorder="0" applyAlignment="0" applyProtection="0"/>
    <xf numFmtId="201" fontId="52" fillId="0" borderId="0" applyFont="0" applyFill="0" applyBorder="0" applyAlignment="0" applyProtection="0"/>
    <xf numFmtId="201" fontId="52" fillId="0" borderId="0" applyFont="0" applyFill="0" applyBorder="0" applyAlignment="0" applyProtection="0"/>
    <xf numFmtId="201" fontId="52" fillId="0" borderId="0" applyFont="0" applyFill="0" applyBorder="0" applyAlignment="0" applyProtection="0"/>
    <xf numFmtId="201" fontId="52" fillId="0" borderId="0" applyFont="0" applyFill="0" applyBorder="0" applyAlignment="0" applyProtection="0"/>
    <xf numFmtId="201" fontId="52" fillId="0" borderId="0" applyFont="0" applyFill="0" applyBorder="0" applyAlignment="0" applyProtection="0"/>
    <xf numFmtId="170" fontId="92" fillId="0" borderId="0" applyFont="0" applyFill="0" applyBorder="0" applyAlignment="0" applyProtection="0"/>
    <xf numFmtId="202" fontId="34" fillId="0" borderId="0" applyFont="0" applyFill="0" applyBorder="0" applyAlignment="0" applyProtection="0"/>
    <xf numFmtId="0" fontId="104" fillId="0" borderId="0" applyFont="0" applyFill="0" applyBorder="0" applyAlignment="0" applyProtection="0">
      <alignment horizontal="right"/>
    </xf>
    <xf numFmtId="0" fontId="104" fillId="0" borderId="0" applyFont="0" applyFill="0" applyBorder="0" applyAlignment="0" applyProtection="0">
      <alignment horizontal="right"/>
    </xf>
    <xf numFmtId="0" fontId="104" fillId="0" borderId="0" applyFont="0" applyFill="0" applyBorder="0" applyAlignment="0" applyProtection="0">
      <alignment horizontal="right"/>
    </xf>
    <xf numFmtId="0" fontId="104" fillId="0" borderId="0" applyFont="0" applyFill="0" applyBorder="0" applyAlignment="0" applyProtection="0">
      <alignment horizontal="right"/>
    </xf>
    <xf numFmtId="37" fontId="35" fillId="0" borderId="41" applyFont="0" applyFill="0" applyBorder="0"/>
    <xf numFmtId="37" fontId="35" fillId="0" borderId="41" applyFont="0" applyFill="0" applyBorder="0"/>
    <xf numFmtId="37" fontId="35" fillId="0" borderId="41" applyFont="0" applyFill="0" applyBorder="0"/>
    <xf numFmtId="37" fontId="73" fillId="0" borderId="41" applyFont="0" applyFill="0" applyBorder="0">
      <protection locked="0"/>
    </xf>
    <xf numFmtId="37" fontId="73" fillId="0" borderId="41" applyFont="0" applyFill="0" applyBorder="0">
      <protection locked="0"/>
    </xf>
    <xf numFmtId="37" fontId="73" fillId="0" borderId="41" applyFont="0" applyFill="0" applyBorder="0">
      <protection locked="0"/>
    </xf>
    <xf numFmtId="37" fontId="108" fillId="20" borderId="38" applyFill="0" applyBorder="0" applyProtection="0"/>
    <xf numFmtId="37" fontId="108" fillId="20" borderId="38" applyFill="0" applyBorder="0" applyProtection="0"/>
    <xf numFmtId="37" fontId="108" fillId="20" borderId="38" applyFill="0" applyBorder="0" applyProtection="0"/>
    <xf numFmtId="37" fontId="108" fillId="20" borderId="38" applyFill="0" applyBorder="0" applyProtection="0"/>
    <xf numFmtId="37" fontId="108" fillId="20" borderId="38" applyFill="0" applyBorder="0" applyProtection="0"/>
    <xf numFmtId="37" fontId="108" fillId="20" borderId="38" applyFill="0" applyBorder="0" applyProtection="0"/>
    <xf numFmtId="37" fontId="73" fillId="0" borderId="41" applyFill="0" applyBorder="0">
      <protection locked="0"/>
    </xf>
    <xf numFmtId="203" fontId="52" fillId="0" borderId="0" applyFont="0" applyFill="0" applyBorder="0" applyAlignment="0" applyProtection="0"/>
    <xf numFmtId="204" fontId="105" fillId="0" borderId="0" applyFont="0" applyFill="0" applyBorder="0" applyAlignment="0" applyProtection="0"/>
    <xf numFmtId="205" fontId="106" fillId="0" borderId="0" applyFont="0" applyFill="0" applyBorder="0" applyAlignment="0" applyProtection="0"/>
    <xf numFmtId="0" fontId="104" fillId="0" borderId="0" applyFill="0" applyBorder="0" applyProtection="0">
      <alignment vertical="center"/>
    </xf>
    <xf numFmtId="0" fontId="104" fillId="0" borderId="0" applyFill="0" applyBorder="0" applyProtection="0">
      <alignment vertical="center"/>
    </xf>
    <xf numFmtId="0" fontId="84" fillId="76" borderId="0"/>
    <xf numFmtId="0" fontId="84" fillId="76" borderId="0"/>
    <xf numFmtId="0" fontId="85" fillId="85" borderId="0"/>
    <xf numFmtId="0" fontId="85" fillId="85" borderId="0"/>
    <xf numFmtId="0" fontId="105" fillId="0" borderId="0" applyFont="0" applyFill="0" applyBorder="0" applyAlignment="0" applyProtection="0"/>
    <xf numFmtId="0" fontId="105" fillId="0" borderId="0" applyFont="0" applyFill="0" applyBorder="0" applyAlignment="0" applyProtection="0"/>
    <xf numFmtId="14" fontId="109" fillId="0" borderId="0" applyFont="0" applyBorder="0">
      <alignment vertical="top"/>
    </xf>
    <xf numFmtId="14" fontId="110" fillId="0" borderId="0"/>
    <xf numFmtId="14" fontId="109" fillId="0" borderId="0" applyFont="0" applyBorder="0">
      <alignment vertical="top"/>
    </xf>
    <xf numFmtId="14" fontId="110" fillId="0" borderId="0"/>
    <xf numFmtId="14" fontId="109" fillId="0" borderId="0" applyFont="0" applyBorder="0">
      <alignment vertical="top"/>
    </xf>
    <xf numFmtId="0" fontId="105" fillId="0" borderId="0" applyFont="0" applyFill="0" applyBorder="0" applyAlignment="0" applyProtection="0"/>
    <xf numFmtId="0" fontId="105" fillId="0" borderId="0" applyFont="0" applyFill="0" applyBorder="0" applyAlignment="0" applyProtection="0"/>
    <xf numFmtId="0" fontId="105" fillId="0" borderId="0" applyFont="0" applyFill="0" applyBorder="0" applyAlignment="0" applyProtection="0"/>
    <xf numFmtId="0" fontId="105" fillId="0" borderId="0" applyFont="0" applyFill="0" applyBorder="0" applyAlignment="0" applyProtection="0"/>
    <xf numFmtId="0" fontId="105" fillId="0" borderId="0" applyFont="0" applyFill="0" applyBorder="0" applyAlignment="0" applyProtection="0"/>
    <xf numFmtId="0" fontId="104" fillId="0" borderId="0" applyFont="0" applyFill="0" applyBorder="0" applyAlignment="0" applyProtection="0"/>
    <xf numFmtId="0" fontId="104" fillId="0" borderId="0" applyFont="0" applyFill="0" applyBorder="0" applyAlignment="0" applyProtection="0"/>
    <xf numFmtId="15" fontId="111" fillId="0" borderId="42" applyFont="0" applyFill="0" applyBorder="0" applyAlignment="0">
      <alignment horizontal="centerContinuous"/>
    </xf>
    <xf numFmtId="206" fontId="111" fillId="0" borderId="42" applyFont="0" applyFill="0" applyBorder="0" applyAlignment="0">
      <alignment horizontal="centerContinuous"/>
    </xf>
    <xf numFmtId="14" fontId="112" fillId="0" borderId="0" applyFill="0" applyBorder="0" applyAlignment="0"/>
    <xf numFmtId="0" fontId="106" fillId="0" borderId="0" applyFont="0" applyFill="0" applyBorder="0" applyAlignment="0" applyProtection="0"/>
    <xf numFmtId="14" fontId="113" fillId="0" borderId="0">
      <alignment vertical="top"/>
    </xf>
    <xf numFmtId="38" fontId="11" fillId="0" borderId="0" applyFont="0" applyFill="0" applyBorder="0" applyAlignment="0" applyProtection="0"/>
    <xf numFmtId="38" fontId="52" fillId="0" borderId="43">
      <alignment vertical="center"/>
    </xf>
    <xf numFmtId="207" fontId="31" fillId="0" borderId="0" applyFont="0" applyFill="0" applyBorder="0" applyAlignment="0" applyProtection="0"/>
    <xf numFmtId="208" fontId="31" fillId="0" borderId="0" applyFont="0" applyFill="0" applyBorder="0" applyAlignment="0" applyProtection="0"/>
    <xf numFmtId="0" fontId="78" fillId="0" borderId="0"/>
    <xf numFmtId="0" fontId="78" fillId="0" borderId="0"/>
    <xf numFmtId="209" fontId="34" fillId="0" borderId="0" applyFont="0" applyFill="0" applyBorder="0" applyAlignment="0" applyProtection="0"/>
    <xf numFmtId="170" fontId="114" fillId="0" borderId="0">
      <alignment horizontal="center"/>
    </xf>
    <xf numFmtId="0" fontId="104" fillId="0" borderId="44" applyNumberFormat="0" applyFont="0" applyFill="0" applyAlignment="0" applyProtection="0"/>
    <xf numFmtId="0" fontId="104" fillId="0" borderId="44" applyNumberFormat="0" applyFont="0" applyFill="0" applyAlignment="0" applyProtection="0"/>
    <xf numFmtId="0" fontId="115" fillId="0" borderId="0" applyFill="0" applyBorder="0" applyAlignment="0" applyProtection="0"/>
    <xf numFmtId="0" fontId="115" fillId="0" borderId="0" applyFill="0" applyBorder="0" applyAlignment="0" applyProtection="0"/>
    <xf numFmtId="210" fontId="38" fillId="0" borderId="0" applyFill="0" applyBorder="0" applyAlignment="0" applyProtection="0"/>
    <xf numFmtId="0" fontId="38" fillId="0" borderId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175" fontId="117" fillId="0" borderId="0">
      <alignment vertical="top"/>
    </xf>
    <xf numFmtId="38" fontId="117" fillId="0" borderId="0">
      <alignment vertical="top"/>
    </xf>
    <xf numFmtId="38" fontId="117" fillId="0" borderId="0">
      <alignment vertical="top"/>
    </xf>
    <xf numFmtId="38" fontId="117" fillId="0" borderId="0">
      <alignment vertical="top"/>
    </xf>
    <xf numFmtId="0" fontId="118" fillId="86" borderId="0" applyNumberFormat="0" applyBorder="0" applyAlignment="0" applyProtection="0"/>
    <xf numFmtId="0" fontId="118" fillId="86" borderId="0" applyNumberFormat="0" applyBorder="0" applyAlignment="0" applyProtection="0"/>
    <xf numFmtId="0" fontId="118" fillId="87" borderId="0" applyNumberFormat="0" applyBorder="0" applyAlignment="0" applyProtection="0"/>
    <xf numFmtId="0" fontId="118" fillId="87" borderId="0" applyNumberFormat="0" applyBorder="0" applyAlignment="0" applyProtection="0"/>
    <xf numFmtId="0" fontId="118" fillId="88" borderId="0" applyNumberFormat="0" applyBorder="0" applyAlignment="0" applyProtection="0"/>
    <xf numFmtId="0" fontId="118" fillId="88" borderId="0" applyNumberFormat="0" applyBorder="0" applyAlignment="0" applyProtection="0"/>
    <xf numFmtId="194" fontId="92" fillId="0" borderId="0" applyFill="0" applyBorder="0" applyAlignment="0"/>
    <xf numFmtId="170" fontId="92" fillId="0" borderId="0" applyFill="0" applyBorder="0" applyAlignment="0"/>
    <xf numFmtId="194" fontId="92" fillId="0" borderId="0" applyFill="0" applyBorder="0" applyAlignment="0"/>
    <xf numFmtId="197" fontId="92" fillId="0" borderId="0" applyFill="0" applyBorder="0" applyAlignment="0"/>
    <xf numFmtId="170" fontId="92" fillId="0" borderId="0" applyFill="0" applyBorder="0" applyAlignment="0"/>
    <xf numFmtId="168" fontId="119" fillId="0" borderId="0" applyFont="0" applyFill="0" applyBorder="0" applyAlignment="0" applyProtection="0"/>
    <xf numFmtId="168" fontId="31" fillId="0" borderId="0" applyFont="0" applyFill="0" applyBorder="0" applyAlignment="0" applyProtection="0"/>
    <xf numFmtId="168" fontId="31" fillId="0" borderId="0" applyFont="0" applyFill="0" applyBorder="0" applyAlignment="0" applyProtection="0"/>
    <xf numFmtId="168" fontId="119" fillId="0" borderId="0" applyFont="0" applyFill="0" applyBorder="0" applyAlignment="0" applyProtection="0"/>
    <xf numFmtId="37" fontId="31" fillId="0" borderId="0"/>
    <xf numFmtId="0" fontId="38" fillId="0" borderId="0"/>
    <xf numFmtId="0" fontId="62" fillId="0" borderId="0"/>
    <xf numFmtId="0" fontId="62" fillId="0" borderId="0"/>
    <xf numFmtId="0" fontId="38" fillId="0" borderId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211" fontId="31" fillId="0" borderId="0" applyFont="0" applyFill="0" applyBorder="0" applyAlignment="0" applyProtection="0"/>
    <xf numFmtId="212" fontId="31" fillId="0" borderId="0" applyFont="0" applyFill="0" applyBorder="0" applyAlignment="0" applyProtection="0"/>
    <xf numFmtId="0" fontId="28" fillId="0" borderId="0">
      <protection locked="0"/>
    </xf>
    <xf numFmtId="0" fontId="28" fillId="0" borderId="0">
      <protection locked="0"/>
    </xf>
    <xf numFmtId="0" fontId="28" fillId="0" borderId="0">
      <protection locked="0"/>
    </xf>
    <xf numFmtId="0" fontId="28" fillId="0" borderId="0">
      <protection locked="0"/>
    </xf>
    <xf numFmtId="0" fontId="28" fillId="0" borderId="0">
      <protection locked="0"/>
    </xf>
    <xf numFmtId="0" fontId="28" fillId="0" borderId="0">
      <protection locked="0"/>
    </xf>
    <xf numFmtId="0" fontId="28" fillId="0" borderId="0">
      <protection locked="0"/>
    </xf>
    <xf numFmtId="0" fontId="28" fillId="0" borderId="0">
      <protection locked="0"/>
    </xf>
    <xf numFmtId="0" fontId="28" fillId="0" borderId="0">
      <protection locked="0"/>
    </xf>
    <xf numFmtId="0" fontId="28" fillId="0" borderId="0">
      <protection locked="0"/>
    </xf>
    <xf numFmtId="0" fontId="28" fillId="0" borderId="0">
      <protection locked="0"/>
    </xf>
    <xf numFmtId="0" fontId="28" fillId="0" borderId="0">
      <protection locked="0"/>
    </xf>
    <xf numFmtId="0" fontId="28" fillId="0" borderId="0">
      <protection locked="0"/>
    </xf>
    <xf numFmtId="0" fontId="28" fillId="0" borderId="0">
      <protection locked="0"/>
    </xf>
    <xf numFmtId="213" fontId="121" fillId="0" borderId="0"/>
    <xf numFmtId="2" fontId="105" fillId="0" borderId="0" applyFont="0" applyFill="0" applyBorder="0" applyAlignment="0" applyProtection="0"/>
    <xf numFmtId="2" fontId="106" fillId="0" borderId="0" applyFont="0" applyFill="0" applyBorder="0" applyAlignment="0" applyProtection="0"/>
    <xf numFmtId="0" fontId="78" fillId="0" borderId="0"/>
    <xf numFmtId="0" fontId="78" fillId="0" borderId="0"/>
    <xf numFmtId="0" fontId="40" fillId="0" borderId="0">
      <alignment vertical="center"/>
    </xf>
    <xf numFmtId="0" fontId="40" fillId="0" borderId="0">
      <alignment vertical="center"/>
    </xf>
    <xf numFmtId="0" fontId="122" fillId="0" borderId="0" applyNumberFormat="0" applyFill="0" applyBorder="0" applyAlignment="0" applyProtection="0">
      <alignment vertical="top"/>
      <protection locked="0"/>
    </xf>
    <xf numFmtId="0" fontId="122" fillId="0" borderId="0" applyNumberFormat="0" applyFill="0" applyBorder="0" applyAlignment="0" applyProtection="0">
      <alignment vertical="top"/>
      <protection locked="0"/>
    </xf>
    <xf numFmtId="0" fontId="122" fillId="0" borderId="0" applyNumberFormat="0" applyFill="0" applyBorder="0" applyAlignment="0" applyProtection="0">
      <alignment vertical="top"/>
      <protection locked="0"/>
    </xf>
    <xf numFmtId="0" fontId="122" fillId="0" borderId="0" applyNumberFormat="0" applyFill="0" applyBorder="0" applyAlignment="0" applyProtection="0">
      <alignment vertical="top"/>
      <protection locked="0"/>
    </xf>
    <xf numFmtId="0" fontId="37" fillId="0" borderId="0" applyNumberFormat="0" applyFill="0" applyBorder="0" applyAlignment="0" applyProtection="0">
      <alignment vertical="top"/>
      <protection locked="0"/>
    </xf>
    <xf numFmtId="0" fontId="78" fillId="0" borderId="45"/>
    <xf numFmtId="0" fontId="78" fillId="0" borderId="45"/>
    <xf numFmtId="178" fontId="78" fillId="0" borderId="45"/>
    <xf numFmtId="178" fontId="78" fillId="0" borderId="45"/>
    <xf numFmtId="0" fontId="78" fillId="0" borderId="45"/>
    <xf numFmtId="0" fontId="78" fillId="0" borderId="45"/>
    <xf numFmtId="0" fontId="78" fillId="0" borderId="45"/>
    <xf numFmtId="0" fontId="78" fillId="0" borderId="45"/>
    <xf numFmtId="0" fontId="78" fillId="0" borderId="45"/>
    <xf numFmtId="178" fontId="78" fillId="0" borderId="45"/>
    <xf numFmtId="178" fontId="78" fillId="0" borderId="45"/>
    <xf numFmtId="0" fontId="78" fillId="0" borderId="45"/>
    <xf numFmtId="0" fontId="78" fillId="0" borderId="45"/>
    <xf numFmtId="0" fontId="78" fillId="0" borderId="45"/>
    <xf numFmtId="0" fontId="78" fillId="0" borderId="45"/>
    <xf numFmtId="178" fontId="78" fillId="0" borderId="45"/>
    <xf numFmtId="178" fontId="78" fillId="0" borderId="45"/>
    <xf numFmtId="0" fontId="78" fillId="0" borderId="45"/>
    <xf numFmtId="0" fontId="78" fillId="0" borderId="45"/>
    <xf numFmtId="0" fontId="78" fillId="0" borderId="45"/>
    <xf numFmtId="0" fontId="78" fillId="0" borderId="45"/>
    <xf numFmtId="15" fontId="31" fillId="0" borderId="0">
      <alignment vertical="center"/>
    </xf>
    <xf numFmtId="0" fontId="123" fillId="0" borderId="0" applyFill="0" applyBorder="0" applyProtection="0">
      <alignment horizontal="left"/>
    </xf>
    <xf numFmtId="0" fontId="123" fillId="0" borderId="0" applyFill="0" applyBorder="0" applyProtection="0">
      <alignment horizontal="left"/>
    </xf>
    <xf numFmtId="0" fontId="31" fillId="0" borderId="0" applyNumberFormat="0" applyFont="0">
      <alignment wrapText="1"/>
    </xf>
    <xf numFmtId="0" fontId="31" fillId="0" borderId="0" applyNumberFormat="0" applyFont="0">
      <alignment wrapText="1"/>
    </xf>
    <xf numFmtId="214" fontId="38" fillId="89" borderId="38" applyBorder="0">
      <alignment horizontal="center" vertical="center"/>
    </xf>
    <xf numFmtId="0" fontId="124" fillId="34" borderId="0" applyNumberFormat="0" applyBorder="0" applyAlignment="0" applyProtection="0"/>
    <xf numFmtId="0" fontId="124" fillId="34" borderId="0" applyNumberFormat="0" applyBorder="0" applyAlignment="0" applyProtection="0"/>
    <xf numFmtId="0" fontId="124" fillId="34" borderId="0" applyNumberFormat="0" applyBorder="0" applyAlignment="0" applyProtection="0"/>
    <xf numFmtId="0" fontId="124" fillId="34" borderId="0" applyNumberFormat="0" applyBorder="0" applyAlignment="0" applyProtection="0"/>
    <xf numFmtId="0" fontId="124" fillId="34" borderId="0" applyNumberFormat="0" applyBorder="0" applyAlignment="0" applyProtection="0"/>
    <xf numFmtId="0" fontId="124" fillId="34" borderId="0" applyNumberFormat="0" applyBorder="0" applyAlignment="0" applyProtection="0"/>
    <xf numFmtId="0" fontId="125" fillId="90" borderId="0" applyNumberFormat="0" applyBorder="0" applyAlignment="0" applyProtection="0"/>
    <xf numFmtId="0" fontId="125" fillId="90" borderId="0" applyNumberFormat="0" applyBorder="0" applyAlignment="0" applyProtection="0"/>
    <xf numFmtId="0" fontId="124" fillId="34" borderId="0" applyNumberFormat="0" applyBorder="0" applyAlignment="0" applyProtection="0"/>
    <xf numFmtId="0" fontId="124" fillId="34" borderId="0" applyNumberFormat="0" applyBorder="0" applyAlignment="0" applyProtection="0"/>
    <xf numFmtId="0" fontId="124" fillId="34" borderId="0" applyNumberFormat="0" applyBorder="0" applyAlignment="0" applyProtection="0"/>
    <xf numFmtId="0" fontId="124" fillId="34" borderId="0" applyNumberFormat="0" applyBorder="0" applyAlignment="0" applyProtection="0"/>
    <xf numFmtId="0" fontId="124" fillId="34" borderId="0" applyNumberFormat="0" applyBorder="0" applyAlignment="0" applyProtection="0"/>
    <xf numFmtId="0" fontId="124" fillId="34" borderId="0" applyNumberFormat="0" applyBorder="0" applyAlignment="0" applyProtection="0"/>
    <xf numFmtId="0" fontId="124" fillId="34" borderId="0" applyNumberFormat="0" applyBorder="0" applyAlignment="0" applyProtection="0"/>
    <xf numFmtId="213" fontId="126" fillId="0" borderId="0" applyNumberFormat="0" applyFill="0" applyBorder="0" applyAlignment="0" applyProtection="0">
      <alignment horizontal="center"/>
    </xf>
    <xf numFmtId="0" fontId="127" fillId="91" borderId="0" applyNumberFormat="0" applyBorder="0" applyAlignment="0" applyProtection="0"/>
    <xf numFmtId="0" fontId="127" fillId="91" borderId="0" applyNumberFormat="0" applyBorder="0" applyAlignment="0" applyProtection="0"/>
    <xf numFmtId="0" fontId="78" fillId="0" borderId="0"/>
    <xf numFmtId="0" fontId="78" fillId="0" borderId="0"/>
    <xf numFmtId="0" fontId="78" fillId="0" borderId="0"/>
    <xf numFmtId="0" fontId="78" fillId="0" borderId="0"/>
    <xf numFmtId="166" fontId="78" fillId="18" borderId="38" applyNumberFormat="0" applyFont="0" applyBorder="0" applyAlignment="0" applyProtection="0"/>
    <xf numFmtId="166" fontId="78" fillId="18" borderId="38" applyNumberFormat="0" applyFont="0" applyBorder="0" applyAlignment="0" applyProtection="0"/>
    <xf numFmtId="0" fontId="104" fillId="0" borderId="0" applyFont="0" applyFill="0" applyBorder="0" applyAlignment="0" applyProtection="0">
      <alignment horizontal="right"/>
    </xf>
    <xf numFmtId="0" fontId="104" fillId="0" borderId="0" applyFont="0" applyFill="0" applyBorder="0" applyAlignment="0" applyProtection="0">
      <alignment horizontal="right"/>
    </xf>
    <xf numFmtId="215" fontId="128" fillId="18" borderId="0" applyNumberFormat="0" applyFont="0" applyAlignment="0"/>
    <xf numFmtId="0" fontId="129" fillId="0" borderId="0" applyProtection="0">
      <alignment horizontal="right"/>
    </xf>
    <xf numFmtId="0" fontId="129" fillId="0" borderId="0" applyProtection="0">
      <alignment horizontal="right"/>
    </xf>
    <xf numFmtId="0" fontId="95" fillId="81" borderId="37" applyNumberFormat="0" applyAlignment="0"/>
    <xf numFmtId="0" fontId="130" fillId="0" borderId="11" applyNumberFormat="0" applyAlignment="0" applyProtection="0">
      <alignment horizontal="left" vertical="center"/>
    </xf>
    <xf numFmtId="0" fontId="130" fillId="0" borderId="46" applyNumberFormat="0" applyAlignment="0" applyProtection="0"/>
    <xf numFmtId="178" fontId="130" fillId="0" borderId="46" applyNumberFormat="0" applyAlignment="0" applyProtection="0"/>
    <xf numFmtId="178" fontId="130" fillId="0" borderId="46" applyNumberFormat="0" applyAlignment="0" applyProtection="0"/>
    <xf numFmtId="0" fontId="130" fillId="0" borderId="46" applyNumberFormat="0" applyAlignment="0" applyProtection="0"/>
    <xf numFmtId="0" fontId="130" fillId="0" borderId="46" applyNumberFormat="0" applyAlignment="0" applyProtection="0"/>
    <xf numFmtId="0" fontId="130" fillId="0" borderId="46" applyNumberFormat="0" applyAlignment="0" applyProtection="0"/>
    <xf numFmtId="0" fontId="130" fillId="0" borderId="46" applyNumberFormat="0" applyAlignment="0" applyProtection="0"/>
    <xf numFmtId="0" fontId="130" fillId="0" borderId="46" applyNumberFormat="0" applyAlignment="0" applyProtection="0"/>
    <xf numFmtId="178" fontId="130" fillId="0" borderId="46" applyNumberFormat="0" applyAlignment="0" applyProtection="0"/>
    <xf numFmtId="178" fontId="130" fillId="0" borderId="46" applyNumberFormat="0" applyAlignment="0" applyProtection="0"/>
    <xf numFmtId="0" fontId="130" fillId="0" borderId="46" applyNumberFormat="0" applyAlignment="0" applyProtection="0"/>
    <xf numFmtId="0" fontId="130" fillId="0" borderId="46" applyNumberFormat="0" applyAlignment="0" applyProtection="0"/>
    <xf numFmtId="0" fontId="130" fillId="0" borderId="46" applyNumberFormat="0" applyAlignment="0" applyProtection="0"/>
    <xf numFmtId="0" fontId="130" fillId="0" borderId="46" applyNumberFormat="0" applyAlignment="0" applyProtection="0"/>
    <xf numFmtId="178" fontId="130" fillId="0" borderId="11" applyNumberFormat="0" applyAlignment="0" applyProtection="0">
      <alignment horizontal="left" vertical="center"/>
    </xf>
    <xf numFmtId="0" fontId="130" fillId="0" borderId="11" applyNumberFormat="0" applyAlignment="0" applyProtection="0">
      <alignment horizontal="left" vertical="center"/>
    </xf>
    <xf numFmtId="0" fontId="130" fillId="0" borderId="4">
      <alignment horizontal="left" vertical="center"/>
    </xf>
    <xf numFmtId="0" fontId="130" fillId="0" borderId="4">
      <alignment horizontal="left" vertical="center"/>
    </xf>
    <xf numFmtId="0" fontId="130" fillId="0" borderId="4">
      <alignment horizontal="left" vertical="center"/>
    </xf>
    <xf numFmtId="0" fontId="130" fillId="0" borderId="4">
      <alignment horizontal="left" vertical="center"/>
    </xf>
    <xf numFmtId="0" fontId="130" fillId="0" borderId="4">
      <alignment horizontal="left" vertical="center"/>
    </xf>
    <xf numFmtId="0" fontId="130" fillId="0" borderId="4">
      <alignment horizontal="left" vertical="center"/>
    </xf>
    <xf numFmtId="0" fontId="130" fillId="0" borderId="4">
      <alignment horizontal="left" vertical="center"/>
    </xf>
    <xf numFmtId="0" fontId="130" fillId="0" borderId="4">
      <alignment horizontal="left" vertical="center"/>
    </xf>
    <xf numFmtId="0" fontId="130" fillId="0" borderId="4">
      <alignment horizontal="left" vertical="center"/>
    </xf>
    <xf numFmtId="0" fontId="130" fillId="0" borderId="4">
      <alignment horizontal="left" vertical="center"/>
    </xf>
    <xf numFmtId="0" fontId="130" fillId="0" borderId="4">
      <alignment horizontal="left" vertical="center"/>
    </xf>
    <xf numFmtId="0" fontId="130" fillId="0" borderId="4">
      <alignment horizontal="left" vertical="center"/>
    </xf>
    <xf numFmtId="0" fontId="130" fillId="0" borderId="4">
      <alignment horizontal="left" vertical="center"/>
    </xf>
    <xf numFmtId="0" fontId="130" fillId="0" borderId="47">
      <alignment horizontal="left" vertical="center"/>
    </xf>
    <xf numFmtId="0" fontId="130" fillId="0" borderId="47">
      <alignment horizontal="left" vertical="center"/>
    </xf>
    <xf numFmtId="0" fontId="130" fillId="0" borderId="47">
      <alignment horizontal="left" vertical="center"/>
    </xf>
    <xf numFmtId="0" fontId="130" fillId="0" borderId="47">
      <alignment horizontal="left" vertical="center"/>
    </xf>
    <xf numFmtId="0" fontId="130" fillId="0" borderId="47">
      <alignment horizontal="left" vertical="center"/>
    </xf>
    <xf numFmtId="0" fontId="130" fillId="0" borderId="47">
      <alignment horizontal="left" vertical="center"/>
    </xf>
    <xf numFmtId="0" fontId="130" fillId="0" borderId="4">
      <alignment horizontal="left" vertical="center"/>
    </xf>
    <xf numFmtId="0" fontId="130" fillId="0" borderId="47">
      <alignment horizontal="left" vertical="center"/>
    </xf>
    <xf numFmtId="0" fontId="131" fillId="0" borderId="0">
      <alignment vertical="top"/>
    </xf>
    <xf numFmtId="0" fontId="132" fillId="0" borderId="0" applyNumberFormat="0" applyFill="0" applyBorder="0" applyAlignment="0" applyProtection="0"/>
    <xf numFmtId="0" fontId="132" fillId="0" borderId="0"/>
    <xf numFmtId="0" fontId="132" fillId="0" borderId="0"/>
    <xf numFmtId="0" fontId="133" fillId="0" borderId="48" applyNumberFormat="0" applyFill="0" applyAlignment="0" applyProtection="0"/>
    <xf numFmtId="0" fontId="133" fillId="0" borderId="48" applyNumberFormat="0" applyFill="0" applyAlignment="0" applyProtection="0"/>
    <xf numFmtId="0" fontId="133" fillId="0" borderId="48" applyNumberFormat="0" applyFill="0" applyAlignment="0" applyProtection="0"/>
    <xf numFmtId="0" fontId="133" fillId="0" borderId="48" applyNumberFormat="0" applyFill="0" applyAlignment="0" applyProtection="0"/>
    <xf numFmtId="0" fontId="132" fillId="0" borderId="0" applyNumberFormat="0" applyFill="0" applyBorder="0" applyAlignment="0" applyProtection="0"/>
    <xf numFmtId="0" fontId="133" fillId="0" borderId="48" applyNumberFormat="0" applyFill="0" applyAlignment="0" applyProtection="0"/>
    <xf numFmtId="0" fontId="133" fillId="0" borderId="48" applyNumberFormat="0" applyFill="0" applyAlignment="0" applyProtection="0"/>
    <xf numFmtId="0" fontId="133" fillId="0" borderId="48" applyNumberFormat="0" applyFill="0" applyAlignment="0" applyProtection="0"/>
    <xf numFmtId="0" fontId="133" fillId="0" borderId="48" applyNumberFormat="0" applyFill="0" applyAlignment="0" applyProtection="0"/>
    <xf numFmtId="38" fontId="134" fillId="0" borderId="0"/>
    <xf numFmtId="0" fontId="135" fillId="92" borderId="0" applyNumberFormat="0" applyFill="0" applyBorder="0" applyAlignment="0" applyProtection="0"/>
    <xf numFmtId="0" fontId="135" fillId="92" borderId="0" applyNumberFormat="0" applyFill="0" applyBorder="0" applyAlignment="0" applyProtection="0"/>
    <xf numFmtId="0" fontId="135" fillId="92" borderId="0" applyNumberFormat="0" applyFill="0" applyBorder="0" applyAlignment="0" applyProtection="0"/>
    <xf numFmtId="0" fontId="135" fillId="92" borderId="0" applyNumberFormat="0" applyFill="0" applyBorder="0" applyAlignment="0" applyProtection="0"/>
    <xf numFmtId="0" fontId="133" fillId="0" borderId="48" applyNumberFormat="0" applyFill="0" applyAlignment="0" applyProtection="0"/>
    <xf numFmtId="0" fontId="133" fillId="0" borderId="48" applyNumberFormat="0" applyFill="0" applyAlignment="0" applyProtection="0"/>
    <xf numFmtId="0" fontId="133" fillId="0" borderId="48" applyNumberFormat="0" applyFill="0" applyAlignment="0" applyProtection="0"/>
    <xf numFmtId="0" fontId="133" fillId="0" borderId="48" applyNumberFormat="0" applyFill="0" applyAlignment="0" applyProtection="0"/>
    <xf numFmtId="0" fontId="133" fillId="0" borderId="48" applyNumberFormat="0" applyFill="0" applyAlignment="0" applyProtection="0"/>
    <xf numFmtId="0" fontId="133" fillId="0" borderId="48" applyNumberFormat="0" applyFill="0" applyAlignment="0" applyProtection="0"/>
    <xf numFmtId="0" fontId="136" fillId="0" borderId="0" applyNumberFormat="0" applyFill="0" applyBorder="0" applyAlignment="0" applyProtection="0"/>
    <xf numFmtId="0" fontId="137" fillId="0" borderId="49" applyNumberFormat="0" applyFill="0" applyAlignment="0" applyProtection="0"/>
    <xf numFmtId="0" fontId="137" fillId="0" borderId="49" applyNumberFormat="0" applyFill="0" applyAlignment="0" applyProtection="0"/>
    <xf numFmtId="0" fontId="137" fillId="0" borderId="49" applyNumberFormat="0" applyFill="0" applyAlignment="0" applyProtection="0"/>
    <xf numFmtId="0" fontId="137" fillId="0" borderId="49" applyNumberFormat="0" applyFill="0" applyAlignment="0" applyProtection="0"/>
    <xf numFmtId="0" fontId="136" fillId="0" borderId="0" applyNumberFormat="0" applyFill="0" applyBorder="0" applyAlignment="0" applyProtection="0"/>
    <xf numFmtId="0" fontId="137" fillId="0" borderId="49" applyNumberFormat="0" applyFill="0" applyAlignment="0" applyProtection="0"/>
    <xf numFmtId="0" fontId="137" fillId="0" borderId="49" applyNumberFormat="0" applyFill="0" applyAlignment="0" applyProtection="0"/>
    <xf numFmtId="0" fontId="137" fillId="0" borderId="49" applyNumberFormat="0" applyFill="0" applyAlignment="0" applyProtection="0"/>
    <xf numFmtId="0" fontId="137" fillId="0" borderId="49" applyNumberFormat="0" applyFill="0" applyAlignment="0" applyProtection="0"/>
    <xf numFmtId="38" fontId="138" fillId="0" borderId="0">
      <alignment horizontal="left"/>
    </xf>
    <xf numFmtId="0" fontId="137" fillId="0" borderId="49" applyNumberFormat="0" applyFill="0" applyAlignment="0" applyProtection="0"/>
    <xf numFmtId="0" fontId="137" fillId="0" borderId="49" applyNumberFormat="0" applyFill="0" applyAlignment="0" applyProtection="0"/>
    <xf numFmtId="0" fontId="137" fillId="0" borderId="49" applyNumberFormat="0" applyFill="0" applyAlignment="0" applyProtection="0"/>
    <xf numFmtId="0" fontId="137" fillId="0" borderId="49" applyNumberFormat="0" applyFill="0" applyAlignment="0" applyProtection="0"/>
    <xf numFmtId="0" fontId="137" fillId="0" borderId="49" applyNumberFormat="0" applyFill="0" applyAlignment="0" applyProtection="0"/>
    <xf numFmtId="0" fontId="137" fillId="0" borderId="49" applyNumberFormat="0" applyFill="0" applyAlignment="0" applyProtection="0"/>
    <xf numFmtId="0" fontId="137" fillId="0" borderId="49" applyNumberFormat="0" applyFill="0" applyAlignment="0" applyProtection="0"/>
    <xf numFmtId="0" fontId="139" fillId="0" borderId="50" applyNumberFormat="0" applyFill="0" applyAlignment="0" applyProtection="0"/>
    <xf numFmtId="0" fontId="139" fillId="0" borderId="50" applyNumberFormat="0" applyFill="0" applyAlignment="0" applyProtection="0"/>
    <xf numFmtId="0" fontId="139" fillId="0" borderId="50" applyNumberFormat="0" applyFill="0" applyAlignment="0" applyProtection="0"/>
    <xf numFmtId="0" fontId="139" fillId="0" borderId="50" applyNumberFormat="0" applyFill="0" applyAlignment="0" applyProtection="0"/>
    <xf numFmtId="0" fontId="139" fillId="0" borderId="50" applyNumberFormat="0" applyFill="0" applyAlignment="0" applyProtection="0"/>
    <xf numFmtId="0" fontId="139" fillId="0" borderId="50" applyNumberFormat="0" applyFill="0" applyAlignment="0" applyProtection="0"/>
    <xf numFmtId="0" fontId="140" fillId="0" borderId="51" applyNumberFormat="0" applyFill="0" applyAlignment="0" applyProtection="0"/>
    <xf numFmtId="0" fontId="140" fillId="0" borderId="51" applyNumberFormat="0" applyFill="0" applyAlignment="0" applyProtection="0"/>
    <xf numFmtId="0" fontId="140" fillId="0" borderId="51" applyNumberFormat="0" applyFill="0" applyAlignment="0" applyProtection="0"/>
    <xf numFmtId="0" fontId="141" fillId="0" borderId="0" applyProtection="0">
      <alignment horizontal="left"/>
    </xf>
    <xf numFmtId="0" fontId="141" fillId="0" borderId="0" applyProtection="0">
      <alignment horizontal="left"/>
    </xf>
    <xf numFmtId="0" fontId="139" fillId="0" borderId="50" applyNumberFormat="0" applyFill="0" applyAlignment="0" applyProtection="0"/>
    <xf numFmtId="0" fontId="139" fillId="0" borderId="50" applyNumberFormat="0" applyFill="0" applyAlignment="0" applyProtection="0"/>
    <xf numFmtId="0" fontId="139" fillId="0" borderId="50" applyNumberFormat="0" applyFill="0" applyAlignment="0" applyProtection="0"/>
    <xf numFmtId="0" fontId="139" fillId="0" borderId="50" applyNumberFormat="0" applyFill="0" applyAlignment="0" applyProtection="0"/>
    <xf numFmtId="0" fontId="139" fillId="0" borderId="50" applyNumberFormat="0" applyFill="0" applyAlignment="0" applyProtection="0"/>
    <xf numFmtId="0" fontId="139" fillId="0" borderId="50" applyNumberFormat="0" applyFill="0" applyAlignment="0" applyProtection="0"/>
    <xf numFmtId="0" fontId="139" fillId="0" borderId="50" applyNumberFormat="0" applyFill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42" fillId="0" borderId="0">
      <alignment horizontal="center"/>
    </xf>
    <xf numFmtId="0" fontId="142" fillId="0" borderId="0">
      <alignment horizontal="center"/>
    </xf>
    <xf numFmtId="0" fontId="142" fillId="0" borderId="0">
      <alignment horizontal="center"/>
    </xf>
    <xf numFmtId="0" fontId="142" fillId="0" borderId="0">
      <alignment horizontal="center"/>
    </xf>
    <xf numFmtId="0" fontId="142" fillId="0" borderId="0">
      <alignment horizontal="center"/>
    </xf>
    <xf numFmtId="0" fontId="142" fillId="0" borderId="0">
      <alignment horizontal="center"/>
    </xf>
    <xf numFmtId="0" fontId="142" fillId="0" borderId="0">
      <alignment horizontal="center"/>
    </xf>
    <xf numFmtId="0" fontId="142" fillId="0" borderId="0">
      <alignment horizontal="center"/>
    </xf>
    <xf numFmtId="0" fontId="131" fillId="0" borderId="0">
      <alignment vertical="top"/>
    </xf>
    <xf numFmtId="0" fontId="142" fillId="0" borderId="0">
      <alignment horizontal="center"/>
    </xf>
    <xf numFmtId="0" fontId="143" fillId="0" borderId="0"/>
    <xf numFmtId="0" fontId="143" fillId="0" borderId="0"/>
    <xf numFmtId="175" fontId="144" fillId="0" borderId="0">
      <alignment vertical="top"/>
    </xf>
    <xf numFmtId="38" fontId="144" fillId="0" borderId="0">
      <alignment vertical="top"/>
    </xf>
    <xf numFmtId="38" fontId="144" fillId="0" borderId="0">
      <alignment vertical="top"/>
    </xf>
    <xf numFmtId="38" fontId="144" fillId="0" borderId="0">
      <alignment vertical="top"/>
    </xf>
    <xf numFmtId="0" fontId="130" fillId="0" borderId="0"/>
    <xf numFmtId="0" fontId="130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114" fillId="0" borderId="0"/>
    <xf numFmtId="0" fontId="114" fillId="0" borderId="0"/>
    <xf numFmtId="0" fontId="145" fillId="0" borderId="52" applyNumberFormat="0" applyFill="0" applyBorder="0" applyAlignment="0" applyProtection="0">
      <alignment horizontal="left"/>
    </xf>
    <xf numFmtId="0" fontId="145" fillId="0" borderId="52" applyNumberFormat="0" applyFill="0" applyBorder="0" applyAlignment="0" applyProtection="0">
      <alignment horizontal="left"/>
    </xf>
    <xf numFmtId="0" fontId="145" fillId="0" borderId="52" applyNumberFormat="0" applyFill="0" applyBorder="0" applyAlignment="0" applyProtection="0">
      <alignment horizontal="left"/>
    </xf>
    <xf numFmtId="0" fontId="145" fillId="0" borderId="52" applyNumberFormat="0" applyFill="0" applyBorder="0" applyAlignment="0" applyProtection="0">
      <alignment horizontal="left"/>
    </xf>
    <xf numFmtId="0" fontId="145" fillId="0" borderId="52" applyNumberFormat="0" applyFill="0" applyBorder="0" applyAlignment="0" applyProtection="0">
      <alignment horizontal="left"/>
    </xf>
    <xf numFmtId="0" fontId="145" fillId="0" borderId="52" applyNumberFormat="0" applyFill="0" applyBorder="0" applyAlignment="0" applyProtection="0">
      <alignment horizontal="left"/>
    </xf>
    <xf numFmtId="0" fontId="81" fillId="93" borderId="38">
      <alignment horizontal="center" vertical="center" wrapText="1"/>
      <protection locked="0"/>
    </xf>
    <xf numFmtId="0" fontId="81" fillId="93" borderId="38">
      <alignment horizontal="center" vertical="center" wrapText="1"/>
      <protection locked="0"/>
    </xf>
    <xf numFmtId="0" fontId="81" fillId="93" borderId="38">
      <alignment horizontal="center" vertical="center" wrapText="1"/>
      <protection locked="0"/>
    </xf>
    <xf numFmtId="0" fontId="81" fillId="93" borderId="38">
      <alignment horizontal="center" vertical="center" wrapText="1"/>
      <protection locked="0"/>
    </xf>
    <xf numFmtId="0" fontId="81" fillId="93" borderId="38">
      <alignment horizontal="center" vertical="center" wrapText="1"/>
      <protection locked="0"/>
    </xf>
    <xf numFmtId="0" fontId="81" fillId="93" borderId="38">
      <alignment horizontal="center" vertical="center" wrapText="1"/>
      <protection locked="0"/>
    </xf>
    <xf numFmtId="0" fontId="81" fillId="93" borderId="38">
      <alignment horizontal="center" vertical="center" wrapText="1"/>
      <protection locked="0"/>
    </xf>
    <xf numFmtId="0" fontId="81" fillId="93" borderId="38">
      <alignment horizontal="center" vertical="center" wrapText="1"/>
      <protection locked="0"/>
    </xf>
    <xf numFmtId="0" fontId="81" fillId="93" borderId="38">
      <alignment horizontal="center" vertical="center" wrapText="1"/>
      <protection locked="0"/>
    </xf>
    <xf numFmtId="0" fontId="81" fillId="93" borderId="38">
      <alignment horizontal="center" vertical="center" wrapText="1"/>
      <protection locked="0"/>
    </xf>
    <xf numFmtId="0" fontId="81" fillId="93" borderId="38">
      <alignment horizontal="center" vertical="center" wrapText="1"/>
      <protection locked="0"/>
    </xf>
    <xf numFmtId="0" fontId="81" fillId="93" borderId="38">
      <alignment horizontal="center" vertical="center" wrapText="1"/>
      <protection locked="0"/>
    </xf>
    <xf numFmtId="0" fontId="81" fillId="93" borderId="38">
      <alignment horizontal="center" vertical="center" wrapText="1"/>
      <protection locked="0"/>
    </xf>
    <xf numFmtId="0" fontId="81" fillId="93" borderId="38">
      <alignment horizontal="center" vertical="center" wrapText="1"/>
      <protection locked="0"/>
    </xf>
    <xf numFmtId="0" fontId="81" fillId="93" borderId="38">
      <alignment horizontal="center" vertical="center" wrapText="1"/>
      <protection locked="0"/>
    </xf>
    <xf numFmtId="0" fontId="81" fillId="93" borderId="38">
      <alignment horizontal="center" vertical="center" wrapText="1"/>
      <protection locked="0"/>
    </xf>
    <xf numFmtId="0" fontId="81" fillId="93" borderId="38">
      <alignment horizontal="center" vertical="center" wrapText="1"/>
      <protection locked="0"/>
    </xf>
    <xf numFmtId="0" fontId="81" fillId="93" borderId="38">
      <alignment horizontal="center" vertical="center" wrapText="1"/>
      <protection locked="0"/>
    </xf>
    <xf numFmtId="0" fontId="81" fillId="93" borderId="38">
      <alignment horizontal="center" vertical="center" wrapText="1"/>
      <protection locked="0"/>
    </xf>
    <xf numFmtId="0" fontId="81" fillId="93" borderId="38">
      <alignment horizontal="center" vertical="center" wrapText="1"/>
      <protection locked="0"/>
    </xf>
    <xf numFmtId="0" fontId="81" fillId="93" borderId="38">
      <alignment horizontal="center" vertical="center" wrapText="1"/>
      <protection locked="0"/>
    </xf>
    <xf numFmtId="0" fontId="81" fillId="93" borderId="38">
      <alignment horizontal="center" vertical="center" wrapText="1"/>
      <protection locked="0"/>
    </xf>
    <xf numFmtId="0" fontId="81" fillId="93" borderId="38">
      <alignment horizontal="center" vertical="center" wrapText="1"/>
      <protection locked="0"/>
    </xf>
    <xf numFmtId="0" fontId="81" fillId="93" borderId="38">
      <alignment horizontal="center" vertical="center" wrapText="1"/>
      <protection locked="0"/>
    </xf>
    <xf numFmtId="0" fontId="81" fillId="93" borderId="38">
      <alignment horizontal="center" vertical="center" wrapText="1"/>
      <protection locked="0"/>
    </xf>
    <xf numFmtId="0" fontId="81" fillId="93" borderId="38">
      <alignment horizontal="center" vertical="center" wrapText="1"/>
      <protection locked="0"/>
    </xf>
    <xf numFmtId="0" fontId="81" fillId="93" borderId="38">
      <alignment horizontal="center" vertical="center" wrapText="1"/>
      <protection locked="0"/>
    </xf>
    <xf numFmtId="0" fontId="81" fillId="93" borderId="38">
      <alignment horizontal="center" vertical="center" wrapText="1"/>
      <protection locked="0"/>
    </xf>
    <xf numFmtId="216" fontId="146" fillId="94" borderId="0" applyNumberFormat="0" applyBorder="0" applyAlignment="0" applyProtection="0">
      <protection locked="0"/>
    </xf>
    <xf numFmtId="0" fontId="78" fillId="0" borderId="0">
      <alignment horizontal="center"/>
    </xf>
    <xf numFmtId="0" fontId="78" fillId="0" borderId="0">
      <alignment horizontal="center"/>
    </xf>
    <xf numFmtId="0" fontId="77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0" fontId="37" fillId="0" borderId="0" applyNumberFormat="0" applyFill="0" applyBorder="0" applyAlignment="0" applyProtection="0">
      <alignment vertical="top"/>
      <protection locked="0"/>
    </xf>
    <xf numFmtId="0" fontId="69" fillId="0" borderId="0">
      <protection locked="0"/>
    </xf>
    <xf numFmtId="0" fontId="69" fillId="0" borderId="0">
      <protection locked="0"/>
    </xf>
    <xf numFmtId="0" fontId="69" fillId="0" borderId="0">
      <protection locked="0"/>
    </xf>
    <xf numFmtId="0" fontId="69" fillId="0" borderId="0">
      <protection locked="0"/>
    </xf>
    <xf numFmtId="0" fontId="147" fillId="0" borderId="0">
      <alignment vertical="center" wrapText="1"/>
    </xf>
    <xf numFmtId="0" fontId="147" fillId="0" borderId="0">
      <alignment vertical="center" wrapText="1"/>
    </xf>
    <xf numFmtId="170" fontId="40" fillId="0" borderId="0"/>
    <xf numFmtId="0" fontId="31" fillId="0" borderId="0"/>
    <xf numFmtId="0" fontId="39" fillId="0" borderId="0" applyNumberFormat="0" applyFill="0" applyBorder="0" applyAlignment="0" applyProtection="0">
      <alignment vertical="top"/>
      <protection locked="0"/>
    </xf>
    <xf numFmtId="0" fontId="148" fillId="0" borderId="0" applyNumberFormat="0" applyFill="0" applyBorder="0" applyAlignment="0" applyProtection="0">
      <alignment vertical="top"/>
      <protection locked="0"/>
    </xf>
    <xf numFmtId="0" fontId="148" fillId="0" borderId="0" applyNumberFormat="0" applyFill="0" applyBorder="0" applyAlignment="0" applyProtection="0">
      <alignment vertical="top"/>
      <protection locked="0"/>
    </xf>
    <xf numFmtId="0" fontId="39" fillId="0" borderId="0" applyNumberFormat="0" applyFill="0" applyBorder="0" applyAlignment="0" applyProtection="0">
      <alignment vertical="top"/>
      <protection locked="0"/>
    </xf>
    <xf numFmtId="217" fontId="149" fillId="0" borderId="38">
      <alignment horizontal="center" vertical="center" wrapText="1"/>
    </xf>
    <xf numFmtId="217" fontId="149" fillId="0" borderId="38">
      <alignment horizontal="center" vertical="center" wrapText="1"/>
    </xf>
    <xf numFmtId="217" fontId="149" fillId="0" borderId="38">
      <alignment horizontal="center" vertical="center" wrapText="1"/>
    </xf>
    <xf numFmtId="0" fontId="150" fillId="37" borderId="37" applyNumberFormat="0" applyAlignment="0" applyProtection="0"/>
    <xf numFmtId="0" fontId="127" fillId="95" borderId="0" applyNumberFormat="0" applyBorder="0" applyAlignment="0" applyProtection="0"/>
    <xf numFmtId="0" fontId="127" fillId="95" borderId="0" applyNumberFormat="0" applyBorder="0" applyAlignment="0" applyProtection="0"/>
    <xf numFmtId="0" fontId="150" fillId="37" borderId="37" applyNumberFormat="0" applyAlignment="0" applyProtection="0"/>
    <xf numFmtId="0" fontId="150" fillId="37" borderId="37" applyNumberFormat="0" applyAlignment="0" applyProtection="0"/>
    <xf numFmtId="0" fontId="150" fillId="37" borderId="37" applyNumberFormat="0" applyAlignment="0" applyProtection="0"/>
    <xf numFmtId="0" fontId="150" fillId="37" borderId="37" applyNumberFormat="0" applyAlignment="0" applyProtection="0"/>
    <xf numFmtId="0" fontId="150" fillId="37" borderId="37" applyNumberFormat="0" applyAlignment="0" applyProtection="0"/>
    <xf numFmtId="0" fontId="150" fillId="37" borderId="37" applyNumberFormat="0" applyAlignment="0" applyProtection="0"/>
    <xf numFmtId="0" fontId="150" fillId="37" borderId="37" applyNumberFormat="0" applyAlignment="0" applyProtection="0"/>
    <xf numFmtId="0" fontId="150" fillId="37" borderId="37" applyNumberFormat="0" applyAlignment="0" applyProtection="0"/>
    <xf numFmtId="0" fontId="150" fillId="37" borderId="37" applyNumberFormat="0" applyAlignment="0" applyProtection="0"/>
    <xf numFmtId="0" fontId="150" fillId="37" borderId="37" applyNumberFormat="0" applyAlignment="0" applyProtection="0"/>
    <xf numFmtId="0" fontId="150" fillId="37" borderId="37" applyNumberFormat="0" applyAlignment="0" applyProtection="0"/>
    <xf numFmtId="0" fontId="151" fillId="77" borderId="37" applyNumberFormat="0" applyAlignment="0" applyProtection="0"/>
    <xf numFmtId="0" fontId="152" fillId="37" borderId="37" applyNumberFormat="0" applyAlignment="0" applyProtection="0"/>
    <xf numFmtId="0" fontId="151" fillId="77" borderId="37" applyNumberFormat="0" applyAlignment="0" applyProtection="0"/>
    <xf numFmtId="0" fontId="151" fillId="77" borderId="37" applyNumberFormat="0" applyAlignment="0" applyProtection="0"/>
    <xf numFmtId="0" fontId="152" fillId="37" borderId="37" applyNumberFormat="0" applyAlignment="0" applyProtection="0"/>
    <xf numFmtId="0" fontId="151" fillId="77" borderId="37" applyNumberFormat="0" applyAlignment="0" applyProtection="0"/>
    <xf numFmtId="0" fontId="151" fillId="77" borderId="37" applyNumberFormat="0" applyAlignment="0" applyProtection="0"/>
    <xf numFmtId="0" fontId="151" fillId="77" borderId="37" applyNumberFormat="0" applyAlignment="0" applyProtection="0"/>
    <xf numFmtId="0" fontId="31" fillId="96" borderId="0" applyNumberFormat="0" applyFont="0" applyBorder="0" applyAlignment="0"/>
    <xf numFmtId="0" fontId="152" fillId="37" borderId="37" applyNumberFormat="0" applyAlignment="0" applyProtection="0"/>
    <xf numFmtId="0" fontId="152" fillId="37" borderId="37" applyNumberFormat="0" applyAlignment="0" applyProtection="0"/>
    <xf numFmtId="0" fontId="152" fillId="37" borderId="37" applyNumberFormat="0" applyAlignment="0" applyProtection="0"/>
    <xf numFmtId="0" fontId="152" fillId="37" borderId="37" applyNumberFormat="0" applyAlignment="0" applyProtection="0"/>
    <xf numFmtId="0" fontId="152" fillId="37" borderId="37" applyNumberFormat="0" applyAlignment="0" applyProtection="0"/>
    <xf numFmtId="0" fontId="152" fillId="37" borderId="37" applyNumberFormat="0" applyAlignment="0" applyProtection="0"/>
    <xf numFmtId="0" fontId="31" fillId="96" borderId="0" applyNumberFormat="0" applyFont="0" applyBorder="0" applyAlignment="0"/>
    <xf numFmtId="0" fontId="152" fillId="37" borderId="37" applyNumberFormat="0" applyAlignment="0" applyProtection="0"/>
    <xf numFmtId="0" fontId="152" fillId="37" borderId="37" applyNumberFormat="0" applyAlignment="0" applyProtection="0"/>
    <xf numFmtId="0" fontId="152" fillId="37" borderId="37" applyNumberFormat="0" applyAlignment="0" applyProtection="0"/>
    <xf numFmtId="0" fontId="152" fillId="37" borderId="37" applyNumberFormat="0" applyAlignment="0" applyProtection="0"/>
    <xf numFmtId="0" fontId="152" fillId="37" borderId="37" applyNumberFormat="0" applyAlignment="0" applyProtection="0"/>
    <xf numFmtId="0" fontId="152" fillId="37" borderId="37" applyNumberFormat="0" applyAlignment="0" applyProtection="0"/>
    <xf numFmtId="0" fontId="152" fillId="37" borderId="37" applyNumberFormat="0" applyAlignment="0" applyProtection="0"/>
    <xf numFmtId="0" fontId="152" fillId="37" borderId="37" applyNumberFormat="0" applyAlignment="0" applyProtection="0"/>
    <xf numFmtId="218" fontId="78" fillId="25" borderId="38" applyNumberFormat="0" applyFont="0" applyAlignment="0">
      <protection locked="0"/>
    </xf>
    <xf numFmtId="218" fontId="78" fillId="25" borderId="38" applyNumberFormat="0" applyFont="0" applyAlignment="0">
      <protection locked="0"/>
    </xf>
    <xf numFmtId="218" fontId="78" fillId="25" borderId="38" applyNumberFormat="0" applyFont="0" applyAlignment="0">
      <protection locked="0"/>
    </xf>
    <xf numFmtId="218" fontId="78" fillId="25" borderId="38" applyNumberFormat="0" applyFont="0" applyAlignment="0">
      <protection locked="0"/>
    </xf>
    <xf numFmtId="218" fontId="78" fillId="25" borderId="38" applyNumberFormat="0" applyFont="0" applyAlignment="0">
      <protection locked="0"/>
    </xf>
    <xf numFmtId="218" fontId="78" fillId="25" borderId="38" applyNumberFormat="0" applyFont="0" applyAlignment="0">
      <protection locked="0"/>
    </xf>
    <xf numFmtId="218" fontId="78" fillId="25" borderId="38" applyNumberFormat="0" applyFont="0" applyAlignment="0">
      <protection locked="0"/>
    </xf>
    <xf numFmtId="218" fontId="78" fillId="25" borderId="38" applyNumberFormat="0" applyFont="0" applyAlignment="0">
      <protection locked="0"/>
    </xf>
    <xf numFmtId="218" fontId="78" fillId="25" borderId="38" applyNumberFormat="0" applyFont="0" applyAlignment="0">
      <protection locked="0"/>
    </xf>
    <xf numFmtId="218" fontId="78" fillId="25" borderId="38" applyNumberFormat="0" applyFont="0" applyAlignment="0">
      <protection locked="0"/>
    </xf>
    <xf numFmtId="218" fontId="78" fillId="25" borderId="38" applyNumberFormat="0" applyFont="0" applyAlignment="0">
      <protection locked="0"/>
    </xf>
    <xf numFmtId="218" fontId="78" fillId="25" borderId="38" applyNumberFormat="0" applyFont="0" applyAlignment="0">
      <protection locked="0"/>
    </xf>
    <xf numFmtId="218" fontId="78" fillId="25" borderId="38" applyNumberFormat="0" applyFont="0" applyAlignment="0">
      <protection locked="0"/>
    </xf>
    <xf numFmtId="218" fontId="78" fillId="25" borderId="38" applyNumberFormat="0" applyFont="0" applyAlignment="0">
      <protection locked="0"/>
    </xf>
    <xf numFmtId="218" fontId="78" fillId="25" borderId="38" applyNumberFormat="0" applyFont="0" applyAlignment="0">
      <protection locked="0"/>
    </xf>
    <xf numFmtId="218" fontId="78" fillId="25" borderId="38" applyNumberFormat="0" applyFont="0" applyAlignment="0">
      <protection locked="0"/>
    </xf>
    <xf numFmtId="218" fontId="78" fillId="25" borderId="38" applyNumberFormat="0" applyFont="0" applyAlignment="0">
      <protection locked="0"/>
    </xf>
    <xf numFmtId="218" fontId="78" fillId="25" borderId="38" applyNumberFormat="0" applyFont="0" applyAlignment="0">
      <protection locked="0"/>
    </xf>
    <xf numFmtId="0" fontId="150" fillId="37" borderId="37" applyNumberFormat="0" applyAlignment="0" applyProtection="0"/>
    <xf numFmtId="0" fontId="150" fillId="37" borderId="37" applyNumberFormat="0" applyAlignment="0" applyProtection="0"/>
    <xf numFmtId="0" fontId="150" fillId="37" borderId="37" applyNumberFormat="0" applyAlignment="0" applyProtection="0"/>
    <xf numFmtId="0" fontId="150" fillId="37" borderId="37" applyNumberFormat="0" applyAlignment="0" applyProtection="0"/>
    <xf numFmtId="0" fontId="150" fillId="37" borderId="37" applyNumberFormat="0" applyAlignment="0" applyProtection="0"/>
    <xf numFmtId="0" fontId="150" fillId="37" borderId="37" applyNumberFormat="0" applyAlignment="0" applyProtection="0"/>
    <xf numFmtId="214" fontId="38" fillId="97" borderId="1">
      <alignment horizontal="center" vertical="center"/>
      <protection locked="0"/>
    </xf>
    <xf numFmtId="0" fontId="153" fillId="0" borderId="0" applyFill="0" applyBorder="0" applyProtection="0">
      <alignment vertical="center"/>
    </xf>
    <xf numFmtId="0" fontId="153" fillId="0" borderId="0" applyFill="0" applyBorder="0" applyProtection="0">
      <alignment vertical="center"/>
    </xf>
    <xf numFmtId="0" fontId="153" fillId="0" borderId="0" applyFill="0" applyBorder="0" applyProtection="0">
      <alignment vertical="center"/>
    </xf>
    <xf numFmtId="0" fontId="153" fillId="0" borderId="0" applyFill="0" applyBorder="0" applyProtection="0">
      <alignment vertical="center"/>
    </xf>
    <xf numFmtId="0" fontId="153" fillId="0" borderId="0" applyFill="0" applyBorder="0" applyProtection="0">
      <alignment vertical="center"/>
    </xf>
    <xf numFmtId="0" fontId="153" fillId="0" borderId="0" applyFill="0" applyBorder="0" applyProtection="0">
      <alignment vertical="center"/>
    </xf>
    <xf numFmtId="0" fontId="153" fillId="0" borderId="0" applyFill="0" applyBorder="0" applyProtection="0">
      <alignment vertical="center"/>
    </xf>
    <xf numFmtId="0" fontId="153" fillId="0" borderId="0" applyFill="0" applyBorder="0" applyProtection="0">
      <alignment vertical="center"/>
    </xf>
    <xf numFmtId="175" fontId="33" fillId="0" borderId="0">
      <alignment vertical="top"/>
    </xf>
    <xf numFmtId="175" fontId="33" fillId="20" borderId="0">
      <alignment vertical="top"/>
    </xf>
    <xf numFmtId="38" fontId="33" fillId="20" borderId="0">
      <alignment vertical="top"/>
    </xf>
    <xf numFmtId="38" fontId="33" fillId="20" borderId="0">
      <alignment vertical="top"/>
    </xf>
    <xf numFmtId="38" fontId="33" fillId="2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219" fontId="33" fillId="18" borderId="0">
      <alignment vertical="top"/>
    </xf>
    <xf numFmtId="38" fontId="33" fillId="0" borderId="0">
      <alignment vertical="top"/>
    </xf>
    <xf numFmtId="0" fontId="122" fillId="0" borderId="0" applyNumberFormat="0" applyFill="0" applyBorder="0" applyAlignment="0" applyProtection="0">
      <alignment vertical="top"/>
      <protection locked="0"/>
    </xf>
    <xf numFmtId="0" fontId="122" fillId="0" borderId="0" applyNumberFormat="0" applyFill="0" applyBorder="0" applyAlignment="0" applyProtection="0">
      <alignment vertical="top"/>
      <protection locked="0"/>
    </xf>
    <xf numFmtId="0" fontId="154" fillId="0" borderId="0">
      <alignment vertical="center"/>
    </xf>
    <xf numFmtId="0" fontId="154" fillId="0" borderId="0">
      <alignment vertical="center"/>
    </xf>
    <xf numFmtId="187" fontId="31" fillId="98" borderId="1">
      <alignment vertical="center"/>
    </xf>
    <xf numFmtId="220" fontId="31" fillId="0" borderId="0" applyFont="0" applyFill="0" applyBorder="0" applyAlignment="0" applyProtection="0"/>
    <xf numFmtId="221" fontId="31" fillId="0" borderId="0" applyFont="0" applyFill="0" applyBorder="0" applyAlignment="0" applyProtection="0"/>
    <xf numFmtId="185" fontId="155" fillId="99" borderId="53" applyBorder="0" applyAlignment="0">
      <alignment horizontal="left" indent="1"/>
    </xf>
    <xf numFmtId="0" fontId="78" fillId="0" borderId="0"/>
    <xf numFmtId="0" fontId="78" fillId="0" borderId="0"/>
    <xf numFmtId="194" fontId="92" fillId="0" borderId="0" applyFill="0" applyBorder="0" applyAlignment="0"/>
    <xf numFmtId="170" fontId="92" fillId="0" borderId="0" applyFill="0" applyBorder="0" applyAlignment="0"/>
    <xf numFmtId="194" fontId="92" fillId="0" borderId="0" applyFill="0" applyBorder="0" applyAlignment="0"/>
    <xf numFmtId="197" fontId="92" fillId="0" borderId="0" applyFill="0" applyBorder="0" applyAlignment="0"/>
    <xf numFmtId="170" fontId="92" fillId="0" borderId="0" applyFill="0" applyBorder="0" applyAlignment="0"/>
    <xf numFmtId="0" fontId="156" fillId="0" borderId="54" applyNumberFormat="0" applyFill="0" applyAlignment="0" applyProtection="0"/>
    <xf numFmtId="0" fontId="156" fillId="0" borderId="54" applyNumberFormat="0" applyFill="0" applyAlignment="0" applyProtection="0"/>
    <xf numFmtId="0" fontId="156" fillId="0" borderId="54" applyNumberFormat="0" applyFill="0" applyAlignment="0" applyProtection="0"/>
    <xf numFmtId="0" fontId="156" fillId="0" borderId="54" applyNumberFormat="0" applyFill="0" applyAlignment="0" applyProtection="0"/>
    <xf numFmtId="0" fontId="156" fillId="0" borderId="54" applyNumberFormat="0" applyFill="0" applyAlignment="0" applyProtection="0"/>
    <xf numFmtId="0" fontId="156" fillId="0" borderId="54" applyNumberFormat="0" applyFill="0" applyAlignment="0" applyProtection="0"/>
    <xf numFmtId="0" fontId="157" fillId="0" borderId="55" applyNumberFormat="0" applyFill="0" applyAlignment="0" applyProtection="0"/>
    <xf numFmtId="0" fontId="157" fillId="0" borderId="55" applyNumberFormat="0" applyFill="0" applyAlignment="0" applyProtection="0"/>
    <xf numFmtId="0" fontId="156" fillId="0" borderId="54" applyNumberFormat="0" applyFill="0" applyAlignment="0" applyProtection="0"/>
    <xf numFmtId="0" fontId="156" fillId="0" borderId="54" applyNumberFormat="0" applyFill="0" applyAlignment="0" applyProtection="0"/>
    <xf numFmtId="0" fontId="156" fillId="0" borderId="54" applyNumberFormat="0" applyFill="0" applyAlignment="0" applyProtection="0"/>
    <xf numFmtId="0" fontId="156" fillId="0" borderId="54" applyNumberFormat="0" applyFill="0" applyAlignment="0" applyProtection="0"/>
    <xf numFmtId="0" fontId="156" fillId="0" borderId="54" applyNumberFormat="0" applyFill="0" applyAlignment="0" applyProtection="0"/>
    <xf numFmtId="0" fontId="156" fillId="0" borderId="54" applyNumberFormat="0" applyFill="0" applyAlignment="0" applyProtection="0"/>
    <xf numFmtId="0" fontId="156" fillId="0" borderId="54" applyNumberFormat="0" applyFill="0" applyAlignment="0" applyProtection="0"/>
    <xf numFmtId="0" fontId="156" fillId="0" borderId="54" applyNumberFormat="0" applyFill="0" applyAlignment="0" applyProtection="0"/>
    <xf numFmtId="0" fontId="78" fillId="0" borderId="0">
      <alignment horizontal="center"/>
    </xf>
    <xf numFmtId="0" fontId="78" fillId="0" borderId="0">
      <alignment horizontal="center"/>
    </xf>
    <xf numFmtId="207" fontId="158" fillId="0" borderId="0" applyFont="0" applyFill="0" applyBorder="0" applyAlignment="0" applyProtection="0"/>
    <xf numFmtId="208" fontId="158" fillId="0" borderId="0" applyFont="0" applyFill="0" applyBorder="0" applyAlignment="0" applyProtection="0"/>
    <xf numFmtId="222" fontId="31" fillId="0" borderId="0" applyFont="0" applyFill="0" applyBorder="0" applyAlignment="0" applyProtection="0"/>
    <xf numFmtId="180" fontId="31" fillId="0" borderId="0" applyFont="0" applyFill="0" applyBorder="0" applyAlignment="0" applyProtection="0"/>
    <xf numFmtId="223" fontId="159" fillId="0" borderId="1">
      <alignment horizontal="right"/>
      <protection locked="0"/>
    </xf>
    <xf numFmtId="223" fontId="159" fillId="0" borderId="1">
      <alignment horizontal="right"/>
      <protection locked="0"/>
    </xf>
    <xf numFmtId="224" fontId="158" fillId="0" borderId="0" applyFont="0" applyFill="0" applyBorder="0" applyAlignment="0" applyProtection="0"/>
    <xf numFmtId="225" fontId="158" fillId="0" borderId="0" applyFont="0" applyFill="0" applyBorder="0" applyAlignment="0" applyProtection="0"/>
    <xf numFmtId="226" fontId="31" fillId="0" borderId="0" applyFont="0" applyFill="0" applyBorder="0" applyAlignment="0" applyProtection="0"/>
    <xf numFmtId="227" fontId="31" fillId="0" borderId="0" applyFont="0" applyFill="0" applyBorder="0" applyAlignment="0" applyProtection="0"/>
    <xf numFmtId="228" fontId="34" fillId="0" borderId="0" applyFont="0" applyFill="0" applyBorder="0" applyAlignment="0" applyProtection="0"/>
    <xf numFmtId="229" fontId="34" fillId="0" borderId="0" applyFont="0" applyFill="0" applyBorder="0" applyAlignment="0" applyProtection="0"/>
    <xf numFmtId="230" fontId="34" fillId="0" borderId="0" applyFont="0" applyFill="0" applyBorder="0" applyAlignment="0" applyProtection="0"/>
    <xf numFmtId="209" fontId="160" fillId="0" borderId="0" applyFont="0" applyFill="0" applyBorder="0" applyAlignment="0" applyProtection="0"/>
    <xf numFmtId="0" fontId="104" fillId="0" borderId="0" applyFill="0" applyBorder="0" applyProtection="0">
      <alignment vertical="center"/>
    </xf>
    <xf numFmtId="0" fontId="104" fillId="0" borderId="0" applyFill="0" applyBorder="0" applyProtection="0">
      <alignment vertical="center"/>
    </xf>
    <xf numFmtId="0" fontId="104" fillId="0" borderId="0" applyFont="0" applyFill="0" applyBorder="0" applyAlignment="0" applyProtection="0">
      <alignment horizontal="right"/>
    </xf>
    <xf numFmtId="0" fontId="104" fillId="0" borderId="0" applyFont="0" applyFill="0" applyBorder="0" applyAlignment="0" applyProtection="0">
      <alignment horizontal="right"/>
    </xf>
    <xf numFmtId="3" fontId="37" fillId="0" borderId="34" applyFont="0" applyBorder="0">
      <alignment horizontal="center" vertical="center"/>
    </xf>
    <xf numFmtId="0" fontId="161" fillId="100" borderId="0" applyNumberFormat="0" applyBorder="0" applyAlignment="0" applyProtection="0"/>
    <xf numFmtId="0" fontId="161" fillId="100" borderId="0" applyNumberFormat="0" applyBorder="0" applyAlignment="0" applyProtection="0"/>
    <xf numFmtId="0" fontId="161" fillId="100" borderId="0" applyNumberFormat="0" applyBorder="0" applyAlignment="0" applyProtection="0"/>
    <xf numFmtId="0" fontId="161" fillId="100" borderId="0" applyNumberFormat="0" applyBorder="0" applyAlignment="0" applyProtection="0"/>
    <xf numFmtId="0" fontId="161" fillId="100" borderId="0" applyNumberFormat="0" applyBorder="0" applyAlignment="0" applyProtection="0"/>
    <xf numFmtId="0" fontId="161" fillId="100" borderId="0" applyNumberFormat="0" applyBorder="0" applyAlignment="0" applyProtection="0"/>
    <xf numFmtId="0" fontId="162" fillId="77" borderId="0" applyNumberFormat="0" applyBorder="0" applyAlignment="0" applyProtection="0"/>
    <xf numFmtId="0" fontId="162" fillId="77" borderId="0" applyNumberFormat="0" applyBorder="0" applyAlignment="0" applyProtection="0"/>
    <xf numFmtId="0" fontId="161" fillId="100" borderId="0" applyNumberFormat="0" applyBorder="0" applyAlignment="0" applyProtection="0"/>
    <xf numFmtId="0" fontId="161" fillId="100" borderId="0" applyNumberFormat="0" applyBorder="0" applyAlignment="0" applyProtection="0"/>
    <xf numFmtId="0" fontId="161" fillId="100" borderId="0" applyNumberFormat="0" applyBorder="0" applyAlignment="0" applyProtection="0"/>
    <xf numFmtId="0" fontId="161" fillId="100" borderId="0" applyNumberFormat="0" applyBorder="0" applyAlignment="0" applyProtection="0"/>
    <xf numFmtId="0" fontId="161" fillId="100" borderId="0" applyNumberFormat="0" applyBorder="0" applyAlignment="0" applyProtection="0"/>
    <xf numFmtId="0" fontId="161" fillId="100" borderId="0" applyNumberFormat="0" applyBorder="0" applyAlignment="0" applyProtection="0"/>
    <xf numFmtId="0" fontId="161" fillId="100" borderId="0" applyNumberFormat="0" applyBorder="0" applyAlignment="0" applyProtection="0"/>
    <xf numFmtId="37" fontId="163" fillId="0" borderId="0"/>
    <xf numFmtId="0" fontId="111" fillId="20" borderId="1" applyFont="0" applyBorder="0" applyAlignment="0">
      <alignment horizontal="center" vertical="center"/>
    </xf>
    <xf numFmtId="0" fontId="52" fillId="0" borderId="56"/>
    <xf numFmtId="0" fontId="52" fillId="0" borderId="56"/>
    <xf numFmtId="0" fontId="102" fillId="0" borderId="0" applyNumberFormat="0" applyFill="0" applyBorder="0" applyAlignment="0" applyProtection="0"/>
    <xf numFmtId="231" fontId="3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37" fontId="164" fillId="94" borderId="4" applyBorder="0">
      <alignment horizontal="left" vertical="center" indent="2"/>
    </xf>
    <xf numFmtId="37" fontId="164" fillId="94" borderId="4" applyBorder="0">
      <alignment horizontal="left" vertical="center" indent="2"/>
    </xf>
    <xf numFmtId="37" fontId="164" fillId="94" borderId="4" applyBorder="0">
      <alignment horizontal="left" vertical="center" indent="2"/>
    </xf>
    <xf numFmtId="37" fontId="164" fillId="94" borderId="4" applyBorder="0">
      <alignment horizontal="left" vertical="center" indent="2"/>
    </xf>
    <xf numFmtId="37" fontId="164" fillId="94" borderId="4" applyBorder="0">
      <alignment horizontal="left" vertical="center" indent="2"/>
    </xf>
    <xf numFmtId="37" fontId="164" fillId="94" borderId="4" applyBorder="0">
      <alignment horizontal="left" vertical="center" indent="2"/>
    </xf>
    <xf numFmtId="0" fontId="37" fillId="0" borderId="0"/>
    <xf numFmtId="0" fontId="37" fillId="0" borderId="0"/>
    <xf numFmtId="0" fontId="113" fillId="0" borderId="0"/>
    <xf numFmtId="0" fontId="113" fillId="0" borderId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65" fillId="0" borderId="0">
      <alignment horizontal="right"/>
    </xf>
    <xf numFmtId="0" fontId="165" fillId="0" borderId="0">
      <alignment horizontal="right"/>
    </xf>
    <xf numFmtId="0" fontId="31" fillId="0" borderId="0"/>
    <xf numFmtId="0" fontId="166" fillId="0" borderId="0"/>
    <xf numFmtId="0" fontId="167" fillId="0" borderId="0"/>
    <xf numFmtId="0" fontId="37" fillId="0" borderId="0"/>
    <xf numFmtId="0" fontId="68" fillId="0" borderId="0"/>
    <xf numFmtId="0" fontId="68" fillId="0" borderId="0"/>
    <xf numFmtId="0" fontId="104" fillId="0" borderId="0" applyFill="0" applyBorder="0" applyProtection="0">
      <alignment vertical="center"/>
    </xf>
    <xf numFmtId="0" fontId="104" fillId="0" borderId="0" applyFill="0" applyBorder="0" applyProtection="0">
      <alignment vertical="center"/>
    </xf>
    <xf numFmtId="0" fontId="168" fillId="0" borderId="0"/>
    <xf numFmtId="0" fontId="168" fillId="0" borderId="0"/>
    <xf numFmtId="0" fontId="169" fillId="0" borderId="0"/>
    <xf numFmtId="0" fontId="170" fillId="0" borderId="0"/>
    <xf numFmtId="0" fontId="43" fillId="0" borderId="0"/>
    <xf numFmtId="0" fontId="43" fillId="0" borderId="0"/>
    <xf numFmtId="0" fontId="62" fillId="101" borderId="57" applyNumberFormat="0" applyFont="0" applyAlignment="0" applyProtection="0"/>
    <xf numFmtId="0" fontId="62" fillId="101" borderId="57" applyNumberFormat="0" applyFont="0" applyAlignment="0" applyProtection="0"/>
    <xf numFmtId="0" fontId="62" fillId="101" borderId="57" applyNumberFormat="0" applyFont="0" applyAlignment="0" applyProtection="0"/>
    <xf numFmtId="0" fontId="62" fillId="101" borderId="57" applyNumberFormat="0" applyFont="0" applyAlignment="0" applyProtection="0"/>
    <xf numFmtId="0" fontId="62" fillId="101" borderId="57" applyNumberFormat="0" applyFont="0" applyAlignment="0" applyProtection="0"/>
    <xf numFmtId="0" fontId="62" fillId="101" borderId="57" applyNumberFormat="0" applyFont="0" applyAlignment="0" applyProtection="0"/>
    <xf numFmtId="0" fontId="26" fillId="101" borderId="57" applyNumberFormat="0" applyFont="0" applyAlignment="0" applyProtection="0"/>
    <xf numFmtId="0" fontId="62" fillId="101" borderId="57" applyNumberFormat="0" applyFont="0" applyAlignment="0" applyProtection="0"/>
    <xf numFmtId="0" fontId="62" fillId="101" borderId="57" applyNumberFormat="0" applyFont="0" applyAlignment="0" applyProtection="0"/>
    <xf numFmtId="0" fontId="62" fillId="101" borderId="57" applyNumberFormat="0" applyFont="0" applyAlignment="0" applyProtection="0"/>
    <xf numFmtId="0" fontId="62" fillId="101" borderId="57" applyNumberFormat="0" applyFont="0" applyAlignment="0" applyProtection="0"/>
    <xf numFmtId="0" fontId="62" fillId="101" borderId="57" applyNumberFormat="0" applyFont="0" applyAlignment="0" applyProtection="0"/>
    <xf numFmtId="0" fontId="62" fillId="101" borderId="57" applyNumberFormat="0" applyFont="0" applyAlignment="0" applyProtection="0"/>
    <xf numFmtId="0" fontId="26" fillId="101" borderId="57" applyNumberFormat="0" applyFont="0" applyAlignment="0" applyProtection="0"/>
    <xf numFmtId="0" fontId="31" fillId="76" borderId="57" applyNumberFormat="0" applyFont="0" applyAlignment="0" applyProtection="0"/>
    <xf numFmtId="0" fontId="78" fillId="0" borderId="0"/>
    <xf numFmtId="0" fontId="31" fillId="76" borderId="57" applyNumberFormat="0" applyFont="0" applyAlignment="0" applyProtection="0"/>
    <xf numFmtId="0" fontId="31" fillId="76" borderId="57" applyNumberFormat="0" applyFont="0" applyAlignment="0" applyProtection="0"/>
    <xf numFmtId="0" fontId="78" fillId="0" borderId="0"/>
    <xf numFmtId="0" fontId="31" fillId="76" borderId="57" applyNumberFormat="0" applyFont="0" applyAlignment="0" applyProtection="0"/>
    <xf numFmtId="0" fontId="31" fillId="76" borderId="57" applyNumberFormat="0" applyFont="0" applyAlignment="0" applyProtection="0"/>
    <xf numFmtId="0" fontId="31" fillId="76" borderId="57" applyNumberFormat="0" applyFont="0" applyAlignment="0" applyProtection="0"/>
    <xf numFmtId="0" fontId="78" fillId="0" borderId="0"/>
    <xf numFmtId="0" fontId="78" fillId="0" borderId="0"/>
    <xf numFmtId="0" fontId="62" fillId="101" borderId="57" applyNumberFormat="0" applyFont="0" applyAlignment="0" applyProtection="0"/>
    <xf numFmtId="0" fontId="62" fillId="101" borderId="57" applyNumberFormat="0" applyFont="0" applyAlignment="0" applyProtection="0"/>
    <xf numFmtId="0" fontId="62" fillId="101" borderId="57" applyNumberFormat="0" applyFont="0" applyAlignment="0" applyProtection="0"/>
    <xf numFmtId="0" fontId="62" fillId="101" borderId="57" applyNumberFormat="0" applyFont="0" applyAlignment="0" applyProtection="0"/>
    <xf numFmtId="0" fontId="62" fillId="101" borderId="57" applyNumberFormat="0" applyFont="0" applyAlignment="0" applyProtection="0"/>
    <xf numFmtId="0" fontId="62" fillId="101" borderId="57" applyNumberFormat="0" applyFont="0" applyAlignment="0" applyProtection="0"/>
    <xf numFmtId="0" fontId="62" fillId="101" borderId="57" applyNumberFormat="0" applyFont="0" applyAlignment="0" applyProtection="0"/>
    <xf numFmtId="0" fontId="62" fillId="101" borderId="57" applyNumberFormat="0" applyFont="0" applyAlignment="0" applyProtection="0"/>
    <xf numFmtId="0" fontId="62" fillId="101" borderId="57" applyNumberFormat="0" applyFont="0" applyAlignment="0" applyProtection="0"/>
    <xf numFmtId="0" fontId="62" fillId="101" borderId="57" applyNumberFormat="0" applyFont="0" applyAlignment="0" applyProtection="0"/>
    <xf numFmtId="232" fontId="37" fillId="0" borderId="0" applyFont="0" applyAlignment="0">
      <alignment horizontal="center"/>
    </xf>
    <xf numFmtId="233" fontId="37" fillId="0" borderId="0" applyFont="0" applyFill="0" applyBorder="0" applyAlignment="0" applyProtection="0"/>
    <xf numFmtId="234" fontId="37" fillId="0" borderId="0" applyFont="0" applyFill="0" applyBorder="0" applyAlignment="0" applyProtection="0"/>
    <xf numFmtId="235" fontId="37" fillId="0" borderId="0" applyFont="0" applyFill="0" applyBorder="0" applyAlignment="0" applyProtection="0"/>
    <xf numFmtId="233" fontId="37" fillId="0" borderId="0" applyFont="0" applyFill="0" applyBorder="0" applyAlignment="0" applyProtection="0"/>
    <xf numFmtId="236" fontId="37" fillId="0" borderId="0" applyFont="0" applyFill="0" applyBorder="0" applyAlignment="0" applyProtection="0"/>
    <xf numFmtId="234" fontId="37" fillId="0" borderId="0" applyFont="0" applyFill="0" applyBorder="0" applyAlignment="0" applyProtection="0"/>
    <xf numFmtId="0" fontId="78" fillId="0" borderId="0"/>
    <xf numFmtId="0" fontId="78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69" fillId="0" borderId="0">
      <protection locked="0"/>
    </xf>
    <xf numFmtId="0" fontId="69" fillId="0" borderId="0">
      <protection locked="0"/>
    </xf>
    <xf numFmtId="0" fontId="69" fillId="0" borderId="0">
      <protection locked="0"/>
    </xf>
    <xf numFmtId="0" fontId="69" fillId="0" borderId="0">
      <protection locked="0"/>
    </xf>
    <xf numFmtId="237" fontId="78" fillId="0" borderId="0" applyFont="0" applyFill="0" applyBorder="0" applyAlignment="0" applyProtection="0"/>
    <xf numFmtId="238" fontId="78" fillId="0" borderId="0" applyFont="0" applyFill="0" applyBorder="0" applyAlignment="0" applyProtection="0"/>
    <xf numFmtId="0" fontId="172" fillId="81" borderId="58" applyNumberFormat="0" applyAlignment="0" applyProtection="0"/>
    <xf numFmtId="0" fontId="172" fillId="81" borderId="58" applyNumberFormat="0" applyAlignment="0" applyProtection="0"/>
    <xf numFmtId="0" fontId="172" fillId="81" borderId="58" applyNumberFormat="0" applyAlignment="0" applyProtection="0"/>
    <xf numFmtId="0" fontId="172" fillId="81" borderId="58" applyNumberFormat="0" applyAlignment="0" applyProtection="0"/>
    <xf numFmtId="0" fontId="172" fillId="81" borderId="58" applyNumberFormat="0" applyAlignment="0" applyProtection="0"/>
    <xf numFmtId="0" fontId="172" fillId="81" borderId="58" applyNumberFormat="0" applyAlignment="0" applyProtection="0"/>
    <xf numFmtId="0" fontId="173" fillId="102" borderId="58" applyNumberFormat="0" applyAlignment="0" applyProtection="0"/>
    <xf numFmtId="0" fontId="173" fillId="81" borderId="58" applyNumberFormat="0" applyAlignment="0" applyProtection="0"/>
    <xf numFmtId="0" fontId="173" fillId="102" borderId="58" applyNumberFormat="0" applyAlignment="0" applyProtection="0"/>
    <xf numFmtId="0" fontId="173" fillId="102" borderId="58" applyNumberFormat="0" applyAlignment="0" applyProtection="0"/>
    <xf numFmtId="0" fontId="173" fillId="81" borderId="58" applyNumberFormat="0" applyAlignment="0" applyProtection="0"/>
    <xf numFmtId="0" fontId="173" fillId="102" borderId="58" applyNumberFormat="0" applyAlignment="0" applyProtection="0"/>
    <xf numFmtId="0" fontId="173" fillId="102" borderId="58" applyNumberFormat="0" applyAlignment="0" applyProtection="0"/>
    <xf numFmtId="0" fontId="173" fillId="102" borderId="58" applyNumberFormat="0" applyAlignment="0" applyProtection="0"/>
    <xf numFmtId="0" fontId="173" fillId="81" borderId="58" applyNumberFormat="0" applyAlignment="0" applyProtection="0"/>
    <xf numFmtId="0" fontId="173" fillId="81" borderId="58" applyNumberFormat="0" applyAlignment="0" applyProtection="0"/>
    <xf numFmtId="0" fontId="173" fillId="81" borderId="58" applyNumberFormat="0" applyAlignment="0" applyProtection="0"/>
    <xf numFmtId="0" fontId="173" fillId="81" borderId="58" applyNumberFormat="0" applyAlignment="0" applyProtection="0"/>
    <xf numFmtId="0" fontId="173" fillId="81" borderId="58" applyNumberFormat="0" applyAlignment="0" applyProtection="0"/>
    <xf numFmtId="0" fontId="173" fillId="81" borderId="58" applyNumberFormat="0" applyAlignment="0" applyProtection="0"/>
    <xf numFmtId="0" fontId="173" fillId="81" borderId="58" applyNumberFormat="0" applyAlignment="0" applyProtection="0"/>
    <xf numFmtId="0" fontId="173" fillId="81" borderId="58" applyNumberFormat="0" applyAlignment="0" applyProtection="0"/>
    <xf numFmtId="0" fontId="173" fillId="81" borderId="58" applyNumberFormat="0" applyAlignment="0" applyProtection="0"/>
    <xf numFmtId="0" fontId="173" fillId="81" borderId="58" applyNumberFormat="0" applyAlignment="0" applyProtection="0"/>
    <xf numFmtId="0" fontId="173" fillId="81" borderId="58" applyNumberFormat="0" applyAlignment="0" applyProtection="0"/>
    <xf numFmtId="0" fontId="173" fillId="81" borderId="58" applyNumberFormat="0" applyAlignment="0" applyProtection="0"/>
    <xf numFmtId="0" fontId="173" fillId="81" borderId="58" applyNumberFormat="0" applyAlignment="0" applyProtection="0"/>
    <xf numFmtId="0" fontId="173" fillId="81" borderId="58" applyNumberFormat="0" applyAlignment="0" applyProtection="0"/>
    <xf numFmtId="0" fontId="173" fillId="81" borderId="58" applyNumberFormat="0" applyAlignment="0" applyProtection="0"/>
    <xf numFmtId="0" fontId="173" fillId="81" borderId="58" applyNumberFormat="0" applyAlignment="0" applyProtection="0"/>
    <xf numFmtId="0" fontId="172" fillId="81" borderId="58" applyNumberFormat="0" applyAlignment="0" applyProtection="0"/>
    <xf numFmtId="0" fontId="172" fillId="81" borderId="58" applyNumberFormat="0" applyAlignment="0" applyProtection="0"/>
    <xf numFmtId="0" fontId="172" fillId="81" borderId="58" applyNumberFormat="0" applyAlignment="0" applyProtection="0"/>
    <xf numFmtId="0" fontId="172" fillId="81" borderId="58" applyNumberFormat="0" applyAlignment="0" applyProtection="0"/>
    <xf numFmtId="0" fontId="172" fillId="81" borderId="58" applyNumberFormat="0" applyAlignment="0" applyProtection="0"/>
    <xf numFmtId="0" fontId="172" fillId="81" borderId="58" applyNumberFormat="0" applyAlignment="0" applyProtection="0"/>
    <xf numFmtId="0" fontId="172" fillId="81" borderId="58" applyNumberFormat="0" applyAlignment="0" applyProtection="0"/>
    <xf numFmtId="0" fontId="172" fillId="81" borderId="58" applyNumberFormat="0" applyAlignment="0" applyProtection="0"/>
    <xf numFmtId="0" fontId="172" fillId="81" borderId="58" applyNumberFormat="0" applyAlignment="0" applyProtection="0"/>
    <xf numFmtId="40" fontId="112" fillId="103" borderId="0">
      <alignment horizontal="right"/>
    </xf>
    <xf numFmtId="0" fontId="174" fillId="96" borderId="0">
      <alignment horizontal="center"/>
    </xf>
    <xf numFmtId="0" fontId="174" fillId="96" borderId="0">
      <alignment horizontal="center"/>
    </xf>
    <xf numFmtId="0" fontId="98" fillId="104" borderId="0"/>
    <xf numFmtId="0" fontId="98" fillId="104" borderId="0"/>
    <xf numFmtId="0" fontId="175" fillId="103" borderId="0" applyBorder="0">
      <alignment horizontal="centerContinuous"/>
    </xf>
    <xf numFmtId="0" fontId="175" fillId="103" borderId="0" applyBorder="0">
      <alignment horizontal="centerContinuous"/>
    </xf>
    <xf numFmtId="0" fontId="176" fillId="104" borderId="0" applyBorder="0">
      <alignment horizontal="centerContinuous"/>
    </xf>
    <xf numFmtId="0" fontId="176" fillId="104" borderId="0" applyBorder="0">
      <alignment horizontal="centerContinuous"/>
    </xf>
    <xf numFmtId="0" fontId="172" fillId="81" borderId="58" applyNumberFormat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77" fillId="0" borderId="0"/>
    <xf numFmtId="0" fontId="177" fillId="0" borderId="0"/>
    <xf numFmtId="1" fontId="178" fillId="0" borderId="0" applyProtection="0">
      <alignment horizontal="right" vertical="center"/>
    </xf>
    <xf numFmtId="0" fontId="60" fillId="20" borderId="0">
      <alignment vertical="center"/>
    </xf>
    <xf numFmtId="0" fontId="60" fillId="20" borderId="0">
      <alignment vertical="center"/>
    </xf>
    <xf numFmtId="49" fontId="179" fillId="0" borderId="36" applyFill="0" applyProtection="0">
      <alignment vertical="center"/>
    </xf>
    <xf numFmtId="239" fontId="31" fillId="0" borderId="0" applyFont="0" applyFill="0" applyBorder="0" applyAlignment="0" applyProtection="0"/>
    <xf numFmtId="240" fontId="31" fillId="0" borderId="0" applyFont="0" applyFill="0" applyBorder="0" applyAlignment="0" applyProtection="0"/>
    <xf numFmtId="9" fontId="13" fillId="0" borderId="0" applyFont="0" applyFill="0" applyBorder="0" applyAlignment="0" applyProtection="0"/>
    <xf numFmtId="241" fontId="52" fillId="0" borderId="0" applyFont="0" applyFill="0" applyBorder="0" applyAlignment="0" applyProtection="0"/>
    <xf numFmtId="200" fontId="52" fillId="0" borderId="0" applyFont="0" applyFill="0" applyBorder="0" applyAlignment="0" applyProtection="0"/>
    <xf numFmtId="166" fontId="13" fillId="0" borderId="0" applyFont="0" applyFill="0" applyBorder="0" applyAlignment="0" applyProtection="0"/>
    <xf numFmtId="10" fontId="38" fillId="0" borderId="0" applyFill="0" applyBorder="0" applyAlignment="0" applyProtection="0"/>
    <xf numFmtId="10" fontId="31" fillId="0" borderId="0" applyFont="0" applyFill="0" applyBorder="0" applyAlignment="0" applyProtection="0"/>
    <xf numFmtId="10" fontId="31" fillId="0" borderId="0" applyFont="0" applyFill="0" applyBorder="0" applyAlignment="0" applyProtection="0"/>
    <xf numFmtId="9" fontId="37" fillId="0" borderId="0" applyFont="0" applyFill="0" applyBorder="0" applyAlignment="0" applyProtection="0"/>
    <xf numFmtId="242" fontId="52" fillId="0" borderId="0" applyFont="0" applyFill="0" applyBorder="0" applyAlignment="0" applyProtection="0"/>
    <xf numFmtId="0" fontId="104" fillId="0" borderId="0" applyFill="0" applyBorder="0" applyProtection="0">
      <alignment vertical="center"/>
    </xf>
    <xf numFmtId="0" fontId="104" fillId="0" borderId="0" applyFill="0" applyBorder="0" applyProtection="0">
      <alignment vertical="center"/>
    </xf>
    <xf numFmtId="37" fontId="180" fillId="25" borderId="59"/>
    <xf numFmtId="37" fontId="180" fillId="25" borderId="59"/>
    <xf numFmtId="243" fontId="52" fillId="0" borderId="0" applyFill="0" applyBorder="0" applyAlignment="0"/>
    <xf numFmtId="244" fontId="52" fillId="0" borderId="0" applyFill="0" applyBorder="0" applyAlignment="0"/>
    <xf numFmtId="243" fontId="52" fillId="0" borderId="0" applyFill="0" applyBorder="0" applyAlignment="0"/>
    <xf numFmtId="203" fontId="52" fillId="0" borderId="0" applyFill="0" applyBorder="0" applyAlignment="0"/>
    <xf numFmtId="244" fontId="52" fillId="0" borderId="0" applyFill="0" applyBorder="0" applyAlignment="0"/>
    <xf numFmtId="0" fontId="78" fillId="0" borderId="0"/>
    <xf numFmtId="0" fontId="78" fillId="0" borderId="0"/>
    <xf numFmtId="0" fontId="181" fillId="0" borderId="0" applyNumberFormat="0">
      <alignment horizontal="left"/>
    </xf>
    <xf numFmtId="245" fontId="182" fillId="0" borderId="60" applyBorder="0">
      <alignment horizontal="right"/>
      <protection locked="0"/>
    </xf>
    <xf numFmtId="245" fontId="182" fillId="0" borderId="60" applyBorder="0">
      <alignment horizontal="right"/>
      <protection locked="0"/>
    </xf>
    <xf numFmtId="0" fontId="78" fillId="0" borderId="0"/>
    <xf numFmtId="0" fontId="78" fillId="0" borderId="0"/>
    <xf numFmtId="0" fontId="127" fillId="0" borderId="0"/>
    <xf numFmtId="0" fontId="127" fillId="0" borderId="0"/>
    <xf numFmtId="49" fontId="183" fillId="0" borderId="1" applyNumberFormat="0">
      <alignment horizontal="left" vertical="center"/>
    </xf>
    <xf numFmtId="49" fontId="183" fillId="0" borderId="1" applyNumberFormat="0">
      <alignment horizontal="left" vertical="center"/>
    </xf>
    <xf numFmtId="0" fontId="177" fillId="0" borderId="0"/>
    <xf numFmtId="0" fontId="177" fillId="0" borderId="0"/>
    <xf numFmtId="187" fontId="184" fillId="98" borderId="1">
      <alignment horizontal="center" vertical="center" wrapText="1"/>
      <protection locked="0"/>
    </xf>
    <xf numFmtId="187" fontId="171" fillId="98" borderId="1">
      <alignment horizontal="center" vertical="center" wrapText="1"/>
      <protection locked="0"/>
    </xf>
    <xf numFmtId="187" fontId="171" fillId="98" borderId="1">
      <alignment horizontal="center" vertical="center" wrapText="1"/>
      <protection locked="0"/>
    </xf>
    <xf numFmtId="187" fontId="171" fillId="98" borderId="1">
      <alignment horizontal="center" vertical="center" wrapText="1"/>
      <protection locked="0"/>
    </xf>
    <xf numFmtId="187" fontId="171" fillId="98" borderId="1">
      <alignment horizontal="center" vertical="center" wrapText="1"/>
      <protection locked="0"/>
    </xf>
    <xf numFmtId="187" fontId="171" fillId="98" borderId="1">
      <alignment horizontal="center" vertical="center" wrapText="1"/>
      <protection locked="0"/>
    </xf>
    <xf numFmtId="187" fontId="184" fillId="98" borderId="1">
      <alignment horizontal="center" vertical="center" wrapText="1"/>
      <protection locked="0"/>
    </xf>
    <xf numFmtId="187" fontId="171" fillId="98" borderId="1">
      <alignment horizontal="center" vertical="center" wrapText="1"/>
      <protection locked="0"/>
    </xf>
    <xf numFmtId="187" fontId="171" fillId="98" borderId="1">
      <alignment horizontal="center" vertical="center" wrapText="1"/>
      <protection locked="0"/>
    </xf>
    <xf numFmtId="187" fontId="171" fillId="98" borderId="1">
      <alignment horizontal="center" vertical="center" wrapText="1"/>
      <protection locked="0"/>
    </xf>
    <xf numFmtId="187" fontId="171" fillId="98" borderId="1">
      <alignment horizontal="center" vertical="center" wrapText="1"/>
      <protection locked="0"/>
    </xf>
    <xf numFmtId="187" fontId="171" fillId="98" borderId="1">
      <alignment horizontal="center" vertical="center" wrapText="1"/>
      <protection locked="0"/>
    </xf>
    <xf numFmtId="187" fontId="171" fillId="98" borderId="1">
      <alignment horizontal="center" vertical="center" wrapText="1"/>
      <protection locked="0"/>
    </xf>
    <xf numFmtId="187" fontId="171" fillId="98" borderId="1">
      <alignment horizontal="center" vertical="center" wrapText="1"/>
      <protection locked="0"/>
    </xf>
    <xf numFmtId="187" fontId="184" fillId="98" borderId="1">
      <alignment horizontal="center" vertical="center" wrapText="1"/>
      <protection locked="0"/>
    </xf>
    <xf numFmtId="187" fontId="184" fillId="98" borderId="1">
      <alignment horizontal="center" vertical="center" wrapText="1"/>
      <protection locked="0"/>
    </xf>
    <xf numFmtId="187" fontId="184" fillId="98" borderId="1">
      <alignment horizontal="center" vertical="center" wrapText="1"/>
      <protection locked="0"/>
    </xf>
    <xf numFmtId="187" fontId="184" fillId="98" borderId="1">
      <alignment horizontal="center" vertical="center" wrapText="1"/>
      <protection locked="0"/>
    </xf>
    <xf numFmtId="187" fontId="184" fillId="98" borderId="1">
      <alignment horizontal="center" vertical="center" wrapText="1"/>
      <protection locked="0"/>
    </xf>
    <xf numFmtId="0" fontId="31" fillId="0" borderId="0">
      <alignment vertical="center"/>
    </xf>
    <xf numFmtId="0" fontId="31" fillId="0" borderId="0">
      <alignment vertical="center"/>
    </xf>
    <xf numFmtId="0" fontId="78" fillId="0" borderId="0"/>
    <xf numFmtId="0" fontId="78" fillId="0" borderId="0"/>
    <xf numFmtId="0" fontId="185" fillId="0" borderId="0" applyNumberFormat="0" applyFill="0" applyBorder="0" applyAlignment="0" applyProtection="0">
      <alignment horizontal="left"/>
      <protection locked="0"/>
    </xf>
    <xf numFmtId="0" fontId="185" fillId="0" borderId="0" applyNumberFormat="0" applyFill="0" applyBorder="0" applyAlignment="0" applyProtection="0">
      <alignment horizontal="left"/>
      <protection locked="0"/>
    </xf>
    <xf numFmtId="0" fontId="127" fillId="0" borderId="0"/>
    <xf numFmtId="0" fontId="127" fillId="0" borderId="0"/>
    <xf numFmtId="0" fontId="186" fillId="0" borderId="0" applyNumberFormat="0" applyBorder="0" applyProtection="0"/>
    <xf numFmtId="0" fontId="186" fillId="0" borderId="0" applyNumberFormat="0" applyBorder="0" applyProtection="0"/>
    <xf numFmtId="0" fontId="187" fillId="0" borderId="0" applyNumberFormat="0" applyBorder="0" applyProtection="0"/>
    <xf numFmtId="178" fontId="186" fillId="0" borderId="0" applyBorder="0" applyProtection="0"/>
    <xf numFmtId="0" fontId="35" fillId="103" borderId="0">
      <alignment horizontal="left" vertical="top"/>
    </xf>
    <xf numFmtId="0" fontId="35" fillId="103" borderId="0">
      <alignment horizontal="left" vertical="top"/>
    </xf>
    <xf numFmtId="0" fontId="188" fillId="81" borderId="0">
      <alignment horizontal="center" vertical="center"/>
    </xf>
    <xf numFmtId="0" fontId="189" fillId="103" borderId="0">
      <alignment horizontal="right" vertical="center"/>
    </xf>
    <xf numFmtId="0" fontId="189" fillId="103" borderId="0">
      <alignment horizontal="right" vertical="center"/>
    </xf>
    <xf numFmtId="0" fontId="190" fillId="0" borderId="61">
      <alignment vertical="center"/>
    </xf>
    <xf numFmtId="0" fontId="190" fillId="0" borderId="61">
      <alignment vertical="center"/>
    </xf>
    <xf numFmtId="178" fontId="190" fillId="0" borderId="61">
      <alignment vertical="center"/>
    </xf>
    <xf numFmtId="178" fontId="190" fillId="0" borderId="61">
      <alignment vertical="center"/>
    </xf>
    <xf numFmtId="0" fontId="190" fillId="0" borderId="61">
      <alignment vertical="center"/>
    </xf>
    <xf numFmtId="0" fontId="190" fillId="0" borderId="61">
      <alignment vertical="center"/>
    </xf>
    <xf numFmtId="0" fontId="190" fillId="0" borderId="61">
      <alignment vertical="center"/>
    </xf>
    <xf numFmtId="0" fontId="190" fillId="0" borderId="61">
      <alignment vertical="center"/>
    </xf>
    <xf numFmtId="0" fontId="190" fillId="0" borderId="61">
      <alignment vertical="center"/>
    </xf>
    <xf numFmtId="178" fontId="190" fillId="0" borderId="61">
      <alignment vertical="center"/>
    </xf>
    <xf numFmtId="178" fontId="190" fillId="0" borderId="61">
      <alignment vertical="center"/>
    </xf>
    <xf numFmtId="0" fontId="190" fillId="0" borderId="61">
      <alignment vertical="center"/>
    </xf>
    <xf numFmtId="0" fontId="190" fillId="0" borderId="61">
      <alignment vertical="center"/>
    </xf>
    <xf numFmtId="0" fontId="190" fillId="0" borderId="61">
      <alignment vertical="center"/>
    </xf>
    <xf numFmtId="0" fontId="190" fillId="0" borderId="61">
      <alignment vertical="center"/>
    </xf>
    <xf numFmtId="178" fontId="190" fillId="0" borderId="61">
      <alignment vertical="center"/>
    </xf>
    <xf numFmtId="178" fontId="190" fillId="0" borderId="61">
      <alignment vertical="center"/>
    </xf>
    <xf numFmtId="0" fontId="190" fillId="0" borderId="61">
      <alignment vertical="center"/>
    </xf>
    <xf numFmtId="0" fontId="190" fillId="0" borderId="61">
      <alignment vertical="center"/>
    </xf>
    <xf numFmtId="0" fontId="190" fillId="0" borderId="61">
      <alignment vertical="center"/>
    </xf>
    <xf numFmtId="0" fontId="190" fillId="0" borderId="61">
      <alignment vertical="center"/>
    </xf>
    <xf numFmtId="0" fontId="78" fillId="0" borderId="0"/>
    <xf numFmtId="0" fontId="78" fillId="0" borderId="0"/>
    <xf numFmtId="4" fontId="112" fillId="25" borderId="58" applyNumberFormat="0" applyProtection="0">
      <alignment vertical="center"/>
    </xf>
    <xf numFmtId="4" fontId="112" fillId="25" borderId="58" applyNumberFormat="0" applyProtection="0">
      <alignment vertical="center"/>
    </xf>
    <xf numFmtId="4" fontId="112" fillId="25" borderId="58" applyNumberFormat="0" applyProtection="0">
      <alignment vertical="center"/>
    </xf>
    <xf numFmtId="4" fontId="112" fillId="25" borderId="58" applyNumberFormat="0" applyProtection="0">
      <alignment vertical="center"/>
    </xf>
    <xf numFmtId="4" fontId="112" fillId="25" borderId="58" applyNumberFormat="0" applyProtection="0">
      <alignment vertical="center"/>
    </xf>
    <xf numFmtId="4" fontId="112" fillId="25" borderId="58" applyNumberFormat="0" applyProtection="0">
      <alignment vertical="center"/>
    </xf>
    <xf numFmtId="4" fontId="112" fillId="25" borderId="58" applyNumberFormat="0" applyProtection="0">
      <alignment vertical="center"/>
    </xf>
    <xf numFmtId="4" fontId="112" fillId="25" borderId="58" applyNumberFormat="0" applyProtection="0">
      <alignment vertical="center"/>
    </xf>
    <xf numFmtId="4" fontId="112" fillId="25" borderId="58" applyNumberFormat="0" applyProtection="0">
      <alignment vertical="center"/>
    </xf>
    <xf numFmtId="4" fontId="112" fillId="25" borderId="58" applyNumberFormat="0" applyProtection="0">
      <alignment vertical="center"/>
    </xf>
    <xf numFmtId="4" fontId="112" fillId="25" borderId="58" applyNumberFormat="0" applyProtection="0">
      <alignment vertical="center"/>
    </xf>
    <xf numFmtId="4" fontId="112" fillId="25" borderId="58" applyNumberFormat="0" applyProtection="0">
      <alignment vertical="center"/>
    </xf>
    <xf numFmtId="4" fontId="112" fillId="25" borderId="58" applyNumberFormat="0" applyProtection="0">
      <alignment vertical="center"/>
    </xf>
    <xf numFmtId="4" fontId="112" fillId="25" borderId="58" applyNumberFormat="0" applyProtection="0">
      <alignment vertical="center"/>
    </xf>
    <xf numFmtId="4" fontId="112" fillId="25" borderId="58" applyNumberFormat="0" applyProtection="0">
      <alignment vertical="center"/>
    </xf>
    <xf numFmtId="4" fontId="112" fillId="25" borderId="58" applyNumberFormat="0" applyProtection="0">
      <alignment vertical="center"/>
    </xf>
    <xf numFmtId="4" fontId="112" fillId="25" borderId="58" applyNumberFormat="0" applyProtection="0">
      <alignment vertical="center"/>
    </xf>
    <xf numFmtId="4" fontId="112" fillId="25" borderId="58" applyNumberFormat="0" applyProtection="0">
      <alignment vertical="center"/>
    </xf>
    <xf numFmtId="4" fontId="112" fillId="25" borderId="58" applyNumberFormat="0" applyProtection="0">
      <alignment vertical="center"/>
    </xf>
    <xf numFmtId="4" fontId="112" fillId="25" borderId="58" applyNumberFormat="0" applyProtection="0">
      <alignment vertical="center"/>
    </xf>
    <xf numFmtId="4" fontId="112" fillId="25" borderId="58" applyNumberFormat="0" applyProtection="0">
      <alignment vertical="center"/>
    </xf>
    <xf numFmtId="4" fontId="112" fillId="25" borderId="58" applyNumberFormat="0" applyProtection="0">
      <alignment vertical="center"/>
    </xf>
    <xf numFmtId="4" fontId="112" fillId="25" borderId="58" applyNumberFormat="0" applyProtection="0">
      <alignment vertical="center"/>
    </xf>
    <xf numFmtId="4" fontId="112" fillId="25" borderId="58" applyNumberFormat="0" applyProtection="0">
      <alignment vertical="center"/>
    </xf>
    <xf numFmtId="4" fontId="112" fillId="25" borderId="58" applyNumberFormat="0" applyProtection="0">
      <alignment vertical="center"/>
    </xf>
    <xf numFmtId="4" fontId="112" fillId="25" borderId="58" applyNumberFormat="0" applyProtection="0">
      <alignment vertical="center"/>
    </xf>
    <xf numFmtId="4" fontId="191" fillId="25" borderId="58" applyNumberFormat="0" applyProtection="0">
      <alignment vertical="center"/>
    </xf>
    <xf numFmtId="4" fontId="191" fillId="25" borderId="58" applyNumberFormat="0" applyProtection="0">
      <alignment vertical="center"/>
    </xf>
    <xf numFmtId="4" fontId="191" fillId="25" borderId="58" applyNumberFormat="0" applyProtection="0">
      <alignment vertical="center"/>
    </xf>
    <xf numFmtId="4" fontId="191" fillId="25" borderId="58" applyNumberFormat="0" applyProtection="0">
      <alignment vertical="center"/>
    </xf>
    <xf numFmtId="4" fontId="191" fillId="25" borderId="58" applyNumberFormat="0" applyProtection="0">
      <alignment vertical="center"/>
    </xf>
    <xf numFmtId="4" fontId="191" fillId="25" borderId="58" applyNumberFormat="0" applyProtection="0">
      <alignment vertical="center"/>
    </xf>
    <xf numFmtId="4" fontId="191" fillId="25" borderId="58" applyNumberFormat="0" applyProtection="0">
      <alignment vertical="center"/>
    </xf>
    <xf numFmtId="4" fontId="191" fillId="25" borderId="58" applyNumberFormat="0" applyProtection="0">
      <alignment vertical="center"/>
    </xf>
    <xf numFmtId="4" fontId="191" fillId="25" borderId="58" applyNumberFormat="0" applyProtection="0">
      <alignment vertical="center"/>
    </xf>
    <xf numFmtId="4" fontId="191" fillId="25" borderId="58" applyNumberFormat="0" applyProtection="0">
      <alignment vertical="center"/>
    </xf>
    <xf numFmtId="4" fontId="191" fillId="25" borderId="58" applyNumberFormat="0" applyProtection="0">
      <alignment vertical="center"/>
    </xf>
    <xf numFmtId="4" fontId="191" fillId="25" borderId="58" applyNumberFormat="0" applyProtection="0">
      <alignment vertical="center"/>
    </xf>
    <xf numFmtId="4" fontId="191" fillId="25" borderId="58" applyNumberFormat="0" applyProtection="0">
      <alignment vertical="center"/>
    </xf>
    <xf numFmtId="4" fontId="191" fillId="25" borderId="58" applyNumberFormat="0" applyProtection="0">
      <alignment vertical="center"/>
    </xf>
    <xf numFmtId="4" fontId="191" fillId="25" borderId="58" applyNumberFormat="0" applyProtection="0">
      <alignment vertical="center"/>
    </xf>
    <xf numFmtId="4" fontId="191" fillId="25" borderId="58" applyNumberFormat="0" applyProtection="0">
      <alignment vertical="center"/>
    </xf>
    <xf numFmtId="4" fontId="191" fillId="25" borderId="58" applyNumberFormat="0" applyProtection="0">
      <alignment vertical="center"/>
    </xf>
    <xf numFmtId="4" fontId="191" fillId="25" borderId="58" applyNumberFormat="0" applyProtection="0">
      <alignment vertical="center"/>
    </xf>
    <xf numFmtId="4" fontId="191" fillId="25" borderId="58" applyNumberFormat="0" applyProtection="0">
      <alignment vertical="center"/>
    </xf>
    <xf numFmtId="4" fontId="191" fillId="25" borderId="58" applyNumberFormat="0" applyProtection="0">
      <alignment vertical="center"/>
    </xf>
    <xf numFmtId="4" fontId="191" fillId="25" borderId="58" applyNumberFormat="0" applyProtection="0">
      <alignment vertical="center"/>
    </xf>
    <xf numFmtId="4" fontId="191" fillId="25" borderId="58" applyNumberFormat="0" applyProtection="0">
      <alignment vertical="center"/>
    </xf>
    <xf numFmtId="4" fontId="191" fillId="25" borderId="58" applyNumberFormat="0" applyProtection="0">
      <alignment vertical="center"/>
    </xf>
    <xf numFmtId="4" fontId="191" fillId="25" borderId="58" applyNumberFormat="0" applyProtection="0">
      <alignment vertical="center"/>
    </xf>
    <xf numFmtId="4" fontId="191" fillId="25" borderId="58" applyNumberFormat="0" applyProtection="0">
      <alignment vertical="center"/>
    </xf>
    <xf numFmtId="4" fontId="191" fillId="25" borderId="58" applyNumberFormat="0" applyProtection="0">
      <alignment vertical="center"/>
    </xf>
    <xf numFmtId="4" fontId="112" fillId="25" borderId="58" applyNumberFormat="0" applyProtection="0">
      <alignment horizontal="left" vertical="center" indent="1"/>
    </xf>
    <xf numFmtId="4" fontId="112" fillId="25" borderId="58" applyNumberFormat="0" applyProtection="0">
      <alignment horizontal="left" vertical="center" indent="1"/>
    </xf>
    <xf numFmtId="4" fontId="112" fillId="25" borderId="58" applyNumberFormat="0" applyProtection="0">
      <alignment horizontal="left" vertical="center" indent="1"/>
    </xf>
    <xf numFmtId="4" fontId="112" fillId="25" borderId="58" applyNumberFormat="0" applyProtection="0">
      <alignment horizontal="left" vertical="center" indent="1"/>
    </xf>
    <xf numFmtId="4" fontId="112" fillId="25" borderId="58" applyNumberFormat="0" applyProtection="0">
      <alignment horizontal="left" vertical="center" indent="1"/>
    </xf>
    <xf numFmtId="4" fontId="112" fillId="25" borderId="58" applyNumberFormat="0" applyProtection="0">
      <alignment horizontal="left" vertical="center" indent="1"/>
    </xf>
    <xf numFmtId="4" fontId="112" fillId="25" borderId="58" applyNumberFormat="0" applyProtection="0">
      <alignment horizontal="left" vertical="center" indent="1"/>
    </xf>
    <xf numFmtId="4" fontId="112" fillId="25" borderId="58" applyNumberFormat="0" applyProtection="0">
      <alignment horizontal="left" vertical="center" indent="1"/>
    </xf>
    <xf numFmtId="4" fontId="112" fillId="25" borderId="58" applyNumberFormat="0" applyProtection="0">
      <alignment horizontal="left" vertical="center" indent="1"/>
    </xf>
    <xf numFmtId="4" fontId="112" fillId="25" borderId="58" applyNumberFormat="0" applyProtection="0">
      <alignment horizontal="left" vertical="center" indent="1"/>
    </xf>
    <xf numFmtId="4" fontId="112" fillId="25" borderId="58" applyNumberFormat="0" applyProtection="0">
      <alignment horizontal="left" vertical="center" indent="1"/>
    </xf>
    <xf numFmtId="4" fontId="112" fillId="25" borderId="58" applyNumberFormat="0" applyProtection="0">
      <alignment horizontal="left" vertical="center" indent="1"/>
    </xf>
    <xf numFmtId="4" fontId="112" fillId="25" borderId="58" applyNumberFormat="0" applyProtection="0">
      <alignment horizontal="left" vertical="center" indent="1"/>
    </xf>
    <xf numFmtId="4" fontId="112" fillId="25" borderId="58" applyNumberFormat="0" applyProtection="0">
      <alignment horizontal="left" vertical="center" indent="1"/>
    </xf>
    <xf numFmtId="4" fontId="112" fillId="25" borderId="58" applyNumberFormat="0" applyProtection="0">
      <alignment horizontal="left" vertical="center" indent="1"/>
    </xf>
    <xf numFmtId="4" fontId="112" fillId="25" borderId="58" applyNumberFormat="0" applyProtection="0">
      <alignment horizontal="left" vertical="center" indent="1"/>
    </xf>
    <xf numFmtId="4" fontId="112" fillId="25" borderId="58" applyNumberFormat="0" applyProtection="0">
      <alignment horizontal="left" vertical="center" indent="1"/>
    </xf>
    <xf numFmtId="4" fontId="112" fillId="25" borderId="58" applyNumberFormat="0" applyProtection="0">
      <alignment horizontal="left" vertical="center" indent="1"/>
    </xf>
    <xf numFmtId="4" fontId="112" fillId="25" borderId="58" applyNumberFormat="0" applyProtection="0">
      <alignment horizontal="left" vertical="center" indent="1"/>
    </xf>
    <xf numFmtId="4" fontId="112" fillId="25" borderId="58" applyNumberFormat="0" applyProtection="0">
      <alignment horizontal="left" vertical="center" indent="1"/>
    </xf>
    <xf numFmtId="4" fontId="112" fillId="25" borderId="58" applyNumberFormat="0" applyProtection="0">
      <alignment horizontal="left" vertical="center" indent="1"/>
    </xf>
    <xf numFmtId="4" fontId="112" fillId="25" borderId="58" applyNumberFormat="0" applyProtection="0">
      <alignment horizontal="left" vertical="center" indent="1"/>
    </xf>
    <xf numFmtId="4" fontId="112" fillId="25" borderId="58" applyNumberFormat="0" applyProtection="0">
      <alignment horizontal="left" vertical="center" indent="1"/>
    </xf>
    <xf numFmtId="4" fontId="112" fillId="25" borderId="58" applyNumberFormat="0" applyProtection="0">
      <alignment horizontal="left" vertical="center" indent="1"/>
    </xf>
    <xf numFmtId="4" fontId="112" fillId="25" borderId="58" applyNumberFormat="0" applyProtection="0">
      <alignment horizontal="left" vertical="center" indent="1"/>
    </xf>
    <xf numFmtId="4" fontId="112" fillId="25" borderId="58" applyNumberFormat="0" applyProtection="0">
      <alignment horizontal="left" vertical="center" indent="1"/>
    </xf>
    <xf numFmtId="4" fontId="112" fillId="25" borderId="58" applyNumberFormat="0" applyProtection="0">
      <alignment horizontal="left" vertical="center" indent="1"/>
    </xf>
    <xf numFmtId="4" fontId="112" fillId="25" borderId="58" applyNumberFormat="0" applyProtection="0">
      <alignment horizontal="left" vertical="center" indent="1"/>
    </xf>
    <xf numFmtId="4" fontId="112" fillId="25" borderId="58" applyNumberFormat="0" applyProtection="0">
      <alignment horizontal="left" vertical="center" indent="1"/>
    </xf>
    <xf numFmtId="4" fontId="112" fillId="25" borderId="58" applyNumberFormat="0" applyProtection="0">
      <alignment horizontal="left" vertical="center" indent="1"/>
    </xf>
    <xf numFmtId="4" fontId="112" fillId="25" borderId="58" applyNumberFormat="0" applyProtection="0">
      <alignment horizontal="left" vertical="center" indent="1"/>
    </xf>
    <xf numFmtId="4" fontId="112" fillId="25" borderId="58" applyNumberFormat="0" applyProtection="0">
      <alignment horizontal="left" vertical="center" indent="1"/>
    </xf>
    <xf numFmtId="4" fontId="112" fillId="25" borderId="58" applyNumberFormat="0" applyProtection="0">
      <alignment horizontal="left" vertical="center" indent="1"/>
    </xf>
    <xf numFmtId="4" fontId="112" fillId="25" borderId="58" applyNumberFormat="0" applyProtection="0">
      <alignment horizontal="left" vertical="center" indent="1"/>
    </xf>
    <xf numFmtId="4" fontId="112" fillId="25" borderId="58" applyNumberFormat="0" applyProtection="0">
      <alignment horizontal="left" vertical="center" indent="1"/>
    </xf>
    <xf numFmtId="4" fontId="112" fillId="25" borderId="58" applyNumberFormat="0" applyProtection="0">
      <alignment horizontal="left" vertical="center" indent="1"/>
    </xf>
    <xf numFmtId="4" fontId="112" fillId="25" borderId="58" applyNumberFormat="0" applyProtection="0">
      <alignment horizontal="left" vertical="center" indent="1"/>
    </xf>
    <xf numFmtId="4" fontId="112" fillId="25" borderId="58" applyNumberFormat="0" applyProtection="0">
      <alignment horizontal="left" vertical="center" indent="1"/>
    </xf>
    <xf numFmtId="4" fontId="112" fillId="25" borderId="58" applyNumberFormat="0" applyProtection="0">
      <alignment horizontal="left" vertical="center" indent="1"/>
    </xf>
    <xf numFmtId="4" fontId="112" fillId="25" borderId="58" applyNumberFormat="0" applyProtection="0">
      <alignment horizontal="left" vertical="center" indent="1"/>
    </xf>
    <xf numFmtId="4" fontId="112" fillId="25" borderId="58" applyNumberFormat="0" applyProtection="0">
      <alignment horizontal="left" vertical="center" indent="1"/>
    </xf>
    <xf numFmtId="4" fontId="112" fillId="25" borderId="58" applyNumberFormat="0" applyProtection="0">
      <alignment horizontal="left" vertical="center" indent="1"/>
    </xf>
    <xf numFmtId="4" fontId="112" fillId="25" borderId="58" applyNumberFormat="0" applyProtection="0">
      <alignment horizontal="left" vertical="center" indent="1"/>
    </xf>
    <xf numFmtId="4" fontId="112" fillId="25" borderId="58" applyNumberFormat="0" applyProtection="0">
      <alignment horizontal="left" vertical="center" indent="1"/>
    </xf>
    <xf numFmtId="4" fontId="112" fillId="25" borderId="58" applyNumberFormat="0" applyProtection="0">
      <alignment horizontal="left" vertical="center" indent="1"/>
    </xf>
    <xf numFmtId="4" fontId="112" fillId="25" borderId="58" applyNumberFormat="0" applyProtection="0">
      <alignment horizontal="left" vertical="center" indent="1"/>
    </xf>
    <xf numFmtId="4" fontId="112" fillId="25" borderId="58" applyNumberFormat="0" applyProtection="0">
      <alignment horizontal="left" vertical="center" indent="1"/>
    </xf>
    <xf numFmtId="4" fontId="112" fillId="25" borderId="58" applyNumberFormat="0" applyProtection="0">
      <alignment horizontal="left" vertical="center" indent="1"/>
    </xf>
    <xf numFmtId="4" fontId="112" fillId="25" borderId="58" applyNumberFormat="0" applyProtection="0">
      <alignment horizontal="left" vertical="center" indent="1"/>
    </xf>
    <xf numFmtId="4" fontId="112" fillId="25" borderId="58" applyNumberFormat="0" applyProtection="0">
      <alignment horizontal="left" vertical="center" indent="1"/>
    </xf>
    <xf numFmtId="4" fontId="112" fillId="25" borderId="58" applyNumberFormat="0" applyProtection="0">
      <alignment horizontal="left" vertical="center" indent="1"/>
    </xf>
    <xf numFmtId="4" fontId="112" fillId="25" borderId="58" applyNumberFormat="0" applyProtection="0">
      <alignment horizontal="left" vertical="center" indent="1"/>
    </xf>
    <xf numFmtId="0" fontId="31" fillId="105" borderId="58" applyNumberFormat="0" applyProtection="0">
      <alignment horizontal="left" vertical="center" indent="1"/>
    </xf>
    <xf numFmtId="0" fontId="31" fillId="105" borderId="58" applyNumberFormat="0" applyProtection="0">
      <alignment horizontal="left" vertical="center" indent="1"/>
    </xf>
    <xf numFmtId="0" fontId="31" fillId="105" borderId="58" applyNumberFormat="0" applyProtection="0">
      <alignment horizontal="left" vertical="center" indent="1"/>
    </xf>
    <xf numFmtId="0" fontId="31" fillId="105" borderId="58" applyNumberFormat="0" applyProtection="0">
      <alignment horizontal="left" vertical="center" indent="1"/>
    </xf>
    <xf numFmtId="0" fontId="31" fillId="105" borderId="58" applyNumberFormat="0" applyProtection="0">
      <alignment horizontal="left" vertical="center" indent="1"/>
    </xf>
    <xf numFmtId="0" fontId="31" fillId="105" borderId="58" applyNumberFormat="0" applyProtection="0">
      <alignment horizontal="left" vertical="center" indent="1"/>
    </xf>
    <xf numFmtId="0" fontId="31" fillId="105" borderId="58" applyNumberFormat="0" applyProtection="0">
      <alignment horizontal="left" vertical="center" indent="1"/>
    </xf>
    <xf numFmtId="0" fontId="31" fillId="105" borderId="58" applyNumberFormat="0" applyProtection="0">
      <alignment horizontal="left" vertical="center" indent="1"/>
    </xf>
    <xf numFmtId="0" fontId="31" fillId="105" borderId="58" applyNumberFormat="0" applyProtection="0">
      <alignment horizontal="left" vertical="center" indent="1"/>
    </xf>
    <xf numFmtId="0" fontId="31" fillId="105" borderId="58" applyNumberFormat="0" applyProtection="0">
      <alignment horizontal="left" vertical="center" indent="1"/>
    </xf>
    <xf numFmtId="0" fontId="31" fillId="105" borderId="58" applyNumberFormat="0" applyProtection="0">
      <alignment horizontal="left" vertical="center" indent="1"/>
    </xf>
    <xf numFmtId="0" fontId="78" fillId="105" borderId="58" applyNumberFormat="0" applyProtection="0">
      <alignment horizontal="left" vertical="center" indent="1"/>
    </xf>
    <xf numFmtId="0" fontId="31" fillId="105" borderId="58" applyNumberFormat="0" applyProtection="0">
      <alignment horizontal="left" vertical="center" indent="1"/>
    </xf>
    <xf numFmtId="0" fontId="31" fillId="105" borderId="58" applyNumberFormat="0" applyProtection="0">
      <alignment horizontal="left" vertical="center" indent="1"/>
    </xf>
    <xf numFmtId="0" fontId="31" fillId="105" borderId="58" applyNumberFormat="0" applyProtection="0">
      <alignment horizontal="left" vertical="center" indent="1"/>
    </xf>
    <xf numFmtId="0" fontId="31" fillId="105" borderId="58" applyNumberFormat="0" applyProtection="0">
      <alignment horizontal="left" vertical="center" indent="1"/>
    </xf>
    <xf numFmtId="0" fontId="31" fillId="105" borderId="58" applyNumberFormat="0" applyProtection="0">
      <alignment horizontal="left" vertical="center" indent="1"/>
    </xf>
    <xf numFmtId="0" fontId="31" fillId="105" borderId="58" applyNumberFormat="0" applyProtection="0">
      <alignment horizontal="left" vertical="center" indent="1"/>
    </xf>
    <xf numFmtId="0" fontId="78" fillId="105" borderId="58" applyNumberFormat="0" applyProtection="0">
      <alignment horizontal="left" vertical="center" indent="1"/>
    </xf>
    <xf numFmtId="0" fontId="78" fillId="105" borderId="58" applyNumberFormat="0" applyProtection="0">
      <alignment horizontal="left" vertical="center" indent="1"/>
    </xf>
    <xf numFmtId="0" fontId="78" fillId="105" borderId="58" applyNumberFormat="0" applyProtection="0">
      <alignment horizontal="left" vertical="center" indent="1"/>
    </xf>
    <xf numFmtId="0" fontId="78" fillId="105" borderId="58" applyNumberFormat="0" applyProtection="0">
      <alignment horizontal="left" vertical="center" indent="1"/>
    </xf>
    <xf numFmtId="0" fontId="78" fillId="105" borderId="58" applyNumberFormat="0" applyProtection="0">
      <alignment horizontal="left" vertical="center" indent="1"/>
    </xf>
    <xf numFmtId="0" fontId="78" fillId="105" borderId="58" applyNumberFormat="0" applyProtection="0">
      <alignment horizontal="left" vertical="center" indent="1"/>
    </xf>
    <xf numFmtId="0" fontId="78" fillId="105" borderId="58" applyNumberFormat="0" applyProtection="0">
      <alignment horizontal="left" vertical="center" indent="1"/>
    </xf>
    <xf numFmtId="0" fontId="78" fillId="105" borderId="58" applyNumberFormat="0" applyProtection="0">
      <alignment horizontal="left" vertical="center" indent="1"/>
    </xf>
    <xf numFmtId="0" fontId="78" fillId="105" borderId="58" applyNumberFormat="0" applyProtection="0">
      <alignment horizontal="left" vertical="center" indent="1"/>
    </xf>
    <xf numFmtId="0" fontId="31" fillId="105" borderId="58" applyNumberFormat="0" applyProtection="0">
      <alignment horizontal="left" vertical="center" indent="1"/>
    </xf>
    <xf numFmtId="0" fontId="31" fillId="105" borderId="58" applyNumberFormat="0" applyProtection="0">
      <alignment horizontal="left" vertical="center" indent="1"/>
    </xf>
    <xf numFmtId="0" fontId="31" fillId="105" borderId="58" applyNumberFormat="0" applyProtection="0">
      <alignment horizontal="left" vertical="center" indent="1"/>
    </xf>
    <xf numFmtId="0" fontId="31" fillId="105" borderId="58" applyNumberFormat="0" applyProtection="0">
      <alignment horizontal="left" vertical="center" indent="1"/>
    </xf>
    <xf numFmtId="0" fontId="31" fillId="105" borderId="58" applyNumberFormat="0" applyProtection="0">
      <alignment horizontal="left" vertical="center" indent="1"/>
    </xf>
    <xf numFmtId="0" fontId="31" fillId="105" borderId="58" applyNumberFormat="0" applyProtection="0">
      <alignment horizontal="left" vertical="center" indent="1"/>
    </xf>
    <xf numFmtId="0" fontId="31" fillId="105" borderId="58" applyNumberFormat="0" applyProtection="0">
      <alignment horizontal="left" vertical="center" indent="1"/>
    </xf>
    <xf numFmtId="0" fontId="31" fillId="105" borderId="58" applyNumberFormat="0" applyProtection="0">
      <alignment horizontal="left" vertical="center" indent="1"/>
    </xf>
    <xf numFmtId="4" fontId="112" fillId="106" borderId="58" applyNumberFormat="0" applyProtection="0">
      <alignment horizontal="right" vertical="center"/>
    </xf>
    <xf numFmtId="4" fontId="112" fillId="106" borderId="58" applyNumberFormat="0" applyProtection="0">
      <alignment horizontal="right" vertical="center"/>
    </xf>
    <xf numFmtId="4" fontId="112" fillId="106" borderId="58" applyNumberFormat="0" applyProtection="0">
      <alignment horizontal="right" vertical="center"/>
    </xf>
    <xf numFmtId="4" fontId="112" fillId="106" borderId="58" applyNumberFormat="0" applyProtection="0">
      <alignment horizontal="right" vertical="center"/>
    </xf>
    <xf numFmtId="4" fontId="112" fillId="106" borderId="58" applyNumberFormat="0" applyProtection="0">
      <alignment horizontal="right" vertical="center"/>
    </xf>
    <xf numFmtId="4" fontId="112" fillId="106" borderId="58" applyNumberFormat="0" applyProtection="0">
      <alignment horizontal="right" vertical="center"/>
    </xf>
    <xf numFmtId="4" fontId="112" fillId="106" borderId="58" applyNumberFormat="0" applyProtection="0">
      <alignment horizontal="right" vertical="center"/>
    </xf>
    <xf numFmtId="4" fontId="112" fillId="106" borderId="58" applyNumberFormat="0" applyProtection="0">
      <alignment horizontal="right" vertical="center"/>
    </xf>
    <xf numFmtId="4" fontId="112" fillId="106" borderId="58" applyNumberFormat="0" applyProtection="0">
      <alignment horizontal="right" vertical="center"/>
    </xf>
    <xf numFmtId="4" fontId="112" fillId="106" borderId="58" applyNumberFormat="0" applyProtection="0">
      <alignment horizontal="right" vertical="center"/>
    </xf>
    <xf numFmtId="4" fontId="112" fillId="106" borderId="58" applyNumberFormat="0" applyProtection="0">
      <alignment horizontal="right" vertical="center"/>
    </xf>
    <xf numFmtId="4" fontId="112" fillId="106" borderId="58" applyNumberFormat="0" applyProtection="0">
      <alignment horizontal="right" vertical="center"/>
    </xf>
    <xf numFmtId="4" fontId="112" fillId="106" borderId="58" applyNumberFormat="0" applyProtection="0">
      <alignment horizontal="right" vertical="center"/>
    </xf>
    <xf numFmtId="4" fontId="112" fillId="106" borderId="58" applyNumberFormat="0" applyProtection="0">
      <alignment horizontal="right" vertical="center"/>
    </xf>
    <xf numFmtId="4" fontId="112" fillId="106" borderId="58" applyNumberFormat="0" applyProtection="0">
      <alignment horizontal="right" vertical="center"/>
    </xf>
    <xf numFmtId="4" fontId="112" fillId="106" borderId="58" applyNumberFormat="0" applyProtection="0">
      <alignment horizontal="right" vertical="center"/>
    </xf>
    <xf numFmtId="4" fontId="112" fillId="106" borderId="58" applyNumberFormat="0" applyProtection="0">
      <alignment horizontal="right" vertical="center"/>
    </xf>
    <xf numFmtId="4" fontId="112" fillId="106" borderId="58" applyNumberFormat="0" applyProtection="0">
      <alignment horizontal="right" vertical="center"/>
    </xf>
    <xf numFmtId="4" fontId="112" fillId="106" borderId="58" applyNumberFormat="0" applyProtection="0">
      <alignment horizontal="right" vertical="center"/>
    </xf>
    <xf numFmtId="4" fontId="112" fillId="106" borderId="58" applyNumberFormat="0" applyProtection="0">
      <alignment horizontal="right" vertical="center"/>
    </xf>
    <xf numFmtId="4" fontId="112" fillId="106" borderId="58" applyNumberFormat="0" applyProtection="0">
      <alignment horizontal="right" vertical="center"/>
    </xf>
    <xf numFmtId="4" fontId="112" fillId="106" borderId="58" applyNumberFormat="0" applyProtection="0">
      <alignment horizontal="right" vertical="center"/>
    </xf>
    <xf numFmtId="4" fontId="112" fillId="106" borderId="58" applyNumberFormat="0" applyProtection="0">
      <alignment horizontal="right" vertical="center"/>
    </xf>
    <xf numFmtId="4" fontId="112" fillId="106" borderId="58" applyNumberFormat="0" applyProtection="0">
      <alignment horizontal="right" vertical="center"/>
    </xf>
    <xf numFmtId="4" fontId="112" fillId="106" borderId="58" applyNumberFormat="0" applyProtection="0">
      <alignment horizontal="right" vertical="center"/>
    </xf>
    <xf numFmtId="4" fontId="112" fillId="106" borderId="58" applyNumberFormat="0" applyProtection="0">
      <alignment horizontal="right" vertical="center"/>
    </xf>
    <xf numFmtId="4" fontId="112" fillId="107" borderId="58" applyNumberFormat="0" applyProtection="0">
      <alignment horizontal="right" vertical="center"/>
    </xf>
    <xf numFmtId="4" fontId="112" fillId="107" borderId="58" applyNumberFormat="0" applyProtection="0">
      <alignment horizontal="right" vertical="center"/>
    </xf>
    <xf numFmtId="4" fontId="112" fillId="107" borderId="58" applyNumberFormat="0" applyProtection="0">
      <alignment horizontal="right" vertical="center"/>
    </xf>
    <xf numFmtId="4" fontId="112" fillId="107" borderId="58" applyNumberFormat="0" applyProtection="0">
      <alignment horizontal="right" vertical="center"/>
    </xf>
    <xf numFmtId="4" fontId="112" fillId="107" borderId="58" applyNumberFormat="0" applyProtection="0">
      <alignment horizontal="right" vertical="center"/>
    </xf>
    <xf numFmtId="4" fontId="112" fillId="107" borderId="58" applyNumberFormat="0" applyProtection="0">
      <alignment horizontal="right" vertical="center"/>
    </xf>
    <xf numFmtId="4" fontId="112" fillId="107" borderId="58" applyNumberFormat="0" applyProtection="0">
      <alignment horizontal="right" vertical="center"/>
    </xf>
    <xf numFmtId="4" fontId="112" fillId="107" borderId="58" applyNumberFormat="0" applyProtection="0">
      <alignment horizontal="right" vertical="center"/>
    </xf>
    <xf numFmtId="4" fontId="112" fillId="107" borderId="58" applyNumberFormat="0" applyProtection="0">
      <alignment horizontal="right" vertical="center"/>
    </xf>
    <xf numFmtId="4" fontId="112" fillId="107" borderId="58" applyNumberFormat="0" applyProtection="0">
      <alignment horizontal="right" vertical="center"/>
    </xf>
    <xf numFmtId="4" fontId="112" fillId="107" borderId="58" applyNumberFormat="0" applyProtection="0">
      <alignment horizontal="right" vertical="center"/>
    </xf>
    <xf numFmtId="4" fontId="112" fillId="107" borderId="58" applyNumberFormat="0" applyProtection="0">
      <alignment horizontal="right" vertical="center"/>
    </xf>
    <xf numFmtId="4" fontId="112" fillId="107" borderId="58" applyNumberFormat="0" applyProtection="0">
      <alignment horizontal="right" vertical="center"/>
    </xf>
    <xf numFmtId="4" fontId="112" fillId="107" borderId="58" applyNumberFormat="0" applyProtection="0">
      <alignment horizontal="right" vertical="center"/>
    </xf>
    <xf numFmtId="4" fontId="112" fillId="107" borderId="58" applyNumberFormat="0" applyProtection="0">
      <alignment horizontal="right" vertical="center"/>
    </xf>
    <xf numFmtId="4" fontId="112" fillId="107" borderId="58" applyNumberFormat="0" applyProtection="0">
      <alignment horizontal="right" vertical="center"/>
    </xf>
    <xf numFmtId="4" fontId="112" fillId="107" borderId="58" applyNumberFormat="0" applyProtection="0">
      <alignment horizontal="right" vertical="center"/>
    </xf>
    <xf numFmtId="4" fontId="112" fillId="107" borderId="58" applyNumberFormat="0" applyProtection="0">
      <alignment horizontal="right" vertical="center"/>
    </xf>
    <xf numFmtId="4" fontId="112" fillId="107" borderId="58" applyNumberFormat="0" applyProtection="0">
      <alignment horizontal="right" vertical="center"/>
    </xf>
    <xf numFmtId="4" fontId="112" fillId="107" borderId="58" applyNumberFormat="0" applyProtection="0">
      <alignment horizontal="right" vertical="center"/>
    </xf>
    <xf numFmtId="4" fontId="112" fillId="107" borderId="58" applyNumberFormat="0" applyProtection="0">
      <alignment horizontal="right" vertical="center"/>
    </xf>
    <xf numFmtId="4" fontId="112" fillId="107" borderId="58" applyNumberFormat="0" applyProtection="0">
      <alignment horizontal="right" vertical="center"/>
    </xf>
    <xf numFmtId="4" fontId="112" fillId="107" borderId="58" applyNumberFormat="0" applyProtection="0">
      <alignment horizontal="right" vertical="center"/>
    </xf>
    <xf numFmtId="4" fontId="112" fillId="107" borderId="58" applyNumberFormat="0" applyProtection="0">
      <alignment horizontal="right" vertical="center"/>
    </xf>
    <xf numFmtId="4" fontId="112" fillId="107" borderId="58" applyNumberFormat="0" applyProtection="0">
      <alignment horizontal="right" vertical="center"/>
    </xf>
    <xf numFmtId="4" fontId="112" fillId="107" borderId="58" applyNumberFormat="0" applyProtection="0">
      <alignment horizontal="right" vertical="center"/>
    </xf>
    <xf numFmtId="4" fontId="112" fillId="83" borderId="58" applyNumberFormat="0" applyProtection="0">
      <alignment horizontal="right" vertical="center"/>
    </xf>
    <xf numFmtId="4" fontId="112" fillId="83" borderId="58" applyNumberFormat="0" applyProtection="0">
      <alignment horizontal="right" vertical="center"/>
    </xf>
    <xf numFmtId="4" fontId="112" fillId="83" borderId="58" applyNumberFormat="0" applyProtection="0">
      <alignment horizontal="right" vertical="center"/>
    </xf>
    <xf numFmtId="4" fontId="112" fillId="83" borderId="58" applyNumberFormat="0" applyProtection="0">
      <alignment horizontal="right" vertical="center"/>
    </xf>
    <xf numFmtId="4" fontId="112" fillId="83" borderId="58" applyNumberFormat="0" applyProtection="0">
      <alignment horizontal="right" vertical="center"/>
    </xf>
    <xf numFmtId="4" fontId="112" fillId="83" borderId="58" applyNumberFormat="0" applyProtection="0">
      <alignment horizontal="right" vertical="center"/>
    </xf>
    <xf numFmtId="4" fontId="112" fillId="83" borderId="58" applyNumberFormat="0" applyProtection="0">
      <alignment horizontal="right" vertical="center"/>
    </xf>
    <xf numFmtId="4" fontId="112" fillId="83" borderId="58" applyNumberFormat="0" applyProtection="0">
      <alignment horizontal="right" vertical="center"/>
    </xf>
    <xf numFmtId="4" fontId="112" fillId="83" borderId="58" applyNumberFormat="0" applyProtection="0">
      <alignment horizontal="right" vertical="center"/>
    </xf>
    <xf numFmtId="4" fontId="112" fillId="83" borderId="58" applyNumberFormat="0" applyProtection="0">
      <alignment horizontal="right" vertical="center"/>
    </xf>
    <xf numFmtId="4" fontId="112" fillId="83" borderId="58" applyNumberFormat="0" applyProtection="0">
      <alignment horizontal="right" vertical="center"/>
    </xf>
    <xf numFmtId="4" fontId="112" fillId="83" borderId="58" applyNumberFormat="0" applyProtection="0">
      <alignment horizontal="right" vertical="center"/>
    </xf>
    <xf numFmtId="4" fontId="112" fillId="83" borderId="58" applyNumberFormat="0" applyProtection="0">
      <alignment horizontal="right" vertical="center"/>
    </xf>
    <xf numFmtId="4" fontId="112" fillId="83" borderId="58" applyNumberFormat="0" applyProtection="0">
      <alignment horizontal="right" vertical="center"/>
    </xf>
    <xf numFmtId="4" fontId="112" fillId="83" borderId="58" applyNumberFormat="0" applyProtection="0">
      <alignment horizontal="right" vertical="center"/>
    </xf>
    <xf numFmtId="4" fontId="112" fillId="83" borderId="58" applyNumberFormat="0" applyProtection="0">
      <alignment horizontal="right" vertical="center"/>
    </xf>
    <xf numFmtId="4" fontId="112" fillId="83" borderId="58" applyNumberFormat="0" applyProtection="0">
      <alignment horizontal="right" vertical="center"/>
    </xf>
    <xf numFmtId="4" fontId="112" fillId="83" borderId="58" applyNumberFormat="0" applyProtection="0">
      <alignment horizontal="right" vertical="center"/>
    </xf>
    <xf numFmtId="4" fontId="112" fillId="83" borderId="58" applyNumberFormat="0" applyProtection="0">
      <alignment horizontal="right" vertical="center"/>
    </xf>
    <xf numFmtId="4" fontId="112" fillId="83" borderId="58" applyNumberFormat="0" applyProtection="0">
      <alignment horizontal="right" vertical="center"/>
    </xf>
    <xf numFmtId="4" fontId="112" fillId="83" borderId="58" applyNumberFormat="0" applyProtection="0">
      <alignment horizontal="right" vertical="center"/>
    </xf>
    <xf numFmtId="4" fontId="112" fillId="83" borderId="58" applyNumberFormat="0" applyProtection="0">
      <alignment horizontal="right" vertical="center"/>
    </xf>
    <xf numFmtId="4" fontId="112" fillId="83" borderId="58" applyNumberFormat="0" applyProtection="0">
      <alignment horizontal="right" vertical="center"/>
    </xf>
    <xf numFmtId="4" fontId="112" fillId="83" borderId="58" applyNumberFormat="0" applyProtection="0">
      <alignment horizontal="right" vertical="center"/>
    </xf>
    <xf numFmtId="4" fontId="112" fillId="83" borderId="58" applyNumberFormat="0" applyProtection="0">
      <alignment horizontal="right" vertical="center"/>
    </xf>
    <xf numFmtId="4" fontId="112" fillId="83" borderId="58" applyNumberFormat="0" applyProtection="0">
      <alignment horizontal="right" vertical="center"/>
    </xf>
    <xf numFmtId="4" fontId="112" fillId="108" borderId="58" applyNumberFormat="0" applyProtection="0">
      <alignment horizontal="right" vertical="center"/>
    </xf>
    <xf numFmtId="4" fontId="112" fillId="108" borderId="58" applyNumberFormat="0" applyProtection="0">
      <alignment horizontal="right" vertical="center"/>
    </xf>
    <xf numFmtId="4" fontId="112" fillId="108" borderId="58" applyNumberFormat="0" applyProtection="0">
      <alignment horizontal="right" vertical="center"/>
    </xf>
    <xf numFmtId="4" fontId="112" fillId="108" borderId="58" applyNumberFormat="0" applyProtection="0">
      <alignment horizontal="right" vertical="center"/>
    </xf>
    <xf numFmtId="4" fontId="112" fillId="108" borderId="58" applyNumberFormat="0" applyProtection="0">
      <alignment horizontal="right" vertical="center"/>
    </xf>
    <xf numFmtId="4" fontId="112" fillId="108" borderId="58" applyNumberFormat="0" applyProtection="0">
      <alignment horizontal="right" vertical="center"/>
    </xf>
    <xf numFmtId="4" fontId="112" fillId="108" borderId="58" applyNumberFormat="0" applyProtection="0">
      <alignment horizontal="right" vertical="center"/>
    </xf>
    <xf numFmtId="4" fontId="112" fillId="108" borderId="58" applyNumberFormat="0" applyProtection="0">
      <alignment horizontal="right" vertical="center"/>
    </xf>
    <xf numFmtId="4" fontId="112" fillId="108" borderId="58" applyNumberFormat="0" applyProtection="0">
      <alignment horizontal="right" vertical="center"/>
    </xf>
    <xf numFmtId="4" fontId="112" fillId="108" borderId="58" applyNumberFormat="0" applyProtection="0">
      <alignment horizontal="right" vertical="center"/>
    </xf>
    <xf numFmtId="4" fontId="112" fillId="108" borderId="58" applyNumberFormat="0" applyProtection="0">
      <alignment horizontal="right" vertical="center"/>
    </xf>
    <xf numFmtId="4" fontId="112" fillId="108" borderId="58" applyNumberFormat="0" applyProtection="0">
      <alignment horizontal="right" vertical="center"/>
    </xf>
    <xf numFmtId="4" fontId="112" fillId="108" borderId="58" applyNumberFormat="0" applyProtection="0">
      <alignment horizontal="right" vertical="center"/>
    </xf>
    <xf numFmtId="4" fontId="112" fillId="108" borderId="58" applyNumberFormat="0" applyProtection="0">
      <alignment horizontal="right" vertical="center"/>
    </xf>
    <xf numFmtId="4" fontId="112" fillId="108" borderId="58" applyNumberFormat="0" applyProtection="0">
      <alignment horizontal="right" vertical="center"/>
    </xf>
    <xf numFmtId="4" fontId="112" fillId="108" borderId="58" applyNumberFormat="0" applyProtection="0">
      <alignment horizontal="right" vertical="center"/>
    </xf>
    <xf numFmtId="4" fontId="112" fillId="108" borderId="58" applyNumberFormat="0" applyProtection="0">
      <alignment horizontal="right" vertical="center"/>
    </xf>
    <xf numFmtId="4" fontId="112" fillId="108" borderId="58" applyNumberFormat="0" applyProtection="0">
      <alignment horizontal="right" vertical="center"/>
    </xf>
    <xf numFmtId="4" fontId="112" fillId="108" borderId="58" applyNumberFormat="0" applyProtection="0">
      <alignment horizontal="right" vertical="center"/>
    </xf>
    <xf numFmtId="4" fontId="112" fillId="108" borderId="58" applyNumberFormat="0" applyProtection="0">
      <alignment horizontal="right" vertical="center"/>
    </xf>
    <xf numFmtId="4" fontId="112" fillId="108" borderId="58" applyNumberFormat="0" applyProtection="0">
      <alignment horizontal="right" vertical="center"/>
    </xf>
    <xf numFmtId="4" fontId="112" fillId="108" borderId="58" applyNumberFormat="0" applyProtection="0">
      <alignment horizontal="right" vertical="center"/>
    </xf>
    <xf numFmtId="4" fontId="112" fillId="108" borderId="58" applyNumberFormat="0" applyProtection="0">
      <alignment horizontal="right" vertical="center"/>
    </xf>
    <xf numFmtId="4" fontId="112" fillId="108" borderId="58" applyNumberFormat="0" applyProtection="0">
      <alignment horizontal="right" vertical="center"/>
    </xf>
    <xf numFmtId="4" fontId="112" fillId="108" borderId="58" applyNumberFormat="0" applyProtection="0">
      <alignment horizontal="right" vertical="center"/>
    </xf>
    <xf numFmtId="4" fontId="112" fillId="108" borderId="58" applyNumberFormat="0" applyProtection="0">
      <alignment horizontal="right" vertical="center"/>
    </xf>
    <xf numFmtId="4" fontId="112" fillId="109" borderId="58" applyNumberFormat="0" applyProtection="0">
      <alignment horizontal="right" vertical="center"/>
    </xf>
    <xf numFmtId="4" fontId="112" fillId="109" borderId="58" applyNumberFormat="0" applyProtection="0">
      <alignment horizontal="right" vertical="center"/>
    </xf>
    <xf numFmtId="4" fontId="112" fillId="109" borderId="58" applyNumberFormat="0" applyProtection="0">
      <alignment horizontal="right" vertical="center"/>
    </xf>
    <xf numFmtId="4" fontId="112" fillId="109" borderId="58" applyNumberFormat="0" applyProtection="0">
      <alignment horizontal="right" vertical="center"/>
    </xf>
    <xf numFmtId="4" fontId="112" fillId="109" borderId="58" applyNumberFormat="0" applyProtection="0">
      <alignment horizontal="right" vertical="center"/>
    </xf>
    <xf numFmtId="4" fontId="112" fillId="109" borderId="58" applyNumberFormat="0" applyProtection="0">
      <alignment horizontal="right" vertical="center"/>
    </xf>
    <xf numFmtId="4" fontId="112" fillId="109" borderId="58" applyNumberFormat="0" applyProtection="0">
      <alignment horizontal="right" vertical="center"/>
    </xf>
    <xf numFmtId="4" fontId="112" fillId="109" borderId="58" applyNumberFormat="0" applyProtection="0">
      <alignment horizontal="right" vertical="center"/>
    </xf>
    <xf numFmtId="4" fontId="112" fillId="109" borderId="58" applyNumberFormat="0" applyProtection="0">
      <alignment horizontal="right" vertical="center"/>
    </xf>
    <xf numFmtId="4" fontId="112" fillId="109" borderId="58" applyNumberFormat="0" applyProtection="0">
      <alignment horizontal="right" vertical="center"/>
    </xf>
    <xf numFmtId="4" fontId="112" fillId="109" borderId="58" applyNumberFormat="0" applyProtection="0">
      <alignment horizontal="right" vertical="center"/>
    </xf>
    <xf numFmtId="4" fontId="112" fillId="109" borderId="58" applyNumberFormat="0" applyProtection="0">
      <alignment horizontal="right" vertical="center"/>
    </xf>
    <xf numFmtId="4" fontId="112" fillId="109" borderId="58" applyNumberFormat="0" applyProtection="0">
      <alignment horizontal="right" vertical="center"/>
    </xf>
    <xf numFmtId="4" fontId="112" fillId="109" borderId="58" applyNumberFormat="0" applyProtection="0">
      <alignment horizontal="right" vertical="center"/>
    </xf>
    <xf numFmtId="4" fontId="112" fillId="109" borderId="58" applyNumberFormat="0" applyProtection="0">
      <alignment horizontal="right" vertical="center"/>
    </xf>
    <xf numFmtId="4" fontId="112" fillId="109" borderId="58" applyNumberFormat="0" applyProtection="0">
      <alignment horizontal="right" vertical="center"/>
    </xf>
    <xf numFmtId="4" fontId="112" fillId="109" borderId="58" applyNumberFormat="0" applyProtection="0">
      <alignment horizontal="right" vertical="center"/>
    </xf>
    <xf numFmtId="4" fontId="112" fillId="109" borderId="58" applyNumberFormat="0" applyProtection="0">
      <alignment horizontal="right" vertical="center"/>
    </xf>
    <xf numFmtId="4" fontId="112" fillId="109" borderId="58" applyNumberFormat="0" applyProtection="0">
      <alignment horizontal="right" vertical="center"/>
    </xf>
    <xf numFmtId="4" fontId="112" fillId="109" borderId="58" applyNumberFormat="0" applyProtection="0">
      <alignment horizontal="right" vertical="center"/>
    </xf>
    <xf numFmtId="4" fontId="112" fillId="109" borderId="58" applyNumberFormat="0" applyProtection="0">
      <alignment horizontal="right" vertical="center"/>
    </xf>
    <xf numFmtId="4" fontId="112" fillId="109" borderId="58" applyNumberFormat="0" applyProtection="0">
      <alignment horizontal="right" vertical="center"/>
    </xf>
    <xf numFmtId="4" fontId="112" fillId="109" borderId="58" applyNumberFormat="0" applyProtection="0">
      <alignment horizontal="right" vertical="center"/>
    </xf>
    <xf numFmtId="4" fontId="112" fillId="109" borderId="58" applyNumberFormat="0" applyProtection="0">
      <alignment horizontal="right" vertical="center"/>
    </xf>
    <xf numFmtId="4" fontId="112" fillId="109" borderId="58" applyNumberFormat="0" applyProtection="0">
      <alignment horizontal="right" vertical="center"/>
    </xf>
    <xf numFmtId="4" fontId="112" fillId="109" borderId="58" applyNumberFormat="0" applyProtection="0">
      <alignment horizontal="right" vertical="center"/>
    </xf>
    <xf numFmtId="4" fontId="112" fillId="30" borderId="58" applyNumberFormat="0" applyProtection="0">
      <alignment horizontal="right" vertical="center"/>
    </xf>
    <xf numFmtId="4" fontId="112" fillId="30" borderId="58" applyNumberFormat="0" applyProtection="0">
      <alignment horizontal="right" vertical="center"/>
    </xf>
    <xf numFmtId="4" fontId="112" fillId="30" borderId="58" applyNumberFormat="0" applyProtection="0">
      <alignment horizontal="right" vertical="center"/>
    </xf>
    <xf numFmtId="4" fontId="112" fillId="30" borderId="58" applyNumberFormat="0" applyProtection="0">
      <alignment horizontal="right" vertical="center"/>
    </xf>
    <xf numFmtId="4" fontId="112" fillId="30" borderId="58" applyNumberFormat="0" applyProtection="0">
      <alignment horizontal="right" vertical="center"/>
    </xf>
    <xf numFmtId="4" fontId="112" fillId="30" borderId="58" applyNumberFormat="0" applyProtection="0">
      <alignment horizontal="right" vertical="center"/>
    </xf>
    <xf numFmtId="4" fontId="112" fillId="30" borderId="58" applyNumberFormat="0" applyProtection="0">
      <alignment horizontal="right" vertical="center"/>
    </xf>
    <xf numFmtId="4" fontId="112" fillId="30" borderId="58" applyNumberFormat="0" applyProtection="0">
      <alignment horizontal="right" vertical="center"/>
    </xf>
    <xf numFmtId="4" fontId="112" fillId="30" borderId="58" applyNumberFormat="0" applyProtection="0">
      <alignment horizontal="right" vertical="center"/>
    </xf>
    <xf numFmtId="4" fontId="112" fillId="30" borderId="58" applyNumberFormat="0" applyProtection="0">
      <alignment horizontal="right" vertical="center"/>
    </xf>
    <xf numFmtId="4" fontId="112" fillId="30" borderId="58" applyNumberFormat="0" applyProtection="0">
      <alignment horizontal="right" vertical="center"/>
    </xf>
    <xf numFmtId="4" fontId="112" fillId="30" borderId="58" applyNumberFormat="0" applyProtection="0">
      <alignment horizontal="right" vertical="center"/>
    </xf>
    <xf numFmtId="4" fontId="112" fillId="30" borderId="58" applyNumberFormat="0" applyProtection="0">
      <alignment horizontal="right" vertical="center"/>
    </xf>
    <xf numFmtId="4" fontId="112" fillId="30" borderId="58" applyNumberFormat="0" applyProtection="0">
      <alignment horizontal="right" vertical="center"/>
    </xf>
    <xf numFmtId="4" fontId="112" fillId="30" borderId="58" applyNumberFormat="0" applyProtection="0">
      <alignment horizontal="right" vertical="center"/>
    </xf>
    <xf numFmtId="4" fontId="112" fillId="30" borderId="58" applyNumberFormat="0" applyProtection="0">
      <alignment horizontal="right" vertical="center"/>
    </xf>
    <xf numFmtId="4" fontId="112" fillId="30" borderId="58" applyNumberFormat="0" applyProtection="0">
      <alignment horizontal="right" vertical="center"/>
    </xf>
    <xf numFmtId="4" fontId="112" fillId="30" borderId="58" applyNumberFormat="0" applyProtection="0">
      <alignment horizontal="right" vertical="center"/>
    </xf>
    <xf numFmtId="4" fontId="112" fillId="30" borderId="58" applyNumberFormat="0" applyProtection="0">
      <alignment horizontal="right" vertical="center"/>
    </xf>
    <xf numFmtId="4" fontId="112" fillId="30" borderId="58" applyNumberFormat="0" applyProtection="0">
      <alignment horizontal="right" vertical="center"/>
    </xf>
    <xf numFmtId="4" fontId="112" fillId="30" borderId="58" applyNumberFormat="0" applyProtection="0">
      <alignment horizontal="right" vertical="center"/>
    </xf>
    <xf numFmtId="4" fontId="112" fillId="30" borderId="58" applyNumberFormat="0" applyProtection="0">
      <alignment horizontal="right" vertical="center"/>
    </xf>
    <xf numFmtId="4" fontId="112" fillId="30" borderId="58" applyNumberFormat="0" applyProtection="0">
      <alignment horizontal="right" vertical="center"/>
    </xf>
    <xf numFmtId="4" fontId="112" fillId="30" borderId="58" applyNumberFormat="0" applyProtection="0">
      <alignment horizontal="right" vertical="center"/>
    </xf>
    <xf numFmtId="4" fontId="112" fillId="30" borderId="58" applyNumberFormat="0" applyProtection="0">
      <alignment horizontal="right" vertical="center"/>
    </xf>
    <xf numFmtId="4" fontId="112" fillId="30" borderId="58" applyNumberFormat="0" applyProtection="0">
      <alignment horizontal="right" vertical="center"/>
    </xf>
    <xf numFmtId="4" fontId="112" fillId="110" borderId="58" applyNumberFormat="0" applyProtection="0">
      <alignment horizontal="right" vertical="center"/>
    </xf>
    <xf numFmtId="4" fontId="112" fillId="110" borderId="58" applyNumberFormat="0" applyProtection="0">
      <alignment horizontal="right" vertical="center"/>
    </xf>
    <xf numFmtId="4" fontId="112" fillId="110" borderId="58" applyNumberFormat="0" applyProtection="0">
      <alignment horizontal="right" vertical="center"/>
    </xf>
    <xf numFmtId="4" fontId="112" fillId="110" borderId="58" applyNumberFormat="0" applyProtection="0">
      <alignment horizontal="right" vertical="center"/>
    </xf>
    <xf numFmtId="4" fontId="112" fillId="110" borderId="58" applyNumberFormat="0" applyProtection="0">
      <alignment horizontal="right" vertical="center"/>
    </xf>
    <xf numFmtId="4" fontId="112" fillId="110" borderId="58" applyNumberFormat="0" applyProtection="0">
      <alignment horizontal="right" vertical="center"/>
    </xf>
    <xf numFmtId="4" fontId="112" fillId="110" borderId="58" applyNumberFormat="0" applyProtection="0">
      <alignment horizontal="right" vertical="center"/>
    </xf>
    <xf numFmtId="4" fontId="112" fillId="110" borderId="58" applyNumberFormat="0" applyProtection="0">
      <alignment horizontal="right" vertical="center"/>
    </xf>
    <xf numFmtId="4" fontId="112" fillId="110" borderId="58" applyNumberFormat="0" applyProtection="0">
      <alignment horizontal="right" vertical="center"/>
    </xf>
    <xf numFmtId="4" fontId="112" fillId="110" borderId="58" applyNumberFormat="0" applyProtection="0">
      <alignment horizontal="right" vertical="center"/>
    </xf>
    <xf numFmtId="4" fontId="112" fillId="110" borderId="58" applyNumberFormat="0" applyProtection="0">
      <alignment horizontal="right" vertical="center"/>
    </xf>
    <xf numFmtId="4" fontId="112" fillId="110" borderId="58" applyNumberFormat="0" applyProtection="0">
      <alignment horizontal="right" vertical="center"/>
    </xf>
    <xf numFmtId="4" fontId="112" fillId="110" borderId="58" applyNumberFormat="0" applyProtection="0">
      <alignment horizontal="right" vertical="center"/>
    </xf>
    <xf numFmtId="4" fontId="112" fillId="110" borderId="58" applyNumberFormat="0" applyProtection="0">
      <alignment horizontal="right" vertical="center"/>
    </xf>
    <xf numFmtId="4" fontId="112" fillId="110" borderId="58" applyNumberFormat="0" applyProtection="0">
      <alignment horizontal="right" vertical="center"/>
    </xf>
    <xf numFmtId="4" fontId="112" fillId="110" borderId="58" applyNumberFormat="0" applyProtection="0">
      <alignment horizontal="right" vertical="center"/>
    </xf>
    <xf numFmtId="4" fontId="112" fillId="110" borderId="58" applyNumberFormat="0" applyProtection="0">
      <alignment horizontal="right" vertical="center"/>
    </xf>
    <xf numFmtId="4" fontId="112" fillId="110" borderId="58" applyNumberFormat="0" applyProtection="0">
      <alignment horizontal="right" vertical="center"/>
    </xf>
    <xf numFmtId="4" fontId="112" fillId="110" borderId="58" applyNumberFormat="0" applyProtection="0">
      <alignment horizontal="right" vertical="center"/>
    </xf>
    <xf numFmtId="4" fontId="112" fillId="110" borderId="58" applyNumberFormat="0" applyProtection="0">
      <alignment horizontal="right" vertical="center"/>
    </xf>
    <xf numFmtId="4" fontId="112" fillId="110" borderId="58" applyNumberFormat="0" applyProtection="0">
      <alignment horizontal="right" vertical="center"/>
    </xf>
    <xf numFmtId="4" fontId="112" fillId="110" borderId="58" applyNumberFormat="0" applyProtection="0">
      <alignment horizontal="right" vertical="center"/>
    </xf>
    <xf numFmtId="4" fontId="112" fillId="110" borderId="58" applyNumberFormat="0" applyProtection="0">
      <alignment horizontal="right" vertical="center"/>
    </xf>
    <xf numFmtId="4" fontId="112" fillId="110" borderId="58" applyNumberFormat="0" applyProtection="0">
      <alignment horizontal="right" vertical="center"/>
    </xf>
    <xf numFmtId="4" fontId="112" fillId="110" borderId="58" applyNumberFormat="0" applyProtection="0">
      <alignment horizontal="right" vertical="center"/>
    </xf>
    <xf numFmtId="4" fontId="112" fillId="110" borderId="58" applyNumberFormat="0" applyProtection="0">
      <alignment horizontal="right" vertical="center"/>
    </xf>
    <xf numFmtId="4" fontId="112" fillId="111" borderId="58" applyNumberFormat="0" applyProtection="0">
      <alignment horizontal="right" vertical="center"/>
    </xf>
    <xf numFmtId="4" fontId="112" fillId="111" borderId="58" applyNumberFormat="0" applyProtection="0">
      <alignment horizontal="right" vertical="center"/>
    </xf>
    <xf numFmtId="4" fontId="112" fillId="111" borderId="58" applyNumberFormat="0" applyProtection="0">
      <alignment horizontal="right" vertical="center"/>
    </xf>
    <xf numFmtId="4" fontId="112" fillId="111" borderId="58" applyNumberFormat="0" applyProtection="0">
      <alignment horizontal="right" vertical="center"/>
    </xf>
    <xf numFmtId="4" fontId="112" fillId="111" borderId="58" applyNumberFormat="0" applyProtection="0">
      <alignment horizontal="right" vertical="center"/>
    </xf>
    <xf numFmtId="4" fontId="112" fillId="111" borderId="58" applyNumberFormat="0" applyProtection="0">
      <alignment horizontal="right" vertical="center"/>
    </xf>
    <xf numFmtId="4" fontId="112" fillId="111" borderId="58" applyNumberFormat="0" applyProtection="0">
      <alignment horizontal="right" vertical="center"/>
    </xf>
    <xf numFmtId="4" fontId="112" fillId="111" borderId="58" applyNumberFormat="0" applyProtection="0">
      <alignment horizontal="right" vertical="center"/>
    </xf>
    <xf numFmtId="4" fontId="112" fillId="111" borderId="58" applyNumberFormat="0" applyProtection="0">
      <alignment horizontal="right" vertical="center"/>
    </xf>
    <xf numFmtId="4" fontId="112" fillId="111" borderId="58" applyNumberFormat="0" applyProtection="0">
      <alignment horizontal="right" vertical="center"/>
    </xf>
    <xf numFmtId="4" fontId="112" fillId="111" borderId="58" applyNumberFormat="0" applyProtection="0">
      <alignment horizontal="right" vertical="center"/>
    </xf>
    <xf numFmtId="4" fontId="112" fillId="111" borderId="58" applyNumberFormat="0" applyProtection="0">
      <alignment horizontal="right" vertical="center"/>
    </xf>
    <xf numFmtId="4" fontId="112" fillId="111" borderId="58" applyNumberFormat="0" applyProtection="0">
      <alignment horizontal="right" vertical="center"/>
    </xf>
    <xf numFmtId="4" fontId="112" fillId="111" borderId="58" applyNumberFormat="0" applyProtection="0">
      <alignment horizontal="right" vertical="center"/>
    </xf>
    <xf numFmtId="4" fontId="112" fillId="111" borderId="58" applyNumberFormat="0" applyProtection="0">
      <alignment horizontal="right" vertical="center"/>
    </xf>
    <xf numFmtId="4" fontId="112" fillId="111" borderId="58" applyNumberFormat="0" applyProtection="0">
      <alignment horizontal="right" vertical="center"/>
    </xf>
    <xf numFmtId="4" fontId="112" fillId="111" borderId="58" applyNumberFormat="0" applyProtection="0">
      <alignment horizontal="right" vertical="center"/>
    </xf>
    <xf numFmtId="4" fontId="112" fillId="111" borderId="58" applyNumberFormat="0" applyProtection="0">
      <alignment horizontal="right" vertical="center"/>
    </xf>
    <xf numFmtId="4" fontId="112" fillId="111" borderId="58" applyNumberFormat="0" applyProtection="0">
      <alignment horizontal="right" vertical="center"/>
    </xf>
    <xf numFmtId="4" fontId="112" fillId="111" borderId="58" applyNumberFormat="0" applyProtection="0">
      <alignment horizontal="right" vertical="center"/>
    </xf>
    <xf numFmtId="4" fontId="112" fillId="111" borderId="58" applyNumberFormat="0" applyProtection="0">
      <alignment horizontal="right" vertical="center"/>
    </xf>
    <xf numFmtId="4" fontId="112" fillId="111" borderId="58" applyNumberFormat="0" applyProtection="0">
      <alignment horizontal="right" vertical="center"/>
    </xf>
    <xf numFmtId="4" fontId="112" fillId="111" borderId="58" applyNumberFormat="0" applyProtection="0">
      <alignment horizontal="right" vertical="center"/>
    </xf>
    <xf numFmtId="4" fontId="112" fillId="111" borderId="58" applyNumberFormat="0" applyProtection="0">
      <alignment horizontal="right" vertical="center"/>
    </xf>
    <xf numFmtId="4" fontId="112" fillId="111" borderId="58" applyNumberFormat="0" applyProtection="0">
      <alignment horizontal="right" vertical="center"/>
    </xf>
    <xf numFmtId="4" fontId="112" fillId="111" borderId="58" applyNumberFormat="0" applyProtection="0">
      <alignment horizontal="right" vertical="center"/>
    </xf>
    <xf numFmtId="4" fontId="112" fillId="89" borderId="58" applyNumberFormat="0" applyProtection="0">
      <alignment horizontal="right" vertical="center"/>
    </xf>
    <xf numFmtId="4" fontId="112" fillId="89" borderId="58" applyNumberFormat="0" applyProtection="0">
      <alignment horizontal="right" vertical="center"/>
    </xf>
    <xf numFmtId="4" fontId="112" fillId="89" borderId="58" applyNumberFormat="0" applyProtection="0">
      <alignment horizontal="right" vertical="center"/>
    </xf>
    <xf numFmtId="4" fontId="112" fillId="89" borderId="58" applyNumberFormat="0" applyProtection="0">
      <alignment horizontal="right" vertical="center"/>
    </xf>
    <xf numFmtId="4" fontId="112" fillId="89" borderId="58" applyNumberFormat="0" applyProtection="0">
      <alignment horizontal="right" vertical="center"/>
    </xf>
    <xf numFmtId="4" fontId="112" fillId="89" borderId="58" applyNumberFormat="0" applyProtection="0">
      <alignment horizontal="right" vertical="center"/>
    </xf>
    <xf numFmtId="4" fontId="112" fillId="89" borderId="58" applyNumberFormat="0" applyProtection="0">
      <alignment horizontal="right" vertical="center"/>
    </xf>
    <xf numFmtId="4" fontId="112" fillId="89" borderId="58" applyNumberFormat="0" applyProtection="0">
      <alignment horizontal="right" vertical="center"/>
    </xf>
    <xf numFmtId="4" fontId="112" fillId="89" borderId="58" applyNumberFormat="0" applyProtection="0">
      <alignment horizontal="right" vertical="center"/>
    </xf>
    <xf numFmtId="4" fontId="112" fillId="89" borderId="58" applyNumberFormat="0" applyProtection="0">
      <alignment horizontal="right" vertical="center"/>
    </xf>
    <xf numFmtId="4" fontId="112" fillId="89" borderId="58" applyNumberFormat="0" applyProtection="0">
      <alignment horizontal="right" vertical="center"/>
    </xf>
    <xf numFmtId="4" fontId="112" fillId="89" borderId="58" applyNumberFormat="0" applyProtection="0">
      <alignment horizontal="right" vertical="center"/>
    </xf>
    <xf numFmtId="4" fontId="112" fillId="89" borderId="58" applyNumberFormat="0" applyProtection="0">
      <alignment horizontal="right" vertical="center"/>
    </xf>
    <xf numFmtId="4" fontId="112" fillId="89" borderId="58" applyNumberFormat="0" applyProtection="0">
      <alignment horizontal="right" vertical="center"/>
    </xf>
    <xf numFmtId="4" fontId="112" fillId="89" borderId="58" applyNumberFormat="0" applyProtection="0">
      <alignment horizontal="right" vertical="center"/>
    </xf>
    <xf numFmtId="4" fontId="112" fillId="89" borderId="58" applyNumberFormat="0" applyProtection="0">
      <alignment horizontal="right" vertical="center"/>
    </xf>
    <xf numFmtId="4" fontId="112" fillId="89" borderId="58" applyNumberFormat="0" applyProtection="0">
      <alignment horizontal="right" vertical="center"/>
    </xf>
    <xf numFmtId="4" fontId="112" fillId="89" borderId="58" applyNumberFormat="0" applyProtection="0">
      <alignment horizontal="right" vertical="center"/>
    </xf>
    <xf numFmtId="4" fontId="112" fillId="89" borderId="58" applyNumberFormat="0" applyProtection="0">
      <alignment horizontal="right" vertical="center"/>
    </xf>
    <xf numFmtId="4" fontId="112" fillId="89" borderId="58" applyNumberFormat="0" applyProtection="0">
      <alignment horizontal="right" vertical="center"/>
    </xf>
    <xf numFmtId="4" fontId="112" fillId="89" borderId="58" applyNumberFormat="0" applyProtection="0">
      <alignment horizontal="right" vertical="center"/>
    </xf>
    <xf numFmtId="4" fontId="112" fillId="89" borderId="58" applyNumberFormat="0" applyProtection="0">
      <alignment horizontal="right" vertical="center"/>
    </xf>
    <xf numFmtId="4" fontId="112" fillId="89" borderId="58" applyNumberFormat="0" applyProtection="0">
      <alignment horizontal="right" vertical="center"/>
    </xf>
    <xf numFmtId="4" fontId="112" fillId="89" borderId="58" applyNumberFormat="0" applyProtection="0">
      <alignment horizontal="right" vertical="center"/>
    </xf>
    <xf numFmtId="4" fontId="112" fillId="89" borderId="58" applyNumberFormat="0" applyProtection="0">
      <alignment horizontal="right" vertical="center"/>
    </xf>
    <xf numFmtId="4" fontId="112" fillId="89" borderId="58" applyNumberFormat="0" applyProtection="0">
      <alignment horizontal="right" vertical="center"/>
    </xf>
    <xf numFmtId="4" fontId="85" fillId="112" borderId="58" applyNumberFormat="0" applyProtection="0">
      <alignment horizontal="left" vertical="center" indent="1"/>
    </xf>
    <xf numFmtId="4" fontId="85" fillId="112" borderId="58" applyNumberFormat="0" applyProtection="0">
      <alignment horizontal="left" vertical="center" indent="1"/>
    </xf>
    <xf numFmtId="4" fontId="85" fillId="112" borderId="58" applyNumberFormat="0" applyProtection="0">
      <alignment horizontal="left" vertical="center" indent="1"/>
    </xf>
    <xf numFmtId="4" fontId="85" fillId="112" borderId="58" applyNumberFormat="0" applyProtection="0">
      <alignment horizontal="left" vertical="center" indent="1"/>
    </xf>
    <xf numFmtId="4" fontId="85" fillId="112" borderId="58" applyNumberFormat="0" applyProtection="0">
      <alignment horizontal="left" vertical="center" indent="1"/>
    </xf>
    <xf numFmtId="4" fontId="85" fillId="112" borderId="58" applyNumberFormat="0" applyProtection="0">
      <alignment horizontal="left" vertical="center" indent="1"/>
    </xf>
    <xf numFmtId="4" fontId="85" fillId="112" borderId="58" applyNumberFormat="0" applyProtection="0">
      <alignment horizontal="left" vertical="center" indent="1"/>
    </xf>
    <xf numFmtId="4" fontId="85" fillId="112" borderId="58" applyNumberFormat="0" applyProtection="0">
      <alignment horizontal="left" vertical="center" indent="1"/>
    </xf>
    <xf numFmtId="4" fontId="85" fillId="112" borderId="58" applyNumberFormat="0" applyProtection="0">
      <alignment horizontal="left" vertical="center" indent="1"/>
    </xf>
    <xf numFmtId="4" fontId="85" fillId="112" borderId="58" applyNumberFormat="0" applyProtection="0">
      <alignment horizontal="left" vertical="center" indent="1"/>
    </xf>
    <xf numFmtId="4" fontId="85" fillId="112" borderId="58" applyNumberFormat="0" applyProtection="0">
      <alignment horizontal="left" vertical="center" indent="1"/>
    </xf>
    <xf numFmtId="4" fontId="85" fillId="112" borderId="58" applyNumberFormat="0" applyProtection="0">
      <alignment horizontal="left" vertical="center" indent="1"/>
    </xf>
    <xf numFmtId="4" fontId="85" fillId="112" borderId="58" applyNumberFormat="0" applyProtection="0">
      <alignment horizontal="left" vertical="center" indent="1"/>
    </xf>
    <xf numFmtId="4" fontId="85" fillId="112" borderId="58" applyNumberFormat="0" applyProtection="0">
      <alignment horizontal="left" vertical="center" indent="1"/>
    </xf>
    <xf numFmtId="4" fontId="85" fillId="112" borderId="58" applyNumberFormat="0" applyProtection="0">
      <alignment horizontal="left" vertical="center" indent="1"/>
    </xf>
    <xf numFmtId="4" fontId="85" fillId="112" borderId="58" applyNumberFormat="0" applyProtection="0">
      <alignment horizontal="left" vertical="center" indent="1"/>
    </xf>
    <xf numFmtId="4" fontId="85" fillId="112" borderId="58" applyNumberFormat="0" applyProtection="0">
      <alignment horizontal="left" vertical="center" indent="1"/>
    </xf>
    <xf numFmtId="4" fontId="85" fillId="112" borderId="58" applyNumberFormat="0" applyProtection="0">
      <alignment horizontal="left" vertical="center" indent="1"/>
    </xf>
    <xf numFmtId="4" fontId="85" fillId="112" borderId="58" applyNumberFormat="0" applyProtection="0">
      <alignment horizontal="left" vertical="center" indent="1"/>
    </xf>
    <xf numFmtId="4" fontId="85" fillId="112" borderId="58" applyNumberFormat="0" applyProtection="0">
      <alignment horizontal="left" vertical="center" indent="1"/>
    </xf>
    <xf numFmtId="4" fontId="85" fillId="112" borderId="58" applyNumberFormat="0" applyProtection="0">
      <alignment horizontal="left" vertical="center" indent="1"/>
    </xf>
    <xf numFmtId="4" fontId="85" fillId="112" borderId="58" applyNumberFormat="0" applyProtection="0">
      <alignment horizontal="left" vertical="center" indent="1"/>
    </xf>
    <xf numFmtId="4" fontId="85" fillId="112" borderId="58" applyNumberFormat="0" applyProtection="0">
      <alignment horizontal="left" vertical="center" indent="1"/>
    </xf>
    <xf numFmtId="4" fontId="85" fillId="112" borderId="58" applyNumberFormat="0" applyProtection="0">
      <alignment horizontal="left" vertical="center" indent="1"/>
    </xf>
    <xf numFmtId="4" fontId="85" fillId="112" borderId="58" applyNumberFormat="0" applyProtection="0">
      <alignment horizontal="left" vertical="center" indent="1"/>
    </xf>
    <xf numFmtId="4" fontId="85" fillId="112" borderId="58" applyNumberFormat="0" applyProtection="0">
      <alignment horizontal="left" vertical="center" indent="1"/>
    </xf>
    <xf numFmtId="4" fontId="112" fillId="113" borderId="62" applyNumberFormat="0" applyProtection="0">
      <alignment horizontal="left" vertical="center" indent="1"/>
    </xf>
    <xf numFmtId="4" fontId="112" fillId="113" borderId="62" applyNumberFormat="0" applyProtection="0">
      <alignment horizontal="left" vertical="center" indent="1"/>
    </xf>
    <xf numFmtId="4" fontId="112" fillId="113" borderId="62" applyNumberFormat="0" applyProtection="0">
      <alignment horizontal="left" vertical="center" indent="1"/>
    </xf>
    <xf numFmtId="4" fontId="112" fillId="113" borderId="62" applyNumberFormat="0" applyProtection="0">
      <alignment horizontal="left" vertical="center" indent="1"/>
    </xf>
    <xf numFmtId="4" fontId="112" fillId="113" borderId="62" applyNumberFormat="0" applyProtection="0">
      <alignment horizontal="left" vertical="center" indent="1"/>
    </xf>
    <xf numFmtId="4" fontId="112" fillId="113" borderId="62" applyNumberFormat="0" applyProtection="0">
      <alignment horizontal="left" vertical="center" indent="1"/>
    </xf>
    <xf numFmtId="4" fontId="112" fillId="113" borderId="62" applyNumberFormat="0" applyProtection="0">
      <alignment horizontal="left" vertical="center" indent="1"/>
    </xf>
    <xf numFmtId="4" fontId="112" fillId="113" borderId="62" applyNumberFormat="0" applyProtection="0">
      <alignment horizontal="left" vertical="center" indent="1"/>
    </xf>
    <xf numFmtId="4" fontId="112" fillId="113" borderId="62" applyNumberFormat="0" applyProtection="0">
      <alignment horizontal="left" vertical="center" indent="1"/>
    </xf>
    <xf numFmtId="4" fontId="112" fillId="113" borderId="62" applyNumberFormat="0" applyProtection="0">
      <alignment horizontal="left" vertical="center" indent="1"/>
    </xf>
    <xf numFmtId="4" fontId="112" fillId="113" borderId="62" applyNumberFormat="0" applyProtection="0">
      <alignment horizontal="left" vertical="center" indent="1"/>
    </xf>
    <xf numFmtId="4" fontId="112" fillId="113" borderId="62" applyNumberFormat="0" applyProtection="0">
      <alignment horizontal="left" vertical="center" indent="1"/>
    </xf>
    <xf numFmtId="4" fontId="112" fillId="113" borderId="62" applyNumberFormat="0" applyProtection="0">
      <alignment horizontal="left" vertical="center" indent="1"/>
    </xf>
    <xf numFmtId="4" fontId="112" fillId="113" borderId="62" applyNumberFormat="0" applyProtection="0">
      <alignment horizontal="left" vertical="center" indent="1"/>
    </xf>
    <xf numFmtId="4" fontId="112" fillId="113" borderId="62" applyNumberFormat="0" applyProtection="0">
      <alignment horizontal="left" vertical="center" indent="1"/>
    </xf>
    <xf numFmtId="4" fontId="112" fillId="113" borderId="62" applyNumberFormat="0" applyProtection="0">
      <alignment horizontal="left" vertical="center" indent="1"/>
    </xf>
    <xf numFmtId="4" fontId="112" fillId="113" borderId="62" applyNumberFormat="0" applyProtection="0">
      <alignment horizontal="left" vertical="center" indent="1"/>
    </xf>
    <xf numFmtId="4" fontId="112" fillId="113" borderId="62" applyNumberFormat="0" applyProtection="0">
      <alignment horizontal="left" vertical="center" indent="1"/>
    </xf>
    <xf numFmtId="4" fontId="192" fillId="29" borderId="0" applyNumberFormat="0" applyProtection="0">
      <alignment horizontal="left" vertical="center" indent="1"/>
    </xf>
    <xf numFmtId="4" fontId="192" fillId="114" borderId="0" applyNumberFormat="0" applyProtection="0">
      <alignment horizontal="left" vertical="center" indent="1"/>
    </xf>
    <xf numFmtId="0" fontId="31" fillId="105" borderId="58" applyNumberFormat="0" applyProtection="0">
      <alignment horizontal="left" vertical="center" indent="1"/>
    </xf>
    <xf numFmtId="0" fontId="31" fillId="105" borderId="58" applyNumberFormat="0" applyProtection="0">
      <alignment horizontal="left" vertical="center" indent="1"/>
    </xf>
    <xf numFmtId="0" fontId="31" fillId="105" borderId="58" applyNumberFormat="0" applyProtection="0">
      <alignment horizontal="left" vertical="center" indent="1"/>
    </xf>
    <xf numFmtId="0" fontId="31" fillId="105" borderId="58" applyNumberFormat="0" applyProtection="0">
      <alignment horizontal="left" vertical="center" indent="1"/>
    </xf>
    <xf numFmtId="0" fontId="31" fillId="105" borderId="58" applyNumberFormat="0" applyProtection="0">
      <alignment horizontal="left" vertical="center" indent="1"/>
    </xf>
    <xf numFmtId="0" fontId="31" fillId="105" borderId="58" applyNumberFormat="0" applyProtection="0">
      <alignment horizontal="left" vertical="center" indent="1"/>
    </xf>
    <xf numFmtId="0" fontId="31" fillId="105" borderId="58" applyNumberFormat="0" applyProtection="0">
      <alignment horizontal="left" vertical="center" indent="1"/>
    </xf>
    <xf numFmtId="0" fontId="31" fillId="105" borderId="58" applyNumberFormat="0" applyProtection="0">
      <alignment horizontal="left" vertical="center" indent="1"/>
    </xf>
    <xf numFmtId="0" fontId="31" fillId="105" borderId="58" applyNumberFormat="0" applyProtection="0">
      <alignment horizontal="left" vertical="center" indent="1"/>
    </xf>
    <xf numFmtId="0" fontId="31" fillId="105" borderId="58" applyNumberFormat="0" applyProtection="0">
      <alignment horizontal="left" vertical="center" indent="1"/>
    </xf>
    <xf numFmtId="0" fontId="31" fillId="105" borderId="58" applyNumberFormat="0" applyProtection="0">
      <alignment horizontal="left" vertical="center" indent="1"/>
    </xf>
    <xf numFmtId="0" fontId="78" fillId="105" borderId="58" applyNumberFormat="0" applyProtection="0">
      <alignment horizontal="left" vertical="center" indent="1"/>
    </xf>
    <xf numFmtId="0" fontId="31" fillId="105" borderId="58" applyNumberFormat="0" applyProtection="0">
      <alignment horizontal="left" vertical="center" indent="1"/>
    </xf>
    <xf numFmtId="0" fontId="31" fillId="105" borderId="58" applyNumberFormat="0" applyProtection="0">
      <alignment horizontal="left" vertical="center" indent="1"/>
    </xf>
    <xf numFmtId="0" fontId="31" fillId="105" borderId="58" applyNumberFormat="0" applyProtection="0">
      <alignment horizontal="left" vertical="center" indent="1"/>
    </xf>
    <xf numFmtId="0" fontId="31" fillId="105" borderId="58" applyNumberFormat="0" applyProtection="0">
      <alignment horizontal="left" vertical="center" indent="1"/>
    </xf>
    <xf numFmtId="0" fontId="31" fillId="105" borderId="58" applyNumberFormat="0" applyProtection="0">
      <alignment horizontal="left" vertical="center" indent="1"/>
    </xf>
    <xf numFmtId="0" fontId="31" fillId="105" borderId="58" applyNumberFormat="0" applyProtection="0">
      <alignment horizontal="left" vertical="center" indent="1"/>
    </xf>
    <xf numFmtId="0" fontId="78" fillId="105" borderId="58" applyNumberFormat="0" applyProtection="0">
      <alignment horizontal="left" vertical="center" indent="1"/>
    </xf>
    <xf numFmtId="0" fontId="78" fillId="105" borderId="58" applyNumberFormat="0" applyProtection="0">
      <alignment horizontal="left" vertical="center" indent="1"/>
    </xf>
    <xf numFmtId="0" fontId="78" fillId="105" borderId="58" applyNumberFormat="0" applyProtection="0">
      <alignment horizontal="left" vertical="center" indent="1"/>
    </xf>
    <xf numFmtId="0" fontId="78" fillId="105" borderId="58" applyNumberFormat="0" applyProtection="0">
      <alignment horizontal="left" vertical="center" indent="1"/>
    </xf>
    <xf numFmtId="0" fontId="78" fillId="105" borderId="58" applyNumberFormat="0" applyProtection="0">
      <alignment horizontal="left" vertical="center" indent="1"/>
    </xf>
    <xf numFmtId="0" fontId="78" fillId="105" borderId="58" applyNumberFormat="0" applyProtection="0">
      <alignment horizontal="left" vertical="center" indent="1"/>
    </xf>
    <xf numFmtId="0" fontId="78" fillId="105" borderId="58" applyNumberFormat="0" applyProtection="0">
      <alignment horizontal="left" vertical="center" indent="1"/>
    </xf>
    <xf numFmtId="0" fontId="78" fillId="105" borderId="58" applyNumberFormat="0" applyProtection="0">
      <alignment horizontal="left" vertical="center" indent="1"/>
    </xf>
    <xf numFmtId="0" fontId="78" fillId="105" borderId="58" applyNumberFormat="0" applyProtection="0">
      <alignment horizontal="left" vertical="center" indent="1"/>
    </xf>
    <xf numFmtId="0" fontId="31" fillId="105" borderId="58" applyNumberFormat="0" applyProtection="0">
      <alignment horizontal="left" vertical="center" indent="1"/>
    </xf>
    <xf numFmtId="0" fontId="31" fillId="105" borderId="58" applyNumberFormat="0" applyProtection="0">
      <alignment horizontal="left" vertical="center" indent="1"/>
    </xf>
    <xf numFmtId="0" fontId="31" fillId="105" borderId="58" applyNumberFormat="0" applyProtection="0">
      <alignment horizontal="left" vertical="center" indent="1"/>
    </xf>
    <xf numFmtId="0" fontId="31" fillId="105" borderId="58" applyNumberFormat="0" applyProtection="0">
      <alignment horizontal="left" vertical="center" indent="1"/>
    </xf>
    <xf numFmtId="0" fontId="31" fillId="105" borderId="58" applyNumberFormat="0" applyProtection="0">
      <alignment horizontal="left" vertical="center" indent="1"/>
    </xf>
    <xf numFmtId="0" fontId="31" fillId="105" borderId="58" applyNumberFormat="0" applyProtection="0">
      <alignment horizontal="left" vertical="center" indent="1"/>
    </xf>
    <xf numFmtId="0" fontId="31" fillId="105" borderId="58" applyNumberFormat="0" applyProtection="0">
      <alignment horizontal="left" vertical="center" indent="1"/>
    </xf>
    <xf numFmtId="0" fontId="31" fillId="105" borderId="58" applyNumberFormat="0" applyProtection="0">
      <alignment horizontal="left" vertical="center" indent="1"/>
    </xf>
    <xf numFmtId="4" fontId="35" fillId="113" borderId="58" applyNumberFormat="0" applyProtection="0">
      <alignment horizontal="left" vertical="center" indent="1"/>
    </xf>
    <xf numFmtId="4" fontId="112" fillId="113" borderId="58" applyNumberFormat="0" applyProtection="0">
      <alignment horizontal="left" vertical="center" indent="1"/>
    </xf>
    <xf numFmtId="4" fontId="112" fillId="113" borderId="58" applyNumberFormat="0" applyProtection="0">
      <alignment horizontal="left" vertical="center" indent="1"/>
    </xf>
    <xf numFmtId="4" fontId="112" fillId="113" borderId="58" applyNumberFormat="0" applyProtection="0">
      <alignment horizontal="left" vertical="center" indent="1"/>
    </xf>
    <xf numFmtId="4" fontId="112" fillId="113" borderId="58" applyNumberFormat="0" applyProtection="0">
      <alignment horizontal="left" vertical="center" indent="1"/>
    </xf>
    <xf numFmtId="4" fontId="112" fillId="113" borderId="58" applyNumberFormat="0" applyProtection="0">
      <alignment horizontal="left" vertical="center" indent="1"/>
    </xf>
    <xf numFmtId="4" fontId="112" fillId="113" borderId="58" applyNumberFormat="0" applyProtection="0">
      <alignment horizontal="left" vertical="center" indent="1"/>
    </xf>
    <xf numFmtId="4" fontId="112" fillId="113" borderId="58" applyNumberFormat="0" applyProtection="0">
      <alignment horizontal="left" vertical="center" indent="1"/>
    </xf>
    <xf numFmtId="4" fontId="35" fillId="113" borderId="58" applyNumberFormat="0" applyProtection="0">
      <alignment horizontal="left" vertical="center" indent="1"/>
    </xf>
    <xf numFmtId="4" fontId="35" fillId="113" borderId="58" applyNumberFormat="0" applyProtection="0">
      <alignment horizontal="left" vertical="center" indent="1"/>
    </xf>
    <xf numFmtId="4" fontId="112" fillId="113" borderId="58" applyNumberFormat="0" applyProtection="0">
      <alignment horizontal="left" vertical="center" indent="1"/>
    </xf>
    <xf numFmtId="4" fontId="112" fillId="113" borderId="58" applyNumberFormat="0" applyProtection="0">
      <alignment horizontal="left" vertical="center" indent="1"/>
    </xf>
    <xf numFmtId="4" fontId="112" fillId="113" borderId="58" applyNumberFormat="0" applyProtection="0">
      <alignment horizontal="left" vertical="center" indent="1"/>
    </xf>
    <xf numFmtId="4" fontId="112" fillId="113" borderId="58" applyNumberFormat="0" applyProtection="0">
      <alignment horizontal="left" vertical="center" indent="1"/>
    </xf>
    <xf numFmtId="4" fontId="112" fillId="113" borderId="58" applyNumberFormat="0" applyProtection="0">
      <alignment horizontal="left" vertical="center" indent="1"/>
    </xf>
    <xf numFmtId="4" fontId="112" fillId="113" borderId="58" applyNumberFormat="0" applyProtection="0">
      <alignment horizontal="left" vertical="center" indent="1"/>
    </xf>
    <xf numFmtId="4" fontId="112" fillId="113" borderId="58" applyNumberFormat="0" applyProtection="0">
      <alignment horizontal="left" vertical="center" indent="1"/>
    </xf>
    <xf numFmtId="4" fontId="112" fillId="113" borderId="58" applyNumberFormat="0" applyProtection="0">
      <alignment horizontal="left" vertical="center" indent="1"/>
    </xf>
    <xf numFmtId="4" fontId="112" fillId="113" borderId="58" applyNumberFormat="0" applyProtection="0">
      <alignment horizontal="left" vertical="center" indent="1"/>
    </xf>
    <xf numFmtId="4" fontId="35" fillId="113" borderId="58" applyNumberFormat="0" applyProtection="0">
      <alignment horizontal="left" vertical="center" indent="1"/>
    </xf>
    <xf numFmtId="4" fontId="35" fillId="113" borderId="58" applyNumberFormat="0" applyProtection="0">
      <alignment horizontal="left" vertical="center" indent="1"/>
    </xf>
    <xf numFmtId="4" fontId="35" fillId="113" borderId="58" applyNumberFormat="0" applyProtection="0">
      <alignment horizontal="left" vertical="center" indent="1"/>
    </xf>
    <xf numFmtId="4" fontId="35" fillId="113" borderId="58" applyNumberFormat="0" applyProtection="0">
      <alignment horizontal="left" vertical="center" indent="1"/>
    </xf>
    <xf numFmtId="4" fontId="35" fillId="113" borderId="58" applyNumberFormat="0" applyProtection="0">
      <alignment horizontal="left" vertical="center" indent="1"/>
    </xf>
    <xf numFmtId="4" fontId="35" fillId="113" borderId="58" applyNumberFormat="0" applyProtection="0">
      <alignment horizontal="left" vertical="center" indent="1"/>
    </xf>
    <xf numFmtId="4" fontId="35" fillId="113" borderId="58" applyNumberFormat="0" applyProtection="0">
      <alignment horizontal="left" vertical="center" indent="1"/>
    </xf>
    <xf numFmtId="4" fontId="35" fillId="99" borderId="58" applyNumberFormat="0" applyProtection="0">
      <alignment horizontal="left" vertical="center" indent="1"/>
    </xf>
    <xf numFmtId="4" fontId="112" fillId="99" borderId="58" applyNumberFormat="0" applyProtection="0">
      <alignment horizontal="left" vertical="center" indent="1"/>
    </xf>
    <xf numFmtId="4" fontId="112" fillId="99" borderId="58" applyNumberFormat="0" applyProtection="0">
      <alignment horizontal="left" vertical="center" indent="1"/>
    </xf>
    <xf numFmtId="4" fontId="112" fillId="99" borderId="58" applyNumberFormat="0" applyProtection="0">
      <alignment horizontal="left" vertical="center" indent="1"/>
    </xf>
    <xf numFmtId="4" fontId="112" fillId="99" borderId="58" applyNumberFormat="0" applyProtection="0">
      <alignment horizontal="left" vertical="center" indent="1"/>
    </xf>
    <xf numFmtId="4" fontId="112" fillId="99" borderId="58" applyNumberFormat="0" applyProtection="0">
      <alignment horizontal="left" vertical="center" indent="1"/>
    </xf>
    <xf numFmtId="4" fontId="112" fillId="99" borderId="58" applyNumberFormat="0" applyProtection="0">
      <alignment horizontal="left" vertical="center" indent="1"/>
    </xf>
    <xf numFmtId="4" fontId="112" fillId="99" borderId="58" applyNumberFormat="0" applyProtection="0">
      <alignment horizontal="left" vertical="center" indent="1"/>
    </xf>
    <xf numFmtId="4" fontId="35" fillId="99" borderId="58" applyNumberFormat="0" applyProtection="0">
      <alignment horizontal="left" vertical="center" indent="1"/>
    </xf>
    <xf numFmtId="4" fontId="35" fillId="99" borderId="58" applyNumberFormat="0" applyProtection="0">
      <alignment horizontal="left" vertical="center" indent="1"/>
    </xf>
    <xf numFmtId="4" fontId="112" fillId="99" borderId="58" applyNumberFormat="0" applyProtection="0">
      <alignment horizontal="left" vertical="center" indent="1"/>
    </xf>
    <xf numFmtId="4" fontId="112" fillId="99" borderId="58" applyNumberFormat="0" applyProtection="0">
      <alignment horizontal="left" vertical="center" indent="1"/>
    </xf>
    <xf numFmtId="4" fontId="112" fillId="99" borderId="58" applyNumberFormat="0" applyProtection="0">
      <alignment horizontal="left" vertical="center" indent="1"/>
    </xf>
    <xf numFmtId="4" fontId="112" fillId="99" borderId="58" applyNumberFormat="0" applyProtection="0">
      <alignment horizontal="left" vertical="center" indent="1"/>
    </xf>
    <xf numFmtId="4" fontId="112" fillId="99" borderId="58" applyNumberFormat="0" applyProtection="0">
      <alignment horizontal="left" vertical="center" indent="1"/>
    </xf>
    <xf numFmtId="4" fontId="112" fillId="99" borderId="58" applyNumberFormat="0" applyProtection="0">
      <alignment horizontal="left" vertical="center" indent="1"/>
    </xf>
    <xf numFmtId="4" fontId="112" fillId="99" borderId="58" applyNumberFormat="0" applyProtection="0">
      <alignment horizontal="left" vertical="center" indent="1"/>
    </xf>
    <xf numFmtId="4" fontId="112" fillId="99" borderId="58" applyNumberFormat="0" applyProtection="0">
      <alignment horizontal="left" vertical="center" indent="1"/>
    </xf>
    <xf numFmtId="4" fontId="112" fillId="99" borderId="58" applyNumberFormat="0" applyProtection="0">
      <alignment horizontal="left" vertical="center" indent="1"/>
    </xf>
    <xf numFmtId="4" fontId="35" fillId="99" borderId="58" applyNumberFormat="0" applyProtection="0">
      <alignment horizontal="left" vertical="center" indent="1"/>
    </xf>
    <xf numFmtId="4" fontId="35" fillId="99" borderId="58" applyNumberFormat="0" applyProtection="0">
      <alignment horizontal="left" vertical="center" indent="1"/>
    </xf>
    <xf numFmtId="4" fontId="35" fillId="99" borderId="58" applyNumberFormat="0" applyProtection="0">
      <alignment horizontal="left" vertical="center" indent="1"/>
    </xf>
    <xf numFmtId="4" fontId="35" fillId="99" borderId="58" applyNumberFormat="0" applyProtection="0">
      <alignment horizontal="left" vertical="center" indent="1"/>
    </xf>
    <xf numFmtId="4" fontId="35" fillId="99" borderId="58" applyNumberFormat="0" applyProtection="0">
      <alignment horizontal="left" vertical="center" indent="1"/>
    </xf>
    <xf numFmtId="4" fontId="35" fillId="99" borderId="58" applyNumberFormat="0" applyProtection="0">
      <alignment horizontal="left" vertical="center" indent="1"/>
    </xf>
    <xf numFmtId="4" fontId="35" fillId="99" borderId="58" applyNumberFormat="0" applyProtection="0">
      <alignment horizontal="left" vertical="center" indent="1"/>
    </xf>
    <xf numFmtId="0" fontId="31" fillId="99" borderId="58" applyNumberFormat="0" applyProtection="0">
      <alignment horizontal="left" vertical="center" indent="1"/>
    </xf>
    <xf numFmtId="0" fontId="31" fillId="99" borderId="58" applyNumberFormat="0" applyProtection="0">
      <alignment horizontal="left" vertical="center" indent="1"/>
    </xf>
    <xf numFmtId="0" fontId="31" fillId="99" borderId="58" applyNumberFormat="0" applyProtection="0">
      <alignment horizontal="left" vertical="center" indent="1"/>
    </xf>
    <xf numFmtId="0" fontId="31" fillId="99" borderId="58" applyNumberFormat="0" applyProtection="0">
      <alignment horizontal="left" vertical="center" indent="1"/>
    </xf>
    <xf numFmtId="0" fontId="31" fillId="99" borderId="58" applyNumberFormat="0" applyProtection="0">
      <alignment horizontal="left" vertical="center" indent="1"/>
    </xf>
    <xf numFmtId="0" fontId="31" fillId="99" borderId="58" applyNumberFormat="0" applyProtection="0">
      <alignment horizontal="left" vertical="center" indent="1"/>
    </xf>
    <xf numFmtId="0" fontId="31" fillId="99" borderId="58" applyNumberFormat="0" applyProtection="0">
      <alignment horizontal="left" vertical="center" indent="1"/>
    </xf>
    <xf numFmtId="0" fontId="31" fillId="99" borderId="58" applyNumberFormat="0" applyProtection="0">
      <alignment horizontal="left" vertical="center" indent="1"/>
    </xf>
    <xf numFmtId="0" fontId="31" fillId="99" borderId="58" applyNumberFormat="0" applyProtection="0">
      <alignment horizontal="left" vertical="center" indent="1"/>
    </xf>
    <xf numFmtId="0" fontId="31" fillId="99" borderId="58" applyNumberFormat="0" applyProtection="0">
      <alignment horizontal="left" vertical="center" indent="1"/>
    </xf>
    <xf numFmtId="0" fontId="31" fillId="99" borderId="58" applyNumberFormat="0" applyProtection="0">
      <alignment horizontal="left" vertical="center" indent="1"/>
    </xf>
    <xf numFmtId="0" fontId="78" fillId="99" borderId="58" applyNumberFormat="0" applyProtection="0">
      <alignment horizontal="left" vertical="center" indent="1"/>
    </xf>
    <xf numFmtId="0" fontId="31" fillId="99" borderId="58" applyNumberFormat="0" applyProtection="0">
      <alignment horizontal="left" vertical="center" indent="1"/>
    </xf>
    <xf numFmtId="0" fontId="31" fillId="99" borderId="58" applyNumberFormat="0" applyProtection="0">
      <alignment horizontal="left" vertical="center" indent="1"/>
    </xf>
    <xf numFmtId="0" fontId="31" fillId="99" borderId="58" applyNumberFormat="0" applyProtection="0">
      <alignment horizontal="left" vertical="center" indent="1"/>
    </xf>
    <xf numFmtId="0" fontId="31" fillId="99" borderId="58" applyNumberFormat="0" applyProtection="0">
      <alignment horizontal="left" vertical="center" indent="1"/>
    </xf>
    <xf numFmtId="0" fontId="31" fillId="99" borderId="58" applyNumberFormat="0" applyProtection="0">
      <alignment horizontal="left" vertical="center" indent="1"/>
    </xf>
    <xf numFmtId="0" fontId="31" fillId="99" borderId="58" applyNumberFormat="0" applyProtection="0">
      <alignment horizontal="left" vertical="center" indent="1"/>
    </xf>
    <xf numFmtId="0" fontId="78" fillId="99" borderId="58" applyNumberFormat="0" applyProtection="0">
      <alignment horizontal="left" vertical="center" indent="1"/>
    </xf>
    <xf numFmtId="0" fontId="78" fillId="99" borderId="58" applyNumberFormat="0" applyProtection="0">
      <alignment horizontal="left" vertical="center" indent="1"/>
    </xf>
    <xf numFmtId="0" fontId="78" fillId="99" borderId="58" applyNumberFormat="0" applyProtection="0">
      <alignment horizontal="left" vertical="center" indent="1"/>
    </xf>
    <xf numFmtId="0" fontId="78" fillId="99" borderId="58" applyNumberFormat="0" applyProtection="0">
      <alignment horizontal="left" vertical="center" indent="1"/>
    </xf>
    <xf numFmtId="0" fontId="78" fillId="99" borderId="58" applyNumberFormat="0" applyProtection="0">
      <alignment horizontal="left" vertical="center" indent="1"/>
    </xf>
    <xf numFmtId="0" fontId="78" fillId="99" borderId="58" applyNumberFormat="0" applyProtection="0">
      <alignment horizontal="left" vertical="center" indent="1"/>
    </xf>
    <xf numFmtId="0" fontId="78" fillId="99" borderId="58" applyNumberFormat="0" applyProtection="0">
      <alignment horizontal="left" vertical="center" indent="1"/>
    </xf>
    <xf numFmtId="0" fontId="78" fillId="99" borderId="58" applyNumberFormat="0" applyProtection="0">
      <alignment horizontal="left" vertical="center" indent="1"/>
    </xf>
    <xf numFmtId="0" fontId="78" fillId="99" borderId="58" applyNumberFormat="0" applyProtection="0">
      <alignment horizontal="left" vertical="center" indent="1"/>
    </xf>
    <xf numFmtId="0" fontId="31" fillId="99" borderId="58" applyNumberFormat="0" applyProtection="0">
      <alignment horizontal="left" vertical="center" indent="1"/>
    </xf>
    <xf numFmtId="0" fontId="31" fillId="99" borderId="58" applyNumberFormat="0" applyProtection="0">
      <alignment horizontal="left" vertical="center" indent="1"/>
    </xf>
    <xf numFmtId="0" fontId="31" fillId="99" borderId="58" applyNumberFormat="0" applyProtection="0">
      <alignment horizontal="left" vertical="center" indent="1"/>
    </xf>
    <xf numFmtId="0" fontId="31" fillId="99" borderId="58" applyNumberFormat="0" applyProtection="0">
      <alignment horizontal="left" vertical="center" indent="1"/>
    </xf>
    <xf numFmtId="0" fontId="31" fillId="99" borderId="58" applyNumberFormat="0" applyProtection="0">
      <alignment horizontal="left" vertical="center" indent="1"/>
    </xf>
    <xf numFmtId="0" fontId="31" fillId="99" borderId="58" applyNumberFormat="0" applyProtection="0">
      <alignment horizontal="left" vertical="center" indent="1"/>
    </xf>
    <xf numFmtId="0" fontId="31" fillId="99" borderId="58" applyNumberFormat="0" applyProtection="0">
      <alignment horizontal="left" vertical="center" indent="1"/>
    </xf>
    <xf numFmtId="0" fontId="31" fillId="99" borderId="58" applyNumberFormat="0" applyProtection="0">
      <alignment horizontal="left" vertical="center" indent="1"/>
    </xf>
    <xf numFmtId="0" fontId="31" fillId="99" borderId="58" applyNumberFormat="0" applyProtection="0">
      <alignment horizontal="left" vertical="center" indent="1"/>
    </xf>
    <xf numFmtId="0" fontId="31" fillId="99" borderId="58" applyNumberFormat="0" applyProtection="0">
      <alignment horizontal="left" vertical="center" indent="1"/>
    </xf>
    <xf numFmtId="0" fontId="31" fillId="99" borderId="58" applyNumberFormat="0" applyProtection="0">
      <alignment horizontal="left" vertical="center" indent="1"/>
    </xf>
    <xf numFmtId="0" fontId="31" fillId="99" borderId="58" applyNumberFormat="0" applyProtection="0">
      <alignment horizontal="left" vertical="center" indent="1"/>
    </xf>
    <xf numFmtId="0" fontId="31" fillId="99" borderId="58" applyNumberFormat="0" applyProtection="0">
      <alignment horizontal="left" vertical="center" indent="1"/>
    </xf>
    <xf numFmtId="0" fontId="31" fillId="99" borderId="58" applyNumberFormat="0" applyProtection="0">
      <alignment horizontal="left" vertical="center" indent="1"/>
    </xf>
    <xf numFmtId="0" fontId="31" fillId="99" borderId="58" applyNumberFormat="0" applyProtection="0">
      <alignment horizontal="left" vertical="center" indent="1"/>
    </xf>
    <xf numFmtId="0" fontId="31" fillId="99" borderId="58" applyNumberFormat="0" applyProtection="0">
      <alignment horizontal="left" vertical="center" indent="1"/>
    </xf>
    <xf numFmtId="0" fontId="31" fillId="99" borderId="58" applyNumberFormat="0" applyProtection="0">
      <alignment horizontal="left" vertical="center" indent="1"/>
    </xf>
    <xf numFmtId="0" fontId="31" fillId="99" borderId="58" applyNumberFormat="0" applyProtection="0">
      <alignment horizontal="left" vertical="center" indent="1"/>
    </xf>
    <xf numFmtId="0" fontId="31" fillId="99" borderId="58" applyNumberFormat="0" applyProtection="0">
      <alignment horizontal="left" vertical="center" indent="1"/>
    </xf>
    <xf numFmtId="0" fontId="78" fillId="99" borderId="58" applyNumberFormat="0" applyProtection="0">
      <alignment horizontal="left" vertical="center" indent="1"/>
    </xf>
    <xf numFmtId="0" fontId="31" fillId="99" borderId="58" applyNumberFormat="0" applyProtection="0">
      <alignment horizontal="left" vertical="center" indent="1"/>
    </xf>
    <xf numFmtId="0" fontId="31" fillId="99" borderId="58" applyNumberFormat="0" applyProtection="0">
      <alignment horizontal="left" vertical="center" indent="1"/>
    </xf>
    <xf numFmtId="0" fontId="31" fillId="99" borderId="58" applyNumberFormat="0" applyProtection="0">
      <alignment horizontal="left" vertical="center" indent="1"/>
    </xf>
    <xf numFmtId="0" fontId="31" fillId="99" borderId="58" applyNumberFormat="0" applyProtection="0">
      <alignment horizontal="left" vertical="center" indent="1"/>
    </xf>
    <xf numFmtId="0" fontId="31" fillId="99" borderId="58" applyNumberFormat="0" applyProtection="0">
      <alignment horizontal="left" vertical="center" indent="1"/>
    </xf>
    <xf numFmtId="0" fontId="31" fillId="99" borderId="58" applyNumberFormat="0" applyProtection="0">
      <alignment horizontal="left" vertical="center" indent="1"/>
    </xf>
    <xf numFmtId="0" fontId="78" fillId="99" borderId="58" applyNumberFormat="0" applyProtection="0">
      <alignment horizontal="left" vertical="center" indent="1"/>
    </xf>
    <xf numFmtId="0" fontId="78" fillId="99" borderId="58" applyNumberFormat="0" applyProtection="0">
      <alignment horizontal="left" vertical="center" indent="1"/>
    </xf>
    <xf numFmtId="0" fontId="78" fillId="99" borderId="58" applyNumberFormat="0" applyProtection="0">
      <alignment horizontal="left" vertical="center" indent="1"/>
    </xf>
    <xf numFmtId="0" fontId="78" fillId="99" borderId="58" applyNumberFormat="0" applyProtection="0">
      <alignment horizontal="left" vertical="center" indent="1"/>
    </xf>
    <xf numFmtId="0" fontId="78" fillId="99" borderId="58" applyNumberFormat="0" applyProtection="0">
      <alignment horizontal="left" vertical="center" indent="1"/>
    </xf>
    <xf numFmtId="0" fontId="78" fillId="99" borderId="58" applyNumberFormat="0" applyProtection="0">
      <alignment horizontal="left" vertical="center" indent="1"/>
    </xf>
    <xf numFmtId="0" fontId="78" fillId="99" borderId="58" applyNumberFormat="0" applyProtection="0">
      <alignment horizontal="left" vertical="center" indent="1"/>
    </xf>
    <xf numFmtId="0" fontId="78" fillId="99" borderId="58" applyNumberFormat="0" applyProtection="0">
      <alignment horizontal="left" vertical="center" indent="1"/>
    </xf>
    <xf numFmtId="0" fontId="78" fillId="99" borderId="58" applyNumberFormat="0" applyProtection="0">
      <alignment horizontal="left" vertical="center" indent="1"/>
    </xf>
    <xf numFmtId="0" fontId="31" fillId="99" borderId="58" applyNumberFormat="0" applyProtection="0">
      <alignment horizontal="left" vertical="center" indent="1"/>
    </xf>
    <xf numFmtId="0" fontId="31" fillId="99" borderId="58" applyNumberFormat="0" applyProtection="0">
      <alignment horizontal="left" vertical="center" indent="1"/>
    </xf>
    <xf numFmtId="0" fontId="31" fillId="99" borderId="58" applyNumberFormat="0" applyProtection="0">
      <alignment horizontal="left" vertical="center" indent="1"/>
    </xf>
    <xf numFmtId="0" fontId="31" fillId="99" borderId="58" applyNumberFormat="0" applyProtection="0">
      <alignment horizontal="left" vertical="center" indent="1"/>
    </xf>
    <xf numFmtId="0" fontId="31" fillId="99" borderId="58" applyNumberFormat="0" applyProtection="0">
      <alignment horizontal="left" vertical="center" indent="1"/>
    </xf>
    <xf numFmtId="0" fontId="31" fillId="99" borderId="58" applyNumberFormat="0" applyProtection="0">
      <alignment horizontal="left" vertical="center" indent="1"/>
    </xf>
    <xf numFmtId="0" fontId="31" fillId="99" borderId="58" applyNumberFormat="0" applyProtection="0">
      <alignment horizontal="left" vertical="center" indent="1"/>
    </xf>
    <xf numFmtId="0" fontId="31" fillId="99" borderId="58" applyNumberFormat="0" applyProtection="0">
      <alignment horizontal="left" vertical="center" indent="1"/>
    </xf>
    <xf numFmtId="0" fontId="31" fillId="28" borderId="58" applyNumberFormat="0" applyProtection="0">
      <alignment horizontal="left" vertical="center" indent="1"/>
    </xf>
    <xf numFmtId="0" fontId="31" fillId="28" borderId="58" applyNumberFormat="0" applyProtection="0">
      <alignment horizontal="left" vertical="center" indent="1"/>
    </xf>
    <xf numFmtId="0" fontId="31" fillId="28" borderId="58" applyNumberFormat="0" applyProtection="0">
      <alignment horizontal="left" vertical="center" indent="1"/>
    </xf>
    <xf numFmtId="0" fontId="31" fillId="28" borderId="58" applyNumberFormat="0" applyProtection="0">
      <alignment horizontal="left" vertical="center" indent="1"/>
    </xf>
    <xf numFmtId="0" fontId="31" fillId="28" borderId="58" applyNumberFormat="0" applyProtection="0">
      <alignment horizontal="left" vertical="center" indent="1"/>
    </xf>
    <xf numFmtId="0" fontId="31" fillId="28" borderId="58" applyNumberFormat="0" applyProtection="0">
      <alignment horizontal="left" vertical="center" indent="1"/>
    </xf>
    <xf numFmtId="0" fontId="31" fillId="28" borderId="58" applyNumberFormat="0" applyProtection="0">
      <alignment horizontal="left" vertical="center" indent="1"/>
    </xf>
    <xf numFmtId="0" fontId="31" fillId="28" borderId="58" applyNumberFormat="0" applyProtection="0">
      <alignment horizontal="left" vertical="center" indent="1"/>
    </xf>
    <xf numFmtId="0" fontId="31" fillId="28" borderId="58" applyNumberFormat="0" applyProtection="0">
      <alignment horizontal="left" vertical="center" indent="1"/>
    </xf>
    <xf numFmtId="0" fontId="31" fillId="28" borderId="58" applyNumberFormat="0" applyProtection="0">
      <alignment horizontal="left" vertical="center" indent="1"/>
    </xf>
    <xf numFmtId="0" fontId="31" fillId="28" borderId="58" applyNumberFormat="0" applyProtection="0">
      <alignment horizontal="left" vertical="center" indent="1"/>
    </xf>
    <xf numFmtId="0" fontId="78" fillId="28" borderId="58" applyNumberFormat="0" applyProtection="0">
      <alignment horizontal="left" vertical="center" indent="1"/>
    </xf>
    <xf numFmtId="0" fontId="31" fillId="28" borderId="58" applyNumberFormat="0" applyProtection="0">
      <alignment horizontal="left" vertical="center" indent="1"/>
    </xf>
    <xf numFmtId="0" fontId="31" fillId="28" borderId="58" applyNumberFormat="0" applyProtection="0">
      <alignment horizontal="left" vertical="center" indent="1"/>
    </xf>
    <xf numFmtId="0" fontId="31" fillId="28" borderId="58" applyNumberFormat="0" applyProtection="0">
      <alignment horizontal="left" vertical="center" indent="1"/>
    </xf>
    <xf numFmtId="0" fontId="31" fillId="28" borderId="58" applyNumberFormat="0" applyProtection="0">
      <alignment horizontal="left" vertical="center" indent="1"/>
    </xf>
    <xf numFmtId="0" fontId="31" fillId="28" borderId="58" applyNumberFormat="0" applyProtection="0">
      <alignment horizontal="left" vertical="center" indent="1"/>
    </xf>
    <xf numFmtId="0" fontId="31" fillId="28" borderId="58" applyNumberFormat="0" applyProtection="0">
      <alignment horizontal="left" vertical="center" indent="1"/>
    </xf>
    <xf numFmtId="0" fontId="78" fillId="28" borderId="58" applyNumberFormat="0" applyProtection="0">
      <alignment horizontal="left" vertical="center" indent="1"/>
    </xf>
    <xf numFmtId="0" fontId="78" fillId="28" borderId="58" applyNumberFormat="0" applyProtection="0">
      <alignment horizontal="left" vertical="center" indent="1"/>
    </xf>
    <xf numFmtId="0" fontId="78" fillId="28" borderId="58" applyNumberFormat="0" applyProtection="0">
      <alignment horizontal="left" vertical="center" indent="1"/>
    </xf>
    <xf numFmtId="0" fontId="78" fillId="28" borderId="58" applyNumberFormat="0" applyProtection="0">
      <alignment horizontal="left" vertical="center" indent="1"/>
    </xf>
    <xf numFmtId="0" fontId="78" fillId="28" borderId="58" applyNumberFormat="0" applyProtection="0">
      <alignment horizontal="left" vertical="center" indent="1"/>
    </xf>
    <xf numFmtId="0" fontId="78" fillId="28" borderId="58" applyNumberFormat="0" applyProtection="0">
      <alignment horizontal="left" vertical="center" indent="1"/>
    </xf>
    <xf numFmtId="0" fontId="78" fillId="28" borderId="58" applyNumberFormat="0" applyProtection="0">
      <alignment horizontal="left" vertical="center" indent="1"/>
    </xf>
    <xf numFmtId="0" fontId="78" fillId="28" borderId="58" applyNumberFormat="0" applyProtection="0">
      <alignment horizontal="left" vertical="center" indent="1"/>
    </xf>
    <xf numFmtId="0" fontId="78" fillId="28" borderId="58" applyNumberFormat="0" applyProtection="0">
      <alignment horizontal="left" vertical="center" indent="1"/>
    </xf>
    <xf numFmtId="0" fontId="31" fillId="28" borderId="58" applyNumberFormat="0" applyProtection="0">
      <alignment horizontal="left" vertical="center" indent="1"/>
    </xf>
    <xf numFmtId="0" fontId="31" fillId="28" borderId="58" applyNumberFormat="0" applyProtection="0">
      <alignment horizontal="left" vertical="center" indent="1"/>
    </xf>
    <xf numFmtId="0" fontId="31" fillId="28" borderId="58" applyNumberFormat="0" applyProtection="0">
      <alignment horizontal="left" vertical="center" indent="1"/>
    </xf>
    <xf numFmtId="0" fontId="31" fillId="28" borderId="58" applyNumberFormat="0" applyProtection="0">
      <alignment horizontal="left" vertical="center" indent="1"/>
    </xf>
    <xf numFmtId="0" fontId="31" fillId="28" borderId="58" applyNumberFormat="0" applyProtection="0">
      <alignment horizontal="left" vertical="center" indent="1"/>
    </xf>
    <xf numFmtId="0" fontId="31" fillId="28" borderId="58" applyNumberFormat="0" applyProtection="0">
      <alignment horizontal="left" vertical="center" indent="1"/>
    </xf>
    <xf numFmtId="0" fontId="31" fillId="28" borderId="58" applyNumberFormat="0" applyProtection="0">
      <alignment horizontal="left" vertical="center" indent="1"/>
    </xf>
    <xf numFmtId="0" fontId="31" fillId="28" borderId="58" applyNumberFormat="0" applyProtection="0">
      <alignment horizontal="left" vertical="center" indent="1"/>
    </xf>
    <xf numFmtId="0" fontId="31" fillId="28" borderId="58" applyNumberFormat="0" applyProtection="0">
      <alignment horizontal="left" vertical="center" indent="1"/>
    </xf>
    <xf numFmtId="0" fontId="31" fillId="28" borderId="58" applyNumberFormat="0" applyProtection="0">
      <alignment horizontal="left" vertical="center" indent="1"/>
    </xf>
    <xf numFmtId="0" fontId="31" fillId="28" borderId="58" applyNumberFormat="0" applyProtection="0">
      <alignment horizontal="left" vertical="center" indent="1"/>
    </xf>
    <xf numFmtId="0" fontId="31" fillId="28" borderId="58" applyNumberFormat="0" applyProtection="0">
      <alignment horizontal="left" vertical="center" indent="1"/>
    </xf>
    <xf numFmtId="0" fontId="31" fillId="28" borderId="58" applyNumberFormat="0" applyProtection="0">
      <alignment horizontal="left" vertical="center" indent="1"/>
    </xf>
    <xf numFmtId="0" fontId="31" fillId="28" borderId="58" applyNumberFormat="0" applyProtection="0">
      <alignment horizontal="left" vertical="center" indent="1"/>
    </xf>
    <xf numFmtId="0" fontId="31" fillId="28" borderId="58" applyNumberFormat="0" applyProtection="0">
      <alignment horizontal="left" vertical="center" indent="1"/>
    </xf>
    <xf numFmtId="0" fontId="31" fillId="28" borderId="58" applyNumberFormat="0" applyProtection="0">
      <alignment horizontal="left" vertical="center" indent="1"/>
    </xf>
    <xf numFmtId="0" fontId="31" fillId="28" borderId="58" applyNumberFormat="0" applyProtection="0">
      <alignment horizontal="left" vertical="center" indent="1"/>
    </xf>
    <xf numFmtId="0" fontId="31" fillId="28" borderId="58" applyNumberFormat="0" applyProtection="0">
      <alignment horizontal="left" vertical="center" indent="1"/>
    </xf>
    <xf numFmtId="0" fontId="31" fillId="28" borderId="58" applyNumberFormat="0" applyProtection="0">
      <alignment horizontal="left" vertical="center" indent="1"/>
    </xf>
    <xf numFmtId="0" fontId="78" fillId="28" borderId="58" applyNumberFormat="0" applyProtection="0">
      <alignment horizontal="left" vertical="center" indent="1"/>
    </xf>
    <xf numFmtId="0" fontId="31" fillId="28" borderId="58" applyNumberFormat="0" applyProtection="0">
      <alignment horizontal="left" vertical="center" indent="1"/>
    </xf>
    <xf numFmtId="0" fontId="31" fillId="28" borderId="58" applyNumberFormat="0" applyProtection="0">
      <alignment horizontal="left" vertical="center" indent="1"/>
    </xf>
    <xf numFmtId="0" fontId="31" fillId="28" borderId="58" applyNumberFormat="0" applyProtection="0">
      <alignment horizontal="left" vertical="center" indent="1"/>
    </xf>
    <xf numFmtId="0" fontId="31" fillId="28" borderId="58" applyNumberFormat="0" applyProtection="0">
      <alignment horizontal="left" vertical="center" indent="1"/>
    </xf>
    <xf numFmtId="0" fontId="31" fillId="28" borderId="58" applyNumberFormat="0" applyProtection="0">
      <alignment horizontal="left" vertical="center" indent="1"/>
    </xf>
    <xf numFmtId="0" fontId="31" fillId="28" borderId="58" applyNumberFormat="0" applyProtection="0">
      <alignment horizontal="left" vertical="center" indent="1"/>
    </xf>
    <xf numFmtId="0" fontId="78" fillId="28" borderId="58" applyNumberFormat="0" applyProtection="0">
      <alignment horizontal="left" vertical="center" indent="1"/>
    </xf>
    <xf numFmtId="0" fontId="78" fillId="28" borderId="58" applyNumberFormat="0" applyProtection="0">
      <alignment horizontal="left" vertical="center" indent="1"/>
    </xf>
    <xf numFmtId="0" fontId="78" fillId="28" borderId="58" applyNumberFormat="0" applyProtection="0">
      <alignment horizontal="left" vertical="center" indent="1"/>
    </xf>
    <xf numFmtId="0" fontId="78" fillId="28" borderId="58" applyNumberFormat="0" applyProtection="0">
      <alignment horizontal="left" vertical="center" indent="1"/>
    </xf>
    <xf numFmtId="0" fontId="78" fillId="28" borderId="58" applyNumberFormat="0" applyProtection="0">
      <alignment horizontal="left" vertical="center" indent="1"/>
    </xf>
    <xf numFmtId="0" fontId="78" fillId="28" borderId="58" applyNumberFormat="0" applyProtection="0">
      <alignment horizontal="left" vertical="center" indent="1"/>
    </xf>
    <xf numFmtId="0" fontId="78" fillId="28" borderId="58" applyNumberFormat="0" applyProtection="0">
      <alignment horizontal="left" vertical="center" indent="1"/>
    </xf>
    <xf numFmtId="0" fontId="78" fillId="28" borderId="58" applyNumberFormat="0" applyProtection="0">
      <alignment horizontal="left" vertical="center" indent="1"/>
    </xf>
    <xf numFmtId="0" fontId="78" fillId="28" borderId="58" applyNumberFormat="0" applyProtection="0">
      <alignment horizontal="left" vertical="center" indent="1"/>
    </xf>
    <xf numFmtId="0" fontId="31" fillId="28" borderId="58" applyNumberFormat="0" applyProtection="0">
      <alignment horizontal="left" vertical="center" indent="1"/>
    </xf>
    <xf numFmtId="0" fontId="31" fillId="28" borderId="58" applyNumberFormat="0" applyProtection="0">
      <alignment horizontal="left" vertical="center" indent="1"/>
    </xf>
    <xf numFmtId="0" fontId="31" fillId="28" borderId="58" applyNumberFormat="0" applyProtection="0">
      <alignment horizontal="left" vertical="center" indent="1"/>
    </xf>
    <xf numFmtId="0" fontId="31" fillId="28" borderId="58" applyNumberFormat="0" applyProtection="0">
      <alignment horizontal="left" vertical="center" indent="1"/>
    </xf>
    <xf numFmtId="0" fontId="31" fillId="28" borderId="58" applyNumberFormat="0" applyProtection="0">
      <alignment horizontal="left" vertical="center" indent="1"/>
    </xf>
    <xf numFmtId="0" fontId="31" fillId="28" borderId="58" applyNumberFormat="0" applyProtection="0">
      <alignment horizontal="left" vertical="center" indent="1"/>
    </xf>
    <xf numFmtId="0" fontId="31" fillId="28" borderId="58" applyNumberFormat="0" applyProtection="0">
      <alignment horizontal="left" vertical="center" indent="1"/>
    </xf>
    <xf numFmtId="0" fontId="31" fillId="28" borderId="58" applyNumberFormat="0" applyProtection="0">
      <alignment horizontal="left" vertical="center" indent="1"/>
    </xf>
    <xf numFmtId="0" fontId="31" fillId="20" borderId="58" applyNumberFormat="0" applyProtection="0">
      <alignment horizontal="left" vertical="center" indent="1"/>
    </xf>
    <xf numFmtId="0" fontId="31" fillId="20" borderId="58" applyNumberFormat="0" applyProtection="0">
      <alignment horizontal="left" vertical="center" indent="1"/>
    </xf>
    <xf numFmtId="0" fontId="31" fillId="20" borderId="58" applyNumberFormat="0" applyProtection="0">
      <alignment horizontal="left" vertical="center" indent="1"/>
    </xf>
    <xf numFmtId="0" fontId="31" fillId="20" borderId="58" applyNumberFormat="0" applyProtection="0">
      <alignment horizontal="left" vertical="center" indent="1"/>
    </xf>
    <xf numFmtId="0" fontId="31" fillId="20" borderId="58" applyNumberFormat="0" applyProtection="0">
      <alignment horizontal="left" vertical="center" indent="1"/>
    </xf>
    <xf numFmtId="0" fontId="31" fillId="20" borderId="58" applyNumberFormat="0" applyProtection="0">
      <alignment horizontal="left" vertical="center" indent="1"/>
    </xf>
    <xf numFmtId="0" fontId="31" fillId="20" borderId="58" applyNumberFormat="0" applyProtection="0">
      <alignment horizontal="left" vertical="center" indent="1"/>
    </xf>
    <xf numFmtId="0" fontId="31" fillId="20" borderId="58" applyNumberFormat="0" applyProtection="0">
      <alignment horizontal="left" vertical="center" indent="1"/>
    </xf>
    <xf numFmtId="0" fontId="31" fillId="20" borderId="58" applyNumberFormat="0" applyProtection="0">
      <alignment horizontal="left" vertical="center" indent="1"/>
    </xf>
    <xf numFmtId="0" fontId="31" fillId="20" borderId="58" applyNumberFormat="0" applyProtection="0">
      <alignment horizontal="left" vertical="center" indent="1"/>
    </xf>
    <xf numFmtId="0" fontId="31" fillId="20" borderId="58" applyNumberFormat="0" applyProtection="0">
      <alignment horizontal="left" vertical="center" indent="1"/>
    </xf>
    <xf numFmtId="0" fontId="78" fillId="20" borderId="58" applyNumberFormat="0" applyProtection="0">
      <alignment horizontal="left" vertical="center" indent="1"/>
    </xf>
    <xf numFmtId="0" fontId="31" fillId="20" borderId="58" applyNumberFormat="0" applyProtection="0">
      <alignment horizontal="left" vertical="center" indent="1"/>
    </xf>
    <xf numFmtId="0" fontId="31" fillId="20" borderId="58" applyNumberFormat="0" applyProtection="0">
      <alignment horizontal="left" vertical="center" indent="1"/>
    </xf>
    <xf numFmtId="0" fontId="31" fillId="20" borderId="58" applyNumberFormat="0" applyProtection="0">
      <alignment horizontal="left" vertical="center" indent="1"/>
    </xf>
    <xf numFmtId="0" fontId="31" fillId="20" borderId="58" applyNumberFormat="0" applyProtection="0">
      <alignment horizontal="left" vertical="center" indent="1"/>
    </xf>
    <xf numFmtId="0" fontId="31" fillId="20" borderId="58" applyNumberFormat="0" applyProtection="0">
      <alignment horizontal="left" vertical="center" indent="1"/>
    </xf>
    <xf numFmtId="0" fontId="31" fillId="20" borderId="58" applyNumberFormat="0" applyProtection="0">
      <alignment horizontal="left" vertical="center" indent="1"/>
    </xf>
    <xf numFmtId="0" fontId="78" fillId="20" borderId="58" applyNumberFormat="0" applyProtection="0">
      <alignment horizontal="left" vertical="center" indent="1"/>
    </xf>
    <xf numFmtId="0" fontId="78" fillId="20" borderId="58" applyNumberFormat="0" applyProtection="0">
      <alignment horizontal="left" vertical="center" indent="1"/>
    </xf>
    <xf numFmtId="0" fontId="78" fillId="20" borderId="58" applyNumberFormat="0" applyProtection="0">
      <alignment horizontal="left" vertical="center" indent="1"/>
    </xf>
    <xf numFmtId="0" fontId="78" fillId="20" borderId="58" applyNumberFormat="0" applyProtection="0">
      <alignment horizontal="left" vertical="center" indent="1"/>
    </xf>
    <xf numFmtId="0" fontId="78" fillId="20" borderId="58" applyNumberFormat="0" applyProtection="0">
      <alignment horizontal="left" vertical="center" indent="1"/>
    </xf>
    <xf numFmtId="0" fontId="78" fillId="20" borderId="58" applyNumberFormat="0" applyProtection="0">
      <alignment horizontal="left" vertical="center" indent="1"/>
    </xf>
    <xf numFmtId="0" fontId="78" fillId="20" borderId="58" applyNumberFormat="0" applyProtection="0">
      <alignment horizontal="left" vertical="center" indent="1"/>
    </xf>
    <xf numFmtId="0" fontId="78" fillId="20" borderId="58" applyNumberFormat="0" applyProtection="0">
      <alignment horizontal="left" vertical="center" indent="1"/>
    </xf>
    <xf numFmtId="0" fontId="78" fillId="20" borderId="58" applyNumberFormat="0" applyProtection="0">
      <alignment horizontal="left" vertical="center" indent="1"/>
    </xf>
    <xf numFmtId="0" fontId="31" fillId="20" borderId="58" applyNumberFormat="0" applyProtection="0">
      <alignment horizontal="left" vertical="center" indent="1"/>
    </xf>
    <xf numFmtId="0" fontId="31" fillId="20" borderId="58" applyNumberFormat="0" applyProtection="0">
      <alignment horizontal="left" vertical="center" indent="1"/>
    </xf>
    <xf numFmtId="0" fontId="31" fillId="20" borderId="58" applyNumberFormat="0" applyProtection="0">
      <alignment horizontal="left" vertical="center" indent="1"/>
    </xf>
    <xf numFmtId="0" fontId="31" fillId="20" borderId="58" applyNumberFormat="0" applyProtection="0">
      <alignment horizontal="left" vertical="center" indent="1"/>
    </xf>
    <xf numFmtId="0" fontId="31" fillId="20" borderId="58" applyNumberFormat="0" applyProtection="0">
      <alignment horizontal="left" vertical="center" indent="1"/>
    </xf>
    <xf numFmtId="0" fontId="31" fillId="20" borderId="58" applyNumberFormat="0" applyProtection="0">
      <alignment horizontal="left" vertical="center" indent="1"/>
    </xf>
    <xf numFmtId="0" fontId="31" fillId="20" borderId="58" applyNumberFormat="0" applyProtection="0">
      <alignment horizontal="left" vertical="center" indent="1"/>
    </xf>
    <xf numFmtId="0" fontId="31" fillId="20" borderId="58" applyNumberFormat="0" applyProtection="0">
      <alignment horizontal="left" vertical="center" indent="1"/>
    </xf>
    <xf numFmtId="0" fontId="31" fillId="20" borderId="58" applyNumberFormat="0" applyProtection="0">
      <alignment horizontal="left" vertical="center" indent="1"/>
    </xf>
    <xf numFmtId="0" fontId="31" fillId="20" borderId="58" applyNumberFormat="0" applyProtection="0">
      <alignment horizontal="left" vertical="center" indent="1"/>
    </xf>
    <xf numFmtId="0" fontId="31" fillId="20" borderId="58" applyNumberFormat="0" applyProtection="0">
      <alignment horizontal="left" vertical="center" indent="1"/>
    </xf>
    <xf numFmtId="0" fontId="31" fillId="20" borderId="58" applyNumberFormat="0" applyProtection="0">
      <alignment horizontal="left" vertical="center" indent="1"/>
    </xf>
    <xf numFmtId="0" fontId="31" fillId="20" borderId="58" applyNumberFormat="0" applyProtection="0">
      <alignment horizontal="left" vertical="center" indent="1"/>
    </xf>
    <xf numFmtId="0" fontId="31" fillId="20" borderId="58" applyNumberFormat="0" applyProtection="0">
      <alignment horizontal="left" vertical="center" indent="1"/>
    </xf>
    <xf numFmtId="0" fontId="31" fillId="20" borderId="58" applyNumberFormat="0" applyProtection="0">
      <alignment horizontal="left" vertical="center" indent="1"/>
    </xf>
    <xf numFmtId="0" fontId="31" fillId="20" borderId="58" applyNumberFormat="0" applyProtection="0">
      <alignment horizontal="left" vertical="center" indent="1"/>
    </xf>
    <xf numFmtId="0" fontId="31" fillId="20" borderId="58" applyNumberFormat="0" applyProtection="0">
      <alignment horizontal="left" vertical="center" indent="1"/>
    </xf>
    <xf numFmtId="0" fontId="31" fillId="20" borderId="58" applyNumberFormat="0" applyProtection="0">
      <alignment horizontal="left" vertical="center" indent="1"/>
    </xf>
    <xf numFmtId="0" fontId="31" fillId="20" borderId="58" applyNumberFormat="0" applyProtection="0">
      <alignment horizontal="left" vertical="center" indent="1"/>
    </xf>
    <xf numFmtId="0" fontId="78" fillId="20" borderId="58" applyNumberFormat="0" applyProtection="0">
      <alignment horizontal="left" vertical="center" indent="1"/>
    </xf>
    <xf numFmtId="0" fontId="31" fillId="20" borderId="58" applyNumberFormat="0" applyProtection="0">
      <alignment horizontal="left" vertical="center" indent="1"/>
    </xf>
    <xf numFmtId="0" fontId="31" fillId="20" borderId="58" applyNumberFormat="0" applyProtection="0">
      <alignment horizontal="left" vertical="center" indent="1"/>
    </xf>
    <xf numFmtId="0" fontId="31" fillId="20" borderId="58" applyNumberFormat="0" applyProtection="0">
      <alignment horizontal="left" vertical="center" indent="1"/>
    </xf>
    <xf numFmtId="0" fontId="31" fillId="20" borderId="58" applyNumberFormat="0" applyProtection="0">
      <alignment horizontal="left" vertical="center" indent="1"/>
    </xf>
    <xf numFmtId="0" fontId="31" fillId="20" borderId="58" applyNumberFormat="0" applyProtection="0">
      <alignment horizontal="left" vertical="center" indent="1"/>
    </xf>
    <xf numFmtId="0" fontId="31" fillId="20" borderId="58" applyNumberFormat="0" applyProtection="0">
      <alignment horizontal="left" vertical="center" indent="1"/>
    </xf>
    <xf numFmtId="0" fontId="78" fillId="20" borderId="58" applyNumberFormat="0" applyProtection="0">
      <alignment horizontal="left" vertical="center" indent="1"/>
    </xf>
    <xf numFmtId="0" fontId="78" fillId="20" borderId="58" applyNumberFormat="0" applyProtection="0">
      <alignment horizontal="left" vertical="center" indent="1"/>
    </xf>
    <xf numFmtId="0" fontId="78" fillId="20" borderId="58" applyNumberFormat="0" applyProtection="0">
      <alignment horizontal="left" vertical="center" indent="1"/>
    </xf>
    <xf numFmtId="0" fontId="78" fillId="20" borderId="58" applyNumberFormat="0" applyProtection="0">
      <alignment horizontal="left" vertical="center" indent="1"/>
    </xf>
    <xf numFmtId="0" fontId="78" fillId="20" borderId="58" applyNumberFormat="0" applyProtection="0">
      <alignment horizontal="left" vertical="center" indent="1"/>
    </xf>
    <xf numFmtId="0" fontId="78" fillId="20" borderId="58" applyNumberFormat="0" applyProtection="0">
      <alignment horizontal="left" vertical="center" indent="1"/>
    </xf>
    <xf numFmtId="0" fontId="78" fillId="20" borderId="58" applyNumberFormat="0" applyProtection="0">
      <alignment horizontal="left" vertical="center" indent="1"/>
    </xf>
    <xf numFmtId="0" fontId="78" fillId="20" borderId="58" applyNumberFormat="0" applyProtection="0">
      <alignment horizontal="left" vertical="center" indent="1"/>
    </xf>
    <xf numFmtId="0" fontId="78" fillId="20" borderId="58" applyNumberFormat="0" applyProtection="0">
      <alignment horizontal="left" vertical="center" indent="1"/>
    </xf>
    <xf numFmtId="0" fontId="31" fillId="20" borderId="58" applyNumberFormat="0" applyProtection="0">
      <alignment horizontal="left" vertical="center" indent="1"/>
    </xf>
    <xf numFmtId="0" fontId="31" fillId="20" borderId="58" applyNumberFormat="0" applyProtection="0">
      <alignment horizontal="left" vertical="center" indent="1"/>
    </xf>
    <xf numFmtId="0" fontId="31" fillId="20" borderId="58" applyNumberFormat="0" applyProtection="0">
      <alignment horizontal="left" vertical="center" indent="1"/>
    </xf>
    <xf numFmtId="0" fontId="31" fillId="20" borderId="58" applyNumberFormat="0" applyProtection="0">
      <alignment horizontal="left" vertical="center" indent="1"/>
    </xf>
    <xf numFmtId="0" fontId="31" fillId="20" borderId="58" applyNumberFormat="0" applyProtection="0">
      <alignment horizontal="left" vertical="center" indent="1"/>
    </xf>
    <xf numFmtId="0" fontId="31" fillId="20" borderId="58" applyNumberFormat="0" applyProtection="0">
      <alignment horizontal="left" vertical="center" indent="1"/>
    </xf>
    <xf numFmtId="0" fontId="31" fillId="20" borderId="58" applyNumberFormat="0" applyProtection="0">
      <alignment horizontal="left" vertical="center" indent="1"/>
    </xf>
    <xf numFmtId="0" fontId="31" fillId="20" borderId="58" applyNumberFormat="0" applyProtection="0">
      <alignment horizontal="left" vertical="center" indent="1"/>
    </xf>
    <xf numFmtId="0" fontId="31" fillId="105" borderId="58" applyNumberFormat="0" applyProtection="0">
      <alignment horizontal="left" vertical="center" indent="1"/>
    </xf>
    <xf numFmtId="0" fontId="31" fillId="105" borderId="58" applyNumberFormat="0" applyProtection="0">
      <alignment horizontal="left" vertical="center" indent="1"/>
    </xf>
    <xf numFmtId="0" fontId="31" fillId="105" borderId="58" applyNumberFormat="0" applyProtection="0">
      <alignment horizontal="left" vertical="center" indent="1"/>
    </xf>
    <xf numFmtId="0" fontId="31" fillId="105" borderId="58" applyNumberFormat="0" applyProtection="0">
      <alignment horizontal="left" vertical="center" indent="1"/>
    </xf>
    <xf numFmtId="0" fontId="31" fillId="105" borderId="58" applyNumberFormat="0" applyProtection="0">
      <alignment horizontal="left" vertical="center" indent="1"/>
    </xf>
    <xf numFmtId="0" fontId="31" fillId="105" borderId="58" applyNumberFormat="0" applyProtection="0">
      <alignment horizontal="left" vertical="center" indent="1"/>
    </xf>
    <xf numFmtId="0" fontId="31" fillId="105" borderId="58" applyNumberFormat="0" applyProtection="0">
      <alignment horizontal="left" vertical="center" indent="1"/>
    </xf>
    <xf numFmtId="0" fontId="31" fillId="105" borderId="58" applyNumberFormat="0" applyProtection="0">
      <alignment horizontal="left" vertical="center" indent="1"/>
    </xf>
    <xf numFmtId="0" fontId="31" fillId="105" borderId="58" applyNumberFormat="0" applyProtection="0">
      <alignment horizontal="left" vertical="center" indent="1"/>
    </xf>
    <xf numFmtId="0" fontId="31" fillId="105" borderId="58" applyNumberFormat="0" applyProtection="0">
      <alignment horizontal="left" vertical="center" indent="1"/>
    </xf>
    <xf numFmtId="0" fontId="31" fillId="105" borderId="58" applyNumberFormat="0" applyProtection="0">
      <alignment horizontal="left" vertical="center" indent="1"/>
    </xf>
    <xf numFmtId="0" fontId="78" fillId="105" borderId="58" applyNumberFormat="0" applyProtection="0">
      <alignment horizontal="left" vertical="center" indent="1"/>
    </xf>
    <xf numFmtId="0" fontId="31" fillId="105" borderId="58" applyNumberFormat="0" applyProtection="0">
      <alignment horizontal="left" vertical="center" indent="1"/>
    </xf>
    <xf numFmtId="0" fontId="31" fillId="105" borderId="58" applyNumberFormat="0" applyProtection="0">
      <alignment horizontal="left" vertical="center" indent="1"/>
    </xf>
    <xf numFmtId="0" fontId="31" fillId="105" borderId="58" applyNumberFormat="0" applyProtection="0">
      <alignment horizontal="left" vertical="center" indent="1"/>
    </xf>
    <xf numFmtId="0" fontId="31" fillId="105" borderId="58" applyNumberFormat="0" applyProtection="0">
      <alignment horizontal="left" vertical="center" indent="1"/>
    </xf>
    <xf numFmtId="0" fontId="31" fillId="105" borderId="58" applyNumberFormat="0" applyProtection="0">
      <alignment horizontal="left" vertical="center" indent="1"/>
    </xf>
    <xf numFmtId="0" fontId="31" fillId="105" borderId="58" applyNumberFormat="0" applyProtection="0">
      <alignment horizontal="left" vertical="center" indent="1"/>
    </xf>
    <xf numFmtId="0" fontId="78" fillId="105" borderId="58" applyNumberFormat="0" applyProtection="0">
      <alignment horizontal="left" vertical="center" indent="1"/>
    </xf>
    <xf numFmtId="0" fontId="78" fillId="105" borderId="58" applyNumberFormat="0" applyProtection="0">
      <alignment horizontal="left" vertical="center" indent="1"/>
    </xf>
    <xf numFmtId="0" fontId="78" fillId="105" borderId="58" applyNumberFormat="0" applyProtection="0">
      <alignment horizontal="left" vertical="center" indent="1"/>
    </xf>
    <xf numFmtId="0" fontId="78" fillId="105" borderId="58" applyNumberFormat="0" applyProtection="0">
      <alignment horizontal="left" vertical="center" indent="1"/>
    </xf>
    <xf numFmtId="0" fontId="78" fillId="105" borderId="58" applyNumberFormat="0" applyProtection="0">
      <alignment horizontal="left" vertical="center" indent="1"/>
    </xf>
    <xf numFmtId="0" fontId="78" fillId="105" borderId="58" applyNumberFormat="0" applyProtection="0">
      <alignment horizontal="left" vertical="center" indent="1"/>
    </xf>
    <xf numFmtId="0" fontId="78" fillId="105" borderId="58" applyNumberFormat="0" applyProtection="0">
      <alignment horizontal="left" vertical="center" indent="1"/>
    </xf>
    <xf numFmtId="0" fontId="78" fillId="105" borderId="58" applyNumberFormat="0" applyProtection="0">
      <alignment horizontal="left" vertical="center" indent="1"/>
    </xf>
    <xf numFmtId="0" fontId="78" fillId="105" borderId="58" applyNumberFormat="0" applyProtection="0">
      <alignment horizontal="left" vertical="center" indent="1"/>
    </xf>
    <xf numFmtId="0" fontId="31" fillId="105" borderId="58" applyNumberFormat="0" applyProtection="0">
      <alignment horizontal="left" vertical="center" indent="1"/>
    </xf>
    <xf numFmtId="0" fontId="31" fillId="105" borderId="58" applyNumberFormat="0" applyProtection="0">
      <alignment horizontal="left" vertical="center" indent="1"/>
    </xf>
    <xf numFmtId="0" fontId="31" fillId="105" borderId="58" applyNumberFormat="0" applyProtection="0">
      <alignment horizontal="left" vertical="center" indent="1"/>
    </xf>
    <xf numFmtId="0" fontId="31" fillId="105" borderId="58" applyNumberFormat="0" applyProtection="0">
      <alignment horizontal="left" vertical="center" indent="1"/>
    </xf>
    <xf numFmtId="0" fontId="31" fillId="105" borderId="58" applyNumberFormat="0" applyProtection="0">
      <alignment horizontal="left" vertical="center" indent="1"/>
    </xf>
    <xf numFmtId="0" fontId="31" fillId="105" borderId="58" applyNumberFormat="0" applyProtection="0">
      <alignment horizontal="left" vertical="center" indent="1"/>
    </xf>
    <xf numFmtId="0" fontId="31" fillId="105" borderId="58" applyNumberFormat="0" applyProtection="0">
      <alignment horizontal="left" vertical="center" indent="1"/>
    </xf>
    <xf numFmtId="0" fontId="31" fillId="105" borderId="58" applyNumberFormat="0" applyProtection="0">
      <alignment horizontal="left" vertical="center" indent="1"/>
    </xf>
    <xf numFmtId="0" fontId="31" fillId="105" borderId="58" applyNumberFormat="0" applyProtection="0">
      <alignment horizontal="left" vertical="center" indent="1"/>
    </xf>
    <xf numFmtId="0" fontId="31" fillId="105" borderId="58" applyNumberFormat="0" applyProtection="0">
      <alignment horizontal="left" vertical="center" indent="1"/>
    </xf>
    <xf numFmtId="0" fontId="31" fillId="105" borderId="58" applyNumberFormat="0" applyProtection="0">
      <alignment horizontal="left" vertical="center" indent="1"/>
    </xf>
    <xf numFmtId="0" fontId="31" fillId="105" borderId="58" applyNumberFormat="0" applyProtection="0">
      <alignment horizontal="left" vertical="center" indent="1"/>
    </xf>
    <xf numFmtId="0" fontId="31" fillId="105" borderId="58" applyNumberFormat="0" applyProtection="0">
      <alignment horizontal="left" vertical="center" indent="1"/>
    </xf>
    <xf numFmtId="0" fontId="31" fillId="105" borderId="58" applyNumberFormat="0" applyProtection="0">
      <alignment horizontal="left" vertical="center" indent="1"/>
    </xf>
    <xf numFmtId="0" fontId="31" fillId="105" borderId="58" applyNumberFormat="0" applyProtection="0">
      <alignment horizontal="left" vertical="center" indent="1"/>
    </xf>
    <xf numFmtId="0" fontId="31" fillId="105" borderId="58" applyNumberFormat="0" applyProtection="0">
      <alignment horizontal="left" vertical="center" indent="1"/>
    </xf>
    <xf numFmtId="0" fontId="31" fillId="105" borderId="58" applyNumberFormat="0" applyProtection="0">
      <alignment horizontal="left" vertical="center" indent="1"/>
    </xf>
    <xf numFmtId="0" fontId="31" fillId="105" borderId="58" applyNumberFormat="0" applyProtection="0">
      <alignment horizontal="left" vertical="center" indent="1"/>
    </xf>
    <xf numFmtId="0" fontId="31" fillId="105" borderId="58" applyNumberFormat="0" applyProtection="0">
      <alignment horizontal="left" vertical="center" indent="1"/>
    </xf>
    <xf numFmtId="0" fontId="78" fillId="105" borderId="58" applyNumberFormat="0" applyProtection="0">
      <alignment horizontal="left" vertical="center" indent="1"/>
    </xf>
    <xf numFmtId="0" fontId="31" fillId="105" borderId="58" applyNumberFormat="0" applyProtection="0">
      <alignment horizontal="left" vertical="center" indent="1"/>
    </xf>
    <xf numFmtId="0" fontId="31" fillId="105" borderId="58" applyNumberFormat="0" applyProtection="0">
      <alignment horizontal="left" vertical="center" indent="1"/>
    </xf>
    <xf numFmtId="0" fontId="31" fillId="105" borderId="58" applyNumberFormat="0" applyProtection="0">
      <alignment horizontal="left" vertical="center" indent="1"/>
    </xf>
    <xf numFmtId="0" fontId="31" fillId="105" borderId="58" applyNumberFormat="0" applyProtection="0">
      <alignment horizontal="left" vertical="center" indent="1"/>
    </xf>
    <xf numFmtId="0" fontId="31" fillId="105" borderId="58" applyNumberFormat="0" applyProtection="0">
      <alignment horizontal="left" vertical="center" indent="1"/>
    </xf>
    <xf numFmtId="0" fontId="31" fillId="105" borderId="58" applyNumberFormat="0" applyProtection="0">
      <alignment horizontal="left" vertical="center" indent="1"/>
    </xf>
    <xf numFmtId="0" fontId="78" fillId="105" borderId="58" applyNumberFormat="0" applyProtection="0">
      <alignment horizontal="left" vertical="center" indent="1"/>
    </xf>
    <xf numFmtId="0" fontId="78" fillId="105" borderId="58" applyNumberFormat="0" applyProtection="0">
      <alignment horizontal="left" vertical="center" indent="1"/>
    </xf>
    <xf numFmtId="0" fontId="78" fillId="105" borderId="58" applyNumberFormat="0" applyProtection="0">
      <alignment horizontal="left" vertical="center" indent="1"/>
    </xf>
    <xf numFmtId="0" fontId="78" fillId="105" borderId="58" applyNumberFormat="0" applyProtection="0">
      <alignment horizontal="left" vertical="center" indent="1"/>
    </xf>
    <xf numFmtId="0" fontId="78" fillId="105" borderId="58" applyNumberFormat="0" applyProtection="0">
      <alignment horizontal="left" vertical="center" indent="1"/>
    </xf>
    <xf numFmtId="0" fontId="78" fillId="105" borderId="58" applyNumberFormat="0" applyProtection="0">
      <alignment horizontal="left" vertical="center" indent="1"/>
    </xf>
    <xf numFmtId="0" fontId="78" fillId="105" borderId="58" applyNumberFormat="0" applyProtection="0">
      <alignment horizontal="left" vertical="center" indent="1"/>
    </xf>
    <xf numFmtId="0" fontId="78" fillId="105" borderId="58" applyNumberFormat="0" applyProtection="0">
      <alignment horizontal="left" vertical="center" indent="1"/>
    </xf>
    <xf numFmtId="0" fontId="78" fillId="105" borderId="58" applyNumberFormat="0" applyProtection="0">
      <alignment horizontal="left" vertical="center" indent="1"/>
    </xf>
    <xf numFmtId="0" fontId="31" fillId="105" borderId="58" applyNumberFormat="0" applyProtection="0">
      <alignment horizontal="left" vertical="center" indent="1"/>
    </xf>
    <xf numFmtId="0" fontId="31" fillId="105" borderId="58" applyNumberFormat="0" applyProtection="0">
      <alignment horizontal="left" vertical="center" indent="1"/>
    </xf>
    <xf numFmtId="0" fontId="31" fillId="105" borderId="58" applyNumberFormat="0" applyProtection="0">
      <alignment horizontal="left" vertical="center" indent="1"/>
    </xf>
    <xf numFmtId="0" fontId="31" fillId="105" borderId="58" applyNumberFormat="0" applyProtection="0">
      <alignment horizontal="left" vertical="center" indent="1"/>
    </xf>
    <xf numFmtId="0" fontId="31" fillId="105" borderId="58" applyNumberFormat="0" applyProtection="0">
      <alignment horizontal="left" vertical="center" indent="1"/>
    </xf>
    <xf numFmtId="0" fontId="31" fillId="105" borderId="58" applyNumberFormat="0" applyProtection="0">
      <alignment horizontal="left" vertical="center" indent="1"/>
    </xf>
    <xf numFmtId="0" fontId="31" fillId="105" borderId="58" applyNumberFormat="0" applyProtection="0">
      <alignment horizontal="left" vertical="center" indent="1"/>
    </xf>
    <xf numFmtId="0" fontId="31" fillId="105" borderId="58" applyNumberFormat="0" applyProtection="0">
      <alignment horizontal="left" vertical="center" indent="1"/>
    </xf>
    <xf numFmtId="0" fontId="37" fillId="0" borderId="0"/>
    <xf numFmtId="0" fontId="37" fillId="0" borderId="0"/>
    <xf numFmtId="0" fontId="31" fillId="103" borderId="1" applyNumberFormat="0">
      <protection locked="0"/>
    </xf>
    <xf numFmtId="0" fontId="31" fillId="103" borderId="1" applyNumberFormat="0">
      <protection locked="0"/>
    </xf>
    <xf numFmtId="0" fontId="37" fillId="0" borderId="0"/>
    <xf numFmtId="0" fontId="37" fillId="0" borderId="0"/>
    <xf numFmtId="4" fontId="112" fillId="115" borderId="58" applyNumberFormat="0" applyProtection="0">
      <alignment vertical="center"/>
    </xf>
    <xf numFmtId="4" fontId="112" fillId="115" borderId="58" applyNumberFormat="0" applyProtection="0">
      <alignment vertical="center"/>
    </xf>
    <xf numFmtId="4" fontId="112" fillId="115" borderId="58" applyNumberFormat="0" applyProtection="0">
      <alignment vertical="center"/>
    </xf>
    <xf numFmtId="4" fontId="112" fillId="115" borderId="58" applyNumberFormat="0" applyProtection="0">
      <alignment vertical="center"/>
    </xf>
    <xf numFmtId="4" fontId="112" fillId="115" borderId="58" applyNumberFormat="0" applyProtection="0">
      <alignment vertical="center"/>
    </xf>
    <xf numFmtId="4" fontId="112" fillId="115" borderId="58" applyNumberFormat="0" applyProtection="0">
      <alignment vertical="center"/>
    </xf>
    <xf numFmtId="4" fontId="112" fillId="115" borderId="58" applyNumberFormat="0" applyProtection="0">
      <alignment vertical="center"/>
    </xf>
    <xf numFmtId="4" fontId="112" fillId="115" borderId="58" applyNumberFormat="0" applyProtection="0">
      <alignment vertical="center"/>
    </xf>
    <xf numFmtId="4" fontId="112" fillId="115" borderId="58" applyNumberFormat="0" applyProtection="0">
      <alignment vertical="center"/>
    </xf>
    <xf numFmtId="4" fontId="112" fillId="115" borderId="58" applyNumberFormat="0" applyProtection="0">
      <alignment vertical="center"/>
    </xf>
    <xf numFmtId="4" fontId="112" fillId="115" borderId="58" applyNumberFormat="0" applyProtection="0">
      <alignment vertical="center"/>
    </xf>
    <xf numFmtId="4" fontId="112" fillId="115" borderId="58" applyNumberFormat="0" applyProtection="0">
      <alignment vertical="center"/>
    </xf>
    <xf numFmtId="4" fontId="112" fillId="115" borderId="58" applyNumberFormat="0" applyProtection="0">
      <alignment vertical="center"/>
    </xf>
    <xf numFmtId="4" fontId="112" fillId="115" borderId="58" applyNumberFormat="0" applyProtection="0">
      <alignment vertical="center"/>
    </xf>
    <xf numFmtId="4" fontId="112" fillId="115" borderId="58" applyNumberFormat="0" applyProtection="0">
      <alignment vertical="center"/>
    </xf>
    <xf numFmtId="4" fontId="112" fillId="115" borderId="58" applyNumberFormat="0" applyProtection="0">
      <alignment vertical="center"/>
    </xf>
    <xf numFmtId="4" fontId="112" fillId="115" borderId="58" applyNumberFormat="0" applyProtection="0">
      <alignment vertical="center"/>
    </xf>
    <xf numFmtId="4" fontId="112" fillId="115" borderId="58" applyNumberFormat="0" applyProtection="0">
      <alignment vertical="center"/>
    </xf>
    <xf numFmtId="4" fontId="112" fillId="115" borderId="58" applyNumberFormat="0" applyProtection="0">
      <alignment vertical="center"/>
    </xf>
    <xf numFmtId="4" fontId="112" fillId="115" borderId="58" applyNumberFormat="0" applyProtection="0">
      <alignment vertical="center"/>
    </xf>
    <xf numFmtId="4" fontId="112" fillId="115" borderId="58" applyNumberFormat="0" applyProtection="0">
      <alignment vertical="center"/>
    </xf>
    <xf numFmtId="4" fontId="112" fillId="115" borderId="58" applyNumberFormat="0" applyProtection="0">
      <alignment vertical="center"/>
    </xf>
    <xf numFmtId="4" fontId="112" fillId="115" borderId="58" applyNumberFormat="0" applyProtection="0">
      <alignment vertical="center"/>
    </xf>
    <xf numFmtId="4" fontId="112" fillId="115" borderId="58" applyNumberFormat="0" applyProtection="0">
      <alignment vertical="center"/>
    </xf>
    <xf numFmtId="4" fontId="112" fillId="115" borderId="58" applyNumberFormat="0" applyProtection="0">
      <alignment vertical="center"/>
    </xf>
    <xf numFmtId="4" fontId="112" fillId="115" borderId="58" applyNumberFormat="0" applyProtection="0">
      <alignment vertical="center"/>
    </xf>
    <xf numFmtId="4" fontId="191" fillId="115" borderId="58" applyNumberFormat="0" applyProtection="0">
      <alignment vertical="center"/>
    </xf>
    <xf numFmtId="4" fontId="191" fillId="115" borderId="58" applyNumberFormat="0" applyProtection="0">
      <alignment vertical="center"/>
    </xf>
    <xf numFmtId="4" fontId="191" fillId="115" borderId="58" applyNumberFormat="0" applyProtection="0">
      <alignment vertical="center"/>
    </xf>
    <xf numFmtId="4" fontId="191" fillId="115" borderId="58" applyNumberFormat="0" applyProtection="0">
      <alignment vertical="center"/>
    </xf>
    <xf numFmtId="4" fontId="191" fillId="115" borderId="58" applyNumberFormat="0" applyProtection="0">
      <alignment vertical="center"/>
    </xf>
    <xf numFmtId="4" fontId="191" fillId="115" borderId="58" applyNumberFormat="0" applyProtection="0">
      <alignment vertical="center"/>
    </xf>
    <xf numFmtId="4" fontId="191" fillId="115" borderId="58" applyNumberFormat="0" applyProtection="0">
      <alignment vertical="center"/>
    </xf>
    <xf numFmtId="4" fontId="191" fillId="115" borderId="58" applyNumberFormat="0" applyProtection="0">
      <alignment vertical="center"/>
    </xf>
    <xf numFmtId="4" fontId="191" fillId="115" borderId="58" applyNumberFormat="0" applyProtection="0">
      <alignment vertical="center"/>
    </xf>
    <xf numFmtId="4" fontId="191" fillId="115" borderId="58" applyNumberFormat="0" applyProtection="0">
      <alignment vertical="center"/>
    </xf>
    <xf numFmtId="4" fontId="191" fillId="115" borderId="58" applyNumberFormat="0" applyProtection="0">
      <alignment vertical="center"/>
    </xf>
    <xf numFmtId="4" fontId="191" fillId="115" borderId="58" applyNumberFormat="0" applyProtection="0">
      <alignment vertical="center"/>
    </xf>
    <xf numFmtId="4" fontId="191" fillId="115" borderId="58" applyNumberFormat="0" applyProtection="0">
      <alignment vertical="center"/>
    </xf>
    <xf numFmtId="4" fontId="191" fillId="115" borderId="58" applyNumberFormat="0" applyProtection="0">
      <alignment vertical="center"/>
    </xf>
    <xf numFmtId="4" fontId="191" fillId="115" borderId="58" applyNumberFormat="0" applyProtection="0">
      <alignment vertical="center"/>
    </xf>
    <xf numFmtId="4" fontId="191" fillId="115" borderId="58" applyNumberFormat="0" applyProtection="0">
      <alignment vertical="center"/>
    </xf>
    <xf numFmtId="4" fontId="191" fillId="115" borderId="58" applyNumberFormat="0" applyProtection="0">
      <alignment vertical="center"/>
    </xf>
    <xf numFmtId="4" fontId="191" fillId="115" borderId="58" applyNumberFormat="0" applyProtection="0">
      <alignment vertical="center"/>
    </xf>
    <xf numFmtId="4" fontId="191" fillId="115" borderId="58" applyNumberFormat="0" applyProtection="0">
      <alignment vertical="center"/>
    </xf>
    <xf numFmtId="4" fontId="191" fillId="115" borderId="58" applyNumberFormat="0" applyProtection="0">
      <alignment vertical="center"/>
    </xf>
    <xf numFmtId="4" fontId="191" fillId="115" borderId="58" applyNumberFormat="0" applyProtection="0">
      <alignment vertical="center"/>
    </xf>
    <xf numFmtId="4" fontId="191" fillId="115" borderId="58" applyNumberFormat="0" applyProtection="0">
      <alignment vertical="center"/>
    </xf>
    <xf numFmtId="4" fontId="191" fillId="115" borderId="58" applyNumberFormat="0" applyProtection="0">
      <alignment vertical="center"/>
    </xf>
    <xf numFmtId="4" fontId="191" fillId="115" borderId="58" applyNumberFormat="0" applyProtection="0">
      <alignment vertical="center"/>
    </xf>
    <xf numFmtId="4" fontId="191" fillId="115" borderId="58" applyNumberFormat="0" applyProtection="0">
      <alignment vertical="center"/>
    </xf>
    <xf numFmtId="4" fontId="191" fillId="115" borderId="58" applyNumberFormat="0" applyProtection="0">
      <alignment vertical="center"/>
    </xf>
    <xf numFmtId="4" fontId="112" fillId="115" borderId="58" applyNumberFormat="0" applyProtection="0">
      <alignment horizontal="left" vertical="center" indent="1"/>
    </xf>
    <xf numFmtId="4" fontId="112" fillId="115" borderId="58" applyNumberFormat="0" applyProtection="0">
      <alignment horizontal="left" vertical="center" indent="1"/>
    </xf>
    <xf numFmtId="4" fontId="112" fillId="115" borderId="58" applyNumberFormat="0" applyProtection="0">
      <alignment horizontal="left" vertical="center" indent="1"/>
    </xf>
    <xf numFmtId="4" fontId="112" fillId="115" borderId="58" applyNumberFormat="0" applyProtection="0">
      <alignment horizontal="left" vertical="center" indent="1"/>
    </xf>
    <xf numFmtId="4" fontId="112" fillId="115" borderId="58" applyNumberFormat="0" applyProtection="0">
      <alignment horizontal="left" vertical="center" indent="1"/>
    </xf>
    <xf numFmtId="4" fontId="112" fillId="115" borderId="58" applyNumberFormat="0" applyProtection="0">
      <alignment horizontal="left" vertical="center" indent="1"/>
    </xf>
    <xf numFmtId="4" fontId="112" fillId="115" borderId="58" applyNumberFormat="0" applyProtection="0">
      <alignment horizontal="left" vertical="center" indent="1"/>
    </xf>
    <xf numFmtId="4" fontId="112" fillId="115" borderId="58" applyNumberFormat="0" applyProtection="0">
      <alignment horizontal="left" vertical="center" indent="1"/>
    </xf>
    <xf numFmtId="4" fontId="112" fillId="115" borderId="58" applyNumberFormat="0" applyProtection="0">
      <alignment horizontal="left" vertical="center" indent="1"/>
    </xf>
    <xf numFmtId="4" fontId="112" fillId="115" borderId="58" applyNumberFormat="0" applyProtection="0">
      <alignment horizontal="left" vertical="center" indent="1"/>
    </xf>
    <xf numFmtId="4" fontId="112" fillId="115" borderId="58" applyNumberFormat="0" applyProtection="0">
      <alignment horizontal="left" vertical="center" indent="1"/>
    </xf>
    <xf numFmtId="4" fontId="112" fillId="115" borderId="58" applyNumberFormat="0" applyProtection="0">
      <alignment horizontal="left" vertical="center" indent="1"/>
    </xf>
    <xf numFmtId="4" fontId="112" fillId="115" borderId="58" applyNumberFormat="0" applyProtection="0">
      <alignment horizontal="left" vertical="center" indent="1"/>
    </xf>
    <xf numFmtId="4" fontId="112" fillId="115" borderId="58" applyNumberFormat="0" applyProtection="0">
      <alignment horizontal="left" vertical="center" indent="1"/>
    </xf>
    <xf numFmtId="4" fontId="112" fillId="115" borderId="58" applyNumberFormat="0" applyProtection="0">
      <alignment horizontal="left" vertical="center" indent="1"/>
    </xf>
    <xf numFmtId="4" fontId="112" fillId="115" borderId="58" applyNumberFormat="0" applyProtection="0">
      <alignment horizontal="left" vertical="center" indent="1"/>
    </xf>
    <xf numFmtId="4" fontId="112" fillId="115" borderId="58" applyNumberFormat="0" applyProtection="0">
      <alignment horizontal="left" vertical="center" indent="1"/>
    </xf>
    <xf numFmtId="4" fontId="112" fillId="115" borderId="58" applyNumberFormat="0" applyProtection="0">
      <alignment horizontal="left" vertical="center" indent="1"/>
    </xf>
    <xf numFmtId="4" fontId="112" fillId="115" borderId="58" applyNumberFormat="0" applyProtection="0">
      <alignment horizontal="left" vertical="center" indent="1"/>
    </xf>
    <xf numFmtId="4" fontId="112" fillId="115" borderId="58" applyNumberFormat="0" applyProtection="0">
      <alignment horizontal="left" vertical="center" indent="1"/>
    </xf>
    <xf numFmtId="4" fontId="112" fillId="115" borderId="58" applyNumberFormat="0" applyProtection="0">
      <alignment horizontal="left" vertical="center" indent="1"/>
    </xf>
    <xf numFmtId="4" fontId="112" fillId="115" borderId="58" applyNumberFormat="0" applyProtection="0">
      <alignment horizontal="left" vertical="center" indent="1"/>
    </xf>
    <xf numFmtId="4" fontId="112" fillId="115" borderId="58" applyNumberFormat="0" applyProtection="0">
      <alignment horizontal="left" vertical="center" indent="1"/>
    </xf>
    <xf numFmtId="4" fontId="112" fillId="115" borderId="58" applyNumberFormat="0" applyProtection="0">
      <alignment horizontal="left" vertical="center" indent="1"/>
    </xf>
    <xf numFmtId="4" fontId="112" fillId="115" borderId="58" applyNumberFormat="0" applyProtection="0">
      <alignment horizontal="left" vertical="center" indent="1"/>
    </xf>
    <xf numFmtId="4" fontId="112" fillId="115" borderId="58" applyNumberFormat="0" applyProtection="0">
      <alignment horizontal="left" vertical="center" indent="1"/>
    </xf>
    <xf numFmtId="4" fontId="112" fillId="115" borderId="58" applyNumberFormat="0" applyProtection="0">
      <alignment horizontal="left" vertical="center" indent="1"/>
    </xf>
    <xf numFmtId="4" fontId="112" fillId="115" borderId="58" applyNumberFormat="0" applyProtection="0">
      <alignment horizontal="left" vertical="center" indent="1"/>
    </xf>
    <xf numFmtId="4" fontId="112" fillId="115" borderId="58" applyNumberFormat="0" applyProtection="0">
      <alignment horizontal="left" vertical="center" indent="1"/>
    </xf>
    <xf numFmtId="4" fontId="112" fillId="115" borderId="58" applyNumberFormat="0" applyProtection="0">
      <alignment horizontal="left" vertical="center" indent="1"/>
    </xf>
    <xf numFmtId="4" fontId="112" fillId="115" borderId="58" applyNumberFormat="0" applyProtection="0">
      <alignment horizontal="left" vertical="center" indent="1"/>
    </xf>
    <xf numFmtId="4" fontId="112" fillId="115" borderId="58" applyNumberFormat="0" applyProtection="0">
      <alignment horizontal="left" vertical="center" indent="1"/>
    </xf>
    <xf numFmtId="4" fontId="112" fillId="115" borderId="58" applyNumberFormat="0" applyProtection="0">
      <alignment horizontal="left" vertical="center" indent="1"/>
    </xf>
    <xf numFmtId="4" fontId="112" fillId="115" borderId="58" applyNumberFormat="0" applyProtection="0">
      <alignment horizontal="left" vertical="center" indent="1"/>
    </xf>
    <xf numFmtId="4" fontId="112" fillId="115" borderId="58" applyNumberFormat="0" applyProtection="0">
      <alignment horizontal="left" vertical="center" indent="1"/>
    </xf>
    <xf numFmtId="4" fontId="112" fillId="115" borderId="58" applyNumberFormat="0" applyProtection="0">
      <alignment horizontal="left" vertical="center" indent="1"/>
    </xf>
    <xf numFmtId="4" fontId="112" fillId="115" borderId="58" applyNumberFormat="0" applyProtection="0">
      <alignment horizontal="left" vertical="center" indent="1"/>
    </xf>
    <xf numFmtId="4" fontId="112" fillId="115" borderId="58" applyNumberFormat="0" applyProtection="0">
      <alignment horizontal="left" vertical="center" indent="1"/>
    </xf>
    <xf numFmtId="4" fontId="112" fillId="115" borderId="58" applyNumberFormat="0" applyProtection="0">
      <alignment horizontal="left" vertical="center" indent="1"/>
    </xf>
    <xf numFmtId="4" fontId="112" fillId="115" borderId="58" applyNumberFormat="0" applyProtection="0">
      <alignment horizontal="left" vertical="center" indent="1"/>
    </xf>
    <xf numFmtId="4" fontId="112" fillId="115" borderId="58" applyNumberFormat="0" applyProtection="0">
      <alignment horizontal="left" vertical="center" indent="1"/>
    </xf>
    <xf numFmtId="4" fontId="112" fillId="115" borderId="58" applyNumberFormat="0" applyProtection="0">
      <alignment horizontal="left" vertical="center" indent="1"/>
    </xf>
    <xf numFmtId="4" fontId="112" fillId="115" borderId="58" applyNumberFormat="0" applyProtection="0">
      <alignment horizontal="left" vertical="center" indent="1"/>
    </xf>
    <xf numFmtId="4" fontId="112" fillId="115" borderId="58" applyNumberFormat="0" applyProtection="0">
      <alignment horizontal="left" vertical="center" indent="1"/>
    </xf>
    <xf numFmtId="4" fontId="112" fillId="115" borderId="58" applyNumberFormat="0" applyProtection="0">
      <alignment horizontal="left" vertical="center" indent="1"/>
    </xf>
    <xf numFmtId="4" fontId="112" fillId="115" borderId="58" applyNumberFormat="0" applyProtection="0">
      <alignment horizontal="left" vertical="center" indent="1"/>
    </xf>
    <xf numFmtId="4" fontId="112" fillId="115" borderId="58" applyNumberFormat="0" applyProtection="0">
      <alignment horizontal="left" vertical="center" indent="1"/>
    </xf>
    <xf numFmtId="4" fontId="112" fillId="115" borderId="58" applyNumberFormat="0" applyProtection="0">
      <alignment horizontal="left" vertical="center" indent="1"/>
    </xf>
    <xf numFmtId="4" fontId="112" fillId="115" borderId="58" applyNumberFormat="0" applyProtection="0">
      <alignment horizontal="left" vertical="center" indent="1"/>
    </xf>
    <xf numFmtId="4" fontId="112" fillId="115" borderId="58" applyNumberFormat="0" applyProtection="0">
      <alignment horizontal="left" vertical="center" indent="1"/>
    </xf>
    <xf numFmtId="4" fontId="112" fillId="115" borderId="58" applyNumberFormat="0" applyProtection="0">
      <alignment horizontal="left" vertical="center" indent="1"/>
    </xf>
    <xf numFmtId="4" fontId="112" fillId="115" borderId="58" applyNumberFormat="0" applyProtection="0">
      <alignment horizontal="left" vertical="center" indent="1"/>
    </xf>
    <xf numFmtId="4" fontId="112" fillId="113" borderId="58" applyNumberFormat="0" applyProtection="0">
      <alignment horizontal="right" vertical="center"/>
    </xf>
    <xf numFmtId="4" fontId="112" fillId="113" borderId="58" applyNumberFormat="0" applyProtection="0">
      <alignment horizontal="right" vertical="center"/>
    </xf>
    <xf numFmtId="4" fontId="112" fillId="113" borderId="58" applyNumberFormat="0" applyProtection="0">
      <alignment horizontal="right" vertical="center"/>
    </xf>
    <xf numFmtId="4" fontId="112" fillId="113" borderId="58" applyNumberFormat="0" applyProtection="0">
      <alignment horizontal="right" vertical="center"/>
    </xf>
    <xf numFmtId="4" fontId="112" fillId="113" borderId="58" applyNumberFormat="0" applyProtection="0">
      <alignment horizontal="right" vertical="center"/>
    </xf>
    <xf numFmtId="4" fontId="112" fillId="113" borderId="58" applyNumberFormat="0" applyProtection="0">
      <alignment horizontal="right" vertical="center"/>
    </xf>
    <xf numFmtId="4" fontId="112" fillId="113" borderId="58" applyNumberFormat="0" applyProtection="0">
      <alignment horizontal="right" vertical="center"/>
    </xf>
    <xf numFmtId="4" fontId="112" fillId="113" borderId="58" applyNumberFormat="0" applyProtection="0">
      <alignment horizontal="right" vertical="center"/>
    </xf>
    <xf numFmtId="4" fontId="112" fillId="113" borderId="58" applyNumberFormat="0" applyProtection="0">
      <alignment horizontal="right" vertical="center"/>
    </xf>
    <xf numFmtId="4" fontId="112" fillId="113" borderId="58" applyNumberFormat="0" applyProtection="0">
      <alignment horizontal="right" vertical="center"/>
    </xf>
    <xf numFmtId="4" fontId="112" fillId="113" borderId="58" applyNumberFormat="0" applyProtection="0">
      <alignment horizontal="right" vertical="center"/>
    </xf>
    <xf numFmtId="4" fontId="112" fillId="113" borderId="58" applyNumberFormat="0" applyProtection="0">
      <alignment horizontal="right" vertical="center"/>
    </xf>
    <xf numFmtId="4" fontId="112" fillId="113" borderId="58" applyNumberFormat="0" applyProtection="0">
      <alignment horizontal="right" vertical="center"/>
    </xf>
    <xf numFmtId="4" fontId="112" fillId="113" borderId="58" applyNumberFormat="0" applyProtection="0">
      <alignment horizontal="right" vertical="center"/>
    </xf>
    <xf numFmtId="4" fontId="112" fillId="113" borderId="58" applyNumberFormat="0" applyProtection="0">
      <alignment horizontal="right" vertical="center"/>
    </xf>
    <xf numFmtId="4" fontId="112" fillId="113" borderId="58" applyNumberFormat="0" applyProtection="0">
      <alignment horizontal="right" vertical="center"/>
    </xf>
    <xf numFmtId="4" fontId="112" fillId="113" borderId="58" applyNumberFormat="0" applyProtection="0">
      <alignment horizontal="right" vertical="center"/>
    </xf>
    <xf numFmtId="4" fontId="112" fillId="113" borderId="58" applyNumberFormat="0" applyProtection="0">
      <alignment horizontal="right" vertical="center"/>
    </xf>
    <xf numFmtId="4" fontId="112" fillId="113" borderId="58" applyNumberFormat="0" applyProtection="0">
      <alignment horizontal="right" vertical="center"/>
    </xf>
    <xf numFmtId="4" fontId="112" fillId="113" borderId="58" applyNumberFormat="0" applyProtection="0">
      <alignment horizontal="right" vertical="center"/>
    </xf>
    <xf numFmtId="4" fontId="112" fillId="113" borderId="58" applyNumberFormat="0" applyProtection="0">
      <alignment horizontal="right" vertical="center"/>
    </xf>
    <xf numFmtId="4" fontId="112" fillId="113" borderId="58" applyNumberFormat="0" applyProtection="0">
      <alignment horizontal="right" vertical="center"/>
    </xf>
    <xf numFmtId="4" fontId="112" fillId="113" borderId="58" applyNumberFormat="0" applyProtection="0">
      <alignment horizontal="right" vertical="center"/>
    </xf>
    <xf numFmtId="4" fontId="112" fillId="113" borderId="58" applyNumberFormat="0" applyProtection="0">
      <alignment horizontal="right" vertical="center"/>
    </xf>
    <xf numFmtId="4" fontId="112" fillId="113" borderId="58" applyNumberFormat="0" applyProtection="0">
      <alignment horizontal="right" vertical="center"/>
    </xf>
    <xf numFmtId="4" fontId="112" fillId="113" borderId="58" applyNumberFormat="0" applyProtection="0">
      <alignment horizontal="right" vertical="center"/>
    </xf>
    <xf numFmtId="4" fontId="191" fillId="113" borderId="58" applyNumberFormat="0" applyProtection="0">
      <alignment horizontal="right" vertical="center"/>
    </xf>
    <xf numFmtId="4" fontId="191" fillId="113" borderId="58" applyNumberFormat="0" applyProtection="0">
      <alignment horizontal="right" vertical="center"/>
    </xf>
    <xf numFmtId="4" fontId="191" fillId="113" borderId="58" applyNumberFormat="0" applyProtection="0">
      <alignment horizontal="right" vertical="center"/>
    </xf>
    <xf numFmtId="4" fontId="191" fillId="113" borderId="58" applyNumberFormat="0" applyProtection="0">
      <alignment horizontal="right" vertical="center"/>
    </xf>
    <xf numFmtId="4" fontId="191" fillId="113" borderId="58" applyNumberFormat="0" applyProtection="0">
      <alignment horizontal="right" vertical="center"/>
    </xf>
    <xf numFmtId="4" fontId="191" fillId="113" borderId="58" applyNumberFormat="0" applyProtection="0">
      <alignment horizontal="right" vertical="center"/>
    </xf>
    <xf numFmtId="4" fontId="191" fillId="113" borderId="58" applyNumberFormat="0" applyProtection="0">
      <alignment horizontal="right" vertical="center"/>
    </xf>
    <xf numFmtId="4" fontId="191" fillId="113" borderId="58" applyNumberFormat="0" applyProtection="0">
      <alignment horizontal="right" vertical="center"/>
    </xf>
    <xf numFmtId="4" fontId="191" fillId="113" borderId="58" applyNumberFormat="0" applyProtection="0">
      <alignment horizontal="right" vertical="center"/>
    </xf>
    <xf numFmtId="4" fontId="191" fillId="113" borderId="58" applyNumberFormat="0" applyProtection="0">
      <alignment horizontal="right" vertical="center"/>
    </xf>
    <xf numFmtId="4" fontId="191" fillId="113" borderId="58" applyNumberFormat="0" applyProtection="0">
      <alignment horizontal="right" vertical="center"/>
    </xf>
    <xf numFmtId="4" fontId="191" fillId="113" borderId="58" applyNumberFormat="0" applyProtection="0">
      <alignment horizontal="right" vertical="center"/>
    </xf>
    <xf numFmtId="4" fontId="191" fillId="113" borderId="58" applyNumberFormat="0" applyProtection="0">
      <alignment horizontal="right" vertical="center"/>
    </xf>
    <xf numFmtId="4" fontId="191" fillId="113" borderId="58" applyNumberFormat="0" applyProtection="0">
      <alignment horizontal="right" vertical="center"/>
    </xf>
    <xf numFmtId="4" fontId="191" fillId="113" borderId="58" applyNumberFormat="0" applyProtection="0">
      <alignment horizontal="right" vertical="center"/>
    </xf>
    <xf numFmtId="4" fontId="191" fillId="113" borderId="58" applyNumberFormat="0" applyProtection="0">
      <alignment horizontal="right" vertical="center"/>
    </xf>
    <xf numFmtId="4" fontId="191" fillId="113" borderId="58" applyNumberFormat="0" applyProtection="0">
      <alignment horizontal="right" vertical="center"/>
    </xf>
    <xf numFmtId="4" fontId="191" fillId="113" borderId="58" applyNumberFormat="0" applyProtection="0">
      <alignment horizontal="right" vertical="center"/>
    </xf>
    <xf numFmtId="4" fontId="191" fillId="113" borderId="58" applyNumberFormat="0" applyProtection="0">
      <alignment horizontal="right" vertical="center"/>
    </xf>
    <xf numFmtId="4" fontId="191" fillId="113" borderId="58" applyNumberFormat="0" applyProtection="0">
      <alignment horizontal="right" vertical="center"/>
    </xf>
    <xf numFmtId="4" fontId="191" fillId="113" borderId="58" applyNumberFormat="0" applyProtection="0">
      <alignment horizontal="right" vertical="center"/>
    </xf>
    <xf numFmtId="4" fontId="191" fillId="113" borderId="58" applyNumberFormat="0" applyProtection="0">
      <alignment horizontal="right" vertical="center"/>
    </xf>
    <xf numFmtId="4" fontId="191" fillId="113" borderId="58" applyNumberFormat="0" applyProtection="0">
      <alignment horizontal="right" vertical="center"/>
    </xf>
    <xf numFmtId="4" fontId="191" fillId="113" borderId="58" applyNumberFormat="0" applyProtection="0">
      <alignment horizontal="right" vertical="center"/>
    </xf>
    <xf numFmtId="4" fontId="191" fillId="113" borderId="58" applyNumberFormat="0" applyProtection="0">
      <alignment horizontal="right" vertical="center"/>
    </xf>
    <xf numFmtId="4" fontId="191" fillId="113" borderId="58" applyNumberFormat="0" applyProtection="0">
      <alignment horizontal="right" vertical="center"/>
    </xf>
    <xf numFmtId="0" fontId="31" fillId="105" borderId="58" applyNumberFormat="0" applyProtection="0">
      <alignment horizontal="left" vertical="center" indent="1"/>
    </xf>
    <xf numFmtId="0" fontId="31" fillId="105" borderId="58" applyNumberFormat="0" applyProtection="0">
      <alignment horizontal="left" vertical="center" indent="1"/>
    </xf>
    <xf numFmtId="0" fontId="31" fillId="105" borderId="58" applyNumberFormat="0" applyProtection="0">
      <alignment horizontal="left" vertical="center" indent="1"/>
    </xf>
    <xf numFmtId="0" fontId="31" fillId="105" borderId="58" applyNumberFormat="0" applyProtection="0">
      <alignment horizontal="left" vertical="center" indent="1"/>
    </xf>
    <xf numFmtId="0" fontId="31" fillId="105" borderId="58" applyNumberFormat="0" applyProtection="0">
      <alignment horizontal="left" vertical="center" indent="1"/>
    </xf>
    <xf numFmtId="0" fontId="31" fillId="105" borderId="58" applyNumberFormat="0" applyProtection="0">
      <alignment horizontal="left" vertical="center" indent="1"/>
    </xf>
    <xf numFmtId="0" fontId="31" fillId="105" borderId="58" applyNumberFormat="0" applyProtection="0">
      <alignment horizontal="left" vertical="center" indent="1"/>
    </xf>
    <xf numFmtId="0" fontId="31" fillId="105" borderId="58" applyNumberFormat="0" applyProtection="0">
      <alignment horizontal="left" vertical="center" indent="1"/>
    </xf>
    <xf numFmtId="0" fontId="31" fillId="105" borderId="58" applyNumberFormat="0" applyProtection="0">
      <alignment horizontal="left" vertical="center" indent="1"/>
    </xf>
    <xf numFmtId="0" fontId="31" fillId="105" borderId="58" applyNumberFormat="0" applyProtection="0">
      <alignment horizontal="left" vertical="center" indent="1"/>
    </xf>
    <xf numFmtId="0" fontId="31" fillId="105" borderId="58" applyNumberFormat="0" applyProtection="0">
      <alignment horizontal="left" vertical="center" indent="1"/>
    </xf>
    <xf numFmtId="0" fontId="78" fillId="105" borderId="58" applyNumberFormat="0" applyProtection="0">
      <alignment horizontal="left" vertical="center" indent="1"/>
    </xf>
    <xf numFmtId="0" fontId="31" fillId="105" borderId="58" applyNumberFormat="0" applyProtection="0">
      <alignment horizontal="left" vertical="center" indent="1"/>
    </xf>
    <xf numFmtId="0" fontId="31" fillId="105" borderId="58" applyNumberFormat="0" applyProtection="0">
      <alignment horizontal="left" vertical="center" indent="1"/>
    </xf>
    <xf numFmtId="0" fontId="31" fillId="105" borderId="58" applyNumberFormat="0" applyProtection="0">
      <alignment horizontal="left" vertical="center" indent="1"/>
    </xf>
    <xf numFmtId="0" fontId="31" fillId="105" borderId="58" applyNumberFormat="0" applyProtection="0">
      <alignment horizontal="left" vertical="center" indent="1"/>
    </xf>
    <xf numFmtId="0" fontId="31" fillId="105" borderId="58" applyNumberFormat="0" applyProtection="0">
      <alignment horizontal="left" vertical="center" indent="1"/>
    </xf>
    <xf numFmtId="0" fontId="31" fillId="105" borderId="58" applyNumberFormat="0" applyProtection="0">
      <alignment horizontal="left" vertical="center" indent="1"/>
    </xf>
    <xf numFmtId="0" fontId="78" fillId="105" borderId="58" applyNumberFormat="0" applyProtection="0">
      <alignment horizontal="left" vertical="center" indent="1"/>
    </xf>
    <xf numFmtId="0" fontId="78" fillId="105" borderId="58" applyNumberFormat="0" applyProtection="0">
      <alignment horizontal="left" vertical="center" indent="1"/>
    </xf>
    <xf numFmtId="0" fontId="78" fillId="105" borderId="58" applyNumberFormat="0" applyProtection="0">
      <alignment horizontal="left" vertical="center" indent="1"/>
    </xf>
    <xf numFmtId="0" fontId="78" fillId="105" borderId="58" applyNumberFormat="0" applyProtection="0">
      <alignment horizontal="left" vertical="center" indent="1"/>
    </xf>
    <xf numFmtId="0" fontId="78" fillId="105" borderId="58" applyNumberFormat="0" applyProtection="0">
      <alignment horizontal="left" vertical="center" indent="1"/>
    </xf>
    <xf numFmtId="0" fontId="78" fillId="105" borderId="58" applyNumberFormat="0" applyProtection="0">
      <alignment horizontal="left" vertical="center" indent="1"/>
    </xf>
    <xf numFmtId="0" fontId="78" fillId="105" borderId="58" applyNumberFormat="0" applyProtection="0">
      <alignment horizontal="left" vertical="center" indent="1"/>
    </xf>
    <xf numFmtId="0" fontId="78" fillId="105" borderId="58" applyNumberFormat="0" applyProtection="0">
      <alignment horizontal="left" vertical="center" indent="1"/>
    </xf>
    <xf numFmtId="0" fontId="78" fillId="105" borderId="58" applyNumberFormat="0" applyProtection="0">
      <alignment horizontal="left" vertical="center" indent="1"/>
    </xf>
    <xf numFmtId="0" fontId="31" fillId="105" borderId="58" applyNumberFormat="0" applyProtection="0">
      <alignment horizontal="left" vertical="center" indent="1"/>
    </xf>
    <xf numFmtId="0" fontId="31" fillId="105" borderId="58" applyNumberFormat="0" applyProtection="0">
      <alignment horizontal="left" vertical="center" indent="1"/>
    </xf>
    <xf numFmtId="0" fontId="31" fillId="105" borderId="58" applyNumberFormat="0" applyProtection="0">
      <alignment horizontal="left" vertical="center" indent="1"/>
    </xf>
    <xf numFmtId="0" fontId="31" fillId="105" borderId="58" applyNumberFormat="0" applyProtection="0">
      <alignment horizontal="left" vertical="center" indent="1"/>
    </xf>
    <xf numFmtId="0" fontId="31" fillId="105" borderId="58" applyNumberFormat="0" applyProtection="0">
      <alignment horizontal="left" vertical="center" indent="1"/>
    </xf>
    <xf numFmtId="0" fontId="31" fillId="105" borderId="58" applyNumberFormat="0" applyProtection="0">
      <alignment horizontal="left" vertical="center" indent="1"/>
    </xf>
    <xf numFmtId="0" fontId="31" fillId="105" borderId="58" applyNumberFormat="0" applyProtection="0">
      <alignment horizontal="left" vertical="center" indent="1"/>
    </xf>
    <xf numFmtId="0" fontId="31" fillId="105" borderId="58" applyNumberFormat="0" applyProtection="0">
      <alignment horizontal="left" vertical="center" indent="1"/>
    </xf>
    <xf numFmtId="0" fontId="31" fillId="105" borderId="58" applyNumberFormat="0" applyProtection="0">
      <alignment horizontal="left" vertical="center" indent="1"/>
    </xf>
    <xf numFmtId="0" fontId="31" fillId="105" borderId="58" applyNumberFormat="0" applyProtection="0">
      <alignment horizontal="left" vertical="center" indent="1"/>
    </xf>
    <xf numFmtId="0" fontId="31" fillId="105" borderId="58" applyNumberFormat="0" applyProtection="0">
      <alignment horizontal="left" vertical="center" indent="1"/>
    </xf>
    <xf numFmtId="0" fontId="31" fillId="105" borderId="58" applyNumberFormat="0" applyProtection="0">
      <alignment horizontal="left" vertical="center" indent="1"/>
    </xf>
    <xf numFmtId="0" fontId="31" fillId="105" borderId="58" applyNumberFormat="0" applyProtection="0">
      <alignment horizontal="left" vertical="center" indent="1"/>
    </xf>
    <xf numFmtId="0" fontId="31" fillId="105" borderId="58" applyNumberFormat="0" applyProtection="0">
      <alignment horizontal="left" vertical="center" indent="1"/>
    </xf>
    <xf numFmtId="0" fontId="31" fillId="105" borderId="58" applyNumberFormat="0" applyProtection="0">
      <alignment horizontal="left" vertical="center" indent="1"/>
    </xf>
    <xf numFmtId="0" fontId="31" fillId="105" borderId="58" applyNumberFormat="0" applyProtection="0">
      <alignment horizontal="left" vertical="center" indent="1"/>
    </xf>
    <xf numFmtId="0" fontId="31" fillId="105" borderId="58" applyNumberFormat="0" applyProtection="0">
      <alignment horizontal="left" vertical="center" indent="1"/>
    </xf>
    <xf numFmtId="0" fontId="31" fillId="105" borderId="58" applyNumberFormat="0" applyProtection="0">
      <alignment horizontal="left" vertical="center" indent="1"/>
    </xf>
    <xf numFmtId="0" fontId="31" fillId="105" borderId="58" applyNumberFormat="0" applyProtection="0">
      <alignment horizontal="left" vertical="center" indent="1"/>
    </xf>
    <xf numFmtId="0" fontId="78" fillId="105" borderId="58" applyNumberFormat="0" applyProtection="0">
      <alignment horizontal="left" vertical="center" indent="1"/>
    </xf>
    <xf numFmtId="0" fontId="31" fillId="105" borderId="58" applyNumberFormat="0" applyProtection="0">
      <alignment horizontal="left" vertical="center" indent="1"/>
    </xf>
    <xf numFmtId="0" fontId="31" fillId="105" borderId="58" applyNumberFormat="0" applyProtection="0">
      <alignment horizontal="left" vertical="center" indent="1"/>
    </xf>
    <xf numFmtId="0" fontId="31" fillId="105" borderId="58" applyNumberFormat="0" applyProtection="0">
      <alignment horizontal="left" vertical="center" indent="1"/>
    </xf>
    <xf numFmtId="0" fontId="31" fillId="105" borderId="58" applyNumberFormat="0" applyProtection="0">
      <alignment horizontal="left" vertical="center" indent="1"/>
    </xf>
    <xf numFmtId="0" fontId="31" fillId="105" borderId="58" applyNumberFormat="0" applyProtection="0">
      <alignment horizontal="left" vertical="center" indent="1"/>
    </xf>
    <xf numFmtId="0" fontId="31" fillId="105" borderId="58" applyNumberFormat="0" applyProtection="0">
      <alignment horizontal="left" vertical="center" indent="1"/>
    </xf>
    <xf numFmtId="0" fontId="78" fillId="105" borderId="58" applyNumberFormat="0" applyProtection="0">
      <alignment horizontal="left" vertical="center" indent="1"/>
    </xf>
    <xf numFmtId="0" fontId="78" fillId="105" borderId="58" applyNumberFormat="0" applyProtection="0">
      <alignment horizontal="left" vertical="center" indent="1"/>
    </xf>
    <xf numFmtId="0" fontId="78" fillId="105" borderId="58" applyNumberFormat="0" applyProtection="0">
      <alignment horizontal="left" vertical="center" indent="1"/>
    </xf>
    <xf numFmtId="0" fontId="78" fillId="105" borderId="58" applyNumberFormat="0" applyProtection="0">
      <alignment horizontal="left" vertical="center" indent="1"/>
    </xf>
    <xf numFmtId="0" fontId="78" fillId="105" borderId="58" applyNumberFormat="0" applyProtection="0">
      <alignment horizontal="left" vertical="center" indent="1"/>
    </xf>
    <xf numFmtId="0" fontId="78" fillId="105" borderId="58" applyNumberFormat="0" applyProtection="0">
      <alignment horizontal="left" vertical="center" indent="1"/>
    </xf>
    <xf numFmtId="0" fontId="78" fillId="105" borderId="58" applyNumberFormat="0" applyProtection="0">
      <alignment horizontal="left" vertical="center" indent="1"/>
    </xf>
    <xf numFmtId="0" fontId="78" fillId="105" borderId="58" applyNumberFormat="0" applyProtection="0">
      <alignment horizontal="left" vertical="center" indent="1"/>
    </xf>
    <xf numFmtId="0" fontId="78" fillId="105" borderId="58" applyNumberFormat="0" applyProtection="0">
      <alignment horizontal="left" vertical="center" indent="1"/>
    </xf>
    <xf numFmtId="0" fontId="31" fillId="105" borderId="58" applyNumberFormat="0" applyProtection="0">
      <alignment horizontal="left" vertical="center" indent="1"/>
    </xf>
    <xf numFmtId="0" fontId="31" fillId="105" borderId="58" applyNumberFormat="0" applyProtection="0">
      <alignment horizontal="left" vertical="center" indent="1"/>
    </xf>
    <xf numFmtId="0" fontId="31" fillId="105" borderId="58" applyNumberFormat="0" applyProtection="0">
      <alignment horizontal="left" vertical="center" indent="1"/>
    </xf>
    <xf numFmtId="0" fontId="31" fillId="105" borderId="58" applyNumberFormat="0" applyProtection="0">
      <alignment horizontal="left" vertical="center" indent="1"/>
    </xf>
    <xf numFmtId="0" fontId="31" fillId="105" borderId="58" applyNumberFormat="0" applyProtection="0">
      <alignment horizontal="left" vertical="center" indent="1"/>
    </xf>
    <xf numFmtId="0" fontId="31" fillId="105" borderId="58" applyNumberFormat="0" applyProtection="0">
      <alignment horizontal="left" vertical="center" indent="1"/>
    </xf>
    <xf numFmtId="0" fontId="31" fillId="105" borderId="58" applyNumberFormat="0" applyProtection="0">
      <alignment horizontal="left" vertical="center" indent="1"/>
    </xf>
    <xf numFmtId="0" fontId="31" fillId="105" borderId="58" applyNumberFormat="0" applyProtection="0">
      <alignment horizontal="left" vertical="center" indent="1"/>
    </xf>
    <xf numFmtId="0" fontId="193" fillId="0" borderId="0"/>
    <xf numFmtId="4" fontId="194" fillId="116" borderId="0" applyNumberFormat="0" applyProtection="0">
      <alignment horizontal="left" vertical="center" indent="1"/>
    </xf>
    <xf numFmtId="0" fontId="193" fillId="0" borderId="0"/>
    <xf numFmtId="4" fontId="195" fillId="113" borderId="58" applyNumberFormat="0" applyProtection="0">
      <alignment horizontal="right" vertical="center"/>
    </xf>
    <xf numFmtId="4" fontId="195" fillId="113" borderId="58" applyNumberFormat="0" applyProtection="0">
      <alignment horizontal="right" vertical="center"/>
    </xf>
    <xf numFmtId="4" fontId="195" fillId="113" borderId="58" applyNumberFormat="0" applyProtection="0">
      <alignment horizontal="right" vertical="center"/>
    </xf>
    <xf numFmtId="4" fontId="195" fillId="113" borderId="58" applyNumberFormat="0" applyProtection="0">
      <alignment horizontal="right" vertical="center"/>
    </xf>
    <xf numFmtId="4" fontId="195" fillId="113" borderId="58" applyNumberFormat="0" applyProtection="0">
      <alignment horizontal="right" vertical="center"/>
    </xf>
    <xf numFmtId="4" fontId="195" fillId="113" borderId="58" applyNumberFormat="0" applyProtection="0">
      <alignment horizontal="right" vertical="center"/>
    </xf>
    <xf numFmtId="4" fontId="195" fillId="113" borderId="58" applyNumberFormat="0" applyProtection="0">
      <alignment horizontal="right" vertical="center"/>
    </xf>
    <xf numFmtId="4" fontId="195" fillId="113" borderId="58" applyNumberFormat="0" applyProtection="0">
      <alignment horizontal="right" vertical="center"/>
    </xf>
    <xf numFmtId="4" fontId="195" fillId="113" borderId="58" applyNumberFormat="0" applyProtection="0">
      <alignment horizontal="right" vertical="center"/>
    </xf>
    <xf numFmtId="4" fontId="195" fillId="113" borderId="58" applyNumberFormat="0" applyProtection="0">
      <alignment horizontal="right" vertical="center"/>
    </xf>
    <xf numFmtId="4" fontId="195" fillId="113" borderId="58" applyNumberFormat="0" applyProtection="0">
      <alignment horizontal="right" vertical="center"/>
    </xf>
    <xf numFmtId="4" fontId="195" fillId="113" borderId="58" applyNumberFormat="0" applyProtection="0">
      <alignment horizontal="right" vertical="center"/>
    </xf>
    <xf numFmtId="4" fontId="195" fillId="113" borderId="58" applyNumberFormat="0" applyProtection="0">
      <alignment horizontal="right" vertical="center"/>
    </xf>
    <xf numFmtId="4" fontId="195" fillId="113" borderId="58" applyNumberFormat="0" applyProtection="0">
      <alignment horizontal="right" vertical="center"/>
    </xf>
    <xf numFmtId="4" fontId="195" fillId="113" borderId="58" applyNumberFormat="0" applyProtection="0">
      <alignment horizontal="right" vertical="center"/>
    </xf>
    <xf numFmtId="4" fontId="195" fillId="113" borderId="58" applyNumberFormat="0" applyProtection="0">
      <alignment horizontal="right" vertical="center"/>
    </xf>
    <xf numFmtId="4" fontId="195" fillId="113" borderId="58" applyNumberFormat="0" applyProtection="0">
      <alignment horizontal="right" vertical="center"/>
    </xf>
    <xf numFmtId="4" fontId="195" fillId="113" borderId="58" applyNumberFormat="0" applyProtection="0">
      <alignment horizontal="right" vertical="center"/>
    </xf>
    <xf numFmtId="4" fontId="195" fillId="113" borderId="58" applyNumberFormat="0" applyProtection="0">
      <alignment horizontal="right" vertical="center"/>
    </xf>
    <xf numFmtId="4" fontId="195" fillId="113" borderId="58" applyNumberFormat="0" applyProtection="0">
      <alignment horizontal="right" vertical="center"/>
    </xf>
    <xf numFmtId="4" fontId="195" fillId="113" borderId="58" applyNumberFormat="0" applyProtection="0">
      <alignment horizontal="right" vertical="center"/>
    </xf>
    <xf numFmtId="4" fontId="195" fillId="113" borderId="58" applyNumberFormat="0" applyProtection="0">
      <alignment horizontal="right" vertical="center"/>
    </xf>
    <xf numFmtId="4" fontId="195" fillId="113" borderId="58" applyNumberFormat="0" applyProtection="0">
      <alignment horizontal="right" vertical="center"/>
    </xf>
    <xf numFmtId="4" fontId="195" fillId="113" borderId="58" applyNumberFormat="0" applyProtection="0">
      <alignment horizontal="right" vertical="center"/>
    </xf>
    <xf numFmtId="4" fontId="195" fillId="113" borderId="58" applyNumberFormat="0" applyProtection="0">
      <alignment horizontal="right" vertical="center"/>
    </xf>
    <xf numFmtId="4" fontId="195" fillId="113" borderId="58" applyNumberFormat="0" applyProtection="0">
      <alignment horizontal="right" vertical="center"/>
    </xf>
    <xf numFmtId="0" fontId="110" fillId="0" borderId="63"/>
    <xf numFmtId="178" fontId="110" fillId="0" borderId="63"/>
    <xf numFmtId="178" fontId="110" fillId="0" borderId="63"/>
    <xf numFmtId="0" fontId="110" fillId="0" borderId="63"/>
    <xf numFmtId="0" fontId="110" fillId="0" borderId="63"/>
    <xf numFmtId="0" fontId="110" fillId="0" borderId="63"/>
    <xf numFmtId="0" fontId="110" fillId="0" borderId="63"/>
    <xf numFmtId="0" fontId="196" fillId="117" borderId="0"/>
    <xf numFmtId="0" fontId="196" fillId="117" borderId="0"/>
    <xf numFmtId="49" fontId="197" fillId="117" borderId="0"/>
    <xf numFmtId="49" fontId="198" fillId="117" borderId="64"/>
    <xf numFmtId="49" fontId="198" fillId="117" borderId="0"/>
    <xf numFmtId="0" fontId="196" fillId="94" borderId="64">
      <protection locked="0"/>
    </xf>
    <xf numFmtId="0" fontId="196" fillId="94" borderId="64">
      <protection locked="0"/>
    </xf>
    <xf numFmtId="0" fontId="196" fillId="117" borderId="0"/>
    <xf numFmtId="0" fontId="196" fillId="117" borderId="0"/>
    <xf numFmtId="0" fontId="198" fillId="118" borderId="0"/>
    <xf numFmtId="0" fontId="198" fillId="118" borderId="0"/>
    <xf numFmtId="0" fontId="198" fillId="89" borderId="0"/>
    <xf numFmtId="0" fontId="198" fillId="89" borderId="0"/>
    <xf numFmtId="0" fontId="198" fillId="108" borderId="0"/>
    <xf numFmtId="0" fontId="198" fillId="108" borderId="0"/>
    <xf numFmtId="0" fontId="199" fillId="0" borderId="0" applyNumberFormat="0" applyFill="0" applyBorder="0" applyAlignment="0" applyProtection="0"/>
    <xf numFmtId="0" fontId="199" fillId="0" borderId="0" applyNumberFormat="0" applyFill="0" applyBorder="0" applyAlignment="0" applyProtection="0"/>
    <xf numFmtId="246" fontId="78" fillId="0" borderId="0" applyFont="0" applyFill="0" applyBorder="0" applyAlignment="0" applyProtection="0"/>
    <xf numFmtId="247" fontId="31" fillId="79" borderId="1">
      <alignment vertical="center"/>
    </xf>
    <xf numFmtId="0" fontId="89" fillId="0" borderId="0" applyFill="0" applyBorder="0" applyAlignment="0" applyProtection="0"/>
    <xf numFmtId="0" fontId="89" fillId="0" borderId="0" applyFill="0" applyBorder="0" applyAlignment="0" applyProtection="0"/>
    <xf numFmtId="0" fontId="78" fillId="0" borderId="65"/>
    <xf numFmtId="0" fontId="78" fillId="0" borderId="65"/>
    <xf numFmtId="178" fontId="78" fillId="0" borderId="65"/>
    <xf numFmtId="178" fontId="78" fillId="0" borderId="65"/>
    <xf numFmtId="0" fontId="78" fillId="0" borderId="65"/>
    <xf numFmtId="0" fontId="78" fillId="0" borderId="65"/>
    <xf numFmtId="0" fontId="78" fillId="0" borderId="65"/>
    <xf numFmtId="0" fontId="78" fillId="0" borderId="65"/>
    <xf numFmtId="0" fontId="78" fillId="0" borderId="65"/>
    <xf numFmtId="178" fontId="78" fillId="0" borderId="65"/>
    <xf numFmtId="178" fontId="78" fillId="0" borderId="65"/>
    <xf numFmtId="0" fontId="78" fillId="0" borderId="65"/>
    <xf numFmtId="0" fontId="78" fillId="0" borderId="65"/>
    <xf numFmtId="0" fontId="78" fillId="0" borderId="65"/>
    <xf numFmtId="0" fontId="78" fillId="0" borderId="65"/>
    <xf numFmtId="178" fontId="78" fillId="0" borderId="65"/>
    <xf numFmtId="178" fontId="78" fillId="0" borderId="65"/>
    <xf numFmtId="0" fontId="78" fillId="0" borderId="65"/>
    <xf numFmtId="0" fontId="78" fillId="0" borderId="65"/>
    <xf numFmtId="0" fontId="78" fillId="0" borderId="65"/>
    <xf numFmtId="0" fontId="78" fillId="0" borderId="65"/>
    <xf numFmtId="0" fontId="68" fillId="0" borderId="0" applyNumberFormat="0" applyFill="0" applyBorder="0" applyAlignment="0" applyProtection="0">
      <alignment horizontal="center"/>
    </xf>
    <xf numFmtId="0" fontId="68" fillId="0" borderId="0" applyNumberFormat="0" applyFill="0" applyBorder="0" applyAlignment="0" applyProtection="0">
      <alignment horizontal="center"/>
    </xf>
    <xf numFmtId="0" fontId="200" fillId="0" borderId="0">
      <alignment horizontal="left" vertical="center" wrapText="1"/>
    </xf>
    <xf numFmtId="0" fontId="200" fillId="0" borderId="0">
      <alignment horizontal="left" vertical="center" wrapText="1"/>
    </xf>
    <xf numFmtId="248" fontId="201" fillId="0" borderId="1">
      <alignment horizontal="left" vertical="center"/>
      <protection locked="0"/>
    </xf>
    <xf numFmtId="0" fontId="31" fillId="119" borderId="0"/>
    <xf numFmtId="0" fontId="29" fillId="0" borderId="0"/>
    <xf numFmtId="0" fontId="29" fillId="0" borderId="0"/>
    <xf numFmtId="0" fontId="202" fillId="0" borderId="0"/>
    <xf numFmtId="0" fontId="202" fillId="0" borderId="0"/>
    <xf numFmtId="0" fontId="78" fillId="0" borderId="66"/>
    <xf numFmtId="0" fontId="78" fillId="0" borderId="66"/>
    <xf numFmtId="0" fontId="9" fillId="0" borderId="0"/>
    <xf numFmtId="0" fontId="9" fillId="0" borderId="0"/>
    <xf numFmtId="38" fontId="203" fillId="0" borderId="67" applyBorder="0">
      <alignment horizontal="right"/>
      <protection locked="0"/>
    </xf>
    <xf numFmtId="187" fontId="31" fillId="94" borderId="68" applyNumberFormat="0" applyFont="0" applyAlignment="0">
      <alignment horizontal="left"/>
    </xf>
    <xf numFmtId="0" fontId="204" fillId="0" borderId="0" applyBorder="0" applyProtection="0">
      <alignment vertical="center"/>
    </xf>
    <xf numFmtId="0" fontId="204" fillId="0" borderId="0" applyBorder="0" applyProtection="0">
      <alignment vertical="center"/>
    </xf>
    <xf numFmtId="0" fontId="204" fillId="0" borderId="36" applyBorder="0" applyProtection="0">
      <alignment horizontal="right" vertical="center"/>
    </xf>
    <xf numFmtId="0" fontId="204" fillId="0" borderId="36" applyBorder="0" applyProtection="0">
      <alignment horizontal="right" vertical="center"/>
    </xf>
    <xf numFmtId="0" fontId="205" fillId="120" borderId="0" applyBorder="0" applyProtection="0">
      <alignment horizontal="centerContinuous" vertical="center"/>
    </xf>
    <xf numFmtId="0" fontId="205" fillId="120" borderId="0" applyBorder="0" applyProtection="0">
      <alignment horizontal="centerContinuous" vertical="center"/>
    </xf>
    <xf numFmtId="0" fontId="205" fillId="121" borderId="36" applyBorder="0" applyProtection="0">
      <alignment horizontal="centerContinuous" vertical="center"/>
    </xf>
    <xf numFmtId="0" fontId="205" fillId="121" borderId="36" applyBorder="0" applyProtection="0">
      <alignment horizontal="centerContinuous" vertical="center"/>
    </xf>
    <xf numFmtId="0" fontId="206" fillId="0" borderId="0"/>
    <xf numFmtId="175" fontId="207" fillId="122" borderId="0">
      <alignment horizontal="right" vertical="top"/>
    </xf>
    <xf numFmtId="38" fontId="207" fillId="122" borderId="0">
      <alignment horizontal="right" vertical="top"/>
    </xf>
    <xf numFmtId="38" fontId="207" fillId="122" borderId="0">
      <alignment horizontal="right" vertical="top"/>
    </xf>
    <xf numFmtId="38" fontId="207" fillId="122" borderId="0">
      <alignment horizontal="right" vertical="top"/>
    </xf>
    <xf numFmtId="0" fontId="168" fillId="0" borderId="0"/>
    <xf numFmtId="0" fontId="168" fillId="0" borderId="0"/>
    <xf numFmtId="0" fontId="208" fillId="0" borderId="0" applyFill="0" applyBorder="0" applyProtection="0">
      <alignment horizontal="left"/>
    </xf>
    <xf numFmtId="0" fontId="208" fillId="0" borderId="0" applyFill="0" applyBorder="0" applyProtection="0">
      <alignment horizontal="left"/>
    </xf>
    <xf numFmtId="0" fontId="123" fillId="0" borderId="67" applyFill="0" applyBorder="0" applyProtection="0">
      <alignment horizontal="left" vertical="top"/>
    </xf>
    <xf numFmtId="0" fontId="123" fillId="0" borderId="67" applyFill="0" applyBorder="0" applyProtection="0">
      <alignment horizontal="left" vertical="top"/>
    </xf>
    <xf numFmtId="0" fontId="209" fillId="0" borderId="0">
      <alignment horizontal="centerContinuous"/>
    </xf>
    <xf numFmtId="0" fontId="78" fillId="0" borderId="0"/>
    <xf numFmtId="0" fontId="78" fillId="0" borderId="0"/>
    <xf numFmtId="0" fontId="210" fillId="0" borderId="67" applyFill="0" applyBorder="0" applyProtection="0"/>
    <xf numFmtId="0" fontId="210" fillId="0" borderId="0"/>
    <xf numFmtId="0" fontId="210" fillId="0" borderId="0"/>
    <xf numFmtId="0" fontId="210" fillId="0" borderId="67" applyFill="0" applyBorder="0" applyProtection="0"/>
    <xf numFmtId="0" fontId="211" fillId="0" borderId="0" applyFill="0" applyBorder="0" applyProtection="0"/>
    <xf numFmtId="0" fontId="212" fillId="0" borderId="0"/>
    <xf numFmtId="0" fontId="212" fillId="0" borderId="0"/>
    <xf numFmtId="0" fontId="211" fillId="0" borderId="0" applyFill="0" applyBorder="0" applyProtection="0"/>
    <xf numFmtId="49" fontId="112" fillId="0" borderId="0" applyFill="0" applyBorder="0" applyAlignment="0"/>
    <xf numFmtId="242" fontId="52" fillId="0" borderId="0" applyFill="0" applyBorder="0" applyAlignment="0"/>
    <xf numFmtId="249" fontId="52" fillId="0" borderId="0" applyFill="0" applyBorder="0" applyAlignment="0"/>
    <xf numFmtId="0" fontId="213" fillId="0" borderId="0" applyNumberFormat="0" applyFill="0" applyBorder="0" applyAlignment="0" applyProtection="0"/>
    <xf numFmtId="0" fontId="213" fillId="0" borderId="0" applyNumberFormat="0" applyFill="0" applyBorder="0" applyAlignment="0" applyProtection="0"/>
    <xf numFmtId="0" fontId="160" fillId="0" borderId="0" applyNumberFormat="0" applyFill="0" applyBorder="0" applyAlignment="0" applyProtection="0"/>
    <xf numFmtId="0" fontId="160" fillId="0" borderId="0" applyNumberFormat="0" applyFill="0" applyBorder="0" applyAlignment="0" applyProtection="0"/>
    <xf numFmtId="0" fontId="214" fillId="0" borderId="0" applyNumberFormat="0" applyFill="0" applyBorder="0" applyAlignment="0" applyProtection="0"/>
    <xf numFmtId="0" fontId="214" fillId="0" borderId="0" applyNumberFormat="0" applyFill="0" applyBorder="0" applyAlignment="0" applyProtection="0"/>
    <xf numFmtId="0" fontId="214" fillId="0" borderId="0" applyNumberFormat="0" applyFill="0" applyBorder="0" applyAlignment="0" applyProtection="0"/>
    <xf numFmtId="0" fontId="214" fillId="0" borderId="0" applyNumberFormat="0" applyFill="0" applyBorder="0" applyAlignment="0" applyProtection="0"/>
    <xf numFmtId="0" fontId="214" fillId="0" borderId="0" applyNumberFormat="0" applyFill="0" applyBorder="0" applyAlignment="0" applyProtection="0"/>
    <xf numFmtId="0" fontId="214" fillId="0" borderId="0" applyNumberFormat="0" applyFill="0" applyBorder="0" applyAlignment="0" applyProtection="0"/>
    <xf numFmtId="0" fontId="215" fillId="0" borderId="0"/>
    <xf numFmtId="0" fontId="215" fillId="0" borderId="0"/>
    <xf numFmtId="0" fontId="214" fillId="0" borderId="0" applyNumberFormat="0" applyFill="0" applyBorder="0" applyAlignment="0" applyProtection="0"/>
    <xf numFmtId="49" fontId="216" fillId="28" borderId="69" applyNumberFormat="0">
      <alignment horizontal="center" vertical="center"/>
    </xf>
    <xf numFmtId="0" fontId="214" fillId="0" borderId="0" applyNumberFormat="0" applyFill="0" applyBorder="0" applyAlignment="0" applyProtection="0"/>
    <xf numFmtId="0" fontId="214" fillId="0" borderId="0" applyNumberFormat="0" applyFill="0" applyBorder="0" applyAlignment="0" applyProtection="0"/>
    <xf numFmtId="0" fontId="214" fillId="0" borderId="0" applyNumberFormat="0" applyFill="0" applyBorder="0" applyAlignment="0" applyProtection="0"/>
    <xf numFmtId="0" fontId="214" fillId="0" borderId="0" applyNumberFormat="0" applyFill="0" applyBorder="0" applyAlignment="0" applyProtection="0"/>
    <xf numFmtId="0" fontId="214" fillId="0" borderId="0" applyNumberFormat="0" applyFill="0" applyBorder="0" applyAlignment="0" applyProtection="0"/>
    <xf numFmtId="49" fontId="217" fillId="20" borderId="1" applyNumberFormat="0" applyBorder="0">
      <alignment horizontal="center" vertical="center" wrapText="1"/>
    </xf>
    <xf numFmtId="0" fontId="105" fillId="0" borderId="70" applyNumberFormat="0" applyFont="0" applyFill="0" applyAlignment="0" applyProtection="0"/>
    <xf numFmtId="0" fontId="218" fillId="0" borderId="71" applyNumberFormat="0" applyFill="0" applyAlignment="0" applyProtection="0"/>
    <xf numFmtId="0" fontId="218" fillId="0" borderId="71" applyNumberFormat="0" applyFill="0" applyAlignment="0" applyProtection="0"/>
    <xf numFmtId="0" fontId="218" fillId="0" borderId="71" applyNumberFormat="0" applyFill="0" applyAlignment="0" applyProtection="0"/>
    <xf numFmtId="0" fontId="218" fillId="0" borderId="71" applyNumberFormat="0" applyFill="0" applyAlignment="0" applyProtection="0"/>
    <xf numFmtId="0" fontId="105" fillId="0" borderId="70" applyNumberFormat="0" applyFont="0" applyFill="0" applyAlignment="0" applyProtection="0"/>
    <xf numFmtId="0" fontId="218" fillId="0" borderId="71" applyNumberFormat="0" applyFill="0" applyAlignment="0" applyProtection="0"/>
    <xf numFmtId="0" fontId="218" fillId="0" borderId="71" applyNumberFormat="0" applyFill="0" applyAlignment="0" applyProtection="0"/>
    <xf numFmtId="0" fontId="218" fillId="0" borderId="71" applyNumberFormat="0" applyFill="0" applyAlignment="0" applyProtection="0"/>
    <xf numFmtId="0" fontId="218" fillId="0" borderId="71" applyNumberFormat="0" applyFill="0" applyAlignment="0" applyProtection="0"/>
    <xf numFmtId="0" fontId="218" fillId="0" borderId="71" applyNumberFormat="0" applyFill="0" applyAlignment="0" applyProtection="0"/>
    <xf numFmtId="0" fontId="218" fillId="0" borderId="71" applyNumberFormat="0" applyFill="0" applyAlignment="0" applyProtection="0"/>
    <xf numFmtId="0" fontId="218" fillId="0" borderId="71" applyNumberFormat="0" applyFill="0" applyAlignment="0" applyProtection="0"/>
    <xf numFmtId="0" fontId="218" fillId="0" borderId="71" applyNumberFormat="0" applyFill="0" applyAlignment="0" applyProtection="0"/>
    <xf numFmtId="0" fontId="106" fillId="0" borderId="70" applyNumberFormat="0" applyFont="0" applyFill="0" applyAlignment="0" applyProtection="0"/>
    <xf numFmtId="0" fontId="219" fillId="0" borderId="70" applyNumberFormat="0" applyFont="0" applyFill="0" applyAlignment="0" applyProtection="0"/>
    <xf numFmtId="0" fontId="219" fillId="0" borderId="70" applyNumberFormat="0" applyFont="0" applyFill="0" applyAlignment="0" applyProtection="0"/>
    <xf numFmtId="0" fontId="106" fillId="0" borderId="70" applyNumberFormat="0" applyFont="0" applyFill="0" applyAlignment="0" applyProtection="0"/>
    <xf numFmtId="0" fontId="218" fillId="0" borderId="71" applyNumberFormat="0" applyFill="0" applyAlignment="0" applyProtection="0"/>
    <xf numFmtId="0" fontId="218" fillId="0" borderId="71" applyNumberFormat="0" applyFill="0" applyAlignment="0" applyProtection="0"/>
    <xf numFmtId="0" fontId="218" fillId="0" borderId="71" applyNumberFormat="0" applyFill="0" applyAlignment="0" applyProtection="0"/>
    <xf numFmtId="0" fontId="218" fillId="0" borderId="71" applyNumberFormat="0" applyFill="0" applyAlignment="0" applyProtection="0"/>
    <xf numFmtId="0" fontId="218" fillId="0" borderId="71" applyNumberFormat="0" applyFill="0" applyAlignment="0" applyProtection="0"/>
    <xf numFmtId="0" fontId="218" fillId="0" borderId="71" applyNumberFormat="0" applyFill="0" applyAlignment="0" applyProtection="0"/>
    <xf numFmtId="0" fontId="218" fillId="0" borderId="71" applyNumberFormat="0" applyFill="0" applyAlignment="0" applyProtection="0"/>
    <xf numFmtId="0" fontId="142" fillId="0" borderId="44" applyFill="0" applyBorder="0" applyProtection="0">
      <alignment vertical="center"/>
    </xf>
    <xf numFmtId="0" fontId="142" fillId="0" borderId="44" applyFill="0" applyBorder="0" applyProtection="0">
      <alignment vertical="center"/>
    </xf>
    <xf numFmtId="0" fontId="78" fillId="0" borderId="0"/>
    <xf numFmtId="0" fontId="78" fillId="0" borderId="0"/>
    <xf numFmtId="49" fontId="220" fillId="24" borderId="72">
      <alignment horizontal="left"/>
    </xf>
    <xf numFmtId="49" fontId="220" fillId="24" borderId="72">
      <alignment horizontal="left"/>
    </xf>
    <xf numFmtId="49" fontId="220" fillId="24" borderId="72">
      <alignment horizontal="left"/>
    </xf>
    <xf numFmtId="49" fontId="220" fillId="24" borderId="72">
      <alignment horizontal="left"/>
    </xf>
    <xf numFmtId="49" fontId="220" fillId="24" borderId="72">
      <alignment horizontal="left"/>
    </xf>
    <xf numFmtId="49" fontId="220" fillId="24" borderId="72">
      <alignment horizontal="left"/>
    </xf>
    <xf numFmtId="0" fontId="221" fillId="0" borderId="0">
      <alignment horizontal="fill"/>
    </xf>
    <xf numFmtId="0" fontId="78" fillId="0" borderId="0"/>
    <xf numFmtId="0" fontId="78" fillId="0" borderId="0"/>
    <xf numFmtId="0" fontId="78" fillId="0" borderId="0"/>
    <xf numFmtId="0" fontId="78" fillId="0" borderId="0"/>
    <xf numFmtId="250" fontId="78" fillId="20" borderId="0" applyFill="0"/>
    <xf numFmtId="250" fontId="78" fillId="20" borderId="0" applyFill="0"/>
    <xf numFmtId="187" fontId="222" fillId="83" borderId="73">
      <alignment horizontal="center" vertical="center"/>
    </xf>
    <xf numFmtId="0" fontId="223" fillId="0" borderId="0"/>
    <xf numFmtId="0" fontId="223" fillId="0" borderId="0"/>
    <xf numFmtId="0" fontId="78" fillId="0" borderId="0"/>
    <xf numFmtId="0" fontId="78" fillId="0" borderId="0"/>
    <xf numFmtId="251" fontId="31" fillId="0" borderId="0" applyFont="0" applyFill="0" applyBorder="0" applyAlignment="0" applyProtection="0"/>
    <xf numFmtId="252" fontId="31" fillId="0" borderId="0" applyFont="0" applyFill="0" applyBorder="0" applyAlignment="0" applyProtection="0"/>
    <xf numFmtId="0" fontId="78" fillId="0" borderId="0">
      <alignment horizontal="center" textRotation="180"/>
    </xf>
    <xf numFmtId="0" fontId="78" fillId="0" borderId="0">
      <alignment horizontal="center" textRotation="180"/>
    </xf>
    <xf numFmtId="0" fontId="223" fillId="0" borderId="0"/>
    <xf numFmtId="0" fontId="223" fillId="0" borderId="0"/>
    <xf numFmtId="253" fontId="38" fillId="0" borderId="0" applyFill="0" applyBorder="0" applyAlignment="0" applyProtection="0"/>
    <xf numFmtId="254" fontId="38" fillId="0" borderId="0" applyFill="0" applyBorder="0" applyAlignment="0" applyProtection="0"/>
    <xf numFmtId="255" fontId="38" fillId="0" borderId="0" applyFill="0" applyBorder="0" applyAlignment="0" applyProtection="0"/>
    <xf numFmtId="256" fontId="38" fillId="0" borderId="0" applyFill="0" applyBorder="0" applyAlignment="0" applyProtection="0"/>
    <xf numFmtId="0" fontId="224" fillId="0" borderId="0" applyNumberFormat="0" applyFill="0" applyBorder="0" applyAlignment="0" applyProtection="0"/>
    <xf numFmtId="0" fontId="224" fillId="0" borderId="0" applyNumberFormat="0" applyFill="0" applyBorder="0" applyAlignment="0" applyProtection="0"/>
    <xf numFmtId="0" fontId="224" fillId="0" borderId="0" applyNumberFormat="0" applyFill="0" applyBorder="0" applyAlignment="0" applyProtection="0"/>
    <xf numFmtId="0" fontId="224" fillId="0" borderId="0" applyNumberFormat="0" applyFill="0" applyBorder="0" applyAlignment="0" applyProtection="0"/>
    <xf numFmtId="0" fontId="224" fillId="0" borderId="0" applyNumberFormat="0" applyFill="0" applyBorder="0" applyAlignment="0" applyProtection="0"/>
    <xf numFmtId="0" fontId="224" fillId="0" borderId="0" applyNumberFormat="0" applyFill="0" applyBorder="0" applyAlignment="0" applyProtection="0"/>
    <xf numFmtId="0" fontId="225" fillId="0" borderId="0" applyNumberFormat="0" applyFill="0" applyBorder="0" applyAlignment="0" applyProtection="0"/>
    <xf numFmtId="0" fontId="225" fillId="0" borderId="0" applyNumberFormat="0" applyFill="0" applyBorder="0" applyAlignment="0" applyProtection="0"/>
    <xf numFmtId="0" fontId="224" fillId="0" borderId="0" applyNumberFormat="0" applyFill="0" applyBorder="0" applyAlignment="0" applyProtection="0"/>
    <xf numFmtId="0" fontId="224" fillId="0" borderId="0" applyNumberFormat="0" applyFill="0" applyBorder="0" applyAlignment="0" applyProtection="0"/>
    <xf numFmtId="0" fontId="224" fillId="0" borderId="0" applyNumberFormat="0" applyFill="0" applyBorder="0" applyAlignment="0" applyProtection="0"/>
    <xf numFmtId="0" fontId="224" fillId="0" borderId="0" applyNumberFormat="0" applyFill="0" applyBorder="0" applyAlignment="0" applyProtection="0"/>
    <xf numFmtId="0" fontId="224" fillId="0" borderId="0" applyNumberFormat="0" applyFill="0" applyBorder="0" applyAlignment="0" applyProtection="0"/>
    <xf numFmtId="0" fontId="224" fillId="0" borderId="0" applyNumberFormat="0" applyFill="0" applyBorder="0" applyAlignment="0" applyProtection="0"/>
    <xf numFmtId="0" fontId="224" fillId="0" borderId="0" applyNumberFormat="0" applyFill="0" applyBorder="0" applyAlignment="0" applyProtection="0"/>
    <xf numFmtId="0" fontId="78" fillId="92" borderId="56">
      <alignment vertical="center"/>
      <protection locked="0"/>
    </xf>
    <xf numFmtId="0" fontId="78" fillId="92" borderId="56">
      <alignment vertical="center"/>
      <protection locked="0"/>
    </xf>
    <xf numFmtId="257" fontId="31" fillId="0" borderId="0" applyFont="0" applyFill="0" applyBorder="0" applyAlignment="0" applyProtection="0"/>
    <xf numFmtId="258" fontId="31" fillId="0" borderId="0" applyFont="0" applyFill="0" applyBorder="0" applyAlignment="0" applyProtection="0"/>
    <xf numFmtId="0" fontId="226" fillId="0" borderId="36" applyBorder="0" applyProtection="0">
      <alignment horizontal="right"/>
    </xf>
    <xf numFmtId="0" fontId="226" fillId="0" borderId="36" applyBorder="0" applyProtection="0">
      <alignment horizontal="right"/>
    </xf>
    <xf numFmtId="259" fontId="111" fillId="0" borderId="42" applyFont="0" applyFill="0" applyBorder="0" applyAlignment="0">
      <alignment horizontal="centerContinuous"/>
    </xf>
    <xf numFmtId="260" fontId="227" fillId="0" borderId="42" applyFont="0" applyFill="0" applyBorder="0" applyAlignment="0">
      <alignment horizontal="centerContinuous"/>
    </xf>
    <xf numFmtId="187" fontId="31" fillId="123" borderId="1" applyNumberFormat="0" applyFill="0" applyBorder="0" applyProtection="0">
      <alignment vertical="center"/>
      <protection locked="0"/>
    </xf>
    <xf numFmtId="187" fontId="78" fillId="123" borderId="1" applyNumberFormat="0" applyFill="0" applyBorder="0" applyProtection="0">
      <alignment vertical="center"/>
      <protection locked="0"/>
    </xf>
    <xf numFmtId="187" fontId="78" fillId="123" borderId="1" applyNumberFormat="0" applyFill="0" applyBorder="0" applyProtection="0">
      <alignment vertical="center"/>
      <protection locked="0"/>
    </xf>
    <xf numFmtId="187" fontId="78" fillId="123" borderId="1" applyNumberFormat="0" applyFill="0" applyBorder="0" applyProtection="0">
      <alignment vertical="center"/>
      <protection locked="0"/>
    </xf>
    <xf numFmtId="187" fontId="78" fillId="123" borderId="1" applyNumberFormat="0" applyFill="0" applyBorder="0" applyProtection="0">
      <alignment vertical="center"/>
      <protection locked="0"/>
    </xf>
    <xf numFmtId="187" fontId="78" fillId="123" borderId="1" applyNumberFormat="0" applyFill="0" applyBorder="0" applyProtection="0">
      <alignment vertical="center"/>
      <protection locked="0"/>
    </xf>
    <xf numFmtId="187" fontId="31" fillId="123" borderId="1" applyNumberFormat="0" applyFill="0" applyBorder="0" applyProtection="0">
      <alignment vertical="center"/>
      <protection locked="0"/>
    </xf>
    <xf numFmtId="187" fontId="78" fillId="123" borderId="1" applyNumberFormat="0" applyFill="0" applyBorder="0" applyProtection="0">
      <alignment vertical="center"/>
      <protection locked="0"/>
    </xf>
    <xf numFmtId="187" fontId="78" fillId="123" borderId="1" applyNumberFormat="0" applyFill="0" applyBorder="0" applyProtection="0">
      <alignment vertical="center"/>
      <protection locked="0"/>
    </xf>
    <xf numFmtId="187" fontId="78" fillId="123" borderId="1" applyNumberFormat="0" applyFill="0" applyBorder="0" applyProtection="0">
      <alignment vertical="center"/>
      <protection locked="0"/>
    </xf>
    <xf numFmtId="187" fontId="78" fillId="123" borderId="1" applyNumberFormat="0" applyFill="0" applyBorder="0" applyProtection="0">
      <alignment vertical="center"/>
      <protection locked="0"/>
    </xf>
    <xf numFmtId="187" fontId="78" fillId="123" borderId="1" applyNumberFormat="0" applyFill="0" applyBorder="0" applyProtection="0">
      <alignment vertical="center"/>
      <protection locked="0"/>
    </xf>
    <xf numFmtId="187" fontId="78" fillId="123" borderId="1" applyNumberFormat="0" applyFill="0" applyBorder="0" applyProtection="0">
      <alignment vertical="center"/>
      <protection locked="0"/>
    </xf>
    <xf numFmtId="187" fontId="78" fillId="123" borderId="1" applyNumberFormat="0" applyFill="0" applyBorder="0" applyProtection="0">
      <alignment vertical="center"/>
      <protection locked="0"/>
    </xf>
    <xf numFmtId="187" fontId="31" fillId="123" borderId="1" applyNumberFormat="0" applyFill="0" applyBorder="0" applyProtection="0">
      <alignment vertical="center"/>
      <protection locked="0"/>
    </xf>
    <xf numFmtId="187" fontId="31" fillId="123" borderId="1" applyNumberFormat="0" applyFill="0" applyBorder="0" applyProtection="0">
      <alignment vertical="center"/>
      <protection locked="0"/>
    </xf>
    <xf numFmtId="187" fontId="31" fillId="123" borderId="1" applyNumberFormat="0" applyFill="0" applyBorder="0" applyProtection="0">
      <alignment vertical="center"/>
      <protection locked="0"/>
    </xf>
    <xf numFmtId="187" fontId="31" fillId="123" borderId="1" applyNumberFormat="0" applyFill="0" applyBorder="0" applyProtection="0">
      <alignment vertical="center"/>
      <protection locked="0"/>
    </xf>
    <xf numFmtId="187" fontId="31" fillId="123" borderId="1" applyNumberFormat="0" applyFill="0" applyBorder="0" applyProtection="0">
      <alignment vertical="center"/>
      <protection locked="0"/>
    </xf>
    <xf numFmtId="261" fontId="89" fillId="0" borderId="0" applyFont="0" applyFill="0" applyBorder="0" applyAlignment="0" applyProtection="0"/>
    <xf numFmtId="0" fontId="65" fillId="60" borderId="0" applyNumberFormat="0" applyBorder="0" applyAlignment="0" applyProtection="0"/>
    <xf numFmtId="0" fontId="65" fillId="60" borderId="0" applyNumberFormat="0" applyBorder="0" applyAlignment="0" applyProtection="0"/>
    <xf numFmtId="0" fontId="65" fillId="60" borderId="0" applyNumberFormat="0" applyBorder="0" applyAlignment="0" applyProtection="0"/>
    <xf numFmtId="0" fontId="65" fillId="60" borderId="0" applyNumberFormat="0" applyBorder="0" applyAlignment="0" applyProtection="0"/>
    <xf numFmtId="0" fontId="65" fillId="60" borderId="0" applyNumberFormat="0" applyBorder="0" applyAlignment="0" applyProtection="0"/>
    <xf numFmtId="0" fontId="65" fillId="60" borderId="0" applyNumberFormat="0" applyBorder="0" applyAlignment="0" applyProtection="0"/>
    <xf numFmtId="0" fontId="66" fillId="60" borderId="0" applyNumberFormat="0" applyBorder="0" applyAlignment="0" applyProtection="0"/>
    <xf numFmtId="0" fontId="66" fillId="60" borderId="0" applyNumberFormat="0" applyBorder="0" applyAlignment="0" applyProtection="0"/>
    <xf numFmtId="0" fontId="65" fillId="60" borderId="0" applyNumberFormat="0" applyBorder="0" applyAlignment="0" applyProtection="0"/>
    <xf numFmtId="0" fontId="65" fillId="60" borderId="0" applyNumberFormat="0" applyBorder="0" applyAlignment="0" applyProtection="0"/>
    <xf numFmtId="0" fontId="66" fillId="60" borderId="0" applyNumberFormat="0" applyBorder="0" applyAlignment="0" applyProtection="0"/>
    <xf numFmtId="0" fontId="66" fillId="60" borderId="0" applyNumberFormat="0" applyBorder="0" applyAlignment="0" applyProtection="0"/>
    <xf numFmtId="0" fontId="65" fillId="60" borderId="0" applyNumberFormat="0" applyBorder="0" applyAlignment="0" applyProtection="0"/>
    <xf numFmtId="0" fontId="66" fillId="60" borderId="0" applyNumberFormat="0" applyBorder="0" applyAlignment="0" applyProtection="0"/>
    <xf numFmtId="0" fontId="66" fillId="60" borderId="0" applyNumberFormat="0" applyBorder="0" applyAlignment="0" applyProtection="0"/>
    <xf numFmtId="0" fontId="66" fillId="60" borderId="0" applyNumberFormat="0" applyBorder="0" applyAlignment="0" applyProtection="0"/>
    <xf numFmtId="0" fontId="66" fillId="60" borderId="0" applyNumberFormat="0" applyBorder="0" applyAlignment="0" applyProtection="0"/>
    <xf numFmtId="0" fontId="65" fillId="124" borderId="0" applyNumberFormat="0" applyBorder="0" applyAlignment="0" applyProtection="0"/>
    <xf numFmtId="0" fontId="65" fillId="124" borderId="0" applyNumberFormat="0" applyBorder="0" applyAlignment="0" applyProtection="0"/>
    <xf numFmtId="0" fontId="65" fillId="60" borderId="0" applyNumberFormat="0" applyBorder="0" applyAlignment="0" applyProtection="0"/>
    <xf numFmtId="0" fontId="65" fillId="60" borderId="0" applyNumberFormat="0" applyBorder="0" applyAlignment="0" applyProtection="0"/>
    <xf numFmtId="0" fontId="65" fillId="60" borderId="0" applyNumberFormat="0" applyBorder="0" applyAlignment="0" applyProtection="0"/>
    <xf numFmtId="0" fontId="65" fillId="60" borderId="0" applyNumberFormat="0" applyBorder="0" applyAlignment="0" applyProtection="0"/>
    <xf numFmtId="0" fontId="65" fillId="60" borderId="0" applyNumberFormat="0" applyBorder="0" applyAlignment="0" applyProtection="0"/>
    <xf numFmtId="0" fontId="65" fillId="60" borderId="0" applyNumberFormat="0" applyBorder="0" applyAlignment="0" applyProtection="0"/>
    <xf numFmtId="0" fontId="65" fillId="60" borderId="0" applyNumberFormat="0" applyBorder="0" applyAlignment="0" applyProtection="0"/>
    <xf numFmtId="0" fontId="65" fillId="60" borderId="0" applyNumberFormat="0" applyBorder="0" applyAlignment="0" applyProtection="0"/>
    <xf numFmtId="0" fontId="65" fillId="60" borderId="0" applyNumberFormat="0" applyBorder="0" applyAlignment="0" applyProtection="0"/>
    <xf numFmtId="0" fontId="65" fillId="60" borderId="0" applyNumberFormat="0" applyBorder="0" applyAlignment="0" applyProtection="0"/>
    <xf numFmtId="0" fontId="65" fillId="60" borderId="0" applyNumberFormat="0" applyBorder="0" applyAlignment="0" applyProtection="0"/>
    <xf numFmtId="0" fontId="65" fillId="60" borderId="0" applyNumberFormat="0" applyBorder="0" applyAlignment="0" applyProtection="0"/>
    <xf numFmtId="0" fontId="65" fillId="60" borderId="0" applyNumberFormat="0" applyBorder="0" applyAlignment="0" applyProtection="0"/>
    <xf numFmtId="0" fontId="65" fillId="60" borderId="0" applyNumberFormat="0" applyBorder="0" applyAlignment="0" applyProtection="0"/>
    <xf numFmtId="0" fontId="65" fillId="60" borderId="0" applyNumberFormat="0" applyBorder="0" applyAlignment="0" applyProtection="0"/>
    <xf numFmtId="0" fontId="65" fillId="60" borderId="0" applyNumberFormat="0" applyBorder="0" applyAlignment="0" applyProtection="0"/>
    <xf numFmtId="0" fontId="65" fillId="60" borderId="0" applyNumberFormat="0" applyBorder="0" applyAlignment="0" applyProtection="0"/>
    <xf numFmtId="0" fontId="65" fillId="60" borderId="0" applyNumberFormat="0" applyBorder="0" applyAlignment="0" applyProtection="0"/>
    <xf numFmtId="0" fontId="65" fillId="60" borderId="0" applyNumberFormat="0" applyBorder="0" applyAlignment="0" applyProtection="0"/>
    <xf numFmtId="0" fontId="65" fillId="60" borderId="0" applyNumberFormat="0" applyBorder="0" applyAlignment="0" applyProtection="0"/>
    <xf numFmtId="0" fontId="65" fillId="60" borderId="0" applyNumberFormat="0" applyBorder="0" applyAlignment="0" applyProtection="0"/>
    <xf numFmtId="0" fontId="65" fillId="60" borderId="0" applyNumberFormat="0" applyBorder="0" applyAlignment="0" applyProtection="0"/>
    <xf numFmtId="0" fontId="65" fillId="60" borderId="0" applyNumberFormat="0" applyBorder="0" applyAlignment="0" applyProtection="0"/>
    <xf numFmtId="0" fontId="65" fillId="60" borderId="0" applyNumberFormat="0" applyBorder="0" applyAlignment="0" applyProtection="0"/>
    <xf numFmtId="0" fontId="65" fillId="60" borderId="0" applyNumberFormat="0" applyBorder="0" applyAlignment="0" applyProtection="0"/>
    <xf numFmtId="0" fontId="65" fillId="60" borderId="0" applyNumberFormat="0" applyBorder="0" applyAlignment="0" applyProtection="0"/>
    <xf numFmtId="0" fontId="65" fillId="60" borderId="0" applyNumberFormat="0" applyBorder="0" applyAlignment="0" applyProtection="0"/>
    <xf numFmtId="0" fontId="65" fillId="60" borderId="0" applyNumberFormat="0" applyBorder="0" applyAlignment="0" applyProtection="0"/>
    <xf numFmtId="0" fontId="65" fillId="60" borderId="0" applyNumberFormat="0" applyBorder="0" applyAlignment="0" applyProtection="0"/>
    <xf numFmtId="0" fontId="65" fillId="65" borderId="0" applyNumberFormat="0" applyBorder="0" applyAlignment="0" applyProtection="0"/>
    <xf numFmtId="0" fontId="65" fillId="65" borderId="0" applyNumberFormat="0" applyBorder="0" applyAlignment="0" applyProtection="0"/>
    <xf numFmtId="0" fontId="65" fillId="65" borderId="0" applyNumberFormat="0" applyBorder="0" applyAlignment="0" applyProtection="0"/>
    <xf numFmtId="0" fontId="65" fillId="65" borderId="0" applyNumberFormat="0" applyBorder="0" applyAlignment="0" applyProtection="0"/>
    <xf numFmtId="0" fontId="65" fillId="65" borderId="0" applyNumberFormat="0" applyBorder="0" applyAlignment="0" applyProtection="0"/>
    <xf numFmtId="0" fontId="65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5" fillId="65" borderId="0" applyNumberFormat="0" applyBorder="0" applyAlignment="0" applyProtection="0"/>
    <xf numFmtId="0" fontId="65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5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5" fillId="125" borderId="0" applyNumberFormat="0" applyBorder="0" applyAlignment="0" applyProtection="0"/>
    <xf numFmtId="0" fontId="65" fillId="125" borderId="0" applyNumberFormat="0" applyBorder="0" applyAlignment="0" applyProtection="0"/>
    <xf numFmtId="0" fontId="65" fillId="65" borderId="0" applyNumberFormat="0" applyBorder="0" applyAlignment="0" applyProtection="0"/>
    <xf numFmtId="0" fontId="65" fillId="65" borderId="0" applyNumberFormat="0" applyBorder="0" applyAlignment="0" applyProtection="0"/>
    <xf numFmtId="0" fontId="65" fillId="65" borderId="0" applyNumberFormat="0" applyBorder="0" applyAlignment="0" applyProtection="0"/>
    <xf numFmtId="0" fontId="65" fillId="65" borderId="0" applyNumberFormat="0" applyBorder="0" applyAlignment="0" applyProtection="0"/>
    <xf numFmtId="0" fontId="65" fillId="65" borderId="0" applyNumberFormat="0" applyBorder="0" applyAlignment="0" applyProtection="0"/>
    <xf numFmtId="0" fontId="65" fillId="65" borderId="0" applyNumberFormat="0" applyBorder="0" applyAlignment="0" applyProtection="0"/>
    <xf numFmtId="0" fontId="65" fillId="65" borderId="0" applyNumberFormat="0" applyBorder="0" applyAlignment="0" applyProtection="0"/>
    <xf numFmtId="0" fontId="65" fillId="65" borderId="0" applyNumberFormat="0" applyBorder="0" applyAlignment="0" applyProtection="0"/>
    <xf numFmtId="0" fontId="65" fillId="65" borderId="0" applyNumberFormat="0" applyBorder="0" applyAlignment="0" applyProtection="0"/>
    <xf numFmtId="0" fontId="65" fillId="65" borderId="0" applyNumberFormat="0" applyBorder="0" applyAlignment="0" applyProtection="0"/>
    <xf numFmtId="0" fontId="65" fillId="65" borderId="0" applyNumberFormat="0" applyBorder="0" applyAlignment="0" applyProtection="0"/>
    <xf numFmtId="0" fontId="65" fillId="65" borderId="0" applyNumberFormat="0" applyBorder="0" applyAlignment="0" applyProtection="0"/>
    <xf numFmtId="0" fontId="65" fillId="65" borderId="0" applyNumberFormat="0" applyBorder="0" applyAlignment="0" applyProtection="0"/>
    <xf numFmtId="0" fontId="65" fillId="65" borderId="0" applyNumberFormat="0" applyBorder="0" applyAlignment="0" applyProtection="0"/>
    <xf numFmtId="0" fontId="65" fillId="65" borderId="0" applyNumberFormat="0" applyBorder="0" applyAlignment="0" applyProtection="0"/>
    <xf numFmtId="0" fontId="65" fillId="65" borderId="0" applyNumberFormat="0" applyBorder="0" applyAlignment="0" applyProtection="0"/>
    <xf numFmtId="0" fontId="65" fillId="65" borderId="0" applyNumberFormat="0" applyBorder="0" applyAlignment="0" applyProtection="0"/>
    <xf numFmtId="0" fontId="65" fillId="65" borderId="0" applyNumberFormat="0" applyBorder="0" applyAlignment="0" applyProtection="0"/>
    <xf numFmtId="0" fontId="65" fillId="65" borderId="0" applyNumberFormat="0" applyBorder="0" applyAlignment="0" applyProtection="0"/>
    <xf numFmtId="0" fontId="65" fillId="65" borderId="0" applyNumberFormat="0" applyBorder="0" applyAlignment="0" applyProtection="0"/>
    <xf numFmtId="0" fontId="65" fillId="65" borderId="0" applyNumberFormat="0" applyBorder="0" applyAlignment="0" applyProtection="0"/>
    <xf numFmtId="0" fontId="65" fillId="65" borderId="0" applyNumberFormat="0" applyBorder="0" applyAlignment="0" applyProtection="0"/>
    <xf numFmtId="0" fontId="65" fillId="65" borderId="0" applyNumberFormat="0" applyBorder="0" applyAlignment="0" applyProtection="0"/>
    <xf numFmtId="0" fontId="65" fillId="65" borderId="0" applyNumberFormat="0" applyBorder="0" applyAlignment="0" applyProtection="0"/>
    <xf numFmtId="0" fontId="65" fillId="65" borderId="0" applyNumberFormat="0" applyBorder="0" applyAlignment="0" applyProtection="0"/>
    <xf numFmtId="0" fontId="65" fillId="65" borderId="0" applyNumberFormat="0" applyBorder="0" applyAlignment="0" applyProtection="0"/>
    <xf numFmtId="0" fontId="65" fillId="65" borderId="0" applyNumberFormat="0" applyBorder="0" applyAlignment="0" applyProtection="0"/>
    <xf numFmtId="0" fontId="65" fillId="65" borderId="0" applyNumberFormat="0" applyBorder="0" applyAlignment="0" applyProtection="0"/>
    <xf numFmtId="0" fontId="65" fillId="65" borderId="0" applyNumberFormat="0" applyBorder="0" applyAlignment="0" applyProtection="0"/>
    <xf numFmtId="0" fontId="65" fillId="70" borderId="0" applyNumberFormat="0" applyBorder="0" applyAlignment="0" applyProtection="0"/>
    <xf numFmtId="0" fontId="65" fillId="70" borderId="0" applyNumberFormat="0" applyBorder="0" applyAlignment="0" applyProtection="0"/>
    <xf numFmtId="0" fontId="65" fillId="70" borderId="0" applyNumberFormat="0" applyBorder="0" applyAlignment="0" applyProtection="0"/>
    <xf numFmtId="0" fontId="65" fillId="70" borderId="0" applyNumberFormat="0" applyBorder="0" applyAlignment="0" applyProtection="0"/>
    <xf numFmtId="0" fontId="65" fillId="70" borderId="0" applyNumberFormat="0" applyBorder="0" applyAlignment="0" applyProtection="0"/>
    <xf numFmtId="0" fontId="65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5" fillId="70" borderId="0" applyNumberFormat="0" applyBorder="0" applyAlignment="0" applyProtection="0"/>
    <xf numFmtId="0" fontId="65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5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5" fillId="126" borderId="0" applyNumberFormat="0" applyBorder="0" applyAlignment="0" applyProtection="0"/>
    <xf numFmtId="0" fontId="65" fillId="126" borderId="0" applyNumberFormat="0" applyBorder="0" applyAlignment="0" applyProtection="0"/>
    <xf numFmtId="0" fontId="65" fillId="70" borderId="0" applyNumberFormat="0" applyBorder="0" applyAlignment="0" applyProtection="0"/>
    <xf numFmtId="0" fontId="65" fillId="70" borderId="0" applyNumberFormat="0" applyBorder="0" applyAlignment="0" applyProtection="0"/>
    <xf numFmtId="0" fontId="65" fillId="70" borderId="0" applyNumberFormat="0" applyBorder="0" applyAlignment="0" applyProtection="0"/>
    <xf numFmtId="0" fontId="65" fillId="70" borderId="0" applyNumberFormat="0" applyBorder="0" applyAlignment="0" applyProtection="0"/>
    <xf numFmtId="0" fontId="65" fillId="70" borderId="0" applyNumberFormat="0" applyBorder="0" applyAlignment="0" applyProtection="0"/>
    <xf numFmtId="0" fontId="65" fillId="70" borderId="0" applyNumberFormat="0" applyBorder="0" applyAlignment="0" applyProtection="0"/>
    <xf numFmtId="0" fontId="65" fillId="70" borderId="0" applyNumberFormat="0" applyBorder="0" applyAlignment="0" applyProtection="0"/>
    <xf numFmtId="0" fontId="65" fillId="70" borderId="0" applyNumberFormat="0" applyBorder="0" applyAlignment="0" applyProtection="0"/>
    <xf numFmtId="0" fontId="65" fillId="70" borderId="0" applyNumberFormat="0" applyBorder="0" applyAlignment="0" applyProtection="0"/>
    <xf numFmtId="0" fontId="65" fillId="70" borderId="0" applyNumberFormat="0" applyBorder="0" applyAlignment="0" applyProtection="0"/>
    <xf numFmtId="0" fontId="65" fillId="70" borderId="0" applyNumberFormat="0" applyBorder="0" applyAlignment="0" applyProtection="0"/>
    <xf numFmtId="0" fontId="65" fillId="70" borderId="0" applyNumberFormat="0" applyBorder="0" applyAlignment="0" applyProtection="0"/>
    <xf numFmtId="0" fontId="65" fillId="70" borderId="0" applyNumberFormat="0" applyBorder="0" applyAlignment="0" applyProtection="0"/>
    <xf numFmtId="0" fontId="65" fillId="70" borderId="0" applyNumberFormat="0" applyBorder="0" applyAlignment="0" applyProtection="0"/>
    <xf numFmtId="0" fontId="65" fillId="70" borderId="0" applyNumberFormat="0" applyBorder="0" applyAlignment="0" applyProtection="0"/>
    <xf numFmtId="0" fontId="65" fillId="70" borderId="0" applyNumberFormat="0" applyBorder="0" applyAlignment="0" applyProtection="0"/>
    <xf numFmtId="0" fontId="65" fillId="70" borderId="0" applyNumberFormat="0" applyBorder="0" applyAlignment="0" applyProtection="0"/>
    <xf numFmtId="0" fontId="65" fillId="70" borderId="0" applyNumberFormat="0" applyBorder="0" applyAlignment="0" applyProtection="0"/>
    <xf numFmtId="0" fontId="65" fillId="70" borderId="0" applyNumberFormat="0" applyBorder="0" applyAlignment="0" applyProtection="0"/>
    <xf numFmtId="0" fontId="65" fillId="70" borderId="0" applyNumberFormat="0" applyBorder="0" applyAlignment="0" applyProtection="0"/>
    <xf numFmtId="0" fontId="65" fillId="70" borderId="0" applyNumberFormat="0" applyBorder="0" applyAlignment="0" applyProtection="0"/>
    <xf numFmtId="0" fontId="65" fillId="70" borderId="0" applyNumberFormat="0" applyBorder="0" applyAlignment="0" applyProtection="0"/>
    <xf numFmtId="0" fontId="65" fillId="70" borderId="0" applyNumberFormat="0" applyBorder="0" applyAlignment="0" applyProtection="0"/>
    <xf numFmtId="0" fontId="65" fillId="70" borderId="0" applyNumberFormat="0" applyBorder="0" applyAlignment="0" applyProtection="0"/>
    <xf numFmtId="0" fontId="65" fillId="70" borderId="0" applyNumberFormat="0" applyBorder="0" applyAlignment="0" applyProtection="0"/>
    <xf numFmtId="0" fontId="65" fillId="70" borderId="0" applyNumberFormat="0" applyBorder="0" applyAlignment="0" applyProtection="0"/>
    <xf numFmtId="0" fontId="65" fillId="70" borderId="0" applyNumberFormat="0" applyBorder="0" applyAlignment="0" applyProtection="0"/>
    <xf numFmtId="0" fontId="65" fillId="70" borderId="0" applyNumberFormat="0" applyBorder="0" applyAlignment="0" applyProtection="0"/>
    <xf numFmtId="0" fontId="65" fillId="70" borderId="0" applyNumberFormat="0" applyBorder="0" applyAlignment="0" applyProtection="0"/>
    <xf numFmtId="0" fontId="65" fillId="53" borderId="0" applyNumberFormat="0" applyBorder="0" applyAlignment="0" applyProtection="0"/>
    <xf numFmtId="0" fontId="65" fillId="53" borderId="0" applyNumberFormat="0" applyBorder="0" applyAlignment="0" applyProtection="0"/>
    <xf numFmtId="0" fontId="65" fillId="53" borderId="0" applyNumberFormat="0" applyBorder="0" applyAlignment="0" applyProtection="0"/>
    <xf numFmtId="0" fontId="65" fillId="53" borderId="0" applyNumberFormat="0" applyBorder="0" applyAlignment="0" applyProtection="0"/>
    <xf numFmtId="0" fontId="65" fillId="53" borderId="0" applyNumberFormat="0" applyBorder="0" applyAlignment="0" applyProtection="0"/>
    <xf numFmtId="0" fontId="65" fillId="53" borderId="0" applyNumberFormat="0" applyBorder="0" applyAlignment="0" applyProtection="0"/>
    <xf numFmtId="0" fontId="66" fillId="53" borderId="0" applyNumberFormat="0" applyBorder="0" applyAlignment="0" applyProtection="0"/>
    <xf numFmtId="0" fontId="66" fillId="53" borderId="0" applyNumberFormat="0" applyBorder="0" applyAlignment="0" applyProtection="0"/>
    <xf numFmtId="0" fontId="65" fillId="53" borderId="0" applyNumberFormat="0" applyBorder="0" applyAlignment="0" applyProtection="0"/>
    <xf numFmtId="0" fontId="65" fillId="53" borderId="0" applyNumberFormat="0" applyBorder="0" applyAlignment="0" applyProtection="0"/>
    <xf numFmtId="0" fontId="66" fillId="53" borderId="0" applyNumberFormat="0" applyBorder="0" applyAlignment="0" applyProtection="0"/>
    <xf numFmtId="0" fontId="66" fillId="53" borderId="0" applyNumberFormat="0" applyBorder="0" applyAlignment="0" applyProtection="0"/>
    <xf numFmtId="0" fontId="65" fillId="53" borderId="0" applyNumberFormat="0" applyBorder="0" applyAlignment="0" applyProtection="0"/>
    <xf numFmtId="0" fontId="66" fillId="53" borderId="0" applyNumberFormat="0" applyBorder="0" applyAlignment="0" applyProtection="0"/>
    <xf numFmtId="0" fontId="66" fillId="53" borderId="0" applyNumberFormat="0" applyBorder="0" applyAlignment="0" applyProtection="0"/>
    <xf numFmtId="0" fontId="66" fillId="53" borderId="0" applyNumberFormat="0" applyBorder="0" applyAlignment="0" applyProtection="0"/>
    <xf numFmtId="0" fontId="66" fillId="53" borderId="0" applyNumberFormat="0" applyBorder="0" applyAlignment="0" applyProtection="0"/>
    <xf numFmtId="0" fontId="65" fillId="57" borderId="0" applyNumberFormat="0" applyBorder="0" applyAlignment="0" applyProtection="0"/>
    <xf numFmtId="0" fontId="65" fillId="57" borderId="0" applyNumberFormat="0" applyBorder="0" applyAlignment="0" applyProtection="0"/>
    <xf numFmtId="0" fontId="65" fillId="53" borderId="0" applyNumberFormat="0" applyBorder="0" applyAlignment="0" applyProtection="0"/>
    <xf numFmtId="0" fontId="65" fillId="53" borderId="0" applyNumberFormat="0" applyBorder="0" applyAlignment="0" applyProtection="0"/>
    <xf numFmtId="0" fontId="65" fillId="53" borderId="0" applyNumberFormat="0" applyBorder="0" applyAlignment="0" applyProtection="0"/>
    <xf numFmtId="0" fontId="65" fillId="53" borderId="0" applyNumberFormat="0" applyBorder="0" applyAlignment="0" applyProtection="0"/>
    <xf numFmtId="0" fontId="65" fillId="53" borderId="0" applyNumberFormat="0" applyBorder="0" applyAlignment="0" applyProtection="0"/>
    <xf numFmtId="0" fontId="65" fillId="53" borderId="0" applyNumberFormat="0" applyBorder="0" applyAlignment="0" applyProtection="0"/>
    <xf numFmtId="0" fontId="65" fillId="53" borderId="0" applyNumberFormat="0" applyBorder="0" applyAlignment="0" applyProtection="0"/>
    <xf numFmtId="0" fontId="65" fillId="53" borderId="0" applyNumberFormat="0" applyBorder="0" applyAlignment="0" applyProtection="0"/>
    <xf numFmtId="0" fontId="65" fillId="53" borderId="0" applyNumberFormat="0" applyBorder="0" applyAlignment="0" applyProtection="0"/>
    <xf numFmtId="0" fontId="65" fillId="53" borderId="0" applyNumberFormat="0" applyBorder="0" applyAlignment="0" applyProtection="0"/>
    <xf numFmtId="0" fontId="65" fillId="53" borderId="0" applyNumberFormat="0" applyBorder="0" applyAlignment="0" applyProtection="0"/>
    <xf numFmtId="0" fontId="65" fillId="53" borderId="0" applyNumberFormat="0" applyBorder="0" applyAlignment="0" applyProtection="0"/>
    <xf numFmtId="0" fontId="65" fillId="53" borderId="0" applyNumberFormat="0" applyBorder="0" applyAlignment="0" applyProtection="0"/>
    <xf numFmtId="0" fontId="65" fillId="53" borderId="0" applyNumberFormat="0" applyBorder="0" applyAlignment="0" applyProtection="0"/>
    <xf numFmtId="0" fontId="65" fillId="53" borderId="0" applyNumberFormat="0" applyBorder="0" applyAlignment="0" applyProtection="0"/>
    <xf numFmtId="0" fontId="65" fillId="53" borderId="0" applyNumberFormat="0" applyBorder="0" applyAlignment="0" applyProtection="0"/>
    <xf numFmtId="0" fontId="65" fillId="53" borderId="0" applyNumberFormat="0" applyBorder="0" applyAlignment="0" applyProtection="0"/>
    <xf numFmtId="0" fontId="65" fillId="53" borderId="0" applyNumberFormat="0" applyBorder="0" applyAlignment="0" applyProtection="0"/>
    <xf numFmtId="0" fontId="65" fillId="53" borderId="0" applyNumberFormat="0" applyBorder="0" applyAlignment="0" applyProtection="0"/>
    <xf numFmtId="0" fontId="65" fillId="53" borderId="0" applyNumberFormat="0" applyBorder="0" applyAlignment="0" applyProtection="0"/>
    <xf numFmtId="0" fontId="65" fillId="53" borderId="0" applyNumberFormat="0" applyBorder="0" applyAlignment="0" applyProtection="0"/>
    <xf numFmtId="0" fontId="65" fillId="53" borderId="0" applyNumberFormat="0" applyBorder="0" applyAlignment="0" applyProtection="0"/>
    <xf numFmtId="0" fontId="65" fillId="53" borderId="0" applyNumberFormat="0" applyBorder="0" applyAlignment="0" applyProtection="0"/>
    <xf numFmtId="0" fontId="65" fillId="53" borderId="0" applyNumberFormat="0" applyBorder="0" applyAlignment="0" applyProtection="0"/>
    <xf numFmtId="0" fontId="65" fillId="53" borderId="0" applyNumberFormat="0" applyBorder="0" applyAlignment="0" applyProtection="0"/>
    <xf numFmtId="0" fontId="65" fillId="53" borderId="0" applyNumberFormat="0" applyBorder="0" applyAlignment="0" applyProtection="0"/>
    <xf numFmtId="0" fontId="65" fillId="53" borderId="0" applyNumberFormat="0" applyBorder="0" applyAlignment="0" applyProtection="0"/>
    <xf numFmtId="0" fontId="65" fillId="53" borderId="0" applyNumberFormat="0" applyBorder="0" applyAlignment="0" applyProtection="0"/>
    <xf numFmtId="0" fontId="65" fillId="53" borderId="0" applyNumberFormat="0" applyBorder="0" applyAlignment="0" applyProtection="0"/>
    <xf numFmtId="0" fontId="65" fillId="54" borderId="0" applyNumberFormat="0" applyBorder="0" applyAlignment="0" applyProtection="0"/>
    <xf numFmtId="0" fontId="65" fillId="54" borderId="0" applyNumberFormat="0" applyBorder="0" applyAlignment="0" applyProtection="0"/>
    <xf numFmtId="0" fontId="65" fillId="54" borderId="0" applyNumberFormat="0" applyBorder="0" applyAlignment="0" applyProtection="0"/>
    <xf numFmtId="0" fontId="65" fillId="54" borderId="0" applyNumberFormat="0" applyBorder="0" applyAlignment="0" applyProtection="0"/>
    <xf numFmtId="0" fontId="65" fillId="54" borderId="0" applyNumberFormat="0" applyBorder="0" applyAlignment="0" applyProtection="0"/>
    <xf numFmtId="0" fontId="65" fillId="54" borderId="0" applyNumberFormat="0" applyBorder="0" applyAlignment="0" applyProtection="0"/>
    <xf numFmtId="0" fontId="66" fillId="54" borderId="0" applyNumberFormat="0" applyBorder="0" applyAlignment="0" applyProtection="0"/>
    <xf numFmtId="0" fontId="66" fillId="54" borderId="0" applyNumberFormat="0" applyBorder="0" applyAlignment="0" applyProtection="0"/>
    <xf numFmtId="0" fontId="65" fillId="54" borderId="0" applyNumberFormat="0" applyBorder="0" applyAlignment="0" applyProtection="0"/>
    <xf numFmtId="0" fontId="65" fillId="54" borderId="0" applyNumberFormat="0" applyBorder="0" applyAlignment="0" applyProtection="0"/>
    <xf numFmtId="0" fontId="66" fillId="54" borderId="0" applyNumberFormat="0" applyBorder="0" applyAlignment="0" applyProtection="0"/>
    <xf numFmtId="0" fontId="66" fillId="54" borderId="0" applyNumberFormat="0" applyBorder="0" applyAlignment="0" applyProtection="0"/>
    <xf numFmtId="0" fontId="65" fillId="54" borderId="0" applyNumberFormat="0" applyBorder="0" applyAlignment="0" applyProtection="0"/>
    <xf numFmtId="0" fontId="66" fillId="54" borderId="0" applyNumberFormat="0" applyBorder="0" applyAlignment="0" applyProtection="0"/>
    <xf numFmtId="0" fontId="66" fillId="54" borderId="0" applyNumberFormat="0" applyBorder="0" applyAlignment="0" applyProtection="0"/>
    <xf numFmtId="0" fontId="66" fillId="54" borderId="0" applyNumberFormat="0" applyBorder="0" applyAlignment="0" applyProtection="0"/>
    <xf numFmtId="0" fontId="66" fillId="54" borderId="0" applyNumberFormat="0" applyBorder="0" applyAlignment="0" applyProtection="0"/>
    <xf numFmtId="0" fontId="65" fillId="58" borderId="0" applyNumberFormat="0" applyBorder="0" applyAlignment="0" applyProtection="0"/>
    <xf numFmtId="0" fontId="65" fillId="58" borderId="0" applyNumberFormat="0" applyBorder="0" applyAlignment="0" applyProtection="0"/>
    <xf numFmtId="0" fontId="65" fillId="54" borderId="0" applyNumberFormat="0" applyBorder="0" applyAlignment="0" applyProtection="0"/>
    <xf numFmtId="0" fontId="65" fillId="54" borderId="0" applyNumberFormat="0" applyBorder="0" applyAlignment="0" applyProtection="0"/>
    <xf numFmtId="0" fontId="65" fillId="54" borderId="0" applyNumberFormat="0" applyBorder="0" applyAlignment="0" applyProtection="0"/>
    <xf numFmtId="0" fontId="65" fillId="54" borderId="0" applyNumberFormat="0" applyBorder="0" applyAlignment="0" applyProtection="0"/>
    <xf numFmtId="0" fontId="65" fillId="54" borderId="0" applyNumberFormat="0" applyBorder="0" applyAlignment="0" applyProtection="0"/>
    <xf numFmtId="0" fontId="65" fillId="54" borderId="0" applyNumberFormat="0" applyBorder="0" applyAlignment="0" applyProtection="0"/>
    <xf numFmtId="0" fontId="65" fillId="54" borderId="0" applyNumberFormat="0" applyBorder="0" applyAlignment="0" applyProtection="0"/>
    <xf numFmtId="0" fontId="65" fillId="54" borderId="0" applyNumberFormat="0" applyBorder="0" applyAlignment="0" applyProtection="0"/>
    <xf numFmtId="0" fontId="65" fillId="54" borderId="0" applyNumberFormat="0" applyBorder="0" applyAlignment="0" applyProtection="0"/>
    <xf numFmtId="0" fontId="65" fillId="54" borderId="0" applyNumberFormat="0" applyBorder="0" applyAlignment="0" applyProtection="0"/>
    <xf numFmtId="0" fontId="65" fillId="54" borderId="0" applyNumberFormat="0" applyBorder="0" applyAlignment="0" applyProtection="0"/>
    <xf numFmtId="0" fontId="65" fillId="54" borderId="0" applyNumberFormat="0" applyBorder="0" applyAlignment="0" applyProtection="0"/>
    <xf numFmtId="0" fontId="65" fillId="54" borderId="0" applyNumberFormat="0" applyBorder="0" applyAlignment="0" applyProtection="0"/>
    <xf numFmtId="0" fontId="65" fillId="54" borderId="0" applyNumberFormat="0" applyBorder="0" applyAlignment="0" applyProtection="0"/>
    <xf numFmtId="0" fontId="65" fillId="54" borderId="0" applyNumberFormat="0" applyBorder="0" applyAlignment="0" applyProtection="0"/>
    <xf numFmtId="0" fontId="65" fillId="54" borderId="0" applyNumberFormat="0" applyBorder="0" applyAlignment="0" applyProtection="0"/>
    <xf numFmtId="0" fontId="65" fillId="54" borderId="0" applyNumberFormat="0" applyBorder="0" applyAlignment="0" applyProtection="0"/>
    <xf numFmtId="0" fontId="65" fillId="54" borderId="0" applyNumberFormat="0" applyBorder="0" applyAlignment="0" applyProtection="0"/>
    <xf numFmtId="0" fontId="65" fillId="54" borderId="0" applyNumberFormat="0" applyBorder="0" applyAlignment="0" applyProtection="0"/>
    <xf numFmtId="0" fontId="65" fillId="54" borderId="0" applyNumberFormat="0" applyBorder="0" applyAlignment="0" applyProtection="0"/>
    <xf numFmtId="0" fontId="65" fillId="54" borderId="0" applyNumberFormat="0" applyBorder="0" applyAlignment="0" applyProtection="0"/>
    <xf numFmtId="0" fontId="65" fillId="54" borderId="0" applyNumberFormat="0" applyBorder="0" applyAlignment="0" applyProtection="0"/>
    <xf numFmtId="0" fontId="65" fillId="54" borderId="0" applyNumberFormat="0" applyBorder="0" applyAlignment="0" applyProtection="0"/>
    <xf numFmtId="0" fontId="65" fillId="54" borderId="0" applyNumberFormat="0" applyBorder="0" applyAlignment="0" applyProtection="0"/>
    <xf numFmtId="0" fontId="65" fillId="54" borderId="0" applyNumberFormat="0" applyBorder="0" applyAlignment="0" applyProtection="0"/>
    <xf numFmtId="0" fontId="65" fillId="54" borderId="0" applyNumberFormat="0" applyBorder="0" applyAlignment="0" applyProtection="0"/>
    <xf numFmtId="0" fontId="65" fillId="54" borderId="0" applyNumberFormat="0" applyBorder="0" applyAlignment="0" applyProtection="0"/>
    <xf numFmtId="0" fontId="65" fillId="54" borderId="0" applyNumberFormat="0" applyBorder="0" applyAlignment="0" applyProtection="0"/>
    <xf numFmtId="0" fontId="65" fillId="54" borderId="0" applyNumberFormat="0" applyBorder="0" applyAlignment="0" applyProtection="0"/>
    <xf numFmtId="0" fontId="65" fillId="75" borderId="0" applyNumberFormat="0" applyBorder="0" applyAlignment="0" applyProtection="0"/>
    <xf numFmtId="0" fontId="65" fillId="75" borderId="0" applyNumberFormat="0" applyBorder="0" applyAlignment="0" applyProtection="0"/>
    <xf numFmtId="0" fontId="65" fillId="75" borderId="0" applyNumberFormat="0" applyBorder="0" applyAlignment="0" applyProtection="0"/>
    <xf numFmtId="0" fontId="65" fillId="75" borderId="0" applyNumberFormat="0" applyBorder="0" applyAlignment="0" applyProtection="0"/>
    <xf numFmtId="0" fontId="65" fillId="75" borderId="0" applyNumberFormat="0" applyBorder="0" applyAlignment="0" applyProtection="0"/>
    <xf numFmtId="0" fontId="65" fillId="75" borderId="0" applyNumberFormat="0" applyBorder="0" applyAlignment="0" applyProtection="0"/>
    <xf numFmtId="0" fontId="66" fillId="75" borderId="0" applyNumberFormat="0" applyBorder="0" applyAlignment="0" applyProtection="0"/>
    <xf numFmtId="0" fontId="66" fillId="75" borderId="0" applyNumberFormat="0" applyBorder="0" applyAlignment="0" applyProtection="0"/>
    <xf numFmtId="0" fontId="65" fillId="75" borderId="0" applyNumberFormat="0" applyBorder="0" applyAlignment="0" applyProtection="0"/>
    <xf numFmtId="0" fontId="65" fillId="75" borderId="0" applyNumberFormat="0" applyBorder="0" applyAlignment="0" applyProtection="0"/>
    <xf numFmtId="0" fontId="66" fillId="75" borderId="0" applyNumberFormat="0" applyBorder="0" applyAlignment="0" applyProtection="0"/>
    <xf numFmtId="0" fontId="66" fillId="75" borderId="0" applyNumberFormat="0" applyBorder="0" applyAlignment="0" applyProtection="0"/>
    <xf numFmtId="0" fontId="65" fillId="75" borderId="0" applyNumberFormat="0" applyBorder="0" applyAlignment="0" applyProtection="0"/>
    <xf numFmtId="0" fontId="66" fillId="75" borderId="0" applyNumberFormat="0" applyBorder="0" applyAlignment="0" applyProtection="0"/>
    <xf numFmtId="0" fontId="66" fillId="75" borderId="0" applyNumberFormat="0" applyBorder="0" applyAlignment="0" applyProtection="0"/>
    <xf numFmtId="0" fontId="66" fillId="75" borderId="0" applyNumberFormat="0" applyBorder="0" applyAlignment="0" applyProtection="0"/>
    <xf numFmtId="0" fontId="66" fillId="75" borderId="0" applyNumberFormat="0" applyBorder="0" applyAlignment="0" applyProtection="0"/>
    <xf numFmtId="0" fontId="65" fillId="127" borderId="0" applyNumberFormat="0" applyBorder="0" applyAlignment="0" applyProtection="0"/>
    <xf numFmtId="0" fontId="65" fillId="127" borderId="0" applyNumberFormat="0" applyBorder="0" applyAlignment="0" applyProtection="0"/>
    <xf numFmtId="0" fontId="65" fillId="75" borderId="0" applyNumberFormat="0" applyBorder="0" applyAlignment="0" applyProtection="0"/>
    <xf numFmtId="0" fontId="65" fillId="75" borderId="0" applyNumberFormat="0" applyBorder="0" applyAlignment="0" applyProtection="0"/>
    <xf numFmtId="0" fontId="65" fillId="75" borderId="0" applyNumberFormat="0" applyBorder="0" applyAlignment="0" applyProtection="0"/>
    <xf numFmtId="0" fontId="65" fillId="75" borderId="0" applyNumberFormat="0" applyBorder="0" applyAlignment="0" applyProtection="0"/>
    <xf numFmtId="0" fontId="65" fillId="75" borderId="0" applyNumberFormat="0" applyBorder="0" applyAlignment="0" applyProtection="0"/>
    <xf numFmtId="0" fontId="65" fillId="75" borderId="0" applyNumberFormat="0" applyBorder="0" applyAlignment="0" applyProtection="0"/>
    <xf numFmtId="0" fontId="65" fillId="75" borderId="0" applyNumberFormat="0" applyBorder="0" applyAlignment="0" applyProtection="0"/>
    <xf numFmtId="0" fontId="65" fillId="75" borderId="0" applyNumberFormat="0" applyBorder="0" applyAlignment="0" applyProtection="0"/>
    <xf numFmtId="0" fontId="65" fillId="75" borderId="0" applyNumberFormat="0" applyBorder="0" applyAlignment="0" applyProtection="0"/>
    <xf numFmtId="0" fontId="65" fillId="75" borderId="0" applyNumberFormat="0" applyBorder="0" applyAlignment="0" applyProtection="0"/>
    <xf numFmtId="0" fontId="65" fillId="75" borderId="0" applyNumberFormat="0" applyBorder="0" applyAlignment="0" applyProtection="0"/>
    <xf numFmtId="0" fontId="65" fillId="75" borderId="0" applyNumberFormat="0" applyBorder="0" applyAlignment="0" applyProtection="0"/>
    <xf numFmtId="0" fontId="65" fillId="75" borderId="0" applyNumberFormat="0" applyBorder="0" applyAlignment="0" applyProtection="0"/>
    <xf numFmtId="0" fontId="65" fillId="75" borderId="0" applyNumberFormat="0" applyBorder="0" applyAlignment="0" applyProtection="0"/>
    <xf numFmtId="0" fontId="65" fillId="75" borderId="0" applyNumberFormat="0" applyBorder="0" applyAlignment="0" applyProtection="0"/>
    <xf numFmtId="0" fontId="65" fillId="75" borderId="0" applyNumberFormat="0" applyBorder="0" applyAlignment="0" applyProtection="0"/>
    <xf numFmtId="0" fontId="65" fillId="75" borderId="0" applyNumberFormat="0" applyBorder="0" applyAlignment="0" applyProtection="0"/>
    <xf numFmtId="0" fontId="65" fillId="75" borderId="0" applyNumberFormat="0" applyBorder="0" applyAlignment="0" applyProtection="0"/>
    <xf numFmtId="0" fontId="65" fillId="75" borderId="0" applyNumberFormat="0" applyBorder="0" applyAlignment="0" applyProtection="0"/>
    <xf numFmtId="0" fontId="65" fillId="75" borderId="0" applyNumberFormat="0" applyBorder="0" applyAlignment="0" applyProtection="0"/>
    <xf numFmtId="0" fontId="65" fillId="75" borderId="0" applyNumberFormat="0" applyBorder="0" applyAlignment="0" applyProtection="0"/>
    <xf numFmtId="0" fontId="65" fillId="75" borderId="0" applyNumberFormat="0" applyBorder="0" applyAlignment="0" applyProtection="0"/>
    <xf numFmtId="0" fontId="65" fillId="75" borderId="0" applyNumberFormat="0" applyBorder="0" applyAlignment="0" applyProtection="0"/>
    <xf numFmtId="0" fontId="65" fillId="75" borderId="0" applyNumberFormat="0" applyBorder="0" applyAlignment="0" applyProtection="0"/>
    <xf numFmtId="0" fontId="65" fillId="75" borderId="0" applyNumberFormat="0" applyBorder="0" applyAlignment="0" applyProtection="0"/>
    <xf numFmtId="0" fontId="65" fillId="75" borderId="0" applyNumberFormat="0" applyBorder="0" applyAlignment="0" applyProtection="0"/>
    <xf numFmtId="0" fontId="65" fillId="75" borderId="0" applyNumberFormat="0" applyBorder="0" applyAlignment="0" applyProtection="0"/>
    <xf numFmtId="0" fontId="65" fillId="75" borderId="0" applyNumberFormat="0" applyBorder="0" applyAlignment="0" applyProtection="0"/>
    <xf numFmtId="0" fontId="65" fillId="75" borderId="0" applyNumberFormat="0" applyBorder="0" applyAlignment="0" applyProtection="0"/>
    <xf numFmtId="170" fontId="38" fillId="0" borderId="33">
      <protection locked="0"/>
    </xf>
    <xf numFmtId="0" fontId="150" fillId="37" borderId="37" applyNumberFormat="0" applyAlignment="0" applyProtection="0"/>
    <xf numFmtId="0" fontId="150" fillId="37" borderId="37" applyNumberFormat="0" applyAlignment="0" applyProtection="0"/>
    <xf numFmtId="0" fontId="150" fillId="37" borderId="37" applyNumberFormat="0" applyAlignment="0" applyProtection="0"/>
    <xf numFmtId="0" fontId="150" fillId="37" borderId="37" applyNumberFormat="0" applyAlignment="0" applyProtection="0"/>
    <xf numFmtId="0" fontId="150" fillId="37" borderId="37" applyNumberFormat="0" applyAlignment="0" applyProtection="0"/>
    <xf numFmtId="0" fontId="150" fillId="37" borderId="37" applyNumberFormat="0" applyAlignment="0" applyProtection="0"/>
    <xf numFmtId="0" fontId="150" fillId="37" borderId="37" applyNumberFormat="0" applyAlignment="0" applyProtection="0"/>
    <xf numFmtId="0" fontId="150" fillId="37" borderId="37" applyNumberFormat="0" applyAlignment="0" applyProtection="0"/>
    <xf numFmtId="0" fontId="150" fillId="37" borderId="37" applyNumberFormat="0" applyAlignment="0" applyProtection="0"/>
    <xf numFmtId="0" fontId="150" fillId="37" borderId="37" applyNumberFormat="0" applyAlignment="0" applyProtection="0"/>
    <xf numFmtId="0" fontId="150" fillId="37" borderId="37" applyNumberFormat="0" applyAlignment="0" applyProtection="0"/>
    <xf numFmtId="0" fontId="150" fillId="37" borderId="37" applyNumberFormat="0" applyAlignment="0" applyProtection="0"/>
    <xf numFmtId="0" fontId="150" fillId="37" borderId="37" applyNumberFormat="0" applyAlignment="0" applyProtection="0"/>
    <xf numFmtId="0" fontId="150" fillId="37" borderId="37" applyNumberFormat="0" applyAlignment="0" applyProtection="0"/>
    <xf numFmtId="0" fontId="150" fillId="37" borderId="37" applyNumberFormat="0" applyAlignment="0" applyProtection="0"/>
    <xf numFmtId="0" fontId="150" fillId="37" borderId="37" applyNumberFormat="0" applyAlignment="0" applyProtection="0"/>
    <xf numFmtId="0" fontId="150" fillId="37" borderId="37" applyNumberFormat="0" applyAlignment="0" applyProtection="0"/>
    <xf numFmtId="0" fontId="150" fillId="37" borderId="37" applyNumberFormat="0" applyAlignment="0" applyProtection="0"/>
    <xf numFmtId="0" fontId="150" fillId="37" borderId="37" applyNumberFormat="0" applyAlignment="0" applyProtection="0"/>
    <xf numFmtId="0" fontId="150" fillId="37" borderId="37" applyNumberFormat="0" applyAlignment="0" applyProtection="0"/>
    <xf numFmtId="0" fontId="150" fillId="37" borderId="37" applyNumberFormat="0" applyAlignment="0" applyProtection="0"/>
    <xf numFmtId="0" fontId="150" fillId="37" borderId="37" applyNumberFormat="0" applyAlignment="0" applyProtection="0"/>
    <xf numFmtId="0" fontId="150" fillId="37" borderId="37" applyNumberFormat="0" applyAlignment="0" applyProtection="0"/>
    <xf numFmtId="0" fontId="150" fillId="37" borderId="37" applyNumberFormat="0" applyAlignment="0" applyProtection="0"/>
    <xf numFmtId="0" fontId="150" fillId="37" borderId="37" applyNumberFormat="0" applyAlignment="0" applyProtection="0"/>
    <xf numFmtId="0" fontId="150" fillId="37" borderId="37" applyNumberFormat="0" applyAlignment="0" applyProtection="0"/>
    <xf numFmtId="0" fontId="150" fillId="37" borderId="37" applyNumberFormat="0" applyAlignment="0" applyProtection="0"/>
    <xf numFmtId="0" fontId="150" fillId="37" borderId="37" applyNumberFormat="0" applyAlignment="0" applyProtection="0"/>
    <xf numFmtId="0" fontId="150" fillId="43" borderId="37" applyNumberFormat="0" applyAlignment="0" applyProtection="0"/>
    <xf numFmtId="0" fontId="150" fillId="43" borderId="37" applyNumberFormat="0" applyAlignment="0" applyProtection="0"/>
    <xf numFmtId="0" fontId="150" fillId="37" borderId="37" applyNumberFormat="0" applyAlignment="0" applyProtection="0"/>
    <xf numFmtId="0" fontId="150" fillId="37" borderId="37" applyNumberFormat="0" applyAlignment="0" applyProtection="0"/>
    <xf numFmtId="0" fontId="150" fillId="37" borderId="37" applyNumberFormat="0" applyAlignment="0" applyProtection="0"/>
    <xf numFmtId="0" fontId="150" fillId="37" borderId="37" applyNumberFormat="0" applyAlignment="0" applyProtection="0"/>
    <xf numFmtId="0" fontId="150" fillId="37" borderId="37" applyNumberFormat="0" applyAlignment="0" applyProtection="0"/>
    <xf numFmtId="0" fontId="150" fillId="37" borderId="37" applyNumberFormat="0" applyAlignment="0" applyProtection="0"/>
    <xf numFmtId="0" fontId="150" fillId="37" borderId="37" applyNumberFormat="0" applyAlignment="0" applyProtection="0"/>
    <xf numFmtId="0" fontId="150" fillId="37" borderId="37" applyNumberFormat="0" applyAlignment="0" applyProtection="0"/>
    <xf numFmtId="0" fontId="150" fillId="37" borderId="37" applyNumberFormat="0" applyAlignment="0" applyProtection="0"/>
    <xf numFmtId="0" fontId="150" fillId="37" borderId="37" applyNumberFormat="0" applyAlignment="0" applyProtection="0"/>
    <xf numFmtId="0" fontId="150" fillId="37" borderId="37" applyNumberFormat="0" applyAlignment="0" applyProtection="0"/>
    <xf numFmtId="0" fontId="150" fillId="37" borderId="37" applyNumberFormat="0" applyAlignment="0" applyProtection="0"/>
    <xf numFmtId="0" fontId="150" fillId="37" borderId="37" applyNumberFormat="0" applyAlignment="0" applyProtection="0"/>
    <xf numFmtId="0" fontId="150" fillId="37" borderId="37" applyNumberFormat="0" applyAlignment="0" applyProtection="0"/>
    <xf numFmtId="0" fontId="150" fillId="37" borderId="37" applyNumberFormat="0" applyAlignment="0" applyProtection="0"/>
    <xf numFmtId="0" fontId="150" fillId="37" borderId="37" applyNumberFormat="0" applyAlignment="0" applyProtection="0"/>
    <xf numFmtId="0" fontId="150" fillId="37" borderId="37" applyNumberFormat="0" applyAlignment="0" applyProtection="0"/>
    <xf numFmtId="0" fontId="150" fillId="37" borderId="37" applyNumberFormat="0" applyAlignment="0" applyProtection="0"/>
    <xf numFmtId="0" fontId="150" fillId="37" borderId="37" applyNumberFormat="0" applyAlignment="0" applyProtection="0"/>
    <xf numFmtId="0" fontId="150" fillId="37" borderId="37" applyNumberFormat="0" applyAlignment="0" applyProtection="0"/>
    <xf numFmtId="0" fontId="150" fillId="37" borderId="37" applyNumberFormat="0" applyAlignment="0" applyProtection="0"/>
    <xf numFmtId="0" fontId="150" fillId="37" borderId="37" applyNumberFormat="0" applyAlignment="0" applyProtection="0"/>
    <xf numFmtId="0" fontId="150" fillId="37" borderId="37" applyNumberFormat="0" applyAlignment="0" applyProtection="0"/>
    <xf numFmtId="0" fontId="150" fillId="37" borderId="37" applyNumberFormat="0" applyAlignment="0" applyProtection="0"/>
    <xf numFmtId="0" fontId="150" fillId="37" borderId="37" applyNumberFormat="0" applyAlignment="0" applyProtection="0"/>
    <xf numFmtId="0" fontId="150" fillId="37" borderId="37" applyNumberFormat="0" applyAlignment="0" applyProtection="0"/>
    <xf numFmtId="0" fontId="150" fillId="37" borderId="37" applyNumberFormat="0" applyAlignment="0" applyProtection="0"/>
    <xf numFmtId="0" fontId="150" fillId="37" borderId="37" applyNumberFormat="0" applyAlignment="0" applyProtection="0"/>
    <xf numFmtId="0" fontId="150" fillId="37" borderId="37" applyNumberFormat="0" applyAlignment="0" applyProtection="0"/>
    <xf numFmtId="0" fontId="150" fillId="37" borderId="37" applyNumberFormat="0" applyAlignment="0" applyProtection="0"/>
    <xf numFmtId="0" fontId="150" fillId="37" borderId="37" applyNumberFormat="0" applyAlignment="0" applyProtection="0"/>
    <xf numFmtId="0" fontId="150" fillId="37" borderId="37" applyNumberFormat="0" applyAlignment="0" applyProtection="0"/>
    <xf numFmtId="0" fontId="150" fillId="37" borderId="37" applyNumberFormat="0" applyAlignment="0" applyProtection="0"/>
    <xf numFmtId="0" fontId="150" fillId="37" borderId="37" applyNumberFormat="0" applyAlignment="0" applyProtection="0"/>
    <xf numFmtId="0" fontId="150" fillId="37" borderId="37" applyNumberFormat="0" applyAlignment="0" applyProtection="0"/>
    <xf numFmtId="0" fontId="150" fillId="37" borderId="37" applyNumberFormat="0" applyAlignment="0" applyProtection="0"/>
    <xf numFmtId="0" fontId="150" fillId="37" borderId="37" applyNumberFormat="0" applyAlignment="0" applyProtection="0"/>
    <xf numFmtId="0" fontId="150" fillId="37" borderId="37" applyNumberFormat="0" applyAlignment="0" applyProtection="0"/>
    <xf numFmtId="0" fontId="150" fillId="37" borderId="37" applyNumberFormat="0" applyAlignment="0" applyProtection="0"/>
    <xf numFmtId="0" fontId="150" fillId="37" borderId="37" applyNumberFormat="0" applyAlignment="0" applyProtection="0"/>
    <xf numFmtId="0" fontId="150" fillId="37" borderId="37" applyNumberFormat="0" applyAlignment="0" applyProtection="0"/>
    <xf numFmtId="0" fontId="150" fillId="37" borderId="37" applyNumberFormat="0" applyAlignment="0" applyProtection="0"/>
    <xf numFmtId="0" fontId="150" fillId="37" borderId="37" applyNumberFormat="0" applyAlignment="0" applyProtection="0"/>
    <xf numFmtId="0" fontId="150" fillId="37" borderId="37" applyNumberFormat="0" applyAlignment="0" applyProtection="0"/>
    <xf numFmtId="0" fontId="150" fillId="37" borderId="37" applyNumberFormat="0" applyAlignment="0" applyProtection="0"/>
    <xf numFmtId="0" fontId="150" fillId="37" borderId="37" applyNumberFormat="0" applyAlignment="0" applyProtection="0"/>
    <xf numFmtId="0" fontId="150" fillId="37" borderId="37" applyNumberFormat="0" applyAlignment="0" applyProtection="0"/>
    <xf numFmtId="0" fontId="150" fillId="37" borderId="37" applyNumberFormat="0" applyAlignment="0" applyProtection="0"/>
    <xf numFmtId="0" fontId="150" fillId="37" borderId="37" applyNumberFormat="0" applyAlignment="0" applyProtection="0"/>
    <xf numFmtId="3" fontId="228" fillId="0" borderId="0">
      <alignment horizontal="center" vertical="center" textRotation="90" wrapText="1"/>
    </xf>
    <xf numFmtId="262" fontId="38" fillId="0" borderId="1">
      <alignment vertical="top" wrapText="1"/>
    </xf>
    <xf numFmtId="3" fontId="229" fillId="0" borderId="53" applyFill="0" applyBorder="0">
      <alignment vertical="center"/>
    </xf>
    <xf numFmtId="0" fontId="172" fillId="81" borderId="58" applyNumberFormat="0" applyAlignment="0" applyProtection="0"/>
    <xf numFmtId="0" fontId="172" fillId="81" borderId="58" applyNumberFormat="0" applyAlignment="0" applyProtection="0"/>
    <xf numFmtId="0" fontId="172" fillId="81" borderId="58" applyNumberFormat="0" applyAlignment="0" applyProtection="0"/>
    <xf numFmtId="0" fontId="172" fillId="81" borderId="58" applyNumberFormat="0" applyAlignment="0" applyProtection="0"/>
    <xf numFmtId="0" fontId="172" fillId="81" borderId="58" applyNumberFormat="0" applyAlignment="0" applyProtection="0"/>
    <xf numFmtId="0" fontId="172" fillId="81" borderId="58" applyNumberFormat="0" applyAlignment="0" applyProtection="0"/>
    <xf numFmtId="0" fontId="172" fillId="81" borderId="58" applyNumberFormat="0" applyAlignment="0" applyProtection="0"/>
    <xf numFmtId="0" fontId="172" fillId="81" borderId="58" applyNumberFormat="0" applyAlignment="0" applyProtection="0"/>
    <xf numFmtId="0" fontId="172" fillId="81" borderId="58" applyNumberFormat="0" applyAlignment="0" applyProtection="0"/>
    <xf numFmtId="0" fontId="172" fillId="81" borderId="58" applyNumberFormat="0" applyAlignment="0" applyProtection="0"/>
    <xf numFmtId="0" fontId="172" fillId="81" borderId="58" applyNumberFormat="0" applyAlignment="0" applyProtection="0"/>
    <xf numFmtId="0" fontId="172" fillId="81" borderId="58" applyNumberFormat="0" applyAlignment="0" applyProtection="0"/>
    <xf numFmtId="0" fontId="172" fillId="81" borderId="58" applyNumberFormat="0" applyAlignment="0" applyProtection="0"/>
    <xf numFmtId="0" fontId="172" fillId="81" borderId="58" applyNumberFormat="0" applyAlignment="0" applyProtection="0"/>
    <xf numFmtId="0" fontId="172" fillId="81" borderId="58" applyNumberFormat="0" applyAlignment="0" applyProtection="0"/>
    <xf numFmtId="0" fontId="172" fillId="81" borderId="58" applyNumberFormat="0" applyAlignment="0" applyProtection="0"/>
    <xf numFmtId="0" fontId="172" fillId="81" borderId="58" applyNumberFormat="0" applyAlignment="0" applyProtection="0"/>
    <xf numFmtId="0" fontId="172" fillId="81" borderId="58" applyNumberFormat="0" applyAlignment="0" applyProtection="0"/>
    <xf numFmtId="0" fontId="172" fillId="81" borderId="58" applyNumberFormat="0" applyAlignment="0" applyProtection="0"/>
    <xf numFmtId="0" fontId="172" fillId="81" borderId="58" applyNumberFormat="0" applyAlignment="0" applyProtection="0"/>
    <xf numFmtId="0" fontId="172" fillId="81" borderId="58" applyNumberFormat="0" applyAlignment="0" applyProtection="0"/>
    <xf numFmtId="0" fontId="172" fillId="81" borderId="58" applyNumberFormat="0" applyAlignment="0" applyProtection="0"/>
    <xf numFmtId="0" fontId="172" fillId="81" borderId="58" applyNumberFormat="0" applyAlignment="0" applyProtection="0"/>
    <xf numFmtId="0" fontId="172" fillId="81" borderId="58" applyNumberFormat="0" applyAlignment="0" applyProtection="0"/>
    <xf numFmtId="0" fontId="172" fillId="81" borderId="58" applyNumberFormat="0" applyAlignment="0" applyProtection="0"/>
    <xf numFmtId="0" fontId="172" fillId="81" borderId="58" applyNumberFormat="0" applyAlignment="0" applyProtection="0"/>
    <xf numFmtId="0" fontId="172" fillId="81" borderId="58" applyNumberFormat="0" applyAlignment="0" applyProtection="0"/>
    <xf numFmtId="0" fontId="172" fillId="91" borderId="58" applyNumberFormat="0" applyAlignment="0" applyProtection="0"/>
    <xf numFmtId="0" fontId="172" fillId="91" borderId="58" applyNumberFormat="0" applyAlignment="0" applyProtection="0"/>
    <xf numFmtId="0" fontId="172" fillId="81" borderId="58" applyNumberFormat="0" applyAlignment="0" applyProtection="0"/>
    <xf numFmtId="0" fontId="172" fillId="81" borderId="58" applyNumberFormat="0" applyAlignment="0" applyProtection="0"/>
    <xf numFmtId="0" fontId="172" fillId="81" borderId="58" applyNumberFormat="0" applyAlignment="0" applyProtection="0"/>
    <xf numFmtId="0" fontId="172" fillId="81" borderId="58" applyNumberFormat="0" applyAlignment="0" applyProtection="0"/>
    <xf numFmtId="0" fontId="172" fillId="81" borderId="58" applyNumberFormat="0" applyAlignment="0" applyProtection="0"/>
    <xf numFmtId="0" fontId="172" fillId="81" borderId="58" applyNumberFormat="0" applyAlignment="0" applyProtection="0"/>
    <xf numFmtId="0" fontId="172" fillId="81" borderId="58" applyNumberFormat="0" applyAlignment="0" applyProtection="0"/>
    <xf numFmtId="0" fontId="172" fillId="81" borderId="58" applyNumberFormat="0" applyAlignment="0" applyProtection="0"/>
    <xf numFmtId="0" fontId="172" fillId="81" borderId="58" applyNumberFormat="0" applyAlignment="0" applyProtection="0"/>
    <xf numFmtId="0" fontId="172" fillId="81" borderId="58" applyNumberFormat="0" applyAlignment="0" applyProtection="0"/>
    <xf numFmtId="0" fontId="172" fillId="81" borderId="58" applyNumberFormat="0" applyAlignment="0" applyProtection="0"/>
    <xf numFmtId="0" fontId="172" fillId="81" borderId="58" applyNumberFormat="0" applyAlignment="0" applyProtection="0"/>
    <xf numFmtId="0" fontId="172" fillId="81" borderId="58" applyNumberFormat="0" applyAlignment="0" applyProtection="0"/>
    <xf numFmtId="0" fontId="172" fillId="81" borderId="58" applyNumberFormat="0" applyAlignment="0" applyProtection="0"/>
    <xf numFmtId="0" fontId="172" fillId="81" borderId="58" applyNumberFormat="0" applyAlignment="0" applyProtection="0"/>
    <xf numFmtId="0" fontId="172" fillId="81" borderId="58" applyNumberFormat="0" applyAlignment="0" applyProtection="0"/>
    <xf numFmtId="0" fontId="172" fillId="81" borderId="58" applyNumberFormat="0" applyAlignment="0" applyProtection="0"/>
    <xf numFmtId="0" fontId="172" fillId="81" borderId="58" applyNumberFormat="0" applyAlignment="0" applyProtection="0"/>
    <xf numFmtId="0" fontId="172" fillId="81" borderId="58" applyNumberFormat="0" applyAlignment="0" applyProtection="0"/>
    <xf numFmtId="0" fontId="172" fillId="81" borderId="58" applyNumberFormat="0" applyAlignment="0" applyProtection="0"/>
    <xf numFmtId="0" fontId="172" fillId="81" borderId="58" applyNumberFormat="0" applyAlignment="0" applyProtection="0"/>
    <xf numFmtId="0" fontId="172" fillId="81" borderId="58" applyNumberFormat="0" applyAlignment="0" applyProtection="0"/>
    <xf numFmtId="0" fontId="172" fillId="81" borderId="58" applyNumberFormat="0" applyAlignment="0" applyProtection="0"/>
    <xf numFmtId="0" fontId="172" fillId="81" borderId="58" applyNumberFormat="0" applyAlignment="0" applyProtection="0"/>
    <xf numFmtId="0" fontId="172" fillId="81" borderId="58" applyNumberFormat="0" applyAlignment="0" applyProtection="0"/>
    <xf numFmtId="0" fontId="172" fillId="81" borderId="58" applyNumberFormat="0" applyAlignment="0" applyProtection="0"/>
    <xf numFmtId="0" fontId="172" fillId="81" borderId="58" applyNumberFormat="0" applyAlignment="0" applyProtection="0"/>
    <xf numFmtId="0" fontId="172" fillId="81" borderId="58" applyNumberFormat="0" applyAlignment="0" applyProtection="0"/>
    <xf numFmtId="0" fontId="172" fillId="81" borderId="58" applyNumberFormat="0" applyAlignment="0" applyProtection="0"/>
    <xf numFmtId="0" fontId="172" fillId="81" borderId="58" applyNumberFormat="0" applyAlignment="0" applyProtection="0"/>
    <xf numFmtId="0" fontId="172" fillId="81" borderId="58" applyNumberFormat="0" applyAlignment="0" applyProtection="0"/>
    <xf numFmtId="0" fontId="172" fillId="81" borderId="58" applyNumberFormat="0" applyAlignment="0" applyProtection="0"/>
    <xf numFmtId="0" fontId="172" fillId="81" borderId="58" applyNumberFormat="0" applyAlignment="0" applyProtection="0"/>
    <xf numFmtId="0" fontId="172" fillId="81" borderId="58" applyNumberFormat="0" applyAlignment="0" applyProtection="0"/>
    <xf numFmtId="0" fontId="172" fillId="81" borderId="58" applyNumberFormat="0" applyAlignment="0" applyProtection="0"/>
    <xf numFmtId="0" fontId="172" fillId="81" borderId="58" applyNumberFormat="0" applyAlignment="0" applyProtection="0"/>
    <xf numFmtId="0" fontId="172" fillId="81" borderId="58" applyNumberFormat="0" applyAlignment="0" applyProtection="0"/>
    <xf numFmtId="0" fontId="172" fillId="81" borderId="58" applyNumberFormat="0" applyAlignment="0" applyProtection="0"/>
    <xf numFmtId="0" fontId="172" fillId="81" borderId="58" applyNumberFormat="0" applyAlignment="0" applyProtection="0"/>
    <xf numFmtId="0" fontId="172" fillId="81" borderId="58" applyNumberFormat="0" applyAlignment="0" applyProtection="0"/>
    <xf numFmtId="0" fontId="172" fillId="81" borderId="58" applyNumberFormat="0" applyAlignment="0" applyProtection="0"/>
    <xf numFmtId="0" fontId="172" fillId="81" borderId="58" applyNumberFormat="0" applyAlignment="0" applyProtection="0"/>
    <xf numFmtId="0" fontId="172" fillId="81" borderId="58" applyNumberFormat="0" applyAlignment="0" applyProtection="0"/>
    <xf numFmtId="0" fontId="172" fillId="81" borderId="58" applyNumberFormat="0" applyAlignment="0" applyProtection="0"/>
    <xf numFmtId="0" fontId="172" fillId="81" borderId="58" applyNumberFormat="0" applyAlignment="0" applyProtection="0"/>
    <xf numFmtId="0" fontId="172" fillId="81" borderId="58" applyNumberFormat="0" applyAlignment="0" applyProtection="0"/>
    <xf numFmtId="0" fontId="172" fillId="81" borderId="58" applyNumberFormat="0" applyAlignment="0" applyProtection="0"/>
    <xf numFmtId="0" fontId="172" fillId="81" borderId="58" applyNumberFormat="0" applyAlignment="0" applyProtection="0"/>
    <xf numFmtId="0" fontId="172" fillId="81" borderId="58" applyNumberFormat="0" applyAlignment="0" applyProtection="0"/>
    <xf numFmtId="0" fontId="93" fillId="81" borderId="37" applyNumberFormat="0" applyAlignment="0" applyProtection="0"/>
    <xf numFmtId="0" fontId="93" fillId="81" borderId="37" applyNumberFormat="0" applyAlignment="0" applyProtection="0"/>
    <xf numFmtId="0" fontId="93" fillId="81" borderId="37" applyNumberFormat="0" applyAlignment="0" applyProtection="0"/>
    <xf numFmtId="0" fontId="93" fillId="81" borderId="37" applyNumberFormat="0" applyAlignment="0" applyProtection="0"/>
    <xf numFmtId="0" fontId="93" fillId="81" borderId="37" applyNumberFormat="0" applyAlignment="0" applyProtection="0"/>
    <xf numFmtId="0" fontId="93" fillId="81" borderId="37" applyNumberFormat="0" applyAlignment="0" applyProtection="0"/>
    <xf numFmtId="0" fontId="93" fillId="81" borderId="37" applyNumberFormat="0" applyAlignment="0" applyProtection="0"/>
    <xf numFmtId="0" fontId="93" fillId="81" borderId="37" applyNumberFormat="0" applyAlignment="0" applyProtection="0"/>
    <xf numFmtId="0" fontId="93" fillId="81" borderId="37" applyNumberFormat="0" applyAlignment="0" applyProtection="0"/>
    <xf numFmtId="0" fontId="93" fillId="81" borderId="37" applyNumberFormat="0" applyAlignment="0" applyProtection="0"/>
    <xf numFmtId="0" fontId="93" fillId="81" borderId="37" applyNumberFormat="0" applyAlignment="0" applyProtection="0"/>
    <xf numFmtId="0" fontId="93" fillId="81" borderId="37" applyNumberFormat="0" applyAlignment="0" applyProtection="0"/>
    <xf numFmtId="0" fontId="93" fillId="81" borderId="37" applyNumberFormat="0" applyAlignment="0" applyProtection="0"/>
    <xf numFmtId="0" fontId="93" fillId="81" borderId="37" applyNumberFormat="0" applyAlignment="0" applyProtection="0"/>
    <xf numFmtId="0" fontId="93" fillId="81" borderId="37" applyNumberFormat="0" applyAlignment="0" applyProtection="0"/>
    <xf numFmtId="0" fontId="93" fillId="81" borderId="37" applyNumberFormat="0" applyAlignment="0" applyProtection="0"/>
    <xf numFmtId="0" fontId="93" fillId="81" borderId="37" applyNumberFormat="0" applyAlignment="0" applyProtection="0"/>
    <xf numFmtId="0" fontId="93" fillId="81" borderId="37" applyNumberFormat="0" applyAlignment="0" applyProtection="0"/>
    <xf numFmtId="0" fontId="93" fillId="81" borderId="37" applyNumberFormat="0" applyAlignment="0" applyProtection="0"/>
    <xf numFmtId="0" fontId="93" fillId="81" borderId="37" applyNumberFormat="0" applyAlignment="0" applyProtection="0"/>
    <xf numFmtId="0" fontId="93" fillId="81" borderId="37" applyNumberFormat="0" applyAlignment="0" applyProtection="0"/>
    <xf numFmtId="0" fontId="93" fillId="81" borderId="37" applyNumberFormat="0" applyAlignment="0" applyProtection="0"/>
    <xf numFmtId="0" fontId="93" fillId="81" borderId="37" applyNumberFormat="0" applyAlignment="0" applyProtection="0"/>
    <xf numFmtId="0" fontId="93" fillId="81" borderId="37" applyNumberFormat="0" applyAlignment="0" applyProtection="0"/>
    <xf numFmtId="0" fontId="93" fillId="81" borderId="37" applyNumberFormat="0" applyAlignment="0" applyProtection="0"/>
    <xf numFmtId="0" fontId="93" fillId="81" borderId="37" applyNumberFormat="0" applyAlignment="0" applyProtection="0"/>
    <xf numFmtId="0" fontId="93" fillId="81" borderId="37" applyNumberFormat="0" applyAlignment="0" applyProtection="0"/>
    <xf numFmtId="0" fontId="93" fillId="91" borderId="37" applyNumberFormat="0" applyAlignment="0" applyProtection="0"/>
    <xf numFmtId="0" fontId="93" fillId="91" borderId="37" applyNumberFormat="0" applyAlignment="0" applyProtection="0"/>
    <xf numFmtId="0" fontId="93" fillId="81" borderId="37" applyNumberFormat="0" applyAlignment="0" applyProtection="0"/>
    <xf numFmtId="0" fontId="93" fillId="81" borderId="37" applyNumberFormat="0" applyAlignment="0" applyProtection="0"/>
    <xf numFmtId="0" fontId="93" fillId="81" borderId="37" applyNumberFormat="0" applyAlignment="0" applyProtection="0"/>
    <xf numFmtId="0" fontId="93" fillId="81" borderId="37" applyNumberFormat="0" applyAlignment="0" applyProtection="0"/>
    <xf numFmtId="0" fontId="93" fillId="81" borderId="37" applyNumberFormat="0" applyAlignment="0" applyProtection="0"/>
    <xf numFmtId="0" fontId="93" fillId="81" borderId="37" applyNumberFormat="0" applyAlignment="0" applyProtection="0"/>
    <xf numFmtId="0" fontId="93" fillId="81" borderId="37" applyNumberFormat="0" applyAlignment="0" applyProtection="0"/>
    <xf numFmtId="0" fontId="93" fillId="81" borderId="37" applyNumberFormat="0" applyAlignment="0" applyProtection="0"/>
    <xf numFmtId="0" fontId="93" fillId="81" borderId="37" applyNumberFormat="0" applyAlignment="0" applyProtection="0"/>
    <xf numFmtId="0" fontId="93" fillId="81" borderId="37" applyNumberFormat="0" applyAlignment="0" applyProtection="0"/>
    <xf numFmtId="0" fontId="93" fillId="81" borderId="37" applyNumberFormat="0" applyAlignment="0" applyProtection="0"/>
    <xf numFmtId="0" fontId="93" fillId="81" borderId="37" applyNumberFormat="0" applyAlignment="0" applyProtection="0"/>
    <xf numFmtId="0" fontId="93" fillId="81" borderId="37" applyNumberFormat="0" applyAlignment="0" applyProtection="0"/>
    <xf numFmtId="0" fontId="93" fillId="81" borderId="37" applyNumberFormat="0" applyAlignment="0" applyProtection="0"/>
    <xf numFmtId="0" fontId="93" fillId="81" borderId="37" applyNumberFormat="0" applyAlignment="0" applyProtection="0"/>
    <xf numFmtId="0" fontId="93" fillId="81" borderId="37" applyNumberFormat="0" applyAlignment="0" applyProtection="0"/>
    <xf numFmtId="0" fontId="93" fillId="81" borderId="37" applyNumberFormat="0" applyAlignment="0" applyProtection="0"/>
    <xf numFmtId="0" fontId="93" fillId="81" borderId="37" applyNumberFormat="0" applyAlignment="0" applyProtection="0"/>
    <xf numFmtId="0" fontId="93" fillId="81" borderId="37" applyNumberFormat="0" applyAlignment="0" applyProtection="0"/>
    <xf numFmtId="0" fontId="93" fillId="81" borderId="37" applyNumberFormat="0" applyAlignment="0" applyProtection="0"/>
    <xf numFmtId="0" fontId="93" fillId="81" borderId="37" applyNumberFormat="0" applyAlignment="0" applyProtection="0"/>
    <xf numFmtId="0" fontId="93" fillId="81" borderId="37" applyNumberFormat="0" applyAlignment="0" applyProtection="0"/>
    <xf numFmtId="0" fontId="93" fillId="81" borderId="37" applyNumberFormat="0" applyAlignment="0" applyProtection="0"/>
    <xf numFmtId="0" fontId="93" fillId="81" borderId="37" applyNumberFormat="0" applyAlignment="0" applyProtection="0"/>
    <xf numFmtId="0" fontId="93" fillId="81" borderId="37" applyNumberFormat="0" applyAlignment="0" applyProtection="0"/>
    <xf numFmtId="0" fontId="93" fillId="81" borderId="37" applyNumberFormat="0" applyAlignment="0" applyProtection="0"/>
    <xf numFmtId="0" fontId="93" fillId="81" borderId="37" applyNumberFormat="0" applyAlignment="0" applyProtection="0"/>
    <xf numFmtId="0" fontId="93" fillId="81" borderId="37" applyNumberFormat="0" applyAlignment="0" applyProtection="0"/>
    <xf numFmtId="0" fontId="93" fillId="81" borderId="37" applyNumberFormat="0" applyAlignment="0" applyProtection="0"/>
    <xf numFmtId="0" fontId="93" fillId="81" borderId="37" applyNumberFormat="0" applyAlignment="0" applyProtection="0"/>
    <xf numFmtId="0" fontId="93" fillId="81" borderId="37" applyNumberFormat="0" applyAlignment="0" applyProtection="0"/>
    <xf numFmtId="0" fontId="93" fillId="81" borderId="37" applyNumberFormat="0" applyAlignment="0" applyProtection="0"/>
    <xf numFmtId="0" fontId="93" fillId="81" borderId="37" applyNumberFormat="0" applyAlignment="0" applyProtection="0"/>
    <xf numFmtId="0" fontId="93" fillId="81" borderId="37" applyNumberFormat="0" applyAlignment="0" applyProtection="0"/>
    <xf numFmtId="0" fontId="93" fillId="81" borderId="37" applyNumberFormat="0" applyAlignment="0" applyProtection="0"/>
    <xf numFmtId="0" fontId="93" fillId="81" borderId="37" applyNumberFormat="0" applyAlignment="0" applyProtection="0"/>
    <xf numFmtId="0" fontId="93" fillId="81" borderId="37" applyNumberFormat="0" applyAlignment="0" applyProtection="0"/>
    <xf numFmtId="0" fontId="93" fillId="81" borderId="37" applyNumberFormat="0" applyAlignment="0" applyProtection="0"/>
    <xf numFmtId="0" fontId="93" fillId="81" borderId="37" applyNumberFormat="0" applyAlignment="0" applyProtection="0"/>
    <xf numFmtId="0" fontId="93" fillId="81" borderId="37" applyNumberFormat="0" applyAlignment="0" applyProtection="0"/>
    <xf numFmtId="0" fontId="93" fillId="81" borderId="37" applyNumberFormat="0" applyAlignment="0" applyProtection="0"/>
    <xf numFmtId="0" fontId="93" fillId="81" borderId="37" applyNumberFormat="0" applyAlignment="0" applyProtection="0"/>
    <xf numFmtId="0" fontId="93" fillId="81" borderId="37" applyNumberFormat="0" applyAlignment="0" applyProtection="0"/>
    <xf numFmtId="0" fontId="93" fillId="81" borderId="37" applyNumberFormat="0" applyAlignment="0" applyProtection="0"/>
    <xf numFmtId="0" fontId="93" fillId="81" borderId="37" applyNumberFormat="0" applyAlignment="0" applyProtection="0"/>
    <xf numFmtId="0" fontId="93" fillId="81" borderId="37" applyNumberFormat="0" applyAlignment="0" applyProtection="0"/>
    <xf numFmtId="0" fontId="93" fillId="81" borderId="37" applyNumberFormat="0" applyAlignment="0" applyProtection="0"/>
    <xf numFmtId="0" fontId="93" fillId="81" borderId="37" applyNumberFormat="0" applyAlignment="0" applyProtection="0"/>
    <xf numFmtId="0" fontId="93" fillId="81" borderId="37" applyNumberFormat="0" applyAlignment="0" applyProtection="0"/>
    <xf numFmtId="0" fontId="230" fillId="0" borderId="0" applyNumberFormat="0" applyFill="0" applyBorder="0" applyAlignment="0" applyProtection="0">
      <alignment vertical="top"/>
      <protection locked="0"/>
    </xf>
    <xf numFmtId="0" fontId="231" fillId="0" borderId="0" applyNumberFormat="0" applyFill="0" applyBorder="0" applyAlignment="0" applyProtection="0">
      <alignment vertical="top"/>
      <protection locked="0"/>
    </xf>
    <xf numFmtId="0" fontId="232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0" fontId="233" fillId="0" borderId="0" applyNumberFormat="0" applyFill="0" applyBorder="0" applyAlignment="0" applyProtection="0">
      <alignment vertical="top"/>
      <protection locked="0"/>
    </xf>
    <xf numFmtId="0" fontId="234" fillId="0" borderId="0" applyNumberFormat="0" applyFill="0" applyBorder="0" applyAlignment="0" applyProtection="0">
      <alignment vertical="top"/>
      <protection locked="0"/>
    </xf>
    <xf numFmtId="0" fontId="235" fillId="0" borderId="0" applyNumberFormat="0" applyFill="0" applyBorder="0" applyAlignment="0" applyProtection="0">
      <alignment vertical="top"/>
      <protection locked="0"/>
    </xf>
    <xf numFmtId="0" fontId="235" fillId="0" borderId="0" applyNumberFormat="0" applyFill="0" applyBorder="0" applyAlignment="0" applyProtection="0">
      <alignment vertical="top"/>
      <protection locked="0"/>
    </xf>
    <xf numFmtId="0" fontId="236" fillId="0" borderId="0" applyNumberFormat="0" applyFill="0" applyBorder="0" applyAlignment="0" applyProtection="0">
      <alignment vertical="top"/>
      <protection locked="0"/>
    </xf>
    <xf numFmtId="263" fontId="237" fillId="0" borderId="1">
      <alignment vertical="top" wrapText="1"/>
    </xf>
    <xf numFmtId="4" fontId="238" fillId="0" borderId="1">
      <alignment horizontal="left" vertical="center"/>
    </xf>
    <xf numFmtId="4" fontId="238" fillId="0" borderId="1">
      <alignment horizontal="left" vertical="center"/>
    </xf>
    <xf numFmtId="4" fontId="238" fillId="0" borderId="1"/>
    <xf numFmtId="4" fontId="238" fillId="0" borderId="1"/>
    <xf numFmtId="4" fontId="238" fillId="128" borderId="1"/>
    <xf numFmtId="4" fontId="238" fillId="128" borderId="1"/>
    <xf numFmtId="4" fontId="238" fillId="129" borderId="1"/>
    <xf numFmtId="4" fontId="238" fillId="129" borderId="1"/>
    <xf numFmtId="4" fontId="111" fillId="21" borderId="1"/>
    <xf numFmtId="4" fontId="111" fillId="21" borderId="1"/>
    <xf numFmtId="4" fontId="239" fillId="20" borderId="1"/>
    <xf numFmtId="4" fontId="239" fillId="20" borderId="1"/>
    <xf numFmtId="4" fontId="240" fillId="0" borderId="1">
      <alignment horizontal="center" wrapText="1"/>
    </xf>
    <xf numFmtId="4" fontId="240" fillId="0" borderId="1">
      <alignment horizontal="center" wrapText="1"/>
    </xf>
    <xf numFmtId="263" fontId="238" fillId="0" borderId="1"/>
    <xf numFmtId="263" fontId="238" fillId="0" borderId="1"/>
    <xf numFmtId="263" fontId="237" fillId="0" borderId="1">
      <alignment horizontal="center" vertical="center" wrapText="1"/>
    </xf>
    <xf numFmtId="263" fontId="237" fillId="0" borderId="1">
      <alignment horizontal="center" vertical="center" wrapText="1"/>
    </xf>
    <xf numFmtId="263" fontId="237" fillId="0" borderId="1">
      <alignment vertical="top" wrapText="1"/>
    </xf>
    <xf numFmtId="263" fontId="237" fillId="0" borderId="1">
      <alignment vertical="top" wrapText="1"/>
    </xf>
    <xf numFmtId="14" fontId="241" fillId="0" borderId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42" fontId="62" fillId="0" borderId="0" applyFont="0" applyFill="0" applyBorder="0" applyAlignment="0" applyProtection="0"/>
    <xf numFmtId="42" fontId="62" fillId="0" borderId="0" applyFont="0" applyFill="0" applyBorder="0" applyAlignment="0" applyProtection="0"/>
    <xf numFmtId="44" fontId="37" fillId="0" borderId="0" applyFont="0" applyFill="0" applyBorder="0" applyAlignment="0" applyProtection="0"/>
    <xf numFmtId="26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264" fontId="62" fillId="0" borderId="0" applyFont="0" applyFill="0" applyBorder="0" applyAlignment="0" applyProtection="0"/>
    <xf numFmtId="0" fontId="242" fillId="0" borderId="0" applyBorder="0">
      <alignment horizontal="center" vertical="center" wrapText="1"/>
    </xf>
    <xf numFmtId="0" fontId="133" fillId="0" borderId="48" applyNumberFormat="0" applyFill="0" applyAlignment="0" applyProtection="0"/>
    <xf numFmtId="0" fontId="133" fillId="0" borderId="48" applyNumberFormat="0" applyFill="0" applyAlignment="0" applyProtection="0"/>
    <xf numFmtId="0" fontId="133" fillId="0" borderId="48" applyNumberFormat="0" applyFill="0" applyAlignment="0" applyProtection="0"/>
    <xf numFmtId="0" fontId="133" fillId="0" borderId="48" applyNumberFormat="0" applyFill="0" applyAlignment="0" applyProtection="0"/>
    <xf numFmtId="0" fontId="133" fillId="0" borderId="48" applyNumberFormat="0" applyFill="0" applyAlignment="0" applyProtection="0"/>
    <xf numFmtId="0" fontId="133" fillId="0" borderId="48" applyNumberFormat="0" applyFill="0" applyAlignment="0" applyProtection="0"/>
    <xf numFmtId="0" fontId="133" fillId="0" borderId="48" applyNumberFormat="0" applyFill="0" applyAlignment="0" applyProtection="0"/>
    <xf numFmtId="0" fontId="133" fillId="0" borderId="48" applyNumberFormat="0" applyFill="0" applyAlignment="0" applyProtection="0"/>
    <xf numFmtId="0" fontId="133" fillId="0" borderId="48" applyNumberFormat="0" applyFill="0" applyAlignment="0" applyProtection="0"/>
    <xf numFmtId="0" fontId="133" fillId="0" borderId="48" applyNumberFormat="0" applyFill="0" applyAlignment="0" applyProtection="0"/>
    <xf numFmtId="0" fontId="133" fillId="0" borderId="48" applyNumberFormat="0" applyFill="0" applyAlignment="0" applyProtection="0"/>
    <xf numFmtId="0" fontId="133" fillId="0" borderId="48" applyNumberFormat="0" applyFill="0" applyAlignment="0" applyProtection="0"/>
    <xf numFmtId="0" fontId="133" fillId="0" borderId="48" applyNumberFormat="0" applyFill="0" applyAlignment="0" applyProtection="0"/>
    <xf numFmtId="0" fontId="133" fillId="0" borderId="48" applyNumberFormat="0" applyFill="0" applyAlignment="0" applyProtection="0"/>
    <xf numFmtId="0" fontId="133" fillId="0" borderId="48" applyNumberFormat="0" applyFill="0" applyAlignment="0" applyProtection="0"/>
    <xf numFmtId="0" fontId="133" fillId="0" borderId="48" applyNumberFormat="0" applyFill="0" applyAlignment="0" applyProtection="0"/>
    <xf numFmtId="0" fontId="133" fillId="0" borderId="48" applyNumberFormat="0" applyFill="0" applyAlignment="0" applyProtection="0"/>
    <xf numFmtId="0" fontId="133" fillId="0" borderId="48" applyNumberFormat="0" applyFill="0" applyAlignment="0" applyProtection="0"/>
    <xf numFmtId="0" fontId="133" fillId="0" borderId="48" applyNumberFormat="0" applyFill="0" applyAlignment="0" applyProtection="0"/>
    <xf numFmtId="0" fontId="243" fillId="0" borderId="48" applyNumberFormat="0" applyFill="0" applyAlignment="0" applyProtection="0"/>
    <xf numFmtId="0" fontId="243" fillId="0" borderId="48" applyNumberFormat="0" applyFill="0" applyAlignment="0" applyProtection="0"/>
    <xf numFmtId="0" fontId="133" fillId="0" borderId="48" applyNumberFormat="0" applyFill="0" applyAlignment="0" applyProtection="0"/>
    <xf numFmtId="0" fontId="133" fillId="0" borderId="48" applyNumberFormat="0" applyFill="0" applyAlignment="0" applyProtection="0"/>
    <xf numFmtId="0" fontId="133" fillId="0" borderId="48" applyNumberFormat="0" applyFill="0" applyAlignment="0" applyProtection="0"/>
    <xf numFmtId="0" fontId="133" fillId="0" borderId="48" applyNumberFormat="0" applyFill="0" applyAlignment="0" applyProtection="0"/>
    <xf numFmtId="0" fontId="133" fillId="0" borderId="48" applyNumberFormat="0" applyFill="0" applyAlignment="0" applyProtection="0"/>
    <xf numFmtId="0" fontId="133" fillId="0" borderId="48" applyNumberFormat="0" applyFill="0" applyAlignment="0" applyProtection="0"/>
    <xf numFmtId="0" fontId="133" fillId="0" borderId="48" applyNumberFormat="0" applyFill="0" applyAlignment="0" applyProtection="0"/>
    <xf numFmtId="0" fontId="133" fillId="0" borderId="48" applyNumberFormat="0" applyFill="0" applyAlignment="0" applyProtection="0"/>
    <xf numFmtId="0" fontId="133" fillId="0" borderId="48" applyNumberFormat="0" applyFill="0" applyAlignment="0" applyProtection="0"/>
    <xf numFmtId="0" fontId="133" fillId="0" borderId="48" applyNumberFormat="0" applyFill="0" applyAlignment="0" applyProtection="0"/>
    <xf numFmtId="0" fontId="133" fillId="0" borderId="48" applyNumberFormat="0" applyFill="0" applyAlignment="0" applyProtection="0"/>
    <xf numFmtId="0" fontId="133" fillId="0" borderId="48" applyNumberFormat="0" applyFill="0" applyAlignment="0" applyProtection="0"/>
    <xf numFmtId="0" fontId="133" fillId="0" borderId="48" applyNumberFormat="0" applyFill="0" applyAlignment="0" applyProtection="0"/>
    <xf numFmtId="0" fontId="133" fillId="0" borderId="48" applyNumberFormat="0" applyFill="0" applyAlignment="0" applyProtection="0"/>
    <xf numFmtId="0" fontId="133" fillId="0" borderId="48" applyNumberFormat="0" applyFill="0" applyAlignment="0" applyProtection="0"/>
    <xf numFmtId="0" fontId="133" fillId="0" borderId="48" applyNumberFormat="0" applyFill="0" applyAlignment="0" applyProtection="0"/>
    <xf numFmtId="0" fontId="133" fillId="0" borderId="48" applyNumberFormat="0" applyFill="0" applyAlignment="0" applyProtection="0"/>
    <xf numFmtId="0" fontId="133" fillId="0" borderId="48" applyNumberFormat="0" applyFill="0" applyAlignment="0" applyProtection="0"/>
    <xf numFmtId="0" fontId="133" fillId="0" borderId="48" applyNumberFormat="0" applyFill="0" applyAlignment="0" applyProtection="0"/>
    <xf numFmtId="0" fontId="133" fillId="0" borderId="48" applyNumberFormat="0" applyFill="0" applyAlignment="0" applyProtection="0"/>
    <xf numFmtId="0" fontId="133" fillId="0" borderId="48" applyNumberFormat="0" applyFill="0" applyAlignment="0" applyProtection="0"/>
    <xf numFmtId="0" fontId="133" fillId="0" borderId="48" applyNumberFormat="0" applyFill="0" applyAlignment="0" applyProtection="0"/>
    <xf numFmtId="0" fontId="133" fillId="0" borderId="48" applyNumberFormat="0" applyFill="0" applyAlignment="0" applyProtection="0"/>
    <xf numFmtId="0" fontId="133" fillId="0" borderId="48" applyNumberFormat="0" applyFill="0" applyAlignment="0" applyProtection="0"/>
    <xf numFmtId="0" fontId="133" fillId="0" borderId="48" applyNumberFormat="0" applyFill="0" applyAlignment="0" applyProtection="0"/>
    <xf numFmtId="0" fontId="133" fillId="0" borderId="48" applyNumberFormat="0" applyFill="0" applyAlignment="0" applyProtection="0"/>
    <xf numFmtId="0" fontId="133" fillId="0" borderId="48" applyNumberFormat="0" applyFill="0" applyAlignment="0" applyProtection="0"/>
    <xf numFmtId="0" fontId="133" fillId="0" borderId="48" applyNumberFormat="0" applyFill="0" applyAlignment="0" applyProtection="0"/>
    <xf numFmtId="0" fontId="133" fillId="0" borderId="48" applyNumberFormat="0" applyFill="0" applyAlignment="0" applyProtection="0"/>
    <xf numFmtId="0" fontId="133" fillId="0" borderId="48" applyNumberFormat="0" applyFill="0" applyAlignment="0" applyProtection="0"/>
    <xf numFmtId="0" fontId="133" fillId="0" borderId="48" applyNumberFormat="0" applyFill="0" applyAlignment="0" applyProtection="0"/>
    <xf numFmtId="0" fontId="133" fillId="0" borderId="48" applyNumberFormat="0" applyFill="0" applyAlignment="0" applyProtection="0"/>
    <xf numFmtId="0" fontId="133" fillId="0" borderId="48" applyNumberFormat="0" applyFill="0" applyAlignment="0" applyProtection="0"/>
    <xf numFmtId="0" fontId="133" fillId="0" borderId="48" applyNumberFormat="0" applyFill="0" applyAlignment="0" applyProtection="0"/>
    <xf numFmtId="0" fontId="133" fillId="0" borderId="48" applyNumberFormat="0" applyFill="0" applyAlignment="0" applyProtection="0"/>
    <xf numFmtId="0" fontId="133" fillId="0" borderId="48" applyNumberFormat="0" applyFill="0" applyAlignment="0" applyProtection="0"/>
    <xf numFmtId="0" fontId="133" fillId="0" borderId="48" applyNumberFormat="0" applyFill="0" applyAlignment="0" applyProtection="0"/>
    <xf numFmtId="0" fontId="133" fillId="0" borderId="48" applyNumberFormat="0" applyFill="0" applyAlignment="0" applyProtection="0"/>
    <xf numFmtId="0" fontId="133" fillId="0" borderId="48" applyNumberFormat="0" applyFill="0" applyAlignment="0" applyProtection="0"/>
    <xf numFmtId="0" fontId="137" fillId="0" borderId="49" applyNumberFormat="0" applyFill="0" applyAlignment="0" applyProtection="0"/>
    <xf numFmtId="0" fontId="137" fillId="0" borderId="49" applyNumberFormat="0" applyFill="0" applyAlignment="0" applyProtection="0"/>
    <xf numFmtId="0" fontId="137" fillId="0" borderId="49" applyNumberFormat="0" applyFill="0" applyAlignment="0" applyProtection="0"/>
    <xf numFmtId="0" fontId="137" fillId="0" borderId="49" applyNumberFormat="0" applyFill="0" applyAlignment="0" applyProtection="0"/>
    <xf numFmtId="0" fontId="137" fillId="0" borderId="49" applyNumberFormat="0" applyFill="0" applyAlignment="0" applyProtection="0"/>
    <xf numFmtId="0" fontId="137" fillId="0" borderId="49" applyNumberFormat="0" applyFill="0" applyAlignment="0" applyProtection="0"/>
    <xf numFmtId="0" fontId="137" fillId="0" borderId="49" applyNumberFormat="0" applyFill="0" applyAlignment="0" applyProtection="0"/>
    <xf numFmtId="0" fontId="137" fillId="0" borderId="49" applyNumberFormat="0" applyFill="0" applyAlignment="0" applyProtection="0"/>
    <xf numFmtId="0" fontId="137" fillId="0" borderId="49" applyNumberFormat="0" applyFill="0" applyAlignment="0" applyProtection="0"/>
    <xf numFmtId="0" fontId="137" fillId="0" borderId="49" applyNumberFormat="0" applyFill="0" applyAlignment="0" applyProtection="0"/>
    <xf numFmtId="0" fontId="137" fillId="0" borderId="49" applyNumberFormat="0" applyFill="0" applyAlignment="0" applyProtection="0"/>
    <xf numFmtId="0" fontId="137" fillId="0" borderId="49" applyNumberFormat="0" applyFill="0" applyAlignment="0" applyProtection="0"/>
    <xf numFmtId="0" fontId="137" fillId="0" borderId="49" applyNumberFormat="0" applyFill="0" applyAlignment="0" applyProtection="0"/>
    <xf numFmtId="0" fontId="137" fillId="0" borderId="49" applyNumberFormat="0" applyFill="0" applyAlignment="0" applyProtection="0"/>
    <xf numFmtId="0" fontId="137" fillId="0" borderId="49" applyNumberFormat="0" applyFill="0" applyAlignment="0" applyProtection="0"/>
    <xf numFmtId="0" fontId="137" fillId="0" borderId="49" applyNumberFormat="0" applyFill="0" applyAlignment="0" applyProtection="0"/>
    <xf numFmtId="0" fontId="137" fillId="0" borderId="49" applyNumberFormat="0" applyFill="0" applyAlignment="0" applyProtection="0"/>
    <xf numFmtId="0" fontId="137" fillId="0" borderId="49" applyNumberFormat="0" applyFill="0" applyAlignment="0" applyProtection="0"/>
    <xf numFmtId="0" fontId="137" fillId="0" borderId="49" applyNumberFormat="0" applyFill="0" applyAlignment="0" applyProtection="0"/>
    <xf numFmtId="0" fontId="244" fillId="0" borderId="49" applyNumberFormat="0" applyFill="0" applyAlignment="0" applyProtection="0"/>
    <xf numFmtId="0" fontId="244" fillId="0" borderId="49" applyNumberFormat="0" applyFill="0" applyAlignment="0" applyProtection="0"/>
    <xf numFmtId="0" fontId="137" fillId="0" borderId="49" applyNumberFormat="0" applyFill="0" applyAlignment="0" applyProtection="0"/>
    <xf numFmtId="0" fontId="137" fillId="0" borderId="49" applyNumberFormat="0" applyFill="0" applyAlignment="0" applyProtection="0"/>
    <xf numFmtId="0" fontId="137" fillId="0" borderId="49" applyNumberFormat="0" applyFill="0" applyAlignment="0" applyProtection="0"/>
    <xf numFmtId="0" fontId="137" fillId="0" borderId="49" applyNumberFormat="0" applyFill="0" applyAlignment="0" applyProtection="0"/>
    <xf numFmtId="0" fontId="137" fillId="0" borderId="49" applyNumberFormat="0" applyFill="0" applyAlignment="0" applyProtection="0"/>
    <xf numFmtId="0" fontId="137" fillId="0" borderId="49" applyNumberFormat="0" applyFill="0" applyAlignment="0" applyProtection="0"/>
    <xf numFmtId="0" fontId="137" fillId="0" borderId="49" applyNumberFormat="0" applyFill="0" applyAlignment="0" applyProtection="0"/>
    <xf numFmtId="0" fontId="137" fillId="0" borderId="49" applyNumberFormat="0" applyFill="0" applyAlignment="0" applyProtection="0"/>
    <xf numFmtId="0" fontId="137" fillId="0" borderId="49" applyNumberFormat="0" applyFill="0" applyAlignment="0" applyProtection="0"/>
    <xf numFmtId="0" fontId="137" fillId="0" borderId="49" applyNumberFormat="0" applyFill="0" applyAlignment="0" applyProtection="0"/>
    <xf numFmtId="0" fontId="137" fillId="0" borderId="49" applyNumberFormat="0" applyFill="0" applyAlignment="0" applyProtection="0"/>
    <xf numFmtId="0" fontId="137" fillId="0" borderId="49" applyNumberFormat="0" applyFill="0" applyAlignment="0" applyProtection="0"/>
    <xf numFmtId="0" fontId="137" fillId="0" borderId="49" applyNumberFormat="0" applyFill="0" applyAlignment="0" applyProtection="0"/>
    <xf numFmtId="0" fontId="137" fillId="0" borderId="49" applyNumberFormat="0" applyFill="0" applyAlignment="0" applyProtection="0"/>
    <xf numFmtId="0" fontId="137" fillId="0" borderId="49" applyNumberFormat="0" applyFill="0" applyAlignment="0" applyProtection="0"/>
    <xf numFmtId="0" fontId="137" fillId="0" borderId="49" applyNumberFormat="0" applyFill="0" applyAlignment="0" applyProtection="0"/>
    <xf numFmtId="0" fontId="137" fillId="0" borderId="49" applyNumberFormat="0" applyFill="0" applyAlignment="0" applyProtection="0"/>
    <xf numFmtId="0" fontId="137" fillId="0" borderId="49" applyNumberFormat="0" applyFill="0" applyAlignment="0" applyProtection="0"/>
    <xf numFmtId="0" fontId="137" fillId="0" borderId="49" applyNumberFormat="0" applyFill="0" applyAlignment="0" applyProtection="0"/>
    <xf numFmtId="0" fontId="137" fillId="0" borderId="49" applyNumberFormat="0" applyFill="0" applyAlignment="0" applyProtection="0"/>
    <xf numFmtId="0" fontId="137" fillId="0" borderId="49" applyNumberFormat="0" applyFill="0" applyAlignment="0" applyProtection="0"/>
    <xf numFmtId="0" fontId="137" fillId="0" borderId="49" applyNumberFormat="0" applyFill="0" applyAlignment="0" applyProtection="0"/>
    <xf numFmtId="0" fontId="137" fillId="0" borderId="49" applyNumberFormat="0" applyFill="0" applyAlignment="0" applyProtection="0"/>
    <xf numFmtId="0" fontId="137" fillId="0" borderId="49" applyNumberFormat="0" applyFill="0" applyAlignment="0" applyProtection="0"/>
    <xf numFmtId="0" fontId="137" fillId="0" borderId="49" applyNumberFormat="0" applyFill="0" applyAlignment="0" applyProtection="0"/>
    <xf numFmtId="0" fontId="137" fillId="0" borderId="49" applyNumberFormat="0" applyFill="0" applyAlignment="0" applyProtection="0"/>
    <xf numFmtId="0" fontId="137" fillId="0" borderId="49" applyNumberFormat="0" applyFill="0" applyAlignment="0" applyProtection="0"/>
    <xf numFmtId="0" fontId="137" fillId="0" borderId="49" applyNumberFormat="0" applyFill="0" applyAlignment="0" applyProtection="0"/>
    <xf numFmtId="0" fontId="137" fillId="0" borderId="49" applyNumberFormat="0" applyFill="0" applyAlignment="0" applyProtection="0"/>
    <xf numFmtId="0" fontId="137" fillId="0" borderId="49" applyNumberFormat="0" applyFill="0" applyAlignment="0" applyProtection="0"/>
    <xf numFmtId="0" fontId="137" fillId="0" borderId="49" applyNumberFormat="0" applyFill="0" applyAlignment="0" applyProtection="0"/>
    <xf numFmtId="0" fontId="137" fillId="0" borderId="49" applyNumberFormat="0" applyFill="0" applyAlignment="0" applyProtection="0"/>
    <xf numFmtId="0" fontId="137" fillId="0" borderId="49" applyNumberFormat="0" applyFill="0" applyAlignment="0" applyProtection="0"/>
    <xf numFmtId="0" fontId="137" fillId="0" borderId="49" applyNumberFormat="0" applyFill="0" applyAlignment="0" applyProtection="0"/>
    <xf numFmtId="0" fontId="137" fillId="0" borderId="49" applyNumberFormat="0" applyFill="0" applyAlignment="0" applyProtection="0"/>
    <xf numFmtId="0" fontId="137" fillId="0" borderId="49" applyNumberFormat="0" applyFill="0" applyAlignment="0" applyProtection="0"/>
    <xf numFmtId="0" fontId="137" fillId="0" borderId="49" applyNumberFormat="0" applyFill="0" applyAlignment="0" applyProtection="0"/>
    <xf numFmtId="0" fontId="137" fillId="0" borderId="49" applyNumberFormat="0" applyFill="0" applyAlignment="0" applyProtection="0"/>
    <xf numFmtId="0" fontId="137" fillId="0" borderId="49" applyNumberFormat="0" applyFill="0" applyAlignment="0" applyProtection="0"/>
    <xf numFmtId="0" fontId="139" fillId="0" borderId="50" applyNumberFormat="0" applyFill="0" applyAlignment="0" applyProtection="0"/>
    <xf numFmtId="0" fontId="139" fillId="0" borderId="50" applyNumberFormat="0" applyFill="0" applyAlignment="0" applyProtection="0"/>
    <xf numFmtId="0" fontId="139" fillId="0" borderId="50" applyNumberFormat="0" applyFill="0" applyAlignment="0" applyProtection="0"/>
    <xf numFmtId="0" fontId="139" fillId="0" borderId="50" applyNumberFormat="0" applyFill="0" applyAlignment="0" applyProtection="0"/>
    <xf numFmtId="0" fontId="139" fillId="0" borderId="50" applyNumberFormat="0" applyFill="0" applyAlignment="0" applyProtection="0"/>
    <xf numFmtId="0" fontId="139" fillId="0" borderId="50" applyNumberFormat="0" applyFill="0" applyAlignment="0" applyProtection="0"/>
    <xf numFmtId="0" fontId="245" fillId="0" borderId="50" applyNumberFormat="0" applyFill="0" applyAlignment="0" applyProtection="0"/>
    <xf numFmtId="0" fontId="245" fillId="0" borderId="50" applyNumberFormat="0" applyFill="0" applyAlignment="0" applyProtection="0"/>
    <xf numFmtId="0" fontId="139" fillId="0" borderId="50" applyNumberFormat="0" applyFill="0" applyAlignment="0" applyProtection="0"/>
    <xf numFmtId="0" fontId="139" fillId="0" borderId="50" applyNumberFormat="0" applyFill="0" applyAlignment="0" applyProtection="0"/>
    <xf numFmtId="0" fontId="245" fillId="0" borderId="50" applyNumberFormat="0" applyFill="0" applyAlignment="0" applyProtection="0"/>
    <xf numFmtId="0" fontId="245" fillId="0" borderId="50" applyNumberFormat="0" applyFill="0" applyAlignment="0" applyProtection="0"/>
    <xf numFmtId="0" fontId="139" fillId="0" borderId="50" applyNumberFormat="0" applyFill="0" applyAlignment="0" applyProtection="0"/>
    <xf numFmtId="0" fontId="245" fillId="0" borderId="50" applyNumberFormat="0" applyFill="0" applyAlignment="0" applyProtection="0"/>
    <xf numFmtId="0" fontId="245" fillId="0" borderId="50" applyNumberFormat="0" applyFill="0" applyAlignment="0" applyProtection="0"/>
    <xf numFmtId="0" fontId="245" fillId="0" borderId="50" applyNumberFormat="0" applyFill="0" applyAlignment="0" applyProtection="0"/>
    <xf numFmtId="0" fontId="245" fillId="0" borderId="50" applyNumberFormat="0" applyFill="0" applyAlignment="0" applyProtection="0"/>
    <xf numFmtId="0" fontId="139" fillId="0" borderId="50" applyNumberFormat="0" applyFill="0" applyAlignment="0" applyProtection="0"/>
    <xf numFmtId="0" fontId="139" fillId="0" borderId="50" applyNumberFormat="0" applyFill="0" applyAlignment="0" applyProtection="0"/>
    <xf numFmtId="0" fontId="139" fillId="0" borderId="50" applyNumberFormat="0" applyFill="0" applyAlignment="0" applyProtection="0"/>
    <xf numFmtId="0" fontId="139" fillId="0" borderId="50" applyNumberFormat="0" applyFill="0" applyAlignment="0" applyProtection="0"/>
    <xf numFmtId="0" fontId="139" fillId="0" borderId="50" applyNumberFormat="0" applyFill="0" applyAlignment="0" applyProtection="0"/>
    <xf numFmtId="0" fontId="139" fillId="0" borderId="50" applyNumberFormat="0" applyFill="0" applyAlignment="0" applyProtection="0"/>
    <xf numFmtId="0" fontId="139" fillId="0" borderId="50" applyNumberFormat="0" applyFill="0" applyAlignment="0" applyProtection="0"/>
    <xf numFmtId="0" fontId="139" fillId="0" borderId="50" applyNumberFormat="0" applyFill="0" applyAlignment="0" applyProtection="0"/>
    <xf numFmtId="0" fontId="139" fillId="0" borderId="50" applyNumberFormat="0" applyFill="0" applyAlignment="0" applyProtection="0"/>
    <xf numFmtId="0" fontId="139" fillId="0" borderId="50" applyNumberFormat="0" applyFill="0" applyAlignment="0" applyProtection="0"/>
    <xf numFmtId="0" fontId="139" fillId="0" borderId="50" applyNumberFormat="0" applyFill="0" applyAlignment="0" applyProtection="0"/>
    <xf numFmtId="0" fontId="139" fillId="0" borderId="50" applyNumberFormat="0" applyFill="0" applyAlignment="0" applyProtection="0"/>
    <xf numFmtId="0" fontId="139" fillId="0" borderId="50" applyNumberFormat="0" applyFill="0" applyAlignment="0" applyProtection="0"/>
    <xf numFmtId="0" fontId="139" fillId="0" borderId="50" applyNumberFormat="0" applyFill="0" applyAlignment="0" applyProtection="0"/>
    <xf numFmtId="0" fontId="139" fillId="0" borderId="50" applyNumberFormat="0" applyFill="0" applyAlignment="0" applyProtection="0"/>
    <xf numFmtId="0" fontId="139" fillId="0" borderId="50" applyNumberFormat="0" applyFill="0" applyAlignment="0" applyProtection="0"/>
    <xf numFmtId="0" fontId="139" fillId="0" borderId="50" applyNumberFormat="0" applyFill="0" applyAlignment="0" applyProtection="0"/>
    <xf numFmtId="0" fontId="139" fillId="0" borderId="50" applyNumberFormat="0" applyFill="0" applyAlignment="0" applyProtection="0"/>
    <xf numFmtId="0" fontId="139" fillId="0" borderId="50" applyNumberFormat="0" applyFill="0" applyAlignment="0" applyProtection="0"/>
    <xf numFmtId="0" fontId="139" fillId="0" borderId="50" applyNumberFormat="0" applyFill="0" applyAlignment="0" applyProtection="0"/>
    <xf numFmtId="0" fontId="139" fillId="0" borderId="50" applyNumberFormat="0" applyFill="0" applyAlignment="0" applyProtection="0"/>
    <xf numFmtId="0" fontId="139" fillId="0" borderId="50" applyNumberFormat="0" applyFill="0" applyAlignment="0" applyProtection="0"/>
    <xf numFmtId="0" fontId="139" fillId="0" borderId="50" applyNumberFormat="0" applyFill="0" applyAlignment="0" applyProtection="0"/>
    <xf numFmtId="0" fontId="139" fillId="0" borderId="50" applyNumberFormat="0" applyFill="0" applyAlignment="0" applyProtection="0"/>
    <xf numFmtId="0" fontId="139" fillId="0" borderId="50" applyNumberFormat="0" applyFill="0" applyAlignment="0" applyProtection="0"/>
    <xf numFmtId="0" fontId="139" fillId="0" borderId="50" applyNumberFormat="0" applyFill="0" applyAlignment="0" applyProtection="0"/>
    <xf numFmtId="0" fontId="139" fillId="0" borderId="50" applyNumberFormat="0" applyFill="0" applyAlignment="0" applyProtection="0"/>
    <xf numFmtId="0" fontId="139" fillId="0" borderId="50" applyNumberFormat="0" applyFill="0" applyAlignment="0" applyProtection="0"/>
    <xf numFmtId="0" fontId="139" fillId="0" borderId="50" applyNumberFormat="0" applyFill="0" applyAlignment="0" applyProtection="0"/>
    <xf numFmtId="0" fontId="139" fillId="0" borderId="50" applyNumberFormat="0" applyFill="0" applyAlignment="0" applyProtection="0"/>
    <xf numFmtId="0" fontId="139" fillId="0" borderId="50" applyNumberFormat="0" applyFill="0" applyAlignment="0" applyProtection="0"/>
    <xf numFmtId="0" fontId="139" fillId="0" borderId="50" applyNumberFormat="0" applyFill="0" applyAlignment="0" applyProtection="0"/>
    <xf numFmtId="0" fontId="139" fillId="0" borderId="50" applyNumberFormat="0" applyFill="0" applyAlignment="0" applyProtection="0"/>
    <xf numFmtId="0" fontId="139" fillId="0" borderId="50" applyNumberFormat="0" applyFill="0" applyAlignment="0" applyProtection="0"/>
    <xf numFmtId="0" fontId="139" fillId="0" borderId="50" applyNumberFormat="0" applyFill="0" applyAlignment="0" applyProtection="0"/>
    <xf numFmtId="0" fontId="139" fillId="0" borderId="50" applyNumberFormat="0" applyFill="0" applyAlignment="0" applyProtection="0"/>
    <xf numFmtId="0" fontId="139" fillId="0" borderId="50" applyNumberFormat="0" applyFill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245" fillId="0" borderId="0" applyNumberFormat="0" applyFill="0" applyBorder="0" applyAlignment="0" applyProtection="0"/>
    <xf numFmtId="0" fontId="245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245" fillId="0" borderId="0" applyNumberFormat="0" applyFill="0" applyBorder="0" applyAlignment="0" applyProtection="0"/>
    <xf numFmtId="0" fontId="245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245" fillId="0" borderId="0" applyNumberFormat="0" applyFill="0" applyBorder="0" applyAlignment="0" applyProtection="0"/>
    <xf numFmtId="0" fontId="245" fillId="0" borderId="0" applyNumberFormat="0" applyFill="0" applyBorder="0" applyAlignment="0" applyProtection="0"/>
    <xf numFmtId="0" fontId="245" fillId="0" borderId="0" applyNumberFormat="0" applyFill="0" applyBorder="0" applyAlignment="0" applyProtection="0"/>
    <xf numFmtId="0" fontId="245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242" fillId="0" borderId="0" applyBorder="0">
      <alignment horizontal="center" vertical="center" wrapText="1"/>
    </xf>
    <xf numFmtId="0" fontId="242" fillId="0" borderId="0" applyBorder="0">
      <alignment horizontal="center" vertical="center" wrapText="1"/>
    </xf>
    <xf numFmtId="0" fontId="37" fillId="0" borderId="1">
      <alignment horizontal="center" vertical="center" wrapText="1"/>
    </xf>
    <xf numFmtId="0" fontId="37" fillId="0" borderId="1">
      <alignment horizontal="center" vertical="center" wrapText="1"/>
    </xf>
    <xf numFmtId="0" fontId="37" fillId="0" borderId="1">
      <alignment horizontal="center" vertical="center" wrapText="1"/>
    </xf>
    <xf numFmtId="0" fontId="37" fillId="0" borderId="1">
      <alignment horizontal="center" vertical="center" wrapText="1"/>
    </xf>
    <xf numFmtId="0" fontId="37" fillId="0" borderId="1">
      <alignment horizontal="center" vertical="center" wrapText="1"/>
    </xf>
    <xf numFmtId="0" fontId="37" fillId="0" borderId="1">
      <alignment horizontal="center" vertical="center" wrapText="1"/>
    </xf>
    <xf numFmtId="0" fontId="37" fillId="0" borderId="1">
      <alignment horizontal="center" vertical="center" wrapText="1"/>
    </xf>
    <xf numFmtId="0" fontId="37" fillId="0" borderId="1">
      <alignment horizontal="center" vertical="center" wrapText="1"/>
    </xf>
    <xf numFmtId="0" fontId="37" fillId="0" borderId="1">
      <alignment horizontal="center" vertical="center" wrapText="1"/>
    </xf>
    <xf numFmtId="0" fontId="37" fillId="0" borderId="1">
      <alignment horizontal="center" vertical="center" wrapText="1"/>
    </xf>
    <xf numFmtId="0" fontId="37" fillId="0" borderId="1">
      <alignment horizontal="center" vertical="center" wrapText="1"/>
    </xf>
    <xf numFmtId="0" fontId="37" fillId="0" borderId="1">
      <alignment horizontal="center" vertical="center" wrapText="1"/>
    </xf>
    <xf numFmtId="0" fontId="37" fillId="0" borderId="1">
      <alignment horizontal="center" vertical="center" wrapText="1"/>
    </xf>
    <xf numFmtId="0" fontId="37" fillId="0" borderId="1">
      <alignment horizontal="center" vertical="center" wrapText="1"/>
    </xf>
    <xf numFmtId="0" fontId="37" fillId="0" borderId="1">
      <alignment horizontal="center" vertical="center" wrapText="1"/>
    </xf>
    <xf numFmtId="0" fontId="37" fillId="0" borderId="1">
      <alignment horizontal="center" vertical="center" wrapText="1"/>
    </xf>
    <xf numFmtId="0" fontId="37" fillId="0" borderId="1">
      <alignment horizontal="center" vertical="center" wrapText="1"/>
    </xf>
    <xf numFmtId="0" fontId="37" fillId="0" borderId="1">
      <alignment horizontal="center" vertical="center" wrapText="1"/>
    </xf>
    <xf numFmtId="0" fontId="246" fillId="0" borderId="0" applyNumberFormat="0" applyFill="0" applyBorder="0" applyAlignment="0" applyProtection="0"/>
    <xf numFmtId="0" fontId="246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27" fillId="0" borderId="74" applyBorder="0">
      <alignment horizontal="center" vertical="center" wrapText="1"/>
    </xf>
    <xf numFmtId="0" fontId="27" fillId="0" borderId="0">
      <alignment horizontal="center" vertical="center" wrapText="1"/>
    </xf>
    <xf numFmtId="0" fontId="247" fillId="0" borderId="74" applyBorder="0">
      <alignment horizontal="center" vertical="center" wrapText="1"/>
    </xf>
    <xf numFmtId="178" fontId="247" fillId="0" borderId="74" applyBorder="0">
      <alignment horizontal="center" vertical="center" wrapText="1"/>
    </xf>
    <xf numFmtId="0" fontId="247" fillId="0" borderId="74" applyBorder="0">
      <alignment horizontal="center" vertical="center" wrapText="1"/>
    </xf>
    <xf numFmtId="0" fontId="247" fillId="0" borderId="74" applyBorder="0">
      <alignment horizontal="center" vertical="center" wrapText="1"/>
    </xf>
    <xf numFmtId="178" fontId="247" fillId="0" borderId="74" applyBorder="0">
      <alignment horizontal="center" vertical="center" wrapText="1"/>
    </xf>
    <xf numFmtId="0" fontId="247" fillId="0" borderId="74" applyBorder="0">
      <alignment horizontal="center" vertical="center" wrapText="1"/>
    </xf>
    <xf numFmtId="0" fontId="27" fillId="0" borderId="0">
      <alignment horizontal="center" vertical="center" wrapText="1"/>
    </xf>
    <xf numFmtId="0" fontId="27" fillId="0" borderId="74" applyBorder="0">
      <alignment horizontal="center" vertical="center" wrapText="1"/>
    </xf>
    <xf numFmtId="178" fontId="27" fillId="0" borderId="74" applyBorder="0">
      <alignment horizontal="center" vertical="center" wrapText="1"/>
    </xf>
    <xf numFmtId="0" fontId="27" fillId="0" borderId="74" applyBorder="0">
      <alignment horizontal="center" vertical="center" wrapText="1"/>
    </xf>
    <xf numFmtId="0" fontId="27" fillId="0" borderId="74" applyBorder="0">
      <alignment horizontal="center" vertical="center" wrapText="1"/>
    </xf>
    <xf numFmtId="178" fontId="27" fillId="0" borderId="74" applyBorder="0">
      <alignment horizontal="center" vertical="center" wrapText="1"/>
    </xf>
    <xf numFmtId="0" fontId="27" fillId="0" borderId="74" applyBorder="0">
      <alignment horizontal="center" vertical="center" wrapText="1"/>
    </xf>
    <xf numFmtId="178" fontId="27" fillId="0" borderId="74" applyBorder="0">
      <alignment horizontal="center" vertical="center" wrapText="1"/>
    </xf>
    <xf numFmtId="0" fontId="27" fillId="0" borderId="74" applyBorder="0">
      <alignment horizontal="center" vertical="center" wrapText="1"/>
    </xf>
    <xf numFmtId="170" fontId="36" fillId="24" borderId="33"/>
    <xf numFmtId="4" fontId="26" fillId="25" borderId="1" applyBorder="0">
      <alignment horizontal="right"/>
    </xf>
    <xf numFmtId="4" fontId="26" fillId="25" borderId="1" applyBorder="0">
      <alignment horizontal="right"/>
    </xf>
    <xf numFmtId="4" fontId="248" fillId="25" borderId="1" applyBorder="0">
      <alignment horizontal="right"/>
    </xf>
    <xf numFmtId="4" fontId="248" fillId="25" borderId="1" applyBorder="0">
      <alignment horizontal="right"/>
    </xf>
    <xf numFmtId="4" fontId="248" fillId="25" borderId="1" applyBorder="0">
      <alignment horizontal="right"/>
    </xf>
    <xf numFmtId="4" fontId="248" fillId="25" borderId="1" applyBorder="0">
      <alignment horizontal="right"/>
    </xf>
    <xf numFmtId="4" fontId="248" fillId="25" borderId="1" applyBorder="0">
      <alignment horizontal="right"/>
    </xf>
    <xf numFmtId="4" fontId="248" fillId="25" borderId="1" applyBorder="0">
      <alignment horizontal="right"/>
    </xf>
    <xf numFmtId="4" fontId="248" fillId="25" borderId="1" applyBorder="0">
      <alignment horizontal="right"/>
    </xf>
    <xf numFmtId="4" fontId="248" fillId="25" borderId="1" applyBorder="0">
      <alignment horizontal="right"/>
    </xf>
    <xf numFmtId="4" fontId="248" fillId="25" borderId="1" applyBorder="0">
      <alignment horizontal="right"/>
    </xf>
    <xf numFmtId="4" fontId="248" fillId="25" borderId="1" applyBorder="0">
      <alignment horizontal="right"/>
    </xf>
    <xf numFmtId="4" fontId="248" fillId="25" borderId="1" applyBorder="0">
      <alignment horizontal="right"/>
    </xf>
    <xf numFmtId="4" fontId="248" fillId="25" borderId="1" applyBorder="0">
      <alignment horizontal="right"/>
    </xf>
    <xf numFmtId="4" fontId="248" fillId="25" borderId="1" applyBorder="0">
      <alignment horizontal="right"/>
    </xf>
    <xf numFmtId="4" fontId="248" fillId="25" borderId="1" applyBorder="0">
      <alignment horizontal="right"/>
    </xf>
    <xf numFmtId="4" fontId="248" fillId="25" borderId="1" applyBorder="0">
      <alignment horizontal="right"/>
    </xf>
    <xf numFmtId="4" fontId="248" fillId="25" borderId="1" applyBorder="0">
      <alignment horizontal="right"/>
    </xf>
    <xf numFmtId="4" fontId="26" fillId="25" borderId="1" applyBorder="0">
      <alignment horizontal="right"/>
    </xf>
    <xf numFmtId="4" fontId="26" fillId="25" borderId="1" applyBorder="0">
      <alignment horizontal="right"/>
    </xf>
    <xf numFmtId="4" fontId="248" fillId="25" borderId="1" applyBorder="0">
      <alignment horizontal="right"/>
    </xf>
    <xf numFmtId="4" fontId="248" fillId="25" borderId="1" applyBorder="0">
      <alignment horizontal="right"/>
    </xf>
    <xf numFmtId="4" fontId="248" fillId="25" borderId="1" applyBorder="0">
      <alignment horizontal="right"/>
    </xf>
    <xf numFmtId="4" fontId="248" fillId="25" borderId="1" applyBorder="0">
      <alignment horizontal="right"/>
    </xf>
    <xf numFmtId="4" fontId="248" fillId="25" borderId="1" applyBorder="0">
      <alignment horizontal="right"/>
    </xf>
    <xf numFmtId="4" fontId="248" fillId="25" borderId="1" applyBorder="0">
      <alignment horizontal="right"/>
    </xf>
    <xf numFmtId="4" fontId="248" fillId="25" borderId="1" applyBorder="0">
      <alignment horizontal="right"/>
    </xf>
    <xf numFmtId="4" fontId="248" fillId="25" borderId="1" applyBorder="0">
      <alignment horizontal="right"/>
    </xf>
    <xf numFmtId="4" fontId="248" fillId="25" borderId="1" applyBorder="0">
      <alignment horizontal="right"/>
    </xf>
    <xf numFmtId="4" fontId="248" fillId="25" borderId="1" applyBorder="0">
      <alignment horizontal="right"/>
    </xf>
    <xf numFmtId="4" fontId="248" fillId="25" borderId="1" applyBorder="0">
      <alignment horizontal="right"/>
    </xf>
    <xf numFmtId="4" fontId="248" fillId="25" borderId="1" applyBorder="0">
      <alignment horizontal="right"/>
    </xf>
    <xf numFmtId="4" fontId="248" fillId="25" borderId="1" applyBorder="0">
      <alignment horizontal="right"/>
    </xf>
    <xf numFmtId="4" fontId="248" fillId="25" borderId="1" applyBorder="0">
      <alignment horizontal="right"/>
    </xf>
    <xf numFmtId="4" fontId="248" fillId="25" borderId="1" applyBorder="0">
      <alignment horizontal="right"/>
    </xf>
    <xf numFmtId="4" fontId="248" fillId="25" borderId="1" applyBorder="0">
      <alignment horizontal="right"/>
    </xf>
    <xf numFmtId="4" fontId="26" fillId="25" borderId="1" applyBorder="0">
      <alignment horizontal="right"/>
    </xf>
    <xf numFmtId="4" fontId="248" fillId="25" borderId="1" applyBorder="0">
      <alignment horizontal="right"/>
    </xf>
    <xf numFmtId="4" fontId="248" fillId="25" borderId="1" applyBorder="0">
      <alignment horizontal="right"/>
    </xf>
    <xf numFmtId="4" fontId="248" fillId="25" borderId="1" applyBorder="0">
      <alignment horizontal="right"/>
    </xf>
    <xf numFmtId="4" fontId="248" fillId="25" borderId="1" applyBorder="0">
      <alignment horizontal="right"/>
    </xf>
    <xf numFmtId="4" fontId="248" fillId="25" borderId="1" applyBorder="0">
      <alignment horizontal="right"/>
    </xf>
    <xf numFmtId="4" fontId="248" fillId="25" borderId="1" applyBorder="0">
      <alignment horizontal="right"/>
    </xf>
    <xf numFmtId="4" fontId="248" fillId="25" borderId="1" applyBorder="0">
      <alignment horizontal="right"/>
    </xf>
    <xf numFmtId="4" fontId="248" fillId="25" borderId="1" applyBorder="0">
      <alignment horizontal="right"/>
    </xf>
    <xf numFmtId="4" fontId="248" fillId="25" borderId="1" applyBorder="0">
      <alignment horizontal="right"/>
    </xf>
    <xf numFmtId="4" fontId="248" fillId="25" borderId="1" applyBorder="0">
      <alignment horizontal="right"/>
    </xf>
    <xf numFmtId="4" fontId="248" fillId="25" borderId="1" applyBorder="0">
      <alignment horizontal="right"/>
    </xf>
    <xf numFmtId="4" fontId="248" fillId="25" borderId="1" applyBorder="0">
      <alignment horizontal="right"/>
    </xf>
    <xf numFmtId="4" fontId="26" fillId="25" borderId="1" applyBorder="0">
      <alignment horizontal="right"/>
    </xf>
    <xf numFmtId="4" fontId="26" fillId="25" borderId="1" applyBorder="0">
      <alignment horizontal="right"/>
    </xf>
    <xf numFmtId="4" fontId="26" fillId="25" borderId="1" applyBorder="0">
      <alignment horizontal="right"/>
    </xf>
    <xf numFmtId="4" fontId="26" fillId="25" borderId="1" applyBorder="0">
      <alignment horizontal="right"/>
    </xf>
    <xf numFmtId="4" fontId="26" fillId="25" borderId="1" applyBorder="0">
      <alignment horizontal="right"/>
    </xf>
    <xf numFmtId="4" fontId="26" fillId="25" borderId="1" applyBorder="0">
      <alignment horizontal="right"/>
    </xf>
    <xf numFmtId="49" fontId="249" fillId="0" borderId="0" applyBorder="0">
      <alignment vertical="center"/>
    </xf>
    <xf numFmtId="0" fontId="250" fillId="0" borderId="0">
      <alignment horizontal="left"/>
    </xf>
    <xf numFmtId="0" fontId="250" fillId="0" borderId="0">
      <alignment horizontal="left"/>
    </xf>
    <xf numFmtId="0" fontId="218" fillId="0" borderId="71" applyNumberFormat="0" applyFill="0" applyAlignment="0" applyProtection="0"/>
    <xf numFmtId="0" fontId="218" fillId="0" borderId="71" applyNumberFormat="0" applyFill="0" applyAlignment="0" applyProtection="0"/>
    <xf numFmtId="0" fontId="218" fillId="0" borderId="71" applyNumberFormat="0" applyFill="0" applyAlignment="0" applyProtection="0"/>
    <xf numFmtId="0" fontId="218" fillId="0" borderId="71" applyNumberFormat="0" applyFill="0" applyAlignment="0" applyProtection="0"/>
    <xf numFmtId="0" fontId="218" fillId="0" borderId="71" applyNumberFormat="0" applyFill="0" applyAlignment="0" applyProtection="0"/>
    <xf numFmtId="0" fontId="218" fillId="0" borderId="71" applyNumberFormat="0" applyFill="0" applyAlignment="0" applyProtection="0"/>
    <xf numFmtId="0" fontId="218" fillId="0" borderId="71" applyNumberFormat="0" applyFill="0" applyAlignment="0" applyProtection="0"/>
    <xf numFmtId="0" fontId="218" fillId="0" borderId="71" applyNumberFormat="0" applyFill="0" applyAlignment="0" applyProtection="0"/>
    <xf numFmtId="0" fontId="218" fillId="0" borderId="71" applyNumberFormat="0" applyFill="0" applyAlignment="0" applyProtection="0"/>
    <xf numFmtId="0" fontId="218" fillId="0" borderId="71" applyNumberFormat="0" applyFill="0" applyAlignment="0" applyProtection="0"/>
    <xf numFmtId="0" fontId="218" fillId="0" borderId="71" applyNumberFormat="0" applyFill="0" applyAlignment="0" applyProtection="0"/>
    <xf numFmtId="0" fontId="218" fillId="0" borderId="71" applyNumberFormat="0" applyFill="0" applyAlignment="0" applyProtection="0"/>
    <xf numFmtId="0" fontId="218" fillId="0" borderId="71" applyNumberFormat="0" applyFill="0" applyAlignment="0" applyProtection="0"/>
    <xf numFmtId="0" fontId="218" fillId="0" borderId="71" applyNumberFormat="0" applyFill="0" applyAlignment="0" applyProtection="0"/>
    <xf numFmtId="0" fontId="218" fillId="0" borderId="71" applyNumberFormat="0" applyFill="0" applyAlignment="0" applyProtection="0"/>
    <xf numFmtId="0" fontId="218" fillId="0" borderId="71" applyNumberFormat="0" applyFill="0" applyAlignment="0" applyProtection="0"/>
    <xf numFmtId="0" fontId="218" fillId="0" borderId="71" applyNumberFormat="0" applyFill="0" applyAlignment="0" applyProtection="0"/>
    <xf numFmtId="0" fontId="218" fillId="0" borderId="71" applyNumberFormat="0" applyFill="0" applyAlignment="0" applyProtection="0"/>
    <xf numFmtId="0" fontId="218" fillId="0" borderId="71" applyNumberFormat="0" applyFill="0" applyAlignment="0" applyProtection="0"/>
    <xf numFmtId="0" fontId="218" fillId="0" borderId="71" applyNumberFormat="0" applyFill="0" applyAlignment="0" applyProtection="0"/>
    <xf numFmtId="0" fontId="218" fillId="0" borderId="71" applyNumberFormat="0" applyFill="0" applyAlignment="0" applyProtection="0"/>
    <xf numFmtId="0" fontId="218" fillId="0" borderId="71" applyNumberFormat="0" applyFill="0" applyAlignment="0" applyProtection="0"/>
    <xf numFmtId="0" fontId="218" fillId="0" borderId="71" applyNumberFormat="0" applyFill="0" applyAlignment="0" applyProtection="0"/>
    <xf numFmtId="0" fontId="218" fillId="0" borderId="71" applyNumberFormat="0" applyFill="0" applyAlignment="0" applyProtection="0"/>
    <xf numFmtId="0" fontId="218" fillId="0" borderId="71" applyNumberFormat="0" applyFill="0" applyAlignment="0" applyProtection="0"/>
    <xf numFmtId="0" fontId="218" fillId="0" borderId="71" applyNumberFormat="0" applyFill="0" applyAlignment="0" applyProtection="0"/>
    <xf numFmtId="0" fontId="218" fillId="0" borderId="71" applyNumberFormat="0" applyFill="0" applyAlignment="0" applyProtection="0"/>
    <xf numFmtId="0" fontId="218" fillId="0" borderId="71" applyNumberFormat="0" applyFill="0" applyAlignment="0" applyProtection="0"/>
    <xf numFmtId="0" fontId="218" fillId="0" borderId="71" applyNumberFormat="0" applyFill="0" applyAlignment="0" applyProtection="0"/>
    <xf numFmtId="0" fontId="218" fillId="0" borderId="71" applyNumberFormat="0" applyFill="0" applyAlignment="0" applyProtection="0"/>
    <xf numFmtId="0" fontId="218" fillId="0" borderId="71" applyNumberFormat="0" applyFill="0" applyAlignment="0" applyProtection="0"/>
    <xf numFmtId="0" fontId="218" fillId="0" borderId="71" applyNumberFormat="0" applyFill="0" applyAlignment="0" applyProtection="0"/>
    <xf numFmtId="0" fontId="218" fillId="0" borderId="71" applyNumberFormat="0" applyFill="0" applyAlignment="0" applyProtection="0"/>
    <xf numFmtId="0" fontId="218" fillId="0" borderId="71" applyNumberFormat="0" applyFill="0" applyAlignment="0" applyProtection="0"/>
    <xf numFmtId="0" fontId="218" fillId="0" borderId="71" applyNumberFormat="0" applyFill="0" applyAlignment="0" applyProtection="0"/>
    <xf numFmtId="0" fontId="218" fillId="0" borderId="71" applyNumberFormat="0" applyFill="0" applyAlignment="0" applyProtection="0"/>
    <xf numFmtId="0" fontId="218" fillId="0" borderId="71" applyNumberFormat="0" applyFill="0" applyAlignment="0" applyProtection="0"/>
    <xf numFmtId="0" fontId="218" fillId="0" borderId="71" applyNumberFormat="0" applyFill="0" applyAlignment="0" applyProtection="0"/>
    <xf numFmtId="0" fontId="218" fillId="0" borderId="71" applyNumberFormat="0" applyFill="0" applyAlignment="0" applyProtection="0"/>
    <xf numFmtId="0" fontId="218" fillId="0" borderId="71" applyNumberFormat="0" applyFill="0" applyAlignment="0" applyProtection="0"/>
    <xf numFmtId="0" fontId="218" fillId="0" borderId="71" applyNumberFormat="0" applyFill="0" applyAlignment="0" applyProtection="0"/>
    <xf numFmtId="0" fontId="218" fillId="0" borderId="71" applyNumberFormat="0" applyFill="0" applyAlignment="0" applyProtection="0"/>
    <xf numFmtId="0" fontId="218" fillId="0" borderId="71" applyNumberFormat="0" applyFill="0" applyAlignment="0" applyProtection="0"/>
    <xf numFmtId="0" fontId="218" fillId="0" borderId="71" applyNumberFormat="0" applyFill="0" applyAlignment="0" applyProtection="0"/>
    <xf numFmtId="0" fontId="218" fillId="0" borderId="71" applyNumberFormat="0" applyFill="0" applyAlignment="0" applyProtection="0"/>
    <xf numFmtId="0" fontId="218" fillId="0" borderId="71" applyNumberFormat="0" applyFill="0" applyAlignment="0" applyProtection="0"/>
    <xf numFmtId="0" fontId="218" fillId="0" borderId="71" applyNumberFormat="0" applyFill="0" applyAlignment="0" applyProtection="0"/>
    <xf numFmtId="0" fontId="218" fillId="0" borderId="71" applyNumberFormat="0" applyFill="0" applyAlignment="0" applyProtection="0"/>
    <xf numFmtId="0" fontId="218" fillId="0" borderId="71" applyNumberFormat="0" applyFill="0" applyAlignment="0" applyProtection="0"/>
    <xf numFmtId="0" fontId="218" fillId="0" borderId="71" applyNumberFormat="0" applyFill="0" applyAlignment="0" applyProtection="0"/>
    <xf numFmtId="0" fontId="218" fillId="0" borderId="71" applyNumberFormat="0" applyFill="0" applyAlignment="0" applyProtection="0"/>
    <xf numFmtId="0" fontId="218" fillId="0" borderId="71" applyNumberFormat="0" applyFill="0" applyAlignment="0" applyProtection="0"/>
    <xf numFmtId="0" fontId="218" fillId="0" borderId="71" applyNumberFormat="0" applyFill="0" applyAlignment="0" applyProtection="0"/>
    <xf numFmtId="0" fontId="218" fillId="0" borderId="71" applyNumberFormat="0" applyFill="0" applyAlignment="0" applyProtection="0"/>
    <xf numFmtId="0" fontId="218" fillId="0" borderId="71" applyNumberFormat="0" applyFill="0" applyAlignment="0" applyProtection="0"/>
    <xf numFmtId="0" fontId="218" fillId="0" borderId="71" applyNumberFormat="0" applyFill="0" applyAlignment="0" applyProtection="0"/>
    <xf numFmtId="0" fontId="218" fillId="0" borderId="71" applyNumberFormat="0" applyFill="0" applyAlignment="0" applyProtection="0"/>
    <xf numFmtId="0" fontId="218" fillId="0" borderId="71" applyNumberFormat="0" applyFill="0" applyAlignment="0" applyProtection="0"/>
    <xf numFmtId="0" fontId="218" fillId="0" borderId="71" applyNumberFormat="0" applyFill="0" applyAlignment="0" applyProtection="0"/>
    <xf numFmtId="0" fontId="218" fillId="0" borderId="71" applyNumberFormat="0" applyFill="0" applyAlignment="0" applyProtection="0"/>
    <xf numFmtId="0" fontId="218" fillId="0" borderId="71" applyNumberFormat="0" applyFill="0" applyAlignment="0" applyProtection="0"/>
    <xf numFmtId="0" fontId="218" fillId="0" borderId="71" applyNumberFormat="0" applyFill="0" applyAlignment="0" applyProtection="0"/>
    <xf numFmtId="0" fontId="218" fillId="0" borderId="71" applyNumberFormat="0" applyFill="0" applyAlignment="0" applyProtection="0"/>
    <xf numFmtId="0" fontId="218" fillId="0" borderId="71" applyNumberFormat="0" applyFill="0" applyAlignment="0" applyProtection="0"/>
    <xf numFmtId="0" fontId="218" fillId="0" borderId="71" applyNumberFormat="0" applyFill="0" applyAlignment="0" applyProtection="0"/>
    <xf numFmtId="0" fontId="218" fillId="0" borderId="71" applyNumberFormat="0" applyFill="0" applyAlignment="0" applyProtection="0"/>
    <xf numFmtId="0" fontId="218" fillId="0" borderId="71" applyNumberFormat="0" applyFill="0" applyAlignment="0" applyProtection="0"/>
    <xf numFmtId="0" fontId="218" fillId="0" borderId="71" applyNumberFormat="0" applyFill="0" applyAlignment="0" applyProtection="0"/>
    <xf numFmtId="0" fontId="218" fillId="0" borderId="71" applyNumberFormat="0" applyFill="0" applyAlignment="0" applyProtection="0"/>
    <xf numFmtId="0" fontId="218" fillId="0" borderId="71" applyNumberFormat="0" applyFill="0" applyAlignment="0" applyProtection="0"/>
    <xf numFmtId="0" fontId="218" fillId="0" borderId="71" applyNumberFormat="0" applyFill="0" applyAlignment="0" applyProtection="0"/>
    <xf numFmtId="0" fontId="218" fillId="0" borderId="71" applyNumberFormat="0" applyFill="0" applyAlignment="0" applyProtection="0"/>
    <xf numFmtId="0" fontId="218" fillId="0" borderId="71" applyNumberFormat="0" applyFill="0" applyAlignment="0" applyProtection="0"/>
    <xf numFmtId="0" fontId="218" fillId="0" borderId="71" applyNumberFormat="0" applyFill="0" applyAlignment="0" applyProtection="0"/>
    <xf numFmtId="0" fontId="218" fillId="0" borderId="71" applyNumberFormat="0" applyFill="0" applyAlignment="0" applyProtection="0"/>
    <xf numFmtId="0" fontId="218" fillId="0" borderId="71" applyNumberFormat="0" applyFill="0" applyAlignment="0" applyProtection="0"/>
    <xf numFmtId="3" fontId="36" fillId="0" borderId="1" applyBorder="0">
      <alignment vertical="center"/>
    </xf>
    <xf numFmtId="3" fontId="36" fillId="0" borderId="1" applyBorder="0">
      <alignment vertical="center"/>
    </xf>
    <xf numFmtId="3" fontId="36" fillId="0" borderId="1" applyBorder="0">
      <alignment vertical="center"/>
    </xf>
    <xf numFmtId="3" fontId="36" fillId="0" borderId="1" applyBorder="0">
      <alignment vertical="center"/>
    </xf>
    <xf numFmtId="3" fontId="36" fillId="0" borderId="1" applyBorder="0">
      <alignment vertical="center"/>
    </xf>
    <xf numFmtId="3" fontId="36" fillId="0" borderId="1" applyBorder="0">
      <alignment vertical="center"/>
    </xf>
    <xf numFmtId="3" fontId="36" fillId="0" borderId="1" applyBorder="0">
      <alignment vertical="center"/>
    </xf>
    <xf numFmtId="3" fontId="36" fillId="0" borderId="1" applyBorder="0">
      <alignment vertical="center"/>
    </xf>
    <xf numFmtId="3" fontId="36" fillId="0" borderId="1" applyBorder="0">
      <alignment vertical="center"/>
    </xf>
    <xf numFmtId="3" fontId="36" fillId="0" borderId="1" applyBorder="0">
      <alignment vertical="center"/>
    </xf>
    <xf numFmtId="3" fontId="36" fillId="0" borderId="1" applyBorder="0">
      <alignment vertical="center"/>
    </xf>
    <xf numFmtId="3" fontId="36" fillId="0" borderId="1" applyBorder="0">
      <alignment vertical="center"/>
    </xf>
    <xf numFmtId="3" fontId="36" fillId="0" borderId="1" applyBorder="0">
      <alignment vertical="center"/>
    </xf>
    <xf numFmtId="3" fontId="36" fillId="0" borderId="1" applyBorder="0">
      <alignment vertical="center"/>
    </xf>
    <xf numFmtId="3" fontId="36" fillId="0" borderId="1" applyBorder="0">
      <alignment vertical="center"/>
    </xf>
    <xf numFmtId="3" fontId="36" fillId="0" borderId="1" applyBorder="0">
      <alignment vertical="center"/>
    </xf>
    <xf numFmtId="3" fontId="36" fillId="0" borderId="1" applyBorder="0">
      <alignment vertical="center"/>
    </xf>
    <xf numFmtId="3" fontId="36" fillId="0" borderId="1" applyBorder="0">
      <alignment vertical="center"/>
    </xf>
    <xf numFmtId="3" fontId="36" fillId="0" borderId="1" applyBorder="0">
      <alignment vertical="center"/>
    </xf>
    <xf numFmtId="3" fontId="36" fillId="0" borderId="1" applyBorder="0">
      <alignment vertical="center"/>
    </xf>
    <xf numFmtId="3" fontId="36" fillId="0" borderId="1" applyBorder="0">
      <alignment vertical="center"/>
    </xf>
    <xf numFmtId="3" fontId="36" fillId="0" borderId="1" applyBorder="0">
      <alignment vertical="center"/>
    </xf>
    <xf numFmtId="3" fontId="36" fillId="0" borderId="1" applyBorder="0">
      <alignment vertical="center"/>
    </xf>
    <xf numFmtId="3" fontId="36" fillId="0" borderId="1" applyBorder="0">
      <alignment vertical="center"/>
    </xf>
    <xf numFmtId="3" fontId="36" fillId="0" borderId="1" applyBorder="0">
      <alignment vertical="center"/>
    </xf>
    <xf numFmtId="3" fontId="36" fillId="0" borderId="1" applyBorder="0">
      <alignment vertical="center"/>
    </xf>
    <xf numFmtId="3" fontId="36" fillId="0" borderId="1" applyBorder="0">
      <alignment vertical="center"/>
    </xf>
    <xf numFmtId="3" fontId="36" fillId="0" borderId="1" applyBorder="0">
      <alignment vertical="center"/>
    </xf>
    <xf numFmtId="3" fontId="36" fillId="0" borderId="1" applyBorder="0">
      <alignment vertical="center"/>
    </xf>
    <xf numFmtId="3" fontId="36" fillId="0" borderId="1" applyBorder="0">
      <alignment vertical="center"/>
    </xf>
    <xf numFmtId="3" fontId="36" fillId="0" borderId="1" applyBorder="0">
      <alignment vertical="center"/>
    </xf>
    <xf numFmtId="3" fontId="36" fillId="0" borderId="1" applyBorder="0">
      <alignment vertical="center"/>
    </xf>
    <xf numFmtId="3" fontId="36" fillId="0" borderId="1" applyBorder="0">
      <alignment vertical="center"/>
    </xf>
    <xf numFmtId="3" fontId="36" fillId="0" borderId="1" applyBorder="0">
      <alignment vertical="center"/>
    </xf>
    <xf numFmtId="3" fontId="36" fillId="0" borderId="1" applyBorder="0">
      <alignment vertical="center"/>
    </xf>
    <xf numFmtId="3" fontId="36" fillId="0" borderId="1" applyBorder="0">
      <alignment vertical="center"/>
    </xf>
    <xf numFmtId="0" fontId="102" fillId="0" borderId="32" applyNumberFormat="0" applyFill="0" applyAlignment="0" applyProtection="0"/>
    <xf numFmtId="0" fontId="102" fillId="0" borderId="32" applyNumberFormat="0" applyFill="0" applyAlignment="0" applyProtection="0"/>
    <xf numFmtId="0" fontId="102" fillId="0" borderId="32" applyNumberFormat="0" applyFill="0" applyAlignment="0" applyProtection="0"/>
    <xf numFmtId="0" fontId="102" fillId="0" borderId="32" applyNumberFormat="0" applyFill="0" applyAlignment="0" applyProtection="0"/>
    <xf numFmtId="0" fontId="102" fillId="0" borderId="32" applyNumberFormat="0" applyFill="0" applyAlignment="0" applyProtection="0"/>
    <xf numFmtId="0" fontId="102" fillId="0" borderId="32" applyNumberFormat="0" applyFill="0" applyAlignment="0" applyProtection="0"/>
    <xf numFmtId="0" fontId="102" fillId="0" borderId="32" applyNumberFormat="0" applyFill="0" applyAlignment="0" applyProtection="0"/>
    <xf numFmtId="0" fontId="102" fillId="0" borderId="32" applyNumberFormat="0" applyFill="0" applyAlignment="0" applyProtection="0"/>
    <xf numFmtId="0" fontId="102" fillId="0" borderId="32" applyNumberFormat="0" applyFill="0" applyAlignment="0" applyProtection="0"/>
    <xf numFmtId="0" fontId="102" fillId="0" borderId="32" applyNumberFormat="0" applyFill="0" applyAlignment="0" applyProtection="0"/>
    <xf numFmtId="0" fontId="102" fillId="0" borderId="32" applyNumberFormat="0" applyFill="0" applyAlignment="0" applyProtection="0"/>
    <xf numFmtId="0" fontId="102" fillId="0" borderId="32" applyNumberFormat="0" applyFill="0" applyAlignment="0" applyProtection="0"/>
    <xf numFmtId="0" fontId="102" fillId="0" borderId="32" applyNumberFormat="0" applyFill="0" applyAlignment="0" applyProtection="0"/>
    <xf numFmtId="0" fontId="102" fillId="0" borderId="32" applyNumberFormat="0" applyFill="0" applyAlignment="0" applyProtection="0"/>
    <xf numFmtId="0" fontId="102" fillId="0" borderId="32" applyNumberFormat="0" applyFill="0" applyAlignment="0" applyProtection="0"/>
    <xf numFmtId="0" fontId="102" fillId="0" borderId="32" applyNumberFormat="0" applyFill="0" applyAlignment="0" applyProtection="0"/>
    <xf numFmtId="0" fontId="102" fillId="0" borderId="32" applyNumberFormat="0" applyFill="0" applyAlignment="0" applyProtection="0"/>
    <xf numFmtId="0" fontId="102" fillId="0" borderId="32" applyNumberFormat="0" applyFill="0" applyAlignment="0" applyProtection="0"/>
    <xf numFmtId="0" fontId="102" fillId="0" borderId="32" applyNumberFormat="0" applyFill="0" applyAlignment="0" applyProtection="0"/>
    <xf numFmtId="0" fontId="251" fillId="20" borderId="0"/>
    <xf numFmtId="0" fontId="251" fillId="20" borderId="0"/>
    <xf numFmtId="0" fontId="99" fillId="84" borderId="39" applyNumberFormat="0" applyAlignment="0" applyProtection="0"/>
    <xf numFmtId="0" fontId="99" fillId="84" borderId="39" applyNumberFormat="0" applyAlignment="0" applyProtection="0"/>
    <xf numFmtId="0" fontId="99" fillId="84" borderId="39" applyNumberFormat="0" applyAlignment="0" applyProtection="0"/>
    <xf numFmtId="0" fontId="99" fillId="84" borderId="39" applyNumberFormat="0" applyAlignment="0" applyProtection="0"/>
    <xf numFmtId="0" fontId="99" fillId="84" borderId="39" applyNumberFormat="0" applyAlignment="0" applyProtection="0"/>
    <xf numFmtId="0" fontId="99" fillId="84" borderId="39" applyNumberFormat="0" applyAlignment="0" applyProtection="0"/>
    <xf numFmtId="0" fontId="99" fillId="84" borderId="39" applyNumberFormat="0" applyAlignment="0" applyProtection="0"/>
    <xf numFmtId="0" fontId="99" fillId="84" borderId="39" applyNumberFormat="0" applyAlignment="0" applyProtection="0"/>
    <xf numFmtId="0" fontId="99" fillId="84" borderId="39" applyNumberFormat="0" applyAlignment="0" applyProtection="0"/>
    <xf numFmtId="0" fontId="99" fillId="84" borderId="39" applyNumberFormat="0" applyAlignment="0" applyProtection="0"/>
    <xf numFmtId="0" fontId="252" fillId="84" borderId="39" applyNumberFormat="0" applyAlignment="0" applyProtection="0"/>
    <xf numFmtId="0" fontId="252" fillId="84" borderId="39" applyNumberFormat="0" applyAlignment="0" applyProtection="0"/>
    <xf numFmtId="0" fontId="252" fillId="84" borderId="39" applyNumberFormat="0" applyAlignment="0" applyProtection="0"/>
    <xf numFmtId="0" fontId="252" fillId="84" borderId="39" applyNumberFormat="0" applyAlignment="0" applyProtection="0"/>
    <xf numFmtId="0" fontId="99" fillId="84" borderId="39" applyNumberFormat="0" applyAlignment="0" applyProtection="0"/>
    <xf numFmtId="0" fontId="99" fillId="84" borderId="39" applyNumberFormat="0" applyAlignment="0" applyProtection="0"/>
    <xf numFmtId="0" fontId="99" fillId="84" borderId="39" applyNumberFormat="0" applyAlignment="0" applyProtection="0"/>
    <xf numFmtId="0" fontId="99" fillId="84" borderId="39" applyNumberFormat="0" applyAlignment="0" applyProtection="0"/>
    <xf numFmtId="0" fontId="252" fillId="84" borderId="39" applyNumberFormat="0" applyAlignment="0" applyProtection="0"/>
    <xf numFmtId="0" fontId="252" fillId="84" borderId="39" applyNumberFormat="0" applyAlignment="0" applyProtection="0"/>
    <xf numFmtId="0" fontId="252" fillId="84" borderId="39" applyNumberFormat="0" applyAlignment="0" applyProtection="0"/>
    <xf numFmtId="0" fontId="252" fillId="84" borderId="39" applyNumberFormat="0" applyAlignment="0" applyProtection="0"/>
    <xf numFmtId="0" fontId="99" fillId="84" borderId="39" applyNumberFormat="0" applyAlignment="0" applyProtection="0"/>
    <xf numFmtId="0" fontId="99" fillId="84" borderId="39" applyNumberFormat="0" applyAlignment="0" applyProtection="0"/>
    <xf numFmtId="0" fontId="99" fillId="84" borderId="39" applyNumberFormat="0" applyAlignment="0" applyProtection="0"/>
    <xf numFmtId="0" fontId="252" fillId="84" borderId="39" applyNumberFormat="0" applyAlignment="0" applyProtection="0"/>
    <xf numFmtId="0" fontId="252" fillId="84" borderId="39" applyNumberFormat="0" applyAlignment="0" applyProtection="0"/>
    <xf numFmtId="0" fontId="252" fillId="84" borderId="39" applyNumberFormat="0" applyAlignment="0" applyProtection="0"/>
    <xf numFmtId="0" fontId="252" fillId="84" borderId="39" applyNumberFormat="0" applyAlignment="0" applyProtection="0"/>
    <xf numFmtId="0" fontId="252" fillId="84" borderId="39" applyNumberFormat="0" applyAlignment="0" applyProtection="0"/>
    <xf numFmtId="0" fontId="252" fillId="84" borderId="39" applyNumberFormat="0" applyAlignment="0" applyProtection="0"/>
    <xf numFmtId="0" fontId="252" fillId="84" borderId="39" applyNumberFormat="0" applyAlignment="0" applyProtection="0"/>
    <xf numFmtId="0" fontId="252" fillId="84" borderId="39" applyNumberFormat="0" applyAlignment="0" applyProtection="0"/>
    <xf numFmtId="0" fontId="99" fillId="130" borderId="39" applyNumberFormat="0" applyAlignment="0" applyProtection="0"/>
    <xf numFmtId="0" fontId="99" fillId="130" borderId="39" applyNumberFormat="0" applyAlignment="0" applyProtection="0"/>
    <xf numFmtId="0" fontId="99" fillId="130" borderId="39" applyNumberFormat="0" applyAlignment="0" applyProtection="0"/>
    <xf numFmtId="0" fontId="99" fillId="130" borderId="39" applyNumberFormat="0" applyAlignment="0" applyProtection="0"/>
    <xf numFmtId="0" fontId="99" fillId="84" borderId="39" applyNumberFormat="0" applyAlignment="0" applyProtection="0"/>
    <xf numFmtId="0" fontId="99" fillId="84" borderId="39" applyNumberFormat="0" applyAlignment="0" applyProtection="0"/>
    <xf numFmtId="0" fontId="99" fillId="84" borderId="39" applyNumberFormat="0" applyAlignment="0" applyProtection="0"/>
    <xf numFmtId="0" fontId="99" fillId="84" borderId="39" applyNumberFormat="0" applyAlignment="0" applyProtection="0"/>
    <xf numFmtId="0" fontId="99" fillId="84" borderId="39" applyNumberFormat="0" applyAlignment="0" applyProtection="0"/>
    <xf numFmtId="0" fontId="99" fillId="84" borderId="39" applyNumberFormat="0" applyAlignment="0" applyProtection="0"/>
    <xf numFmtId="0" fontId="99" fillId="84" borderId="39" applyNumberFormat="0" applyAlignment="0" applyProtection="0"/>
    <xf numFmtId="0" fontId="99" fillId="84" borderId="39" applyNumberFormat="0" applyAlignment="0" applyProtection="0"/>
    <xf numFmtId="0" fontId="99" fillId="84" borderId="39" applyNumberFormat="0" applyAlignment="0" applyProtection="0"/>
    <xf numFmtId="0" fontId="99" fillId="84" borderId="39" applyNumberFormat="0" applyAlignment="0" applyProtection="0"/>
    <xf numFmtId="0" fontId="99" fillId="84" borderId="39" applyNumberFormat="0" applyAlignment="0" applyProtection="0"/>
    <xf numFmtId="0" fontId="99" fillId="84" borderId="39" applyNumberFormat="0" applyAlignment="0" applyProtection="0"/>
    <xf numFmtId="0" fontId="99" fillId="84" borderId="39" applyNumberFormat="0" applyAlignment="0" applyProtection="0"/>
    <xf numFmtId="0" fontId="99" fillId="84" borderId="39" applyNumberFormat="0" applyAlignment="0" applyProtection="0"/>
    <xf numFmtId="0" fontId="99" fillId="84" borderId="39" applyNumberFormat="0" applyAlignment="0" applyProtection="0"/>
    <xf numFmtId="0" fontId="99" fillId="84" borderId="39" applyNumberFormat="0" applyAlignment="0" applyProtection="0"/>
    <xf numFmtId="0" fontId="99" fillId="84" borderId="39" applyNumberFormat="0" applyAlignment="0" applyProtection="0"/>
    <xf numFmtId="0" fontId="99" fillId="84" borderId="39" applyNumberFormat="0" applyAlignment="0" applyProtection="0"/>
    <xf numFmtId="0" fontId="99" fillId="84" borderId="39" applyNumberFormat="0" applyAlignment="0" applyProtection="0"/>
    <xf numFmtId="0" fontId="99" fillId="84" borderId="39" applyNumberFormat="0" applyAlignment="0" applyProtection="0"/>
    <xf numFmtId="0" fontId="99" fillId="84" borderId="39" applyNumberFormat="0" applyAlignment="0" applyProtection="0"/>
    <xf numFmtId="0" fontId="99" fillId="84" borderId="39" applyNumberFormat="0" applyAlignment="0" applyProtection="0"/>
    <xf numFmtId="0" fontId="99" fillId="84" borderId="39" applyNumberFormat="0" applyAlignment="0" applyProtection="0"/>
    <xf numFmtId="0" fontId="99" fillId="84" borderId="39" applyNumberFormat="0" applyAlignment="0" applyProtection="0"/>
    <xf numFmtId="0" fontId="99" fillId="84" borderId="39" applyNumberFormat="0" applyAlignment="0" applyProtection="0"/>
    <xf numFmtId="0" fontId="99" fillId="84" borderId="39" applyNumberFormat="0" applyAlignment="0" applyProtection="0"/>
    <xf numFmtId="0" fontId="99" fillId="84" borderId="39" applyNumberFormat="0" applyAlignment="0" applyProtection="0"/>
    <xf numFmtId="0" fontId="99" fillId="84" borderId="39" applyNumberFormat="0" applyAlignment="0" applyProtection="0"/>
    <xf numFmtId="0" fontId="99" fillId="84" borderId="39" applyNumberFormat="0" applyAlignment="0" applyProtection="0"/>
    <xf numFmtId="0" fontId="99" fillId="84" borderId="39" applyNumberFormat="0" applyAlignment="0" applyProtection="0"/>
    <xf numFmtId="0" fontId="99" fillId="84" borderId="39" applyNumberFormat="0" applyAlignment="0" applyProtection="0"/>
    <xf numFmtId="0" fontId="99" fillId="84" borderId="39" applyNumberFormat="0" applyAlignment="0" applyProtection="0"/>
    <xf numFmtId="0" fontId="99" fillId="84" borderId="39" applyNumberFormat="0" applyAlignment="0" applyProtection="0"/>
    <xf numFmtId="0" fontId="99" fillId="84" borderId="39" applyNumberFormat="0" applyAlignment="0" applyProtection="0"/>
    <xf numFmtId="0" fontId="99" fillId="84" borderId="39" applyNumberFormat="0" applyAlignment="0" applyProtection="0"/>
    <xf numFmtId="0" fontId="99" fillId="84" borderId="39" applyNumberFormat="0" applyAlignment="0" applyProtection="0"/>
    <xf numFmtId="0" fontId="99" fillId="84" borderId="39" applyNumberFormat="0" applyAlignment="0" applyProtection="0"/>
    <xf numFmtId="0" fontId="99" fillId="84" borderId="39" applyNumberFormat="0" applyAlignment="0" applyProtection="0"/>
    <xf numFmtId="0" fontId="99" fillId="84" borderId="39" applyNumberFormat="0" applyAlignment="0" applyProtection="0"/>
    <xf numFmtId="0" fontId="99" fillId="84" borderId="39" applyNumberFormat="0" applyAlignment="0" applyProtection="0"/>
    <xf numFmtId="0" fontId="99" fillId="84" borderId="39" applyNumberFormat="0" applyAlignment="0" applyProtection="0"/>
    <xf numFmtId="0" fontId="99" fillId="84" borderId="39" applyNumberFormat="0" applyAlignment="0" applyProtection="0"/>
    <xf numFmtId="0" fontId="99" fillId="84" borderId="39" applyNumberFormat="0" applyAlignment="0" applyProtection="0"/>
    <xf numFmtId="0" fontId="99" fillId="84" borderId="39" applyNumberFormat="0" applyAlignment="0" applyProtection="0"/>
    <xf numFmtId="0" fontId="99" fillId="84" borderId="39" applyNumberFormat="0" applyAlignment="0" applyProtection="0"/>
    <xf numFmtId="0" fontId="99" fillId="84" borderId="39" applyNumberFormat="0" applyAlignment="0" applyProtection="0"/>
    <xf numFmtId="0" fontId="99" fillId="84" borderId="39" applyNumberFormat="0" applyAlignment="0" applyProtection="0"/>
    <xf numFmtId="0" fontId="99" fillId="84" borderId="39" applyNumberFormat="0" applyAlignment="0" applyProtection="0"/>
    <xf numFmtId="0" fontId="99" fillId="84" borderId="39" applyNumberFormat="0" applyAlignment="0" applyProtection="0"/>
    <xf numFmtId="0" fontId="99" fillId="84" borderId="39" applyNumberFormat="0" applyAlignment="0" applyProtection="0"/>
    <xf numFmtId="0" fontId="99" fillId="84" borderId="39" applyNumberFormat="0" applyAlignment="0" applyProtection="0"/>
    <xf numFmtId="0" fontId="99" fillId="84" borderId="39" applyNumberFormat="0" applyAlignment="0" applyProtection="0"/>
    <xf numFmtId="0" fontId="99" fillId="84" borderId="39" applyNumberFormat="0" applyAlignment="0" applyProtection="0"/>
    <xf numFmtId="0" fontId="99" fillId="84" borderId="39" applyNumberFormat="0" applyAlignment="0" applyProtection="0"/>
    <xf numFmtId="0" fontId="99" fillId="84" borderId="39" applyNumberFormat="0" applyAlignment="0" applyProtection="0"/>
    <xf numFmtId="0" fontId="99" fillId="84" borderId="39" applyNumberFormat="0" applyAlignment="0" applyProtection="0"/>
    <xf numFmtId="0" fontId="99" fillId="84" borderId="39" applyNumberFormat="0" applyAlignment="0" applyProtection="0"/>
    <xf numFmtId="0" fontId="99" fillId="84" borderId="39" applyNumberFormat="0" applyAlignment="0" applyProtection="0"/>
    <xf numFmtId="0" fontId="99" fillId="84" borderId="39" applyNumberFormat="0" applyAlignment="0" applyProtection="0"/>
    <xf numFmtId="0" fontId="99" fillId="84" borderId="39" applyNumberFormat="0" applyAlignment="0" applyProtection="0"/>
    <xf numFmtId="0" fontId="99" fillId="84" borderId="39" applyNumberFormat="0" applyAlignment="0" applyProtection="0"/>
    <xf numFmtId="0" fontId="99" fillId="84" borderId="39" applyNumberFormat="0" applyAlignment="0" applyProtection="0"/>
    <xf numFmtId="0" fontId="99" fillId="84" borderId="39" applyNumberFormat="0" applyAlignment="0" applyProtection="0"/>
    <xf numFmtId="0" fontId="99" fillId="84" borderId="39" applyNumberFormat="0" applyAlignment="0" applyProtection="0"/>
    <xf numFmtId="0" fontId="99" fillId="84" borderId="39" applyNumberFormat="0" applyAlignment="0" applyProtection="0"/>
    <xf numFmtId="0" fontId="99" fillId="84" borderId="39" applyNumberFormat="0" applyAlignment="0" applyProtection="0"/>
    <xf numFmtId="0" fontId="99" fillId="84" borderId="39" applyNumberFormat="0" applyAlignment="0" applyProtection="0"/>
    <xf numFmtId="0" fontId="37" fillId="0" borderId="0">
      <alignment wrapText="1"/>
    </xf>
    <xf numFmtId="0" fontId="37" fillId="0" borderId="0">
      <alignment wrapText="1"/>
    </xf>
    <xf numFmtId="0" fontId="102" fillId="18" borderId="0" applyFill="0">
      <alignment wrapText="1"/>
    </xf>
    <xf numFmtId="0" fontId="102" fillId="18" borderId="0" applyFill="0">
      <alignment wrapText="1"/>
    </xf>
    <xf numFmtId="0" fontId="102" fillId="18" borderId="0" applyFill="0">
      <alignment wrapText="1"/>
    </xf>
    <xf numFmtId="0" fontId="102" fillId="18" borderId="0" applyFill="0">
      <alignment wrapText="1"/>
    </xf>
    <xf numFmtId="0" fontId="102" fillId="18" borderId="0" applyFill="0">
      <alignment wrapText="1"/>
    </xf>
    <xf numFmtId="0" fontId="102" fillId="18" borderId="0" applyFill="0">
      <alignment wrapText="1"/>
    </xf>
    <xf numFmtId="0" fontId="102" fillId="18" borderId="0" applyFill="0">
      <alignment wrapText="1"/>
    </xf>
    <xf numFmtId="0" fontId="102" fillId="18" borderId="0" applyFill="0">
      <alignment wrapText="1"/>
    </xf>
    <xf numFmtId="0" fontId="102" fillId="18" borderId="0" applyFill="0">
      <alignment wrapText="1"/>
    </xf>
    <xf numFmtId="0" fontId="102" fillId="18" borderId="0" applyFill="0">
      <alignment wrapText="1"/>
    </xf>
    <xf numFmtId="0" fontId="102" fillId="18" borderId="0" applyFill="0">
      <alignment wrapText="1"/>
    </xf>
    <xf numFmtId="0" fontId="102" fillId="18" borderId="0" applyFill="0">
      <alignment wrapText="1"/>
    </xf>
    <xf numFmtId="0" fontId="102" fillId="18" borderId="0" applyFill="0">
      <alignment wrapText="1"/>
    </xf>
    <xf numFmtId="0" fontId="102" fillId="18" borderId="0" applyFill="0">
      <alignment wrapText="1"/>
    </xf>
    <xf numFmtId="0" fontId="102" fillId="18" borderId="0" applyFill="0">
      <alignment wrapText="1"/>
    </xf>
    <xf numFmtId="0" fontId="102" fillId="18" borderId="0" applyFill="0">
      <alignment wrapText="1"/>
    </xf>
    <xf numFmtId="0" fontId="102" fillId="18" borderId="0" applyFill="0">
      <alignment wrapText="1"/>
    </xf>
    <xf numFmtId="0" fontId="102" fillId="18" borderId="0" applyFill="0">
      <alignment wrapText="1"/>
    </xf>
    <xf numFmtId="0" fontId="102" fillId="18" borderId="0" applyFill="0">
      <alignment wrapText="1"/>
    </xf>
    <xf numFmtId="0" fontId="102" fillId="18" borderId="0" applyFill="0">
      <alignment wrapText="1"/>
    </xf>
    <xf numFmtId="0" fontId="102" fillId="18" borderId="0" applyFill="0">
      <alignment wrapText="1"/>
    </xf>
    <xf numFmtId="0" fontId="102" fillId="18" borderId="0" applyFill="0">
      <alignment wrapText="1"/>
    </xf>
    <xf numFmtId="0" fontId="102" fillId="18" borderId="0" applyFill="0">
      <alignment wrapText="1"/>
    </xf>
    <xf numFmtId="0" fontId="102" fillId="18" borderId="0" applyFill="0">
      <alignment wrapText="1"/>
    </xf>
    <xf numFmtId="0" fontId="102" fillId="18" borderId="0" applyFill="0">
      <alignment wrapText="1"/>
    </xf>
    <xf numFmtId="0" fontId="102" fillId="18" borderId="0" applyFill="0">
      <alignment wrapText="1"/>
    </xf>
    <xf numFmtId="0" fontId="102" fillId="18" borderId="0" applyFill="0">
      <alignment wrapText="1"/>
    </xf>
    <xf numFmtId="0" fontId="102" fillId="18" borderId="0" applyFill="0">
      <alignment wrapText="1"/>
    </xf>
    <xf numFmtId="0" fontId="102" fillId="18" borderId="0" applyFill="0">
      <alignment wrapText="1"/>
    </xf>
    <xf numFmtId="0" fontId="102" fillId="18" borderId="0" applyFill="0">
      <alignment wrapText="1"/>
    </xf>
    <xf numFmtId="0" fontId="102" fillId="18" borderId="0" applyFill="0">
      <alignment wrapText="1"/>
    </xf>
    <xf numFmtId="0" fontId="102" fillId="18" borderId="0" applyFill="0">
      <alignment wrapText="1"/>
    </xf>
    <xf numFmtId="0" fontId="102" fillId="18" borderId="0" applyFill="0">
      <alignment wrapText="1"/>
    </xf>
    <xf numFmtId="0" fontId="102" fillId="18" borderId="0" applyFill="0">
      <alignment wrapText="1"/>
    </xf>
    <xf numFmtId="0" fontId="102" fillId="18" borderId="0" applyFill="0">
      <alignment wrapText="1"/>
    </xf>
    <xf numFmtId="0" fontId="102" fillId="18" borderId="0" applyFill="0">
      <alignment wrapText="1"/>
    </xf>
    <xf numFmtId="0" fontId="102" fillId="18" borderId="0" applyFill="0">
      <alignment wrapText="1"/>
    </xf>
    <xf numFmtId="0" fontId="102" fillId="18" borderId="0" applyFill="0">
      <alignment wrapText="1"/>
    </xf>
    <xf numFmtId="0" fontId="102" fillId="18" borderId="0" applyFill="0">
      <alignment wrapText="1"/>
    </xf>
    <xf numFmtId="0" fontId="102" fillId="18" borderId="0" applyFill="0">
      <alignment wrapText="1"/>
    </xf>
    <xf numFmtId="0" fontId="102" fillId="18" borderId="0" applyFill="0">
      <alignment wrapText="1"/>
    </xf>
    <xf numFmtId="0" fontId="102" fillId="18" borderId="0" applyFill="0">
      <alignment wrapText="1"/>
    </xf>
    <xf numFmtId="0" fontId="102" fillId="18" borderId="0" applyFill="0">
      <alignment wrapText="1"/>
    </xf>
    <xf numFmtId="0" fontId="102" fillId="18" borderId="0" applyFill="0">
      <alignment wrapText="1"/>
    </xf>
    <xf numFmtId="0" fontId="102" fillId="18" borderId="0" applyFill="0">
      <alignment wrapText="1"/>
    </xf>
    <xf numFmtId="0" fontId="102" fillId="18" borderId="0" applyFill="0">
      <alignment wrapText="1"/>
    </xf>
    <xf numFmtId="0" fontId="102" fillId="18" borderId="0" applyFill="0">
      <alignment wrapText="1"/>
    </xf>
    <xf numFmtId="0" fontId="102" fillId="18" borderId="0" applyFill="0">
      <alignment wrapText="1"/>
    </xf>
    <xf numFmtId="0" fontId="102" fillId="18" borderId="0" applyFill="0">
      <alignment wrapText="1"/>
    </xf>
    <xf numFmtId="0" fontId="102" fillId="18" borderId="0" applyFill="0">
      <alignment wrapText="1"/>
    </xf>
    <xf numFmtId="0" fontId="102" fillId="18" borderId="0" applyFill="0">
      <alignment wrapText="1"/>
    </xf>
    <xf numFmtId="0" fontId="102" fillId="18" borderId="0" applyFill="0">
      <alignment wrapText="1"/>
    </xf>
    <xf numFmtId="0" fontId="102" fillId="18" borderId="0" applyFill="0">
      <alignment wrapText="1"/>
    </xf>
    <xf numFmtId="0" fontId="102" fillId="18" borderId="0" applyFill="0">
      <alignment wrapText="1"/>
    </xf>
    <xf numFmtId="0" fontId="102" fillId="18" borderId="0" applyFill="0">
      <alignment wrapText="1"/>
    </xf>
    <xf numFmtId="0" fontId="102" fillId="18" borderId="0" applyFill="0">
      <alignment wrapText="1"/>
    </xf>
    <xf numFmtId="0" fontId="102" fillId="18" borderId="0" applyFill="0">
      <alignment wrapText="1"/>
    </xf>
    <xf numFmtId="0" fontId="102" fillId="18" borderId="0" applyFill="0">
      <alignment wrapText="1"/>
    </xf>
    <xf numFmtId="0" fontId="102" fillId="18" borderId="0" applyFill="0">
      <alignment wrapText="1"/>
    </xf>
    <xf numFmtId="0" fontId="80" fillId="18" borderId="0" applyFill="0">
      <alignment wrapText="1"/>
    </xf>
    <xf numFmtId="0" fontId="80" fillId="18" borderId="0" applyFill="0">
      <alignment wrapText="1"/>
    </xf>
    <xf numFmtId="0" fontId="102" fillId="18" borderId="0" applyFill="0">
      <alignment wrapText="1"/>
    </xf>
    <xf numFmtId="0" fontId="102" fillId="18" borderId="0" applyFill="0">
      <alignment wrapText="1"/>
    </xf>
    <xf numFmtId="0" fontId="102" fillId="18" borderId="0" applyFill="0">
      <alignment wrapText="1"/>
    </xf>
    <xf numFmtId="0" fontId="102" fillId="18" borderId="0" applyFill="0">
      <alignment wrapText="1"/>
    </xf>
    <xf numFmtId="0" fontId="102" fillId="18" borderId="0" applyFill="0">
      <alignment wrapText="1"/>
    </xf>
    <xf numFmtId="0" fontId="102" fillId="18" borderId="0" applyFill="0">
      <alignment wrapText="1"/>
    </xf>
    <xf numFmtId="0" fontId="102" fillId="18" borderId="0" applyFill="0">
      <alignment wrapText="1"/>
    </xf>
    <xf numFmtId="0" fontId="102" fillId="18" borderId="0" applyFill="0">
      <alignment wrapText="1"/>
    </xf>
    <xf numFmtId="0" fontId="102" fillId="18" borderId="0" applyFill="0">
      <alignment wrapText="1"/>
    </xf>
    <xf numFmtId="0" fontId="102" fillId="18" borderId="0" applyFill="0">
      <alignment wrapText="1"/>
    </xf>
    <xf numFmtId="0" fontId="102" fillId="18" borderId="0" applyFill="0">
      <alignment wrapText="1"/>
    </xf>
    <xf numFmtId="0" fontId="102" fillId="18" borderId="0" applyFill="0">
      <alignment wrapText="1"/>
    </xf>
    <xf numFmtId="0" fontId="102" fillId="18" borderId="0" applyFill="0">
      <alignment wrapText="1"/>
    </xf>
    <xf numFmtId="0" fontId="102" fillId="18" borderId="0" applyFill="0">
      <alignment wrapText="1"/>
    </xf>
    <xf numFmtId="0" fontId="102" fillId="18" borderId="0" applyFill="0">
      <alignment wrapText="1"/>
    </xf>
    <xf numFmtId="0" fontId="102" fillId="18" borderId="0" applyFill="0">
      <alignment wrapText="1"/>
    </xf>
    <xf numFmtId="0" fontId="102" fillId="18" borderId="0" applyFill="0">
      <alignment wrapText="1"/>
    </xf>
    <xf numFmtId="0" fontId="102" fillId="18" borderId="0" applyFill="0">
      <alignment wrapText="1"/>
    </xf>
    <xf numFmtId="0" fontId="102" fillId="18" borderId="0" applyFill="0">
      <alignment wrapText="1"/>
    </xf>
    <xf numFmtId="0" fontId="102" fillId="18" borderId="0" applyFill="0">
      <alignment wrapText="1"/>
    </xf>
    <xf numFmtId="0" fontId="102" fillId="18" borderId="0" applyFill="0">
      <alignment wrapText="1"/>
    </xf>
    <xf numFmtId="0" fontId="102" fillId="18" borderId="0" applyFill="0">
      <alignment wrapText="1"/>
    </xf>
    <xf numFmtId="0" fontId="102" fillId="18" borderId="0" applyFill="0">
      <alignment wrapText="1"/>
    </xf>
    <xf numFmtId="0" fontId="102" fillId="18" borderId="0" applyFill="0">
      <alignment wrapText="1"/>
    </xf>
    <xf numFmtId="0" fontId="102" fillId="18" borderId="0" applyFill="0">
      <alignment wrapText="1"/>
    </xf>
    <xf numFmtId="0" fontId="102" fillId="18" borderId="0" applyFill="0">
      <alignment wrapText="1"/>
    </xf>
    <xf numFmtId="0" fontId="102" fillId="18" borderId="0" applyFill="0">
      <alignment wrapText="1"/>
    </xf>
    <xf numFmtId="0" fontId="102" fillId="18" borderId="0" applyFill="0">
      <alignment wrapText="1"/>
    </xf>
    <xf numFmtId="0" fontId="102" fillId="18" borderId="0" applyFill="0">
      <alignment wrapText="1"/>
    </xf>
    <xf numFmtId="0" fontId="102" fillId="18" borderId="0" applyFill="0">
      <alignment wrapText="1"/>
    </xf>
    <xf numFmtId="0" fontId="102" fillId="18" borderId="0" applyFill="0">
      <alignment wrapText="1"/>
    </xf>
    <xf numFmtId="0" fontId="102" fillId="18" borderId="0" applyFill="0">
      <alignment wrapText="1"/>
    </xf>
    <xf numFmtId="0" fontId="102" fillId="18" borderId="0" applyFill="0">
      <alignment wrapText="1"/>
    </xf>
    <xf numFmtId="0" fontId="102" fillId="18" borderId="0" applyFill="0">
      <alignment wrapText="1"/>
    </xf>
    <xf numFmtId="0" fontId="102" fillId="18" borderId="0" applyFill="0">
      <alignment wrapText="1"/>
    </xf>
    <xf numFmtId="0" fontId="102" fillId="18" borderId="0" applyFill="0">
      <alignment wrapText="1"/>
    </xf>
    <xf numFmtId="0" fontId="102" fillId="18" borderId="0" applyFill="0">
      <alignment wrapText="1"/>
    </xf>
    <xf numFmtId="0" fontId="102" fillId="18" borderId="0" applyFill="0">
      <alignment wrapText="1"/>
    </xf>
    <xf numFmtId="0" fontId="102" fillId="18" borderId="0" applyFill="0">
      <alignment wrapText="1"/>
    </xf>
    <xf numFmtId="168" fontId="102" fillId="18" borderId="0" applyFill="0">
      <alignment wrapText="1"/>
    </xf>
    <xf numFmtId="0" fontId="54" fillId="0" borderId="0">
      <alignment horizontal="center" vertical="top" wrapText="1"/>
    </xf>
    <xf numFmtId="0" fontId="54" fillId="0" borderId="0">
      <alignment horizontal="center" vertical="top" wrapText="1"/>
    </xf>
    <xf numFmtId="0" fontId="253" fillId="0" borderId="0">
      <alignment horizontal="center" vertical="center" wrapText="1"/>
    </xf>
    <xf numFmtId="0" fontId="253" fillId="0" borderId="0">
      <alignment horizontal="centerContinuous" vertical="center" wrapText="1"/>
    </xf>
    <xf numFmtId="0" fontId="253" fillId="0" borderId="0">
      <alignment horizontal="centerContinuous" vertical="center" wrapText="1"/>
    </xf>
    <xf numFmtId="0" fontId="253" fillId="0" borderId="0">
      <alignment horizontal="centerContinuous" vertical="center" wrapText="1"/>
    </xf>
    <xf numFmtId="0" fontId="253" fillId="0" borderId="0">
      <alignment horizontal="centerContinuous" vertical="center" wrapText="1"/>
    </xf>
    <xf numFmtId="0" fontId="60" fillId="0" borderId="0">
      <alignment horizontal="center" vertical="center" wrapText="1"/>
    </xf>
    <xf numFmtId="0" fontId="60" fillId="0" borderId="0">
      <alignment horizontal="center" vertical="center" wrapText="1"/>
    </xf>
    <xf numFmtId="0" fontId="60" fillId="0" borderId="0">
      <alignment horizontal="center" vertical="center" wrapText="1"/>
    </xf>
    <xf numFmtId="0" fontId="60" fillId="0" borderId="0">
      <alignment horizontal="center" vertical="center" wrapText="1"/>
    </xf>
    <xf numFmtId="0" fontId="253" fillId="0" borderId="0">
      <alignment horizontal="center" vertical="center" wrapText="1"/>
    </xf>
    <xf numFmtId="0" fontId="253" fillId="0" borderId="0">
      <alignment horizontal="centerContinuous" vertical="center" wrapText="1"/>
    </xf>
    <xf numFmtId="165" fontId="254" fillId="18" borderId="1">
      <alignment wrapText="1"/>
    </xf>
    <xf numFmtId="165" fontId="254" fillId="18" borderId="1">
      <alignment wrapText="1"/>
    </xf>
    <xf numFmtId="0" fontId="214" fillId="0" borderId="0" applyNumberFormat="0" applyFill="0" applyBorder="0" applyAlignment="0" applyProtection="0"/>
    <xf numFmtId="0" fontId="214" fillId="0" borderId="0" applyNumberFormat="0" applyFill="0" applyBorder="0" applyAlignment="0" applyProtection="0"/>
    <xf numFmtId="0" fontId="214" fillId="0" borderId="0" applyNumberFormat="0" applyFill="0" applyBorder="0" applyAlignment="0" applyProtection="0"/>
    <xf numFmtId="0" fontId="214" fillId="0" borderId="0" applyNumberFormat="0" applyFill="0" applyBorder="0" applyAlignment="0" applyProtection="0"/>
    <xf numFmtId="0" fontId="214" fillId="0" borderId="0" applyNumberFormat="0" applyFill="0" applyBorder="0" applyAlignment="0" applyProtection="0"/>
    <xf numFmtId="0" fontId="214" fillId="0" borderId="0" applyNumberFormat="0" applyFill="0" applyBorder="0" applyAlignment="0" applyProtection="0"/>
    <xf numFmtId="0" fontId="214" fillId="0" borderId="0" applyNumberFormat="0" applyFill="0" applyBorder="0" applyAlignment="0" applyProtection="0"/>
    <xf numFmtId="0" fontId="214" fillId="0" borderId="0" applyNumberFormat="0" applyFill="0" applyBorder="0" applyAlignment="0" applyProtection="0"/>
    <xf numFmtId="0" fontId="214" fillId="0" borderId="0" applyNumberFormat="0" applyFill="0" applyBorder="0" applyAlignment="0" applyProtection="0"/>
    <xf numFmtId="0" fontId="214" fillId="0" borderId="0" applyNumberFormat="0" applyFill="0" applyBorder="0" applyAlignment="0" applyProtection="0"/>
    <xf numFmtId="0" fontId="214" fillId="0" borderId="0" applyNumberFormat="0" applyFill="0" applyBorder="0" applyAlignment="0" applyProtection="0"/>
    <xf numFmtId="0" fontId="214" fillId="0" borderId="0" applyNumberFormat="0" applyFill="0" applyBorder="0" applyAlignment="0" applyProtection="0"/>
    <xf numFmtId="0" fontId="214" fillId="0" borderId="0" applyNumberFormat="0" applyFill="0" applyBorder="0" applyAlignment="0" applyProtection="0"/>
    <xf numFmtId="0" fontId="214" fillId="0" borderId="0" applyNumberFormat="0" applyFill="0" applyBorder="0" applyAlignment="0" applyProtection="0"/>
    <xf numFmtId="0" fontId="214" fillId="0" borderId="0" applyNumberFormat="0" applyFill="0" applyBorder="0" applyAlignment="0" applyProtection="0"/>
    <xf numFmtId="0" fontId="214" fillId="0" borderId="0" applyNumberFormat="0" applyFill="0" applyBorder="0" applyAlignment="0" applyProtection="0"/>
    <xf numFmtId="0" fontId="214" fillId="0" borderId="0" applyNumberFormat="0" applyFill="0" applyBorder="0" applyAlignment="0" applyProtection="0"/>
    <xf numFmtId="0" fontId="214" fillId="0" borderId="0" applyNumberFormat="0" applyFill="0" applyBorder="0" applyAlignment="0" applyProtection="0"/>
    <xf numFmtId="0" fontId="214" fillId="0" borderId="0" applyNumberFormat="0" applyFill="0" applyBorder="0" applyAlignment="0" applyProtection="0"/>
    <xf numFmtId="0" fontId="214" fillId="0" borderId="0" applyNumberFormat="0" applyFill="0" applyBorder="0" applyAlignment="0" applyProtection="0"/>
    <xf numFmtId="0" fontId="214" fillId="0" borderId="0" applyNumberFormat="0" applyFill="0" applyBorder="0" applyAlignment="0" applyProtection="0"/>
    <xf numFmtId="0" fontId="214" fillId="0" borderId="0" applyNumberFormat="0" applyFill="0" applyBorder="0" applyAlignment="0" applyProtection="0"/>
    <xf numFmtId="0" fontId="214" fillId="0" borderId="0" applyNumberFormat="0" applyFill="0" applyBorder="0" applyAlignment="0" applyProtection="0"/>
    <xf numFmtId="0" fontId="214" fillId="0" borderId="0" applyNumberFormat="0" applyFill="0" applyBorder="0" applyAlignment="0" applyProtection="0"/>
    <xf numFmtId="0" fontId="214" fillId="0" borderId="0" applyNumberFormat="0" applyFill="0" applyBorder="0" applyAlignment="0" applyProtection="0"/>
    <xf numFmtId="0" fontId="214" fillId="0" borderId="0" applyNumberFormat="0" applyFill="0" applyBorder="0" applyAlignment="0" applyProtection="0"/>
    <xf numFmtId="0" fontId="214" fillId="0" borderId="0" applyNumberFormat="0" applyFill="0" applyBorder="0" applyAlignment="0" applyProtection="0"/>
    <xf numFmtId="0" fontId="214" fillId="0" borderId="0" applyNumberFormat="0" applyFill="0" applyBorder="0" applyAlignment="0" applyProtection="0"/>
    <xf numFmtId="0" fontId="214" fillId="0" borderId="0" applyNumberFormat="0" applyFill="0" applyBorder="0" applyAlignment="0" applyProtection="0"/>
    <xf numFmtId="0" fontId="214" fillId="0" borderId="0" applyNumberFormat="0" applyFill="0" applyBorder="0" applyAlignment="0" applyProtection="0"/>
    <xf numFmtId="0" fontId="214" fillId="0" borderId="0" applyNumberFormat="0" applyFill="0" applyBorder="0" applyAlignment="0" applyProtection="0"/>
    <xf numFmtId="0" fontId="214" fillId="0" borderId="0" applyNumberFormat="0" applyFill="0" applyBorder="0" applyAlignment="0" applyProtection="0"/>
    <xf numFmtId="0" fontId="214" fillId="0" borderId="0" applyNumberFormat="0" applyFill="0" applyBorder="0" applyAlignment="0" applyProtection="0"/>
    <xf numFmtId="0" fontId="214" fillId="0" borderId="0" applyNumberFormat="0" applyFill="0" applyBorder="0" applyAlignment="0" applyProtection="0"/>
    <xf numFmtId="0" fontId="214" fillId="0" borderId="0" applyNumberFormat="0" applyFill="0" applyBorder="0" applyAlignment="0" applyProtection="0"/>
    <xf numFmtId="0" fontId="214" fillId="0" borderId="0" applyNumberFormat="0" applyFill="0" applyBorder="0" applyAlignment="0" applyProtection="0"/>
    <xf numFmtId="0" fontId="214" fillId="0" borderId="0" applyNumberFormat="0" applyFill="0" applyBorder="0" applyAlignment="0" applyProtection="0"/>
    <xf numFmtId="0" fontId="214" fillId="0" borderId="0" applyNumberFormat="0" applyFill="0" applyBorder="0" applyAlignment="0" applyProtection="0"/>
    <xf numFmtId="0" fontId="214" fillId="0" borderId="0" applyNumberFormat="0" applyFill="0" applyBorder="0" applyAlignment="0" applyProtection="0"/>
    <xf numFmtId="0" fontId="214" fillId="0" borderId="0" applyNumberFormat="0" applyFill="0" applyBorder="0" applyAlignment="0" applyProtection="0"/>
    <xf numFmtId="0" fontId="214" fillId="0" borderId="0" applyNumberFormat="0" applyFill="0" applyBorder="0" applyAlignment="0" applyProtection="0"/>
    <xf numFmtId="0" fontId="214" fillId="0" borderId="0" applyNumberFormat="0" applyFill="0" applyBorder="0" applyAlignment="0" applyProtection="0"/>
    <xf numFmtId="7" fontId="66" fillId="0" borderId="0"/>
    <xf numFmtId="0" fontId="238" fillId="94" borderId="0" applyFill="0"/>
    <xf numFmtId="0" fontId="238" fillId="94" borderId="0" applyFill="0"/>
    <xf numFmtId="0" fontId="161" fillId="100" borderId="0" applyNumberFormat="0" applyBorder="0" applyAlignment="0" applyProtection="0"/>
    <xf numFmtId="0" fontId="161" fillId="100" borderId="0" applyNumberFormat="0" applyBorder="0" applyAlignment="0" applyProtection="0"/>
    <xf numFmtId="0" fontId="161" fillId="100" borderId="0" applyNumberFormat="0" applyBorder="0" applyAlignment="0" applyProtection="0"/>
    <xf numFmtId="0" fontId="161" fillId="100" borderId="0" applyNumberFormat="0" applyBorder="0" applyAlignment="0" applyProtection="0"/>
    <xf numFmtId="0" fontId="161" fillId="100" borderId="0" applyNumberFormat="0" applyBorder="0" applyAlignment="0" applyProtection="0"/>
    <xf numFmtId="0" fontId="161" fillId="100" borderId="0" applyNumberFormat="0" applyBorder="0" applyAlignment="0" applyProtection="0"/>
    <xf numFmtId="0" fontId="255" fillId="100" borderId="0" applyNumberFormat="0" applyBorder="0" applyAlignment="0" applyProtection="0"/>
    <xf numFmtId="0" fontId="255" fillId="100" borderId="0" applyNumberFormat="0" applyBorder="0" applyAlignment="0" applyProtection="0"/>
    <xf numFmtId="0" fontId="161" fillId="100" borderId="0" applyNumberFormat="0" applyBorder="0" applyAlignment="0" applyProtection="0"/>
    <xf numFmtId="0" fontId="161" fillId="100" borderId="0" applyNumberFormat="0" applyBorder="0" applyAlignment="0" applyProtection="0"/>
    <xf numFmtId="0" fontId="255" fillId="100" borderId="0" applyNumberFormat="0" applyBorder="0" applyAlignment="0" applyProtection="0"/>
    <xf numFmtId="0" fontId="255" fillId="100" borderId="0" applyNumberFormat="0" applyBorder="0" applyAlignment="0" applyProtection="0"/>
    <xf numFmtId="0" fontId="161" fillId="100" borderId="0" applyNumberFormat="0" applyBorder="0" applyAlignment="0" applyProtection="0"/>
    <xf numFmtId="0" fontId="255" fillId="100" borderId="0" applyNumberFormat="0" applyBorder="0" applyAlignment="0" applyProtection="0"/>
    <xf numFmtId="0" fontId="255" fillId="100" borderId="0" applyNumberFormat="0" applyBorder="0" applyAlignment="0" applyProtection="0"/>
    <xf numFmtId="0" fontId="255" fillId="100" borderId="0" applyNumberFormat="0" applyBorder="0" applyAlignment="0" applyProtection="0"/>
    <xf numFmtId="0" fontId="255" fillId="100" borderId="0" applyNumberFormat="0" applyBorder="0" applyAlignment="0" applyProtection="0"/>
    <xf numFmtId="0" fontId="161" fillId="131" borderId="0" applyNumberFormat="0" applyBorder="0" applyAlignment="0" applyProtection="0"/>
    <xf numFmtId="0" fontId="161" fillId="131" borderId="0" applyNumberFormat="0" applyBorder="0" applyAlignment="0" applyProtection="0"/>
    <xf numFmtId="0" fontId="161" fillId="100" borderId="0" applyNumberFormat="0" applyBorder="0" applyAlignment="0" applyProtection="0"/>
    <xf numFmtId="0" fontId="161" fillId="100" borderId="0" applyNumberFormat="0" applyBorder="0" applyAlignment="0" applyProtection="0"/>
    <xf numFmtId="0" fontId="161" fillId="100" borderId="0" applyNumberFormat="0" applyBorder="0" applyAlignment="0" applyProtection="0"/>
    <xf numFmtId="0" fontId="161" fillId="100" borderId="0" applyNumberFormat="0" applyBorder="0" applyAlignment="0" applyProtection="0"/>
    <xf numFmtId="0" fontId="161" fillId="100" borderId="0" applyNumberFormat="0" applyBorder="0" applyAlignment="0" applyProtection="0"/>
    <xf numFmtId="0" fontId="161" fillId="100" borderId="0" applyNumberFormat="0" applyBorder="0" applyAlignment="0" applyProtection="0"/>
    <xf numFmtId="0" fontId="161" fillId="100" borderId="0" applyNumberFormat="0" applyBorder="0" applyAlignment="0" applyProtection="0"/>
    <xf numFmtId="0" fontId="161" fillId="100" borderId="0" applyNumberFormat="0" applyBorder="0" applyAlignment="0" applyProtection="0"/>
    <xf numFmtId="0" fontId="161" fillId="100" borderId="0" applyNumberFormat="0" applyBorder="0" applyAlignment="0" applyProtection="0"/>
    <xf numFmtId="0" fontId="161" fillId="100" borderId="0" applyNumberFormat="0" applyBorder="0" applyAlignment="0" applyProtection="0"/>
    <xf numFmtId="0" fontId="161" fillId="100" borderId="0" applyNumberFormat="0" applyBorder="0" applyAlignment="0" applyProtection="0"/>
    <xf numFmtId="0" fontId="161" fillId="100" borderId="0" applyNumberFormat="0" applyBorder="0" applyAlignment="0" applyProtection="0"/>
    <xf numFmtId="0" fontId="161" fillId="100" borderId="0" applyNumberFormat="0" applyBorder="0" applyAlignment="0" applyProtection="0"/>
    <xf numFmtId="0" fontId="161" fillId="100" borderId="0" applyNumberFormat="0" applyBorder="0" applyAlignment="0" applyProtection="0"/>
    <xf numFmtId="0" fontId="161" fillId="100" borderId="0" applyNumberFormat="0" applyBorder="0" applyAlignment="0" applyProtection="0"/>
    <xf numFmtId="0" fontId="161" fillId="100" borderId="0" applyNumberFormat="0" applyBorder="0" applyAlignment="0" applyProtection="0"/>
    <xf numFmtId="0" fontId="161" fillId="100" borderId="0" applyNumberFormat="0" applyBorder="0" applyAlignment="0" applyProtection="0"/>
    <xf numFmtId="0" fontId="161" fillId="100" borderId="0" applyNumberFormat="0" applyBorder="0" applyAlignment="0" applyProtection="0"/>
    <xf numFmtId="0" fontId="161" fillId="100" borderId="0" applyNumberFormat="0" applyBorder="0" applyAlignment="0" applyProtection="0"/>
    <xf numFmtId="0" fontId="161" fillId="100" borderId="0" applyNumberFormat="0" applyBorder="0" applyAlignment="0" applyProtection="0"/>
    <xf numFmtId="0" fontId="161" fillId="100" borderId="0" applyNumberFormat="0" applyBorder="0" applyAlignment="0" applyProtection="0"/>
    <xf numFmtId="0" fontId="161" fillId="100" borderId="0" applyNumberFormat="0" applyBorder="0" applyAlignment="0" applyProtection="0"/>
    <xf numFmtId="0" fontId="161" fillId="100" borderId="0" applyNumberFormat="0" applyBorder="0" applyAlignment="0" applyProtection="0"/>
    <xf numFmtId="0" fontId="161" fillId="100" borderId="0" applyNumberFormat="0" applyBorder="0" applyAlignment="0" applyProtection="0"/>
    <xf numFmtId="0" fontId="161" fillId="100" borderId="0" applyNumberFormat="0" applyBorder="0" applyAlignment="0" applyProtection="0"/>
    <xf numFmtId="0" fontId="161" fillId="100" borderId="0" applyNumberFormat="0" applyBorder="0" applyAlignment="0" applyProtection="0"/>
    <xf numFmtId="0" fontId="161" fillId="100" borderId="0" applyNumberFormat="0" applyBorder="0" applyAlignment="0" applyProtection="0"/>
    <xf numFmtId="0" fontId="161" fillId="100" borderId="0" applyNumberFormat="0" applyBorder="0" applyAlignment="0" applyProtection="0"/>
    <xf numFmtId="0" fontId="161" fillId="100" borderId="0" applyNumberFormat="0" applyBorder="0" applyAlignment="0" applyProtection="0"/>
    <xf numFmtId="49" fontId="228" fillId="0" borderId="1">
      <alignment horizontal="right" vertical="top" wrapText="1"/>
    </xf>
    <xf numFmtId="49" fontId="228" fillId="0" borderId="1">
      <alignment horizontal="right" vertical="top" wrapText="1"/>
    </xf>
    <xf numFmtId="265" fontId="256" fillId="0" borderId="0">
      <alignment horizontal="right" vertical="top" wrapText="1"/>
    </xf>
    <xf numFmtId="0" fontId="257" fillId="0" borderId="0"/>
    <xf numFmtId="0" fontId="2" fillId="0" borderId="0"/>
    <xf numFmtId="178" fontId="2" fillId="0" borderId="0"/>
    <xf numFmtId="178" fontId="2" fillId="0" borderId="0"/>
    <xf numFmtId="0" fontId="2" fillId="0" borderId="0"/>
    <xf numFmtId="0" fontId="2" fillId="0" borderId="0"/>
    <xf numFmtId="0" fontId="2" fillId="0" borderId="0"/>
    <xf numFmtId="0" fontId="62" fillId="0" borderId="0"/>
    <xf numFmtId="0" fontId="257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37" fillId="0" borderId="0"/>
    <xf numFmtId="0" fontId="37" fillId="0" borderId="0"/>
    <xf numFmtId="49" fontId="26" fillId="0" borderId="0" applyBorder="0">
      <alignment vertical="top"/>
    </xf>
    <xf numFmtId="0" fontId="3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8" fillId="0" borderId="0"/>
    <xf numFmtId="0" fontId="2" fillId="0" borderId="0"/>
    <xf numFmtId="178" fontId="2" fillId="0" borderId="0"/>
    <xf numFmtId="178" fontId="2" fillId="0" borderId="0"/>
    <xf numFmtId="0" fontId="2" fillId="0" borderId="0"/>
    <xf numFmtId="0" fontId="2" fillId="0" borderId="0"/>
    <xf numFmtId="0" fontId="2" fillId="0" borderId="0"/>
    <xf numFmtId="0" fontId="62" fillId="0" borderId="0"/>
    <xf numFmtId="0" fontId="31" fillId="0" borderId="0"/>
    <xf numFmtId="0" fontId="31" fillId="0" borderId="0"/>
    <xf numFmtId="178" fontId="2" fillId="0" borderId="0"/>
    <xf numFmtId="178" fontId="2" fillId="0" borderId="0"/>
    <xf numFmtId="0" fontId="38" fillId="0" borderId="0"/>
    <xf numFmtId="0" fontId="25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62" fillId="0" borderId="0"/>
    <xf numFmtId="0" fontId="62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8" fillId="0" borderId="0"/>
    <xf numFmtId="0" fontId="62" fillId="0" borderId="0"/>
    <xf numFmtId="0" fontId="62" fillId="0" borderId="0"/>
    <xf numFmtId="0" fontId="31" fillId="0" borderId="0"/>
    <xf numFmtId="0" fontId="31" fillId="0" borderId="0"/>
    <xf numFmtId="0" fontId="31" fillId="0" borderId="0"/>
    <xf numFmtId="0" fontId="3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8" fillId="0" borderId="0"/>
    <xf numFmtId="0" fontId="2" fillId="0" borderId="0"/>
    <xf numFmtId="178" fontId="2" fillId="0" borderId="0"/>
    <xf numFmtId="178" fontId="2" fillId="0" borderId="0"/>
    <xf numFmtId="0" fontId="2" fillId="0" borderId="0"/>
    <xf numFmtId="0" fontId="2" fillId="0" borderId="0"/>
    <xf numFmtId="0" fontId="2" fillId="0" borderId="0"/>
    <xf numFmtId="0" fontId="62" fillId="0" borderId="0"/>
    <xf numFmtId="178" fontId="31" fillId="0" borderId="0"/>
    <xf numFmtId="0" fontId="3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1" fillId="0" borderId="0"/>
    <xf numFmtId="0" fontId="2" fillId="0" borderId="0"/>
    <xf numFmtId="178" fontId="2" fillId="0" borderId="0"/>
    <xf numFmtId="178" fontId="2" fillId="0" borderId="0"/>
    <xf numFmtId="0" fontId="2" fillId="0" borderId="0"/>
    <xf numFmtId="0" fontId="2" fillId="0" borderId="0"/>
    <xf numFmtId="0" fontId="2" fillId="0" borderId="0"/>
    <xf numFmtId="0" fontId="62" fillId="0" borderId="0"/>
    <xf numFmtId="0" fontId="2" fillId="0" borderId="0"/>
    <xf numFmtId="178" fontId="2" fillId="0" borderId="0"/>
    <xf numFmtId="178" fontId="2" fillId="0" borderId="0"/>
    <xf numFmtId="0" fontId="2" fillId="0" borderId="0"/>
    <xf numFmtId="0" fontId="2" fillId="0" borderId="0"/>
    <xf numFmtId="0" fontId="2" fillId="0" borderId="0"/>
    <xf numFmtId="0" fontId="62" fillId="0" borderId="0"/>
    <xf numFmtId="178" fontId="2" fillId="0" borderId="0"/>
    <xf numFmtId="178" fontId="2" fillId="0" borderId="0"/>
    <xf numFmtId="0" fontId="31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8" fillId="0" borderId="0"/>
    <xf numFmtId="0" fontId="2" fillId="0" borderId="0"/>
    <xf numFmtId="178" fontId="2" fillId="0" borderId="0"/>
    <xf numFmtId="178" fontId="2" fillId="0" borderId="0"/>
    <xf numFmtId="0" fontId="2" fillId="0" borderId="0"/>
    <xf numFmtId="0" fontId="2" fillId="0" borderId="0"/>
    <xf numFmtId="0" fontId="2" fillId="0" borderId="0"/>
    <xf numFmtId="0" fontId="62" fillId="0" borderId="0"/>
    <xf numFmtId="0" fontId="3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49" fontId="26" fillId="0" borderId="0" applyBorder="0">
      <alignment vertical="top"/>
    </xf>
    <xf numFmtId="0" fontId="62" fillId="0" borderId="0"/>
    <xf numFmtId="0" fontId="62" fillId="0" borderId="0"/>
    <xf numFmtId="0" fontId="31" fillId="0" borderId="0"/>
    <xf numFmtId="0" fontId="2" fillId="0" borderId="0"/>
    <xf numFmtId="0" fontId="2" fillId="0" borderId="0"/>
    <xf numFmtId="178" fontId="2" fillId="0" borderId="0"/>
    <xf numFmtId="178" fontId="2" fillId="0" borderId="0"/>
    <xf numFmtId="0" fontId="2" fillId="0" borderId="0"/>
    <xf numFmtId="0" fontId="2" fillId="0" borderId="0"/>
    <xf numFmtId="0" fontId="2" fillId="0" borderId="0"/>
    <xf numFmtId="0" fontId="62" fillId="0" borderId="0"/>
    <xf numFmtId="0" fontId="2" fillId="0" borderId="0"/>
    <xf numFmtId="178" fontId="2" fillId="0" borderId="0"/>
    <xf numFmtId="178" fontId="2" fillId="0" borderId="0"/>
    <xf numFmtId="0" fontId="2" fillId="0" borderId="0"/>
    <xf numFmtId="0" fontId="2" fillId="0" borderId="0"/>
    <xf numFmtId="0" fontId="2" fillId="0" borderId="0"/>
    <xf numFmtId="0" fontId="62" fillId="0" borderId="0"/>
    <xf numFmtId="0" fontId="2" fillId="0" borderId="0"/>
    <xf numFmtId="178" fontId="2" fillId="0" borderId="0"/>
    <xf numFmtId="178" fontId="2" fillId="0" borderId="0"/>
    <xf numFmtId="178" fontId="2" fillId="0" borderId="0"/>
    <xf numFmtId="178" fontId="2" fillId="0" borderId="0"/>
    <xf numFmtId="178" fontId="2" fillId="0" borderId="0"/>
    <xf numFmtId="178" fontId="2" fillId="0" borderId="0"/>
    <xf numFmtId="0" fontId="2" fillId="0" borderId="0"/>
    <xf numFmtId="0" fontId="2" fillId="0" borderId="0"/>
    <xf numFmtId="0" fontId="2" fillId="0" borderId="0"/>
    <xf numFmtId="0" fontId="62" fillId="0" borderId="0"/>
    <xf numFmtId="178" fontId="2" fillId="0" borderId="0"/>
    <xf numFmtId="178" fontId="2" fillId="0" borderId="0"/>
    <xf numFmtId="178" fontId="2" fillId="0" borderId="0"/>
    <xf numFmtId="178" fontId="2" fillId="0" borderId="0"/>
    <xf numFmtId="178" fontId="2" fillId="0" borderId="0"/>
    <xf numFmtId="178" fontId="2" fillId="0" borderId="0"/>
    <xf numFmtId="0" fontId="2" fillId="0" borderId="0"/>
    <xf numFmtId="0" fontId="2" fillId="0" borderId="0"/>
    <xf numFmtId="0" fontId="2" fillId="0" borderId="0"/>
    <xf numFmtId="0" fontId="62" fillId="0" borderId="0"/>
    <xf numFmtId="0" fontId="2" fillId="0" borderId="0"/>
    <xf numFmtId="178" fontId="2" fillId="0" borderId="0"/>
    <xf numFmtId="178" fontId="2" fillId="0" borderId="0"/>
    <xf numFmtId="0" fontId="2" fillId="0" borderId="0"/>
    <xf numFmtId="0" fontId="2" fillId="0" borderId="0"/>
    <xf numFmtId="0" fontId="2" fillId="0" borderId="0"/>
    <xf numFmtId="0" fontId="62" fillId="0" borderId="0"/>
    <xf numFmtId="0" fontId="31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31" fillId="0" borderId="0"/>
    <xf numFmtId="0" fontId="31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31" fillId="0" borderId="0"/>
    <xf numFmtId="0" fontId="2" fillId="0" borderId="0"/>
    <xf numFmtId="0" fontId="2" fillId="0" borderId="0"/>
    <xf numFmtId="178" fontId="2" fillId="0" borderId="0"/>
    <xf numFmtId="178" fontId="2" fillId="0" borderId="0"/>
    <xf numFmtId="0" fontId="2" fillId="0" borderId="0"/>
    <xf numFmtId="0" fontId="2" fillId="0" borderId="0"/>
    <xf numFmtId="0" fontId="2" fillId="0" borderId="0"/>
    <xf numFmtId="0" fontId="62" fillId="0" borderId="0"/>
    <xf numFmtId="178" fontId="2" fillId="0" borderId="0"/>
    <xf numFmtId="178" fontId="2" fillId="0" borderId="0"/>
    <xf numFmtId="0" fontId="2" fillId="0" borderId="0"/>
    <xf numFmtId="0" fontId="2" fillId="0" borderId="0"/>
    <xf numFmtId="0" fontId="2" fillId="0" borderId="0"/>
    <xf numFmtId="0" fontId="62" fillId="0" borderId="0"/>
    <xf numFmtId="0" fontId="2" fillId="0" borderId="0"/>
    <xf numFmtId="178" fontId="2" fillId="0" borderId="0"/>
    <xf numFmtId="178" fontId="2" fillId="0" borderId="0"/>
    <xf numFmtId="0" fontId="2" fillId="0" borderId="0"/>
    <xf numFmtId="0" fontId="2" fillId="0" borderId="0"/>
    <xf numFmtId="0" fontId="2" fillId="0" borderId="0"/>
    <xf numFmtId="0" fontId="62" fillId="0" borderId="0"/>
    <xf numFmtId="0" fontId="31" fillId="0" borderId="0"/>
    <xf numFmtId="0" fontId="31" fillId="0" borderId="0"/>
    <xf numFmtId="0" fontId="31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31" fillId="0" borderId="0"/>
    <xf numFmtId="0" fontId="31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31" fillId="0" borderId="0"/>
    <xf numFmtId="0" fontId="2" fillId="0" borderId="0"/>
    <xf numFmtId="0" fontId="2" fillId="0" borderId="0"/>
    <xf numFmtId="178" fontId="2" fillId="0" borderId="0"/>
    <xf numFmtId="178" fontId="2" fillId="0" borderId="0"/>
    <xf numFmtId="0" fontId="2" fillId="0" borderId="0"/>
    <xf numFmtId="0" fontId="2" fillId="0" borderId="0"/>
    <xf numFmtId="0" fontId="2" fillId="0" borderId="0"/>
    <xf numFmtId="0" fontId="62" fillId="0" borderId="0"/>
    <xf numFmtId="178" fontId="2" fillId="0" borderId="0"/>
    <xf numFmtId="178" fontId="2" fillId="0" borderId="0"/>
    <xf numFmtId="0" fontId="2" fillId="0" borderId="0"/>
    <xf numFmtId="0" fontId="2" fillId="0" borderId="0"/>
    <xf numFmtId="0" fontId="2" fillId="0" borderId="0"/>
    <xf numFmtId="0" fontId="62" fillId="0" borderId="0"/>
    <xf numFmtId="0" fontId="2" fillId="0" borderId="0"/>
    <xf numFmtId="178" fontId="2" fillId="0" borderId="0"/>
    <xf numFmtId="178" fontId="2" fillId="0" borderId="0"/>
    <xf numFmtId="0" fontId="2" fillId="0" borderId="0"/>
    <xf numFmtId="0" fontId="2" fillId="0" borderId="0"/>
    <xf numFmtId="0" fontId="2" fillId="0" borderId="0"/>
    <xf numFmtId="0" fontId="62" fillId="0" borderId="0"/>
    <xf numFmtId="0" fontId="31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31" fillId="0" borderId="0"/>
    <xf numFmtId="0" fontId="31" fillId="0" borderId="0"/>
    <xf numFmtId="0" fontId="62" fillId="0" borderId="0"/>
    <xf numFmtId="0" fontId="62" fillId="0" borderId="0"/>
    <xf numFmtId="49" fontId="26" fillId="0" borderId="0" applyBorder="0">
      <alignment vertical="top"/>
    </xf>
    <xf numFmtId="0" fontId="2" fillId="0" borderId="0"/>
    <xf numFmtId="49" fontId="26" fillId="0" borderId="0" applyBorder="0">
      <alignment vertical="top"/>
    </xf>
    <xf numFmtId="0" fontId="2" fillId="0" borderId="0"/>
    <xf numFmtId="0" fontId="70" fillId="0" borderId="0"/>
    <xf numFmtId="178" fontId="37" fillId="0" borderId="0"/>
    <xf numFmtId="0" fontId="2" fillId="0" borderId="0"/>
    <xf numFmtId="0" fontId="2" fillId="0" borderId="0"/>
    <xf numFmtId="0" fontId="2" fillId="0" borderId="0"/>
    <xf numFmtId="0" fontId="2" fillId="0" borderId="0"/>
    <xf numFmtId="250" fontId="37" fillId="0" borderId="0"/>
    <xf numFmtId="0" fontId="31" fillId="0" borderId="0"/>
    <xf numFmtId="0" fontId="2" fillId="0" borderId="0"/>
    <xf numFmtId="0" fontId="8" fillId="0" borderId="0"/>
    <xf numFmtId="0" fontId="8" fillId="0" borderId="0"/>
    <xf numFmtId="0" fontId="70" fillId="0" borderId="0"/>
    <xf numFmtId="178" fontId="2" fillId="0" borderId="0"/>
    <xf numFmtId="178" fontId="2" fillId="0" borderId="0"/>
    <xf numFmtId="0" fontId="2" fillId="0" borderId="0"/>
    <xf numFmtId="0" fontId="2" fillId="0" borderId="0"/>
    <xf numFmtId="0" fontId="2" fillId="0" borderId="0"/>
    <xf numFmtId="0" fontId="62" fillId="0" borderId="0"/>
    <xf numFmtId="0" fontId="31" fillId="0" borderId="0"/>
    <xf numFmtId="0" fontId="31" fillId="0" borderId="0"/>
    <xf numFmtId="0" fontId="31" fillId="0" borderId="0"/>
    <xf numFmtId="0" fontId="37" fillId="0" borderId="0"/>
    <xf numFmtId="0" fontId="37" fillId="0" borderId="0"/>
    <xf numFmtId="0" fontId="2" fillId="0" borderId="0"/>
    <xf numFmtId="0" fontId="2" fillId="0" borderId="0"/>
    <xf numFmtId="0" fontId="2" fillId="0" borderId="0"/>
    <xf numFmtId="178" fontId="2" fillId="0" borderId="0"/>
    <xf numFmtId="178" fontId="2" fillId="0" borderId="0"/>
    <xf numFmtId="0" fontId="2" fillId="0" borderId="0"/>
    <xf numFmtId="0" fontId="2" fillId="0" borderId="0"/>
    <xf numFmtId="0" fontId="2" fillId="0" borderId="0"/>
    <xf numFmtId="0" fontId="62" fillId="0" borderId="0"/>
    <xf numFmtId="178" fontId="2" fillId="0" borderId="0"/>
    <xf numFmtId="178" fontId="2" fillId="0" borderId="0"/>
    <xf numFmtId="0" fontId="2" fillId="0" borderId="0"/>
    <xf numFmtId="0" fontId="2" fillId="0" borderId="0"/>
    <xf numFmtId="0" fontId="2" fillId="0" borderId="0"/>
    <xf numFmtId="0" fontId="62" fillId="0" borderId="0"/>
    <xf numFmtId="0" fontId="2" fillId="0" borderId="0"/>
    <xf numFmtId="178" fontId="2" fillId="0" borderId="0"/>
    <xf numFmtId="178" fontId="2" fillId="0" borderId="0"/>
    <xf numFmtId="0" fontId="2" fillId="0" borderId="0"/>
    <xf numFmtId="0" fontId="2" fillId="0" borderId="0"/>
    <xf numFmtId="0" fontId="2" fillId="0" borderId="0"/>
    <xf numFmtId="0" fontId="62" fillId="0" borderId="0"/>
    <xf numFmtId="178" fontId="2" fillId="0" borderId="0"/>
    <xf numFmtId="178" fontId="2" fillId="0" borderId="0"/>
    <xf numFmtId="0" fontId="2" fillId="0" borderId="0"/>
    <xf numFmtId="0" fontId="2" fillId="0" borderId="0"/>
    <xf numFmtId="0" fontId="2" fillId="0" borderId="0"/>
    <xf numFmtId="0" fontId="62" fillId="0" borderId="0"/>
    <xf numFmtId="0" fontId="2" fillId="0" borderId="0"/>
    <xf numFmtId="0" fontId="2" fillId="0" borderId="0"/>
    <xf numFmtId="0" fontId="2" fillId="0" borderId="0"/>
    <xf numFmtId="178" fontId="2" fillId="0" borderId="0"/>
    <xf numFmtId="178" fontId="2" fillId="0" borderId="0"/>
    <xf numFmtId="0" fontId="2" fillId="0" borderId="0"/>
    <xf numFmtId="0" fontId="2" fillId="0" borderId="0"/>
    <xf numFmtId="0" fontId="2" fillId="0" borderId="0"/>
    <xf numFmtId="0" fontId="62" fillId="0" borderId="0"/>
    <xf numFmtId="178" fontId="2" fillId="0" borderId="0"/>
    <xf numFmtId="178" fontId="2" fillId="0" borderId="0"/>
    <xf numFmtId="0" fontId="2" fillId="0" borderId="0"/>
    <xf numFmtId="0" fontId="2" fillId="0" borderId="0"/>
    <xf numFmtId="0" fontId="2" fillId="0" borderId="0"/>
    <xf numFmtId="0" fontId="62" fillId="0" borderId="0"/>
    <xf numFmtId="0" fontId="2" fillId="0" borderId="0"/>
    <xf numFmtId="178" fontId="2" fillId="0" borderId="0"/>
    <xf numFmtId="178" fontId="2" fillId="0" borderId="0"/>
    <xf numFmtId="0" fontId="2" fillId="0" borderId="0"/>
    <xf numFmtId="0" fontId="2" fillId="0" borderId="0"/>
    <xf numFmtId="0" fontId="2" fillId="0" borderId="0"/>
    <xf numFmtId="0" fontId="62" fillId="0" borderId="0"/>
    <xf numFmtId="178" fontId="2" fillId="0" borderId="0"/>
    <xf numFmtId="178" fontId="2" fillId="0" borderId="0"/>
    <xf numFmtId="0" fontId="2" fillId="0" borderId="0"/>
    <xf numFmtId="0" fontId="2" fillId="0" borderId="0"/>
    <xf numFmtId="0" fontId="2" fillId="0" borderId="0"/>
    <xf numFmtId="0" fontId="62" fillId="0" borderId="0"/>
    <xf numFmtId="0" fontId="2" fillId="0" borderId="0"/>
    <xf numFmtId="0" fontId="2" fillId="0" borderId="0"/>
    <xf numFmtId="178" fontId="2" fillId="0" borderId="0"/>
    <xf numFmtId="178" fontId="2" fillId="0" borderId="0"/>
    <xf numFmtId="0" fontId="2" fillId="0" borderId="0"/>
    <xf numFmtId="0" fontId="2" fillId="0" borderId="0"/>
    <xf numFmtId="0" fontId="2" fillId="0" borderId="0"/>
    <xf numFmtId="0" fontId="62" fillId="0" borderId="0"/>
    <xf numFmtId="178" fontId="2" fillId="0" borderId="0"/>
    <xf numFmtId="178" fontId="2" fillId="0" borderId="0"/>
    <xf numFmtId="0" fontId="2" fillId="0" borderId="0"/>
    <xf numFmtId="0" fontId="2" fillId="0" borderId="0"/>
    <xf numFmtId="0" fontId="2" fillId="0" borderId="0"/>
    <xf numFmtId="0" fontId="62" fillId="0" borderId="0"/>
    <xf numFmtId="0" fontId="2" fillId="0" borderId="0"/>
    <xf numFmtId="178" fontId="2" fillId="0" borderId="0"/>
    <xf numFmtId="178" fontId="2" fillId="0" borderId="0"/>
    <xf numFmtId="0" fontId="2" fillId="0" borderId="0"/>
    <xf numFmtId="0" fontId="2" fillId="0" borderId="0"/>
    <xf numFmtId="0" fontId="2" fillId="0" borderId="0"/>
    <xf numFmtId="0" fontId="6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2" fillId="0" borderId="0"/>
    <xf numFmtId="0" fontId="2" fillId="0" borderId="0"/>
    <xf numFmtId="178" fontId="2" fillId="0" borderId="0"/>
    <xf numFmtId="178" fontId="2" fillId="0" borderId="0"/>
    <xf numFmtId="0" fontId="2" fillId="0" borderId="0"/>
    <xf numFmtId="0" fontId="2" fillId="0" borderId="0"/>
    <xf numFmtId="0" fontId="2" fillId="0" borderId="0"/>
    <xf numFmtId="0" fontId="62" fillId="0" borderId="0"/>
    <xf numFmtId="0" fontId="2" fillId="0" borderId="0"/>
    <xf numFmtId="178" fontId="2" fillId="0" borderId="0"/>
    <xf numFmtId="178" fontId="2" fillId="0" borderId="0"/>
    <xf numFmtId="0" fontId="2" fillId="0" borderId="0"/>
    <xf numFmtId="0" fontId="2" fillId="0" borderId="0"/>
    <xf numFmtId="0" fontId="2" fillId="0" borderId="0"/>
    <xf numFmtId="0" fontId="62" fillId="0" borderId="0"/>
    <xf numFmtId="0" fontId="2" fillId="0" borderId="0"/>
    <xf numFmtId="178" fontId="2" fillId="0" borderId="0"/>
    <xf numFmtId="178" fontId="2" fillId="0" borderId="0"/>
    <xf numFmtId="0" fontId="2" fillId="0" borderId="0"/>
    <xf numFmtId="0" fontId="2" fillId="0" borderId="0"/>
    <xf numFmtId="0" fontId="2" fillId="0" borderId="0"/>
    <xf numFmtId="0" fontId="62" fillId="0" borderId="0"/>
    <xf numFmtId="0" fontId="2" fillId="0" borderId="0"/>
    <xf numFmtId="178" fontId="2" fillId="0" borderId="0"/>
    <xf numFmtId="178" fontId="2" fillId="0" borderId="0"/>
    <xf numFmtId="0" fontId="2" fillId="0" borderId="0"/>
    <xf numFmtId="0" fontId="2" fillId="0" borderId="0"/>
    <xf numFmtId="0" fontId="2" fillId="0" borderId="0"/>
    <xf numFmtId="0" fontId="62" fillId="0" borderId="0"/>
    <xf numFmtId="0" fontId="2" fillId="0" borderId="0"/>
    <xf numFmtId="178" fontId="2" fillId="0" borderId="0"/>
    <xf numFmtId="178" fontId="2" fillId="0" borderId="0"/>
    <xf numFmtId="0" fontId="2" fillId="0" borderId="0"/>
    <xf numFmtId="0" fontId="2" fillId="0" borderId="0"/>
    <xf numFmtId="0" fontId="2" fillId="0" borderId="0"/>
    <xf numFmtId="0" fontId="62" fillId="0" borderId="0"/>
    <xf numFmtId="0" fontId="2" fillId="0" borderId="0"/>
    <xf numFmtId="178" fontId="2" fillId="0" borderId="0"/>
    <xf numFmtId="178" fontId="2" fillId="0" borderId="0"/>
    <xf numFmtId="0" fontId="2" fillId="0" borderId="0"/>
    <xf numFmtId="0" fontId="2" fillId="0" borderId="0"/>
    <xf numFmtId="0" fontId="2" fillId="0" borderId="0"/>
    <xf numFmtId="0" fontId="62" fillId="0" borderId="0"/>
    <xf numFmtId="0" fontId="37" fillId="0" borderId="0"/>
    <xf numFmtId="0" fontId="62" fillId="0" borderId="0"/>
    <xf numFmtId="0" fontId="37" fillId="0" borderId="0"/>
    <xf numFmtId="0" fontId="2" fillId="0" borderId="0"/>
    <xf numFmtId="178" fontId="2" fillId="0" borderId="0"/>
    <xf numFmtId="178" fontId="2" fillId="0" borderId="0"/>
    <xf numFmtId="0" fontId="2" fillId="0" borderId="0"/>
    <xf numFmtId="0" fontId="2" fillId="0" borderId="0"/>
    <xf numFmtId="0" fontId="2" fillId="0" borderId="0"/>
    <xf numFmtId="0" fontId="62" fillId="0" borderId="0"/>
    <xf numFmtId="0" fontId="2" fillId="0" borderId="0"/>
    <xf numFmtId="178" fontId="2" fillId="0" borderId="0"/>
    <xf numFmtId="178" fontId="2" fillId="0" borderId="0"/>
    <xf numFmtId="0" fontId="2" fillId="0" borderId="0"/>
    <xf numFmtId="0" fontId="2" fillId="0" borderId="0"/>
    <xf numFmtId="0" fontId="2" fillId="0" borderId="0"/>
    <xf numFmtId="0" fontId="62" fillId="0" borderId="0"/>
    <xf numFmtId="0" fontId="2" fillId="0" borderId="0"/>
    <xf numFmtId="178" fontId="2" fillId="0" borderId="0"/>
    <xf numFmtId="178" fontId="2" fillId="0" borderId="0"/>
    <xf numFmtId="0" fontId="2" fillId="0" borderId="0"/>
    <xf numFmtId="0" fontId="2" fillId="0" borderId="0"/>
    <xf numFmtId="0" fontId="2" fillId="0" borderId="0"/>
    <xf numFmtId="0" fontId="62" fillId="0" borderId="0"/>
    <xf numFmtId="0" fontId="37" fillId="0" borderId="0"/>
    <xf numFmtId="0" fontId="37" fillId="0" borderId="0"/>
    <xf numFmtId="0" fontId="70" fillId="0" borderId="0"/>
    <xf numFmtId="0" fontId="70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8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31" fillId="0" borderId="0"/>
    <xf numFmtId="0" fontId="31" fillId="0" borderId="0"/>
    <xf numFmtId="0" fontId="3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0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" fillId="0" borderId="0"/>
    <xf numFmtId="0" fontId="31" fillId="0" borderId="0"/>
    <xf numFmtId="0" fontId="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37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" fillId="0" borderId="0"/>
    <xf numFmtId="0" fontId="2" fillId="0" borderId="0"/>
    <xf numFmtId="0" fontId="70" fillId="0" borderId="0"/>
    <xf numFmtId="0" fontId="70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31" fillId="0" borderId="0"/>
    <xf numFmtId="0" fontId="31" fillId="0" borderId="0"/>
    <xf numFmtId="0" fontId="70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7" fillId="0" borderId="0"/>
    <xf numFmtId="0" fontId="37" fillId="0" borderId="0"/>
    <xf numFmtId="0" fontId="37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7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70" fillId="0" borderId="0"/>
    <xf numFmtId="0" fontId="70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31" fillId="0" borderId="0"/>
    <xf numFmtId="0" fontId="31" fillId="0" borderId="0"/>
    <xf numFmtId="0" fontId="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7" fillId="0" borderId="0"/>
    <xf numFmtId="0" fontId="3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7" fillId="0" borderId="0"/>
    <xf numFmtId="0" fontId="37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31" fillId="0" borderId="0"/>
    <xf numFmtId="0" fontId="31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31" fillId="0" borderId="0"/>
    <xf numFmtId="0" fontId="31" fillId="0" borderId="0"/>
    <xf numFmtId="0" fontId="38" fillId="0" borderId="0"/>
    <xf numFmtId="0" fontId="38" fillId="0" borderId="0"/>
    <xf numFmtId="0" fontId="13" fillId="0" borderId="0"/>
    <xf numFmtId="0" fontId="13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31" fillId="0" borderId="0"/>
    <xf numFmtId="0" fontId="70" fillId="0" borderId="0"/>
    <xf numFmtId="0" fontId="70" fillId="0" borderId="0"/>
    <xf numFmtId="0" fontId="31" fillId="0" borderId="0"/>
    <xf numFmtId="0" fontId="70" fillId="0" borderId="0"/>
    <xf numFmtId="0" fontId="70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1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8" fillId="0" borderId="0"/>
    <xf numFmtId="0" fontId="38" fillId="0" borderId="0"/>
    <xf numFmtId="178" fontId="2" fillId="0" borderId="0"/>
    <xf numFmtId="178" fontId="2" fillId="0" borderId="0"/>
    <xf numFmtId="0" fontId="37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8" fontId="2" fillId="0" borderId="0"/>
    <xf numFmtId="178" fontId="2" fillId="0" borderId="0"/>
    <xf numFmtId="0" fontId="2" fillId="0" borderId="0"/>
    <xf numFmtId="0" fontId="2" fillId="0" borderId="0"/>
    <xf numFmtId="0" fontId="2" fillId="0" borderId="0"/>
    <xf numFmtId="0" fontId="62" fillId="0" borderId="0"/>
    <xf numFmtId="178" fontId="2" fillId="0" borderId="0"/>
    <xf numFmtId="178" fontId="2" fillId="0" borderId="0"/>
    <xf numFmtId="0" fontId="2" fillId="0" borderId="0"/>
    <xf numFmtId="0" fontId="2" fillId="0" borderId="0"/>
    <xf numFmtId="0" fontId="2" fillId="0" borderId="0"/>
    <xf numFmtId="0" fontId="62" fillId="0" borderId="0"/>
    <xf numFmtId="0" fontId="2" fillId="0" borderId="0"/>
    <xf numFmtId="178" fontId="2" fillId="0" borderId="0"/>
    <xf numFmtId="178" fontId="2" fillId="0" borderId="0"/>
    <xf numFmtId="0" fontId="2" fillId="0" borderId="0"/>
    <xf numFmtId="0" fontId="2" fillId="0" borderId="0"/>
    <xf numFmtId="0" fontId="2" fillId="0" borderId="0"/>
    <xf numFmtId="0" fontId="62" fillId="0" borderId="0"/>
    <xf numFmtId="178" fontId="2" fillId="0" borderId="0"/>
    <xf numFmtId="178" fontId="2" fillId="0" borderId="0"/>
    <xf numFmtId="0" fontId="2" fillId="0" borderId="0"/>
    <xf numFmtId="0" fontId="2" fillId="0" borderId="0"/>
    <xf numFmtId="0" fontId="2" fillId="0" borderId="0"/>
    <xf numFmtId="0" fontId="62" fillId="0" borderId="0"/>
    <xf numFmtId="0" fontId="2" fillId="0" borderId="0"/>
    <xf numFmtId="0" fontId="2" fillId="0" borderId="0"/>
    <xf numFmtId="0" fontId="2" fillId="0" borderId="0"/>
    <xf numFmtId="178" fontId="2" fillId="0" borderId="0"/>
    <xf numFmtId="178" fontId="2" fillId="0" borderId="0"/>
    <xf numFmtId="0" fontId="2" fillId="0" borderId="0"/>
    <xf numFmtId="0" fontId="2" fillId="0" borderId="0"/>
    <xf numFmtId="0" fontId="2" fillId="0" borderId="0"/>
    <xf numFmtId="0" fontId="62" fillId="0" borderId="0"/>
    <xf numFmtId="178" fontId="2" fillId="0" borderId="0"/>
    <xf numFmtId="178" fontId="2" fillId="0" borderId="0"/>
    <xf numFmtId="0" fontId="2" fillId="0" borderId="0"/>
    <xf numFmtId="0" fontId="2" fillId="0" borderId="0"/>
    <xf numFmtId="0" fontId="2" fillId="0" borderId="0"/>
    <xf numFmtId="0" fontId="62" fillId="0" borderId="0"/>
    <xf numFmtId="0" fontId="2" fillId="0" borderId="0"/>
    <xf numFmtId="178" fontId="2" fillId="0" borderId="0"/>
    <xf numFmtId="178" fontId="2" fillId="0" borderId="0"/>
    <xf numFmtId="0" fontId="2" fillId="0" borderId="0"/>
    <xf numFmtId="0" fontId="2" fillId="0" borderId="0"/>
    <xf numFmtId="0" fontId="2" fillId="0" borderId="0"/>
    <xf numFmtId="0" fontId="62" fillId="0" borderId="0"/>
    <xf numFmtId="178" fontId="2" fillId="0" borderId="0"/>
    <xf numFmtId="178" fontId="2" fillId="0" borderId="0"/>
    <xf numFmtId="0" fontId="2" fillId="0" borderId="0"/>
    <xf numFmtId="0" fontId="2" fillId="0" borderId="0"/>
    <xf numFmtId="0" fontId="2" fillId="0" borderId="0"/>
    <xf numFmtId="0" fontId="62" fillId="0" borderId="0"/>
    <xf numFmtId="0" fontId="2" fillId="0" borderId="0"/>
    <xf numFmtId="0" fontId="2" fillId="0" borderId="0"/>
    <xf numFmtId="178" fontId="2" fillId="0" borderId="0"/>
    <xf numFmtId="178" fontId="2" fillId="0" borderId="0"/>
    <xf numFmtId="0" fontId="2" fillId="0" borderId="0"/>
    <xf numFmtId="0" fontId="2" fillId="0" borderId="0"/>
    <xf numFmtId="0" fontId="2" fillId="0" borderId="0"/>
    <xf numFmtId="0" fontId="62" fillId="0" borderId="0"/>
    <xf numFmtId="178" fontId="2" fillId="0" borderId="0"/>
    <xf numFmtId="178" fontId="2" fillId="0" borderId="0"/>
    <xf numFmtId="0" fontId="2" fillId="0" borderId="0"/>
    <xf numFmtId="0" fontId="2" fillId="0" borderId="0"/>
    <xf numFmtId="0" fontId="2" fillId="0" borderId="0"/>
    <xf numFmtId="0" fontId="62" fillId="0" borderId="0"/>
    <xf numFmtId="0" fontId="2" fillId="0" borderId="0"/>
    <xf numFmtId="178" fontId="2" fillId="0" borderId="0"/>
    <xf numFmtId="178" fontId="2" fillId="0" borderId="0"/>
    <xf numFmtId="0" fontId="2" fillId="0" borderId="0"/>
    <xf numFmtId="0" fontId="2" fillId="0" borderId="0"/>
    <xf numFmtId="0" fontId="2" fillId="0" borderId="0"/>
    <xf numFmtId="0" fontId="62" fillId="0" borderId="0"/>
    <xf numFmtId="178" fontId="2" fillId="0" borderId="0"/>
    <xf numFmtId="178" fontId="2" fillId="0" borderId="0"/>
    <xf numFmtId="0" fontId="2" fillId="0" borderId="0"/>
    <xf numFmtId="0" fontId="2" fillId="0" borderId="0"/>
    <xf numFmtId="0" fontId="2" fillId="0" borderId="0"/>
    <xf numFmtId="0" fontId="62" fillId="0" borderId="0"/>
    <xf numFmtId="0" fontId="2" fillId="0" borderId="0"/>
    <xf numFmtId="0" fontId="62" fillId="0" borderId="0"/>
    <xf numFmtId="0" fontId="62" fillId="0" borderId="0"/>
    <xf numFmtId="0" fontId="2" fillId="0" borderId="0"/>
    <xf numFmtId="0" fontId="2" fillId="0" borderId="0"/>
    <xf numFmtId="0" fontId="2" fillId="0" borderId="0"/>
    <xf numFmtId="0" fontId="62" fillId="0" borderId="0"/>
    <xf numFmtId="0" fontId="2" fillId="0" borderId="0"/>
    <xf numFmtId="0" fontId="62" fillId="0" borderId="0"/>
    <xf numFmtId="0" fontId="62" fillId="0" borderId="0"/>
    <xf numFmtId="0" fontId="2" fillId="0" borderId="0"/>
    <xf numFmtId="0" fontId="2" fillId="0" borderId="0"/>
    <xf numFmtId="0" fontId="2" fillId="0" borderId="0"/>
    <xf numFmtId="0" fontId="62" fillId="0" borderId="0"/>
    <xf numFmtId="0" fontId="2" fillId="0" borderId="0"/>
    <xf numFmtId="178" fontId="2" fillId="0" borderId="0"/>
    <xf numFmtId="178" fontId="2" fillId="0" borderId="0"/>
    <xf numFmtId="0" fontId="2" fillId="0" borderId="0"/>
    <xf numFmtId="0" fontId="2" fillId="0" borderId="0"/>
    <xf numFmtId="0" fontId="2" fillId="0" borderId="0"/>
    <xf numFmtId="0" fontId="62" fillId="0" borderId="0"/>
    <xf numFmtId="0" fontId="2" fillId="0" borderId="0"/>
    <xf numFmtId="178" fontId="2" fillId="0" borderId="0"/>
    <xf numFmtId="178" fontId="2" fillId="0" borderId="0"/>
    <xf numFmtId="0" fontId="2" fillId="0" borderId="0"/>
    <xf numFmtId="0" fontId="2" fillId="0" borderId="0"/>
    <xf numFmtId="0" fontId="2" fillId="0" borderId="0"/>
    <xf numFmtId="0" fontId="62" fillId="0" borderId="0"/>
    <xf numFmtId="0" fontId="2" fillId="0" borderId="0"/>
    <xf numFmtId="178" fontId="2" fillId="0" borderId="0"/>
    <xf numFmtId="178" fontId="2" fillId="0" borderId="0"/>
    <xf numFmtId="0" fontId="2" fillId="0" borderId="0"/>
    <xf numFmtId="0" fontId="2" fillId="0" borderId="0"/>
    <xf numFmtId="0" fontId="2" fillId="0" borderId="0"/>
    <xf numFmtId="0" fontId="62" fillId="0" borderId="0"/>
    <xf numFmtId="0" fontId="2" fillId="0" borderId="0"/>
    <xf numFmtId="178" fontId="2" fillId="0" borderId="0"/>
    <xf numFmtId="178" fontId="2" fillId="0" borderId="0"/>
    <xf numFmtId="0" fontId="2" fillId="0" borderId="0"/>
    <xf numFmtId="0" fontId="2" fillId="0" borderId="0"/>
    <xf numFmtId="0" fontId="2" fillId="0" borderId="0"/>
    <xf numFmtId="0" fontId="62" fillId="0" borderId="0"/>
    <xf numFmtId="0" fontId="37" fillId="0" borderId="0"/>
    <xf numFmtId="0" fontId="37" fillId="0" borderId="0"/>
    <xf numFmtId="0" fontId="62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8" fontId="2" fillId="0" borderId="0"/>
    <xf numFmtId="178" fontId="2" fillId="0" borderId="0"/>
    <xf numFmtId="0" fontId="2" fillId="0" borderId="0"/>
    <xf numFmtId="0" fontId="2" fillId="0" borderId="0"/>
    <xf numFmtId="0" fontId="2" fillId="0" borderId="0"/>
    <xf numFmtId="0" fontId="62" fillId="0" borderId="0"/>
    <xf numFmtId="178" fontId="2" fillId="0" borderId="0"/>
    <xf numFmtId="178" fontId="2" fillId="0" borderId="0"/>
    <xf numFmtId="0" fontId="2" fillId="0" borderId="0"/>
    <xf numFmtId="0" fontId="2" fillId="0" borderId="0"/>
    <xf numFmtId="0" fontId="2" fillId="0" borderId="0"/>
    <xf numFmtId="0" fontId="62" fillId="0" borderId="0"/>
    <xf numFmtId="0" fontId="2" fillId="0" borderId="0"/>
    <xf numFmtId="178" fontId="2" fillId="0" borderId="0"/>
    <xf numFmtId="178" fontId="2" fillId="0" borderId="0"/>
    <xf numFmtId="0" fontId="2" fillId="0" borderId="0"/>
    <xf numFmtId="0" fontId="2" fillId="0" borderId="0"/>
    <xf numFmtId="0" fontId="2" fillId="0" borderId="0"/>
    <xf numFmtId="0" fontId="62" fillId="0" borderId="0"/>
    <xf numFmtId="178" fontId="2" fillId="0" borderId="0"/>
    <xf numFmtId="178" fontId="2" fillId="0" borderId="0"/>
    <xf numFmtId="0" fontId="2" fillId="0" borderId="0"/>
    <xf numFmtId="0" fontId="2" fillId="0" borderId="0"/>
    <xf numFmtId="0" fontId="2" fillId="0" borderId="0"/>
    <xf numFmtId="0" fontId="62" fillId="0" borderId="0"/>
    <xf numFmtId="0" fontId="2" fillId="0" borderId="0"/>
    <xf numFmtId="0" fontId="2" fillId="0" borderId="0"/>
    <xf numFmtId="0" fontId="2" fillId="0" borderId="0"/>
    <xf numFmtId="178" fontId="2" fillId="0" borderId="0"/>
    <xf numFmtId="178" fontId="2" fillId="0" borderId="0"/>
    <xf numFmtId="0" fontId="2" fillId="0" borderId="0"/>
    <xf numFmtId="0" fontId="2" fillId="0" borderId="0"/>
    <xf numFmtId="0" fontId="2" fillId="0" borderId="0"/>
    <xf numFmtId="0" fontId="62" fillId="0" borderId="0"/>
    <xf numFmtId="178" fontId="2" fillId="0" borderId="0"/>
    <xf numFmtId="178" fontId="2" fillId="0" borderId="0"/>
    <xf numFmtId="0" fontId="2" fillId="0" borderId="0"/>
    <xf numFmtId="0" fontId="2" fillId="0" borderId="0"/>
    <xf numFmtId="0" fontId="2" fillId="0" borderId="0"/>
    <xf numFmtId="0" fontId="62" fillId="0" borderId="0"/>
    <xf numFmtId="0" fontId="2" fillId="0" borderId="0"/>
    <xf numFmtId="178" fontId="2" fillId="0" borderId="0"/>
    <xf numFmtId="178" fontId="2" fillId="0" borderId="0"/>
    <xf numFmtId="0" fontId="2" fillId="0" borderId="0"/>
    <xf numFmtId="0" fontId="2" fillId="0" borderId="0"/>
    <xf numFmtId="0" fontId="2" fillId="0" borderId="0"/>
    <xf numFmtId="0" fontId="62" fillId="0" borderId="0"/>
    <xf numFmtId="178" fontId="2" fillId="0" borderId="0"/>
    <xf numFmtId="178" fontId="2" fillId="0" borderId="0"/>
    <xf numFmtId="0" fontId="2" fillId="0" borderId="0"/>
    <xf numFmtId="0" fontId="2" fillId="0" borderId="0"/>
    <xf numFmtId="0" fontId="2" fillId="0" borderId="0"/>
    <xf numFmtId="0" fontId="62" fillId="0" borderId="0"/>
    <xf numFmtId="0" fontId="2" fillId="0" borderId="0"/>
    <xf numFmtId="0" fontId="2" fillId="0" borderId="0"/>
    <xf numFmtId="178" fontId="2" fillId="0" borderId="0"/>
    <xf numFmtId="178" fontId="2" fillId="0" borderId="0"/>
    <xf numFmtId="0" fontId="2" fillId="0" borderId="0"/>
    <xf numFmtId="0" fontId="2" fillId="0" borderId="0"/>
    <xf numFmtId="0" fontId="2" fillId="0" borderId="0"/>
    <xf numFmtId="0" fontId="62" fillId="0" borderId="0"/>
    <xf numFmtId="178" fontId="2" fillId="0" borderId="0"/>
    <xf numFmtId="178" fontId="2" fillId="0" borderId="0"/>
    <xf numFmtId="0" fontId="2" fillId="0" borderId="0"/>
    <xf numFmtId="0" fontId="2" fillId="0" borderId="0"/>
    <xf numFmtId="0" fontId="2" fillId="0" borderId="0"/>
    <xf numFmtId="0" fontId="62" fillId="0" borderId="0"/>
    <xf numFmtId="0" fontId="2" fillId="0" borderId="0"/>
    <xf numFmtId="178" fontId="2" fillId="0" borderId="0"/>
    <xf numFmtId="178" fontId="2" fillId="0" borderId="0"/>
    <xf numFmtId="0" fontId="2" fillId="0" borderId="0"/>
    <xf numFmtId="0" fontId="2" fillId="0" borderId="0"/>
    <xf numFmtId="0" fontId="2" fillId="0" borderId="0"/>
    <xf numFmtId="0" fontId="62" fillId="0" borderId="0"/>
    <xf numFmtId="178" fontId="2" fillId="0" borderId="0"/>
    <xf numFmtId="178" fontId="2" fillId="0" borderId="0"/>
    <xf numFmtId="0" fontId="2" fillId="0" borderId="0"/>
    <xf numFmtId="0" fontId="2" fillId="0" borderId="0"/>
    <xf numFmtId="0" fontId="2" fillId="0" borderId="0"/>
    <xf numFmtId="0" fontId="62" fillId="0" borderId="0"/>
    <xf numFmtId="0" fontId="2" fillId="0" borderId="0"/>
    <xf numFmtId="0" fontId="2" fillId="0" borderId="0"/>
    <xf numFmtId="0" fontId="2" fillId="0" borderId="0"/>
    <xf numFmtId="178" fontId="2" fillId="0" borderId="0"/>
    <xf numFmtId="178" fontId="2" fillId="0" borderId="0"/>
    <xf numFmtId="0" fontId="2" fillId="0" borderId="0"/>
    <xf numFmtId="0" fontId="2" fillId="0" borderId="0"/>
    <xf numFmtId="0" fontId="2" fillId="0" borderId="0"/>
    <xf numFmtId="0" fontId="62" fillId="0" borderId="0"/>
    <xf numFmtId="178" fontId="2" fillId="0" borderId="0"/>
    <xf numFmtId="178" fontId="2" fillId="0" borderId="0"/>
    <xf numFmtId="0" fontId="2" fillId="0" borderId="0"/>
    <xf numFmtId="0" fontId="2" fillId="0" borderId="0"/>
    <xf numFmtId="0" fontId="2" fillId="0" borderId="0"/>
    <xf numFmtId="0" fontId="62" fillId="0" borderId="0"/>
    <xf numFmtId="0" fontId="2" fillId="0" borderId="0"/>
    <xf numFmtId="178" fontId="2" fillId="0" borderId="0"/>
    <xf numFmtId="178" fontId="2" fillId="0" borderId="0"/>
    <xf numFmtId="0" fontId="2" fillId="0" borderId="0"/>
    <xf numFmtId="0" fontId="2" fillId="0" borderId="0"/>
    <xf numFmtId="0" fontId="2" fillId="0" borderId="0"/>
    <xf numFmtId="0" fontId="62" fillId="0" borderId="0"/>
    <xf numFmtId="178" fontId="2" fillId="0" borderId="0"/>
    <xf numFmtId="178" fontId="2" fillId="0" borderId="0"/>
    <xf numFmtId="0" fontId="2" fillId="0" borderId="0"/>
    <xf numFmtId="0" fontId="2" fillId="0" borderId="0"/>
    <xf numFmtId="0" fontId="2" fillId="0" borderId="0"/>
    <xf numFmtId="0" fontId="62" fillId="0" borderId="0"/>
    <xf numFmtId="0" fontId="2" fillId="0" borderId="0"/>
    <xf numFmtId="0" fontId="2" fillId="0" borderId="0"/>
    <xf numFmtId="0" fontId="2" fillId="0" borderId="0"/>
    <xf numFmtId="178" fontId="2" fillId="0" borderId="0"/>
    <xf numFmtId="178" fontId="2" fillId="0" borderId="0"/>
    <xf numFmtId="0" fontId="2" fillId="0" borderId="0"/>
    <xf numFmtId="0" fontId="2" fillId="0" borderId="0"/>
    <xf numFmtId="0" fontId="2" fillId="0" borderId="0"/>
    <xf numFmtId="0" fontId="62" fillId="0" borderId="0"/>
    <xf numFmtId="178" fontId="2" fillId="0" borderId="0"/>
    <xf numFmtId="178" fontId="2" fillId="0" borderId="0"/>
    <xf numFmtId="0" fontId="2" fillId="0" borderId="0"/>
    <xf numFmtId="0" fontId="2" fillId="0" borderId="0"/>
    <xf numFmtId="0" fontId="2" fillId="0" borderId="0"/>
    <xf numFmtId="0" fontId="62" fillId="0" borderId="0"/>
    <xf numFmtId="0" fontId="2" fillId="0" borderId="0"/>
    <xf numFmtId="178" fontId="2" fillId="0" borderId="0"/>
    <xf numFmtId="178" fontId="2" fillId="0" borderId="0"/>
    <xf numFmtId="0" fontId="2" fillId="0" borderId="0"/>
    <xf numFmtId="0" fontId="2" fillId="0" borderId="0"/>
    <xf numFmtId="0" fontId="2" fillId="0" borderId="0"/>
    <xf numFmtId="0" fontId="62" fillId="0" borderId="0"/>
    <xf numFmtId="178" fontId="2" fillId="0" borderId="0"/>
    <xf numFmtId="178" fontId="2" fillId="0" borderId="0"/>
    <xf numFmtId="0" fontId="2" fillId="0" borderId="0"/>
    <xf numFmtId="0" fontId="2" fillId="0" borderId="0"/>
    <xf numFmtId="0" fontId="2" fillId="0" borderId="0"/>
    <xf numFmtId="0" fontId="62" fillId="0" borderId="0"/>
    <xf numFmtId="0" fontId="2" fillId="0" borderId="0"/>
    <xf numFmtId="0" fontId="2" fillId="0" borderId="0"/>
    <xf numFmtId="178" fontId="2" fillId="0" borderId="0"/>
    <xf numFmtId="178" fontId="2" fillId="0" borderId="0"/>
    <xf numFmtId="0" fontId="2" fillId="0" borderId="0"/>
    <xf numFmtId="0" fontId="2" fillId="0" borderId="0"/>
    <xf numFmtId="0" fontId="2" fillId="0" borderId="0"/>
    <xf numFmtId="0" fontId="62" fillId="0" borderId="0"/>
    <xf numFmtId="178" fontId="2" fillId="0" borderId="0"/>
    <xf numFmtId="178" fontId="2" fillId="0" borderId="0"/>
    <xf numFmtId="0" fontId="2" fillId="0" borderId="0"/>
    <xf numFmtId="0" fontId="2" fillId="0" borderId="0"/>
    <xf numFmtId="0" fontId="2" fillId="0" borderId="0"/>
    <xf numFmtId="0" fontId="62" fillId="0" borderId="0"/>
    <xf numFmtId="0" fontId="2" fillId="0" borderId="0"/>
    <xf numFmtId="178" fontId="2" fillId="0" borderId="0"/>
    <xf numFmtId="178" fontId="2" fillId="0" borderId="0"/>
    <xf numFmtId="0" fontId="2" fillId="0" borderId="0"/>
    <xf numFmtId="0" fontId="2" fillId="0" borderId="0"/>
    <xf numFmtId="0" fontId="2" fillId="0" borderId="0"/>
    <xf numFmtId="0" fontId="62" fillId="0" borderId="0"/>
    <xf numFmtId="0" fontId="2" fillId="0" borderId="0"/>
    <xf numFmtId="178" fontId="2" fillId="0" borderId="0"/>
    <xf numFmtId="178" fontId="2" fillId="0" borderId="0"/>
    <xf numFmtId="0" fontId="2" fillId="0" borderId="0"/>
    <xf numFmtId="0" fontId="2" fillId="0" borderId="0"/>
    <xf numFmtId="0" fontId="2" fillId="0" borderId="0"/>
    <xf numFmtId="0" fontId="62" fillId="0" borderId="0"/>
    <xf numFmtId="0" fontId="2" fillId="0" borderId="0"/>
    <xf numFmtId="178" fontId="2" fillId="0" borderId="0"/>
    <xf numFmtId="178" fontId="2" fillId="0" borderId="0"/>
    <xf numFmtId="0" fontId="2" fillId="0" borderId="0"/>
    <xf numFmtId="0" fontId="2" fillId="0" borderId="0"/>
    <xf numFmtId="0" fontId="2" fillId="0" borderId="0"/>
    <xf numFmtId="0" fontId="62" fillId="0" borderId="0"/>
    <xf numFmtId="0" fontId="37" fillId="0" borderId="0"/>
    <xf numFmtId="0" fontId="62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" fillId="0" borderId="0"/>
    <xf numFmtId="178" fontId="2" fillId="0" borderId="0"/>
    <xf numFmtId="178" fontId="2" fillId="0" borderId="0"/>
    <xf numFmtId="0" fontId="2" fillId="0" borderId="0"/>
    <xf numFmtId="0" fontId="2" fillId="0" borderId="0"/>
    <xf numFmtId="0" fontId="2" fillId="0" borderId="0"/>
    <xf numFmtId="0" fontId="62" fillId="0" borderId="0"/>
    <xf numFmtId="0" fontId="2" fillId="0" borderId="0"/>
    <xf numFmtId="178" fontId="2" fillId="0" borderId="0"/>
    <xf numFmtId="178" fontId="2" fillId="0" borderId="0"/>
    <xf numFmtId="0" fontId="2" fillId="0" borderId="0"/>
    <xf numFmtId="0" fontId="2" fillId="0" borderId="0"/>
    <xf numFmtId="0" fontId="2" fillId="0" borderId="0"/>
    <xf numFmtId="0" fontId="62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8" fillId="0" borderId="0"/>
    <xf numFmtId="0" fontId="38" fillId="0" borderId="0"/>
    <xf numFmtId="0" fontId="62" fillId="0" borderId="0"/>
    <xf numFmtId="0" fontId="62" fillId="0" borderId="0"/>
    <xf numFmtId="0" fontId="62" fillId="0" borderId="0"/>
    <xf numFmtId="0" fontId="37" fillId="0" borderId="0"/>
    <xf numFmtId="49" fontId="26" fillId="0" borderId="0" applyBorder="0">
      <alignment vertical="top"/>
    </xf>
    <xf numFmtId="0" fontId="37" fillId="0" borderId="0"/>
    <xf numFmtId="0" fontId="8" fillId="0" borderId="0"/>
    <xf numFmtId="0" fontId="8" fillId="0" borderId="0"/>
    <xf numFmtId="0" fontId="70" fillId="0" borderId="0"/>
    <xf numFmtId="0" fontId="2" fillId="0" borderId="0"/>
    <xf numFmtId="178" fontId="2" fillId="0" borderId="0"/>
    <xf numFmtId="178" fontId="2" fillId="0" borderId="0"/>
    <xf numFmtId="0" fontId="2" fillId="0" borderId="0"/>
    <xf numFmtId="0" fontId="2" fillId="0" borderId="0"/>
    <xf numFmtId="0" fontId="2" fillId="0" borderId="0"/>
    <xf numFmtId="0" fontId="62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8" fillId="0" borderId="0"/>
    <xf numFmtId="0" fontId="38" fillId="0" borderId="0"/>
    <xf numFmtId="0" fontId="37" fillId="0" borderId="0"/>
    <xf numFmtId="0" fontId="62" fillId="0" borderId="0"/>
    <xf numFmtId="0" fontId="37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8" fontId="2" fillId="0" borderId="0"/>
    <xf numFmtId="178" fontId="2" fillId="0" borderId="0"/>
    <xf numFmtId="0" fontId="2" fillId="0" borderId="0"/>
    <xf numFmtId="0" fontId="2" fillId="0" borderId="0"/>
    <xf numFmtId="0" fontId="2" fillId="0" borderId="0"/>
    <xf numFmtId="0" fontId="62" fillId="0" borderId="0"/>
    <xf numFmtId="178" fontId="2" fillId="0" borderId="0"/>
    <xf numFmtId="178" fontId="2" fillId="0" borderId="0"/>
    <xf numFmtId="0" fontId="2" fillId="0" borderId="0"/>
    <xf numFmtId="0" fontId="2" fillId="0" borderId="0"/>
    <xf numFmtId="0" fontId="2" fillId="0" borderId="0"/>
    <xf numFmtId="0" fontId="62" fillId="0" borderId="0"/>
    <xf numFmtId="0" fontId="2" fillId="0" borderId="0"/>
    <xf numFmtId="178" fontId="2" fillId="0" borderId="0"/>
    <xf numFmtId="178" fontId="2" fillId="0" borderId="0"/>
    <xf numFmtId="0" fontId="2" fillId="0" borderId="0"/>
    <xf numFmtId="0" fontId="2" fillId="0" borderId="0"/>
    <xf numFmtId="0" fontId="2" fillId="0" borderId="0"/>
    <xf numFmtId="0" fontId="62" fillId="0" borderId="0"/>
    <xf numFmtId="178" fontId="2" fillId="0" borderId="0"/>
    <xf numFmtId="178" fontId="2" fillId="0" borderId="0"/>
    <xf numFmtId="0" fontId="2" fillId="0" borderId="0"/>
    <xf numFmtId="0" fontId="2" fillId="0" borderId="0"/>
    <xf numFmtId="0" fontId="2" fillId="0" borderId="0"/>
    <xf numFmtId="0" fontId="62" fillId="0" borderId="0"/>
    <xf numFmtId="0" fontId="2" fillId="0" borderId="0"/>
    <xf numFmtId="0" fontId="2" fillId="0" borderId="0"/>
    <xf numFmtId="0" fontId="2" fillId="0" borderId="0"/>
    <xf numFmtId="178" fontId="2" fillId="0" borderId="0"/>
    <xf numFmtId="178" fontId="2" fillId="0" borderId="0"/>
    <xf numFmtId="0" fontId="2" fillId="0" borderId="0"/>
    <xf numFmtId="0" fontId="2" fillId="0" borderId="0"/>
    <xf numFmtId="0" fontId="2" fillId="0" borderId="0"/>
    <xf numFmtId="0" fontId="62" fillId="0" borderId="0"/>
    <xf numFmtId="178" fontId="2" fillId="0" borderId="0"/>
    <xf numFmtId="178" fontId="2" fillId="0" borderId="0"/>
    <xf numFmtId="0" fontId="2" fillId="0" borderId="0"/>
    <xf numFmtId="0" fontId="2" fillId="0" borderId="0"/>
    <xf numFmtId="0" fontId="2" fillId="0" borderId="0"/>
    <xf numFmtId="0" fontId="62" fillId="0" borderId="0"/>
    <xf numFmtId="0" fontId="2" fillId="0" borderId="0"/>
    <xf numFmtId="178" fontId="2" fillId="0" borderId="0"/>
    <xf numFmtId="178" fontId="2" fillId="0" borderId="0"/>
    <xf numFmtId="0" fontId="2" fillId="0" borderId="0"/>
    <xf numFmtId="0" fontId="2" fillId="0" borderId="0"/>
    <xf numFmtId="0" fontId="2" fillId="0" borderId="0"/>
    <xf numFmtId="0" fontId="62" fillId="0" borderId="0"/>
    <xf numFmtId="178" fontId="2" fillId="0" borderId="0"/>
    <xf numFmtId="178" fontId="2" fillId="0" borderId="0"/>
    <xf numFmtId="0" fontId="2" fillId="0" borderId="0"/>
    <xf numFmtId="0" fontId="2" fillId="0" borderId="0"/>
    <xf numFmtId="0" fontId="2" fillId="0" borderId="0"/>
    <xf numFmtId="0" fontId="62" fillId="0" borderId="0"/>
    <xf numFmtId="0" fontId="2" fillId="0" borderId="0"/>
    <xf numFmtId="0" fontId="2" fillId="0" borderId="0"/>
    <xf numFmtId="178" fontId="2" fillId="0" borderId="0"/>
    <xf numFmtId="178" fontId="2" fillId="0" borderId="0"/>
    <xf numFmtId="0" fontId="2" fillId="0" borderId="0"/>
    <xf numFmtId="0" fontId="2" fillId="0" borderId="0"/>
    <xf numFmtId="0" fontId="2" fillId="0" borderId="0"/>
    <xf numFmtId="0" fontId="62" fillId="0" borderId="0"/>
    <xf numFmtId="178" fontId="2" fillId="0" borderId="0"/>
    <xf numFmtId="178" fontId="2" fillId="0" borderId="0"/>
    <xf numFmtId="0" fontId="2" fillId="0" borderId="0"/>
    <xf numFmtId="0" fontId="2" fillId="0" borderId="0"/>
    <xf numFmtId="0" fontId="2" fillId="0" borderId="0"/>
    <xf numFmtId="0" fontId="62" fillId="0" borderId="0"/>
    <xf numFmtId="0" fontId="2" fillId="0" borderId="0"/>
    <xf numFmtId="178" fontId="2" fillId="0" borderId="0"/>
    <xf numFmtId="178" fontId="2" fillId="0" borderId="0"/>
    <xf numFmtId="0" fontId="2" fillId="0" borderId="0"/>
    <xf numFmtId="0" fontId="2" fillId="0" borderId="0"/>
    <xf numFmtId="0" fontId="2" fillId="0" borderId="0"/>
    <xf numFmtId="0" fontId="62" fillId="0" borderId="0"/>
    <xf numFmtId="178" fontId="2" fillId="0" borderId="0"/>
    <xf numFmtId="178" fontId="2" fillId="0" borderId="0"/>
    <xf numFmtId="0" fontId="2" fillId="0" borderId="0"/>
    <xf numFmtId="0" fontId="2" fillId="0" borderId="0"/>
    <xf numFmtId="0" fontId="2" fillId="0" borderId="0"/>
    <xf numFmtId="0" fontId="62" fillId="0" borderId="0"/>
    <xf numFmtId="0" fontId="2" fillId="0" borderId="0"/>
    <xf numFmtId="0" fontId="2" fillId="0" borderId="0"/>
    <xf numFmtId="0" fontId="2" fillId="0" borderId="0"/>
    <xf numFmtId="178" fontId="2" fillId="0" borderId="0"/>
    <xf numFmtId="178" fontId="2" fillId="0" borderId="0"/>
    <xf numFmtId="0" fontId="2" fillId="0" borderId="0"/>
    <xf numFmtId="0" fontId="2" fillId="0" borderId="0"/>
    <xf numFmtId="0" fontId="2" fillId="0" borderId="0"/>
    <xf numFmtId="0" fontId="62" fillId="0" borderId="0"/>
    <xf numFmtId="178" fontId="2" fillId="0" borderId="0"/>
    <xf numFmtId="178" fontId="2" fillId="0" borderId="0"/>
    <xf numFmtId="0" fontId="2" fillId="0" borderId="0"/>
    <xf numFmtId="0" fontId="2" fillId="0" borderId="0"/>
    <xf numFmtId="0" fontId="2" fillId="0" borderId="0"/>
    <xf numFmtId="0" fontId="62" fillId="0" borderId="0"/>
    <xf numFmtId="0" fontId="2" fillId="0" borderId="0"/>
    <xf numFmtId="178" fontId="2" fillId="0" borderId="0"/>
    <xf numFmtId="178" fontId="2" fillId="0" borderId="0"/>
    <xf numFmtId="0" fontId="2" fillId="0" borderId="0"/>
    <xf numFmtId="0" fontId="2" fillId="0" borderId="0"/>
    <xf numFmtId="0" fontId="2" fillId="0" borderId="0"/>
    <xf numFmtId="0" fontId="62" fillId="0" borderId="0"/>
    <xf numFmtId="178" fontId="2" fillId="0" borderId="0"/>
    <xf numFmtId="178" fontId="2" fillId="0" borderId="0"/>
    <xf numFmtId="0" fontId="2" fillId="0" borderId="0"/>
    <xf numFmtId="0" fontId="2" fillId="0" borderId="0"/>
    <xf numFmtId="0" fontId="2" fillId="0" borderId="0"/>
    <xf numFmtId="0" fontId="62" fillId="0" borderId="0"/>
    <xf numFmtId="0" fontId="2" fillId="0" borderId="0"/>
    <xf numFmtId="0" fontId="2" fillId="0" borderId="0"/>
    <xf numFmtId="0" fontId="2" fillId="0" borderId="0"/>
    <xf numFmtId="178" fontId="2" fillId="0" borderId="0"/>
    <xf numFmtId="178" fontId="2" fillId="0" borderId="0"/>
    <xf numFmtId="0" fontId="2" fillId="0" borderId="0"/>
    <xf numFmtId="0" fontId="2" fillId="0" borderId="0"/>
    <xf numFmtId="0" fontId="2" fillId="0" borderId="0"/>
    <xf numFmtId="0" fontId="62" fillId="0" borderId="0"/>
    <xf numFmtId="178" fontId="2" fillId="0" borderId="0"/>
    <xf numFmtId="178" fontId="2" fillId="0" borderId="0"/>
    <xf numFmtId="0" fontId="2" fillId="0" borderId="0"/>
    <xf numFmtId="0" fontId="2" fillId="0" borderId="0"/>
    <xf numFmtId="0" fontId="2" fillId="0" borderId="0"/>
    <xf numFmtId="0" fontId="62" fillId="0" borderId="0"/>
    <xf numFmtId="0" fontId="2" fillId="0" borderId="0"/>
    <xf numFmtId="178" fontId="2" fillId="0" borderId="0"/>
    <xf numFmtId="178" fontId="2" fillId="0" borderId="0"/>
    <xf numFmtId="0" fontId="2" fillId="0" borderId="0"/>
    <xf numFmtId="0" fontId="2" fillId="0" borderId="0"/>
    <xf numFmtId="0" fontId="2" fillId="0" borderId="0"/>
    <xf numFmtId="0" fontId="62" fillId="0" borderId="0"/>
    <xf numFmtId="178" fontId="2" fillId="0" borderId="0"/>
    <xf numFmtId="178" fontId="2" fillId="0" borderId="0"/>
    <xf numFmtId="0" fontId="2" fillId="0" borderId="0"/>
    <xf numFmtId="0" fontId="2" fillId="0" borderId="0"/>
    <xf numFmtId="0" fontId="2" fillId="0" borderId="0"/>
    <xf numFmtId="0" fontId="62" fillId="0" borderId="0"/>
    <xf numFmtId="0" fontId="2" fillId="0" borderId="0"/>
    <xf numFmtId="0" fontId="2" fillId="0" borderId="0"/>
    <xf numFmtId="178" fontId="2" fillId="0" borderId="0"/>
    <xf numFmtId="178" fontId="2" fillId="0" borderId="0"/>
    <xf numFmtId="0" fontId="2" fillId="0" borderId="0"/>
    <xf numFmtId="0" fontId="2" fillId="0" borderId="0"/>
    <xf numFmtId="0" fontId="2" fillId="0" borderId="0"/>
    <xf numFmtId="0" fontId="62" fillId="0" borderId="0"/>
    <xf numFmtId="178" fontId="2" fillId="0" borderId="0"/>
    <xf numFmtId="178" fontId="2" fillId="0" borderId="0"/>
    <xf numFmtId="0" fontId="2" fillId="0" borderId="0"/>
    <xf numFmtId="0" fontId="2" fillId="0" borderId="0"/>
    <xf numFmtId="0" fontId="2" fillId="0" borderId="0"/>
    <xf numFmtId="0" fontId="62" fillId="0" borderId="0"/>
    <xf numFmtId="0" fontId="2" fillId="0" borderId="0"/>
    <xf numFmtId="178" fontId="2" fillId="0" borderId="0"/>
    <xf numFmtId="178" fontId="2" fillId="0" borderId="0"/>
    <xf numFmtId="0" fontId="2" fillId="0" borderId="0"/>
    <xf numFmtId="0" fontId="2" fillId="0" borderId="0"/>
    <xf numFmtId="0" fontId="2" fillId="0" borderId="0"/>
    <xf numFmtId="0" fontId="62" fillId="0" borderId="0"/>
    <xf numFmtId="0" fontId="2" fillId="0" borderId="0"/>
    <xf numFmtId="178" fontId="2" fillId="0" borderId="0"/>
    <xf numFmtId="178" fontId="2" fillId="0" borderId="0"/>
    <xf numFmtId="0" fontId="2" fillId="0" borderId="0"/>
    <xf numFmtId="0" fontId="2" fillId="0" borderId="0"/>
    <xf numFmtId="0" fontId="2" fillId="0" borderId="0"/>
    <xf numFmtId="0" fontId="62" fillId="0" borderId="0"/>
    <xf numFmtId="0" fontId="2" fillId="0" borderId="0"/>
    <xf numFmtId="178" fontId="2" fillId="0" borderId="0"/>
    <xf numFmtId="178" fontId="2" fillId="0" borderId="0"/>
    <xf numFmtId="0" fontId="2" fillId="0" borderId="0"/>
    <xf numFmtId="0" fontId="2" fillId="0" borderId="0"/>
    <xf numFmtId="0" fontId="2" fillId="0" borderId="0"/>
    <xf numFmtId="0" fontId="62" fillId="0" borderId="0"/>
    <xf numFmtId="0" fontId="37" fillId="0" borderId="0"/>
    <xf numFmtId="0" fontId="62" fillId="0" borderId="0"/>
    <xf numFmtId="0" fontId="37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8" fontId="2" fillId="0" borderId="0"/>
    <xf numFmtId="178" fontId="2" fillId="0" borderId="0"/>
    <xf numFmtId="0" fontId="2" fillId="0" borderId="0"/>
    <xf numFmtId="0" fontId="2" fillId="0" borderId="0"/>
    <xf numFmtId="0" fontId="2" fillId="0" borderId="0"/>
    <xf numFmtId="0" fontId="62" fillId="0" borderId="0"/>
    <xf numFmtId="178" fontId="2" fillId="0" borderId="0"/>
    <xf numFmtId="178" fontId="2" fillId="0" borderId="0"/>
    <xf numFmtId="0" fontId="2" fillId="0" borderId="0"/>
    <xf numFmtId="0" fontId="2" fillId="0" borderId="0"/>
    <xf numFmtId="0" fontId="2" fillId="0" borderId="0"/>
    <xf numFmtId="0" fontId="62" fillId="0" borderId="0"/>
    <xf numFmtId="0" fontId="2" fillId="0" borderId="0"/>
    <xf numFmtId="178" fontId="2" fillId="0" borderId="0"/>
    <xf numFmtId="178" fontId="2" fillId="0" borderId="0"/>
    <xf numFmtId="0" fontId="2" fillId="0" borderId="0"/>
    <xf numFmtId="0" fontId="2" fillId="0" borderId="0"/>
    <xf numFmtId="0" fontId="2" fillId="0" borderId="0"/>
    <xf numFmtId="0" fontId="62" fillId="0" borderId="0"/>
    <xf numFmtId="178" fontId="2" fillId="0" borderId="0"/>
    <xf numFmtId="178" fontId="2" fillId="0" borderId="0"/>
    <xf numFmtId="0" fontId="2" fillId="0" borderId="0"/>
    <xf numFmtId="0" fontId="2" fillId="0" borderId="0"/>
    <xf numFmtId="0" fontId="2" fillId="0" borderId="0"/>
    <xf numFmtId="0" fontId="62" fillId="0" borderId="0"/>
    <xf numFmtId="0" fontId="2" fillId="0" borderId="0"/>
    <xf numFmtId="0" fontId="2" fillId="0" borderId="0"/>
    <xf numFmtId="0" fontId="2" fillId="0" borderId="0"/>
    <xf numFmtId="178" fontId="2" fillId="0" borderId="0"/>
    <xf numFmtId="178" fontId="2" fillId="0" borderId="0"/>
    <xf numFmtId="0" fontId="2" fillId="0" borderId="0"/>
    <xf numFmtId="0" fontId="2" fillId="0" borderId="0"/>
    <xf numFmtId="0" fontId="2" fillId="0" borderId="0"/>
    <xf numFmtId="0" fontId="62" fillId="0" borderId="0"/>
    <xf numFmtId="178" fontId="2" fillId="0" borderId="0"/>
    <xf numFmtId="178" fontId="2" fillId="0" borderId="0"/>
    <xf numFmtId="0" fontId="2" fillId="0" borderId="0"/>
    <xf numFmtId="0" fontId="2" fillId="0" borderId="0"/>
    <xf numFmtId="0" fontId="2" fillId="0" borderId="0"/>
    <xf numFmtId="0" fontId="62" fillId="0" borderId="0"/>
    <xf numFmtId="0" fontId="2" fillId="0" borderId="0"/>
    <xf numFmtId="178" fontId="2" fillId="0" borderId="0"/>
    <xf numFmtId="178" fontId="2" fillId="0" borderId="0"/>
    <xf numFmtId="0" fontId="2" fillId="0" borderId="0"/>
    <xf numFmtId="0" fontId="2" fillId="0" borderId="0"/>
    <xf numFmtId="0" fontId="2" fillId="0" borderId="0"/>
    <xf numFmtId="0" fontId="62" fillId="0" borderId="0"/>
    <xf numFmtId="178" fontId="2" fillId="0" borderId="0"/>
    <xf numFmtId="178" fontId="2" fillId="0" borderId="0"/>
    <xf numFmtId="0" fontId="2" fillId="0" borderId="0"/>
    <xf numFmtId="0" fontId="2" fillId="0" borderId="0"/>
    <xf numFmtId="0" fontId="2" fillId="0" borderId="0"/>
    <xf numFmtId="0" fontId="62" fillId="0" borderId="0"/>
    <xf numFmtId="0" fontId="2" fillId="0" borderId="0"/>
    <xf numFmtId="0" fontId="2" fillId="0" borderId="0"/>
    <xf numFmtId="178" fontId="2" fillId="0" borderId="0"/>
    <xf numFmtId="178" fontId="2" fillId="0" borderId="0"/>
    <xf numFmtId="0" fontId="2" fillId="0" borderId="0"/>
    <xf numFmtId="0" fontId="2" fillId="0" borderId="0"/>
    <xf numFmtId="0" fontId="2" fillId="0" borderId="0"/>
    <xf numFmtId="0" fontId="62" fillId="0" borderId="0"/>
    <xf numFmtId="178" fontId="2" fillId="0" borderId="0"/>
    <xf numFmtId="178" fontId="2" fillId="0" borderId="0"/>
    <xf numFmtId="0" fontId="2" fillId="0" borderId="0"/>
    <xf numFmtId="0" fontId="2" fillId="0" borderId="0"/>
    <xf numFmtId="0" fontId="2" fillId="0" borderId="0"/>
    <xf numFmtId="0" fontId="62" fillId="0" borderId="0"/>
    <xf numFmtId="0" fontId="2" fillId="0" borderId="0"/>
    <xf numFmtId="178" fontId="2" fillId="0" borderId="0"/>
    <xf numFmtId="178" fontId="2" fillId="0" borderId="0"/>
    <xf numFmtId="0" fontId="2" fillId="0" borderId="0"/>
    <xf numFmtId="0" fontId="2" fillId="0" borderId="0"/>
    <xf numFmtId="0" fontId="2" fillId="0" borderId="0"/>
    <xf numFmtId="0" fontId="62" fillId="0" borderId="0"/>
    <xf numFmtId="178" fontId="2" fillId="0" borderId="0"/>
    <xf numFmtId="178" fontId="2" fillId="0" borderId="0"/>
    <xf numFmtId="0" fontId="2" fillId="0" borderId="0"/>
    <xf numFmtId="0" fontId="2" fillId="0" borderId="0"/>
    <xf numFmtId="0" fontId="2" fillId="0" borderId="0"/>
    <xf numFmtId="0" fontId="62" fillId="0" borderId="0"/>
    <xf numFmtId="0" fontId="2" fillId="0" borderId="0"/>
    <xf numFmtId="0" fontId="2" fillId="0" borderId="0"/>
    <xf numFmtId="0" fontId="2" fillId="0" borderId="0"/>
    <xf numFmtId="178" fontId="2" fillId="0" borderId="0"/>
    <xf numFmtId="178" fontId="2" fillId="0" borderId="0"/>
    <xf numFmtId="0" fontId="2" fillId="0" borderId="0"/>
    <xf numFmtId="0" fontId="2" fillId="0" borderId="0"/>
    <xf numFmtId="0" fontId="2" fillId="0" borderId="0"/>
    <xf numFmtId="0" fontId="62" fillId="0" borderId="0"/>
    <xf numFmtId="178" fontId="2" fillId="0" borderId="0"/>
    <xf numFmtId="178" fontId="2" fillId="0" borderId="0"/>
    <xf numFmtId="0" fontId="2" fillId="0" borderId="0"/>
    <xf numFmtId="0" fontId="2" fillId="0" borderId="0"/>
    <xf numFmtId="0" fontId="2" fillId="0" borderId="0"/>
    <xf numFmtId="0" fontId="62" fillId="0" borderId="0"/>
    <xf numFmtId="0" fontId="2" fillId="0" borderId="0"/>
    <xf numFmtId="178" fontId="2" fillId="0" borderId="0"/>
    <xf numFmtId="178" fontId="2" fillId="0" borderId="0"/>
    <xf numFmtId="0" fontId="2" fillId="0" borderId="0"/>
    <xf numFmtId="0" fontId="2" fillId="0" borderId="0"/>
    <xf numFmtId="0" fontId="2" fillId="0" borderId="0"/>
    <xf numFmtId="0" fontId="62" fillId="0" borderId="0"/>
    <xf numFmtId="178" fontId="2" fillId="0" borderId="0"/>
    <xf numFmtId="178" fontId="2" fillId="0" borderId="0"/>
    <xf numFmtId="0" fontId="2" fillId="0" borderId="0"/>
    <xf numFmtId="0" fontId="2" fillId="0" borderId="0"/>
    <xf numFmtId="0" fontId="2" fillId="0" borderId="0"/>
    <xf numFmtId="0" fontId="62" fillId="0" borderId="0"/>
    <xf numFmtId="0" fontId="2" fillId="0" borderId="0"/>
    <xf numFmtId="0" fontId="2" fillId="0" borderId="0"/>
    <xf numFmtId="0" fontId="2" fillId="0" borderId="0"/>
    <xf numFmtId="178" fontId="2" fillId="0" borderId="0"/>
    <xf numFmtId="178" fontId="2" fillId="0" borderId="0"/>
    <xf numFmtId="0" fontId="2" fillId="0" borderId="0"/>
    <xf numFmtId="0" fontId="2" fillId="0" borderId="0"/>
    <xf numFmtId="0" fontId="2" fillId="0" borderId="0"/>
    <xf numFmtId="0" fontId="62" fillId="0" borderId="0"/>
    <xf numFmtId="178" fontId="2" fillId="0" borderId="0"/>
    <xf numFmtId="178" fontId="2" fillId="0" borderId="0"/>
    <xf numFmtId="0" fontId="2" fillId="0" borderId="0"/>
    <xf numFmtId="0" fontId="2" fillId="0" borderId="0"/>
    <xf numFmtId="0" fontId="2" fillId="0" borderId="0"/>
    <xf numFmtId="0" fontId="62" fillId="0" borderId="0"/>
    <xf numFmtId="0" fontId="2" fillId="0" borderId="0"/>
    <xf numFmtId="178" fontId="2" fillId="0" borderId="0"/>
    <xf numFmtId="178" fontId="2" fillId="0" borderId="0"/>
    <xf numFmtId="0" fontId="2" fillId="0" borderId="0"/>
    <xf numFmtId="0" fontId="2" fillId="0" borderId="0"/>
    <xf numFmtId="0" fontId="2" fillId="0" borderId="0"/>
    <xf numFmtId="0" fontId="62" fillId="0" borderId="0"/>
    <xf numFmtId="178" fontId="2" fillId="0" borderId="0"/>
    <xf numFmtId="178" fontId="2" fillId="0" borderId="0"/>
    <xf numFmtId="0" fontId="2" fillId="0" borderId="0"/>
    <xf numFmtId="0" fontId="2" fillId="0" borderId="0"/>
    <xf numFmtId="0" fontId="2" fillId="0" borderId="0"/>
    <xf numFmtId="0" fontId="62" fillId="0" borderId="0"/>
    <xf numFmtId="0" fontId="2" fillId="0" borderId="0"/>
    <xf numFmtId="0" fontId="2" fillId="0" borderId="0"/>
    <xf numFmtId="178" fontId="2" fillId="0" borderId="0"/>
    <xf numFmtId="178" fontId="2" fillId="0" borderId="0"/>
    <xf numFmtId="0" fontId="2" fillId="0" borderId="0"/>
    <xf numFmtId="0" fontId="2" fillId="0" borderId="0"/>
    <xf numFmtId="0" fontId="2" fillId="0" borderId="0"/>
    <xf numFmtId="0" fontId="62" fillId="0" borderId="0"/>
    <xf numFmtId="178" fontId="2" fillId="0" borderId="0"/>
    <xf numFmtId="178" fontId="2" fillId="0" borderId="0"/>
    <xf numFmtId="0" fontId="2" fillId="0" borderId="0"/>
    <xf numFmtId="0" fontId="2" fillId="0" borderId="0"/>
    <xf numFmtId="0" fontId="2" fillId="0" borderId="0"/>
    <xf numFmtId="0" fontId="62" fillId="0" borderId="0"/>
    <xf numFmtId="0" fontId="2" fillId="0" borderId="0"/>
    <xf numFmtId="178" fontId="2" fillId="0" borderId="0"/>
    <xf numFmtId="178" fontId="2" fillId="0" borderId="0"/>
    <xf numFmtId="0" fontId="2" fillId="0" borderId="0"/>
    <xf numFmtId="0" fontId="2" fillId="0" borderId="0"/>
    <xf numFmtId="0" fontId="2" fillId="0" borderId="0"/>
    <xf numFmtId="0" fontId="62" fillId="0" borderId="0"/>
    <xf numFmtId="0" fontId="2" fillId="0" borderId="0"/>
    <xf numFmtId="178" fontId="2" fillId="0" borderId="0"/>
    <xf numFmtId="178" fontId="2" fillId="0" borderId="0"/>
    <xf numFmtId="0" fontId="2" fillId="0" borderId="0"/>
    <xf numFmtId="0" fontId="2" fillId="0" borderId="0"/>
    <xf numFmtId="0" fontId="2" fillId="0" borderId="0"/>
    <xf numFmtId="0" fontId="62" fillId="0" borderId="0"/>
    <xf numFmtId="0" fontId="2" fillId="0" borderId="0"/>
    <xf numFmtId="178" fontId="2" fillId="0" borderId="0"/>
    <xf numFmtId="178" fontId="2" fillId="0" borderId="0"/>
    <xf numFmtId="0" fontId="2" fillId="0" borderId="0"/>
    <xf numFmtId="0" fontId="2" fillId="0" borderId="0"/>
    <xf numFmtId="0" fontId="2" fillId="0" borderId="0"/>
    <xf numFmtId="0" fontId="62" fillId="0" borderId="0"/>
    <xf numFmtId="0" fontId="37" fillId="0" borderId="0"/>
    <xf numFmtId="0" fontId="62" fillId="0" borderId="0"/>
    <xf numFmtId="0" fontId="37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8" fontId="2" fillId="0" borderId="0"/>
    <xf numFmtId="178" fontId="2" fillId="0" borderId="0"/>
    <xf numFmtId="0" fontId="2" fillId="0" borderId="0"/>
    <xf numFmtId="0" fontId="2" fillId="0" borderId="0"/>
    <xf numFmtId="0" fontId="2" fillId="0" borderId="0"/>
    <xf numFmtId="0" fontId="62" fillId="0" borderId="0"/>
    <xf numFmtId="178" fontId="2" fillId="0" borderId="0"/>
    <xf numFmtId="178" fontId="2" fillId="0" borderId="0"/>
    <xf numFmtId="0" fontId="2" fillId="0" borderId="0"/>
    <xf numFmtId="0" fontId="2" fillId="0" borderId="0"/>
    <xf numFmtId="0" fontId="2" fillId="0" borderId="0"/>
    <xf numFmtId="0" fontId="62" fillId="0" borderId="0"/>
    <xf numFmtId="0" fontId="2" fillId="0" borderId="0"/>
    <xf numFmtId="178" fontId="2" fillId="0" borderId="0"/>
    <xf numFmtId="178" fontId="2" fillId="0" borderId="0"/>
    <xf numFmtId="0" fontId="2" fillId="0" borderId="0"/>
    <xf numFmtId="0" fontId="2" fillId="0" borderId="0"/>
    <xf numFmtId="0" fontId="2" fillId="0" borderId="0"/>
    <xf numFmtId="0" fontId="62" fillId="0" borderId="0"/>
    <xf numFmtId="178" fontId="2" fillId="0" borderId="0"/>
    <xf numFmtId="178" fontId="2" fillId="0" borderId="0"/>
    <xf numFmtId="0" fontId="2" fillId="0" borderId="0"/>
    <xf numFmtId="0" fontId="2" fillId="0" borderId="0"/>
    <xf numFmtId="0" fontId="2" fillId="0" borderId="0"/>
    <xf numFmtId="0" fontId="62" fillId="0" borderId="0"/>
    <xf numFmtId="0" fontId="2" fillId="0" borderId="0"/>
    <xf numFmtId="0" fontId="2" fillId="0" borderId="0"/>
    <xf numFmtId="0" fontId="2" fillId="0" borderId="0"/>
    <xf numFmtId="178" fontId="2" fillId="0" borderId="0"/>
    <xf numFmtId="178" fontId="2" fillId="0" borderId="0"/>
    <xf numFmtId="0" fontId="2" fillId="0" borderId="0"/>
    <xf numFmtId="0" fontId="2" fillId="0" borderId="0"/>
    <xf numFmtId="0" fontId="2" fillId="0" borderId="0"/>
    <xf numFmtId="0" fontId="62" fillId="0" borderId="0"/>
    <xf numFmtId="178" fontId="2" fillId="0" borderId="0"/>
    <xf numFmtId="178" fontId="2" fillId="0" borderId="0"/>
    <xf numFmtId="0" fontId="2" fillId="0" borderId="0"/>
    <xf numFmtId="0" fontId="2" fillId="0" borderId="0"/>
    <xf numFmtId="0" fontId="2" fillId="0" borderId="0"/>
    <xf numFmtId="0" fontId="62" fillId="0" borderId="0"/>
    <xf numFmtId="0" fontId="2" fillId="0" borderId="0"/>
    <xf numFmtId="178" fontId="2" fillId="0" borderId="0"/>
    <xf numFmtId="178" fontId="2" fillId="0" borderId="0"/>
    <xf numFmtId="0" fontId="2" fillId="0" borderId="0"/>
    <xf numFmtId="0" fontId="2" fillId="0" borderId="0"/>
    <xf numFmtId="0" fontId="2" fillId="0" borderId="0"/>
    <xf numFmtId="0" fontId="62" fillId="0" borderId="0"/>
    <xf numFmtId="178" fontId="2" fillId="0" borderId="0"/>
    <xf numFmtId="178" fontId="2" fillId="0" borderId="0"/>
    <xf numFmtId="0" fontId="2" fillId="0" borderId="0"/>
    <xf numFmtId="0" fontId="2" fillId="0" borderId="0"/>
    <xf numFmtId="0" fontId="2" fillId="0" borderId="0"/>
    <xf numFmtId="0" fontId="62" fillId="0" borderId="0"/>
    <xf numFmtId="0" fontId="2" fillId="0" borderId="0"/>
    <xf numFmtId="0" fontId="2" fillId="0" borderId="0"/>
    <xf numFmtId="178" fontId="2" fillId="0" borderId="0"/>
    <xf numFmtId="178" fontId="2" fillId="0" borderId="0"/>
    <xf numFmtId="0" fontId="2" fillId="0" borderId="0"/>
    <xf numFmtId="0" fontId="2" fillId="0" borderId="0"/>
    <xf numFmtId="0" fontId="2" fillId="0" borderId="0"/>
    <xf numFmtId="0" fontId="62" fillId="0" borderId="0"/>
    <xf numFmtId="178" fontId="2" fillId="0" borderId="0"/>
    <xf numFmtId="178" fontId="2" fillId="0" borderId="0"/>
    <xf numFmtId="0" fontId="2" fillId="0" borderId="0"/>
    <xf numFmtId="0" fontId="2" fillId="0" borderId="0"/>
    <xf numFmtId="0" fontId="2" fillId="0" borderId="0"/>
    <xf numFmtId="0" fontId="62" fillId="0" borderId="0"/>
    <xf numFmtId="0" fontId="2" fillId="0" borderId="0"/>
    <xf numFmtId="178" fontId="2" fillId="0" borderId="0"/>
    <xf numFmtId="178" fontId="2" fillId="0" borderId="0"/>
    <xf numFmtId="0" fontId="2" fillId="0" borderId="0"/>
    <xf numFmtId="0" fontId="2" fillId="0" borderId="0"/>
    <xf numFmtId="0" fontId="2" fillId="0" borderId="0"/>
    <xf numFmtId="0" fontId="62" fillId="0" borderId="0"/>
    <xf numFmtId="178" fontId="2" fillId="0" borderId="0"/>
    <xf numFmtId="178" fontId="2" fillId="0" borderId="0"/>
    <xf numFmtId="0" fontId="2" fillId="0" borderId="0"/>
    <xf numFmtId="0" fontId="2" fillId="0" borderId="0"/>
    <xf numFmtId="0" fontId="2" fillId="0" borderId="0"/>
    <xf numFmtId="0" fontId="62" fillId="0" borderId="0"/>
    <xf numFmtId="0" fontId="2" fillId="0" borderId="0"/>
    <xf numFmtId="0" fontId="2" fillId="0" borderId="0"/>
    <xf numFmtId="0" fontId="2" fillId="0" borderId="0"/>
    <xf numFmtId="178" fontId="2" fillId="0" borderId="0"/>
    <xf numFmtId="178" fontId="2" fillId="0" borderId="0"/>
    <xf numFmtId="0" fontId="2" fillId="0" borderId="0"/>
    <xf numFmtId="0" fontId="2" fillId="0" borderId="0"/>
    <xf numFmtId="0" fontId="2" fillId="0" borderId="0"/>
    <xf numFmtId="0" fontId="62" fillId="0" borderId="0"/>
    <xf numFmtId="178" fontId="2" fillId="0" borderId="0"/>
    <xf numFmtId="178" fontId="2" fillId="0" borderId="0"/>
    <xf numFmtId="0" fontId="2" fillId="0" borderId="0"/>
    <xf numFmtId="0" fontId="2" fillId="0" borderId="0"/>
    <xf numFmtId="0" fontId="2" fillId="0" borderId="0"/>
    <xf numFmtId="0" fontId="62" fillId="0" borderId="0"/>
    <xf numFmtId="0" fontId="2" fillId="0" borderId="0"/>
    <xf numFmtId="178" fontId="2" fillId="0" borderId="0"/>
    <xf numFmtId="178" fontId="2" fillId="0" borderId="0"/>
    <xf numFmtId="0" fontId="2" fillId="0" borderId="0"/>
    <xf numFmtId="0" fontId="2" fillId="0" borderId="0"/>
    <xf numFmtId="0" fontId="2" fillId="0" borderId="0"/>
    <xf numFmtId="0" fontId="62" fillId="0" borderId="0"/>
    <xf numFmtId="178" fontId="2" fillId="0" borderId="0"/>
    <xf numFmtId="178" fontId="2" fillId="0" borderId="0"/>
    <xf numFmtId="0" fontId="2" fillId="0" borderId="0"/>
    <xf numFmtId="0" fontId="2" fillId="0" borderId="0"/>
    <xf numFmtId="0" fontId="2" fillId="0" borderId="0"/>
    <xf numFmtId="0" fontId="62" fillId="0" borderId="0"/>
    <xf numFmtId="0" fontId="2" fillId="0" borderId="0"/>
    <xf numFmtId="0" fontId="2" fillId="0" borderId="0"/>
    <xf numFmtId="0" fontId="2" fillId="0" borderId="0"/>
    <xf numFmtId="178" fontId="2" fillId="0" borderId="0"/>
    <xf numFmtId="178" fontId="2" fillId="0" borderId="0"/>
    <xf numFmtId="0" fontId="2" fillId="0" borderId="0"/>
    <xf numFmtId="0" fontId="2" fillId="0" borderId="0"/>
    <xf numFmtId="0" fontId="2" fillId="0" borderId="0"/>
    <xf numFmtId="0" fontId="62" fillId="0" borderId="0"/>
    <xf numFmtId="178" fontId="2" fillId="0" borderId="0"/>
    <xf numFmtId="178" fontId="2" fillId="0" borderId="0"/>
    <xf numFmtId="0" fontId="2" fillId="0" borderId="0"/>
    <xf numFmtId="0" fontId="2" fillId="0" borderId="0"/>
    <xf numFmtId="0" fontId="2" fillId="0" borderId="0"/>
    <xf numFmtId="0" fontId="62" fillId="0" borderId="0"/>
    <xf numFmtId="0" fontId="2" fillId="0" borderId="0"/>
    <xf numFmtId="178" fontId="2" fillId="0" borderId="0"/>
    <xf numFmtId="178" fontId="2" fillId="0" borderId="0"/>
    <xf numFmtId="0" fontId="2" fillId="0" borderId="0"/>
    <xf numFmtId="0" fontId="2" fillId="0" borderId="0"/>
    <xf numFmtId="0" fontId="2" fillId="0" borderId="0"/>
    <xf numFmtId="0" fontId="62" fillId="0" borderId="0"/>
    <xf numFmtId="178" fontId="2" fillId="0" borderId="0"/>
    <xf numFmtId="178" fontId="2" fillId="0" borderId="0"/>
    <xf numFmtId="0" fontId="2" fillId="0" borderId="0"/>
    <xf numFmtId="0" fontId="2" fillId="0" borderId="0"/>
    <xf numFmtId="0" fontId="2" fillId="0" borderId="0"/>
    <xf numFmtId="0" fontId="62" fillId="0" borderId="0"/>
    <xf numFmtId="0" fontId="2" fillId="0" borderId="0"/>
    <xf numFmtId="0" fontId="2" fillId="0" borderId="0"/>
    <xf numFmtId="178" fontId="2" fillId="0" borderId="0"/>
    <xf numFmtId="178" fontId="2" fillId="0" borderId="0"/>
    <xf numFmtId="0" fontId="2" fillId="0" borderId="0"/>
    <xf numFmtId="0" fontId="2" fillId="0" borderId="0"/>
    <xf numFmtId="0" fontId="2" fillId="0" borderId="0"/>
    <xf numFmtId="0" fontId="62" fillId="0" borderId="0"/>
    <xf numFmtId="178" fontId="2" fillId="0" borderId="0"/>
    <xf numFmtId="178" fontId="2" fillId="0" borderId="0"/>
    <xf numFmtId="0" fontId="2" fillId="0" borderId="0"/>
    <xf numFmtId="0" fontId="2" fillId="0" borderId="0"/>
    <xf numFmtId="0" fontId="2" fillId="0" borderId="0"/>
    <xf numFmtId="0" fontId="62" fillId="0" borderId="0"/>
    <xf numFmtId="0" fontId="2" fillId="0" borderId="0"/>
    <xf numFmtId="178" fontId="2" fillId="0" borderId="0"/>
    <xf numFmtId="178" fontId="2" fillId="0" borderId="0"/>
    <xf numFmtId="0" fontId="2" fillId="0" borderId="0"/>
    <xf numFmtId="0" fontId="2" fillId="0" borderId="0"/>
    <xf numFmtId="0" fontId="2" fillId="0" borderId="0"/>
    <xf numFmtId="0" fontId="62" fillId="0" borderId="0"/>
    <xf numFmtId="0" fontId="2" fillId="0" borderId="0"/>
    <xf numFmtId="178" fontId="2" fillId="0" borderId="0"/>
    <xf numFmtId="178" fontId="2" fillId="0" borderId="0"/>
    <xf numFmtId="0" fontId="2" fillId="0" borderId="0"/>
    <xf numFmtId="0" fontId="2" fillId="0" borderId="0"/>
    <xf numFmtId="0" fontId="2" fillId="0" borderId="0"/>
    <xf numFmtId="0" fontId="62" fillId="0" borderId="0"/>
    <xf numFmtId="0" fontId="2" fillId="0" borderId="0"/>
    <xf numFmtId="178" fontId="2" fillId="0" borderId="0"/>
    <xf numFmtId="178" fontId="2" fillId="0" borderId="0"/>
    <xf numFmtId="0" fontId="2" fillId="0" borderId="0"/>
    <xf numFmtId="0" fontId="2" fillId="0" borderId="0"/>
    <xf numFmtId="0" fontId="2" fillId="0" borderId="0"/>
    <xf numFmtId="0" fontId="62" fillId="0" borderId="0"/>
    <xf numFmtId="0" fontId="37" fillId="0" borderId="0"/>
    <xf numFmtId="0" fontId="62" fillId="0" borderId="0"/>
    <xf numFmtId="0" fontId="11" fillId="0" borderId="0"/>
    <xf numFmtId="0" fontId="31" fillId="0" borderId="0"/>
    <xf numFmtId="0" fontId="2" fillId="0" borderId="0"/>
    <xf numFmtId="178" fontId="2" fillId="0" borderId="0"/>
    <xf numFmtId="178" fontId="2" fillId="0" borderId="0"/>
    <xf numFmtId="0" fontId="2" fillId="0" borderId="0"/>
    <xf numFmtId="0" fontId="2" fillId="0" borderId="0"/>
    <xf numFmtId="0" fontId="2" fillId="0" borderId="0"/>
    <xf numFmtId="0" fontId="62" fillId="0" borderId="0"/>
    <xf numFmtId="0" fontId="31" fillId="0" borderId="0"/>
    <xf numFmtId="0" fontId="31" fillId="0" borderId="0"/>
    <xf numFmtId="0" fontId="31" fillId="0" borderId="0"/>
    <xf numFmtId="0" fontId="95" fillId="0" borderId="0">
      <alignment vertical="top"/>
    </xf>
    <xf numFmtId="0" fontId="95" fillId="0" borderId="0">
      <alignment vertical="top"/>
    </xf>
    <xf numFmtId="0" fontId="2" fillId="0" borderId="0"/>
    <xf numFmtId="178" fontId="2" fillId="0" borderId="0"/>
    <xf numFmtId="178" fontId="2" fillId="0" borderId="0"/>
    <xf numFmtId="0" fontId="2" fillId="0" borderId="0"/>
    <xf numFmtId="0" fontId="2" fillId="0" borderId="0"/>
    <xf numFmtId="0" fontId="2" fillId="0" borderId="0"/>
    <xf numFmtId="0" fontId="62" fillId="0" borderId="0"/>
    <xf numFmtId="0" fontId="62" fillId="0" borderId="0"/>
    <xf numFmtId="0" fontId="62" fillId="0" borderId="0"/>
    <xf numFmtId="0" fontId="26" fillId="0" borderId="0"/>
    <xf numFmtId="0" fontId="26" fillId="0" borderId="0"/>
    <xf numFmtId="0" fontId="31" fillId="0" borderId="0"/>
    <xf numFmtId="0" fontId="31" fillId="0" borderId="0"/>
    <xf numFmtId="0" fontId="2" fillId="0" borderId="0"/>
    <xf numFmtId="178" fontId="2" fillId="0" borderId="0"/>
    <xf numFmtId="178" fontId="2" fillId="0" borderId="0"/>
    <xf numFmtId="0" fontId="2" fillId="0" borderId="0"/>
    <xf numFmtId="0" fontId="2" fillId="0" borderId="0"/>
    <xf numFmtId="0" fontId="2" fillId="0" borderId="0"/>
    <xf numFmtId="0" fontId="62" fillId="0" borderId="0"/>
    <xf numFmtId="0" fontId="2" fillId="0" borderId="0"/>
    <xf numFmtId="178" fontId="2" fillId="0" borderId="0"/>
    <xf numFmtId="178" fontId="2" fillId="0" borderId="0"/>
    <xf numFmtId="0" fontId="2" fillId="0" borderId="0"/>
    <xf numFmtId="0" fontId="2" fillId="0" borderId="0"/>
    <xf numFmtId="0" fontId="2" fillId="0" borderId="0"/>
    <xf numFmtId="0" fontId="62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8" fontId="2" fillId="0" borderId="0"/>
    <xf numFmtId="178" fontId="2" fillId="0" borderId="0"/>
    <xf numFmtId="0" fontId="2" fillId="0" borderId="0"/>
    <xf numFmtId="0" fontId="2" fillId="0" borderId="0"/>
    <xf numFmtId="0" fontId="2" fillId="0" borderId="0"/>
    <xf numFmtId="0" fontId="62" fillId="0" borderId="0"/>
    <xf numFmtId="178" fontId="2" fillId="0" borderId="0"/>
    <xf numFmtId="178" fontId="2" fillId="0" borderId="0"/>
    <xf numFmtId="0" fontId="2" fillId="0" borderId="0"/>
    <xf numFmtId="0" fontId="2" fillId="0" borderId="0"/>
    <xf numFmtId="0" fontId="2" fillId="0" borderId="0"/>
    <xf numFmtId="0" fontId="62" fillId="0" borderId="0"/>
    <xf numFmtId="0" fontId="2" fillId="0" borderId="0"/>
    <xf numFmtId="178" fontId="2" fillId="0" borderId="0"/>
    <xf numFmtId="178" fontId="2" fillId="0" borderId="0"/>
    <xf numFmtId="0" fontId="2" fillId="0" borderId="0"/>
    <xf numFmtId="0" fontId="2" fillId="0" borderId="0"/>
    <xf numFmtId="0" fontId="2" fillId="0" borderId="0"/>
    <xf numFmtId="0" fontId="62" fillId="0" borderId="0"/>
    <xf numFmtId="178" fontId="2" fillId="0" borderId="0"/>
    <xf numFmtId="178" fontId="2" fillId="0" borderId="0"/>
    <xf numFmtId="0" fontId="2" fillId="0" borderId="0"/>
    <xf numFmtId="0" fontId="2" fillId="0" borderId="0"/>
    <xf numFmtId="0" fontId="2" fillId="0" borderId="0"/>
    <xf numFmtId="0" fontId="62" fillId="0" borderId="0"/>
    <xf numFmtId="0" fontId="2" fillId="0" borderId="0"/>
    <xf numFmtId="0" fontId="2" fillId="0" borderId="0"/>
    <xf numFmtId="0" fontId="2" fillId="0" borderId="0"/>
    <xf numFmtId="178" fontId="2" fillId="0" borderId="0"/>
    <xf numFmtId="178" fontId="2" fillId="0" borderId="0"/>
    <xf numFmtId="0" fontId="2" fillId="0" borderId="0"/>
    <xf numFmtId="0" fontId="2" fillId="0" borderId="0"/>
    <xf numFmtId="0" fontId="2" fillId="0" borderId="0"/>
    <xf numFmtId="0" fontId="62" fillId="0" borderId="0"/>
    <xf numFmtId="178" fontId="2" fillId="0" borderId="0"/>
    <xf numFmtId="178" fontId="2" fillId="0" borderId="0"/>
    <xf numFmtId="0" fontId="2" fillId="0" borderId="0"/>
    <xf numFmtId="0" fontId="2" fillId="0" borderId="0"/>
    <xf numFmtId="0" fontId="2" fillId="0" borderId="0"/>
    <xf numFmtId="0" fontId="62" fillId="0" borderId="0"/>
    <xf numFmtId="0" fontId="2" fillId="0" borderId="0"/>
    <xf numFmtId="178" fontId="2" fillId="0" borderId="0"/>
    <xf numFmtId="178" fontId="2" fillId="0" borderId="0"/>
    <xf numFmtId="0" fontId="2" fillId="0" borderId="0"/>
    <xf numFmtId="0" fontId="2" fillId="0" borderId="0"/>
    <xf numFmtId="0" fontId="2" fillId="0" borderId="0"/>
    <xf numFmtId="0" fontId="62" fillId="0" borderId="0"/>
    <xf numFmtId="178" fontId="2" fillId="0" borderId="0"/>
    <xf numFmtId="178" fontId="2" fillId="0" borderId="0"/>
    <xf numFmtId="0" fontId="2" fillId="0" borderId="0"/>
    <xf numFmtId="0" fontId="2" fillId="0" borderId="0"/>
    <xf numFmtId="0" fontId="2" fillId="0" borderId="0"/>
    <xf numFmtId="0" fontId="62" fillId="0" borderId="0"/>
    <xf numFmtId="0" fontId="2" fillId="0" borderId="0"/>
    <xf numFmtId="0" fontId="2" fillId="0" borderId="0"/>
    <xf numFmtId="178" fontId="2" fillId="0" borderId="0"/>
    <xf numFmtId="178" fontId="2" fillId="0" borderId="0"/>
    <xf numFmtId="0" fontId="2" fillId="0" borderId="0"/>
    <xf numFmtId="0" fontId="2" fillId="0" borderId="0"/>
    <xf numFmtId="0" fontId="2" fillId="0" borderId="0"/>
    <xf numFmtId="0" fontId="62" fillId="0" borderId="0"/>
    <xf numFmtId="178" fontId="2" fillId="0" borderId="0"/>
    <xf numFmtId="178" fontId="2" fillId="0" borderId="0"/>
    <xf numFmtId="0" fontId="2" fillId="0" borderId="0"/>
    <xf numFmtId="0" fontId="2" fillId="0" borderId="0"/>
    <xf numFmtId="0" fontId="2" fillId="0" borderId="0"/>
    <xf numFmtId="0" fontId="62" fillId="0" borderId="0"/>
    <xf numFmtId="0" fontId="2" fillId="0" borderId="0"/>
    <xf numFmtId="178" fontId="2" fillId="0" borderId="0"/>
    <xf numFmtId="178" fontId="2" fillId="0" borderId="0"/>
    <xf numFmtId="0" fontId="2" fillId="0" borderId="0"/>
    <xf numFmtId="0" fontId="2" fillId="0" borderId="0"/>
    <xf numFmtId="0" fontId="2" fillId="0" borderId="0"/>
    <xf numFmtId="0" fontId="62" fillId="0" borderId="0"/>
    <xf numFmtId="0" fontId="2" fillId="0" borderId="0"/>
    <xf numFmtId="0" fontId="2" fillId="0" borderId="0"/>
    <xf numFmtId="0" fontId="2" fillId="0" borderId="0"/>
    <xf numFmtId="0" fontId="62" fillId="0" borderId="0"/>
    <xf numFmtId="0" fontId="2" fillId="0" borderId="0"/>
    <xf numFmtId="0" fontId="37" fillId="0" borderId="0"/>
    <xf numFmtId="0" fontId="37" fillId="0" borderId="0"/>
    <xf numFmtId="0" fontId="2" fillId="0" borderId="0"/>
    <xf numFmtId="0" fontId="2" fillId="0" borderId="0"/>
    <xf numFmtId="0" fontId="2" fillId="0" borderId="0"/>
    <xf numFmtId="0" fontId="62" fillId="0" borderId="0"/>
    <xf numFmtId="0" fontId="2" fillId="0" borderId="0"/>
    <xf numFmtId="178" fontId="2" fillId="0" borderId="0"/>
    <xf numFmtId="178" fontId="2" fillId="0" borderId="0"/>
    <xf numFmtId="0" fontId="2" fillId="0" borderId="0"/>
    <xf numFmtId="0" fontId="2" fillId="0" borderId="0"/>
    <xf numFmtId="0" fontId="2" fillId="0" borderId="0"/>
    <xf numFmtId="0" fontId="62" fillId="0" borderId="0"/>
    <xf numFmtId="0" fontId="2" fillId="0" borderId="0"/>
    <xf numFmtId="178" fontId="2" fillId="0" borderId="0"/>
    <xf numFmtId="178" fontId="2" fillId="0" borderId="0"/>
    <xf numFmtId="0" fontId="2" fillId="0" borderId="0"/>
    <xf numFmtId="0" fontId="2" fillId="0" borderId="0"/>
    <xf numFmtId="0" fontId="2" fillId="0" borderId="0"/>
    <xf numFmtId="0" fontId="62" fillId="0" borderId="0"/>
    <xf numFmtId="0" fontId="2" fillId="0" borderId="0"/>
    <xf numFmtId="178" fontId="2" fillId="0" borderId="0"/>
    <xf numFmtId="178" fontId="2" fillId="0" borderId="0"/>
    <xf numFmtId="0" fontId="2" fillId="0" borderId="0"/>
    <xf numFmtId="0" fontId="2" fillId="0" borderId="0"/>
    <xf numFmtId="0" fontId="2" fillId="0" borderId="0"/>
    <xf numFmtId="0" fontId="62" fillId="0" borderId="0"/>
    <xf numFmtId="0" fontId="2" fillId="0" borderId="0"/>
    <xf numFmtId="178" fontId="2" fillId="0" borderId="0"/>
    <xf numFmtId="178" fontId="2" fillId="0" borderId="0"/>
    <xf numFmtId="0" fontId="2" fillId="0" borderId="0"/>
    <xf numFmtId="0" fontId="2" fillId="0" borderId="0"/>
    <xf numFmtId="0" fontId="2" fillId="0" borderId="0"/>
    <xf numFmtId="0" fontId="62" fillId="0" borderId="0"/>
    <xf numFmtId="0" fontId="2" fillId="0" borderId="0"/>
    <xf numFmtId="178" fontId="2" fillId="0" borderId="0"/>
    <xf numFmtId="178" fontId="2" fillId="0" borderId="0"/>
    <xf numFmtId="0" fontId="2" fillId="0" borderId="0"/>
    <xf numFmtId="0" fontId="2" fillId="0" borderId="0"/>
    <xf numFmtId="0" fontId="2" fillId="0" borderId="0"/>
    <xf numFmtId="0" fontId="62" fillId="0" borderId="0"/>
    <xf numFmtId="0" fontId="31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49" fontId="26" fillId="89" borderId="0" applyBorder="0">
      <alignment vertical="top"/>
    </xf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31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49" fontId="26" fillId="0" borderId="0" applyBorder="0">
      <alignment vertical="top"/>
    </xf>
    <xf numFmtId="0" fontId="31" fillId="0" borderId="0"/>
    <xf numFmtId="0" fontId="31" fillId="0" borderId="0"/>
    <xf numFmtId="0" fontId="62" fillId="0" borderId="0"/>
    <xf numFmtId="0" fontId="31" fillId="0" borderId="0"/>
    <xf numFmtId="0" fontId="62" fillId="0" borderId="0"/>
    <xf numFmtId="0" fontId="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37" fillId="0" borderId="0"/>
    <xf numFmtId="0" fontId="37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70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70" fillId="0" borderId="0"/>
    <xf numFmtId="0" fontId="70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3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62" fillId="0" borderId="0"/>
    <xf numFmtId="0" fontId="37" fillId="0" borderId="0"/>
    <xf numFmtId="0" fontId="37" fillId="0" borderId="0"/>
    <xf numFmtId="0" fontId="62" fillId="0" borderId="0"/>
    <xf numFmtId="0" fontId="37" fillId="0" borderId="0"/>
    <xf numFmtId="0" fontId="37" fillId="0" borderId="0"/>
    <xf numFmtId="0" fontId="62" fillId="0" borderId="0"/>
    <xf numFmtId="0" fontId="37" fillId="0" borderId="0"/>
    <xf numFmtId="0" fontId="37" fillId="0" borderId="0"/>
    <xf numFmtId="0" fontId="62" fillId="0" borderId="0"/>
    <xf numFmtId="0" fontId="37" fillId="0" borderId="0"/>
    <xf numFmtId="0" fontId="31" fillId="0" borderId="0"/>
    <xf numFmtId="0" fontId="31" fillId="0" borderId="0"/>
    <xf numFmtId="0" fontId="3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62" fillId="0" borderId="0"/>
    <xf numFmtId="0" fontId="37" fillId="0" borderId="0"/>
    <xf numFmtId="0" fontId="37" fillId="0" borderId="0"/>
    <xf numFmtId="0" fontId="62" fillId="0" borderId="0"/>
    <xf numFmtId="0" fontId="13" fillId="0" borderId="0"/>
    <xf numFmtId="0" fontId="31" fillId="0" borderId="0"/>
    <xf numFmtId="0" fontId="31" fillId="0" borderId="0"/>
    <xf numFmtId="0" fontId="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62" fillId="0" borderId="0"/>
    <xf numFmtId="0" fontId="13" fillId="0" borderId="0"/>
    <xf numFmtId="0" fontId="31" fillId="0" borderId="0"/>
    <xf numFmtId="0" fontId="31" fillId="0" borderId="0"/>
    <xf numFmtId="0" fontId="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62" fillId="0" borderId="0"/>
    <xf numFmtId="0" fontId="37" fillId="0" borderId="0"/>
    <xf numFmtId="0" fontId="37" fillId="0" borderId="0"/>
    <xf numFmtId="0" fontId="62" fillId="0" borderId="0"/>
    <xf numFmtId="0" fontId="37" fillId="0" borderId="0"/>
    <xf numFmtId="0" fontId="37" fillId="0" borderId="0"/>
    <xf numFmtId="0" fontId="62" fillId="0" borderId="0"/>
    <xf numFmtId="49" fontId="26" fillId="0" borderId="0" applyBorder="0">
      <alignment vertical="top"/>
    </xf>
    <xf numFmtId="0" fontId="37" fillId="0" borderId="0"/>
    <xf numFmtId="0" fontId="37" fillId="0" borderId="0"/>
    <xf numFmtId="0" fontId="62" fillId="0" borderId="0"/>
    <xf numFmtId="0" fontId="37" fillId="0" borderId="0"/>
    <xf numFmtId="0" fontId="37" fillId="0" borderId="0"/>
    <xf numFmtId="0" fontId="62" fillId="0" borderId="0"/>
    <xf numFmtId="0" fontId="37" fillId="0" borderId="0"/>
    <xf numFmtId="0" fontId="37" fillId="0" borderId="0"/>
    <xf numFmtId="0" fontId="62" fillId="0" borderId="0"/>
    <xf numFmtId="0" fontId="37" fillId="0" borderId="0"/>
    <xf numFmtId="0" fontId="37" fillId="0" borderId="0"/>
    <xf numFmtId="0" fontId="62" fillId="0" borderId="0"/>
    <xf numFmtId="0" fontId="37" fillId="0" borderId="0"/>
    <xf numFmtId="0" fontId="37" fillId="0" borderId="0"/>
    <xf numFmtId="0" fontId="62" fillId="0" borderId="0"/>
    <xf numFmtId="49" fontId="26" fillId="0" borderId="0" applyBorder="0">
      <alignment vertical="top"/>
    </xf>
    <xf numFmtId="178" fontId="2" fillId="0" borderId="0"/>
    <xf numFmtId="178" fontId="2" fillId="0" borderId="0"/>
    <xf numFmtId="0" fontId="62" fillId="0" borderId="0"/>
    <xf numFmtId="0" fontId="62" fillId="0" borderId="0"/>
    <xf numFmtId="0" fontId="37" fillId="0" borderId="0"/>
    <xf numFmtId="0" fontId="37" fillId="0" borderId="0"/>
    <xf numFmtId="0" fontId="62" fillId="0" borderId="0"/>
    <xf numFmtId="0" fontId="37" fillId="0" borderId="0"/>
    <xf numFmtId="0" fontId="62" fillId="0" borderId="0"/>
    <xf numFmtId="178" fontId="2" fillId="0" borderId="0"/>
    <xf numFmtId="178" fontId="2" fillId="0" borderId="0"/>
    <xf numFmtId="0" fontId="62" fillId="0" borderId="0"/>
    <xf numFmtId="178" fontId="2" fillId="0" borderId="0"/>
    <xf numFmtId="178" fontId="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259" fillId="0" borderId="0"/>
    <xf numFmtId="0" fontId="259" fillId="0" borderId="0"/>
    <xf numFmtId="0" fontId="62" fillId="0" borderId="0"/>
    <xf numFmtId="0" fontId="37" fillId="0" borderId="0"/>
    <xf numFmtId="178" fontId="2" fillId="0" borderId="0"/>
    <xf numFmtId="178" fontId="2" fillId="0" borderId="0"/>
    <xf numFmtId="0" fontId="37" fillId="0" borderId="0"/>
    <xf numFmtId="0" fontId="62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62" fillId="0" borderId="0"/>
    <xf numFmtId="0" fontId="37" fillId="0" borderId="0"/>
    <xf numFmtId="0" fontId="62" fillId="0" borderId="0"/>
    <xf numFmtId="0" fontId="62" fillId="0" borderId="0"/>
    <xf numFmtId="178" fontId="2" fillId="0" borderId="0"/>
    <xf numFmtId="178" fontId="2" fillId="0" borderId="0"/>
    <xf numFmtId="178" fontId="2" fillId="0" borderId="0"/>
    <xf numFmtId="178" fontId="2" fillId="0" borderId="0"/>
    <xf numFmtId="178" fontId="2" fillId="0" borderId="0"/>
    <xf numFmtId="178" fontId="2" fillId="0" borderId="0"/>
    <xf numFmtId="0" fontId="62" fillId="0" borderId="0"/>
    <xf numFmtId="0" fontId="62" fillId="0" borderId="0"/>
    <xf numFmtId="0" fontId="62" fillId="0" borderId="0"/>
    <xf numFmtId="0" fontId="70" fillId="0" borderId="0"/>
    <xf numFmtId="0" fontId="70" fillId="0" borderId="0"/>
    <xf numFmtId="0" fontId="62" fillId="0" borderId="0"/>
    <xf numFmtId="0" fontId="62" fillId="0" borderId="0"/>
    <xf numFmtId="0" fontId="37" fillId="0" borderId="0"/>
    <xf numFmtId="178" fontId="2" fillId="0" borderId="0"/>
    <xf numFmtId="178" fontId="2" fillId="0" borderId="0"/>
    <xf numFmtId="0" fontId="37" fillId="0" borderId="0"/>
    <xf numFmtId="0" fontId="62" fillId="0" borderId="0"/>
    <xf numFmtId="0" fontId="37" fillId="0" borderId="0"/>
    <xf numFmtId="0" fontId="37" fillId="0" borderId="0"/>
    <xf numFmtId="0" fontId="62" fillId="0" borderId="0"/>
    <xf numFmtId="0" fontId="37" fillId="0" borderId="0"/>
    <xf numFmtId="0" fontId="37" fillId="0" borderId="0"/>
    <xf numFmtId="0" fontId="62" fillId="0" borderId="0"/>
    <xf numFmtId="0" fontId="37" fillId="0" borderId="0"/>
    <xf numFmtId="0" fontId="37" fillId="0" borderId="0"/>
    <xf numFmtId="0" fontId="62" fillId="0" borderId="0"/>
    <xf numFmtId="0" fontId="37" fillId="0" borderId="0"/>
    <xf numFmtId="0" fontId="37" fillId="0" borderId="0"/>
    <xf numFmtId="0" fontId="62" fillId="0" borderId="0"/>
    <xf numFmtId="49" fontId="26" fillId="0" borderId="0" applyBorder="0">
      <alignment vertical="top"/>
    </xf>
    <xf numFmtId="0" fontId="37" fillId="0" borderId="0"/>
    <xf numFmtId="0" fontId="37" fillId="0" borderId="0"/>
    <xf numFmtId="0" fontId="62" fillId="0" borderId="0"/>
    <xf numFmtId="0" fontId="37" fillId="0" borderId="0"/>
    <xf numFmtId="0" fontId="37" fillId="0" borderId="0"/>
    <xf numFmtId="0" fontId="62" fillId="0" borderId="0"/>
    <xf numFmtId="0" fontId="37" fillId="0" borderId="0"/>
    <xf numFmtId="0" fontId="37" fillId="0" borderId="0"/>
    <xf numFmtId="0" fontId="62" fillId="0" borderId="0"/>
    <xf numFmtId="0" fontId="37" fillId="0" borderId="0"/>
    <xf numFmtId="0" fontId="37" fillId="0" borderId="0"/>
    <xf numFmtId="0" fontId="62" fillId="0" borderId="0"/>
    <xf numFmtId="0" fontId="37" fillId="0" borderId="0"/>
    <xf numFmtId="0" fontId="31" fillId="0" borderId="0"/>
    <xf numFmtId="0" fontId="31" fillId="0" borderId="0"/>
    <xf numFmtId="0" fontId="3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62" fillId="0" borderId="0"/>
    <xf numFmtId="0" fontId="37" fillId="0" borderId="0"/>
    <xf numFmtId="0" fontId="31" fillId="0" borderId="0"/>
    <xf numFmtId="0" fontId="31" fillId="0" borderId="0"/>
    <xf numFmtId="0" fontId="3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37" fillId="0" borderId="0"/>
    <xf numFmtId="0" fontId="37" fillId="0" borderId="0"/>
    <xf numFmtId="0" fontId="62" fillId="0" borderId="0"/>
    <xf numFmtId="0" fontId="31" fillId="0" borderId="0"/>
    <xf numFmtId="0" fontId="37" fillId="0" borderId="0"/>
    <xf numFmtId="0" fontId="37" fillId="0" borderId="0"/>
    <xf numFmtId="0" fontId="62" fillId="0" borderId="0"/>
    <xf numFmtId="0" fontId="37" fillId="0" borderId="0"/>
    <xf numFmtId="0" fontId="37" fillId="0" borderId="0"/>
    <xf numFmtId="0" fontId="62" fillId="0" borderId="0"/>
    <xf numFmtId="0" fontId="70" fillId="0" borderId="0"/>
    <xf numFmtId="0" fontId="31" fillId="0" borderId="0"/>
    <xf numFmtId="0" fontId="37" fillId="0" borderId="0"/>
    <xf numFmtId="0" fontId="2" fillId="0" borderId="0"/>
    <xf numFmtId="178" fontId="2" fillId="0" borderId="0"/>
    <xf numFmtId="178" fontId="2" fillId="0" borderId="0"/>
    <xf numFmtId="0" fontId="2" fillId="0" borderId="0"/>
    <xf numFmtId="0" fontId="2" fillId="0" borderId="0"/>
    <xf numFmtId="0" fontId="2" fillId="0" borderId="0"/>
    <xf numFmtId="0" fontId="62" fillId="0" borderId="0"/>
    <xf numFmtId="0" fontId="37" fillId="0" borderId="0"/>
    <xf numFmtId="0" fontId="62" fillId="0" borderId="0"/>
    <xf numFmtId="0" fontId="2" fillId="0" borderId="0"/>
    <xf numFmtId="178" fontId="2" fillId="0" borderId="0"/>
    <xf numFmtId="178" fontId="2" fillId="0" borderId="0"/>
    <xf numFmtId="0" fontId="2" fillId="0" borderId="0"/>
    <xf numFmtId="0" fontId="2" fillId="0" borderId="0"/>
    <xf numFmtId="0" fontId="2" fillId="0" borderId="0"/>
    <xf numFmtId="0" fontId="62" fillId="0" borderId="0"/>
    <xf numFmtId="0" fontId="2" fillId="0" borderId="0"/>
    <xf numFmtId="178" fontId="2" fillId="0" borderId="0"/>
    <xf numFmtId="178" fontId="2" fillId="0" borderId="0"/>
    <xf numFmtId="0" fontId="2" fillId="0" borderId="0"/>
    <xf numFmtId="0" fontId="2" fillId="0" borderId="0"/>
    <xf numFmtId="0" fontId="2" fillId="0" borderId="0"/>
    <xf numFmtId="0" fontId="62" fillId="0" borderId="0"/>
    <xf numFmtId="0" fontId="2" fillId="0" borderId="0"/>
    <xf numFmtId="178" fontId="2" fillId="0" borderId="0"/>
    <xf numFmtId="178" fontId="2" fillId="0" borderId="0"/>
    <xf numFmtId="0" fontId="2" fillId="0" borderId="0"/>
    <xf numFmtId="0" fontId="2" fillId="0" borderId="0"/>
    <xf numFmtId="0" fontId="2" fillId="0" borderId="0"/>
    <xf numFmtId="0" fontId="62" fillId="0" borderId="0"/>
    <xf numFmtId="0" fontId="31" fillId="0" borderId="0"/>
    <xf numFmtId="0" fontId="62" fillId="0" borderId="0"/>
    <xf numFmtId="0" fontId="70" fillId="0" borderId="0"/>
    <xf numFmtId="0" fontId="70" fillId="0" borderId="0"/>
    <xf numFmtId="0" fontId="62" fillId="0" borderId="0"/>
    <xf numFmtId="0" fontId="70" fillId="0" borderId="0"/>
    <xf numFmtId="0" fontId="31" fillId="0" borderId="0"/>
    <xf numFmtId="0" fontId="31" fillId="0" borderId="0"/>
    <xf numFmtId="0" fontId="62" fillId="0" borderId="0"/>
    <xf numFmtId="0" fontId="70" fillId="0" borderId="0"/>
    <xf numFmtId="0" fontId="62" fillId="0" borderId="0"/>
    <xf numFmtId="0" fontId="70" fillId="0" borderId="0"/>
    <xf numFmtId="0" fontId="31" fillId="0" borderId="0"/>
    <xf numFmtId="0" fontId="31" fillId="0" borderId="0"/>
    <xf numFmtId="0" fontId="62" fillId="0" borderId="0"/>
    <xf numFmtId="0" fontId="70" fillId="0" borderId="0"/>
    <xf numFmtId="0" fontId="62" fillId="0" borderId="0"/>
    <xf numFmtId="0" fontId="37" fillId="0" borderId="0"/>
    <xf numFmtId="0" fontId="31" fillId="0" borderId="0"/>
    <xf numFmtId="0" fontId="31" fillId="0" borderId="0"/>
    <xf numFmtId="0" fontId="62" fillId="0" borderId="0"/>
    <xf numFmtId="0" fontId="37" fillId="0" borderId="0"/>
    <xf numFmtId="0" fontId="62" fillId="0" borderId="0"/>
    <xf numFmtId="0" fontId="37" fillId="0" borderId="0"/>
    <xf numFmtId="0" fontId="37" fillId="0" borderId="0"/>
    <xf numFmtId="0" fontId="62" fillId="0" borderId="0"/>
    <xf numFmtId="0" fontId="37" fillId="0" borderId="0"/>
    <xf numFmtId="0" fontId="37" fillId="0" borderId="0"/>
    <xf numFmtId="0" fontId="62" fillId="0" borderId="0"/>
    <xf numFmtId="0" fontId="37" fillId="0" borderId="0"/>
    <xf numFmtId="0" fontId="37" fillId="0" borderId="0"/>
    <xf numFmtId="0" fontId="62" fillId="0" borderId="0"/>
    <xf numFmtId="0" fontId="31" fillId="0" borderId="0"/>
    <xf numFmtId="0" fontId="2" fillId="0" borderId="0"/>
    <xf numFmtId="178" fontId="2" fillId="0" borderId="0"/>
    <xf numFmtId="178" fontId="2" fillId="0" borderId="0"/>
    <xf numFmtId="0" fontId="2" fillId="0" borderId="0"/>
    <xf numFmtId="0" fontId="2" fillId="0" borderId="0"/>
    <xf numFmtId="0" fontId="2" fillId="0" borderId="0"/>
    <xf numFmtId="0" fontId="62" fillId="0" borderId="0"/>
    <xf numFmtId="0" fontId="37" fillId="0" borderId="0"/>
    <xf numFmtId="0" fontId="37" fillId="0" borderId="0"/>
    <xf numFmtId="0" fontId="62" fillId="0" borderId="0"/>
    <xf numFmtId="0" fontId="37" fillId="0" borderId="0"/>
    <xf numFmtId="0" fontId="37" fillId="0" borderId="0"/>
    <xf numFmtId="0" fontId="62" fillId="0" borderId="0"/>
    <xf numFmtId="0" fontId="37" fillId="0" borderId="0"/>
    <xf numFmtId="0" fontId="37" fillId="0" borderId="0"/>
    <xf numFmtId="0" fontId="62" fillId="0" borderId="0"/>
    <xf numFmtId="0" fontId="37" fillId="0" borderId="0"/>
    <xf numFmtId="0" fontId="37" fillId="0" borderId="0"/>
    <xf numFmtId="0" fontId="62" fillId="0" borderId="0"/>
    <xf numFmtId="0" fontId="37" fillId="0" borderId="0"/>
    <xf numFmtId="0" fontId="37" fillId="0" borderId="0"/>
    <xf numFmtId="0" fontId="62" fillId="0" borderId="0"/>
    <xf numFmtId="0" fontId="37" fillId="0" borderId="0"/>
    <xf numFmtId="0" fontId="37" fillId="0" borderId="0"/>
    <xf numFmtId="0" fontId="62" fillId="0" borderId="0"/>
    <xf numFmtId="0" fontId="37" fillId="0" borderId="0"/>
    <xf numFmtId="0" fontId="37" fillId="0" borderId="0"/>
    <xf numFmtId="0" fontId="62" fillId="0" borderId="0"/>
    <xf numFmtId="0" fontId="37" fillId="0" borderId="0"/>
    <xf numFmtId="0" fontId="37" fillId="0" borderId="0"/>
    <xf numFmtId="0" fontId="62" fillId="0" borderId="0"/>
    <xf numFmtId="0" fontId="37" fillId="0" borderId="0"/>
    <xf numFmtId="0" fontId="37" fillId="0" borderId="0"/>
    <xf numFmtId="0" fontId="62" fillId="0" borderId="0"/>
    <xf numFmtId="0" fontId="31" fillId="0" borderId="0"/>
    <xf numFmtId="0" fontId="31" fillId="0" borderId="0"/>
    <xf numFmtId="0" fontId="31" fillId="0" borderId="0"/>
    <xf numFmtId="0" fontId="62" fillId="0" borderId="0"/>
    <xf numFmtId="0" fontId="31" fillId="0" borderId="0"/>
    <xf numFmtId="0" fontId="31" fillId="0" borderId="0"/>
    <xf numFmtId="0" fontId="62" fillId="0" borderId="0"/>
    <xf numFmtId="0" fontId="62" fillId="0" borderId="0"/>
    <xf numFmtId="0" fontId="31" fillId="0" borderId="0"/>
    <xf numFmtId="49" fontId="26" fillId="0" borderId="0" applyBorder="0">
      <alignment vertical="top"/>
    </xf>
    <xf numFmtId="49" fontId="248" fillId="0" borderId="0" applyBorder="0">
      <alignment vertical="top"/>
    </xf>
    <xf numFmtId="0" fontId="62" fillId="0" borderId="0"/>
    <xf numFmtId="49" fontId="248" fillId="0" borderId="0" applyBorder="0">
      <alignment vertical="top"/>
    </xf>
    <xf numFmtId="49" fontId="248" fillId="0" borderId="0" applyBorder="0">
      <alignment vertical="top"/>
    </xf>
    <xf numFmtId="0" fontId="31" fillId="0" borderId="0"/>
    <xf numFmtId="0" fontId="62" fillId="0" borderId="0"/>
    <xf numFmtId="0" fontId="31" fillId="0" borderId="0"/>
    <xf numFmtId="0" fontId="31" fillId="0" borderId="0"/>
    <xf numFmtId="0" fontId="62" fillId="0" borderId="0"/>
    <xf numFmtId="0" fontId="31" fillId="0" borderId="0"/>
    <xf numFmtId="0" fontId="70" fillId="0" borderId="0"/>
    <xf numFmtId="0" fontId="70" fillId="0" borderId="0"/>
    <xf numFmtId="0" fontId="62" fillId="0" borderId="0"/>
    <xf numFmtId="0" fontId="31" fillId="0" borderId="0"/>
    <xf numFmtId="0" fontId="62" fillId="0" borderId="0"/>
    <xf numFmtId="0" fontId="31" fillId="0" borderId="0"/>
    <xf numFmtId="0" fontId="70" fillId="0" borderId="0"/>
    <xf numFmtId="0" fontId="70" fillId="0" borderId="0"/>
    <xf numFmtId="0" fontId="62" fillId="0" borderId="0"/>
    <xf numFmtId="0" fontId="31" fillId="0" borderId="0"/>
    <xf numFmtId="0" fontId="62" fillId="0" borderId="0"/>
    <xf numFmtId="0" fontId="31" fillId="0" borderId="0"/>
    <xf numFmtId="0" fontId="31" fillId="0" borderId="0"/>
    <xf numFmtId="0" fontId="62" fillId="0" borderId="0"/>
    <xf numFmtId="0" fontId="31" fillId="0" borderId="0"/>
    <xf numFmtId="0" fontId="31" fillId="0" borderId="0"/>
    <xf numFmtId="0" fontId="62" fillId="0" borderId="0"/>
    <xf numFmtId="0" fontId="31" fillId="0" borderId="0"/>
    <xf numFmtId="0" fontId="31" fillId="0" borderId="0"/>
    <xf numFmtId="0" fontId="62" fillId="0" borderId="0"/>
    <xf numFmtId="0" fontId="31" fillId="0" borderId="0"/>
    <xf numFmtId="0" fontId="31" fillId="0" borderId="0"/>
    <xf numFmtId="0" fontId="62" fillId="0" borderId="0"/>
    <xf numFmtId="0" fontId="31" fillId="0" borderId="0"/>
    <xf numFmtId="0" fontId="37" fillId="0" borderId="0"/>
    <xf numFmtId="0" fontId="37" fillId="0" borderId="0"/>
    <xf numFmtId="0" fontId="62" fillId="0" borderId="0"/>
    <xf numFmtId="0" fontId="37" fillId="0" borderId="0"/>
    <xf numFmtId="0" fontId="31" fillId="0" borderId="0"/>
    <xf numFmtId="0" fontId="31" fillId="0" borderId="0"/>
    <xf numFmtId="0" fontId="3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62" fillId="0" borderId="0"/>
    <xf numFmtId="0" fontId="37" fillId="0" borderId="0"/>
    <xf numFmtId="0" fontId="37" fillId="0" borderId="0"/>
    <xf numFmtId="0" fontId="62" fillId="0" borderId="0"/>
    <xf numFmtId="0" fontId="37" fillId="0" borderId="0"/>
    <xf numFmtId="0" fontId="37" fillId="0" borderId="0"/>
    <xf numFmtId="0" fontId="62" fillId="0" borderId="0"/>
    <xf numFmtId="0" fontId="37" fillId="0" borderId="0"/>
    <xf numFmtId="0" fontId="37" fillId="0" borderId="0"/>
    <xf numFmtId="0" fontId="62" fillId="0" borderId="0"/>
    <xf numFmtId="0" fontId="37" fillId="0" borderId="0"/>
    <xf numFmtId="0" fontId="37" fillId="0" borderId="0"/>
    <xf numFmtId="0" fontId="62" fillId="0" borderId="0"/>
    <xf numFmtId="0" fontId="2" fillId="0" borderId="0"/>
    <xf numFmtId="178" fontId="2" fillId="0" borderId="0"/>
    <xf numFmtId="178" fontId="2" fillId="0" borderId="0"/>
    <xf numFmtId="0" fontId="2" fillId="0" borderId="0"/>
    <xf numFmtId="0" fontId="2" fillId="0" borderId="0"/>
    <xf numFmtId="0" fontId="2" fillId="0" borderId="0"/>
    <xf numFmtId="0" fontId="62" fillId="0" borderId="0"/>
    <xf numFmtId="49" fontId="26" fillId="0" borderId="0" applyBorder="0">
      <alignment vertical="top"/>
    </xf>
    <xf numFmtId="0" fontId="37" fillId="0" borderId="0"/>
    <xf numFmtId="0" fontId="37" fillId="0" borderId="0"/>
    <xf numFmtId="0" fontId="62" fillId="0" borderId="0"/>
    <xf numFmtId="0" fontId="37" fillId="0" borderId="0"/>
    <xf numFmtId="0" fontId="37" fillId="0" borderId="0"/>
    <xf numFmtId="0" fontId="62" fillId="0" borderId="0"/>
    <xf numFmtId="0" fontId="62" fillId="0" borderId="0"/>
    <xf numFmtId="0" fontId="62" fillId="0" borderId="0"/>
    <xf numFmtId="0" fontId="31" fillId="0" borderId="0"/>
    <xf numFmtId="0" fontId="31" fillId="0" borderId="0"/>
    <xf numFmtId="0" fontId="62" fillId="0" borderId="0"/>
    <xf numFmtId="178" fontId="2" fillId="0" borderId="0"/>
    <xf numFmtId="178" fontId="2" fillId="0" borderId="0"/>
    <xf numFmtId="178" fontId="2" fillId="0" borderId="0"/>
    <xf numFmtId="178" fontId="2" fillId="0" borderId="0"/>
    <xf numFmtId="178" fontId="2" fillId="0" borderId="0"/>
    <xf numFmtId="178" fontId="2" fillId="0" borderId="0"/>
    <xf numFmtId="0" fontId="62" fillId="0" borderId="0"/>
    <xf numFmtId="0" fontId="31" fillId="0" borderId="0"/>
    <xf numFmtId="0" fontId="31" fillId="0" borderId="0"/>
    <xf numFmtId="0" fontId="62" fillId="0" borderId="0"/>
    <xf numFmtId="266" fontId="32" fillId="0" borderId="0">
      <alignment vertical="top"/>
    </xf>
    <xf numFmtId="0" fontId="70" fillId="0" borderId="0"/>
    <xf numFmtId="0" fontId="70" fillId="0" borderId="0"/>
    <xf numFmtId="0" fontId="62" fillId="0" borderId="0"/>
    <xf numFmtId="0" fontId="62" fillId="0" borderId="0"/>
    <xf numFmtId="0" fontId="37" fillId="0" borderId="0"/>
    <xf numFmtId="0" fontId="37" fillId="0" borderId="0"/>
    <xf numFmtId="0" fontId="62" fillId="0" borderId="0"/>
    <xf numFmtId="0" fontId="257" fillId="0" borderId="0"/>
    <xf numFmtId="0" fontId="257" fillId="0" borderId="0"/>
    <xf numFmtId="0" fontId="62" fillId="0" borderId="0"/>
    <xf numFmtId="49" fontId="26" fillId="0" borderId="0" applyBorder="0">
      <alignment vertical="top"/>
    </xf>
    <xf numFmtId="0" fontId="38" fillId="0" borderId="0"/>
    <xf numFmtId="0" fontId="62" fillId="0" borderId="0"/>
    <xf numFmtId="0" fontId="37" fillId="0" borderId="0"/>
    <xf numFmtId="0" fontId="37" fillId="0" borderId="0"/>
    <xf numFmtId="0" fontId="62" fillId="0" borderId="0"/>
    <xf numFmtId="0" fontId="37" fillId="0" borderId="0"/>
    <xf numFmtId="0" fontId="37" fillId="0" borderId="0"/>
    <xf numFmtId="0" fontId="62" fillId="0" borderId="0"/>
    <xf numFmtId="0" fontId="37" fillId="0" borderId="0"/>
    <xf numFmtId="0" fontId="37" fillId="0" borderId="0"/>
    <xf numFmtId="0" fontId="62" fillId="0" borderId="0"/>
    <xf numFmtId="0" fontId="37" fillId="0" borderId="0"/>
    <xf numFmtId="0" fontId="37" fillId="0" borderId="0"/>
    <xf numFmtId="0" fontId="62" fillId="0" borderId="0"/>
    <xf numFmtId="0" fontId="37" fillId="0" borderId="0"/>
    <xf numFmtId="0" fontId="37" fillId="0" borderId="0"/>
    <xf numFmtId="0" fontId="62" fillId="0" borderId="0"/>
    <xf numFmtId="0" fontId="37" fillId="0" borderId="0"/>
    <xf numFmtId="0" fontId="37" fillId="0" borderId="0"/>
    <xf numFmtId="0" fontId="62" fillId="0" borderId="0"/>
    <xf numFmtId="0" fontId="37" fillId="0" borderId="0"/>
    <xf numFmtId="0" fontId="37" fillId="0" borderId="0"/>
    <xf numFmtId="0" fontId="62" fillId="0" borderId="0"/>
    <xf numFmtId="0" fontId="37" fillId="0" borderId="0"/>
    <xf numFmtId="0" fontId="37" fillId="0" borderId="0"/>
    <xf numFmtId="0" fontId="62" fillId="0" borderId="0"/>
    <xf numFmtId="0" fontId="37" fillId="0" borderId="0"/>
    <xf numFmtId="0" fontId="37" fillId="0" borderId="0"/>
    <xf numFmtId="0" fontId="62" fillId="0" borderId="0"/>
    <xf numFmtId="0" fontId="37" fillId="0" borderId="0"/>
    <xf numFmtId="0" fontId="37" fillId="0" borderId="0"/>
    <xf numFmtId="0" fontId="62" fillId="0" borderId="0"/>
    <xf numFmtId="0" fontId="62" fillId="0" borderId="0"/>
    <xf numFmtId="0" fontId="62" fillId="0" borderId="0"/>
    <xf numFmtId="0" fontId="31" fillId="0" borderId="0"/>
    <xf numFmtId="0" fontId="31" fillId="0" borderId="0"/>
    <xf numFmtId="0" fontId="62" fillId="0" borderId="0"/>
    <xf numFmtId="0" fontId="62" fillId="0" borderId="0"/>
    <xf numFmtId="49" fontId="26" fillId="0" borderId="0" applyBorder="0">
      <alignment vertical="top"/>
    </xf>
    <xf numFmtId="0" fontId="37" fillId="0" borderId="0"/>
    <xf numFmtId="0" fontId="37" fillId="0" borderId="0"/>
    <xf numFmtId="0" fontId="62" fillId="0" borderId="0"/>
    <xf numFmtId="0" fontId="38" fillId="0" borderId="0"/>
    <xf numFmtId="0" fontId="38" fillId="0" borderId="0"/>
    <xf numFmtId="0" fontId="62" fillId="0" borderId="0"/>
    <xf numFmtId="0" fontId="38" fillId="0" borderId="0"/>
    <xf numFmtId="0" fontId="37" fillId="0" borderId="0"/>
    <xf numFmtId="0" fontId="37" fillId="0" borderId="0"/>
    <xf numFmtId="0" fontId="37" fillId="0" borderId="0"/>
    <xf numFmtId="0" fontId="62" fillId="0" borderId="0"/>
    <xf numFmtId="0" fontId="37" fillId="0" borderId="0"/>
    <xf numFmtId="0" fontId="37" fillId="0" borderId="0"/>
    <xf numFmtId="0" fontId="62" fillId="0" borderId="0"/>
    <xf numFmtId="0" fontId="37" fillId="0" borderId="0"/>
    <xf numFmtId="0" fontId="37" fillId="0" borderId="0"/>
    <xf numFmtId="0" fontId="62" fillId="0" borderId="0"/>
    <xf numFmtId="0" fontId="37" fillId="0" borderId="0"/>
    <xf numFmtId="0" fontId="37" fillId="0" borderId="0"/>
    <xf numFmtId="0" fontId="62" fillId="0" borderId="0"/>
    <xf numFmtId="0" fontId="37" fillId="0" borderId="0"/>
    <xf numFmtId="0" fontId="37" fillId="0" borderId="0"/>
    <xf numFmtId="0" fontId="62" fillId="0" borderId="0"/>
    <xf numFmtId="0" fontId="37" fillId="0" borderId="0"/>
    <xf numFmtId="0" fontId="37" fillId="0" borderId="0"/>
    <xf numFmtId="0" fontId="62" fillId="0" borderId="0"/>
    <xf numFmtId="0" fontId="37" fillId="0" borderId="0"/>
    <xf numFmtId="0" fontId="37" fillId="0" borderId="0"/>
    <xf numFmtId="0" fontId="62" fillId="0" borderId="0"/>
    <xf numFmtId="0" fontId="3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62" fillId="0" borderId="0"/>
    <xf numFmtId="0" fontId="37" fillId="0" borderId="0"/>
    <xf numFmtId="0" fontId="37" fillId="0" borderId="0"/>
    <xf numFmtId="0" fontId="62" fillId="0" borderId="0"/>
    <xf numFmtId="0" fontId="37" fillId="0" borderId="0"/>
    <xf numFmtId="0" fontId="37" fillId="0" borderId="0"/>
    <xf numFmtId="0" fontId="62" fillId="0" borderId="0"/>
    <xf numFmtId="0" fontId="2" fillId="0" borderId="0"/>
    <xf numFmtId="0" fontId="2" fillId="0" borderId="0"/>
    <xf numFmtId="0" fontId="31" fillId="0" borderId="0"/>
    <xf numFmtId="0" fontId="31" fillId="0" borderId="0"/>
    <xf numFmtId="0" fontId="62" fillId="0" borderId="0"/>
    <xf numFmtId="178" fontId="2" fillId="0" borderId="0"/>
    <xf numFmtId="178" fontId="2" fillId="0" borderId="0"/>
    <xf numFmtId="0" fontId="2" fillId="0" borderId="0"/>
    <xf numFmtId="0" fontId="2" fillId="0" borderId="0"/>
    <xf numFmtId="0" fontId="2" fillId="0" borderId="0"/>
    <xf numFmtId="0" fontId="62" fillId="0" borderId="0"/>
    <xf numFmtId="49" fontId="26" fillId="0" borderId="0" applyBorder="0">
      <alignment vertical="top"/>
    </xf>
    <xf numFmtId="0" fontId="38" fillId="0" borderId="0"/>
    <xf numFmtId="0" fontId="38" fillId="0" borderId="0"/>
    <xf numFmtId="0" fontId="62" fillId="0" borderId="0"/>
    <xf numFmtId="0" fontId="38" fillId="0" borderId="0"/>
    <xf numFmtId="0" fontId="62" fillId="0" borderId="0"/>
    <xf numFmtId="0" fontId="37" fillId="0" borderId="0"/>
    <xf numFmtId="0" fontId="37" fillId="0" borderId="0"/>
    <xf numFmtId="0" fontId="62" fillId="0" borderId="0"/>
    <xf numFmtId="0" fontId="37" fillId="0" borderId="0"/>
    <xf numFmtId="0" fontId="37" fillId="0" borderId="0"/>
    <xf numFmtId="0" fontId="62" fillId="0" borderId="0"/>
    <xf numFmtId="0" fontId="37" fillId="0" borderId="0"/>
    <xf numFmtId="0" fontId="37" fillId="0" borderId="0"/>
    <xf numFmtId="0" fontId="62" fillId="0" borderId="0"/>
    <xf numFmtId="0" fontId="37" fillId="0" borderId="0"/>
    <xf numFmtId="0" fontId="37" fillId="0" borderId="0"/>
    <xf numFmtId="0" fontId="62" fillId="0" borderId="0"/>
    <xf numFmtId="0" fontId="37" fillId="0" borderId="0"/>
    <xf numFmtId="0" fontId="37" fillId="0" borderId="0"/>
    <xf numFmtId="0" fontId="62" fillId="0" borderId="0"/>
    <xf numFmtId="0" fontId="37" fillId="0" borderId="0"/>
    <xf numFmtId="0" fontId="37" fillId="0" borderId="0"/>
    <xf numFmtId="0" fontId="62" fillId="0" borderId="0"/>
    <xf numFmtId="0" fontId="37" fillId="0" borderId="0"/>
    <xf numFmtId="0" fontId="37" fillId="0" borderId="0"/>
    <xf numFmtId="0" fontId="62" fillId="0" borderId="0"/>
    <xf numFmtId="0" fontId="37" fillId="0" borderId="0"/>
    <xf numFmtId="0" fontId="37" fillId="0" borderId="0"/>
    <xf numFmtId="0" fontId="62" fillId="0" borderId="0"/>
    <xf numFmtId="0" fontId="37" fillId="0" borderId="0"/>
    <xf numFmtId="0" fontId="37" fillId="0" borderId="0"/>
    <xf numFmtId="0" fontId="62" fillId="0" borderId="0"/>
    <xf numFmtId="0" fontId="3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7" fillId="0" borderId="0"/>
    <xf numFmtId="0" fontId="62" fillId="0" borderId="0"/>
    <xf numFmtId="0" fontId="147" fillId="0" borderId="0">
      <alignment vertical="center" wrapText="1"/>
    </xf>
    <xf numFmtId="0" fontId="147" fillId="0" borderId="0">
      <alignment vertical="center" wrapText="1"/>
    </xf>
    <xf numFmtId="0" fontId="62" fillId="0" borderId="0"/>
    <xf numFmtId="1" fontId="260" fillId="0" borderId="1">
      <alignment horizontal="left" vertical="center"/>
    </xf>
    <xf numFmtId="1" fontId="260" fillId="0" borderId="1">
      <alignment horizontal="left" vertical="center"/>
    </xf>
    <xf numFmtId="0" fontId="62" fillId="0" borderId="0"/>
    <xf numFmtId="0" fontId="82" fillId="33" borderId="0" applyNumberFormat="0" applyBorder="0" applyAlignment="0" applyProtection="0"/>
    <xf numFmtId="0" fontId="82" fillId="33" borderId="0" applyNumberFormat="0" applyBorder="0" applyAlignment="0" applyProtection="0"/>
    <xf numFmtId="0" fontId="62" fillId="0" borderId="0"/>
    <xf numFmtId="0" fontId="82" fillId="33" borderId="0" applyNumberFormat="0" applyBorder="0" applyAlignment="0" applyProtection="0"/>
    <xf numFmtId="0" fontId="82" fillId="33" borderId="0" applyNumberFormat="0" applyBorder="0" applyAlignment="0" applyProtection="0"/>
    <xf numFmtId="0" fontId="62" fillId="0" borderId="0"/>
    <xf numFmtId="0" fontId="82" fillId="33" borderId="0" applyNumberFormat="0" applyBorder="0" applyAlignment="0" applyProtection="0"/>
    <xf numFmtId="0" fontId="82" fillId="33" borderId="0" applyNumberFormat="0" applyBorder="0" applyAlignment="0" applyProtection="0"/>
    <xf numFmtId="0" fontId="261" fillId="33" borderId="0" applyNumberFormat="0" applyBorder="0" applyAlignment="0" applyProtection="0"/>
    <xf numFmtId="0" fontId="261" fillId="33" borderId="0" applyNumberFormat="0" applyBorder="0" applyAlignment="0" applyProtection="0"/>
    <xf numFmtId="0" fontId="62" fillId="0" borderId="0"/>
    <xf numFmtId="0" fontId="82" fillId="33" borderId="0" applyNumberFormat="0" applyBorder="0" applyAlignment="0" applyProtection="0"/>
    <xf numFmtId="0" fontId="62" fillId="0" borderId="0"/>
    <xf numFmtId="0" fontId="82" fillId="33" borderId="0" applyNumberFormat="0" applyBorder="0" applyAlignment="0" applyProtection="0"/>
    <xf numFmtId="0" fontId="261" fillId="33" borderId="0" applyNumberFormat="0" applyBorder="0" applyAlignment="0" applyProtection="0"/>
    <xf numFmtId="0" fontId="261" fillId="33" borderId="0" applyNumberFormat="0" applyBorder="0" applyAlignment="0" applyProtection="0"/>
    <xf numFmtId="0" fontId="62" fillId="0" borderId="0"/>
    <xf numFmtId="0" fontId="82" fillId="33" borderId="0" applyNumberFormat="0" applyBorder="0" applyAlignment="0" applyProtection="0"/>
    <xf numFmtId="0" fontId="62" fillId="0" borderId="0"/>
    <xf numFmtId="0" fontId="261" fillId="33" borderId="0" applyNumberFormat="0" applyBorder="0" applyAlignment="0" applyProtection="0"/>
    <xf numFmtId="0" fontId="261" fillId="33" borderId="0" applyNumberFormat="0" applyBorder="0" applyAlignment="0" applyProtection="0"/>
    <xf numFmtId="0" fontId="62" fillId="0" borderId="0"/>
    <xf numFmtId="0" fontId="261" fillId="33" borderId="0" applyNumberFormat="0" applyBorder="0" applyAlignment="0" applyProtection="0"/>
    <xf numFmtId="0" fontId="261" fillId="33" borderId="0" applyNumberFormat="0" applyBorder="0" applyAlignment="0" applyProtection="0"/>
    <xf numFmtId="0" fontId="62" fillId="0" borderId="0"/>
    <xf numFmtId="0" fontId="82" fillId="39" borderId="0" applyNumberFormat="0" applyBorder="0" applyAlignment="0" applyProtection="0"/>
    <xf numFmtId="0" fontId="82" fillId="39" borderId="0" applyNumberFormat="0" applyBorder="0" applyAlignment="0" applyProtection="0"/>
    <xf numFmtId="0" fontId="62" fillId="0" borderId="0"/>
    <xf numFmtId="0" fontId="82" fillId="33" borderId="0" applyNumberFormat="0" applyBorder="0" applyAlignment="0" applyProtection="0"/>
    <xf numFmtId="0" fontId="62" fillId="0" borderId="0"/>
    <xf numFmtId="0" fontId="82" fillId="33" borderId="0" applyNumberFormat="0" applyBorder="0" applyAlignment="0" applyProtection="0"/>
    <xf numFmtId="0" fontId="82" fillId="33" borderId="0" applyNumberFormat="0" applyBorder="0" applyAlignment="0" applyProtection="0"/>
    <xf numFmtId="0" fontId="82" fillId="33" borderId="0" applyNumberFormat="0" applyBorder="0" applyAlignment="0" applyProtection="0"/>
    <xf numFmtId="0" fontId="62" fillId="0" borderId="0"/>
    <xf numFmtId="0" fontId="82" fillId="33" borderId="0" applyNumberFormat="0" applyBorder="0" applyAlignment="0" applyProtection="0"/>
    <xf numFmtId="0" fontId="62" fillId="0" borderId="0"/>
    <xf numFmtId="0" fontId="82" fillId="33" borderId="0" applyNumberFormat="0" applyBorder="0" applyAlignment="0" applyProtection="0"/>
    <xf numFmtId="0" fontId="82" fillId="33" borderId="0" applyNumberFormat="0" applyBorder="0" applyAlignment="0" applyProtection="0"/>
    <xf numFmtId="0" fontId="82" fillId="33" borderId="0" applyNumberFormat="0" applyBorder="0" applyAlignment="0" applyProtection="0"/>
    <xf numFmtId="0" fontId="62" fillId="0" borderId="0"/>
    <xf numFmtId="0" fontId="82" fillId="33" borderId="0" applyNumberFormat="0" applyBorder="0" applyAlignment="0" applyProtection="0"/>
    <xf numFmtId="0" fontId="62" fillId="0" borderId="0"/>
    <xf numFmtId="0" fontId="82" fillId="33" borderId="0" applyNumberFormat="0" applyBorder="0" applyAlignment="0" applyProtection="0"/>
    <xf numFmtId="0" fontId="82" fillId="33" borderId="0" applyNumberFormat="0" applyBorder="0" applyAlignment="0" applyProtection="0"/>
    <xf numFmtId="0" fontId="82" fillId="33" borderId="0" applyNumberFormat="0" applyBorder="0" applyAlignment="0" applyProtection="0"/>
    <xf numFmtId="0" fontId="62" fillId="0" borderId="0"/>
    <xf numFmtId="0" fontId="82" fillId="33" borderId="0" applyNumberFormat="0" applyBorder="0" applyAlignment="0" applyProtection="0"/>
    <xf numFmtId="0" fontId="62" fillId="0" borderId="0"/>
    <xf numFmtId="0" fontId="82" fillId="33" borderId="0" applyNumberFormat="0" applyBorder="0" applyAlignment="0" applyProtection="0"/>
    <xf numFmtId="0" fontId="82" fillId="33" borderId="0" applyNumberFormat="0" applyBorder="0" applyAlignment="0" applyProtection="0"/>
    <xf numFmtId="0" fontId="82" fillId="33" borderId="0" applyNumberFormat="0" applyBorder="0" applyAlignment="0" applyProtection="0"/>
    <xf numFmtId="0" fontId="62" fillId="0" borderId="0"/>
    <xf numFmtId="0" fontId="82" fillId="33" borderId="0" applyNumberFormat="0" applyBorder="0" applyAlignment="0" applyProtection="0"/>
    <xf numFmtId="0" fontId="62" fillId="0" borderId="0"/>
    <xf numFmtId="0" fontId="82" fillId="33" borderId="0" applyNumberFormat="0" applyBorder="0" applyAlignment="0" applyProtection="0"/>
    <xf numFmtId="0" fontId="82" fillId="33" borderId="0" applyNumberFormat="0" applyBorder="0" applyAlignment="0" applyProtection="0"/>
    <xf numFmtId="0" fontId="82" fillId="33" borderId="0" applyNumberFormat="0" applyBorder="0" applyAlignment="0" applyProtection="0"/>
    <xf numFmtId="0" fontId="62" fillId="0" borderId="0"/>
    <xf numFmtId="0" fontId="82" fillId="33" borderId="0" applyNumberFormat="0" applyBorder="0" applyAlignment="0" applyProtection="0"/>
    <xf numFmtId="0" fontId="62" fillId="0" borderId="0"/>
    <xf numFmtId="0" fontId="82" fillId="33" borderId="0" applyNumberFormat="0" applyBorder="0" applyAlignment="0" applyProtection="0"/>
    <xf numFmtId="0" fontId="82" fillId="33" borderId="0" applyNumberFormat="0" applyBorder="0" applyAlignment="0" applyProtection="0"/>
    <xf numFmtId="0" fontId="82" fillId="33" borderId="0" applyNumberFormat="0" applyBorder="0" applyAlignment="0" applyProtection="0"/>
    <xf numFmtId="0" fontId="62" fillId="0" borderId="0"/>
    <xf numFmtId="0" fontId="82" fillId="33" borderId="0" applyNumberFormat="0" applyBorder="0" applyAlignment="0" applyProtection="0"/>
    <xf numFmtId="0" fontId="62" fillId="0" borderId="0"/>
    <xf numFmtId="0" fontId="82" fillId="33" borderId="0" applyNumberFormat="0" applyBorder="0" applyAlignment="0" applyProtection="0"/>
    <xf numFmtId="0" fontId="82" fillId="33" borderId="0" applyNumberFormat="0" applyBorder="0" applyAlignment="0" applyProtection="0"/>
    <xf numFmtId="0" fontId="82" fillId="33" borderId="0" applyNumberFormat="0" applyBorder="0" applyAlignment="0" applyProtection="0"/>
    <xf numFmtId="0" fontId="62" fillId="0" borderId="0"/>
    <xf numFmtId="0" fontId="82" fillId="33" borderId="0" applyNumberFormat="0" applyBorder="0" applyAlignment="0" applyProtection="0"/>
    <xf numFmtId="0" fontId="62" fillId="0" borderId="0"/>
    <xf numFmtId="0" fontId="37" fillId="0" borderId="0" applyFont="0" applyFill="0" applyBorder="0" applyProtection="0">
      <alignment horizontal="center" vertical="center" wrapText="1"/>
    </xf>
    <xf numFmtId="0" fontId="37" fillId="0" borderId="0" applyFont="0" applyFill="0" applyBorder="0" applyProtection="0">
      <alignment horizontal="center" vertical="center" wrapText="1"/>
    </xf>
    <xf numFmtId="0" fontId="37" fillId="0" borderId="0" applyFont="0" applyFill="0" applyBorder="0" applyProtection="0">
      <alignment horizontal="center" vertical="center" wrapText="1"/>
    </xf>
    <xf numFmtId="0" fontId="37" fillId="0" borderId="0" applyFont="0" applyFill="0" applyBorder="0" applyProtection="0">
      <alignment horizontal="center" vertical="center" wrapText="1"/>
    </xf>
    <xf numFmtId="0" fontId="62" fillId="0" borderId="0"/>
    <xf numFmtId="0" fontId="37" fillId="0" borderId="0" applyFont="0" applyFill="0" applyBorder="0" applyProtection="0">
      <alignment horizontal="center" vertical="center" wrapText="1"/>
    </xf>
    <xf numFmtId="0" fontId="62" fillId="0" borderId="0"/>
    <xf numFmtId="0" fontId="37" fillId="0" borderId="0" applyFont="0" applyFill="0" applyBorder="0" applyProtection="0">
      <alignment horizontal="center" vertical="center" wrapText="1"/>
    </xf>
    <xf numFmtId="0" fontId="62" fillId="0" borderId="0"/>
    <xf numFmtId="0" fontId="37" fillId="0" borderId="0" applyNumberFormat="0" applyFont="0" applyFill="0" applyBorder="0" applyProtection="0">
      <alignment horizontal="justify" vertical="center" wrapText="1"/>
    </xf>
    <xf numFmtId="0" fontId="37" fillId="0" borderId="0" applyNumberFormat="0" applyFont="0" applyFill="0" applyBorder="0" applyProtection="0">
      <alignment horizontal="justify" vertical="center" wrapText="1"/>
    </xf>
    <xf numFmtId="0" fontId="37" fillId="0" borderId="0" applyNumberFormat="0" applyFont="0" applyFill="0" applyBorder="0" applyProtection="0">
      <alignment horizontal="justify" vertical="center" wrapText="1"/>
    </xf>
    <xf numFmtId="0" fontId="37" fillId="0" borderId="0" applyNumberFormat="0" applyFont="0" applyFill="0" applyBorder="0" applyProtection="0">
      <alignment horizontal="justify" vertical="center" wrapText="1"/>
    </xf>
    <xf numFmtId="0" fontId="62" fillId="0" borderId="0"/>
    <xf numFmtId="0" fontId="37" fillId="0" borderId="0" applyNumberFormat="0" applyFont="0" applyFill="0" applyBorder="0" applyProtection="0">
      <alignment horizontal="justify" vertical="center" wrapText="1"/>
    </xf>
    <xf numFmtId="0" fontId="62" fillId="0" borderId="0"/>
    <xf numFmtId="0" fontId="37" fillId="0" borderId="0" applyNumberFormat="0" applyFont="0" applyFill="0" applyBorder="0" applyProtection="0">
      <alignment horizontal="justify" vertical="center" wrapText="1"/>
    </xf>
    <xf numFmtId="0" fontId="62" fillId="0" borderId="0"/>
    <xf numFmtId="263" fontId="262" fillId="0" borderId="1">
      <alignment vertical="top"/>
    </xf>
    <xf numFmtId="263" fontId="262" fillId="0" borderId="1">
      <alignment vertical="top"/>
    </xf>
    <xf numFmtId="0" fontId="62" fillId="0" borderId="0"/>
    <xf numFmtId="265" fontId="263" fillId="25" borderId="59" applyNumberFormat="0" applyBorder="0" applyAlignment="0">
      <alignment vertical="center"/>
      <protection locked="0"/>
    </xf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62" fillId="0" borderId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62" fillId="0" borderId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264" fillId="0" borderId="0" applyNumberFormat="0" applyFill="0" applyBorder="0" applyAlignment="0" applyProtection="0"/>
    <xf numFmtId="0" fontId="264" fillId="0" borderId="0" applyNumberFormat="0" applyFill="0" applyBorder="0" applyAlignment="0" applyProtection="0"/>
    <xf numFmtId="0" fontId="62" fillId="0" borderId="0"/>
    <xf numFmtId="0" fontId="120" fillId="0" borderId="0" applyNumberFormat="0" applyFill="0" applyBorder="0" applyAlignment="0" applyProtection="0"/>
    <xf numFmtId="0" fontId="62" fillId="0" borderId="0"/>
    <xf numFmtId="0" fontId="120" fillId="0" borderId="0" applyNumberFormat="0" applyFill="0" applyBorder="0" applyAlignment="0" applyProtection="0"/>
    <xf numFmtId="0" fontId="264" fillId="0" borderId="0" applyNumberFormat="0" applyFill="0" applyBorder="0" applyAlignment="0" applyProtection="0"/>
    <xf numFmtId="0" fontId="264" fillId="0" borderId="0" applyNumberFormat="0" applyFill="0" applyBorder="0" applyAlignment="0" applyProtection="0"/>
    <xf numFmtId="0" fontId="62" fillId="0" borderId="0"/>
    <xf numFmtId="0" fontId="120" fillId="0" borderId="0" applyNumberFormat="0" applyFill="0" applyBorder="0" applyAlignment="0" applyProtection="0"/>
    <xf numFmtId="0" fontId="62" fillId="0" borderId="0"/>
    <xf numFmtId="0" fontId="264" fillId="0" borderId="0" applyNumberFormat="0" applyFill="0" applyBorder="0" applyAlignment="0" applyProtection="0"/>
    <xf numFmtId="0" fontId="264" fillId="0" borderId="0" applyNumberFormat="0" applyFill="0" applyBorder="0" applyAlignment="0" applyProtection="0"/>
    <xf numFmtId="0" fontId="62" fillId="0" borderId="0"/>
    <xf numFmtId="0" fontId="264" fillId="0" borderId="0" applyNumberFormat="0" applyFill="0" applyBorder="0" applyAlignment="0" applyProtection="0"/>
    <xf numFmtId="0" fontId="264" fillId="0" borderId="0" applyNumberFormat="0" applyFill="0" applyBorder="0" applyAlignment="0" applyProtection="0"/>
    <xf numFmtId="0" fontId="62" fillId="0" borderId="0"/>
    <xf numFmtId="0" fontId="120" fillId="0" borderId="0" applyNumberFormat="0" applyFill="0" applyBorder="0" applyAlignment="0" applyProtection="0"/>
    <xf numFmtId="0" fontId="62" fillId="0" borderId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62" fillId="0" borderId="0"/>
    <xf numFmtId="0" fontId="120" fillId="0" borderId="0" applyNumberFormat="0" applyFill="0" applyBorder="0" applyAlignment="0" applyProtection="0"/>
    <xf numFmtId="0" fontId="62" fillId="0" borderId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62" fillId="0" borderId="0"/>
    <xf numFmtId="0" fontId="120" fillId="0" borderId="0" applyNumberFormat="0" applyFill="0" applyBorder="0" applyAlignment="0" applyProtection="0"/>
    <xf numFmtId="0" fontId="62" fillId="0" borderId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62" fillId="0" borderId="0"/>
    <xf numFmtId="0" fontId="120" fillId="0" borderId="0" applyNumberFormat="0" applyFill="0" applyBorder="0" applyAlignment="0" applyProtection="0"/>
    <xf numFmtId="0" fontId="62" fillId="0" borderId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62" fillId="0" borderId="0"/>
    <xf numFmtId="0" fontId="120" fillId="0" borderId="0" applyNumberFormat="0" applyFill="0" applyBorder="0" applyAlignment="0" applyProtection="0"/>
    <xf numFmtId="0" fontId="62" fillId="0" borderId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62" fillId="0" borderId="0"/>
    <xf numFmtId="0" fontId="120" fillId="0" borderId="0" applyNumberFormat="0" applyFill="0" applyBorder="0" applyAlignment="0" applyProtection="0"/>
    <xf numFmtId="0" fontId="62" fillId="0" borderId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62" fillId="0" borderId="0"/>
    <xf numFmtId="0" fontId="120" fillId="0" borderId="0" applyNumberFormat="0" applyFill="0" applyBorder="0" applyAlignment="0" applyProtection="0"/>
    <xf numFmtId="0" fontId="62" fillId="0" borderId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62" fillId="0" borderId="0"/>
    <xf numFmtId="0" fontId="120" fillId="0" borderId="0" applyNumberFormat="0" applyFill="0" applyBorder="0" applyAlignment="0" applyProtection="0"/>
    <xf numFmtId="0" fontId="62" fillId="0" borderId="0"/>
    <xf numFmtId="0" fontId="62" fillId="101" borderId="57" applyNumberFormat="0" applyFont="0" applyAlignment="0" applyProtection="0"/>
    <xf numFmtId="0" fontId="37" fillId="101" borderId="57" applyNumberFormat="0" applyFont="0" applyAlignment="0" applyProtection="0"/>
    <xf numFmtId="0" fontId="37" fillId="101" borderId="57" applyNumberFormat="0" applyFont="0" applyAlignment="0" applyProtection="0"/>
    <xf numFmtId="0" fontId="62" fillId="0" borderId="0"/>
    <xf numFmtId="0" fontId="37" fillId="101" borderId="57" applyNumberFormat="0" applyFont="0" applyAlignment="0" applyProtection="0"/>
    <xf numFmtId="0" fontId="37" fillId="101" borderId="57" applyNumberFormat="0" applyFont="0" applyAlignment="0" applyProtection="0"/>
    <xf numFmtId="0" fontId="62" fillId="0" borderId="0"/>
    <xf numFmtId="0" fontId="62" fillId="101" borderId="57" applyNumberFormat="0" applyFont="0" applyAlignment="0" applyProtection="0"/>
    <xf numFmtId="0" fontId="37" fillId="101" borderId="57" applyNumberFormat="0" applyFont="0" applyAlignment="0" applyProtection="0"/>
    <xf numFmtId="0" fontId="62" fillId="101" borderId="57" applyNumberFormat="0" applyFont="0" applyAlignment="0" applyProtection="0"/>
    <xf numFmtId="0" fontId="37" fillId="101" borderId="57" applyNumberFormat="0" applyFont="0" applyAlignment="0" applyProtection="0"/>
    <xf numFmtId="0" fontId="37" fillId="101" borderId="57" applyNumberFormat="0" applyFont="0" applyAlignment="0" applyProtection="0"/>
    <xf numFmtId="0" fontId="62" fillId="0" borderId="0"/>
    <xf numFmtId="0" fontId="37" fillId="101" borderId="57" applyNumberFormat="0" applyFont="0" applyAlignment="0" applyProtection="0"/>
    <xf numFmtId="0" fontId="37" fillId="101" borderId="57" applyNumberFormat="0" applyFont="0" applyAlignment="0" applyProtection="0"/>
    <xf numFmtId="0" fontId="62" fillId="0" borderId="0"/>
    <xf numFmtId="0" fontId="62" fillId="101" borderId="57" applyNumberFormat="0" applyFont="0" applyAlignment="0" applyProtection="0"/>
    <xf numFmtId="0" fontId="37" fillId="101" borderId="57" applyNumberFormat="0" applyFont="0" applyAlignment="0" applyProtection="0"/>
    <xf numFmtId="0" fontId="62" fillId="3" borderId="6" applyNumberFormat="0" applyFont="0" applyAlignment="0" applyProtection="0"/>
    <xf numFmtId="0" fontId="37" fillId="101" borderId="57" applyNumberFormat="0" applyFont="0" applyAlignment="0" applyProtection="0"/>
    <xf numFmtId="0" fontId="37" fillId="101" borderId="57" applyNumberFormat="0" applyFont="0" applyAlignment="0" applyProtection="0"/>
    <xf numFmtId="0" fontId="62" fillId="0" borderId="0"/>
    <xf numFmtId="0" fontId="37" fillId="101" borderId="57" applyNumberFormat="0" applyFont="0" applyAlignment="0" applyProtection="0"/>
    <xf numFmtId="0" fontId="37" fillId="101" borderId="57" applyNumberFormat="0" applyFont="0" applyAlignment="0" applyProtection="0"/>
    <xf numFmtId="0" fontId="62" fillId="0" borderId="0"/>
    <xf numFmtId="0" fontId="62" fillId="3" borderId="6" applyNumberFormat="0" applyFont="0" applyAlignment="0" applyProtection="0"/>
    <xf numFmtId="0" fontId="37" fillId="101" borderId="57" applyNumberFormat="0" applyFont="0" applyAlignment="0" applyProtection="0"/>
    <xf numFmtId="0" fontId="31" fillId="132" borderId="57" applyNumberFormat="0" applyAlignment="0" applyProtection="0"/>
    <xf numFmtId="0" fontId="31" fillId="132" borderId="57" applyNumberFormat="0" applyAlignment="0" applyProtection="0"/>
    <xf numFmtId="0" fontId="31" fillId="132" borderId="57" applyNumberFormat="0" applyAlignment="0" applyProtection="0"/>
    <xf numFmtId="0" fontId="31" fillId="132" borderId="57" applyNumberFormat="0" applyAlignment="0" applyProtection="0"/>
    <xf numFmtId="0" fontId="62" fillId="0" borderId="0"/>
    <xf numFmtId="0" fontId="31" fillId="132" borderId="57" applyNumberFormat="0" applyAlignment="0" applyProtection="0"/>
    <xf numFmtId="0" fontId="62" fillId="0" borderId="0"/>
    <xf numFmtId="0" fontId="31" fillId="132" borderId="57" applyNumberFormat="0" applyAlignment="0" applyProtection="0"/>
    <xf numFmtId="0" fontId="31" fillId="132" borderId="57" applyNumberFormat="0" applyAlignment="0" applyProtection="0"/>
    <xf numFmtId="0" fontId="62" fillId="0" borderId="0"/>
    <xf numFmtId="0" fontId="31" fillId="132" borderId="57" applyNumberFormat="0" applyAlignment="0" applyProtection="0"/>
    <xf numFmtId="0" fontId="62" fillId="0" borderId="0"/>
    <xf numFmtId="0" fontId="62" fillId="3" borderId="6" applyNumberFormat="0" applyFont="0" applyAlignment="0" applyProtection="0"/>
    <xf numFmtId="0" fontId="62" fillId="3" borderId="6" applyNumberFormat="0" applyFont="0" applyAlignment="0" applyProtection="0"/>
    <xf numFmtId="0" fontId="62" fillId="0" borderId="0"/>
    <xf numFmtId="0" fontId="62" fillId="3" borderId="6" applyNumberFormat="0" applyFont="0" applyAlignment="0" applyProtection="0"/>
    <xf numFmtId="0" fontId="62" fillId="3" borderId="6" applyNumberFormat="0" applyFont="0" applyAlignment="0" applyProtection="0"/>
    <xf numFmtId="0" fontId="62" fillId="3" borderId="6" applyNumberFormat="0" applyFont="0" applyAlignment="0" applyProtection="0"/>
    <xf numFmtId="0" fontId="62" fillId="3" borderId="6" applyNumberFormat="0" applyFont="0" applyAlignment="0" applyProtection="0"/>
    <xf numFmtId="0" fontId="62" fillId="3" borderId="6" applyNumberFormat="0" applyFont="0" applyAlignment="0" applyProtection="0"/>
    <xf numFmtId="0" fontId="265" fillId="101" borderId="57" applyNumberFormat="0" applyFont="0" applyAlignment="0" applyProtection="0"/>
    <xf numFmtId="0" fontId="37" fillId="101" borderId="57" applyNumberFormat="0" applyFont="0" applyAlignment="0" applyProtection="0"/>
    <xf numFmtId="0" fontId="37" fillId="101" borderId="57" applyNumberFormat="0" applyFont="0" applyAlignment="0" applyProtection="0"/>
    <xf numFmtId="0" fontId="37" fillId="101" borderId="57" applyNumberFormat="0" applyFont="0" applyAlignment="0" applyProtection="0"/>
    <xf numFmtId="0" fontId="37" fillId="101" borderId="57" applyNumberFormat="0" applyFont="0" applyAlignment="0" applyProtection="0"/>
    <xf numFmtId="0" fontId="37" fillId="101" borderId="57" applyNumberFormat="0" applyFont="0" applyAlignment="0" applyProtection="0"/>
    <xf numFmtId="0" fontId="62" fillId="0" borderId="0"/>
    <xf numFmtId="0" fontId="37" fillId="101" borderId="57" applyNumberFormat="0" applyFont="0" applyAlignment="0" applyProtection="0"/>
    <xf numFmtId="0" fontId="62" fillId="0" borderId="0"/>
    <xf numFmtId="0" fontId="37" fillId="101" borderId="57" applyNumberFormat="0" applyFont="0" applyAlignment="0" applyProtection="0"/>
    <xf numFmtId="0" fontId="37" fillId="101" borderId="57" applyNumberFormat="0" applyFont="0" applyAlignment="0" applyProtection="0"/>
    <xf numFmtId="0" fontId="62" fillId="0" borderId="0"/>
    <xf numFmtId="0" fontId="37" fillId="101" borderId="57" applyNumberFormat="0" applyFont="0" applyAlignment="0" applyProtection="0"/>
    <xf numFmtId="0" fontId="62" fillId="0" borderId="0"/>
    <xf numFmtId="0" fontId="37" fillId="101" borderId="57" applyNumberFormat="0" applyFont="0" applyAlignment="0" applyProtection="0"/>
    <xf numFmtId="0" fontId="62" fillId="101" borderId="57" applyNumberFormat="0" applyFont="0" applyAlignment="0" applyProtection="0"/>
    <xf numFmtId="0" fontId="62" fillId="101" borderId="57" applyNumberFormat="0" applyFont="0" applyAlignment="0" applyProtection="0"/>
    <xf numFmtId="0" fontId="62" fillId="101" borderId="57" applyNumberFormat="0" applyFont="0" applyAlignment="0" applyProtection="0"/>
    <xf numFmtId="0" fontId="62" fillId="0" borderId="0"/>
    <xf numFmtId="0" fontId="62" fillId="101" borderId="57" applyNumberFormat="0" applyFont="0" applyAlignment="0" applyProtection="0"/>
    <xf numFmtId="0" fontId="62" fillId="0" borderId="0"/>
    <xf numFmtId="0" fontId="62" fillId="101" borderId="57" applyNumberFormat="0" applyFont="0" applyAlignment="0" applyProtection="0"/>
    <xf numFmtId="0" fontId="62" fillId="101" borderId="57" applyNumberFormat="0" applyFont="0" applyAlignment="0" applyProtection="0"/>
    <xf numFmtId="0" fontId="62" fillId="0" borderId="0"/>
    <xf numFmtId="0" fontId="37" fillId="101" borderId="57" applyNumberFormat="0" applyFont="0" applyAlignment="0" applyProtection="0"/>
    <xf numFmtId="0" fontId="62" fillId="0" borderId="0"/>
    <xf numFmtId="0" fontId="37" fillId="101" borderId="57" applyNumberFormat="0" applyFont="0" applyAlignment="0" applyProtection="0"/>
    <xf numFmtId="0" fontId="26" fillId="101" borderId="57" applyNumberFormat="0" applyFont="0" applyAlignment="0" applyProtection="0"/>
    <xf numFmtId="0" fontId="26" fillId="101" borderId="57" applyNumberFormat="0" applyFont="0" applyAlignment="0" applyProtection="0"/>
    <xf numFmtId="0" fontId="62" fillId="0" borderId="0"/>
    <xf numFmtId="0" fontId="37" fillId="101" borderId="57" applyNumberFormat="0" applyFont="0" applyAlignment="0" applyProtection="0"/>
    <xf numFmtId="0" fontId="62" fillId="0" borderId="0"/>
    <xf numFmtId="0" fontId="31" fillId="101" borderId="57" applyNumberFormat="0" applyFont="0" applyAlignment="0" applyProtection="0"/>
    <xf numFmtId="0" fontId="31" fillId="101" borderId="57" applyNumberFormat="0" applyFont="0" applyAlignment="0" applyProtection="0"/>
    <xf numFmtId="0" fontId="62" fillId="0" borderId="0"/>
    <xf numFmtId="0" fontId="31" fillId="101" borderId="57" applyNumberFormat="0" applyFont="0" applyAlignment="0" applyProtection="0"/>
    <xf numFmtId="0" fontId="31" fillId="101" borderId="57" applyNumberFormat="0" applyFont="0" applyAlignment="0" applyProtection="0"/>
    <xf numFmtId="0" fontId="62" fillId="0" borderId="0"/>
    <xf numFmtId="0" fontId="31" fillId="101" borderId="57" applyNumberFormat="0" applyFont="0" applyAlignment="0" applyProtection="0"/>
    <xf numFmtId="0" fontId="31" fillId="101" borderId="57" applyNumberFormat="0" applyFont="0" applyAlignment="0" applyProtection="0"/>
    <xf numFmtId="0" fontId="62" fillId="0" borderId="0"/>
    <xf numFmtId="0" fontId="31" fillId="101" borderId="57" applyNumberFormat="0" applyFont="0" applyAlignment="0" applyProtection="0"/>
    <xf numFmtId="0" fontId="31" fillId="101" borderId="57" applyNumberFormat="0" applyFont="0" applyAlignment="0" applyProtection="0"/>
    <xf numFmtId="0" fontId="62" fillId="0" borderId="0"/>
    <xf numFmtId="0" fontId="31" fillId="101" borderId="57" applyNumberFormat="0" applyFont="0" applyAlignment="0" applyProtection="0"/>
    <xf numFmtId="0" fontId="31" fillId="101" borderId="57" applyNumberFormat="0" applyFont="0" applyAlignment="0" applyProtection="0"/>
    <xf numFmtId="0" fontId="62" fillId="0" borderId="0"/>
    <xf numFmtId="0" fontId="31" fillId="101" borderId="57" applyNumberFormat="0" applyFont="0" applyAlignment="0" applyProtection="0"/>
    <xf numFmtId="0" fontId="62" fillId="3" borderId="6" applyNumberFormat="0" applyFont="0" applyAlignment="0" applyProtection="0"/>
    <xf numFmtId="0" fontId="62" fillId="3" borderId="6" applyNumberFormat="0" applyFont="0" applyAlignment="0" applyProtection="0"/>
    <xf numFmtId="0" fontId="62" fillId="3" borderId="6" applyNumberFormat="0" applyFont="0" applyAlignment="0" applyProtection="0"/>
    <xf numFmtId="0" fontId="62" fillId="3" borderId="6" applyNumberFormat="0" applyFont="0" applyAlignment="0" applyProtection="0"/>
    <xf numFmtId="0" fontId="62" fillId="3" borderId="6" applyNumberFormat="0" applyFont="0" applyAlignment="0" applyProtection="0"/>
    <xf numFmtId="0" fontId="62" fillId="3" borderId="6" applyNumberFormat="0" applyFont="0" applyAlignment="0" applyProtection="0"/>
    <xf numFmtId="0" fontId="62" fillId="3" borderId="6" applyNumberFormat="0" applyFont="0" applyAlignment="0" applyProtection="0"/>
    <xf numFmtId="0" fontId="62" fillId="3" borderId="6" applyNumberFormat="0" applyFont="0" applyAlignment="0" applyProtection="0"/>
    <xf numFmtId="0" fontId="62" fillId="3" borderId="6" applyNumberFormat="0" applyFont="0" applyAlignment="0" applyProtection="0"/>
    <xf numFmtId="0" fontId="62" fillId="3" borderId="6" applyNumberFormat="0" applyFont="0" applyAlignment="0" applyProtection="0"/>
    <xf numFmtId="0" fontId="62" fillId="101" borderId="57" applyNumberFormat="0" applyFont="0" applyAlignment="0" applyProtection="0"/>
    <xf numFmtId="0" fontId="62" fillId="101" borderId="57" applyNumberFormat="0" applyFont="0" applyAlignment="0" applyProtection="0"/>
    <xf numFmtId="0" fontId="37" fillId="101" borderId="57" applyNumberFormat="0" applyFont="0" applyAlignment="0" applyProtection="0"/>
    <xf numFmtId="0" fontId="62" fillId="101" borderId="57" applyNumberFormat="0" applyFont="0" applyAlignment="0" applyProtection="0"/>
    <xf numFmtId="0" fontId="62" fillId="101" borderId="57" applyNumberFormat="0" applyFont="0" applyAlignment="0" applyProtection="0"/>
    <xf numFmtId="0" fontId="62" fillId="0" borderId="0"/>
    <xf numFmtId="0" fontId="37" fillId="101" borderId="57" applyNumberFormat="0" applyFont="0" applyAlignment="0" applyProtection="0"/>
    <xf numFmtId="0" fontId="62" fillId="0" borderId="0"/>
    <xf numFmtId="0" fontId="62" fillId="101" borderId="57" applyNumberFormat="0" applyFont="0" applyAlignment="0" applyProtection="0"/>
    <xf numFmtId="0" fontId="62" fillId="101" borderId="57" applyNumberFormat="0" applyFont="0" applyAlignment="0" applyProtection="0"/>
    <xf numFmtId="0" fontId="62" fillId="0" borderId="0"/>
    <xf numFmtId="0" fontId="31" fillId="101" borderId="57" applyNumberFormat="0" applyFont="0" applyAlignment="0" applyProtection="0"/>
    <xf numFmtId="0" fontId="31" fillId="101" borderId="57" applyNumberFormat="0" applyFont="0" applyAlignment="0" applyProtection="0"/>
    <xf numFmtId="0" fontId="62" fillId="0" borderId="0"/>
    <xf numFmtId="0" fontId="31" fillId="101" borderId="57" applyNumberFormat="0" applyFont="0" applyAlignment="0" applyProtection="0"/>
    <xf numFmtId="0" fontId="31" fillId="101" borderId="57" applyNumberFormat="0" applyFont="0" applyAlignment="0" applyProtection="0"/>
    <xf numFmtId="0" fontId="62" fillId="0" borderId="0"/>
    <xf numFmtId="0" fontId="31" fillId="101" borderId="57" applyNumberFormat="0" applyFont="0" applyAlignment="0" applyProtection="0"/>
    <xf numFmtId="0" fontId="31" fillId="101" borderId="57" applyNumberFormat="0" applyFont="0" applyAlignment="0" applyProtection="0"/>
    <xf numFmtId="0" fontId="62" fillId="0" borderId="0"/>
    <xf numFmtId="0" fontId="31" fillId="101" borderId="57" applyNumberFormat="0" applyFont="0" applyAlignment="0" applyProtection="0"/>
    <xf numFmtId="0" fontId="31" fillId="101" borderId="57" applyNumberFormat="0" applyFont="0" applyAlignment="0" applyProtection="0"/>
    <xf numFmtId="0" fontId="62" fillId="0" borderId="0"/>
    <xf numFmtId="0" fontId="31" fillId="101" borderId="57" applyNumberFormat="0" applyFont="0" applyAlignment="0" applyProtection="0"/>
    <xf numFmtId="0" fontId="31" fillId="101" borderId="57" applyNumberFormat="0" applyFont="0" applyAlignment="0" applyProtection="0"/>
    <xf numFmtId="0" fontId="62" fillId="0" borderId="0"/>
    <xf numFmtId="0" fontId="31" fillId="101" borderId="57" applyNumberFormat="0" applyFont="0" applyAlignment="0" applyProtection="0"/>
    <xf numFmtId="0" fontId="31" fillId="101" borderId="57" applyNumberFormat="0" applyFont="0" applyAlignment="0" applyProtection="0"/>
    <xf numFmtId="0" fontId="62" fillId="0" borderId="0"/>
    <xf numFmtId="0" fontId="31" fillId="101" borderId="57" applyNumberFormat="0" applyFont="0" applyAlignment="0" applyProtection="0"/>
    <xf numFmtId="0" fontId="62" fillId="3" borderId="6" applyNumberFormat="0" applyFont="0" applyAlignment="0" applyProtection="0"/>
    <xf numFmtId="0" fontId="62" fillId="3" borderId="6" applyNumberFormat="0" applyFont="0" applyAlignment="0" applyProtection="0"/>
    <xf numFmtId="0" fontId="62" fillId="3" borderId="6" applyNumberFormat="0" applyFont="0" applyAlignment="0" applyProtection="0"/>
    <xf numFmtId="0" fontId="62" fillId="3" borderId="6" applyNumberFormat="0" applyFont="0" applyAlignment="0" applyProtection="0"/>
    <xf numFmtId="0" fontId="62" fillId="3" borderId="6" applyNumberFormat="0" applyFont="0" applyAlignment="0" applyProtection="0"/>
    <xf numFmtId="0" fontId="62" fillId="3" borderId="6" applyNumberFormat="0" applyFont="0" applyAlignment="0" applyProtection="0"/>
    <xf numFmtId="0" fontId="62" fillId="3" borderId="6" applyNumberFormat="0" applyFont="0" applyAlignment="0" applyProtection="0"/>
    <xf numFmtId="0" fontId="62" fillId="3" borderId="6" applyNumberFormat="0" applyFont="0" applyAlignment="0" applyProtection="0"/>
    <xf numFmtId="0" fontId="62" fillId="3" borderId="6" applyNumberFormat="0" applyFont="0" applyAlignment="0" applyProtection="0"/>
    <xf numFmtId="0" fontId="62" fillId="3" borderId="6" applyNumberFormat="0" applyFont="0" applyAlignment="0" applyProtection="0"/>
    <xf numFmtId="0" fontId="62" fillId="101" borderId="57" applyNumberFormat="0" applyFont="0" applyAlignment="0" applyProtection="0"/>
    <xf numFmtId="0" fontId="62" fillId="101" borderId="57" applyNumberFormat="0" applyFont="0" applyAlignment="0" applyProtection="0"/>
    <xf numFmtId="0" fontId="62" fillId="101" borderId="57" applyNumberFormat="0" applyFont="0" applyAlignment="0" applyProtection="0"/>
    <xf numFmtId="0" fontId="62" fillId="101" borderId="57" applyNumberFormat="0" applyFont="0" applyAlignment="0" applyProtection="0"/>
    <xf numFmtId="0" fontId="62" fillId="101" borderId="57" applyNumberFormat="0" applyFont="0" applyAlignment="0" applyProtection="0"/>
    <xf numFmtId="0" fontId="62" fillId="0" borderId="0"/>
    <xf numFmtId="0" fontId="62" fillId="101" borderId="57" applyNumberFormat="0" applyFont="0" applyAlignment="0" applyProtection="0"/>
    <xf numFmtId="0" fontId="62" fillId="0" borderId="0"/>
    <xf numFmtId="0" fontId="62" fillId="101" borderId="57" applyNumberFormat="0" applyFont="0" applyAlignment="0" applyProtection="0"/>
    <xf numFmtId="0" fontId="62" fillId="101" borderId="57" applyNumberFormat="0" applyFont="0" applyAlignment="0" applyProtection="0"/>
    <xf numFmtId="0" fontId="62" fillId="0" borderId="0"/>
    <xf numFmtId="0" fontId="31" fillId="101" borderId="57" applyNumberFormat="0" applyFont="0" applyAlignment="0" applyProtection="0"/>
    <xf numFmtId="0" fontId="31" fillId="101" borderId="57" applyNumberFormat="0" applyFont="0" applyAlignment="0" applyProtection="0"/>
    <xf numFmtId="0" fontId="62" fillId="0" borderId="0"/>
    <xf numFmtId="0" fontId="31" fillId="101" borderId="57" applyNumberFormat="0" applyFont="0" applyAlignment="0" applyProtection="0"/>
    <xf numFmtId="0" fontId="31" fillId="101" borderId="57" applyNumberFormat="0" applyFont="0" applyAlignment="0" applyProtection="0"/>
    <xf numFmtId="0" fontId="62" fillId="0" borderId="0"/>
    <xf numFmtId="0" fontId="31" fillId="101" borderId="57" applyNumberFormat="0" applyFont="0" applyAlignment="0" applyProtection="0"/>
    <xf numFmtId="0" fontId="31" fillId="101" borderId="57" applyNumberFormat="0" applyFont="0" applyAlignment="0" applyProtection="0"/>
    <xf numFmtId="0" fontId="62" fillId="0" borderId="0"/>
    <xf numFmtId="0" fontId="31" fillId="101" borderId="57" applyNumberFormat="0" applyFont="0" applyAlignment="0" applyProtection="0"/>
    <xf numFmtId="0" fontId="31" fillId="101" borderId="57" applyNumberFormat="0" applyFont="0" applyAlignment="0" applyProtection="0"/>
    <xf numFmtId="0" fontId="62" fillId="0" borderId="0"/>
    <xf numFmtId="0" fontId="31" fillId="101" borderId="57" applyNumberFormat="0" applyFont="0" applyAlignment="0" applyProtection="0"/>
    <xf numFmtId="0" fontId="31" fillId="101" borderId="57" applyNumberFormat="0" applyFont="0" applyAlignment="0" applyProtection="0"/>
    <xf numFmtId="0" fontId="62" fillId="0" borderId="0"/>
    <xf numFmtId="0" fontId="31" fillId="101" borderId="57" applyNumberFormat="0" applyFont="0" applyAlignment="0" applyProtection="0"/>
    <xf numFmtId="0" fontId="31" fillId="101" borderId="57" applyNumberFormat="0" applyFont="0" applyAlignment="0" applyProtection="0"/>
    <xf numFmtId="0" fontId="62" fillId="0" borderId="0"/>
    <xf numFmtId="0" fontId="31" fillId="101" borderId="57" applyNumberFormat="0" applyFont="0" applyAlignment="0" applyProtection="0"/>
    <xf numFmtId="0" fontId="62" fillId="3" borderId="6" applyNumberFormat="0" applyFont="0" applyAlignment="0" applyProtection="0"/>
    <xf numFmtId="0" fontId="62" fillId="3" borderId="6" applyNumberFormat="0" applyFont="0" applyAlignment="0" applyProtection="0"/>
    <xf numFmtId="0" fontId="62" fillId="3" borderId="6" applyNumberFormat="0" applyFont="0" applyAlignment="0" applyProtection="0"/>
    <xf numFmtId="0" fontId="62" fillId="3" borderId="6" applyNumberFormat="0" applyFont="0" applyAlignment="0" applyProtection="0"/>
    <xf numFmtId="0" fontId="62" fillId="3" borderId="6" applyNumberFormat="0" applyFont="0" applyAlignment="0" applyProtection="0"/>
    <xf numFmtId="0" fontId="62" fillId="3" borderId="6" applyNumberFormat="0" applyFont="0" applyAlignment="0" applyProtection="0"/>
    <xf numFmtId="0" fontId="62" fillId="3" borderId="6" applyNumberFormat="0" applyFont="0" applyAlignment="0" applyProtection="0"/>
    <xf numFmtId="0" fontId="62" fillId="3" borderId="6" applyNumberFormat="0" applyFont="0" applyAlignment="0" applyProtection="0"/>
    <xf numFmtId="0" fontId="62" fillId="3" borderId="6" applyNumberFormat="0" applyFont="0" applyAlignment="0" applyProtection="0"/>
    <xf numFmtId="0" fontId="62" fillId="3" borderId="6" applyNumberFormat="0" applyFont="0" applyAlignment="0" applyProtection="0"/>
    <xf numFmtId="0" fontId="62" fillId="101" borderId="57" applyNumberFormat="0" applyFont="0" applyAlignment="0" applyProtection="0"/>
    <xf numFmtId="0" fontId="62" fillId="101" borderId="57" applyNumberFormat="0" applyFont="0" applyAlignment="0" applyProtection="0"/>
    <xf numFmtId="0" fontId="26" fillId="101" borderId="57" applyNumberFormat="0" applyFont="0" applyAlignment="0" applyProtection="0"/>
    <xf numFmtId="0" fontId="26" fillId="101" borderId="57" applyNumberFormat="0" applyFont="0" applyAlignment="0" applyProtection="0"/>
    <xf numFmtId="0" fontId="26" fillId="101" borderId="57" applyNumberFormat="0" applyFont="0" applyAlignment="0" applyProtection="0"/>
    <xf numFmtId="0" fontId="62" fillId="0" borderId="0"/>
    <xf numFmtId="0" fontId="26" fillId="101" borderId="57" applyNumberFormat="0" applyFont="0" applyAlignment="0" applyProtection="0"/>
    <xf numFmtId="0" fontId="62" fillId="0" borderId="0"/>
    <xf numFmtId="0" fontId="26" fillId="101" borderId="57" applyNumberFormat="0" applyFont="0" applyAlignment="0" applyProtection="0"/>
    <xf numFmtId="0" fontId="26" fillId="101" borderId="57" applyNumberFormat="0" applyFont="0" applyAlignment="0" applyProtection="0"/>
    <xf numFmtId="0" fontId="62" fillId="0" borderId="0"/>
    <xf numFmtId="0" fontId="31" fillId="101" borderId="57" applyNumberFormat="0" applyFont="0" applyAlignment="0" applyProtection="0"/>
    <xf numFmtId="0" fontId="31" fillId="101" borderId="57" applyNumberFormat="0" applyFont="0" applyAlignment="0" applyProtection="0"/>
    <xf numFmtId="0" fontId="62" fillId="0" borderId="0"/>
    <xf numFmtId="0" fontId="31" fillId="101" borderId="57" applyNumberFormat="0" applyFont="0" applyAlignment="0" applyProtection="0"/>
    <xf numFmtId="0" fontId="31" fillId="101" borderId="57" applyNumberFormat="0" applyFont="0" applyAlignment="0" applyProtection="0"/>
    <xf numFmtId="0" fontId="62" fillId="0" borderId="0"/>
    <xf numFmtId="0" fontId="31" fillId="101" borderId="57" applyNumberFormat="0" applyFont="0" applyAlignment="0" applyProtection="0"/>
    <xf numFmtId="0" fontId="31" fillId="101" borderId="57" applyNumberFormat="0" applyFont="0" applyAlignment="0" applyProtection="0"/>
    <xf numFmtId="0" fontId="62" fillId="0" borderId="0"/>
    <xf numFmtId="0" fontId="31" fillId="101" borderId="57" applyNumberFormat="0" applyFont="0" applyAlignment="0" applyProtection="0"/>
    <xf numFmtId="0" fontId="31" fillId="101" borderId="57" applyNumberFormat="0" applyFont="0" applyAlignment="0" applyProtection="0"/>
    <xf numFmtId="0" fontId="62" fillId="0" borderId="0"/>
    <xf numFmtId="0" fontId="31" fillId="101" borderId="57" applyNumberFormat="0" applyFont="0" applyAlignment="0" applyProtection="0"/>
    <xf numFmtId="0" fontId="31" fillId="101" borderId="57" applyNumberFormat="0" applyFont="0" applyAlignment="0" applyProtection="0"/>
    <xf numFmtId="0" fontId="62" fillId="0" borderId="0"/>
    <xf numFmtId="0" fontId="31" fillId="101" borderId="57" applyNumberFormat="0" applyFont="0" applyAlignment="0" applyProtection="0"/>
    <xf numFmtId="0" fontId="31" fillId="101" borderId="57" applyNumberFormat="0" applyFont="0" applyAlignment="0" applyProtection="0"/>
    <xf numFmtId="0" fontId="62" fillId="0" borderId="0"/>
    <xf numFmtId="0" fontId="31" fillId="101" borderId="57" applyNumberFormat="0" applyFont="0" applyAlignment="0" applyProtection="0"/>
    <xf numFmtId="0" fontId="62" fillId="3" borderId="6" applyNumberFormat="0" applyFont="0" applyAlignment="0" applyProtection="0"/>
    <xf numFmtId="0" fontId="62" fillId="3" borderId="6" applyNumberFormat="0" applyFont="0" applyAlignment="0" applyProtection="0"/>
    <xf numFmtId="0" fontId="62" fillId="3" borderId="6" applyNumberFormat="0" applyFont="0" applyAlignment="0" applyProtection="0"/>
    <xf numFmtId="0" fontId="62" fillId="3" borderId="6" applyNumberFormat="0" applyFont="0" applyAlignment="0" applyProtection="0"/>
    <xf numFmtId="0" fontId="62" fillId="3" borderId="6" applyNumberFormat="0" applyFont="0" applyAlignment="0" applyProtection="0"/>
    <xf numFmtId="0" fontId="62" fillId="3" borderId="6" applyNumberFormat="0" applyFont="0" applyAlignment="0" applyProtection="0"/>
    <xf numFmtId="0" fontId="62" fillId="3" borderId="6" applyNumberFormat="0" applyFont="0" applyAlignment="0" applyProtection="0"/>
    <xf numFmtId="0" fontId="62" fillId="3" borderId="6" applyNumberFormat="0" applyFont="0" applyAlignment="0" applyProtection="0"/>
    <xf numFmtId="0" fontId="62" fillId="3" borderId="6" applyNumberFormat="0" applyFont="0" applyAlignment="0" applyProtection="0"/>
    <xf numFmtId="0" fontId="62" fillId="3" borderId="6" applyNumberFormat="0" applyFont="0" applyAlignment="0" applyProtection="0"/>
    <xf numFmtId="0" fontId="62" fillId="101" borderId="57" applyNumberFormat="0" applyFont="0" applyAlignment="0" applyProtection="0"/>
    <xf numFmtId="0" fontId="31" fillId="101" borderId="57" applyNumberFormat="0" applyFont="0" applyAlignment="0" applyProtection="0"/>
    <xf numFmtId="0" fontId="31" fillId="101" borderId="57" applyNumberFormat="0" applyFont="0" applyAlignment="0" applyProtection="0"/>
    <xf numFmtId="0" fontId="62" fillId="0" borderId="0"/>
    <xf numFmtId="0" fontId="62" fillId="101" borderId="57" applyNumberFormat="0" applyFont="0" applyAlignment="0" applyProtection="0"/>
    <xf numFmtId="0" fontId="31" fillId="101" borderId="57" applyNumberFormat="0" applyFont="0" applyAlignment="0" applyProtection="0"/>
    <xf numFmtId="0" fontId="62" fillId="3" borderId="6" applyNumberFormat="0" applyFont="0" applyAlignment="0" applyProtection="0"/>
    <xf numFmtId="0" fontId="62" fillId="3" borderId="6" applyNumberFormat="0" applyFont="0" applyAlignment="0" applyProtection="0"/>
    <xf numFmtId="0" fontId="62" fillId="3" borderId="6" applyNumberFormat="0" applyFont="0" applyAlignment="0" applyProtection="0"/>
    <xf numFmtId="0" fontId="62" fillId="3" borderId="6" applyNumberFormat="0" applyFont="0" applyAlignment="0" applyProtection="0"/>
    <xf numFmtId="0" fontId="62" fillId="3" borderId="6" applyNumberFormat="0" applyFont="0" applyAlignment="0" applyProtection="0"/>
    <xf numFmtId="0" fontId="62" fillId="3" borderId="6" applyNumberFormat="0" applyFont="0" applyAlignment="0" applyProtection="0"/>
    <xf numFmtId="0" fontId="62" fillId="3" borderId="6" applyNumberFormat="0" applyFont="0" applyAlignment="0" applyProtection="0"/>
    <xf numFmtId="0" fontId="62" fillId="3" borderId="6" applyNumberFormat="0" applyFont="0" applyAlignment="0" applyProtection="0"/>
    <xf numFmtId="0" fontId="62" fillId="3" borderId="6" applyNumberFormat="0" applyFont="0" applyAlignment="0" applyProtection="0"/>
    <xf numFmtId="0" fontId="62" fillId="3" borderId="6" applyNumberFormat="0" applyFont="0" applyAlignment="0" applyProtection="0"/>
    <xf numFmtId="0" fontId="62" fillId="101" borderId="57" applyNumberFormat="0" applyFont="0" applyAlignment="0" applyProtection="0"/>
    <xf numFmtId="0" fontId="31" fillId="101" borderId="57" applyNumberFormat="0" applyFont="0" applyAlignment="0" applyProtection="0"/>
    <xf numFmtId="0" fontId="31" fillId="101" borderId="57" applyNumberFormat="0" applyFont="0" applyAlignment="0" applyProtection="0"/>
    <xf numFmtId="0" fontId="62" fillId="0" borderId="0"/>
    <xf numFmtId="0" fontId="62" fillId="101" borderId="57" applyNumberFormat="0" applyFont="0" applyAlignment="0" applyProtection="0"/>
    <xf numFmtId="0" fontId="31" fillId="101" borderId="57" applyNumberFormat="0" applyFont="0" applyAlignment="0" applyProtection="0"/>
    <xf numFmtId="0" fontId="62" fillId="3" borderId="6" applyNumberFormat="0" applyFont="0" applyAlignment="0" applyProtection="0"/>
    <xf numFmtId="0" fontId="62" fillId="3" borderId="6" applyNumberFormat="0" applyFont="0" applyAlignment="0" applyProtection="0"/>
    <xf numFmtId="0" fontId="62" fillId="3" borderId="6" applyNumberFormat="0" applyFont="0" applyAlignment="0" applyProtection="0"/>
    <xf numFmtId="0" fontId="62" fillId="3" borderId="6" applyNumberFormat="0" applyFont="0" applyAlignment="0" applyProtection="0"/>
    <xf numFmtId="0" fontId="62" fillId="3" borderId="6" applyNumberFormat="0" applyFont="0" applyAlignment="0" applyProtection="0"/>
    <xf numFmtId="0" fontId="62" fillId="3" borderId="6" applyNumberFormat="0" applyFont="0" applyAlignment="0" applyProtection="0"/>
    <xf numFmtId="0" fontId="62" fillId="3" borderId="6" applyNumberFormat="0" applyFont="0" applyAlignment="0" applyProtection="0"/>
    <xf numFmtId="0" fontId="62" fillId="3" borderId="6" applyNumberFormat="0" applyFont="0" applyAlignment="0" applyProtection="0"/>
    <xf numFmtId="0" fontId="62" fillId="3" borderId="6" applyNumberFormat="0" applyFont="0" applyAlignment="0" applyProtection="0"/>
    <xf numFmtId="0" fontId="62" fillId="3" borderId="6" applyNumberFormat="0" applyFont="0" applyAlignment="0" applyProtection="0"/>
    <xf numFmtId="0" fontId="62" fillId="101" borderId="57" applyNumberFormat="0" applyFont="0" applyAlignment="0" applyProtection="0"/>
    <xf numFmtId="0" fontId="31" fillId="101" borderId="57" applyNumberFormat="0" applyFont="0" applyAlignment="0" applyProtection="0"/>
    <xf numFmtId="0" fontId="31" fillId="101" borderId="57" applyNumberFormat="0" applyFont="0" applyAlignment="0" applyProtection="0"/>
    <xf numFmtId="0" fontId="62" fillId="0" borderId="0"/>
    <xf numFmtId="0" fontId="62" fillId="101" borderId="57" applyNumberFormat="0" applyFont="0" applyAlignment="0" applyProtection="0"/>
    <xf numFmtId="0" fontId="31" fillId="101" borderId="57" applyNumberFormat="0" applyFont="0" applyAlignment="0" applyProtection="0"/>
    <xf numFmtId="0" fontId="62" fillId="3" borderId="6" applyNumberFormat="0" applyFont="0" applyAlignment="0" applyProtection="0"/>
    <xf numFmtId="0" fontId="62" fillId="3" borderId="6" applyNumberFormat="0" applyFont="0" applyAlignment="0" applyProtection="0"/>
    <xf numFmtId="0" fontId="62" fillId="3" borderId="6" applyNumberFormat="0" applyFont="0" applyAlignment="0" applyProtection="0"/>
    <xf numFmtId="0" fontId="62" fillId="3" borderId="6" applyNumberFormat="0" applyFont="0" applyAlignment="0" applyProtection="0"/>
    <xf numFmtId="0" fontId="62" fillId="101" borderId="57" applyNumberFormat="0" applyFont="0" applyAlignment="0" applyProtection="0"/>
    <xf numFmtId="0" fontId="31" fillId="101" borderId="57" applyNumberFormat="0" applyFont="0" applyAlignment="0" applyProtection="0"/>
    <xf numFmtId="0" fontId="31" fillId="101" borderId="57" applyNumberFormat="0" applyFont="0" applyAlignment="0" applyProtection="0"/>
    <xf numFmtId="0" fontId="62" fillId="0" borderId="0"/>
    <xf numFmtId="0" fontId="62" fillId="101" borderId="57" applyNumberFormat="0" applyFont="0" applyAlignment="0" applyProtection="0"/>
    <xf numFmtId="0" fontId="31" fillId="101" borderId="57" applyNumberFormat="0" applyFont="0" applyAlignment="0" applyProtection="0"/>
    <xf numFmtId="49" fontId="111" fillId="0" borderId="29">
      <alignment horizontal="left" vertical="center"/>
    </xf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0" fontId="62" fillId="0" borderId="0"/>
    <xf numFmtId="166" fontId="9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2" fillId="0" borderId="0"/>
    <xf numFmtId="9" fontId="2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2" fillId="0" borderId="0"/>
    <xf numFmtId="9" fontId="3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0" fontId="62" fillId="0" borderId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1" fillId="0" borderId="0" applyFill="0" applyBorder="0" applyAlignment="0" applyProtection="0"/>
    <xf numFmtId="9" fontId="31" fillId="0" borderId="0" applyFont="0" applyFill="0" applyBorder="0" applyAlignment="0" applyProtection="0"/>
    <xf numFmtId="9" fontId="62" fillId="0" borderId="0"/>
    <xf numFmtId="0" fontId="62" fillId="0" borderId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0" fontId="62" fillId="0" borderId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2" fillId="0" borderId="0"/>
    <xf numFmtId="9" fontId="2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1" fillId="0" borderId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0" fontId="62" fillId="0" borderId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0" fontId="62" fillId="0" borderId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70" fillId="0" borderId="0" applyFont="0" applyFill="0" applyBorder="0" applyAlignment="0" applyProtection="0"/>
    <xf numFmtId="0" fontId="62" fillId="0" borderId="0"/>
    <xf numFmtId="9" fontId="31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70" fillId="0" borderId="0" applyFont="0" applyFill="0" applyBorder="0" applyAlignment="0" applyProtection="0"/>
    <xf numFmtId="0" fontId="62" fillId="0" borderId="0"/>
    <xf numFmtId="9" fontId="8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0" fontId="62" fillId="0" borderId="0"/>
    <xf numFmtId="9" fontId="70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1" fillId="0" borderId="0" applyFill="0" applyBorder="0" applyAlignment="0" applyProtection="0"/>
    <xf numFmtId="9" fontId="31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0" fontId="62" fillId="0" borderId="0"/>
    <xf numFmtId="9" fontId="31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1" fillId="0" borderId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0" fontId="62" fillId="0" borderId="0"/>
    <xf numFmtId="9" fontId="31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1" fillId="0" borderId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0" fontId="62" fillId="0" borderId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1" fillId="0" borderId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0" fontId="62" fillId="0" borderId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1" fillId="0" borderId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0" fontId="62" fillId="0" borderId="0"/>
    <xf numFmtId="0" fontId="6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57" fillId="0" borderId="0" applyFont="0" applyFill="0" applyBorder="0" applyAlignment="0" applyProtection="0"/>
    <xf numFmtId="9" fontId="257" fillId="0" borderId="0" applyFont="0" applyFill="0" applyBorder="0" applyAlignment="0" applyProtection="0"/>
    <xf numFmtId="9" fontId="257" fillId="0" borderId="0" applyFont="0" applyFill="0" applyBorder="0" applyAlignment="0" applyProtection="0"/>
    <xf numFmtId="9" fontId="257" fillId="0" borderId="0" applyFont="0" applyFill="0" applyBorder="0" applyAlignment="0" applyProtection="0"/>
    <xf numFmtId="9" fontId="25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2" fillId="0" borderId="0"/>
    <xf numFmtId="9" fontId="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2" fillId="0" borderId="0"/>
    <xf numFmtId="0" fontId="62" fillId="0" borderId="0"/>
    <xf numFmtId="9" fontId="31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62" fillId="0" borderId="0"/>
    <xf numFmtId="9" fontId="7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2" fillId="0" borderId="0"/>
    <xf numFmtId="9" fontId="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2" fillId="0" borderId="0"/>
    <xf numFmtId="9" fontId="62" fillId="0" borderId="0" applyFont="0" applyFill="0" applyBorder="0" applyAlignment="0" applyProtection="0"/>
    <xf numFmtId="0" fontId="62" fillId="0" borderId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62" fillId="0" borderId="0"/>
    <xf numFmtId="9" fontId="62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62" fillId="0" borderId="0" applyFont="0" applyFill="0" applyBorder="0" applyAlignment="0" applyProtection="0"/>
    <xf numFmtId="201" fontId="113" fillId="0" borderId="0" applyFont="0" applyFill="0" applyBorder="0" applyProtection="0">
      <alignment vertical="top"/>
    </xf>
    <xf numFmtId="9" fontId="70" fillId="0" borderId="0" applyFont="0" applyFill="0" applyBorder="0" applyAlignment="0" applyProtection="0"/>
    <xf numFmtId="9" fontId="37" fillId="0" borderId="0" applyFont="0" applyFill="0" applyBorder="0" applyAlignment="0" applyProtection="0"/>
    <xf numFmtId="0" fontId="6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2" fillId="0" borderId="0"/>
    <xf numFmtId="9" fontId="70" fillId="0" borderId="0" applyFont="0" applyFill="0" applyBorder="0" applyAlignment="0" applyProtection="0"/>
    <xf numFmtId="9" fontId="37" fillId="0" borderId="0" applyFont="0" applyFill="0" applyBorder="0" applyAlignment="0" applyProtection="0"/>
    <xf numFmtId="0" fontId="62" fillId="0" borderId="0"/>
    <xf numFmtId="9" fontId="70" fillId="0" borderId="0" applyFont="0" applyFill="0" applyBorder="0" applyAlignment="0" applyProtection="0"/>
    <xf numFmtId="9" fontId="37" fillId="0" borderId="0" applyFont="0" applyFill="0" applyBorder="0" applyAlignment="0" applyProtection="0"/>
    <xf numFmtId="0" fontId="62" fillId="0" borderId="0"/>
    <xf numFmtId="9" fontId="3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7" fillId="0" borderId="0" applyFont="0" applyFill="0" applyBorder="0" applyAlignment="0" applyProtection="0"/>
    <xf numFmtId="0" fontId="62" fillId="0" borderId="0"/>
    <xf numFmtId="9" fontId="3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7" fillId="0" borderId="0" applyFont="0" applyFill="0" applyBorder="0" applyAlignment="0" applyProtection="0"/>
    <xf numFmtId="0" fontId="62" fillId="0" borderId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0" fontId="62" fillId="0" borderId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6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2" fillId="0" borderId="0" applyFont="0" applyFill="0" applyBorder="0" applyAlignment="0" applyProtection="0"/>
    <xf numFmtId="0" fontId="62" fillId="0" borderId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0" fontId="62" fillId="0" borderId="0"/>
    <xf numFmtId="9" fontId="62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2" fillId="0" borderId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0" fontId="6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2" fillId="0" borderId="0"/>
    <xf numFmtId="0" fontId="62" fillId="0" borderId="0"/>
    <xf numFmtId="9" fontId="6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2" fillId="0" borderId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0" fontId="6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2" fillId="0" borderId="0"/>
    <xf numFmtId="9" fontId="37" fillId="0" borderId="0" applyFont="0" applyFill="0" applyBorder="0" applyAlignment="0" applyProtection="0"/>
    <xf numFmtId="0" fontId="62" fillId="0" borderId="0"/>
    <xf numFmtId="9" fontId="62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0" fontId="62" fillId="0" borderId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0" fontId="62" fillId="0" borderId="0"/>
    <xf numFmtId="9" fontId="31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0" fontId="62" fillId="0" borderId="0"/>
    <xf numFmtId="166" fontId="266" fillId="0" borderId="1" applyBorder="0">
      <alignment vertical="center"/>
    </xf>
    <xf numFmtId="164" fontId="267" fillId="0" borderId="1"/>
    <xf numFmtId="164" fontId="267" fillId="0" borderId="1"/>
    <xf numFmtId="0" fontId="62" fillId="0" borderId="0"/>
    <xf numFmtId="0" fontId="37" fillId="0" borderId="1" applyNumberFormat="0" applyFont="0" applyFill="0" applyAlignment="0" applyProtection="0"/>
    <xf numFmtId="0" fontId="37" fillId="0" borderId="1" applyNumberFormat="0" applyFont="0" applyFill="0" applyAlignment="0" applyProtection="0"/>
    <xf numFmtId="0" fontId="62" fillId="0" borderId="0"/>
    <xf numFmtId="3" fontId="268" fillId="133" borderId="29">
      <alignment horizontal="justify" vertical="center"/>
    </xf>
    <xf numFmtId="0" fontId="156" fillId="0" borderId="54" applyNumberFormat="0" applyFill="0" applyAlignment="0" applyProtection="0"/>
    <xf numFmtId="0" fontId="156" fillId="0" borderId="54" applyNumberFormat="0" applyFill="0" applyAlignment="0" applyProtection="0"/>
    <xf numFmtId="0" fontId="62" fillId="0" borderId="0"/>
    <xf numFmtId="0" fontId="156" fillId="0" borderId="54" applyNumberFormat="0" applyFill="0" applyAlignment="0" applyProtection="0"/>
    <xf numFmtId="0" fontId="156" fillId="0" borderId="54" applyNumberFormat="0" applyFill="0" applyAlignment="0" applyProtection="0"/>
    <xf numFmtId="0" fontId="62" fillId="0" borderId="0"/>
    <xf numFmtId="0" fontId="156" fillId="0" borderId="54" applyNumberFormat="0" applyFill="0" applyAlignment="0" applyProtection="0"/>
    <xf numFmtId="0" fontId="156" fillId="0" borderId="54" applyNumberFormat="0" applyFill="0" applyAlignment="0" applyProtection="0"/>
    <xf numFmtId="0" fontId="269" fillId="0" borderId="54" applyNumberFormat="0" applyFill="0" applyAlignment="0" applyProtection="0"/>
    <xf numFmtId="0" fontId="269" fillId="0" borderId="54" applyNumberFormat="0" applyFill="0" applyAlignment="0" applyProtection="0"/>
    <xf numFmtId="0" fontId="62" fillId="0" borderId="0"/>
    <xf numFmtId="0" fontId="156" fillId="0" borderId="54" applyNumberFormat="0" applyFill="0" applyAlignment="0" applyProtection="0"/>
    <xf numFmtId="0" fontId="62" fillId="0" borderId="0"/>
    <xf numFmtId="0" fontId="156" fillId="0" borderId="54" applyNumberFormat="0" applyFill="0" applyAlignment="0" applyProtection="0"/>
    <xf numFmtId="0" fontId="269" fillId="0" borderId="54" applyNumberFormat="0" applyFill="0" applyAlignment="0" applyProtection="0"/>
    <xf numFmtId="0" fontId="269" fillId="0" borderId="54" applyNumberFormat="0" applyFill="0" applyAlignment="0" applyProtection="0"/>
    <xf numFmtId="0" fontId="62" fillId="0" borderId="0"/>
    <xf numFmtId="0" fontId="156" fillId="0" borderId="54" applyNumberFormat="0" applyFill="0" applyAlignment="0" applyProtection="0"/>
    <xf numFmtId="0" fontId="62" fillId="0" borderId="0"/>
    <xf numFmtId="0" fontId="269" fillId="0" borderId="54" applyNumberFormat="0" applyFill="0" applyAlignment="0" applyProtection="0"/>
    <xf numFmtId="0" fontId="269" fillId="0" borderId="54" applyNumberFormat="0" applyFill="0" applyAlignment="0" applyProtection="0"/>
    <xf numFmtId="0" fontId="62" fillId="0" borderId="0"/>
    <xf numFmtId="0" fontId="269" fillId="0" borderId="54" applyNumberFormat="0" applyFill="0" applyAlignment="0" applyProtection="0"/>
    <xf numFmtId="0" fontId="269" fillId="0" borderId="54" applyNumberFormat="0" applyFill="0" applyAlignment="0" applyProtection="0"/>
    <xf numFmtId="0" fontId="62" fillId="0" borderId="0"/>
    <xf numFmtId="0" fontId="156" fillId="0" borderId="54" applyNumberFormat="0" applyFill="0" applyAlignment="0" applyProtection="0"/>
    <xf numFmtId="0" fontId="156" fillId="0" borderId="54" applyNumberFormat="0" applyFill="0" applyAlignment="0" applyProtection="0"/>
    <xf numFmtId="0" fontId="156" fillId="0" borderId="54" applyNumberFormat="0" applyFill="0" applyAlignment="0" applyProtection="0"/>
    <xf numFmtId="0" fontId="156" fillId="0" borderId="54" applyNumberFormat="0" applyFill="0" applyAlignment="0" applyProtection="0"/>
    <xf numFmtId="0" fontId="156" fillId="0" borderId="54" applyNumberFormat="0" applyFill="0" applyAlignment="0" applyProtection="0"/>
    <xf numFmtId="0" fontId="62" fillId="0" borderId="0"/>
    <xf numFmtId="0" fontId="156" fillId="0" borderId="54" applyNumberFormat="0" applyFill="0" applyAlignment="0" applyProtection="0"/>
    <xf numFmtId="0" fontId="156" fillId="0" borderId="54" applyNumberFormat="0" applyFill="0" applyAlignment="0" applyProtection="0"/>
    <xf numFmtId="0" fontId="156" fillId="0" borderId="54" applyNumberFormat="0" applyFill="0" applyAlignment="0" applyProtection="0"/>
    <xf numFmtId="0" fontId="156" fillId="0" borderId="54" applyNumberFormat="0" applyFill="0" applyAlignment="0" applyProtection="0"/>
    <xf numFmtId="0" fontId="156" fillId="0" borderId="54" applyNumberFormat="0" applyFill="0" applyAlignment="0" applyProtection="0"/>
    <xf numFmtId="0" fontId="62" fillId="0" borderId="0"/>
    <xf numFmtId="0" fontId="156" fillId="0" borderId="54" applyNumberFormat="0" applyFill="0" applyAlignment="0" applyProtection="0"/>
    <xf numFmtId="0" fontId="156" fillId="0" borderId="54" applyNumberFormat="0" applyFill="0" applyAlignment="0" applyProtection="0"/>
    <xf numFmtId="0" fontId="156" fillId="0" borderId="54" applyNumberFormat="0" applyFill="0" applyAlignment="0" applyProtection="0"/>
    <xf numFmtId="0" fontId="156" fillId="0" borderId="54" applyNumberFormat="0" applyFill="0" applyAlignment="0" applyProtection="0"/>
    <xf numFmtId="0" fontId="156" fillId="0" borderId="54" applyNumberFormat="0" applyFill="0" applyAlignment="0" applyProtection="0"/>
    <xf numFmtId="0" fontId="62" fillId="0" borderId="0"/>
    <xf numFmtId="0" fontId="156" fillId="0" borderId="54" applyNumberFormat="0" applyFill="0" applyAlignment="0" applyProtection="0"/>
    <xf numFmtId="0" fontId="156" fillId="0" borderId="54" applyNumberFormat="0" applyFill="0" applyAlignment="0" applyProtection="0"/>
    <xf numFmtId="0" fontId="156" fillId="0" borderId="54" applyNumberFormat="0" applyFill="0" applyAlignment="0" applyProtection="0"/>
    <xf numFmtId="0" fontId="156" fillId="0" borderId="54" applyNumberFormat="0" applyFill="0" applyAlignment="0" applyProtection="0"/>
    <xf numFmtId="0" fontId="156" fillId="0" borderId="54" applyNumberFormat="0" applyFill="0" applyAlignment="0" applyProtection="0"/>
    <xf numFmtId="0" fontId="62" fillId="0" borderId="0"/>
    <xf numFmtId="0" fontId="156" fillId="0" borderId="54" applyNumberFormat="0" applyFill="0" applyAlignment="0" applyProtection="0"/>
    <xf numFmtId="0" fontId="156" fillId="0" borderId="54" applyNumberFormat="0" applyFill="0" applyAlignment="0" applyProtection="0"/>
    <xf numFmtId="0" fontId="156" fillId="0" borderId="54" applyNumberFormat="0" applyFill="0" applyAlignment="0" applyProtection="0"/>
    <xf numFmtId="0" fontId="156" fillId="0" borderId="54" applyNumberFormat="0" applyFill="0" applyAlignment="0" applyProtection="0"/>
    <xf numFmtId="0" fontId="156" fillId="0" borderId="54" applyNumberFormat="0" applyFill="0" applyAlignment="0" applyProtection="0"/>
    <xf numFmtId="0" fontId="62" fillId="0" borderId="0"/>
    <xf numFmtId="0" fontId="156" fillId="0" borderId="54" applyNumberFormat="0" applyFill="0" applyAlignment="0" applyProtection="0"/>
    <xf numFmtId="0" fontId="156" fillId="0" borderId="54" applyNumberFormat="0" applyFill="0" applyAlignment="0" applyProtection="0"/>
    <xf numFmtId="0" fontId="156" fillId="0" borderId="54" applyNumberFormat="0" applyFill="0" applyAlignment="0" applyProtection="0"/>
    <xf numFmtId="0" fontId="156" fillId="0" borderId="54" applyNumberFormat="0" applyFill="0" applyAlignment="0" applyProtection="0"/>
    <xf numFmtId="0" fontId="156" fillId="0" borderId="54" applyNumberFormat="0" applyFill="0" applyAlignment="0" applyProtection="0"/>
    <xf numFmtId="0" fontId="62" fillId="0" borderId="0"/>
    <xf numFmtId="0" fontId="156" fillId="0" borderId="54" applyNumberFormat="0" applyFill="0" applyAlignment="0" applyProtection="0"/>
    <xf numFmtId="0" fontId="156" fillId="0" borderId="54" applyNumberFormat="0" applyFill="0" applyAlignment="0" applyProtection="0"/>
    <xf numFmtId="0" fontId="156" fillId="0" borderId="54" applyNumberFormat="0" applyFill="0" applyAlignment="0" applyProtection="0"/>
    <xf numFmtId="0" fontId="156" fillId="0" borderId="54" applyNumberFormat="0" applyFill="0" applyAlignment="0" applyProtection="0"/>
    <xf numFmtId="0" fontId="156" fillId="0" borderId="54" applyNumberFormat="0" applyFill="0" applyAlignment="0" applyProtection="0"/>
    <xf numFmtId="0" fontId="62" fillId="0" borderId="0"/>
    <xf numFmtId="0" fontId="156" fillId="0" borderId="54" applyNumberFormat="0" applyFill="0" applyAlignment="0" applyProtection="0"/>
    <xf numFmtId="0" fontId="156" fillId="0" borderId="54" applyNumberFormat="0" applyFill="0" applyAlignment="0" applyProtection="0"/>
    <xf numFmtId="0" fontId="270" fillId="0" borderId="0" applyNumberFormat="0" applyFont="0" applyBorder="0" applyAlignment="0">
      <alignment horizontal="center"/>
    </xf>
    <xf numFmtId="0" fontId="270" fillId="0" borderId="0" applyNumberFormat="0" applyFont="0" applyBorder="0" applyAlignment="0">
      <alignment horizontal="center"/>
    </xf>
    <xf numFmtId="0" fontId="62" fillId="0" borderId="0"/>
    <xf numFmtId="0" fontId="29" fillId="0" borderId="0"/>
    <xf numFmtId="0" fontId="29" fillId="0" borderId="0"/>
    <xf numFmtId="0" fontId="29" fillId="0" borderId="0"/>
    <xf numFmtId="175" fontId="32" fillId="0" borderId="0">
      <alignment vertical="top"/>
    </xf>
    <xf numFmtId="175" fontId="32" fillId="0" borderId="0">
      <alignment vertical="top"/>
    </xf>
    <xf numFmtId="0" fontId="31" fillId="0" borderId="0"/>
    <xf numFmtId="0" fontId="31" fillId="0" borderId="0"/>
    <xf numFmtId="0" fontId="62" fillId="0" borderId="0"/>
    <xf numFmtId="38" fontId="32" fillId="0" borderId="0">
      <alignment vertical="top"/>
    </xf>
    <xf numFmtId="175" fontId="127" fillId="0" borderId="0">
      <alignment vertical="top"/>
    </xf>
    <xf numFmtId="175" fontId="127" fillId="0" borderId="0">
      <alignment vertical="top"/>
    </xf>
    <xf numFmtId="175" fontId="127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10" fontId="26" fillId="18" borderId="1">
      <alignment horizontal="right"/>
    </xf>
    <xf numFmtId="0" fontId="52" fillId="0" borderId="0" applyNumberFormat="0" applyFont="0" applyFill="0" applyBorder="0" applyAlignment="0" applyProtection="0">
      <alignment vertical="top"/>
    </xf>
    <xf numFmtId="0" fontId="52" fillId="0" borderId="0" applyNumberFormat="0" applyFont="0" applyFill="0" applyBorder="0" applyAlignment="0" applyProtection="0">
      <alignment vertical="top"/>
    </xf>
    <xf numFmtId="0" fontId="62" fillId="0" borderId="0"/>
    <xf numFmtId="10" fontId="26" fillId="18" borderId="1">
      <alignment horizontal="right"/>
    </xf>
    <xf numFmtId="0" fontId="62" fillId="0" borderId="0"/>
    <xf numFmtId="0" fontId="52" fillId="0" borderId="0" applyNumberFormat="0" applyFont="0" applyFill="0" applyBorder="0" applyAlignment="0" applyProtection="0">
      <alignment vertical="top"/>
    </xf>
    <xf numFmtId="0" fontId="52" fillId="0" borderId="0" applyNumberFormat="0" applyFont="0" applyFill="0" applyBorder="0" applyAlignment="0" applyProtection="0">
      <alignment vertical="top"/>
    </xf>
    <xf numFmtId="0" fontId="62" fillId="0" borderId="0"/>
    <xf numFmtId="0" fontId="52" fillId="0" borderId="0" applyNumberFormat="0" applyFont="0" applyFill="0" applyBorder="0" applyAlignment="0" applyProtection="0">
      <alignment vertical="top"/>
    </xf>
    <xf numFmtId="0" fontId="52" fillId="0" borderId="0" applyNumberFormat="0" applyFont="0" applyFill="0" applyBorder="0" applyAlignment="0" applyProtection="0">
      <alignment vertical="top"/>
    </xf>
    <xf numFmtId="0" fontId="62" fillId="0" borderId="0"/>
    <xf numFmtId="0" fontId="37" fillId="0" borderId="0"/>
    <xf numFmtId="0" fontId="37" fillId="0" borderId="0"/>
    <xf numFmtId="0" fontId="62" fillId="0" borderId="0"/>
    <xf numFmtId="0" fontId="52" fillId="0" borderId="0" applyNumberFormat="0" applyFont="0" applyFill="0" applyBorder="0" applyAlignment="0" applyProtection="0">
      <alignment vertical="top"/>
    </xf>
    <xf numFmtId="0" fontId="52" fillId="0" borderId="0" applyNumberFormat="0" applyFont="0" applyFill="0" applyBorder="0" applyAlignment="0" applyProtection="0">
      <alignment vertical="top"/>
    </xf>
    <xf numFmtId="0" fontId="62" fillId="0" borderId="0"/>
    <xf numFmtId="0" fontId="52" fillId="0" borderId="0" applyNumberFormat="0" applyFont="0" applyFill="0" applyBorder="0" applyAlignment="0" applyProtection="0">
      <alignment vertical="top"/>
    </xf>
    <xf numFmtId="0" fontId="52" fillId="0" borderId="0" applyNumberFormat="0" applyFont="0" applyFill="0" applyBorder="0" applyAlignment="0" applyProtection="0">
      <alignment vertical="top"/>
    </xf>
    <xf numFmtId="0" fontId="62" fillId="0" borderId="0"/>
    <xf numFmtId="0" fontId="52" fillId="0" borderId="0" applyNumberFormat="0" applyFont="0" applyFill="0" applyBorder="0" applyAlignment="0" applyProtection="0">
      <alignment vertical="top"/>
    </xf>
    <xf numFmtId="0" fontId="52" fillId="0" borderId="0" applyNumberFormat="0" applyFont="0" applyFill="0" applyBorder="0" applyAlignment="0" applyProtection="0">
      <alignment vertical="top"/>
    </xf>
    <xf numFmtId="0" fontId="62" fillId="0" borderId="0"/>
    <xf numFmtId="0" fontId="37" fillId="0" borderId="0"/>
    <xf numFmtId="0" fontId="37" fillId="0" borderId="0"/>
    <xf numFmtId="0" fontId="62" fillId="0" borderId="0"/>
    <xf numFmtId="0" fontId="37" fillId="0" borderId="0">
      <alignment vertical="justify"/>
    </xf>
    <xf numFmtId="49" fontId="256" fillId="0" borderId="0"/>
    <xf numFmtId="49" fontId="271" fillId="0" borderId="0">
      <alignment vertical="top"/>
    </xf>
    <xf numFmtId="3" fontId="106" fillId="0" borderId="0"/>
    <xf numFmtId="3" fontId="106" fillId="0" borderId="0"/>
    <xf numFmtId="49" fontId="38" fillId="0" borderId="1">
      <alignment vertical="center" wrapText="1"/>
    </xf>
    <xf numFmtId="49" fontId="38" fillId="0" borderId="1">
      <alignment vertical="center" wrapText="1"/>
    </xf>
    <xf numFmtId="49" fontId="38" fillId="0" borderId="1">
      <alignment vertical="center" wrapText="1"/>
    </xf>
    <xf numFmtId="49" fontId="38" fillId="0" borderId="1">
      <alignment vertical="center" wrapText="1"/>
    </xf>
    <xf numFmtId="49" fontId="38" fillId="0" borderId="1">
      <alignment vertical="center" wrapText="1"/>
    </xf>
    <xf numFmtId="265" fontId="102" fillId="0" borderId="0" applyFill="0" applyBorder="0" applyAlignment="0" applyProtection="0"/>
    <xf numFmtId="49" fontId="38" fillId="0" borderId="1">
      <alignment vertical="center" wrapText="1"/>
    </xf>
    <xf numFmtId="49" fontId="38" fillId="0" borderId="1">
      <alignment vertical="center" wrapText="1"/>
    </xf>
    <xf numFmtId="0" fontId="62" fillId="0" borderId="0"/>
    <xf numFmtId="265" fontId="102" fillId="0" borderId="0" applyFill="0" applyBorder="0" applyAlignment="0" applyProtection="0"/>
    <xf numFmtId="265" fontId="102" fillId="0" borderId="0" applyFill="0" applyBorder="0" applyAlignment="0" applyProtection="0"/>
    <xf numFmtId="265" fontId="102" fillId="0" borderId="0" applyFill="0" applyBorder="0" applyAlignment="0" applyProtection="0"/>
    <xf numFmtId="265" fontId="102" fillId="0" borderId="0" applyFill="0" applyBorder="0" applyAlignment="0" applyProtection="0"/>
    <xf numFmtId="265" fontId="102" fillId="0" borderId="0" applyFill="0" applyBorder="0" applyAlignment="0" applyProtection="0"/>
    <xf numFmtId="265" fontId="102" fillId="0" borderId="0" applyFill="0" applyBorder="0" applyAlignment="0" applyProtection="0"/>
    <xf numFmtId="265" fontId="102" fillId="0" borderId="0" applyFill="0" applyBorder="0" applyAlignment="0" applyProtection="0"/>
    <xf numFmtId="0" fontId="224" fillId="0" borderId="0" applyNumberFormat="0" applyFill="0" applyBorder="0" applyAlignment="0" applyProtection="0"/>
    <xf numFmtId="0" fontId="224" fillId="0" borderId="0" applyNumberFormat="0" applyFill="0" applyBorder="0" applyAlignment="0" applyProtection="0"/>
    <xf numFmtId="0" fontId="62" fillId="0" borderId="0"/>
    <xf numFmtId="0" fontId="224" fillId="0" borderId="0" applyNumberFormat="0" applyFill="0" applyBorder="0" applyAlignment="0" applyProtection="0"/>
    <xf numFmtId="0" fontId="224" fillId="0" borderId="0" applyNumberFormat="0" applyFill="0" applyBorder="0" applyAlignment="0" applyProtection="0"/>
    <xf numFmtId="0" fontId="62" fillId="0" borderId="0"/>
    <xf numFmtId="0" fontId="224" fillId="0" borderId="0" applyNumberFormat="0" applyFill="0" applyBorder="0" applyAlignment="0" applyProtection="0"/>
    <xf numFmtId="0" fontId="224" fillId="0" borderId="0" applyNumberFormat="0" applyFill="0" applyBorder="0" applyAlignment="0" applyProtection="0"/>
    <xf numFmtId="0" fontId="229" fillId="0" borderId="0" applyNumberFormat="0" applyFill="0" applyBorder="0" applyAlignment="0" applyProtection="0"/>
    <xf numFmtId="0" fontId="229" fillId="0" borderId="0" applyNumberFormat="0" applyFill="0" applyBorder="0" applyAlignment="0" applyProtection="0"/>
    <xf numFmtId="0" fontId="62" fillId="0" borderId="0"/>
    <xf numFmtId="0" fontId="224" fillId="0" borderId="0" applyNumberFormat="0" applyFill="0" applyBorder="0" applyAlignment="0" applyProtection="0"/>
    <xf numFmtId="0" fontId="62" fillId="0" borderId="0"/>
    <xf numFmtId="0" fontId="224" fillId="0" borderId="0" applyNumberFormat="0" applyFill="0" applyBorder="0" applyAlignment="0" applyProtection="0"/>
    <xf numFmtId="0" fontId="229" fillId="0" borderId="0" applyNumberFormat="0" applyFill="0" applyBorder="0" applyAlignment="0" applyProtection="0"/>
    <xf numFmtId="0" fontId="229" fillId="0" borderId="0" applyNumberFormat="0" applyFill="0" applyBorder="0" applyAlignment="0" applyProtection="0"/>
    <xf numFmtId="0" fontId="62" fillId="0" borderId="0"/>
    <xf numFmtId="0" fontId="224" fillId="0" borderId="0" applyNumberFormat="0" applyFill="0" applyBorder="0" applyAlignment="0" applyProtection="0"/>
    <xf numFmtId="0" fontId="62" fillId="0" borderId="0"/>
    <xf numFmtId="0" fontId="229" fillId="0" borderId="0" applyNumberFormat="0" applyFill="0" applyBorder="0" applyAlignment="0" applyProtection="0"/>
    <xf numFmtId="0" fontId="229" fillId="0" borderId="0" applyNumberFormat="0" applyFill="0" applyBorder="0" applyAlignment="0" applyProtection="0"/>
    <xf numFmtId="0" fontId="62" fillId="0" borderId="0"/>
    <xf numFmtId="0" fontId="229" fillId="0" borderId="0" applyNumberFormat="0" applyFill="0" applyBorder="0" applyAlignment="0" applyProtection="0"/>
    <xf numFmtId="0" fontId="229" fillId="0" borderId="0" applyNumberFormat="0" applyFill="0" applyBorder="0" applyAlignment="0" applyProtection="0"/>
    <xf numFmtId="0" fontId="62" fillId="0" borderId="0"/>
    <xf numFmtId="0" fontId="224" fillId="0" borderId="0" applyNumberFormat="0" applyFill="0" applyBorder="0" applyAlignment="0" applyProtection="0"/>
    <xf numFmtId="0" fontId="62" fillId="0" borderId="0"/>
    <xf numFmtId="0" fontId="224" fillId="0" borderId="0" applyNumberFormat="0" applyFill="0" applyBorder="0" applyAlignment="0" applyProtection="0"/>
    <xf numFmtId="0" fontId="224" fillId="0" borderId="0" applyNumberFormat="0" applyFill="0" applyBorder="0" applyAlignment="0" applyProtection="0"/>
    <xf numFmtId="0" fontId="224" fillId="0" borderId="0" applyNumberFormat="0" applyFill="0" applyBorder="0" applyAlignment="0" applyProtection="0"/>
    <xf numFmtId="0" fontId="62" fillId="0" borderId="0"/>
    <xf numFmtId="0" fontId="224" fillId="0" borderId="0" applyNumberFormat="0" applyFill="0" applyBorder="0" applyAlignment="0" applyProtection="0"/>
    <xf numFmtId="0" fontId="62" fillId="0" borderId="0"/>
    <xf numFmtId="0" fontId="224" fillId="0" borderId="0" applyNumberFormat="0" applyFill="0" applyBorder="0" applyAlignment="0" applyProtection="0"/>
    <xf numFmtId="0" fontId="224" fillId="0" borderId="0" applyNumberFormat="0" applyFill="0" applyBorder="0" applyAlignment="0" applyProtection="0"/>
    <xf numFmtId="0" fontId="224" fillId="0" borderId="0" applyNumberFormat="0" applyFill="0" applyBorder="0" applyAlignment="0" applyProtection="0"/>
    <xf numFmtId="0" fontId="62" fillId="0" borderId="0"/>
    <xf numFmtId="0" fontId="224" fillId="0" borderId="0" applyNumberFormat="0" applyFill="0" applyBorder="0" applyAlignment="0" applyProtection="0"/>
    <xf numFmtId="0" fontId="62" fillId="0" borderId="0"/>
    <xf numFmtId="0" fontId="224" fillId="0" borderId="0" applyNumberFormat="0" applyFill="0" applyBorder="0" applyAlignment="0" applyProtection="0"/>
    <xf numFmtId="0" fontId="224" fillId="0" borderId="0" applyNumberFormat="0" applyFill="0" applyBorder="0" applyAlignment="0" applyProtection="0"/>
    <xf numFmtId="0" fontId="224" fillId="0" borderId="0" applyNumberFormat="0" applyFill="0" applyBorder="0" applyAlignment="0" applyProtection="0"/>
    <xf numFmtId="0" fontId="62" fillId="0" borderId="0"/>
    <xf numFmtId="0" fontId="224" fillId="0" borderId="0" applyNumberFormat="0" applyFill="0" applyBorder="0" applyAlignment="0" applyProtection="0"/>
    <xf numFmtId="0" fontId="62" fillId="0" borderId="0"/>
    <xf numFmtId="0" fontId="224" fillId="0" borderId="0" applyNumberFormat="0" applyFill="0" applyBorder="0" applyAlignment="0" applyProtection="0"/>
    <xf numFmtId="0" fontId="224" fillId="0" borderId="0" applyNumberFormat="0" applyFill="0" applyBorder="0" applyAlignment="0" applyProtection="0"/>
    <xf numFmtId="0" fontId="224" fillId="0" borderId="0" applyNumberFormat="0" applyFill="0" applyBorder="0" applyAlignment="0" applyProtection="0"/>
    <xf numFmtId="0" fontId="62" fillId="0" borderId="0"/>
    <xf numFmtId="0" fontId="224" fillId="0" borderId="0" applyNumberFormat="0" applyFill="0" applyBorder="0" applyAlignment="0" applyProtection="0"/>
    <xf numFmtId="0" fontId="62" fillId="0" borderId="0"/>
    <xf numFmtId="0" fontId="224" fillId="0" borderId="0" applyNumberFormat="0" applyFill="0" applyBorder="0" applyAlignment="0" applyProtection="0"/>
    <xf numFmtId="0" fontId="224" fillId="0" borderId="0" applyNumberFormat="0" applyFill="0" applyBorder="0" applyAlignment="0" applyProtection="0"/>
    <xf numFmtId="0" fontId="224" fillId="0" borderId="0" applyNumberFormat="0" applyFill="0" applyBorder="0" applyAlignment="0" applyProtection="0"/>
    <xf numFmtId="0" fontId="62" fillId="0" borderId="0"/>
    <xf numFmtId="0" fontId="224" fillId="0" borderId="0" applyNumberFormat="0" applyFill="0" applyBorder="0" applyAlignment="0" applyProtection="0"/>
    <xf numFmtId="0" fontId="62" fillId="0" borderId="0"/>
    <xf numFmtId="0" fontId="224" fillId="0" borderId="0" applyNumberFormat="0" applyFill="0" applyBorder="0" applyAlignment="0" applyProtection="0"/>
    <xf numFmtId="0" fontId="224" fillId="0" borderId="0" applyNumberFormat="0" applyFill="0" applyBorder="0" applyAlignment="0" applyProtection="0"/>
    <xf numFmtId="0" fontId="224" fillId="0" borderId="0" applyNumberFormat="0" applyFill="0" applyBorder="0" applyAlignment="0" applyProtection="0"/>
    <xf numFmtId="0" fontId="62" fillId="0" borderId="0"/>
    <xf numFmtId="0" fontId="224" fillId="0" borderId="0" applyNumberFormat="0" applyFill="0" applyBorder="0" applyAlignment="0" applyProtection="0"/>
    <xf numFmtId="0" fontId="62" fillId="0" borderId="0"/>
    <xf numFmtId="0" fontId="224" fillId="0" borderId="0" applyNumberFormat="0" applyFill="0" applyBorder="0" applyAlignment="0" applyProtection="0"/>
    <xf numFmtId="0" fontId="224" fillId="0" borderId="0" applyNumberFormat="0" applyFill="0" applyBorder="0" applyAlignment="0" applyProtection="0"/>
    <xf numFmtId="0" fontId="224" fillId="0" borderId="0" applyNumberFormat="0" applyFill="0" applyBorder="0" applyAlignment="0" applyProtection="0"/>
    <xf numFmtId="0" fontId="62" fillId="0" borderId="0"/>
    <xf numFmtId="0" fontId="224" fillId="0" borderId="0" applyNumberFormat="0" applyFill="0" applyBorder="0" applyAlignment="0" applyProtection="0"/>
    <xf numFmtId="0" fontId="62" fillId="0" borderId="0"/>
    <xf numFmtId="49" fontId="102" fillId="0" borderId="0">
      <alignment horizontal="center"/>
    </xf>
    <xf numFmtId="49" fontId="102" fillId="0" borderId="0">
      <alignment horizontal="center"/>
    </xf>
    <xf numFmtId="49" fontId="80" fillId="0" borderId="0">
      <alignment horizontal="center"/>
    </xf>
    <xf numFmtId="49" fontId="80" fillId="0" borderId="0">
      <alignment horizontal="center"/>
    </xf>
    <xf numFmtId="49" fontId="102" fillId="0" borderId="0">
      <alignment horizontal="center"/>
    </xf>
    <xf numFmtId="49" fontId="102" fillId="0" borderId="0">
      <alignment horizontal="center"/>
    </xf>
    <xf numFmtId="49" fontId="102" fillId="0" borderId="0">
      <alignment horizontal="center"/>
    </xf>
    <xf numFmtId="49" fontId="102" fillId="0" borderId="0">
      <alignment horizontal="center"/>
    </xf>
    <xf numFmtId="49" fontId="102" fillId="0" borderId="0">
      <alignment horizontal="center"/>
    </xf>
    <xf numFmtId="49" fontId="102" fillId="0" borderId="0">
      <alignment horizontal="center"/>
    </xf>
    <xf numFmtId="267" fontId="272" fillId="0" borderId="0"/>
    <xf numFmtId="199" fontId="37" fillId="0" borderId="0" applyFont="0" applyFill="0" applyBorder="0" applyAlignment="0" applyProtection="0"/>
    <xf numFmtId="268" fontId="37" fillId="0" borderId="0" applyFont="0" applyFill="0" applyBorder="0" applyAlignment="0" applyProtection="0"/>
    <xf numFmtId="0" fontId="12" fillId="0" borderId="0" applyNumberFormat="0" applyFill="0" applyBorder="0" applyAlignment="0" applyProtection="0"/>
    <xf numFmtId="2" fontId="102" fillId="0" borderId="0" applyFill="0" applyBorder="0" applyAlignment="0" applyProtection="0"/>
    <xf numFmtId="2" fontId="102" fillId="0" borderId="0" applyFill="0" applyBorder="0" applyAlignment="0" applyProtection="0"/>
    <xf numFmtId="2" fontId="102" fillId="0" borderId="0" applyFill="0" applyBorder="0" applyAlignment="0" applyProtection="0"/>
    <xf numFmtId="2" fontId="102" fillId="0" borderId="0" applyFill="0" applyBorder="0" applyAlignment="0" applyProtection="0"/>
    <xf numFmtId="2" fontId="102" fillId="0" borderId="0" applyFill="0" applyBorder="0" applyAlignment="0" applyProtection="0"/>
    <xf numFmtId="2" fontId="102" fillId="0" borderId="0" applyFill="0" applyBorder="0" applyAlignment="0" applyProtection="0"/>
    <xf numFmtId="2" fontId="102" fillId="0" borderId="0" applyFill="0" applyBorder="0" applyAlignment="0" applyProtection="0"/>
    <xf numFmtId="2" fontId="102" fillId="0" borderId="0" applyFill="0" applyBorder="0" applyAlignment="0" applyProtection="0"/>
    <xf numFmtId="2" fontId="102" fillId="0" borderId="0" applyFill="0" applyBorder="0" applyAlignment="0" applyProtection="0"/>
    <xf numFmtId="2" fontId="102" fillId="0" borderId="0" applyFill="0" applyBorder="0" applyAlignment="0" applyProtection="0"/>
    <xf numFmtId="213" fontId="31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213" fontId="31" fillId="0" borderId="0" applyFont="0" applyFill="0" applyBorder="0" applyAlignment="0" applyProtection="0"/>
    <xf numFmtId="213" fontId="31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62" fillId="0" borderId="0"/>
    <xf numFmtId="43" fontId="37" fillId="0" borderId="0" applyFont="0" applyFill="0" applyBorder="0" applyAlignment="0" applyProtection="0"/>
    <xf numFmtId="43" fontId="273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62" fillId="0" borderId="0"/>
    <xf numFmtId="0" fontId="62" fillId="0" borderId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62" fillId="0" borderId="0"/>
    <xf numFmtId="43" fontId="3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62" fillId="0" borderId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269" fontId="31" fillId="0" borderId="0" applyFill="0" applyBorder="0" applyAlignment="0" applyProtection="0"/>
    <xf numFmtId="43" fontId="25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213" fontId="62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62" fillId="0" borderId="0"/>
    <xf numFmtId="0" fontId="62" fillId="0" borderId="0"/>
    <xf numFmtId="213" fontId="31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62" fillId="0" borderId="0"/>
    <xf numFmtId="43" fontId="62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62" fillId="0" borderId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62" fillId="0" borderId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62" fillId="0" borderId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62" fillId="0" borderId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62" fillId="0" borderId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62" fillId="0" borderId="0"/>
    <xf numFmtId="213" fontId="62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62" fillId="0" borderId="0"/>
    <xf numFmtId="43" fontId="37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6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6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62" fillId="0" borderId="0"/>
    <xf numFmtId="43" fontId="37" fillId="0" borderId="0" applyFont="0" applyFill="0" applyBorder="0" applyAlignment="0" applyProtection="0"/>
    <xf numFmtId="268" fontId="31" fillId="0" borderId="0" applyFont="0" applyFill="0" applyBorder="0" applyAlignment="0" applyProtection="0"/>
    <xf numFmtId="0" fontId="62" fillId="0" borderId="0"/>
    <xf numFmtId="43" fontId="70" fillId="0" borderId="0" applyFont="0" applyFill="0" applyBorder="0" applyAlignment="0" applyProtection="0"/>
    <xf numFmtId="268" fontId="31" fillId="0" borderId="0" applyFont="0" applyFill="0" applyBorder="0" applyAlignment="0" applyProtection="0"/>
    <xf numFmtId="0" fontId="62" fillId="0" borderId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213" fontId="37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62" fillId="0" borderId="0"/>
    <xf numFmtId="213" fontId="3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274" fillId="0" borderId="0" applyFont="0" applyFill="0" applyBorder="0" applyAlignment="0" applyProtection="0"/>
    <xf numFmtId="0" fontId="62" fillId="0" borderId="0"/>
    <xf numFmtId="213" fontId="31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62" fillId="0" borderId="0"/>
    <xf numFmtId="43" fontId="70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62" fillId="0" borderId="0"/>
    <xf numFmtId="43" fontId="3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62" fillId="0" borderId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62" fillId="0" borderId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26" fillId="0" borderId="0" applyFont="0" applyFill="0" applyBorder="0" applyAlignment="0" applyProtection="0"/>
    <xf numFmtId="213" fontId="31" fillId="0" borderId="0" applyFont="0" applyFill="0" applyBorder="0" applyAlignment="0" applyProtection="0"/>
    <xf numFmtId="213" fontId="31" fillId="0" borderId="0" applyFont="0" applyFill="0" applyBorder="0" applyAlignment="0" applyProtection="0"/>
    <xf numFmtId="0" fontId="62" fillId="0" borderId="0"/>
    <xf numFmtId="43" fontId="62" fillId="0" borderId="0" applyFont="0" applyFill="0" applyBorder="0" applyAlignment="0" applyProtection="0"/>
    <xf numFmtId="213" fontId="31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62" fillId="0" borderId="0"/>
    <xf numFmtId="213" fontId="31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62" fillId="0" borderId="0"/>
    <xf numFmtId="43" fontId="26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62" fillId="0" borderId="0"/>
    <xf numFmtId="0" fontId="62" fillId="0" borderId="0"/>
    <xf numFmtId="213" fontId="31" fillId="0" borderId="0" applyFont="0" applyFill="0" applyBorder="0" applyAlignment="0" applyProtection="0"/>
    <xf numFmtId="213" fontId="31" fillId="0" borderId="0" applyFont="0" applyFill="0" applyBorder="0" applyAlignment="0" applyProtection="0"/>
    <xf numFmtId="213" fontId="31" fillId="0" borderId="0" applyFont="0" applyFill="0" applyBorder="0" applyAlignment="0" applyProtection="0"/>
    <xf numFmtId="0" fontId="62" fillId="0" borderId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62" fillId="0" borderId="0"/>
    <xf numFmtId="213" fontId="31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213" fontId="31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62" fillId="0" borderId="0"/>
    <xf numFmtId="213" fontId="31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213" fontId="2" fillId="0" borderId="0" applyFont="0" applyFill="0" applyBorder="0" applyAlignment="0" applyProtection="0"/>
    <xf numFmtId="213" fontId="2" fillId="0" borderId="0" applyFont="0" applyFill="0" applyBorder="0" applyAlignment="0" applyProtection="0"/>
    <xf numFmtId="213" fontId="2" fillId="0" borderId="0" applyFont="0" applyFill="0" applyBorder="0" applyAlignment="0" applyProtection="0"/>
    <xf numFmtId="213" fontId="2" fillId="0" borderId="0" applyFont="0" applyFill="0" applyBorder="0" applyAlignment="0" applyProtection="0"/>
    <xf numFmtId="213" fontId="2" fillId="0" borderId="0" applyFont="0" applyFill="0" applyBorder="0" applyAlignment="0" applyProtection="0"/>
    <xf numFmtId="213" fontId="2" fillId="0" borderId="0" applyFont="0" applyFill="0" applyBorder="0" applyAlignment="0" applyProtection="0"/>
    <xf numFmtId="0" fontId="62" fillId="0" borderId="0"/>
    <xf numFmtId="213" fontId="31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62" fillId="0" borderId="0"/>
    <xf numFmtId="213" fontId="31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213" fontId="31" fillId="0" borderId="0" applyFont="0" applyFill="0" applyBorder="0" applyAlignment="0" applyProtection="0"/>
    <xf numFmtId="213" fontId="31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62" fillId="0" borderId="0"/>
    <xf numFmtId="222" fontId="37" fillId="0" borderId="0" applyFont="0" applyFill="0" applyBorder="0" applyAlignment="0" applyProtection="0"/>
    <xf numFmtId="4" fontId="26" fillId="18" borderId="0" applyBorder="0">
      <alignment horizontal="right"/>
    </xf>
    <xf numFmtId="4" fontId="26" fillId="18" borderId="0" applyFont="0" applyBorder="0">
      <alignment horizontal="right"/>
    </xf>
    <xf numFmtId="4" fontId="26" fillId="18" borderId="0" applyBorder="0">
      <alignment horizontal="right"/>
    </xf>
    <xf numFmtId="4" fontId="248" fillId="18" borderId="0" applyBorder="0">
      <alignment horizontal="right"/>
    </xf>
    <xf numFmtId="0" fontId="62" fillId="0" borderId="0"/>
    <xf numFmtId="4" fontId="26" fillId="18" borderId="0" applyBorder="0">
      <alignment horizontal="right"/>
    </xf>
    <xf numFmtId="4" fontId="26" fillId="18" borderId="0" applyFont="0" applyBorder="0">
      <alignment horizontal="right"/>
    </xf>
    <xf numFmtId="3" fontId="266" fillId="0" borderId="1" applyBorder="0">
      <alignment vertical="center"/>
    </xf>
    <xf numFmtId="3" fontId="266" fillId="0" borderId="1" applyBorder="0">
      <alignment vertical="center"/>
    </xf>
    <xf numFmtId="3" fontId="266" fillId="0" borderId="1" applyBorder="0">
      <alignment vertical="center"/>
    </xf>
    <xf numFmtId="0" fontId="62" fillId="0" borderId="0"/>
    <xf numFmtId="3" fontId="266" fillId="0" borderId="1" applyBorder="0">
      <alignment vertical="center"/>
    </xf>
    <xf numFmtId="3" fontId="266" fillId="0" borderId="1" applyBorder="0">
      <alignment vertical="center"/>
    </xf>
    <xf numFmtId="3" fontId="266" fillId="0" borderId="1" applyBorder="0">
      <alignment vertical="center"/>
    </xf>
    <xf numFmtId="0" fontId="62" fillId="0" borderId="0"/>
    <xf numFmtId="3" fontId="266" fillId="0" borderId="1" applyBorder="0">
      <alignment vertical="center"/>
    </xf>
    <xf numFmtId="3" fontId="266" fillId="0" borderId="1" applyBorder="0">
      <alignment vertical="center"/>
    </xf>
    <xf numFmtId="3" fontId="266" fillId="0" borderId="1" applyBorder="0">
      <alignment vertical="center"/>
    </xf>
    <xf numFmtId="0" fontId="62" fillId="0" borderId="0"/>
    <xf numFmtId="3" fontId="266" fillId="0" borderId="1" applyBorder="0">
      <alignment vertical="center"/>
    </xf>
    <xf numFmtId="3" fontId="266" fillId="0" borderId="1" applyBorder="0">
      <alignment vertical="center"/>
    </xf>
    <xf numFmtId="0" fontId="62" fillId="0" borderId="0"/>
    <xf numFmtId="3" fontId="266" fillId="0" borderId="1" applyBorder="0">
      <alignment vertical="center"/>
    </xf>
    <xf numFmtId="0" fontId="62" fillId="0" borderId="0"/>
    <xf numFmtId="4" fontId="26" fillId="18" borderId="0" applyFont="0" applyBorder="0">
      <alignment horizontal="right"/>
    </xf>
    <xf numFmtId="4" fontId="26" fillId="18" borderId="0" applyFont="0" applyBorder="0">
      <alignment horizontal="right"/>
    </xf>
    <xf numFmtId="4" fontId="26" fillId="18" borderId="0" applyFont="0" applyBorder="0">
      <alignment horizontal="right"/>
    </xf>
    <xf numFmtId="3" fontId="266" fillId="0" borderId="1" applyBorder="0">
      <alignment vertical="center"/>
    </xf>
    <xf numFmtId="4" fontId="26" fillId="18" borderId="0" applyFont="0" applyBorder="0">
      <alignment horizontal="right"/>
    </xf>
    <xf numFmtId="4" fontId="26" fillId="18" borderId="0" applyFont="0" applyBorder="0">
      <alignment horizontal="right"/>
    </xf>
    <xf numFmtId="4" fontId="26" fillId="18" borderId="30" applyBorder="0">
      <alignment horizontal="right"/>
    </xf>
    <xf numFmtId="4" fontId="26" fillId="134" borderId="30" applyBorder="0">
      <alignment horizontal="right"/>
    </xf>
    <xf numFmtId="4" fontId="248" fillId="134" borderId="30" applyBorder="0">
      <alignment horizontal="right"/>
    </xf>
    <xf numFmtId="4" fontId="248" fillId="134" borderId="30" applyBorder="0">
      <alignment horizontal="right"/>
    </xf>
    <xf numFmtId="0" fontId="62" fillId="0" borderId="0"/>
    <xf numFmtId="4" fontId="248" fillId="134" borderId="30" applyBorder="0">
      <alignment horizontal="right"/>
    </xf>
    <xf numFmtId="4" fontId="248" fillId="134" borderId="30" applyBorder="0">
      <alignment horizontal="right"/>
    </xf>
    <xf numFmtId="0" fontId="62" fillId="0" borderId="0"/>
    <xf numFmtId="4" fontId="248" fillId="134" borderId="30" applyBorder="0">
      <alignment horizontal="right"/>
    </xf>
    <xf numFmtId="4" fontId="248" fillId="134" borderId="30" applyBorder="0">
      <alignment horizontal="right"/>
    </xf>
    <xf numFmtId="0" fontId="62" fillId="0" borderId="0"/>
    <xf numFmtId="4" fontId="26" fillId="134" borderId="30" applyBorder="0">
      <alignment horizontal="right"/>
    </xf>
    <xf numFmtId="0" fontId="62" fillId="0" borderId="0"/>
    <xf numFmtId="4" fontId="248" fillId="18" borderId="30" applyBorder="0">
      <alignment horizontal="right"/>
    </xf>
    <xf numFmtId="4" fontId="248" fillId="18" borderId="30" applyBorder="0">
      <alignment horizontal="right"/>
    </xf>
    <xf numFmtId="0" fontId="62" fillId="0" borderId="0"/>
    <xf numFmtId="4" fontId="248" fillId="18" borderId="30" applyBorder="0">
      <alignment horizontal="right"/>
    </xf>
    <xf numFmtId="4" fontId="248" fillId="18" borderId="30" applyBorder="0">
      <alignment horizontal="right"/>
    </xf>
    <xf numFmtId="0" fontId="62" fillId="0" borderId="0"/>
    <xf numFmtId="4" fontId="26" fillId="18" borderId="30" applyBorder="0">
      <alignment horizontal="right"/>
    </xf>
    <xf numFmtId="4" fontId="26" fillId="18" borderId="30" applyBorder="0">
      <alignment horizontal="right"/>
    </xf>
    <xf numFmtId="0" fontId="62" fillId="0" borderId="0"/>
    <xf numFmtId="4" fontId="26" fillId="18" borderId="30" applyBorder="0">
      <alignment horizontal="right"/>
    </xf>
    <xf numFmtId="4" fontId="26" fillId="18" borderId="30" applyBorder="0">
      <alignment horizontal="right"/>
    </xf>
    <xf numFmtId="0" fontId="62" fillId="0" borderId="0"/>
    <xf numFmtId="4" fontId="26" fillId="18" borderId="30" applyBorder="0">
      <alignment horizontal="right"/>
    </xf>
    <xf numFmtId="4" fontId="26" fillId="18" borderId="30" applyBorder="0">
      <alignment horizontal="right"/>
    </xf>
    <xf numFmtId="0" fontId="62" fillId="0" borderId="0"/>
    <xf numFmtId="4" fontId="26" fillId="18" borderId="30" applyBorder="0">
      <alignment horizontal="right"/>
    </xf>
    <xf numFmtId="0" fontId="62" fillId="0" borderId="0"/>
    <xf numFmtId="4" fontId="26" fillId="134" borderId="31" applyBorder="0">
      <alignment horizontal="right"/>
    </xf>
    <xf numFmtId="4" fontId="26" fillId="18" borderId="1" applyFont="0" applyBorder="0">
      <alignment horizontal="right"/>
    </xf>
    <xf numFmtId="4" fontId="26" fillId="18" borderId="1" applyFont="0" applyBorder="0">
      <alignment horizontal="right"/>
    </xf>
    <xf numFmtId="4" fontId="26" fillId="18" borderId="1" applyFont="0" applyBorder="0">
      <alignment horizontal="right"/>
    </xf>
    <xf numFmtId="4" fontId="26" fillId="18" borderId="1" applyFont="0" applyBorder="0">
      <alignment horizontal="right"/>
    </xf>
    <xf numFmtId="0" fontId="62" fillId="0" borderId="0"/>
    <xf numFmtId="4" fontId="26" fillId="18" borderId="1" applyFont="0" applyBorder="0">
      <alignment horizontal="right"/>
    </xf>
    <xf numFmtId="4" fontId="26" fillId="18" borderId="1" applyFont="0" applyBorder="0">
      <alignment horizontal="right"/>
    </xf>
    <xf numFmtId="0" fontId="62" fillId="0" borderId="0"/>
    <xf numFmtId="4" fontId="26" fillId="18" borderId="1" applyFont="0" applyBorder="0">
      <alignment horizontal="right"/>
    </xf>
    <xf numFmtId="4" fontId="26" fillId="18" borderId="1" applyFont="0" applyBorder="0">
      <alignment horizontal="right"/>
    </xf>
    <xf numFmtId="0" fontId="62" fillId="0" borderId="0"/>
    <xf numFmtId="4" fontId="26" fillId="18" borderId="1" applyFont="0" applyBorder="0">
      <alignment horizontal="right"/>
    </xf>
    <xf numFmtId="4" fontId="26" fillId="18" borderId="1" applyFont="0" applyBorder="0">
      <alignment horizontal="right"/>
    </xf>
    <xf numFmtId="0" fontId="62" fillId="0" borderId="0"/>
    <xf numFmtId="4" fontId="26" fillId="18" borderId="1" applyFont="0" applyBorder="0">
      <alignment horizontal="right"/>
    </xf>
    <xf numFmtId="4" fontId="26" fillId="18" borderId="1" applyFont="0" applyBorder="0">
      <alignment horizontal="right"/>
    </xf>
    <xf numFmtId="0" fontId="62" fillId="0" borderId="0"/>
    <xf numFmtId="4" fontId="26" fillId="18" borderId="1" applyFont="0" applyBorder="0">
      <alignment horizontal="right"/>
    </xf>
    <xf numFmtId="4" fontId="26" fillId="18" borderId="1" applyFont="0" applyBorder="0">
      <alignment horizontal="right"/>
    </xf>
    <xf numFmtId="0" fontId="62" fillId="0" borderId="0"/>
    <xf numFmtId="4" fontId="248" fillId="18" borderId="1" applyFont="0" applyBorder="0">
      <alignment horizontal="right"/>
    </xf>
    <xf numFmtId="4" fontId="26" fillId="18" borderId="1" applyFont="0" applyBorder="0">
      <alignment horizontal="right"/>
    </xf>
    <xf numFmtId="4" fontId="26" fillId="18" borderId="1" applyFont="0" applyBorder="0">
      <alignment horizontal="right"/>
    </xf>
    <xf numFmtId="4" fontId="26" fillId="18" borderId="1" applyFont="0" applyBorder="0">
      <alignment horizontal="right"/>
    </xf>
    <xf numFmtId="4" fontId="248" fillId="18" borderId="1" applyFont="0" applyBorder="0">
      <alignment horizontal="right"/>
    </xf>
    <xf numFmtId="0" fontId="62" fillId="0" borderId="0"/>
    <xf numFmtId="4" fontId="26" fillId="18" borderId="1" applyFont="0" applyBorder="0">
      <alignment horizontal="right"/>
    </xf>
    <xf numFmtId="4" fontId="26" fillId="18" borderId="1" applyFont="0" applyBorder="0">
      <alignment horizontal="right"/>
    </xf>
    <xf numFmtId="4" fontId="26" fillId="18" borderId="1" applyFont="0" applyBorder="0">
      <alignment horizontal="right"/>
    </xf>
    <xf numFmtId="0" fontId="62" fillId="0" borderId="0"/>
    <xf numFmtId="4" fontId="26" fillId="18" borderId="1" applyFont="0" applyBorder="0">
      <alignment horizontal="right"/>
    </xf>
    <xf numFmtId="4" fontId="26" fillId="18" borderId="1" applyFont="0" applyBorder="0">
      <alignment horizontal="right"/>
    </xf>
    <xf numFmtId="0" fontId="62" fillId="0" borderId="0"/>
    <xf numFmtId="4" fontId="26" fillId="18" borderId="1" applyFont="0" applyBorder="0">
      <alignment horizontal="right"/>
    </xf>
    <xf numFmtId="4" fontId="26" fillId="18" borderId="1" applyFont="0" applyBorder="0">
      <alignment horizontal="right"/>
    </xf>
    <xf numFmtId="4" fontId="26" fillId="18" borderId="1" applyFont="0" applyBorder="0">
      <alignment horizontal="right"/>
    </xf>
    <xf numFmtId="0" fontId="124" fillId="34" borderId="0" applyNumberFormat="0" applyBorder="0" applyAlignment="0" applyProtection="0"/>
    <xf numFmtId="0" fontId="124" fillId="34" borderId="0" applyNumberFormat="0" applyBorder="0" applyAlignment="0" applyProtection="0"/>
    <xf numFmtId="0" fontId="62" fillId="0" borderId="0"/>
    <xf numFmtId="0" fontId="124" fillId="34" borderId="0" applyNumberFormat="0" applyBorder="0" applyAlignment="0" applyProtection="0"/>
    <xf numFmtId="0" fontId="124" fillId="34" borderId="0" applyNumberFormat="0" applyBorder="0" applyAlignment="0" applyProtection="0"/>
    <xf numFmtId="0" fontId="62" fillId="0" borderId="0"/>
    <xf numFmtId="0" fontId="124" fillId="34" borderId="0" applyNumberFormat="0" applyBorder="0" applyAlignment="0" applyProtection="0"/>
    <xf numFmtId="0" fontId="124" fillId="34" borderId="0" applyNumberFormat="0" applyBorder="0" applyAlignment="0" applyProtection="0"/>
    <xf numFmtId="0" fontId="275" fillId="34" borderId="0" applyNumberFormat="0" applyBorder="0" applyAlignment="0" applyProtection="0"/>
    <xf numFmtId="0" fontId="275" fillId="34" borderId="0" applyNumberFormat="0" applyBorder="0" applyAlignment="0" applyProtection="0"/>
    <xf numFmtId="0" fontId="62" fillId="0" borderId="0"/>
    <xf numFmtId="0" fontId="124" fillId="34" borderId="0" applyNumberFormat="0" applyBorder="0" applyAlignment="0" applyProtection="0"/>
    <xf numFmtId="0" fontId="62" fillId="0" borderId="0"/>
    <xf numFmtId="0" fontId="124" fillId="34" borderId="0" applyNumberFormat="0" applyBorder="0" applyAlignment="0" applyProtection="0"/>
    <xf numFmtId="0" fontId="275" fillId="34" borderId="0" applyNumberFormat="0" applyBorder="0" applyAlignment="0" applyProtection="0"/>
    <xf numFmtId="0" fontId="275" fillId="34" borderId="0" applyNumberFormat="0" applyBorder="0" applyAlignment="0" applyProtection="0"/>
    <xf numFmtId="0" fontId="62" fillId="0" borderId="0"/>
    <xf numFmtId="0" fontId="124" fillId="34" borderId="0" applyNumberFormat="0" applyBorder="0" applyAlignment="0" applyProtection="0"/>
    <xf numFmtId="0" fontId="62" fillId="0" borderId="0"/>
    <xf numFmtId="0" fontId="275" fillId="34" borderId="0" applyNumberFormat="0" applyBorder="0" applyAlignment="0" applyProtection="0"/>
    <xf numFmtId="0" fontId="275" fillId="34" borderId="0" applyNumberFormat="0" applyBorder="0" applyAlignment="0" applyProtection="0"/>
    <xf numFmtId="0" fontId="62" fillId="0" borderId="0"/>
    <xf numFmtId="0" fontId="275" fillId="34" borderId="0" applyNumberFormat="0" applyBorder="0" applyAlignment="0" applyProtection="0"/>
    <xf numFmtId="0" fontId="275" fillId="34" borderId="0" applyNumberFormat="0" applyBorder="0" applyAlignment="0" applyProtection="0"/>
    <xf numFmtId="0" fontId="62" fillId="0" borderId="0"/>
    <xf numFmtId="0" fontId="124" fillId="40" borderId="0" applyNumberFormat="0" applyBorder="0" applyAlignment="0" applyProtection="0"/>
    <xf numFmtId="0" fontId="124" fillId="40" borderId="0" applyNumberFormat="0" applyBorder="0" applyAlignment="0" applyProtection="0"/>
    <xf numFmtId="0" fontId="62" fillId="0" borderId="0"/>
    <xf numFmtId="0" fontId="124" fillId="34" borderId="0" applyNumberFormat="0" applyBorder="0" applyAlignment="0" applyProtection="0"/>
    <xf numFmtId="0" fontId="62" fillId="0" borderId="0"/>
    <xf numFmtId="0" fontId="124" fillId="34" borderId="0" applyNumberFormat="0" applyBorder="0" applyAlignment="0" applyProtection="0"/>
    <xf numFmtId="0" fontId="124" fillId="34" borderId="0" applyNumberFormat="0" applyBorder="0" applyAlignment="0" applyProtection="0"/>
    <xf numFmtId="0" fontId="124" fillId="34" borderId="0" applyNumberFormat="0" applyBorder="0" applyAlignment="0" applyProtection="0"/>
    <xf numFmtId="0" fontId="62" fillId="0" borderId="0"/>
    <xf numFmtId="0" fontId="124" fillId="34" borderId="0" applyNumberFormat="0" applyBorder="0" applyAlignment="0" applyProtection="0"/>
    <xf numFmtId="0" fontId="62" fillId="0" borderId="0"/>
    <xf numFmtId="0" fontId="124" fillId="34" borderId="0" applyNumberFormat="0" applyBorder="0" applyAlignment="0" applyProtection="0"/>
    <xf numFmtId="0" fontId="124" fillId="34" borderId="0" applyNumberFormat="0" applyBorder="0" applyAlignment="0" applyProtection="0"/>
    <xf numFmtId="0" fontId="124" fillId="34" borderId="0" applyNumberFormat="0" applyBorder="0" applyAlignment="0" applyProtection="0"/>
    <xf numFmtId="0" fontId="62" fillId="0" borderId="0"/>
    <xf numFmtId="0" fontId="124" fillId="34" borderId="0" applyNumberFormat="0" applyBorder="0" applyAlignment="0" applyProtection="0"/>
    <xf numFmtId="0" fontId="62" fillId="0" borderId="0"/>
    <xf numFmtId="0" fontId="124" fillId="34" borderId="0" applyNumberFormat="0" applyBorder="0" applyAlignment="0" applyProtection="0"/>
    <xf numFmtId="0" fontId="124" fillId="34" borderId="0" applyNumberFormat="0" applyBorder="0" applyAlignment="0" applyProtection="0"/>
    <xf numFmtId="0" fontId="124" fillId="34" borderId="0" applyNumberFormat="0" applyBorder="0" applyAlignment="0" applyProtection="0"/>
    <xf numFmtId="0" fontId="62" fillId="0" borderId="0"/>
    <xf numFmtId="0" fontId="124" fillId="34" borderId="0" applyNumberFormat="0" applyBorder="0" applyAlignment="0" applyProtection="0"/>
    <xf numFmtId="0" fontId="62" fillId="0" borderId="0"/>
    <xf numFmtId="0" fontId="124" fillId="34" borderId="0" applyNumberFormat="0" applyBorder="0" applyAlignment="0" applyProtection="0"/>
    <xf numFmtId="0" fontId="124" fillId="34" borderId="0" applyNumberFormat="0" applyBorder="0" applyAlignment="0" applyProtection="0"/>
    <xf numFmtId="0" fontId="124" fillId="34" borderId="0" applyNumberFormat="0" applyBorder="0" applyAlignment="0" applyProtection="0"/>
    <xf numFmtId="0" fontId="62" fillId="0" borderId="0"/>
    <xf numFmtId="0" fontId="124" fillId="34" borderId="0" applyNumberFormat="0" applyBorder="0" applyAlignment="0" applyProtection="0"/>
    <xf numFmtId="0" fontId="62" fillId="0" borderId="0"/>
    <xf numFmtId="0" fontId="124" fillId="34" borderId="0" applyNumberFormat="0" applyBorder="0" applyAlignment="0" applyProtection="0"/>
    <xf numFmtId="0" fontId="124" fillId="34" borderId="0" applyNumberFormat="0" applyBorder="0" applyAlignment="0" applyProtection="0"/>
    <xf numFmtId="0" fontId="124" fillId="34" borderId="0" applyNumberFormat="0" applyBorder="0" applyAlignment="0" applyProtection="0"/>
    <xf numFmtId="0" fontId="62" fillId="0" borderId="0"/>
    <xf numFmtId="0" fontId="124" fillId="34" borderId="0" applyNumberFormat="0" applyBorder="0" applyAlignment="0" applyProtection="0"/>
    <xf numFmtId="0" fontId="62" fillId="0" borderId="0"/>
    <xf numFmtId="0" fontId="124" fillId="34" borderId="0" applyNumberFormat="0" applyBorder="0" applyAlignment="0" applyProtection="0"/>
    <xf numFmtId="0" fontId="124" fillId="34" borderId="0" applyNumberFormat="0" applyBorder="0" applyAlignment="0" applyProtection="0"/>
    <xf numFmtId="0" fontId="124" fillId="34" borderId="0" applyNumberFormat="0" applyBorder="0" applyAlignment="0" applyProtection="0"/>
    <xf numFmtId="0" fontId="62" fillId="0" borderId="0"/>
    <xf numFmtId="0" fontId="124" fillId="34" borderId="0" applyNumberFormat="0" applyBorder="0" applyAlignment="0" applyProtection="0"/>
    <xf numFmtId="0" fontId="62" fillId="0" borderId="0"/>
    <xf numFmtId="0" fontId="124" fillId="34" borderId="0" applyNumberFormat="0" applyBorder="0" applyAlignment="0" applyProtection="0"/>
    <xf numFmtId="0" fontId="124" fillId="34" borderId="0" applyNumberFormat="0" applyBorder="0" applyAlignment="0" applyProtection="0"/>
    <xf numFmtId="0" fontId="124" fillId="34" borderId="0" applyNumberFormat="0" applyBorder="0" applyAlignment="0" applyProtection="0"/>
    <xf numFmtId="0" fontId="62" fillId="0" borderId="0"/>
    <xf numFmtId="0" fontId="124" fillId="34" borderId="0" applyNumberFormat="0" applyBorder="0" applyAlignment="0" applyProtection="0"/>
    <xf numFmtId="0" fontId="62" fillId="0" borderId="0"/>
    <xf numFmtId="270" fontId="38" fillId="0" borderId="29">
      <alignment vertical="top" wrapText="1"/>
    </xf>
    <xf numFmtId="271" fontId="37" fillId="0" borderId="1" applyFont="0" applyFill="0" applyBorder="0" applyProtection="0">
      <alignment horizontal="center" vertical="center"/>
    </xf>
    <xf numFmtId="271" fontId="37" fillId="0" borderId="1" applyFont="0" applyFill="0" applyBorder="0" applyProtection="0">
      <alignment horizontal="center" vertical="center"/>
    </xf>
    <xf numFmtId="271" fontId="37" fillId="0" borderId="1" applyFont="0" applyFill="0" applyBorder="0" applyProtection="0">
      <alignment horizontal="center" vertical="center"/>
    </xf>
    <xf numFmtId="271" fontId="37" fillId="0" borderId="1" applyFont="0" applyFill="0" applyBorder="0" applyProtection="0">
      <alignment horizontal="center" vertical="center"/>
    </xf>
    <xf numFmtId="0" fontId="62" fillId="0" borderId="0"/>
    <xf numFmtId="271" fontId="37" fillId="0" borderId="1" applyFont="0" applyFill="0" applyBorder="0" applyProtection="0">
      <alignment horizontal="center" vertical="center"/>
    </xf>
    <xf numFmtId="271" fontId="37" fillId="0" borderId="1" applyFont="0" applyFill="0" applyBorder="0" applyProtection="0">
      <alignment horizontal="center" vertical="center"/>
    </xf>
    <xf numFmtId="0" fontId="62" fillId="0" borderId="0"/>
    <xf numFmtId="271" fontId="37" fillId="0" borderId="1" applyFont="0" applyFill="0" applyBorder="0" applyProtection="0">
      <alignment horizontal="center" vertical="center"/>
    </xf>
    <xf numFmtId="271" fontId="37" fillId="0" borderId="1" applyFont="0" applyFill="0" applyBorder="0" applyProtection="0">
      <alignment horizontal="center" vertical="center"/>
    </xf>
    <xf numFmtId="0" fontId="62" fillId="0" borderId="0"/>
    <xf numFmtId="271" fontId="37" fillId="0" borderId="1" applyFont="0" applyFill="0" applyBorder="0" applyProtection="0">
      <alignment horizontal="center" vertical="center"/>
    </xf>
    <xf numFmtId="271" fontId="37" fillId="0" borderId="1" applyFont="0" applyFill="0" applyBorder="0" applyProtection="0">
      <alignment horizontal="center" vertical="center"/>
    </xf>
    <xf numFmtId="271" fontId="37" fillId="0" borderId="1" applyFont="0" applyFill="0" applyBorder="0" applyProtection="0">
      <alignment horizontal="center" vertical="center"/>
    </xf>
    <xf numFmtId="0" fontId="62" fillId="0" borderId="0"/>
    <xf numFmtId="271" fontId="37" fillId="0" borderId="1" applyFont="0" applyFill="0" applyBorder="0" applyProtection="0">
      <alignment horizontal="center" vertical="center"/>
    </xf>
    <xf numFmtId="271" fontId="37" fillId="0" borderId="1" applyFont="0" applyFill="0" applyBorder="0" applyProtection="0">
      <alignment horizontal="center" vertical="center"/>
    </xf>
    <xf numFmtId="0" fontId="62" fillId="0" borderId="0"/>
    <xf numFmtId="271" fontId="37" fillId="0" borderId="1" applyFont="0" applyFill="0" applyBorder="0" applyProtection="0">
      <alignment horizontal="center" vertical="center"/>
    </xf>
    <xf numFmtId="0" fontId="62" fillId="0" borderId="0"/>
    <xf numFmtId="271" fontId="37" fillId="0" borderId="1" applyFont="0" applyFill="0" applyBorder="0" applyProtection="0">
      <alignment horizontal="center" vertical="center"/>
    </xf>
    <xf numFmtId="271" fontId="37" fillId="0" borderId="1" applyFont="0" applyFill="0" applyBorder="0" applyProtection="0">
      <alignment horizontal="center" vertical="center"/>
    </xf>
    <xf numFmtId="0" fontId="62" fillId="0" borderId="0"/>
    <xf numFmtId="271" fontId="37" fillId="0" borderId="1" applyFont="0" applyFill="0" applyBorder="0" applyProtection="0">
      <alignment horizontal="center" vertical="center"/>
    </xf>
    <xf numFmtId="271" fontId="37" fillId="0" borderId="1" applyFont="0" applyFill="0" applyBorder="0" applyProtection="0">
      <alignment horizontal="center" vertical="center"/>
    </xf>
    <xf numFmtId="0" fontId="62" fillId="0" borderId="0"/>
    <xf numFmtId="271" fontId="37" fillId="0" borderId="1" applyFont="0" applyFill="0" applyBorder="0" applyProtection="0">
      <alignment horizontal="center" vertical="center"/>
    </xf>
    <xf numFmtId="271" fontId="37" fillId="0" borderId="1" applyFont="0" applyFill="0" applyBorder="0" applyProtection="0">
      <alignment horizontal="center" vertical="center"/>
    </xf>
    <xf numFmtId="0" fontId="62" fillId="0" borderId="0"/>
    <xf numFmtId="3" fontId="37" fillId="0" borderId="0" applyFont="0" applyBorder="0">
      <alignment horizontal="center"/>
    </xf>
    <xf numFmtId="3" fontId="38" fillId="0" borderId="1" applyBorder="0">
      <alignment vertical="center"/>
    </xf>
    <xf numFmtId="3" fontId="38" fillId="0" borderId="1" applyBorder="0">
      <alignment vertical="center"/>
    </xf>
    <xf numFmtId="3" fontId="38" fillId="0" borderId="1" applyBorder="0">
      <alignment vertical="center"/>
    </xf>
    <xf numFmtId="3" fontId="38" fillId="0" borderId="1" applyBorder="0">
      <alignment vertical="center"/>
    </xf>
    <xf numFmtId="3" fontId="38" fillId="0" borderId="1" applyBorder="0">
      <alignment vertical="center"/>
    </xf>
    <xf numFmtId="3" fontId="38" fillId="0" borderId="1" applyBorder="0">
      <alignment vertical="center"/>
    </xf>
    <xf numFmtId="3" fontId="38" fillId="0" borderId="1" applyBorder="0">
      <alignment vertical="center"/>
    </xf>
    <xf numFmtId="3" fontId="38" fillId="0" borderId="1" applyBorder="0">
      <alignment vertical="center"/>
    </xf>
    <xf numFmtId="3" fontId="38" fillId="0" borderId="1" applyBorder="0">
      <alignment vertical="center"/>
    </xf>
    <xf numFmtId="3" fontId="38" fillId="0" borderId="1" applyBorder="0">
      <alignment vertical="center"/>
    </xf>
    <xf numFmtId="3" fontId="38" fillId="0" borderId="1" applyBorder="0">
      <alignment vertical="center"/>
    </xf>
    <xf numFmtId="0" fontId="62" fillId="0" borderId="0"/>
    <xf numFmtId="3" fontId="38" fillId="0" borderId="1" applyBorder="0">
      <alignment vertical="center"/>
    </xf>
    <xf numFmtId="3" fontId="38" fillId="0" borderId="1" applyBorder="0">
      <alignment vertical="center"/>
    </xf>
    <xf numFmtId="3" fontId="38" fillId="0" borderId="1" applyBorder="0">
      <alignment vertical="center"/>
    </xf>
    <xf numFmtId="3" fontId="38" fillId="0" borderId="1" applyBorder="0">
      <alignment vertical="center"/>
    </xf>
    <xf numFmtId="3" fontId="38" fillId="0" borderId="1" applyBorder="0">
      <alignment vertical="center"/>
    </xf>
    <xf numFmtId="0" fontId="62" fillId="0" borderId="0"/>
    <xf numFmtId="3" fontId="38" fillId="0" borderId="1" applyBorder="0">
      <alignment vertical="center"/>
    </xf>
    <xf numFmtId="3" fontId="38" fillId="0" borderId="1" applyBorder="0">
      <alignment vertical="center"/>
    </xf>
    <xf numFmtId="3" fontId="38" fillId="0" borderId="1" applyBorder="0">
      <alignment vertical="center"/>
    </xf>
    <xf numFmtId="3" fontId="38" fillId="0" borderId="1" applyBorder="0">
      <alignment vertical="center"/>
    </xf>
    <xf numFmtId="0" fontId="62" fillId="0" borderId="0"/>
    <xf numFmtId="44" fontId="49" fillId="0" borderId="0">
      <protection locked="0"/>
    </xf>
    <xf numFmtId="0" fontId="28" fillId="0" borderId="0">
      <protection locked="0"/>
    </xf>
    <xf numFmtId="44" fontId="28" fillId="0" borderId="0">
      <protection locked="0"/>
    </xf>
    <xf numFmtId="0" fontId="28" fillId="0" borderId="0">
      <protection locked="0"/>
    </xf>
    <xf numFmtId="0" fontId="62" fillId="0" borderId="0"/>
    <xf numFmtId="44" fontId="28" fillId="0" borderId="0">
      <protection locked="0"/>
    </xf>
    <xf numFmtId="44" fontId="28" fillId="0" borderId="0">
      <protection locked="0"/>
    </xf>
    <xf numFmtId="0" fontId="62" fillId="0" borderId="0"/>
    <xf numFmtId="49" fontId="237" fillId="0" borderId="1">
      <alignment horizontal="center" vertical="center" wrapText="1"/>
    </xf>
    <xf numFmtId="49" fontId="237" fillId="0" borderId="1">
      <alignment horizontal="center" vertical="center" wrapText="1"/>
    </xf>
    <xf numFmtId="0" fontId="38" fillId="0" borderId="1" applyBorder="0">
      <alignment horizontal="center" vertical="center" wrapText="1"/>
    </xf>
    <xf numFmtId="0" fontId="37" fillId="0" borderId="1" applyBorder="0">
      <alignment horizontal="center" vertical="center" wrapText="1"/>
    </xf>
    <xf numFmtId="0" fontId="37" fillId="0" borderId="1" applyBorder="0">
      <alignment horizontal="center" vertical="center" wrapText="1"/>
    </xf>
    <xf numFmtId="0" fontId="38" fillId="0" borderId="1" applyBorder="0">
      <alignment horizontal="center" vertical="center" wrapText="1"/>
    </xf>
    <xf numFmtId="0" fontId="38" fillId="0" borderId="1" applyBorder="0">
      <alignment horizontal="center" vertical="center" wrapText="1"/>
    </xf>
    <xf numFmtId="0" fontId="38" fillId="0" borderId="1" applyBorder="0">
      <alignment horizontal="center" vertical="center" wrapText="1"/>
    </xf>
    <xf numFmtId="0" fontId="37" fillId="0" borderId="1" applyBorder="0">
      <alignment horizontal="center" vertical="center" wrapText="1"/>
    </xf>
    <xf numFmtId="0" fontId="62" fillId="0" borderId="0"/>
    <xf numFmtId="0" fontId="37" fillId="0" borderId="1" applyBorder="0">
      <alignment horizontal="center" vertical="center" wrapText="1"/>
    </xf>
    <xf numFmtId="0" fontId="37" fillId="0" borderId="1" applyBorder="0">
      <alignment horizontal="center" vertical="center" wrapText="1"/>
    </xf>
    <xf numFmtId="0" fontId="62" fillId="0" borderId="0"/>
    <xf numFmtId="0" fontId="38" fillId="0" borderId="1" applyBorder="0">
      <alignment horizontal="center" vertical="center" wrapText="1"/>
    </xf>
    <xf numFmtId="0" fontId="38" fillId="0" borderId="1" applyBorder="0">
      <alignment horizontal="center" vertical="center" wrapText="1"/>
    </xf>
    <xf numFmtId="0" fontId="37" fillId="0" borderId="1" applyBorder="0">
      <alignment horizontal="center" vertical="center" wrapText="1"/>
    </xf>
    <xf numFmtId="0" fontId="62" fillId="0" borderId="0"/>
    <xf numFmtId="0" fontId="37" fillId="0" borderId="1" applyBorder="0">
      <alignment horizontal="center" vertical="center" wrapText="1"/>
    </xf>
    <xf numFmtId="0" fontId="37" fillId="0" borderId="1" applyBorder="0">
      <alignment horizontal="center" vertical="center" wrapText="1"/>
    </xf>
    <xf numFmtId="0" fontId="38" fillId="0" borderId="1" applyBorder="0">
      <alignment horizontal="center" vertical="center" wrapText="1"/>
    </xf>
    <xf numFmtId="0" fontId="38" fillId="0" borderId="1" applyBorder="0">
      <alignment horizontal="center" vertical="center" wrapText="1"/>
    </xf>
    <xf numFmtId="0" fontId="38" fillId="0" borderId="1" applyBorder="0">
      <alignment horizontal="center" vertical="center" wrapText="1"/>
    </xf>
    <xf numFmtId="0" fontId="37" fillId="0" borderId="1" applyBorder="0">
      <alignment horizontal="center" vertical="center" wrapText="1"/>
    </xf>
    <xf numFmtId="0" fontId="62" fillId="0" borderId="0"/>
    <xf numFmtId="0" fontId="37" fillId="0" borderId="1" applyBorder="0">
      <alignment horizontal="center" vertical="center" wrapText="1"/>
    </xf>
    <xf numFmtId="0" fontId="37" fillId="0" borderId="1" applyBorder="0">
      <alignment horizontal="center" vertical="center" wrapText="1"/>
    </xf>
    <xf numFmtId="0" fontId="62" fillId="0" borderId="0"/>
    <xf numFmtId="0" fontId="38" fillId="0" borderId="1" applyBorder="0">
      <alignment horizontal="center" vertical="center" wrapText="1"/>
    </xf>
    <xf numFmtId="0" fontId="38" fillId="0" borderId="1" applyBorder="0">
      <alignment horizontal="center" vertical="center" wrapText="1"/>
    </xf>
    <xf numFmtId="0" fontId="38" fillId="0" borderId="1" applyBorder="0">
      <alignment horizontal="center" vertical="center" wrapText="1"/>
    </xf>
    <xf numFmtId="0" fontId="37" fillId="0" borderId="1" applyBorder="0">
      <alignment horizontal="center" vertical="center" wrapText="1"/>
    </xf>
    <xf numFmtId="0" fontId="62" fillId="0" borderId="0"/>
    <xf numFmtId="0" fontId="38" fillId="0" borderId="1" applyBorder="0">
      <alignment horizontal="center" vertical="center" wrapText="1"/>
    </xf>
    <xf numFmtId="0" fontId="38" fillId="0" borderId="1" applyBorder="0">
      <alignment horizontal="center" vertical="center" wrapText="1"/>
    </xf>
    <xf numFmtId="0" fontId="38" fillId="0" borderId="1" applyBorder="0">
      <alignment horizontal="center" vertical="center" wrapText="1"/>
    </xf>
    <xf numFmtId="0" fontId="38" fillId="0" borderId="1" applyBorder="0">
      <alignment horizontal="center" vertical="center" wrapText="1"/>
    </xf>
    <xf numFmtId="0" fontId="38" fillId="0" borderId="1" applyBorder="0">
      <alignment horizontal="center" vertical="center" wrapText="1"/>
    </xf>
    <xf numFmtId="0" fontId="62" fillId="0" borderId="0"/>
    <xf numFmtId="0" fontId="38" fillId="0" borderId="1" applyBorder="0">
      <alignment horizontal="center" vertical="center" wrapText="1"/>
    </xf>
    <xf numFmtId="0" fontId="38" fillId="0" borderId="1" applyBorder="0">
      <alignment horizontal="center" vertical="center" wrapText="1"/>
    </xf>
    <xf numFmtId="0" fontId="38" fillId="0" borderId="1" applyBorder="0">
      <alignment horizontal="center" vertical="center" wrapText="1"/>
    </xf>
    <xf numFmtId="0" fontId="62" fillId="0" borderId="0"/>
    <xf numFmtId="0" fontId="38" fillId="0" borderId="1" applyBorder="0">
      <alignment horizontal="center" vertical="center" wrapText="1"/>
    </xf>
    <xf numFmtId="0" fontId="38" fillId="0" borderId="1" applyBorder="0">
      <alignment horizontal="center" vertical="center" wrapText="1"/>
    </xf>
    <xf numFmtId="0" fontId="38" fillId="0" borderId="1" applyBorder="0">
      <alignment horizontal="center" vertical="center" wrapText="1"/>
    </xf>
    <xf numFmtId="0" fontId="38" fillId="0" borderId="1" applyBorder="0">
      <alignment horizontal="center" vertical="center" wrapText="1"/>
    </xf>
    <xf numFmtId="0" fontId="62" fillId="0" borderId="0"/>
    <xf numFmtId="49" fontId="237" fillId="0" borderId="1">
      <alignment horizontal="center" vertical="center" wrapText="1"/>
    </xf>
    <xf numFmtId="49" fontId="200" fillId="0" borderId="1" applyNumberFormat="0" applyFill="0" applyAlignment="0" applyProtection="0"/>
    <xf numFmtId="49" fontId="200" fillId="0" borderId="1" applyNumberFormat="0" applyFill="0" applyAlignment="0" applyProtection="0"/>
    <xf numFmtId="49" fontId="200" fillId="0" borderId="1" applyNumberFormat="0" applyFill="0" applyAlignment="0" applyProtection="0"/>
    <xf numFmtId="0" fontId="62" fillId="0" borderId="0"/>
    <xf numFmtId="49" fontId="200" fillId="0" borderId="1" applyNumberFormat="0" applyFill="0" applyAlignment="0" applyProtection="0"/>
    <xf numFmtId="49" fontId="200" fillId="0" borderId="1" applyNumberFormat="0" applyFill="0" applyAlignment="0" applyProtection="0"/>
    <xf numFmtId="0" fontId="62" fillId="0" borderId="0"/>
    <xf numFmtId="49" fontId="200" fillId="0" borderId="1" applyNumberFormat="0" applyFill="0" applyAlignment="0" applyProtection="0"/>
    <xf numFmtId="0" fontId="62" fillId="0" borderId="0"/>
    <xf numFmtId="165" fontId="37" fillId="0" borderId="0"/>
    <xf numFmtId="0" fontId="218" fillId="0" borderId="71" applyNumberFormat="0" applyFill="0" applyAlignment="0" applyProtection="0"/>
    <xf numFmtId="0" fontId="218" fillId="0" borderId="71" applyNumberFormat="0" applyFill="0" applyAlignment="0" applyProtection="0"/>
    <xf numFmtId="0" fontId="218" fillId="0" borderId="71" applyNumberFormat="0" applyFill="0" applyAlignment="0" applyProtection="0"/>
    <xf numFmtId="0" fontId="218" fillId="0" borderId="71" applyNumberFormat="0" applyFill="0" applyAlignment="0" applyProtection="0"/>
    <xf numFmtId="0" fontId="62" fillId="0" borderId="0"/>
    <xf numFmtId="0" fontId="218" fillId="0" borderId="71" applyNumberFormat="0" applyFill="0" applyAlignment="0" applyProtection="0"/>
    <xf numFmtId="0" fontId="62" fillId="0" borderId="0"/>
    <xf numFmtId="0" fontId="218" fillId="0" borderId="71" applyNumberFormat="0" applyFill="0" applyAlignment="0" applyProtection="0"/>
    <xf numFmtId="0" fontId="218" fillId="0" borderId="71" applyNumberFormat="0" applyFill="0" applyAlignment="0" applyProtection="0"/>
    <xf numFmtId="0" fontId="62" fillId="0" borderId="0"/>
    <xf numFmtId="0" fontId="218" fillId="0" borderId="71" applyNumberFormat="0" applyFill="0" applyAlignment="0" applyProtection="0"/>
    <xf numFmtId="0" fontId="82" fillId="33" borderId="0" applyNumberFormat="0" applyBorder="0" applyAlignment="0" applyProtection="0"/>
    <xf numFmtId="0" fontId="82" fillId="33" borderId="0" applyNumberFormat="0" applyBorder="0" applyAlignment="0" applyProtection="0"/>
    <xf numFmtId="0" fontId="62" fillId="0" borderId="0"/>
    <xf numFmtId="0" fontId="62" fillId="0" borderId="0"/>
    <xf numFmtId="0" fontId="124" fillId="34" borderId="0" applyNumberFormat="0" applyBorder="0" applyAlignment="0" applyProtection="0"/>
    <xf numFmtId="0" fontId="124" fillId="34" borderId="0" applyNumberFormat="0" applyBorder="0" applyAlignment="0" applyProtection="0"/>
    <xf numFmtId="0" fontId="37" fillId="101" borderId="57" applyNumberFormat="0" applyFont="0" applyAlignment="0" applyProtection="0"/>
    <xf numFmtId="0" fontId="37" fillId="101" borderId="57" applyNumberFormat="0" applyFont="0" applyAlignment="0" applyProtection="0"/>
    <xf numFmtId="0" fontId="37" fillId="101" borderId="57" applyNumberFormat="0" applyFont="0" applyAlignment="0" applyProtection="0"/>
    <xf numFmtId="0" fontId="37" fillId="101" borderId="57" applyNumberFormat="0" applyFont="0" applyAlignment="0" applyProtection="0"/>
    <xf numFmtId="0" fontId="62" fillId="0" borderId="0"/>
    <xf numFmtId="0" fontId="37" fillId="101" borderId="57" applyNumberFormat="0" applyFont="0" applyAlignment="0" applyProtection="0"/>
    <xf numFmtId="0" fontId="62" fillId="0" borderId="0"/>
    <xf numFmtId="0" fontId="37" fillId="101" borderId="57" applyNumberFormat="0" applyFont="0" applyAlignment="0" applyProtection="0"/>
    <xf numFmtId="0" fontId="37" fillId="101" borderId="57" applyNumberFormat="0" applyFont="0" applyAlignment="0" applyProtection="0"/>
    <xf numFmtId="0" fontId="62" fillId="0" borderId="0"/>
    <xf numFmtId="0" fontId="37" fillId="101" borderId="57" applyNumberFormat="0" applyFont="0" applyAlignment="0" applyProtection="0"/>
    <xf numFmtId="0" fontId="62" fillId="0" borderId="0"/>
    <xf numFmtId="0" fontId="62" fillId="0" borderId="0"/>
    <xf numFmtId="0" fontId="37" fillId="0" borderId="0"/>
    <xf numFmtId="0" fontId="37" fillId="0" borderId="0"/>
    <xf numFmtId="0" fontId="65" fillId="55" borderId="0" applyNumberFormat="0" applyBorder="0" applyAlignment="0" applyProtection="0"/>
    <xf numFmtId="0" fontId="65" fillId="55" borderId="0" applyNumberFormat="0" applyBorder="0" applyAlignment="0" applyProtection="0"/>
    <xf numFmtId="0" fontId="62" fillId="0" borderId="0"/>
    <xf numFmtId="0" fontId="62" fillId="0" borderId="0"/>
    <xf numFmtId="0" fontId="156" fillId="0" borderId="54" applyNumberFormat="0" applyFill="0" applyAlignment="0" applyProtection="0"/>
    <xf numFmtId="0" fontId="156" fillId="0" borderId="54" applyNumberFormat="0" applyFill="0" applyAlignment="0" applyProtection="0"/>
    <xf numFmtId="0" fontId="99" fillId="84" borderId="39" applyNumberFormat="0" applyAlignment="0" applyProtection="0"/>
    <xf numFmtId="0" fontId="99" fillId="84" borderId="39" applyNumberFormat="0" applyAlignment="0" applyProtection="0"/>
    <xf numFmtId="0" fontId="99" fillId="84" borderId="39" applyNumberFormat="0" applyAlignment="0" applyProtection="0"/>
    <xf numFmtId="0" fontId="99" fillId="84" borderId="39" applyNumberFormat="0" applyAlignment="0" applyProtection="0"/>
    <xf numFmtId="0" fontId="62" fillId="0" borderId="0"/>
    <xf numFmtId="0" fontId="62" fillId="0" borderId="0"/>
    <xf numFmtId="0" fontId="224" fillId="0" borderId="0" applyNumberFormat="0" applyFill="0" applyBorder="0" applyAlignment="0" applyProtection="0"/>
    <xf numFmtId="0" fontId="224" fillId="0" borderId="0" applyNumberFormat="0" applyFill="0" applyBorder="0" applyAlignment="0" applyProtection="0"/>
    <xf numFmtId="0" fontId="62" fillId="0" borderId="0"/>
    <xf numFmtId="0" fontId="31" fillId="0" borderId="0"/>
    <xf numFmtId="0" fontId="31" fillId="0" borderId="0"/>
    <xf numFmtId="0" fontId="62" fillId="0" borderId="0"/>
    <xf numFmtId="0" fontId="49" fillId="0" borderId="32">
      <protection locked="0"/>
    </xf>
    <xf numFmtId="44" fontId="49" fillId="0" borderId="0">
      <protection locked="0"/>
    </xf>
    <xf numFmtId="44" fontId="49" fillId="0" borderId="0">
      <protection locked="0"/>
    </xf>
    <xf numFmtId="44" fontId="49" fillId="0" borderId="0">
      <protection locked="0"/>
    </xf>
    <xf numFmtId="0" fontId="50" fillId="0" borderId="0">
      <protection locked="0"/>
    </xf>
    <xf numFmtId="0" fontId="50" fillId="0" borderId="0">
      <protection locked="0"/>
    </xf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0" fontId="213" fillId="0" borderId="0"/>
    <xf numFmtId="0" fontId="1" fillId="0" borderId="0"/>
    <xf numFmtId="0" fontId="1" fillId="3" borderId="6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1" fillId="0" borderId="0"/>
    <xf numFmtId="0" fontId="30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29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29" fillId="0" borderId="0"/>
    <xf numFmtId="0" fontId="78" fillId="0" borderId="0"/>
    <xf numFmtId="0" fontId="78" fillId="0" borderId="0"/>
    <xf numFmtId="0" fontId="30" fillId="0" borderId="0"/>
    <xf numFmtId="0" fontId="31" fillId="0" borderId="0"/>
    <xf numFmtId="0" fontId="31" fillId="0" borderId="0"/>
    <xf numFmtId="0" fontId="30" fillId="0" borderId="0"/>
    <xf numFmtId="0" fontId="31" fillId="0" borderId="0"/>
    <xf numFmtId="0" fontId="31" fillId="0" borderId="0"/>
    <xf numFmtId="0" fontId="29" fillId="0" borderId="0"/>
    <xf numFmtId="0" fontId="30" fillId="0" borderId="0"/>
    <xf numFmtId="0" fontId="31" fillId="0" borderId="0"/>
    <xf numFmtId="0" fontId="31" fillId="0" borderId="0"/>
    <xf numFmtId="0" fontId="30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0" fillId="0" borderId="0"/>
    <xf numFmtId="0" fontId="31" fillId="0" borderId="0"/>
    <xf numFmtId="0" fontId="31" fillId="0" borderId="0"/>
    <xf numFmtId="0" fontId="30" fillId="0" borderId="0"/>
    <xf numFmtId="0" fontId="31" fillId="0" borderId="0"/>
    <xf numFmtId="0" fontId="31" fillId="0" borderId="0"/>
    <xf numFmtId="0" fontId="30" fillId="0" borderId="0"/>
    <xf numFmtId="0" fontId="31" fillId="0" borderId="0"/>
    <xf numFmtId="0" fontId="31" fillId="0" borderId="0"/>
    <xf numFmtId="168" fontId="31" fillId="25" borderId="56" applyNumberFormat="0" applyFont="0">
      <alignment shrinkToFit="1"/>
      <protection locked="0"/>
    </xf>
    <xf numFmtId="0" fontId="31" fillId="0" borderId="0"/>
    <xf numFmtId="0" fontId="31" fillId="0" borderId="0"/>
    <xf numFmtId="0" fontId="30" fillId="0" borderId="0"/>
    <xf numFmtId="0" fontId="31" fillId="0" borderId="0"/>
    <xf numFmtId="0" fontId="31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31" fillId="0" borderId="0"/>
    <xf numFmtId="0" fontId="31" fillId="0" borderId="0"/>
    <xf numFmtId="0" fontId="30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78" fillId="0" borderId="0"/>
    <xf numFmtId="0" fontId="29" fillId="0" borderId="0"/>
    <xf numFmtId="0" fontId="78" fillId="0" borderId="0"/>
    <xf numFmtId="0" fontId="78" fillId="0" borderId="0"/>
    <xf numFmtId="0" fontId="30" fillId="0" borderId="0"/>
    <xf numFmtId="0" fontId="31" fillId="0" borderId="0"/>
    <xf numFmtId="0" fontId="31" fillId="0" borderId="0"/>
    <xf numFmtId="0" fontId="78" fillId="0" borderId="0"/>
    <xf numFmtId="0" fontId="78" fillId="0" borderId="0"/>
    <xf numFmtId="0" fontId="30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0" fillId="0" borderId="0"/>
    <xf numFmtId="0" fontId="30" fillId="0" borderId="0"/>
    <xf numFmtId="0" fontId="30" fillId="0" borderId="0"/>
    <xf numFmtId="0" fontId="31" fillId="0" borderId="0"/>
    <xf numFmtId="0" fontId="31" fillId="0" borderId="0"/>
    <xf numFmtId="0" fontId="30" fillId="0" borderId="0"/>
    <xf numFmtId="0" fontId="29" fillId="0" borderId="0"/>
    <xf numFmtId="0" fontId="30" fillId="0" borderId="0"/>
    <xf numFmtId="0" fontId="29" fillId="0" borderId="0"/>
    <xf numFmtId="0" fontId="30" fillId="0" borderId="0"/>
    <xf numFmtId="0" fontId="30" fillId="0" borderId="0"/>
    <xf numFmtId="0" fontId="31" fillId="0" borderId="0"/>
    <xf numFmtId="0" fontId="31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78" fillId="0" borderId="0"/>
    <xf numFmtId="0" fontId="78" fillId="0" borderId="0"/>
    <xf numFmtId="0" fontId="29" fillId="0" borderId="0"/>
    <xf numFmtId="0" fontId="78" fillId="0" borderId="0"/>
    <xf numFmtId="0" fontId="78" fillId="0" borderId="0"/>
    <xf numFmtId="0" fontId="31" fillId="0" borderId="0"/>
    <xf numFmtId="0" fontId="31" fillId="0" borderId="0"/>
    <xf numFmtId="0" fontId="78" fillId="0" borderId="0"/>
    <xf numFmtId="0" fontId="78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1" fillId="0" borderId="0"/>
    <xf numFmtId="0" fontId="31" fillId="0" borderId="0"/>
    <xf numFmtId="0" fontId="30" fillId="0" borderId="0"/>
    <xf numFmtId="0" fontId="78" fillId="0" borderId="0"/>
    <xf numFmtId="0" fontId="78" fillId="0" borderId="0"/>
    <xf numFmtId="0" fontId="29" fillId="0" borderId="0"/>
    <xf numFmtId="0" fontId="78" fillId="0" borderId="0"/>
    <xf numFmtId="0" fontId="78" fillId="0" borderId="0"/>
    <xf numFmtId="0" fontId="29" fillId="0" borderId="0"/>
    <xf numFmtId="0" fontId="78" fillId="0" borderId="0"/>
    <xf numFmtId="0" fontId="78" fillId="0" borderId="0"/>
    <xf numFmtId="0" fontId="29" fillId="0" borderId="0"/>
    <xf numFmtId="0" fontId="78" fillId="0" borderId="0"/>
    <xf numFmtId="0" fontId="78" fillId="0" borderId="0"/>
    <xf numFmtId="0" fontId="29" fillId="0" borderId="0"/>
    <xf numFmtId="0" fontId="78" fillId="0" borderId="0"/>
    <xf numFmtId="0" fontId="78" fillId="0" borderId="0"/>
    <xf numFmtId="273" fontId="31" fillId="94" borderId="0" applyFont="0" applyBorder="0">
      <alignment horizontal="center" vertical="center" shrinkToFit="1"/>
    </xf>
    <xf numFmtId="274" fontId="49" fillId="0" borderId="0">
      <protection locked="0"/>
    </xf>
    <xf numFmtId="275" fontId="49" fillId="0" borderId="0">
      <protection locked="0"/>
    </xf>
    <xf numFmtId="276" fontId="49" fillId="0" borderId="0">
      <protection locked="0"/>
    </xf>
    <xf numFmtId="184" fontId="31" fillId="0" borderId="0" applyFont="0" applyFill="0" applyBorder="0" applyAlignment="0" applyProtection="0"/>
    <xf numFmtId="10" fontId="283" fillId="0" borderId="0" applyNumberFormat="0" applyFill="0" applyBorder="0" applyAlignment="0"/>
    <xf numFmtId="187" fontId="94" fillId="137" borderId="38">
      <alignment vertical="center"/>
    </xf>
    <xf numFmtId="43" fontId="37" fillId="0" borderId="0" applyFont="0" applyFill="0" applyBorder="0" applyAlignment="0" applyProtection="0"/>
    <xf numFmtId="0" fontId="37" fillId="0" borderId="0"/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0" fontId="104" fillId="0" borderId="0" applyFont="0" applyFill="0" applyBorder="0" applyAlignment="0" applyProtection="0">
      <alignment horizontal="right"/>
    </xf>
    <xf numFmtId="0" fontId="104" fillId="0" borderId="0" applyFont="0" applyFill="0" applyBorder="0" applyAlignment="0" applyProtection="0">
      <alignment horizontal="right"/>
    </xf>
    <xf numFmtId="0" fontId="104" fillId="0" borderId="0" applyFont="0" applyFill="0" applyBorder="0" applyAlignment="0" applyProtection="0">
      <alignment horizontal="right"/>
    </xf>
    <xf numFmtId="0" fontId="104" fillId="0" borderId="0" applyFont="0" applyFill="0" applyBorder="0" applyAlignment="0" applyProtection="0">
      <alignment horizontal="right"/>
    </xf>
    <xf numFmtId="0" fontId="104" fillId="0" borderId="0" applyFont="0" applyFill="0" applyBorder="0" applyAlignment="0" applyProtection="0">
      <alignment horizontal="right"/>
    </xf>
    <xf numFmtId="0" fontId="104" fillId="0" borderId="0" applyFont="0" applyFill="0" applyBorder="0" applyAlignment="0" applyProtection="0">
      <alignment horizontal="right"/>
    </xf>
    <xf numFmtId="0" fontId="104" fillId="0" borderId="0" applyFont="0" applyFill="0" applyBorder="0" applyAlignment="0" applyProtection="0">
      <alignment horizontal="right"/>
    </xf>
    <xf numFmtId="0" fontId="104" fillId="0" borderId="0" applyFont="0" applyFill="0" applyBorder="0" applyAlignment="0" applyProtection="0">
      <alignment horizontal="right"/>
    </xf>
    <xf numFmtId="0" fontId="104" fillId="0" borderId="0" applyFont="0" applyFill="0" applyBorder="0" applyAlignment="0" applyProtection="0">
      <alignment horizontal="right"/>
    </xf>
    <xf numFmtId="0" fontId="104" fillId="0" borderId="0" applyFont="0" applyFill="0" applyBorder="0" applyAlignment="0" applyProtection="0">
      <alignment horizontal="right"/>
    </xf>
    <xf numFmtId="0" fontId="104" fillId="0" borderId="0" applyFont="0" applyFill="0" applyBorder="0" applyAlignment="0" applyProtection="0">
      <alignment horizontal="right"/>
    </xf>
    <xf numFmtId="0" fontId="104" fillId="0" borderId="0" applyFont="0" applyFill="0" applyBorder="0" applyAlignment="0" applyProtection="0">
      <alignment horizontal="right"/>
    </xf>
    <xf numFmtId="0" fontId="104" fillId="0" borderId="0" applyFont="0" applyFill="0" applyBorder="0" applyAlignment="0" applyProtection="0">
      <alignment horizontal="right"/>
    </xf>
    <xf numFmtId="0" fontId="104" fillId="0" borderId="0" applyFont="0" applyFill="0" applyBorder="0" applyAlignment="0" applyProtection="0">
      <alignment horizontal="right"/>
    </xf>
    <xf numFmtId="0" fontId="104" fillId="0" borderId="0" applyFont="0" applyFill="0" applyBorder="0" applyAlignment="0" applyProtection="0">
      <alignment horizontal="right"/>
    </xf>
    <xf numFmtId="0" fontId="104" fillId="0" borderId="0" applyFont="0" applyFill="0" applyBorder="0" applyAlignment="0" applyProtection="0">
      <alignment horizontal="right"/>
    </xf>
    <xf numFmtId="0" fontId="104" fillId="0" borderId="0" applyFont="0" applyFill="0" applyBorder="0" applyAlignment="0" applyProtection="0">
      <alignment horizontal="right"/>
    </xf>
    <xf numFmtId="0" fontId="104" fillId="0" borderId="0" applyFont="0" applyFill="0" applyBorder="0" applyAlignment="0" applyProtection="0">
      <alignment horizontal="right"/>
    </xf>
    <xf numFmtId="0" fontId="104" fillId="0" borderId="0" applyFont="0" applyFill="0" applyBorder="0" applyAlignment="0" applyProtection="0">
      <alignment horizontal="right"/>
    </xf>
    <xf numFmtId="0" fontId="104" fillId="0" borderId="0" applyFont="0" applyFill="0" applyBorder="0" applyAlignment="0" applyProtection="0">
      <alignment horizontal="right"/>
    </xf>
    <xf numFmtId="277" fontId="37" fillId="0" borderId="0"/>
    <xf numFmtId="168" fontId="257" fillId="0" borderId="0"/>
    <xf numFmtId="0" fontId="37" fillId="0" borderId="0"/>
    <xf numFmtId="168" fontId="37" fillId="101" borderId="57" applyNumberFormat="0" applyFont="0" applyAlignment="0" applyProtection="0"/>
    <xf numFmtId="168" fontId="37" fillId="101" borderId="57" applyNumberFormat="0" applyFont="0" applyAlignment="0" applyProtection="0"/>
    <xf numFmtId="168" fontId="37" fillId="101" borderId="57" applyNumberFormat="0" applyFont="0" applyAlignment="0" applyProtection="0"/>
    <xf numFmtId="9" fontId="11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102" fillId="0" borderId="0" applyNumberFormat="0" applyFill="0" applyBorder="0" applyAlignment="0" applyProtection="0"/>
    <xf numFmtId="0" fontId="284" fillId="0" borderId="48" applyNumberFormat="0" applyFill="0" applyAlignment="0" applyProtection="0"/>
    <xf numFmtId="0" fontId="284" fillId="0" borderId="48" applyNumberFormat="0" applyFill="0" applyAlignment="0" applyProtection="0"/>
    <xf numFmtId="0" fontId="284" fillId="0" borderId="48" applyNumberFormat="0" applyFill="0" applyAlignment="0" applyProtection="0"/>
    <xf numFmtId="0" fontId="133" fillId="0" borderId="48" applyNumberFormat="0" applyFill="0" applyAlignment="0" applyProtection="0"/>
    <xf numFmtId="0" fontId="1" fillId="0" borderId="0"/>
    <xf numFmtId="0" fontId="62" fillId="0" borderId="0"/>
    <xf numFmtId="168" fontId="285" fillId="0" borderId="0"/>
    <xf numFmtId="168" fontId="285" fillId="0" borderId="0"/>
    <xf numFmtId="168" fontId="38" fillId="0" borderId="0"/>
    <xf numFmtId="168" fontId="3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" fillId="0" borderId="0"/>
    <xf numFmtId="168" fontId="286" fillId="101" borderId="57" applyNumberFormat="0" applyFont="0" applyAlignment="0" applyProtection="0"/>
    <xf numFmtId="168" fontId="286" fillId="101" borderId="57" applyNumberFormat="0" applyFont="0" applyAlignment="0" applyProtection="0"/>
    <xf numFmtId="9" fontId="286" fillId="0" borderId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286" fillId="0" borderId="0" applyFill="0" applyBorder="0" applyAlignment="0" applyProtection="0"/>
    <xf numFmtId="9" fontId="286" fillId="0" borderId="0" applyFill="0" applyBorder="0" applyAlignment="0" applyProtection="0"/>
    <xf numFmtId="9" fontId="286" fillId="0" borderId="0" applyFill="0" applyBorder="0" applyAlignment="0" applyProtection="0"/>
    <xf numFmtId="9" fontId="286" fillId="0" borderId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286" fillId="0" borderId="0"/>
    <xf numFmtId="168" fontId="286" fillId="0" borderId="0"/>
    <xf numFmtId="168" fontId="286" fillId="0" borderId="0"/>
    <xf numFmtId="168" fontId="286" fillId="0" borderId="0"/>
    <xf numFmtId="168" fontId="286" fillId="0" borderId="0"/>
    <xf numFmtId="168" fontId="286" fillId="0" borderId="0"/>
    <xf numFmtId="168" fontId="286" fillId="0" borderId="0"/>
    <xf numFmtId="168" fontId="29" fillId="0" borderId="0"/>
    <xf numFmtId="38" fontId="32" fillId="0" borderId="0">
      <alignment vertical="top"/>
    </xf>
    <xf numFmtId="168" fontId="31" fillId="0" borderId="0"/>
    <xf numFmtId="0" fontId="29" fillId="0" borderId="0"/>
    <xf numFmtId="265" fontId="102" fillId="0" borderId="0" applyFill="0" applyBorder="0" applyAlignment="0" applyProtection="0"/>
    <xf numFmtId="49" fontId="102" fillId="0" borderId="0">
      <alignment horizontal="center"/>
    </xf>
    <xf numFmtId="41" fontId="37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78" fontId="49" fillId="0" borderId="0">
      <protection locked="0"/>
    </xf>
  </cellStyleXfs>
  <cellXfs count="226">
    <xf numFmtId="0" fontId="0" fillId="0" borderId="0" xfId="0"/>
    <xf numFmtId="0" fontId="3" fillId="0" borderId="0" xfId="0" applyFont="1"/>
    <xf numFmtId="0" fontId="3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wrapText="1"/>
    </xf>
    <xf numFmtId="0" fontId="3" fillId="0" borderId="1" xfId="0" applyFont="1" applyBorder="1" applyAlignment="1">
      <alignment wrapText="1"/>
    </xf>
    <xf numFmtId="0" fontId="3" fillId="0" borderId="1" xfId="0" applyFont="1" applyBorder="1" applyAlignment="1">
      <alignment horizontal="center" wrapText="1"/>
    </xf>
    <xf numFmtId="0" fontId="3" fillId="0" borderId="1" xfId="0" applyFont="1" applyBorder="1" applyAlignment="1">
      <alignment horizontal="left" vertical="center" wrapText="1"/>
    </xf>
    <xf numFmtId="0" fontId="3" fillId="0" borderId="1" xfId="0" applyFont="1" applyBorder="1" applyAlignment="1">
      <alignment horizontal="center" vertical="center" wrapText="1"/>
    </xf>
    <xf numFmtId="0" fontId="4" fillId="2" borderId="1" xfId="0" applyFont="1" applyFill="1" applyBorder="1" applyAlignment="1">
      <alignment wrapText="1"/>
    </xf>
    <xf numFmtId="0" fontId="4" fillId="2" borderId="1" xfId="0" applyFont="1" applyFill="1" applyBorder="1" applyAlignment="1">
      <alignment horizontal="center" vertical="center" wrapText="1"/>
    </xf>
    <xf numFmtId="0" fontId="4" fillId="2" borderId="0" xfId="0" applyFont="1" applyFill="1"/>
    <xf numFmtId="0" fontId="5" fillId="0" borderId="1" xfId="0" applyFont="1" applyBorder="1" applyAlignment="1">
      <alignment wrapText="1"/>
    </xf>
    <xf numFmtId="0" fontId="4" fillId="0" borderId="1" xfId="0" applyFont="1" applyBorder="1" applyAlignment="1">
      <alignment horizontal="center" vertical="center" wrapText="1"/>
    </xf>
    <xf numFmtId="0" fontId="4" fillId="0" borderId="0" xfId="0" applyFont="1"/>
    <xf numFmtId="0" fontId="3" fillId="0" borderId="2" xfId="0" applyFont="1" applyBorder="1" applyAlignment="1">
      <alignment wrapText="1"/>
    </xf>
    <xf numFmtId="0" fontId="5" fillId="0" borderId="2" xfId="0" applyFont="1" applyBorder="1" applyAlignment="1">
      <alignment wrapText="1"/>
    </xf>
    <xf numFmtId="16" fontId="3" fillId="0" borderId="1" xfId="0" applyNumberFormat="1" applyFont="1" applyBorder="1" applyAlignment="1">
      <alignment wrapText="1"/>
    </xf>
    <xf numFmtId="0" fontId="3" fillId="0" borderId="0" xfId="0" applyFont="1" applyBorder="1" applyAlignment="1">
      <alignment wrapText="1"/>
    </xf>
    <xf numFmtId="0" fontId="3" fillId="0" borderId="0" xfId="0" applyFont="1" applyBorder="1"/>
    <xf numFmtId="0" fontId="3" fillId="0" borderId="1" xfId="0" applyFont="1" applyBorder="1"/>
    <xf numFmtId="0" fontId="3" fillId="0" borderId="1" xfId="0" applyNumberFormat="1" applyFont="1" applyBorder="1" applyAlignment="1">
      <alignment wrapText="1"/>
    </xf>
    <xf numFmtId="0" fontId="6" fillId="0" borderId="1" xfId="1" applyBorder="1"/>
    <xf numFmtId="0" fontId="3" fillId="0" borderId="1" xfId="0" applyFont="1" applyBorder="1" applyAlignment="1">
      <alignment vertical="top"/>
    </xf>
    <xf numFmtId="0" fontId="3" fillId="0" borderId="1" xfId="0" applyFont="1" applyBorder="1" applyAlignment="1">
      <alignment horizontal="left"/>
    </xf>
    <xf numFmtId="0" fontId="3" fillId="0" borderId="1" xfId="0" applyFont="1" applyBorder="1" applyAlignment="1">
      <alignment horizontal="left" vertical="top"/>
    </xf>
    <xf numFmtId="0" fontId="7" fillId="0" borderId="0" xfId="0" applyFont="1"/>
    <xf numFmtId="0" fontId="3" fillId="0" borderId="1" xfId="0" applyFont="1" applyBorder="1" applyAlignment="1">
      <alignment vertical="center" wrapText="1"/>
    </xf>
    <xf numFmtId="0" fontId="9" fillId="0" borderId="0" xfId="0" applyFont="1" applyAlignment="1">
      <alignment horizontal="center" vertical="top" wrapText="1"/>
    </xf>
    <xf numFmtId="0" fontId="10" fillId="0" borderId="0" xfId="0" applyFont="1" applyAlignment="1">
      <alignment horizontal="center" vertical="top" wrapText="1"/>
    </xf>
    <xf numFmtId="0" fontId="0" fillId="0" borderId="0" xfId="0" applyAlignment="1">
      <alignment vertical="top"/>
    </xf>
    <xf numFmtId="0" fontId="11" fillId="0" borderId="0" xfId="0" applyFont="1" applyAlignment="1">
      <alignment vertical="top"/>
    </xf>
    <xf numFmtId="0" fontId="12" fillId="0" borderId="16" xfId="0" applyFont="1" applyBorder="1" applyAlignment="1" applyProtection="1">
      <alignment horizontal="center" vertical="center"/>
    </xf>
    <xf numFmtId="0" fontId="12" fillId="0" borderId="17" xfId="0" applyFont="1" applyBorder="1" applyAlignment="1" applyProtection="1">
      <alignment horizontal="center" vertical="center"/>
    </xf>
    <xf numFmtId="0" fontId="12" fillId="0" borderId="18" xfId="0" applyFont="1" applyBorder="1" applyAlignment="1" applyProtection="1">
      <alignment horizontal="center" vertical="center"/>
    </xf>
    <xf numFmtId="0" fontId="12" fillId="0" borderId="19" xfId="0" applyFont="1" applyBorder="1" applyAlignment="1" applyProtection="1">
      <alignment horizontal="center" vertical="center"/>
    </xf>
    <xf numFmtId="49" fontId="13" fillId="0" borderId="20" xfId="0" applyNumberFormat="1" applyFont="1" applyBorder="1" applyAlignment="1" applyProtection="1">
      <alignment horizontal="center" vertical="center"/>
    </xf>
    <xf numFmtId="2" fontId="13" fillId="0" borderId="1" xfId="0" applyNumberFormat="1" applyFont="1" applyBorder="1" applyAlignment="1" applyProtection="1">
      <alignment vertical="center" wrapText="1"/>
    </xf>
    <xf numFmtId="2" fontId="13" fillId="0" borderId="21" xfId="0" applyNumberFormat="1" applyFont="1" applyBorder="1" applyAlignment="1" applyProtection="1">
      <alignment horizontal="center" vertical="center" wrapText="1"/>
    </xf>
    <xf numFmtId="4" fontId="12" fillId="18" borderId="20" xfId="0" applyNumberFormat="1" applyFont="1" applyFill="1" applyBorder="1" applyAlignment="1" applyProtection="1">
      <alignment horizontal="right" vertical="center"/>
    </xf>
    <xf numFmtId="4" fontId="14" fillId="18" borderId="1" xfId="0" applyNumberFormat="1" applyFont="1" applyFill="1" applyBorder="1" applyAlignment="1" applyProtection="1">
      <alignment horizontal="right" vertical="center"/>
    </xf>
    <xf numFmtId="4" fontId="13" fillId="18" borderId="1" xfId="0" applyNumberFormat="1" applyFont="1" applyFill="1" applyBorder="1" applyAlignment="1" applyProtection="1">
      <alignment horizontal="right" vertical="center"/>
    </xf>
    <xf numFmtId="4" fontId="15" fillId="0" borderId="20" xfId="0" applyNumberFormat="1" applyFont="1" applyBorder="1" applyAlignment="1">
      <alignment horizontal="center" vertical="center"/>
    </xf>
    <xf numFmtId="4" fontId="13" fillId="0" borderId="21" xfId="0" applyNumberFormat="1" applyFont="1" applyBorder="1" applyAlignment="1"/>
    <xf numFmtId="4" fontId="16" fillId="0" borderId="20" xfId="0" applyNumberFormat="1" applyFont="1" applyBorder="1" applyAlignment="1">
      <alignment horizontal="center" vertical="center"/>
    </xf>
    <xf numFmtId="49" fontId="12" fillId="19" borderId="20" xfId="0" applyNumberFormat="1" applyFont="1" applyFill="1" applyBorder="1" applyAlignment="1" applyProtection="1">
      <alignment horizontal="center" vertical="center"/>
    </xf>
    <xf numFmtId="0" fontId="12" fillId="19" borderId="1" xfId="0" applyFont="1" applyFill="1" applyBorder="1" applyAlignment="1" applyProtection="1">
      <alignment horizontal="center" vertical="center" wrapText="1"/>
    </xf>
    <xf numFmtId="0" fontId="13" fillId="19" borderId="21" xfId="0" applyFont="1" applyFill="1" applyBorder="1" applyAlignment="1" applyProtection="1">
      <alignment horizontal="center" vertical="center" wrapText="1"/>
    </xf>
    <xf numFmtId="0" fontId="13" fillId="20" borderId="20" xfId="0" applyFont="1" applyFill="1" applyBorder="1" applyAlignment="1" applyProtection="1">
      <alignment vertical="top"/>
    </xf>
    <xf numFmtId="0" fontId="13" fillId="20" borderId="1" xfId="0" applyFont="1" applyFill="1" applyBorder="1" applyAlignment="1" applyProtection="1">
      <alignment vertical="top"/>
    </xf>
    <xf numFmtId="0" fontId="13" fillId="20" borderId="3" xfId="0" applyFont="1" applyFill="1" applyBorder="1" applyAlignment="1" applyProtection="1">
      <alignment vertical="top"/>
    </xf>
    <xf numFmtId="0" fontId="13" fillId="20" borderId="21" xfId="0" applyFont="1" applyFill="1" applyBorder="1" applyAlignment="1" applyProtection="1">
      <alignment vertical="top"/>
    </xf>
    <xf numFmtId="49" fontId="12" fillId="0" borderId="20" xfId="0" applyNumberFormat="1" applyFont="1" applyBorder="1" applyAlignment="1" applyProtection="1">
      <alignment horizontal="center" vertical="center"/>
    </xf>
    <xf numFmtId="2" fontId="12" fillId="0" borderId="1" xfId="0" applyNumberFormat="1" applyFont="1" applyBorder="1" applyAlignment="1" applyProtection="1">
      <alignment vertical="center" wrapText="1"/>
    </xf>
    <xf numFmtId="0" fontId="13" fillId="0" borderId="20" xfId="0" applyFont="1" applyBorder="1" applyAlignment="1" applyProtection="1">
      <alignment vertical="top"/>
    </xf>
    <xf numFmtId="4" fontId="12" fillId="21" borderId="1" xfId="0" applyNumberFormat="1" applyFont="1" applyFill="1" applyBorder="1" applyAlignment="1" applyProtection="1">
      <alignment horizontal="right" vertical="center"/>
      <protection locked="0"/>
    </xf>
    <xf numFmtId="4" fontId="12" fillId="21" borderId="3" xfId="0" applyNumberFormat="1" applyFont="1" applyFill="1" applyBorder="1" applyAlignment="1" applyProtection="1">
      <alignment horizontal="right" vertical="center"/>
      <protection locked="0"/>
    </xf>
    <xf numFmtId="4" fontId="12" fillId="21" borderId="21" xfId="0" applyNumberFormat="1" applyFont="1" applyFill="1" applyBorder="1" applyAlignment="1" applyProtection="1">
      <alignment horizontal="right" vertical="center"/>
      <protection locked="0"/>
    </xf>
    <xf numFmtId="0" fontId="13" fillId="0" borderId="21" xfId="0" applyFont="1" applyBorder="1" applyAlignment="1" applyProtection="1">
      <alignment vertical="top"/>
    </xf>
    <xf numFmtId="4" fontId="17" fillId="0" borderId="1" xfId="0" applyNumberFormat="1" applyFont="1" applyFill="1" applyBorder="1" applyAlignment="1" applyProtection="1">
      <alignment horizontal="right" vertical="center"/>
    </xf>
    <xf numFmtId="4" fontId="12" fillId="2" borderId="3" xfId="0" applyNumberFormat="1" applyFont="1" applyFill="1" applyBorder="1" applyAlignment="1" applyProtection="1">
      <alignment horizontal="right" vertical="center"/>
      <protection locked="0"/>
    </xf>
    <xf numFmtId="0" fontId="13" fillId="2" borderId="20" xfId="0" applyFont="1" applyFill="1" applyBorder="1" applyAlignment="1" applyProtection="1">
      <alignment vertical="top"/>
    </xf>
    <xf numFmtId="4" fontId="12" fillId="2" borderId="21" xfId="0" applyNumberFormat="1" applyFont="1" applyFill="1" applyBorder="1" applyAlignment="1" applyProtection="1">
      <alignment horizontal="right" vertical="center"/>
      <protection locked="0"/>
    </xf>
    <xf numFmtId="4" fontId="12" fillId="2" borderId="20" xfId="0" applyNumberFormat="1" applyFont="1" applyFill="1" applyBorder="1" applyAlignment="1" applyProtection="1">
      <alignment horizontal="right" vertical="center"/>
    </xf>
    <xf numFmtId="2" fontId="12" fillId="2" borderId="20" xfId="0" applyNumberFormat="1" applyFont="1" applyFill="1" applyBorder="1" applyAlignment="1" applyProtection="1">
      <alignment vertical="top"/>
    </xf>
    <xf numFmtId="2" fontId="17" fillId="0" borderId="1" xfId="0" applyNumberFormat="1" applyFont="1" applyFill="1" applyBorder="1" applyAlignment="1" applyProtection="1">
      <alignment horizontal="right" vertical="center" wrapText="1"/>
    </xf>
    <xf numFmtId="165" fontId="18" fillId="0" borderId="20" xfId="0" applyNumberFormat="1" applyFont="1" applyFill="1" applyBorder="1" applyAlignment="1" applyProtection="1">
      <alignment horizontal="right" vertical="center"/>
    </xf>
    <xf numFmtId="4" fontId="17" fillId="0" borderId="21" xfId="0" applyNumberFormat="1" applyFont="1" applyFill="1" applyBorder="1" applyAlignment="1" applyProtection="1">
      <alignment horizontal="right" vertical="center"/>
    </xf>
    <xf numFmtId="165" fontId="19" fillId="0" borderId="20" xfId="0" applyNumberFormat="1" applyFont="1" applyFill="1" applyBorder="1" applyAlignment="1" applyProtection="1">
      <alignment horizontal="right" vertical="center"/>
    </xf>
    <xf numFmtId="0" fontId="13" fillId="0" borderId="21" xfId="0" applyFont="1" applyFill="1" applyBorder="1" applyAlignment="1" applyProtection="1">
      <alignment vertical="top"/>
    </xf>
    <xf numFmtId="3" fontId="12" fillId="18" borderId="20" xfId="0" applyNumberFormat="1" applyFont="1" applyFill="1" applyBorder="1" applyAlignment="1" applyProtection="1">
      <alignment horizontal="right" vertical="center"/>
    </xf>
    <xf numFmtId="3" fontId="13" fillId="18" borderId="1" xfId="0" applyNumberFormat="1" applyFont="1" applyFill="1" applyBorder="1" applyAlignment="1" applyProtection="1">
      <alignment horizontal="right" vertical="center"/>
    </xf>
    <xf numFmtId="3" fontId="13" fillId="18" borderId="3" xfId="0" applyNumberFormat="1" applyFont="1" applyFill="1" applyBorder="1" applyAlignment="1" applyProtection="1">
      <alignment horizontal="right" vertical="center"/>
    </xf>
    <xf numFmtId="3" fontId="13" fillId="18" borderId="21" xfId="0" applyNumberFormat="1" applyFont="1" applyFill="1" applyBorder="1" applyAlignment="1" applyProtection="1">
      <alignment horizontal="right" vertical="center"/>
    </xf>
    <xf numFmtId="0" fontId="13" fillId="0" borderId="22" xfId="0" applyFont="1" applyBorder="1" applyAlignment="1" applyProtection="1">
      <alignment vertical="top"/>
    </xf>
    <xf numFmtId="2" fontId="12" fillId="0" borderId="23" xfId="0" applyNumberFormat="1" applyFont="1" applyBorder="1" applyAlignment="1" applyProtection="1">
      <alignment vertical="center" wrapText="1"/>
    </xf>
    <xf numFmtId="2" fontId="13" fillId="0" borderId="24" xfId="0" applyNumberFormat="1" applyFont="1" applyBorder="1" applyAlignment="1" applyProtection="1">
      <alignment horizontal="center" vertical="center" wrapText="1"/>
    </xf>
    <xf numFmtId="3" fontId="12" fillId="18" borderId="22" xfId="0" applyNumberFormat="1" applyFont="1" applyFill="1" applyBorder="1" applyAlignment="1" applyProtection="1">
      <alignment horizontal="right" vertical="center"/>
    </xf>
    <xf numFmtId="3" fontId="13" fillId="18" borderId="23" xfId="0" applyNumberFormat="1" applyFont="1" applyFill="1" applyBorder="1" applyAlignment="1" applyProtection="1">
      <alignment horizontal="right" vertical="center"/>
    </xf>
    <xf numFmtId="3" fontId="13" fillId="18" borderId="25" xfId="0" applyNumberFormat="1" applyFont="1" applyFill="1" applyBorder="1" applyAlignment="1" applyProtection="1">
      <alignment horizontal="right" vertical="center"/>
    </xf>
    <xf numFmtId="3" fontId="13" fillId="18" borderId="24" xfId="0" applyNumberFormat="1" applyFont="1" applyFill="1" applyBorder="1" applyAlignment="1" applyProtection="1">
      <alignment horizontal="right" vertical="center"/>
    </xf>
    <xf numFmtId="3" fontId="0" fillId="0" borderId="0" xfId="0" applyNumberFormat="1" applyAlignment="1">
      <alignment vertical="top"/>
    </xf>
    <xf numFmtId="0" fontId="20" fillId="0" borderId="0" xfId="0" applyFont="1" applyAlignment="1" applyProtection="1">
      <alignment vertical="top"/>
    </xf>
    <xf numFmtId="0" fontId="21" fillId="22" borderId="0" xfId="0" applyFont="1" applyFill="1" applyAlignment="1" applyProtection="1">
      <alignment horizontal="right" vertical="top"/>
    </xf>
    <xf numFmtId="0" fontId="20" fillId="22" borderId="0" xfId="0" applyFont="1" applyFill="1" applyAlignment="1" applyProtection="1">
      <alignment vertical="top"/>
    </xf>
    <xf numFmtId="4" fontId="22" fillId="22" borderId="0" xfId="0" applyNumberFormat="1" applyFont="1" applyFill="1" applyAlignment="1" applyProtection="1">
      <alignment vertical="top"/>
    </xf>
    <xf numFmtId="4" fontId="23" fillId="22" borderId="0" xfId="0" applyNumberFormat="1" applyFont="1" applyFill="1" applyAlignment="1" applyProtection="1">
      <alignment vertical="top"/>
    </xf>
    <xf numFmtId="49" fontId="13" fillId="2" borderId="0" xfId="0" applyNumberFormat="1" applyFont="1" applyFill="1" applyBorder="1" applyAlignment="1" applyProtection="1">
      <alignment horizontal="left" vertical="center"/>
    </xf>
    <xf numFmtId="0" fontId="0" fillId="2" borderId="0" xfId="0" applyFill="1" applyAlignment="1">
      <alignment vertical="top"/>
    </xf>
    <xf numFmtId="0" fontId="12" fillId="0" borderId="26" xfId="0" applyFont="1" applyBorder="1" applyAlignment="1" applyProtection="1">
      <alignment horizontal="center" vertical="center"/>
    </xf>
    <xf numFmtId="4" fontId="12" fillId="18" borderId="5" xfId="0" applyNumberFormat="1" applyFont="1" applyFill="1" applyBorder="1" applyAlignment="1" applyProtection="1">
      <alignment horizontal="right" vertical="center"/>
    </xf>
    <xf numFmtId="4" fontId="15" fillId="0" borderId="5" xfId="0" applyNumberFormat="1" applyFont="1" applyBorder="1" applyAlignment="1"/>
    <xf numFmtId="0" fontId="13" fillId="20" borderId="5" xfId="0" applyFont="1" applyFill="1" applyBorder="1" applyAlignment="1" applyProtection="1">
      <alignment vertical="top"/>
    </xf>
    <xf numFmtId="0" fontId="13" fillId="0" borderId="5" xfId="0" applyFont="1" applyBorder="1" applyAlignment="1" applyProtection="1">
      <alignment vertical="top"/>
    </xf>
    <xf numFmtId="0" fontId="0" fillId="0" borderId="27" xfId="0" applyBorder="1" applyAlignment="1">
      <alignment vertical="top"/>
    </xf>
    <xf numFmtId="4" fontId="25" fillId="23" borderId="20" xfId="0" applyNumberFormat="1" applyFont="1" applyFill="1" applyBorder="1" applyAlignment="1" applyProtection="1">
      <alignment horizontal="right" vertical="center"/>
    </xf>
    <xf numFmtId="165" fontId="19" fillId="0" borderId="5" xfId="0" applyNumberFormat="1" applyFont="1" applyFill="1" applyBorder="1" applyAlignment="1" applyProtection="1">
      <alignment horizontal="right" vertical="center"/>
    </xf>
    <xf numFmtId="0" fontId="13" fillId="0" borderId="20" xfId="0" applyFont="1" applyBorder="1" applyAlignment="1" applyProtection="1">
      <alignment horizontal="center" vertical="top"/>
    </xf>
    <xf numFmtId="0" fontId="13" fillId="0" borderId="22" xfId="0" applyFont="1" applyBorder="1" applyAlignment="1" applyProtection="1">
      <alignment horizontal="center" vertical="top"/>
    </xf>
    <xf numFmtId="3" fontId="12" fillId="18" borderId="5" xfId="0" applyNumberFormat="1" applyFont="1" applyFill="1" applyBorder="1" applyAlignment="1" applyProtection="1">
      <alignment horizontal="right" vertical="center"/>
    </xf>
    <xf numFmtId="3" fontId="12" fillId="18" borderId="28" xfId="0" applyNumberFormat="1" applyFont="1" applyFill="1" applyBorder="1" applyAlignment="1" applyProtection="1">
      <alignment horizontal="right" vertical="center"/>
    </xf>
    <xf numFmtId="4" fontId="25" fillId="23" borderId="5" xfId="0" applyNumberFormat="1" applyFont="1" applyFill="1" applyBorder="1" applyAlignment="1" applyProtection="1">
      <alignment horizontal="right" vertical="center"/>
    </xf>
    <xf numFmtId="165" fontId="18" fillId="0" borderId="5" xfId="0" applyNumberFormat="1" applyFont="1" applyFill="1" applyBorder="1" applyAlignment="1" applyProtection="1">
      <alignment horizontal="right" vertical="center"/>
    </xf>
    <xf numFmtId="0" fontId="13" fillId="2" borderId="5" xfId="0" applyFont="1" applyFill="1" applyBorder="1" applyAlignment="1" applyProtection="1">
      <alignment vertical="top"/>
    </xf>
    <xf numFmtId="4" fontId="14" fillId="21" borderId="1" xfId="0" applyNumberFormat="1" applyFont="1" applyFill="1" applyBorder="1" applyAlignment="1" applyProtection="1">
      <alignment horizontal="right" vertical="center"/>
      <protection locked="0"/>
    </xf>
    <xf numFmtId="4" fontId="14" fillId="21" borderId="21" xfId="0" applyNumberFormat="1" applyFont="1" applyFill="1" applyBorder="1" applyAlignment="1" applyProtection="1">
      <alignment horizontal="right" vertical="center"/>
      <protection locked="0"/>
    </xf>
    <xf numFmtId="265" fontId="20" fillId="0" borderId="0" xfId="8359" applyNumberFormat="1" applyFont="1" applyAlignment="1">
      <alignment horizontal="left" vertical="center" wrapText="1"/>
    </xf>
    <xf numFmtId="265" fontId="20" fillId="0" borderId="0" xfId="8359" applyNumberFormat="1" applyFont="1" applyFill="1" applyAlignment="1">
      <alignment horizontal="center" vertical="center"/>
    </xf>
    <xf numFmtId="164" fontId="20" fillId="0" borderId="0" xfId="8359" applyNumberFormat="1" applyFont="1" applyAlignment="1">
      <alignment horizontal="left" vertical="center" wrapText="1"/>
    </xf>
    <xf numFmtId="164" fontId="20" fillId="0" borderId="0" xfId="8359" applyNumberFormat="1" applyFont="1" applyAlignment="1">
      <alignment horizontal="right" vertical="center" wrapText="1"/>
    </xf>
    <xf numFmtId="164" fontId="20" fillId="0" borderId="0" xfId="8359" applyNumberFormat="1" applyFont="1" applyFill="1" applyAlignment="1">
      <alignment horizontal="center" vertical="center"/>
    </xf>
    <xf numFmtId="265" fontId="12" fillId="0" borderId="0" xfId="8359" applyNumberFormat="1" applyFont="1" applyAlignment="1">
      <alignment horizontal="left" vertical="center" wrapText="1"/>
    </xf>
    <xf numFmtId="265" fontId="276" fillId="0" borderId="0" xfId="8359" applyNumberFormat="1" applyFont="1" applyFill="1" applyAlignment="1">
      <alignment horizontal="center" vertical="center" wrapText="1"/>
    </xf>
    <xf numFmtId="265" fontId="276" fillId="0" borderId="0" xfId="8359" applyNumberFormat="1" applyFont="1" applyAlignment="1">
      <alignment horizontal="center" vertical="center" wrapText="1"/>
    </xf>
    <xf numFmtId="265" fontId="276" fillId="22" borderId="1" xfId="8359" applyNumberFormat="1" applyFont="1" applyFill="1" applyBorder="1" applyAlignment="1">
      <alignment horizontal="center" vertical="center"/>
    </xf>
    <xf numFmtId="265" fontId="276" fillId="0" borderId="1" xfId="8359" applyNumberFormat="1" applyFont="1" applyBorder="1" applyAlignment="1">
      <alignment horizontal="center" vertical="center"/>
    </xf>
    <xf numFmtId="265" fontId="276" fillId="0" borderId="0" xfId="8359" applyNumberFormat="1" applyFont="1" applyFill="1" applyAlignment="1">
      <alignment horizontal="center" vertical="center"/>
    </xf>
    <xf numFmtId="265" fontId="276" fillId="0" borderId="1" xfId="8359" applyNumberFormat="1" applyFont="1" applyFill="1" applyBorder="1" applyAlignment="1">
      <alignment horizontal="center" vertical="center"/>
    </xf>
    <xf numFmtId="265" fontId="276" fillId="0" borderId="0" xfId="8359" applyNumberFormat="1" applyFont="1" applyAlignment="1">
      <alignment horizontal="center" vertical="center"/>
    </xf>
    <xf numFmtId="265" fontId="20" fillId="0" borderId="1" xfId="8359" applyNumberFormat="1" applyFont="1" applyBorder="1" applyAlignment="1">
      <alignment horizontal="left" vertical="center" wrapText="1"/>
    </xf>
    <xf numFmtId="165" fontId="276" fillId="22" borderId="1" xfId="8359" applyNumberFormat="1" applyFont="1" applyFill="1" applyBorder="1" applyAlignment="1">
      <alignment horizontal="center" vertical="center"/>
    </xf>
    <xf numFmtId="165" fontId="20" fillId="0" borderId="1" xfId="8359" applyNumberFormat="1" applyFont="1" applyBorder="1" applyAlignment="1">
      <alignment horizontal="center" vertical="center"/>
    </xf>
    <xf numFmtId="265" fontId="20" fillId="0" borderId="1" xfId="8359" applyNumberFormat="1" applyFont="1" applyFill="1" applyBorder="1" applyAlignment="1">
      <alignment horizontal="center" vertical="center"/>
    </xf>
    <xf numFmtId="265" fontId="20" fillId="25" borderId="1" xfId="8359" applyNumberFormat="1" applyFont="1" applyFill="1" applyBorder="1" applyAlignment="1">
      <alignment horizontal="left" vertical="center" wrapText="1"/>
    </xf>
    <xf numFmtId="165" fontId="20" fillId="25" borderId="1" xfId="8359" applyNumberFormat="1" applyFont="1" applyFill="1" applyBorder="1" applyAlignment="1">
      <alignment horizontal="center" vertical="center"/>
    </xf>
    <xf numFmtId="165" fontId="276" fillId="135" borderId="1" xfId="8359" applyNumberFormat="1" applyFont="1" applyFill="1" applyBorder="1" applyAlignment="1">
      <alignment horizontal="center" vertical="center"/>
    </xf>
    <xf numFmtId="265" fontId="20" fillId="25" borderId="0" xfId="8359" applyNumberFormat="1" applyFont="1" applyFill="1" applyAlignment="1">
      <alignment horizontal="center" vertical="center"/>
    </xf>
    <xf numFmtId="1" fontId="278" fillId="136" borderId="1" xfId="8359" applyNumberFormat="1" applyFont="1" applyFill="1" applyBorder="1" applyAlignment="1">
      <alignment horizontal="right" vertical="center" wrapText="1"/>
    </xf>
    <xf numFmtId="165" fontId="278" fillId="25" borderId="1" xfId="8359" applyNumberFormat="1" applyFont="1" applyFill="1" applyBorder="1" applyAlignment="1">
      <alignment horizontal="center" vertical="center"/>
    </xf>
    <xf numFmtId="165" fontId="277" fillId="22" borderId="1" xfId="8359" applyNumberFormat="1" applyFont="1" applyFill="1" applyBorder="1" applyAlignment="1">
      <alignment horizontal="center" vertical="center"/>
    </xf>
    <xf numFmtId="265" fontId="278" fillId="0" borderId="0" xfId="8359" applyNumberFormat="1" applyFont="1" applyFill="1" applyAlignment="1">
      <alignment horizontal="center" vertical="center"/>
    </xf>
    <xf numFmtId="2" fontId="277" fillId="0" borderId="1" xfId="8359" applyNumberFormat="1" applyFont="1" applyFill="1" applyBorder="1" applyAlignment="1">
      <alignment horizontal="center" vertical="center"/>
    </xf>
    <xf numFmtId="265" fontId="278" fillId="25" borderId="0" xfId="8359" applyNumberFormat="1" applyFont="1" applyFill="1" applyAlignment="1">
      <alignment horizontal="center" vertical="center"/>
    </xf>
    <xf numFmtId="265" fontId="276" fillId="22" borderId="1" xfId="8359" applyNumberFormat="1" applyFont="1" applyFill="1" applyBorder="1" applyAlignment="1">
      <alignment horizontal="left" vertical="center" wrapText="1"/>
    </xf>
    <xf numFmtId="164" fontId="276" fillId="0" borderId="1" xfId="8359" applyNumberFormat="1" applyFont="1" applyFill="1" applyBorder="1" applyAlignment="1">
      <alignment horizontal="center" vertical="center"/>
    </xf>
    <xf numFmtId="4" fontId="20" fillId="0" borderId="1" xfId="8359" applyNumberFormat="1" applyFont="1" applyBorder="1" applyAlignment="1">
      <alignment horizontal="center" vertical="center"/>
    </xf>
    <xf numFmtId="231" fontId="276" fillId="0" borderId="1" xfId="8359" applyNumberFormat="1" applyFont="1" applyFill="1" applyBorder="1" applyAlignment="1">
      <alignment horizontal="center" vertical="center"/>
    </xf>
    <xf numFmtId="167" fontId="2" fillId="0" borderId="20" xfId="15333" applyNumberFormat="1" applyFont="1" applyBorder="1"/>
    <xf numFmtId="2" fontId="276" fillId="0" borderId="0" xfId="8359" applyNumberFormat="1" applyFont="1" applyFill="1" applyAlignment="1">
      <alignment horizontal="center" vertical="center"/>
    </xf>
    <xf numFmtId="271" fontId="276" fillId="22" borderId="1" xfId="8359" applyNumberFormat="1" applyFont="1" applyFill="1" applyBorder="1" applyAlignment="1">
      <alignment horizontal="center" vertical="center"/>
    </xf>
    <xf numFmtId="165" fontId="20" fillId="0" borderId="1" xfId="8359" applyNumberFormat="1" applyFont="1" applyFill="1" applyBorder="1" applyAlignment="1">
      <alignment horizontal="center" vertical="center"/>
    </xf>
    <xf numFmtId="4" fontId="20" fillId="135" borderId="1" xfId="8359" applyNumberFormat="1" applyFont="1" applyFill="1" applyBorder="1" applyAlignment="1">
      <alignment horizontal="center" vertical="center"/>
    </xf>
    <xf numFmtId="271" fontId="20" fillId="25" borderId="1" xfId="8359" applyNumberFormat="1" applyFont="1" applyFill="1" applyBorder="1" applyAlignment="1">
      <alignment horizontal="center" vertical="center"/>
    </xf>
    <xf numFmtId="3" fontId="276" fillId="22" borderId="1" xfId="8359" applyNumberFormat="1" applyFont="1" applyFill="1" applyBorder="1" applyAlignment="1">
      <alignment horizontal="center" vertical="center"/>
    </xf>
    <xf numFmtId="3" fontId="18" fillId="22" borderId="1" xfId="8359" applyNumberFormat="1" applyFont="1" applyFill="1" applyBorder="1" applyAlignment="1">
      <alignment horizontal="center" vertical="center"/>
    </xf>
    <xf numFmtId="43" fontId="276" fillId="23" borderId="0" xfId="15333" applyFont="1" applyFill="1" applyAlignment="1">
      <alignment horizontal="center" vertical="center"/>
    </xf>
    <xf numFmtId="43" fontId="276" fillId="0" borderId="0" xfId="15333" applyFont="1" applyFill="1" applyAlignment="1">
      <alignment horizontal="center" vertical="center"/>
    </xf>
    <xf numFmtId="265" fontId="20" fillId="0" borderId="1" xfId="8359" applyNumberFormat="1" applyFont="1" applyBorder="1" applyAlignment="1">
      <alignment horizontal="right" vertical="center" wrapText="1"/>
    </xf>
    <xf numFmtId="3" fontId="20" fillId="22" borderId="1" xfId="8359" applyNumberFormat="1" applyFont="1" applyFill="1" applyBorder="1" applyAlignment="1">
      <alignment horizontal="center" vertical="center"/>
    </xf>
    <xf numFmtId="3" fontId="279" fillId="0" borderId="1" xfId="8359" applyNumberFormat="1" applyFont="1" applyBorder="1" applyAlignment="1">
      <alignment horizontal="center" vertical="center"/>
    </xf>
    <xf numFmtId="3" fontId="276" fillId="22" borderId="0" xfId="8359" applyNumberFormat="1" applyFont="1" applyFill="1" applyBorder="1" applyAlignment="1">
      <alignment horizontal="center" vertical="center"/>
    </xf>
    <xf numFmtId="43" fontId="20" fillId="0" borderId="0" xfId="15333" applyFont="1" applyFill="1" applyAlignment="1">
      <alignment horizontal="center" vertical="center"/>
    </xf>
    <xf numFmtId="265" fontId="20" fillId="0" borderId="0" xfId="8359" applyNumberFormat="1" applyFont="1" applyBorder="1" applyAlignment="1">
      <alignment horizontal="right" vertical="center" wrapText="1"/>
    </xf>
    <xf numFmtId="3" fontId="20" fillId="22" borderId="0" xfId="8359" applyNumberFormat="1" applyFont="1" applyFill="1" applyBorder="1" applyAlignment="1">
      <alignment horizontal="center" vertical="center"/>
    </xf>
    <xf numFmtId="3" fontId="279" fillId="0" borderId="0" xfId="8359" applyNumberFormat="1" applyFont="1" applyBorder="1" applyAlignment="1">
      <alignment horizontal="center" vertical="center"/>
    </xf>
    <xf numFmtId="2" fontId="20" fillId="0" borderId="0" xfId="8359" applyNumberFormat="1" applyFont="1" applyFill="1" applyAlignment="1">
      <alignment horizontal="center" vertical="center"/>
    </xf>
    <xf numFmtId="265" fontId="20" fillId="0" borderId="0" xfId="8359" applyNumberFormat="1" applyFont="1" applyAlignment="1">
      <alignment horizontal="center" vertical="center"/>
    </xf>
    <xf numFmtId="43" fontId="20" fillId="0" borderId="0" xfId="15333" applyFont="1" applyAlignment="1">
      <alignment horizontal="left" vertical="center" wrapText="1"/>
    </xf>
    <xf numFmtId="10" fontId="20" fillId="135" borderId="0" xfId="14646" applyNumberFormat="1" applyFont="1" applyFill="1" applyAlignment="1">
      <alignment horizontal="center" vertical="center"/>
    </xf>
    <xf numFmtId="265" fontId="20" fillId="135" borderId="0" xfId="8359" applyNumberFormat="1" applyFont="1" applyFill="1" applyAlignment="1">
      <alignment horizontal="center" vertical="center"/>
    </xf>
    <xf numFmtId="43" fontId="20" fillId="135" borderId="0" xfId="15333" applyFont="1" applyFill="1" applyAlignment="1">
      <alignment horizontal="center" vertical="center"/>
    </xf>
    <xf numFmtId="167" fontId="20" fillId="135" borderId="0" xfId="15333" applyNumberFormat="1" applyFont="1" applyFill="1" applyAlignment="1">
      <alignment horizontal="center" vertical="center"/>
    </xf>
    <xf numFmtId="231" fontId="20" fillId="0" borderId="0" xfId="8359" applyNumberFormat="1" applyFont="1" applyFill="1" applyAlignment="1">
      <alignment horizontal="center" vertical="center"/>
    </xf>
    <xf numFmtId="265" fontId="20" fillId="0" borderId="3" xfId="8359" applyNumberFormat="1" applyFont="1" applyBorder="1" applyAlignment="1">
      <alignment horizontal="left" vertical="center" wrapText="1"/>
    </xf>
    <xf numFmtId="265" fontId="20" fillId="25" borderId="3" xfId="8359" applyNumberFormat="1" applyFont="1" applyFill="1" applyBorder="1" applyAlignment="1">
      <alignment horizontal="left" vertical="center" wrapText="1"/>
    </xf>
    <xf numFmtId="265" fontId="276" fillId="22" borderId="3" xfId="8359" applyNumberFormat="1" applyFont="1" applyFill="1" applyBorder="1" applyAlignment="1">
      <alignment horizontal="left" vertical="center" wrapText="1"/>
    </xf>
    <xf numFmtId="271" fontId="20" fillId="0" borderId="1" xfId="8359" applyNumberFormat="1" applyFont="1" applyBorder="1" applyAlignment="1">
      <alignment horizontal="center" vertical="center"/>
    </xf>
    <xf numFmtId="271" fontId="20" fillId="135" borderId="1" xfId="8359" applyNumberFormat="1" applyFont="1" applyFill="1" applyBorder="1" applyAlignment="1">
      <alignment horizontal="center" vertical="center"/>
    </xf>
    <xf numFmtId="272" fontId="20" fillId="0" borderId="1" xfId="8359" applyNumberFormat="1" applyFont="1" applyBorder="1" applyAlignment="1">
      <alignment horizontal="center" vertical="center"/>
    </xf>
    <xf numFmtId="265" fontId="20" fillId="0" borderId="3" xfId="8359" applyNumberFormat="1" applyFont="1" applyBorder="1" applyAlignment="1">
      <alignment horizontal="right" vertical="center" wrapText="1"/>
    </xf>
    <xf numFmtId="265" fontId="12" fillId="0" borderId="3" xfId="8359" applyNumberFormat="1" applyFont="1" applyBorder="1" applyAlignment="1">
      <alignment vertical="center" wrapText="1"/>
    </xf>
    <xf numFmtId="3" fontId="280" fillId="0" borderId="0" xfId="8359" applyNumberFormat="1" applyFont="1" applyFill="1" applyAlignment="1">
      <alignment horizontal="center" vertical="center"/>
    </xf>
    <xf numFmtId="43" fontId="3" fillId="0" borderId="1" xfId="2" applyFont="1" applyBorder="1" applyAlignment="1">
      <alignment wrapText="1"/>
    </xf>
    <xf numFmtId="0" fontId="3" fillId="0" borderId="3" xfId="0" applyFont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7" fillId="0" borderId="0" xfId="0" applyFont="1" applyAlignment="1">
      <alignment horizontal="center" wrapText="1"/>
    </xf>
    <xf numFmtId="0" fontId="0" fillId="0" borderId="0" xfId="0" applyAlignment="1">
      <alignment horizontal="center" wrapText="1"/>
    </xf>
    <xf numFmtId="0" fontId="3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0" fillId="0" borderId="38" xfId="0" applyBorder="1" applyAlignment="1">
      <alignment horizontal="center" vertical="center" wrapText="1"/>
    </xf>
    <xf numFmtId="3" fontId="3" fillId="0" borderId="1" xfId="0" applyNumberFormat="1" applyFont="1" applyBorder="1" applyAlignment="1">
      <alignment horizontal="center" vertical="center" wrapText="1"/>
    </xf>
    <xf numFmtId="10" fontId="3" fillId="0" borderId="1" xfId="0" applyNumberFormat="1" applyFont="1" applyBorder="1" applyAlignment="1">
      <alignment horizontal="center" vertical="center" wrapText="1"/>
    </xf>
    <xf numFmtId="3" fontId="3" fillId="2" borderId="1" xfId="0" applyNumberFormat="1" applyFont="1" applyFill="1" applyBorder="1" applyAlignment="1">
      <alignment horizontal="center" vertical="center" wrapText="1"/>
    </xf>
    <xf numFmtId="164" fontId="3" fillId="0" borderId="1" xfId="0" applyNumberFormat="1" applyFont="1" applyBorder="1" applyAlignment="1">
      <alignment horizontal="center" vertical="center" wrapText="1"/>
    </xf>
    <xf numFmtId="0" fontId="3" fillId="0" borderId="0" xfId="0" applyFont="1" applyAlignment="1">
      <alignment horizontal="right" vertical="center"/>
    </xf>
    <xf numFmtId="4" fontId="3" fillId="0" borderId="1" xfId="0" applyNumberFormat="1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3" fontId="3" fillId="0" borderId="38" xfId="0" applyNumberFormat="1" applyFont="1" applyBorder="1" applyAlignment="1">
      <alignment horizontal="center" vertical="center" wrapText="1"/>
    </xf>
    <xf numFmtId="43" fontId="3" fillId="0" borderId="1" xfId="2" applyFont="1" applyFill="1" applyBorder="1" applyAlignment="1">
      <alignment wrapText="1"/>
    </xf>
    <xf numFmtId="43" fontId="3" fillId="0" borderId="1" xfId="0" applyNumberFormat="1" applyFont="1" applyFill="1" applyBorder="1" applyAlignment="1">
      <alignment wrapText="1"/>
    </xf>
    <xf numFmtId="0" fontId="3" fillId="0" borderId="0" xfId="0" applyFont="1" applyAlignment="1">
      <alignment horizontal="center"/>
    </xf>
    <xf numFmtId="0" fontId="3" fillId="0" borderId="0" xfId="0" applyFont="1" applyBorder="1" applyAlignment="1">
      <alignment horizontal="left" wrapText="1"/>
    </xf>
    <xf numFmtId="0" fontId="0" fillId="0" borderId="0" xfId="0" applyAlignment="1">
      <alignment wrapText="1"/>
    </xf>
    <xf numFmtId="0" fontId="7" fillId="0" borderId="0" xfId="0" applyFont="1" applyAlignment="1">
      <alignment horizontal="center" wrapText="1"/>
    </xf>
    <xf numFmtId="0" fontId="0" fillId="0" borderId="0" xfId="0" applyAlignment="1">
      <alignment horizontal="center" wrapText="1"/>
    </xf>
    <xf numFmtId="0" fontId="282" fillId="0" borderId="76" xfId="0" applyFont="1" applyBorder="1" applyAlignment="1">
      <alignment wrapText="1"/>
    </xf>
    <xf numFmtId="0" fontId="287" fillId="0" borderId="76" xfId="0" applyFont="1" applyBorder="1" applyAlignment="1">
      <alignment wrapText="1"/>
    </xf>
    <xf numFmtId="0" fontId="3" fillId="0" borderId="79" xfId="0" applyFont="1" applyBorder="1" applyAlignment="1">
      <alignment horizontal="center" vertical="center" wrapText="1"/>
    </xf>
    <xf numFmtId="0" fontId="0" fillId="0" borderId="80" xfId="0" applyBorder="1" applyAlignment="1">
      <alignment horizontal="center" vertical="center" wrapText="1"/>
    </xf>
    <xf numFmtId="0" fontId="3" fillId="0" borderId="79" xfId="0" applyFont="1" applyBorder="1" applyAlignment="1">
      <alignment vertical="center" wrapText="1"/>
    </xf>
    <xf numFmtId="0" fontId="0" fillId="0" borderId="80" xfId="0" applyBorder="1" applyAlignment="1">
      <alignment vertical="center" wrapText="1"/>
    </xf>
    <xf numFmtId="0" fontId="0" fillId="0" borderId="80" xfId="0" applyBorder="1" applyAlignment="1">
      <alignment wrapText="1"/>
    </xf>
    <xf numFmtId="0" fontId="3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 wrapText="1"/>
    </xf>
    <xf numFmtId="0" fontId="9" fillId="0" borderId="0" xfId="0" applyFont="1" applyAlignment="1">
      <alignment horizontal="center" vertical="top" wrapText="1"/>
    </xf>
    <xf numFmtId="49" fontId="12" fillId="16" borderId="7" xfId="0" applyNumberFormat="1" applyFont="1" applyFill="1" applyBorder="1" applyAlignment="1" applyProtection="1">
      <alignment horizontal="center" vertical="center"/>
    </xf>
    <xf numFmtId="49" fontId="12" fillId="16" borderId="13" xfId="0" applyNumberFormat="1" applyFont="1" applyFill="1" applyBorder="1" applyAlignment="1" applyProtection="1">
      <alignment horizontal="center" vertical="center"/>
    </xf>
    <xf numFmtId="0" fontId="12" fillId="17" borderId="8" xfId="0" applyFont="1" applyFill="1" applyBorder="1" applyAlignment="1" applyProtection="1">
      <alignment horizontal="center" vertical="center" wrapText="1"/>
    </xf>
    <xf numFmtId="0" fontId="12" fillId="17" borderId="14" xfId="0" applyFont="1" applyFill="1" applyBorder="1" applyAlignment="1" applyProtection="1">
      <alignment horizontal="center" vertical="center" wrapText="1"/>
    </xf>
    <xf numFmtId="2" fontId="13" fillId="16" borderId="9" xfId="0" applyNumberFormat="1" applyFont="1" applyFill="1" applyBorder="1" applyAlignment="1" applyProtection="1">
      <alignment horizontal="center" vertical="center" wrapText="1"/>
    </xf>
    <xf numFmtId="2" fontId="13" fillId="16" borderId="15" xfId="0" applyNumberFormat="1" applyFont="1" applyFill="1" applyBorder="1" applyAlignment="1" applyProtection="1">
      <alignment horizontal="center" vertical="center" wrapText="1"/>
    </xf>
    <xf numFmtId="0" fontId="12" fillId="0" borderId="11" xfId="0" applyNumberFormat="1" applyFont="1" applyFill="1" applyBorder="1" applyAlignment="1" applyProtection="1">
      <alignment horizontal="center" vertical="center"/>
    </xf>
    <xf numFmtId="0" fontId="12" fillId="0" borderId="12" xfId="0" applyNumberFormat="1" applyFont="1" applyFill="1" applyBorder="1" applyAlignment="1" applyProtection="1">
      <alignment horizontal="center" vertical="center"/>
    </xf>
    <xf numFmtId="0" fontId="12" fillId="0" borderId="10" xfId="0" applyNumberFormat="1" applyFont="1" applyFill="1" applyBorder="1" applyAlignment="1" applyProtection="1">
      <alignment horizontal="center" vertical="center"/>
    </xf>
    <xf numFmtId="265" fontId="12" fillId="0" borderId="0" xfId="8359" applyNumberFormat="1" applyFont="1" applyAlignment="1">
      <alignment horizontal="center" vertical="center" wrapText="1"/>
    </xf>
    <xf numFmtId="265" fontId="276" fillId="0" borderId="3" xfId="8359" applyNumberFormat="1" applyFont="1" applyBorder="1" applyAlignment="1">
      <alignment horizontal="center" vertical="center" wrapText="1"/>
    </xf>
    <xf numFmtId="265" fontId="276" fillId="22" borderId="75" xfId="8359" applyNumberFormat="1" applyFont="1" applyFill="1" applyBorder="1" applyAlignment="1">
      <alignment horizontal="center" vertical="center" wrapText="1"/>
    </xf>
    <xf numFmtId="265" fontId="276" fillId="22" borderId="76" xfId="8359" applyNumberFormat="1" applyFont="1" applyFill="1" applyBorder="1" applyAlignment="1">
      <alignment horizontal="center" vertical="center" wrapText="1"/>
    </xf>
    <xf numFmtId="265" fontId="276" fillId="22" borderId="77" xfId="8359" applyNumberFormat="1" applyFont="1" applyFill="1" applyBorder="1" applyAlignment="1">
      <alignment horizontal="center" vertical="center" wrapText="1"/>
    </xf>
    <xf numFmtId="265" fontId="276" fillId="22" borderId="42" xfId="8359" applyNumberFormat="1" applyFont="1" applyFill="1" applyBorder="1" applyAlignment="1">
      <alignment horizontal="center" vertical="center" wrapText="1"/>
    </xf>
    <xf numFmtId="265" fontId="276" fillId="22" borderId="36" xfId="8359" applyNumberFormat="1" applyFont="1" applyFill="1" applyBorder="1" applyAlignment="1">
      <alignment horizontal="center" vertical="center" wrapText="1"/>
    </xf>
    <xf numFmtId="265" fontId="276" fillId="22" borderId="78" xfId="8359" applyNumberFormat="1" applyFont="1" applyFill="1" applyBorder="1" applyAlignment="1">
      <alignment horizontal="center" vertical="center" wrapText="1"/>
    </xf>
    <xf numFmtId="265" fontId="20" fillId="135" borderId="0" xfId="8359" applyNumberFormat="1" applyFont="1" applyFill="1" applyAlignment="1">
      <alignment horizontal="center" vertical="center"/>
    </xf>
    <xf numFmtId="265" fontId="276" fillId="0" borderId="1" xfId="8359" applyNumberFormat="1" applyFont="1" applyBorder="1" applyAlignment="1">
      <alignment horizontal="center" vertical="center" wrapText="1"/>
    </xf>
    <xf numFmtId="265" fontId="277" fillId="0" borderId="1" xfId="8359" applyNumberFormat="1" applyFont="1" applyFill="1" applyBorder="1" applyAlignment="1">
      <alignment horizontal="center" vertical="center"/>
    </xf>
    <xf numFmtId="2" fontId="277" fillId="0" borderId="1" xfId="8359" applyNumberFormat="1" applyFont="1" applyFill="1" applyBorder="1" applyAlignment="1">
      <alignment horizontal="center" vertical="center"/>
    </xf>
    <xf numFmtId="265" fontId="20" fillId="0" borderId="0" xfId="8359" applyNumberFormat="1" applyFont="1" applyAlignment="1">
      <alignment horizontal="right" vertical="center" wrapText="1"/>
    </xf>
  </cellXfs>
  <cellStyles count="16371">
    <cellStyle name="" xfId="7"/>
    <cellStyle name="" xfId="8"/>
    <cellStyle name="" xfId="9"/>
    <cellStyle name="" xfId="10"/>
    <cellStyle name="" xfId="11"/>
    <cellStyle name=" 1" xfId="12"/>
    <cellStyle name=" 1 2" xfId="13"/>
    <cellStyle name=" 1_Stage1" xfId="14"/>
    <cellStyle name=" 2" xfId="15"/>
    <cellStyle name=" 2" xfId="16"/>
    <cellStyle name=" 2" xfId="17"/>
    <cellStyle name=" 2" xfId="18"/>
    <cellStyle name=" 2" xfId="19"/>
    <cellStyle name="_x000a_bidires=100_x000d_" xfId="20"/>
    <cellStyle name="_x000a_bidires=100_x000d_ 2" xfId="21"/>
    <cellStyle name="%" xfId="22"/>
    <cellStyle name="%_Inputs" xfId="23"/>
    <cellStyle name="%_Inputs (const)" xfId="24"/>
    <cellStyle name="%_Inputs (const)_реестр объектов ЕНЭС" xfId="25"/>
    <cellStyle name="%_Inputs Co" xfId="26"/>
    <cellStyle name="%_Inputs Co_реестр объектов ЕНЭС" xfId="27"/>
    <cellStyle name="%_Inputs_реестр объектов ЕНЭС" xfId="28"/>
    <cellStyle name="%_реестр объектов ЕНЭС" xfId="29"/>
    <cellStyle name=";;;" xfId="30"/>
    <cellStyle name=";;; 2" xfId="31"/>
    <cellStyle name="?" xfId="32"/>
    <cellStyle name="? 2" xfId="33"/>
    <cellStyle name="????????" xfId="34"/>
    <cellStyle name="???????? [0]_(??? 3?)" xfId="35"/>
    <cellStyle name="?????????? [0]_(??? 3?)" xfId="36"/>
    <cellStyle name="???????????" xfId="37"/>
    <cellStyle name="????????????? ???????????" xfId="38"/>
    <cellStyle name="????????????? ??????????? 2" xfId="39"/>
    <cellStyle name="??????????_(??? 3?)" xfId="40"/>
    <cellStyle name="????????_(??? 3?)" xfId="41"/>
    <cellStyle name="???????__FES" xfId="42"/>
    <cellStyle name="?…?ж?Ш?и [0.00]" xfId="43"/>
    <cellStyle name="?W??_‘O’с?р??" xfId="44"/>
    <cellStyle name="]_x000d__x000a_Zoomed=1_x000d__x000a_Row=0_x000d__x000a_Column=0_x000d__x000a_Height=0_x000d__x000a_Width=0_x000d__x000a_FontName=FoxFont_x000d__x000a_FontStyle=0_x000d__x000a_FontSize=9_x000d__x000a_PrtFontName=FoxPrin" xfId="45"/>
    <cellStyle name="]_x000d__x000a_Zoomed=1_x000d__x000a_Row=0_x000d__x000a_Column=0_x000d__x000a_Height=0_x000d__x000a_Width=0_x000d__x000a_FontName=FoxFont_x000d__x000a_FontStyle=0_x000d__x000a_FontSize=9_x000d__x000a_PrtFontName=FoxPrin 2" xfId="46"/>
    <cellStyle name="]_x000d__x000a_Zoomed=1_x000d__x000a_Row=0_x000d__x000a_Column=0_x000d__x000a_Height=0_x000d__x000a_Width=0_x000d__x000a_FontName=FoxFont_x000d__x000a_FontStyle=0_x000d__x000a_FontSize=9_x000d__x000a_PrtFontName=FoxPrin 3" xfId="16126"/>
    <cellStyle name="_!!! отчетные Форматы минэнерго к ИП 2011 (1.11.10)" xfId="47"/>
    <cellStyle name="_!!! отчетные Форматы минэнерго к ИП 2011 (1.11.10) 2" xfId="48"/>
    <cellStyle name="___RAB__2014" xfId="49"/>
    <cellStyle name="___RAB__2014 2" xfId="50"/>
    <cellStyle name="___RAB__2014_Лист1" xfId="51"/>
    <cellStyle name="___RAB__2014_Лист1 2" xfId="52"/>
    <cellStyle name="_~5075521" xfId="53"/>
    <cellStyle name="_~5075521 2" xfId="54"/>
    <cellStyle name="_~5075521 2 2" xfId="55"/>
    <cellStyle name="_~5075521 3" xfId="56"/>
    <cellStyle name="_02-07-2001" xfId="57"/>
    <cellStyle name="_02-07-2001 2" xfId="58"/>
    <cellStyle name="_02-07-2001 2 2" xfId="59"/>
    <cellStyle name="_02-07-2001 3" xfId="60"/>
    <cellStyle name="_04.05.2009г.Формат расчета амортизации (факт 1 кв., план 2-4 кв.)" xfId="16127"/>
    <cellStyle name="_05-03-2001" xfId="61"/>
    <cellStyle name="_05-03-2001 2" xfId="62"/>
    <cellStyle name="_05-03-2001 2 2" xfId="63"/>
    <cellStyle name="_05-03-2001 3" xfId="64"/>
    <cellStyle name="_07. расчет тарифа 2007 от 23.08.06 для аудиторов" xfId="65"/>
    <cellStyle name="_07. расчет тарифа 2007 от 23.08.06 для аудиторов 2" xfId="66"/>
    <cellStyle name="_08.10.09. Согласование RAB  СтавФ" xfId="67"/>
    <cellStyle name="_08.10.09. Согласование RAB  СтавФ 2" xfId="68"/>
    <cellStyle name="_08-11-2000" xfId="69"/>
    <cellStyle name="_08-11-2000 2" xfId="70"/>
    <cellStyle name="_08-11-2000_1" xfId="71"/>
    <cellStyle name="_08-11-2000_1 2" xfId="72"/>
    <cellStyle name="_08-11-2000_1 2 2" xfId="73"/>
    <cellStyle name="_08-11-2000_1 3" xfId="74"/>
    <cellStyle name="_09-04-2001" xfId="75"/>
    <cellStyle name="_09-04-2001 2" xfId="76"/>
    <cellStyle name="_09-04-2001 2 2" xfId="77"/>
    <cellStyle name="_09-04-2001 3" xfId="78"/>
    <cellStyle name="_13.04.10 ВД в МРСК свод" xfId="79"/>
    <cellStyle name="_13.04.10 ВД в МРСК свод 2" xfId="80"/>
    <cellStyle name="_13-12-2000" xfId="81"/>
    <cellStyle name="_13-12-2000 2" xfId="82"/>
    <cellStyle name="_2005_БЮДЖЕТ В4 ==11.11.==  КР Дороги, Мосты" xfId="83"/>
    <cellStyle name="_2005_БЮДЖЕТ В4 ==11.11.==  КР Дороги, Мосты 2" xfId="84"/>
    <cellStyle name="_2005_БЮДЖЕТ В4 ==11.11.==  КР Дороги, Мосты_Аморт+коэф1 08 04 08" xfId="85"/>
    <cellStyle name="_2005_БЮДЖЕТ В4 ==11.11.==  КР Дороги, Мосты_Аморт+коэф1 08 04 08 2" xfId="86"/>
    <cellStyle name="_2005_БЮДЖЕТ В4 ==11.11.==  КР Дороги, Мосты_ДУИ_РИТ" xfId="87"/>
    <cellStyle name="_2005_БЮДЖЕТ В4 ==11.11.==  КР Дороги, Мосты_ДУИ_РИТ 2" xfId="88"/>
    <cellStyle name="_2005_БЮДЖЕТ В4 ==11.11.==  КР Дороги, Мосты_ДУИ_РИТ2" xfId="89"/>
    <cellStyle name="_2005_БЮДЖЕТ В4 ==11.11.==  КР Дороги, Мосты_ДУИ_РИТ2 2" xfId="90"/>
    <cellStyle name="_2005_БЮДЖЕТ В4 ==11.11.==  КР Дороги, Мосты_ИспАппарат" xfId="91"/>
    <cellStyle name="_2005_БЮДЖЕТ В4 ==11.11.==  КР Дороги, Мосты_ИспАппарат 2" xfId="92"/>
    <cellStyle name="_2005_БЮДЖЕТ В4 ==11.11.==  КР Дороги, Мосты_СЭС_010107" xfId="93"/>
    <cellStyle name="_2005_БЮДЖЕТ В4 ==11.11.==  КР Дороги, Мосты_СЭС_010107 2" xfId="94"/>
    <cellStyle name="_2005_БЮДЖЕТ В4 ==11.11.==  КР Дороги, Мосты_ТАЛ ЭС 01_01_2007" xfId="95"/>
    <cellStyle name="_2005_БЮДЖЕТ В4 ==11.11.==  КР Дороги, Мосты_ТАЛ ЭС 01_01_2007 2" xfId="96"/>
    <cellStyle name="_2006.06.26_в командировку(edit 23.06.06)_Балансы и макеты" xfId="97"/>
    <cellStyle name="_2006.06.26_в командировку(edit 23.06.06)_Балансы и макеты 2" xfId="98"/>
    <cellStyle name="_2006.06.26_в командировку(edit 23.06.06)_Балансы и макеты 2 2" xfId="99"/>
    <cellStyle name="_2006.06.26_в командировку(edit 23.06.06)_Балансы и макеты 3" xfId="100"/>
    <cellStyle name="_2006_06_28_MGRES_inventories_request" xfId="101"/>
    <cellStyle name="_2006_06_28_MGRES_inventories_request 2" xfId="102"/>
    <cellStyle name="_2009" xfId="103"/>
    <cellStyle name="_2010 ПО, потери" xfId="104"/>
    <cellStyle name="_2010 ПО, потери 2" xfId="105"/>
    <cellStyle name="_2010 ПО, потери_Лист1" xfId="106"/>
    <cellStyle name="_2010 ПО, потери_Лист1 2" xfId="107"/>
    <cellStyle name="_2011 ПО, потери" xfId="108"/>
    <cellStyle name="_22.04.10 ИПР 2011-2015 в форм.ФСТ_4870 (1 столб,)" xfId="109"/>
    <cellStyle name="_22.04.10 ИПР 2011-2015 в форм.ФСТ_4870 (1 столб,) 2" xfId="110"/>
    <cellStyle name="_23.04.10_Ивэнерго _ТЗ_без сглаж_без ПМ_ИПР 4870" xfId="111"/>
    <cellStyle name="_23.04.10_Ивэнерго _ТЗ_без сглаж_без ПМ_ИПР 4870 2" xfId="112"/>
    <cellStyle name="_23-10-2000" xfId="113"/>
    <cellStyle name="_23-10-2000 2" xfId="114"/>
    <cellStyle name="_23-10-2000 2 2" xfId="115"/>
    <cellStyle name="_23-10-2000 3" xfId="116"/>
    <cellStyle name="_25-06-2001" xfId="117"/>
    <cellStyle name="_25-06-2001 2" xfId="118"/>
    <cellStyle name="_25-06-2001 2 2" xfId="119"/>
    <cellStyle name="_25-06-2001 3" xfId="120"/>
    <cellStyle name="_25-12-2000" xfId="121"/>
    <cellStyle name="_25-12-2000 2" xfId="122"/>
    <cellStyle name="_28.06.10 ЭО _модель МРСК_оц по  РСТ_ пот 151,6_сглаж до12% _с ПМ_ИПР 2 530" xfId="123"/>
    <cellStyle name="_28.06.10 ЭО _модель МРСК_оц по  РСТ_ пот 151,6_сглаж до12% _с ПМ_ИПР 2 530 2" xfId="124"/>
    <cellStyle name="_30-10-2000" xfId="125"/>
    <cellStyle name="_30-10-2000 2" xfId="126"/>
    <cellStyle name="_4 1  2011-2015 в формате Минэнерго (2)" xfId="127"/>
    <cellStyle name="_4 1  2011-2015 в формате Минэнерго (2) 2" xfId="128"/>
    <cellStyle name="_CashFlow_2007_проект_02_02_final" xfId="129"/>
    <cellStyle name="_CashFlow_2007_проект_02_02_final 2" xfId="130"/>
    <cellStyle name="_Defl-вар1 (2)" xfId="131"/>
    <cellStyle name="_Defl-вар1 (2) 2" xfId="132"/>
    <cellStyle name="_IBM PC" xfId="133"/>
    <cellStyle name="_IBM PC 2" xfId="134"/>
    <cellStyle name="_IBM PC 2 2" xfId="135"/>
    <cellStyle name="_IBM PC 3" xfId="136"/>
    <cellStyle name="_Model_RAB Мой" xfId="137"/>
    <cellStyle name="_Model_RAB Мой 2" xfId="138"/>
    <cellStyle name="_Model_RAB Мой 2_OREP.KU.2011.MONTHLY.02(v0.1)" xfId="139"/>
    <cellStyle name="_Model_RAB Мой 2_OREP.KU.2011.MONTHLY.02(v0.4)" xfId="140"/>
    <cellStyle name="_Model_RAB Мой 2_OREP.KU.2011.MONTHLY.11(v1.4)" xfId="141"/>
    <cellStyle name="_Model_RAB Мой 2_UPDATE.OREP.KU.2011.MONTHLY.02.TO.1.2" xfId="142"/>
    <cellStyle name="_Model_RAB Мой 3" xfId="143"/>
    <cellStyle name="_Model_RAB Мой_46EE.2011(v1.0)" xfId="144"/>
    <cellStyle name="_Model_RAB Мой_46EE.2011(v1.0)_46TE.2011(v1.0)" xfId="145"/>
    <cellStyle name="_Model_RAB Мой_46EE.2011(v1.0)_INDEX.STATION.2012(v1.0)_" xfId="146"/>
    <cellStyle name="_Model_RAB Мой_46EE.2011(v1.0)_INDEX.STATION.2012(v2.0)" xfId="147"/>
    <cellStyle name="_Model_RAB Мой_46EE.2011(v1.0)_INDEX.STATION.2012(v2.1)" xfId="148"/>
    <cellStyle name="_Model_RAB Мой_46EE.2011(v1.0)_TEPLO.PREDEL.2012.M(v1.1)_test" xfId="149"/>
    <cellStyle name="_Model_RAB Мой_46EE.2011(v1.2)" xfId="150"/>
    <cellStyle name="_Model_RAB Мой_46EE.2011(v1.2)_FORM5.2012(v1.0)" xfId="151"/>
    <cellStyle name="_Model_RAB Мой_46EE.2011(v1.2)_OREP.INV.GEN.G(v1.0)" xfId="152"/>
    <cellStyle name="_Model_RAB Мой_46EP.2011(v2.0)" xfId="153"/>
    <cellStyle name="_Model_RAB Мой_46EP.2012(v0.1)" xfId="154"/>
    <cellStyle name="_Model_RAB Мой_46TE.2011(v1.0)" xfId="155"/>
    <cellStyle name="_Model_RAB Мой_4DNS.UPDATE.EXAMPLE" xfId="156"/>
    <cellStyle name="_Model_RAB Мой_ARMRAZR" xfId="157"/>
    <cellStyle name="_Model_RAB Мой_BALANCE.WARM.2010.FACT(v1.0)" xfId="158"/>
    <cellStyle name="_Model_RAB Мой_BALANCE.WARM.2010.PLAN" xfId="159"/>
    <cellStyle name="_Model_RAB Мой_BALANCE.WARM.2010.PLAN_FORM5.2012(v1.0)" xfId="160"/>
    <cellStyle name="_Model_RAB Мой_BALANCE.WARM.2010.PLAN_OREP.INV.GEN.G(v1.0)" xfId="161"/>
    <cellStyle name="_Model_RAB Мой_BALANCE.WARM.2011YEAR(v0.7)" xfId="162"/>
    <cellStyle name="_Model_RAB Мой_BALANCE.WARM.2011YEAR(v0.7)_FORM5.2012(v1.0)" xfId="163"/>
    <cellStyle name="_Model_RAB Мой_BALANCE.WARM.2011YEAR(v0.7)_OREP.INV.GEN.G(v1.0)" xfId="164"/>
    <cellStyle name="_Model_RAB Мой_BALANCE.WARM.2011YEAR.NEW.UPDATE.SCHEME" xfId="165"/>
    <cellStyle name="_Model_RAB Мой_CALC.NORMATIV.KU(v0.2)" xfId="166"/>
    <cellStyle name="_Model_RAB Мой_EE.2REK.P2011.4.78(v0.3)" xfId="167"/>
    <cellStyle name="_Model_RAB Мой_FORM3.1.2013(v0.2)" xfId="168"/>
    <cellStyle name="_Model_RAB Мой_FORM3.2013(v1.0)" xfId="169"/>
    <cellStyle name="_Model_RAB Мой_FORM3.REG(v1.0)" xfId="170"/>
    <cellStyle name="_Model_RAB Мой_FORM910.2012(v0.5)" xfId="171"/>
    <cellStyle name="_Model_RAB Мой_FORM910.2012(v0.5)_FORM5.2012(v1.0)" xfId="172"/>
    <cellStyle name="_Model_RAB Мой_FORM910.2012(v1.1)" xfId="173"/>
    <cellStyle name="_Model_RAB Мой_INVEST.EE.PLAN.4.78(v0.1)" xfId="174"/>
    <cellStyle name="_Model_RAB Мой_INVEST.EE.PLAN.4.78(v0.3)" xfId="175"/>
    <cellStyle name="_Model_RAB Мой_INVEST.EE.PLAN.4.78(v1.0)" xfId="176"/>
    <cellStyle name="_Model_RAB Мой_INVEST.EE.PLAN.4.78(v1.0)_FORM11.2013" xfId="177"/>
    <cellStyle name="_Model_RAB Мой_INVEST.EE.PLAN.4.78(v1.0)_PASSPORT.TEPLO.PROIZV(v2.0)" xfId="178"/>
    <cellStyle name="_Model_RAB Мой_INVEST.EE.PLAN.4.78(v1.0)_PASSPORT.TEPLO.PROIZV(v2.0)_MWT.POTERI.SETI.2012(v0.1)" xfId="179"/>
    <cellStyle name="_Model_RAB Мой_INVEST.EE.PLAN.4.78(v1.0)_PASSPORT.TEPLO.PROIZV(v2.0)_PASSPORT.TEPLO.SETI(v2.0f)" xfId="180"/>
    <cellStyle name="_Model_RAB Мой_INVEST.EE.PLAN.4.78(v1.0)_PASSPORT.TEPLO.PROIZV(v2.0)_Книга1" xfId="181"/>
    <cellStyle name="_Model_RAB Мой_INVEST.EE.PLAN.4.78(v1.0)_PASSPORT.TEPLO.SETI(v2.0f)" xfId="182"/>
    <cellStyle name="_Model_RAB Мой_INVEST.EE.PLAN.4.78(v1.0)_Книга1" xfId="183"/>
    <cellStyle name="_Model_RAB Мой_INVEST.PLAN.4.78(v0.1)" xfId="184"/>
    <cellStyle name="_Model_RAB Мой_INVEST.WARM.PLAN.4.78(v0.1)" xfId="185"/>
    <cellStyle name="_Model_RAB Мой_INVEST_WARM_PLAN" xfId="186"/>
    <cellStyle name="_Model_RAB Мой_NADB.JNVLP.APTEKA.2012(v1.0)_21_02_12" xfId="187"/>
    <cellStyle name="_Model_RAB Мой_NADB.JNVLS.APTEKA.2011(v1.3.3)" xfId="188"/>
    <cellStyle name="_Model_RAB Мой_NADB.JNVLS.APTEKA.2011(v1.3.3)_46TE.2011(v1.0)" xfId="189"/>
    <cellStyle name="_Model_RAB Мой_NADB.JNVLS.APTEKA.2011(v1.3.3)_INDEX.STATION.2012(v1.0)_" xfId="190"/>
    <cellStyle name="_Model_RAB Мой_NADB.JNVLS.APTEKA.2011(v1.3.3)_INDEX.STATION.2012(v2.0)" xfId="191"/>
    <cellStyle name="_Model_RAB Мой_NADB.JNVLS.APTEKA.2011(v1.3.3)_INDEX.STATION.2012(v2.1)" xfId="192"/>
    <cellStyle name="_Model_RAB Мой_NADB.JNVLS.APTEKA.2011(v1.3.3)_TEPLO.PREDEL.2012.M(v1.1)_test" xfId="193"/>
    <cellStyle name="_Model_RAB Мой_NADB.JNVLS.APTEKA.2011(v1.3.4)" xfId="194"/>
    <cellStyle name="_Model_RAB Мой_NADB.JNVLS.APTEKA.2011(v1.3.4)_46TE.2011(v1.0)" xfId="195"/>
    <cellStyle name="_Model_RAB Мой_NADB.JNVLS.APTEKA.2011(v1.3.4)_INDEX.STATION.2012(v1.0)_" xfId="196"/>
    <cellStyle name="_Model_RAB Мой_NADB.JNVLS.APTEKA.2011(v1.3.4)_INDEX.STATION.2012(v2.0)" xfId="197"/>
    <cellStyle name="_Model_RAB Мой_NADB.JNVLS.APTEKA.2011(v1.3.4)_INDEX.STATION.2012(v2.1)" xfId="198"/>
    <cellStyle name="_Model_RAB Мой_NADB.JNVLS.APTEKA.2011(v1.3.4)_TEPLO.PREDEL.2012.M(v1.1)_test" xfId="199"/>
    <cellStyle name="_Model_RAB Мой_PASSPORT.TEPLO.PROIZV(v2.1)" xfId="200"/>
    <cellStyle name="_Model_RAB Мой_PASSPORT.TEPLO.SETI(v1.0)" xfId="201"/>
    <cellStyle name="_Model_RAB Мой_PR.PROG.WARM.NOTCOMBI.2012.2.16_v1.4(04.04.11) " xfId="202"/>
    <cellStyle name="_Model_RAB Мой_PREDEL.JKH.UTV.2011(v1.0.1)" xfId="203"/>
    <cellStyle name="_Model_RAB Мой_PREDEL.JKH.UTV.2011(v1.0.1)_46TE.2011(v1.0)" xfId="204"/>
    <cellStyle name="_Model_RAB Мой_PREDEL.JKH.UTV.2011(v1.0.1)_INDEX.STATION.2012(v1.0)_" xfId="205"/>
    <cellStyle name="_Model_RAB Мой_PREDEL.JKH.UTV.2011(v1.0.1)_INDEX.STATION.2012(v2.0)" xfId="206"/>
    <cellStyle name="_Model_RAB Мой_PREDEL.JKH.UTV.2011(v1.0.1)_INDEX.STATION.2012(v2.1)" xfId="207"/>
    <cellStyle name="_Model_RAB Мой_PREDEL.JKH.UTV.2011(v1.0.1)_TEPLO.PREDEL.2012.M(v1.1)_test" xfId="208"/>
    <cellStyle name="_Model_RAB Мой_PREDEL.JKH.UTV.2011(v1.1)" xfId="209"/>
    <cellStyle name="_Model_RAB Мой_PREDEL.JKH.UTV.2011(v1.1)_FORM5.2012(v1.0)" xfId="210"/>
    <cellStyle name="_Model_RAB Мой_PREDEL.JKH.UTV.2011(v1.1)_OREP.INV.GEN.G(v1.0)" xfId="211"/>
    <cellStyle name="_Model_RAB Мой_REP.BLR.2012(v1.0)" xfId="212"/>
    <cellStyle name="_Model_RAB Мой_TEPLO.PREDEL.2012.M(v1.1)" xfId="213"/>
    <cellStyle name="_Model_RAB Мой_TEST.TEMPLATE" xfId="214"/>
    <cellStyle name="_Model_RAB Мой_UPDATE.46EE.2011.TO.1.1" xfId="215"/>
    <cellStyle name="_Model_RAB Мой_UPDATE.46TE.2011.TO.1.1" xfId="216"/>
    <cellStyle name="_Model_RAB Мой_UPDATE.46TE.2011.TO.1.2" xfId="217"/>
    <cellStyle name="_Model_RAB Мой_UPDATE.BALANCE.WARM.2011YEAR.TO.1.1" xfId="218"/>
    <cellStyle name="_Model_RAB Мой_UPDATE.BALANCE.WARM.2011YEAR.TO.1.1_46TE.2011(v1.0)" xfId="219"/>
    <cellStyle name="_Model_RAB Мой_UPDATE.BALANCE.WARM.2011YEAR.TO.1.1_INDEX.STATION.2012(v1.0)_" xfId="220"/>
    <cellStyle name="_Model_RAB Мой_UPDATE.BALANCE.WARM.2011YEAR.TO.1.1_INDEX.STATION.2012(v2.0)" xfId="221"/>
    <cellStyle name="_Model_RAB Мой_UPDATE.BALANCE.WARM.2011YEAR.TO.1.1_INDEX.STATION.2012(v2.1)" xfId="222"/>
    <cellStyle name="_Model_RAB Мой_UPDATE.BALANCE.WARM.2011YEAR.TO.1.1_OREP.KU.2011.MONTHLY.02(v1.1)" xfId="223"/>
    <cellStyle name="_Model_RAB Мой_UPDATE.BALANCE.WARM.2011YEAR.TO.1.1_TEPLO.PREDEL.2012.M(v1.1)_test" xfId="224"/>
    <cellStyle name="_Model_RAB Мой_UPDATE.NADB.JNVLS.APTEKA.2011.TO.1.3.4" xfId="225"/>
    <cellStyle name="_Model_RAB Мой_Книга1" xfId="226"/>
    <cellStyle name="_Model_RAB Мой_Книга2_PR.PROG.WARM.NOTCOMBI.2012.2.16_v1.4(04.04.11) " xfId="227"/>
    <cellStyle name="_Model_RAB Мой_Передача 2011_с макросом" xfId="228"/>
    <cellStyle name="_Model_RAB_MRSK_svod" xfId="229"/>
    <cellStyle name="_Model_RAB_MRSK_svod 2" xfId="230"/>
    <cellStyle name="_Model_RAB_MRSK_svod 2_OREP.KU.2011.MONTHLY.02(v0.1)" xfId="231"/>
    <cellStyle name="_Model_RAB_MRSK_svod 2_OREP.KU.2011.MONTHLY.02(v0.4)" xfId="232"/>
    <cellStyle name="_Model_RAB_MRSK_svod 2_OREP.KU.2011.MONTHLY.11(v1.4)" xfId="233"/>
    <cellStyle name="_Model_RAB_MRSK_svod 2_UPDATE.OREP.KU.2011.MONTHLY.02.TO.1.2" xfId="234"/>
    <cellStyle name="_Model_RAB_MRSK_svod 3" xfId="235"/>
    <cellStyle name="_Model_RAB_MRSK_svod_46EE.2011(v1.0)" xfId="236"/>
    <cellStyle name="_Model_RAB_MRSK_svod_46EE.2011(v1.0)_46TE.2011(v1.0)" xfId="237"/>
    <cellStyle name="_Model_RAB_MRSK_svod_46EE.2011(v1.0)_INDEX.STATION.2012(v1.0)_" xfId="238"/>
    <cellStyle name="_Model_RAB_MRSK_svod_46EE.2011(v1.0)_INDEX.STATION.2012(v2.0)" xfId="239"/>
    <cellStyle name="_Model_RAB_MRSK_svod_46EE.2011(v1.0)_INDEX.STATION.2012(v2.1)" xfId="240"/>
    <cellStyle name="_Model_RAB_MRSK_svod_46EE.2011(v1.0)_TEPLO.PREDEL.2012.M(v1.1)_test" xfId="241"/>
    <cellStyle name="_Model_RAB_MRSK_svod_46EE.2011(v1.2)" xfId="242"/>
    <cellStyle name="_Model_RAB_MRSK_svod_46EE.2011(v1.2)_FORM5.2012(v1.0)" xfId="243"/>
    <cellStyle name="_Model_RAB_MRSK_svod_46EE.2011(v1.2)_OREP.INV.GEN.G(v1.0)" xfId="244"/>
    <cellStyle name="_Model_RAB_MRSK_svod_46EP.2011(v2.0)" xfId="245"/>
    <cellStyle name="_Model_RAB_MRSK_svod_46EP.2012(v0.1)" xfId="246"/>
    <cellStyle name="_Model_RAB_MRSK_svod_46TE.2011(v1.0)" xfId="247"/>
    <cellStyle name="_Model_RAB_MRSK_svod_4DNS.UPDATE.EXAMPLE" xfId="248"/>
    <cellStyle name="_Model_RAB_MRSK_svod_ARMRAZR" xfId="249"/>
    <cellStyle name="_Model_RAB_MRSK_svod_BALANCE.WARM.2010.FACT(v1.0)" xfId="250"/>
    <cellStyle name="_Model_RAB_MRSK_svod_BALANCE.WARM.2010.PLAN" xfId="251"/>
    <cellStyle name="_Model_RAB_MRSK_svod_BALANCE.WARM.2010.PLAN_FORM5.2012(v1.0)" xfId="252"/>
    <cellStyle name="_Model_RAB_MRSK_svod_BALANCE.WARM.2010.PLAN_OREP.INV.GEN.G(v1.0)" xfId="253"/>
    <cellStyle name="_Model_RAB_MRSK_svod_BALANCE.WARM.2011YEAR(v0.7)" xfId="254"/>
    <cellStyle name="_Model_RAB_MRSK_svod_BALANCE.WARM.2011YEAR(v0.7)_FORM5.2012(v1.0)" xfId="255"/>
    <cellStyle name="_Model_RAB_MRSK_svod_BALANCE.WARM.2011YEAR(v0.7)_OREP.INV.GEN.G(v1.0)" xfId="256"/>
    <cellStyle name="_Model_RAB_MRSK_svod_BALANCE.WARM.2011YEAR.NEW.UPDATE.SCHEME" xfId="257"/>
    <cellStyle name="_Model_RAB_MRSK_svod_CALC.NORMATIV.KU(v0.2)" xfId="258"/>
    <cellStyle name="_Model_RAB_MRSK_svod_EE.2REK.P2011.4.78(v0.3)" xfId="259"/>
    <cellStyle name="_Model_RAB_MRSK_svod_FORM3.1.2013(v0.2)" xfId="260"/>
    <cellStyle name="_Model_RAB_MRSK_svod_FORM3.2013(v1.0)" xfId="261"/>
    <cellStyle name="_Model_RAB_MRSK_svod_FORM3.REG(v1.0)" xfId="262"/>
    <cellStyle name="_Model_RAB_MRSK_svod_FORM910.2012(v0.5)" xfId="263"/>
    <cellStyle name="_Model_RAB_MRSK_svod_FORM910.2012(v0.5)_FORM5.2012(v1.0)" xfId="264"/>
    <cellStyle name="_Model_RAB_MRSK_svod_FORM910.2012(v1.1)" xfId="265"/>
    <cellStyle name="_Model_RAB_MRSK_svod_INVEST.EE.PLAN.4.78(v0.1)" xfId="266"/>
    <cellStyle name="_Model_RAB_MRSK_svod_INVEST.EE.PLAN.4.78(v0.3)" xfId="267"/>
    <cellStyle name="_Model_RAB_MRSK_svod_INVEST.EE.PLAN.4.78(v1.0)" xfId="268"/>
    <cellStyle name="_Model_RAB_MRSK_svod_INVEST.EE.PLAN.4.78(v1.0)_FORM11.2013" xfId="269"/>
    <cellStyle name="_Model_RAB_MRSK_svod_INVEST.EE.PLAN.4.78(v1.0)_PASSPORT.TEPLO.PROIZV(v2.0)" xfId="270"/>
    <cellStyle name="_Model_RAB_MRSK_svod_INVEST.EE.PLAN.4.78(v1.0)_PASSPORT.TEPLO.PROIZV(v2.0)_MWT.POTERI.SETI.2012(v0.1)" xfId="271"/>
    <cellStyle name="_Model_RAB_MRSK_svod_INVEST.EE.PLAN.4.78(v1.0)_PASSPORT.TEPLO.PROIZV(v2.0)_PASSPORT.TEPLO.SETI(v2.0f)" xfId="272"/>
    <cellStyle name="_Model_RAB_MRSK_svod_INVEST.EE.PLAN.4.78(v1.0)_PASSPORT.TEPLO.PROIZV(v2.0)_Книга1" xfId="273"/>
    <cellStyle name="_Model_RAB_MRSK_svod_INVEST.EE.PLAN.4.78(v1.0)_PASSPORT.TEPLO.SETI(v2.0f)" xfId="274"/>
    <cellStyle name="_Model_RAB_MRSK_svod_INVEST.EE.PLAN.4.78(v1.0)_Книга1" xfId="275"/>
    <cellStyle name="_Model_RAB_MRSK_svod_INVEST.PLAN.4.78(v0.1)" xfId="276"/>
    <cellStyle name="_Model_RAB_MRSK_svod_INVEST.WARM.PLAN.4.78(v0.1)" xfId="277"/>
    <cellStyle name="_Model_RAB_MRSK_svod_INVEST_WARM_PLAN" xfId="278"/>
    <cellStyle name="_Model_RAB_MRSK_svod_NADB.JNVLP.APTEKA.2012(v1.0)_21_02_12" xfId="279"/>
    <cellStyle name="_Model_RAB_MRSK_svod_NADB.JNVLS.APTEKA.2011(v1.3.3)" xfId="280"/>
    <cellStyle name="_Model_RAB_MRSK_svod_NADB.JNVLS.APTEKA.2011(v1.3.3)_46TE.2011(v1.0)" xfId="281"/>
    <cellStyle name="_Model_RAB_MRSK_svod_NADB.JNVLS.APTEKA.2011(v1.3.3)_INDEX.STATION.2012(v1.0)_" xfId="282"/>
    <cellStyle name="_Model_RAB_MRSK_svod_NADB.JNVLS.APTEKA.2011(v1.3.3)_INDEX.STATION.2012(v2.0)" xfId="283"/>
    <cellStyle name="_Model_RAB_MRSK_svod_NADB.JNVLS.APTEKA.2011(v1.3.3)_INDEX.STATION.2012(v2.1)" xfId="284"/>
    <cellStyle name="_Model_RAB_MRSK_svod_NADB.JNVLS.APTEKA.2011(v1.3.3)_TEPLO.PREDEL.2012.M(v1.1)_test" xfId="285"/>
    <cellStyle name="_Model_RAB_MRSK_svod_NADB.JNVLS.APTEKA.2011(v1.3.4)" xfId="286"/>
    <cellStyle name="_Model_RAB_MRSK_svod_NADB.JNVLS.APTEKA.2011(v1.3.4)_46TE.2011(v1.0)" xfId="287"/>
    <cellStyle name="_Model_RAB_MRSK_svod_NADB.JNVLS.APTEKA.2011(v1.3.4)_INDEX.STATION.2012(v1.0)_" xfId="288"/>
    <cellStyle name="_Model_RAB_MRSK_svod_NADB.JNVLS.APTEKA.2011(v1.3.4)_INDEX.STATION.2012(v2.0)" xfId="289"/>
    <cellStyle name="_Model_RAB_MRSK_svod_NADB.JNVLS.APTEKA.2011(v1.3.4)_INDEX.STATION.2012(v2.1)" xfId="290"/>
    <cellStyle name="_Model_RAB_MRSK_svod_NADB.JNVLS.APTEKA.2011(v1.3.4)_TEPLO.PREDEL.2012.M(v1.1)_test" xfId="291"/>
    <cellStyle name="_Model_RAB_MRSK_svod_PASSPORT.TEPLO.PROIZV(v2.1)" xfId="292"/>
    <cellStyle name="_Model_RAB_MRSK_svod_PASSPORT.TEPLO.SETI(v1.0)" xfId="293"/>
    <cellStyle name="_Model_RAB_MRSK_svod_PR.PROG.WARM.NOTCOMBI.2012.2.16_v1.4(04.04.11) " xfId="294"/>
    <cellStyle name="_Model_RAB_MRSK_svod_PREDEL.JKH.UTV.2011(v1.0.1)" xfId="295"/>
    <cellStyle name="_Model_RAB_MRSK_svod_PREDEL.JKH.UTV.2011(v1.0.1)_46TE.2011(v1.0)" xfId="296"/>
    <cellStyle name="_Model_RAB_MRSK_svod_PREDEL.JKH.UTV.2011(v1.0.1)_INDEX.STATION.2012(v1.0)_" xfId="297"/>
    <cellStyle name="_Model_RAB_MRSK_svod_PREDEL.JKH.UTV.2011(v1.0.1)_INDEX.STATION.2012(v2.0)" xfId="298"/>
    <cellStyle name="_Model_RAB_MRSK_svod_PREDEL.JKH.UTV.2011(v1.0.1)_INDEX.STATION.2012(v2.1)" xfId="299"/>
    <cellStyle name="_Model_RAB_MRSK_svod_PREDEL.JKH.UTV.2011(v1.0.1)_TEPLO.PREDEL.2012.M(v1.1)_test" xfId="300"/>
    <cellStyle name="_Model_RAB_MRSK_svod_PREDEL.JKH.UTV.2011(v1.1)" xfId="301"/>
    <cellStyle name="_Model_RAB_MRSK_svod_PREDEL.JKH.UTV.2011(v1.1)_FORM5.2012(v1.0)" xfId="302"/>
    <cellStyle name="_Model_RAB_MRSK_svod_PREDEL.JKH.UTV.2011(v1.1)_OREP.INV.GEN.G(v1.0)" xfId="303"/>
    <cellStyle name="_Model_RAB_MRSK_svod_REP.BLR.2012(v1.0)" xfId="304"/>
    <cellStyle name="_Model_RAB_MRSK_svod_TEPLO.PREDEL.2012.M(v1.1)" xfId="305"/>
    <cellStyle name="_Model_RAB_MRSK_svod_TEST.TEMPLATE" xfId="306"/>
    <cellStyle name="_Model_RAB_MRSK_svod_UPDATE.46EE.2011.TO.1.1" xfId="307"/>
    <cellStyle name="_Model_RAB_MRSK_svod_UPDATE.46TE.2011.TO.1.1" xfId="308"/>
    <cellStyle name="_Model_RAB_MRSK_svod_UPDATE.46TE.2011.TO.1.2" xfId="309"/>
    <cellStyle name="_Model_RAB_MRSK_svod_UPDATE.BALANCE.WARM.2011YEAR.TO.1.1" xfId="310"/>
    <cellStyle name="_Model_RAB_MRSK_svod_UPDATE.BALANCE.WARM.2011YEAR.TO.1.1_46TE.2011(v1.0)" xfId="311"/>
    <cellStyle name="_Model_RAB_MRSK_svod_UPDATE.BALANCE.WARM.2011YEAR.TO.1.1_INDEX.STATION.2012(v1.0)_" xfId="312"/>
    <cellStyle name="_Model_RAB_MRSK_svod_UPDATE.BALANCE.WARM.2011YEAR.TO.1.1_INDEX.STATION.2012(v2.0)" xfId="313"/>
    <cellStyle name="_Model_RAB_MRSK_svod_UPDATE.BALANCE.WARM.2011YEAR.TO.1.1_INDEX.STATION.2012(v2.1)" xfId="314"/>
    <cellStyle name="_Model_RAB_MRSK_svod_UPDATE.BALANCE.WARM.2011YEAR.TO.1.1_OREP.KU.2011.MONTHLY.02(v1.1)" xfId="315"/>
    <cellStyle name="_Model_RAB_MRSK_svod_UPDATE.BALANCE.WARM.2011YEAR.TO.1.1_TEPLO.PREDEL.2012.M(v1.1)_test" xfId="316"/>
    <cellStyle name="_Model_RAB_MRSK_svod_UPDATE.NADB.JNVLS.APTEKA.2011.TO.1.3.4" xfId="317"/>
    <cellStyle name="_Model_RAB_MRSK_svod_Книга1" xfId="318"/>
    <cellStyle name="_Model_RAB_MRSK_svod_Книга2_PR.PROG.WARM.NOTCOMBI.2012.2.16_v1.4(04.04.11) " xfId="319"/>
    <cellStyle name="_Model_RAB_MRSK_svod_Передача 2011_с макросом" xfId="320"/>
    <cellStyle name="_Model_RAB_MRSK_svod_реестр объектов ЕНЭС" xfId="321"/>
    <cellStyle name="_NF3x00" xfId="322"/>
    <cellStyle name="_NF3x00 2" xfId="323"/>
    <cellStyle name="_NF3x00 2 2" xfId="324"/>
    <cellStyle name="_NF3x00 3" xfId="325"/>
    <cellStyle name="_NF7x-5x00" xfId="326"/>
    <cellStyle name="_NF7x-5x00 2" xfId="327"/>
    <cellStyle name="_NF7x-5x00 2 2" xfId="328"/>
    <cellStyle name="_NF7x-5x00 3" xfId="329"/>
    <cellStyle name="_Plug" xfId="330"/>
    <cellStyle name="_Plug_4DNS.UPDATE.EXAMPLE" xfId="331"/>
    <cellStyle name="_Plug_Исходная вода" xfId="332"/>
    <cellStyle name="_Plug_Котлы ТЭС" xfId="333"/>
    <cellStyle name="_Plug_ТЭЦ" xfId="334"/>
    <cellStyle name="_Price Lanit 300501" xfId="335"/>
    <cellStyle name="_Price Lanit 300501 2" xfId="336"/>
    <cellStyle name="_Price Lanit 300501 2 2" xfId="337"/>
    <cellStyle name="_Price Lanit 300501 3" xfId="338"/>
    <cellStyle name="_RAB Астрахань послед. 26.03.10" xfId="339"/>
    <cellStyle name="_RAB Астрахань послед. 26.03.10 2" xfId="340"/>
    <cellStyle name="_RAB Астрахань послед. 26.03.10_Лист1" xfId="341"/>
    <cellStyle name="_RAB Астрахань послед. 26.03.10_Лист1 2" xfId="342"/>
    <cellStyle name="_RAB с 2010 года" xfId="343"/>
    <cellStyle name="_RAB с 2010 года 2" xfId="344"/>
    <cellStyle name="_Rombo 130801" xfId="345"/>
    <cellStyle name="_RP-2000" xfId="346"/>
    <cellStyle name="_RP-2000 2" xfId="347"/>
    <cellStyle name="_stock_1306m1" xfId="348"/>
    <cellStyle name="_stock_1306m1 2" xfId="349"/>
    <cellStyle name="_stock_1306m1 2 2" xfId="350"/>
    <cellStyle name="_stock_1306m1 3" xfId="351"/>
    <cellStyle name="_Svedlov" xfId="352"/>
    <cellStyle name="_Svedlov 2" xfId="353"/>
    <cellStyle name="_Svedlov_ВЭС_010107" xfId="354"/>
    <cellStyle name="_Svedlov_ВЭС_010107 2" xfId="355"/>
    <cellStyle name="_Svedlov_НТЭС 01-01-2007" xfId="356"/>
    <cellStyle name="_Svedlov_НТЭС 01-01-2007 2" xfId="357"/>
    <cellStyle name="_SZNP - Eqiuty Roll" xfId="358"/>
    <cellStyle name="_SZNP - Eqiuty Roll 2" xfId="359"/>
    <cellStyle name="_SZNP - rasshifrovki-002000-333" xfId="360"/>
    <cellStyle name="_SZNP - rasshifrovki-002000-333 2" xfId="361"/>
    <cellStyle name="_SZNP - TRS-092000" xfId="362"/>
    <cellStyle name="_SZNP - TRS-092000 2" xfId="363"/>
    <cellStyle name="_tipogr_end" xfId="364"/>
    <cellStyle name="_tipogr_end 2" xfId="365"/>
    <cellStyle name="_TP" xfId="366"/>
    <cellStyle name="_TP 2" xfId="367"/>
    <cellStyle name="_TP 2 2" xfId="368"/>
    <cellStyle name="_TP 3" xfId="369"/>
    <cellStyle name="_TPopt" xfId="370"/>
    <cellStyle name="_TPopt 2" xfId="371"/>
    <cellStyle name="_TPopt 2 2" xfId="372"/>
    <cellStyle name="_TPopt 3" xfId="373"/>
    <cellStyle name="_tset.net.2008" xfId="374"/>
    <cellStyle name="_tset.net.2008 2" xfId="375"/>
    <cellStyle name="_U1" xfId="376"/>
    <cellStyle name="_U1" xfId="377"/>
    <cellStyle name="_U1" xfId="378"/>
    <cellStyle name="_U1" xfId="379"/>
    <cellStyle name="_Агафонов ЛИЗИНГ 19 сентября" xfId="380"/>
    <cellStyle name="_Агафонов ЛИЗИНГ 19 сентября 2" xfId="381"/>
    <cellStyle name="_Акт№166_векс_ДЗ_ ФСК фин ГХ (визовый)" xfId="382"/>
    <cellStyle name="_Альбом  от 25.08.06 недействующая редакция" xfId="383"/>
    <cellStyle name="_Альбом  от 25.08.06 недействующая редакция_Книга1" xfId="16128"/>
    <cellStyle name="_Альбом  от 25.08.06 недействующая редакция_Приложение_3(1)   Часть 1   1 кв 2009г" xfId="16129"/>
    <cellStyle name="_Альбом бюджетных форм   от 23.08.05" xfId="384"/>
    <cellStyle name="_Альбом бюджетных форм   от 23.08.05_Книга1" xfId="16130"/>
    <cellStyle name="_Альбом бюджетных форм   от 23.08.05_Приложение_3(1)   Часть 1   1 кв 2009г" xfId="16131"/>
    <cellStyle name="_Альбом бюджетных форм   от 25.08.05" xfId="385"/>
    <cellStyle name="_Альбом бюджетных форм   от 25.08.05_Книга1" xfId="16132"/>
    <cellStyle name="_Альбом бюджетных форм   от 25.08.05_Приложение_3(1)   Часть 1   1 кв 2009г" xfId="16133"/>
    <cellStyle name="_Альбом бюджетных форм от 18.07.06" xfId="386"/>
    <cellStyle name="_Альбом бюджетных форм от 18.07.06_Книга1" xfId="16134"/>
    <cellStyle name="_Альбом бюджетных форм от 18.07.06_Приложение_3(1)   Часть 1   1 кв 2009г" xfId="16135"/>
    <cellStyle name="_Аморт+коэф1 08 04 08" xfId="387"/>
    <cellStyle name="_Аморт+коэф1 08 04 08 2" xfId="388"/>
    <cellStyle name="_Анализ КТП_регионы" xfId="389"/>
    <cellStyle name="_Анализ КТП_регионы 2" xfId="390"/>
    <cellStyle name="_Анализ КТП_регионы_Аморт+коэф1 08 04 08" xfId="391"/>
    <cellStyle name="_Анализ КТП_регионы_Аморт+коэф1 08 04 08 2" xfId="392"/>
    <cellStyle name="_Анализ КТП_регионы_ДУИ_РИТ" xfId="393"/>
    <cellStyle name="_Анализ КТП_регионы_ДУИ_РИТ 2" xfId="394"/>
    <cellStyle name="_Анализ КТП_регионы_ДУИ_РИТ2" xfId="395"/>
    <cellStyle name="_Анализ КТП_регионы_ДУИ_РИТ2 2" xfId="396"/>
    <cellStyle name="_Анализ КТП_регионы_ИспАппарат" xfId="397"/>
    <cellStyle name="_Анализ КТП_регионы_ИспАппарат 2" xfId="398"/>
    <cellStyle name="_Анализ КТП_регионы_СЭС_010107" xfId="399"/>
    <cellStyle name="_Анализ КТП_регионы_СЭС_010107 2" xfId="400"/>
    <cellStyle name="_Анализ КТП_регионы_ТАЛ ЭС 01_01_2007" xfId="401"/>
    <cellStyle name="_Анализ КТП_регионы_ТАЛ ЭС 01_01_2007 2" xfId="402"/>
    <cellStyle name="_Анализ по ст. Колодзей" xfId="16136"/>
    <cellStyle name="_Анализ по ст. Колодзей_Книга1" xfId="16137"/>
    <cellStyle name="_Анализ по ст. Колодзей_Приложение_3(1)   Часть 1   1 кв 2009г" xfId="16138"/>
    <cellStyle name="_Анализ_231207-3 (2)" xfId="403"/>
    <cellStyle name="_Анализ_231207-3 (2) 2" xfId="404"/>
    <cellStyle name="_АРМ_БП_РСК_V6.1.unprotec" xfId="405"/>
    <cellStyle name="_АРМ_БП_РСК_V6.1.unprotec_Книга1" xfId="16139"/>
    <cellStyle name="_АРМ_БП_РСК_V6.1.unprotec_Приложение_3(1)   Часть 1   1 кв 2009г" xfId="16140"/>
    <cellStyle name="_АТФ_2011-2015_240510" xfId="406"/>
    <cellStyle name="_АТФ_2011-2015_240510 2" xfId="407"/>
    <cellStyle name="_Аудит ожид 2009" xfId="16141"/>
    <cellStyle name="_Аудит ожид 2009_Книга1" xfId="16142"/>
    <cellStyle name="_Аудит ожид 2009_Приложение_3(1)   Часть 1   1 кв 2009г" xfId="16143"/>
    <cellStyle name="_ББюджетные формы.Инвестиции" xfId="16144"/>
    <cellStyle name="_ББюджетные формы.Инвестиции_Книга1" xfId="16145"/>
    <cellStyle name="_ББюджетные формы.Инвестиции_Приложение_3(1)   Часть 1   1 кв 2009г" xfId="16146"/>
    <cellStyle name="_ББюджетные формы.Расходы" xfId="16147"/>
    <cellStyle name="_ББюджетные формы.Расходы_Книга1" xfId="16148"/>
    <cellStyle name="_ББюджетные формы.Расходы_Приложение_3(1)   Часть 1   1 кв 2009г" xfId="16149"/>
    <cellStyle name="_БДР 2 кв  2007 03 04" xfId="408"/>
    <cellStyle name="_БДР 2 кв 2009 12 05 09" xfId="409"/>
    <cellStyle name="_БП_план 2009_ок" xfId="16150"/>
    <cellStyle name="_Бюджет2006_ПОКАЗАТЕЛИ СВОДНЫЕ" xfId="410"/>
    <cellStyle name="_Бюджет2006_ПОКАЗАТЕЛИ СВОДНЫЕ 2" xfId="411"/>
    <cellStyle name="_Бюджетные формы. Закупки" xfId="16151"/>
    <cellStyle name="_Бюджетные формы. Закупки_Книга1" xfId="16152"/>
    <cellStyle name="_Бюджетные формы. Закупки_Приложение_3(1)   Часть 1   1 кв 2009г" xfId="16153"/>
    <cellStyle name="_Бюджетные формы.Доходы" xfId="16154"/>
    <cellStyle name="_Бюджетные формы.Доходы_Книга1" xfId="16155"/>
    <cellStyle name="_Бюджетные формы.Доходы_Приложение_3(1)   Часть 1   1 кв 2009г" xfId="16156"/>
    <cellStyle name="_Бюджетные формы.Расходы v.3.1" xfId="412"/>
    <cellStyle name="_Бюджетные формы.Расходы v.3.1_Книга1" xfId="16157"/>
    <cellStyle name="_Бюджетные формы.Расходы v.3.1_Приложение_3(1)   Часть 1   1 кв 2009г" xfId="16158"/>
    <cellStyle name="_Бюджетные формы.Расходы_19.10.07" xfId="16159"/>
    <cellStyle name="_Бюджетные формы.Расходы_19.10.07_Книга1" xfId="16160"/>
    <cellStyle name="_Бюджетные формы.Расходы_19.10.07_Приложение_3(1)   Часть 1   1 кв 2009г" xfId="16161"/>
    <cellStyle name="_Бюджетные формы.Финансы" xfId="16162"/>
    <cellStyle name="_Бюджетные формы.Финансы_Книга1" xfId="16163"/>
    <cellStyle name="_Бюджетные формы.Финансы_Приложение_3(1)   Часть 1   1 кв 2009г" xfId="16164"/>
    <cellStyle name="_Бюджетные формы.ФинБюджеты" xfId="16165"/>
    <cellStyle name="_Бюджетные формы.ФинБюджеты_Книга1" xfId="16166"/>
    <cellStyle name="_Бюджетные формы.ФинБюджеты_Приложение_3(1)   Часть 1   1 кв 2009г" xfId="16167"/>
    <cellStyle name="_в отчет" xfId="413"/>
    <cellStyle name="_в отчет 2" xfId="414"/>
    <cellStyle name="_Ввод" xfId="16168"/>
    <cellStyle name="_Владимирэнерго 3+2+2" xfId="415"/>
    <cellStyle name="_Владимирэнерго 3+2+2 2" xfId="416"/>
    <cellStyle name="_ВО ОП ТЭС-ОТ- 2007" xfId="417"/>
    <cellStyle name="_ВО ОП ТЭС-ОТ- 2007 2" xfId="418"/>
    <cellStyle name="_ВО ОП ТЭС-ОТ- 2007_Новая инструкция1_фст" xfId="419"/>
    <cellStyle name="_ВО ОП ТЭС-ОТ- 2007_Новая инструкция1_фст 2" xfId="420"/>
    <cellStyle name="_Волгоград" xfId="421"/>
    <cellStyle name="_Волгоград 2" xfId="422"/>
    <cellStyle name="_Волгоград Модель_RAB  ( опер.утв.2009, со сглаж.6,2%)" xfId="423"/>
    <cellStyle name="_Волгоград Модель_RAB ( опер.утв.2009) 6,2 БС" xfId="424"/>
    <cellStyle name="_Волгоград_Лист1" xfId="425"/>
    <cellStyle name="_Волгоград_Лист1 2" xfId="426"/>
    <cellStyle name="_все" xfId="427"/>
    <cellStyle name="_ВФ ОАО ТЭС-ОТ- 2009" xfId="428"/>
    <cellStyle name="_ВФ ОАО ТЭС-ОТ- 2009 2" xfId="429"/>
    <cellStyle name="_ВФ ОАО ТЭС-ОТ- 2009_Новая инструкция1_фст" xfId="430"/>
    <cellStyle name="_ВФ ОАО ТЭС-ОТ- 2009_Новая инструкция1_фст 2" xfId="431"/>
    <cellStyle name="_выпадающие доходы от снижения ПО (1)" xfId="432"/>
    <cellStyle name="_выпадающие доходы от снижения ПО (1) 2" xfId="433"/>
    <cellStyle name="_выпадающие доходы от снижения ПО (1)_Лист1" xfId="434"/>
    <cellStyle name="_выпадающие доходы от снижения ПО (1)_Лист1 2" xfId="435"/>
    <cellStyle name="_Выполнение инв  программ в 2006 г 03 02 07" xfId="436"/>
    <cellStyle name="_выручка по присоединениям2" xfId="437"/>
    <cellStyle name="_выручка по присоединениям2 2" xfId="438"/>
    <cellStyle name="_выручка по присоединениям2_Книга1" xfId="16169"/>
    <cellStyle name="_выручка по присоединениям2_Новая инструкция1_фст" xfId="439"/>
    <cellStyle name="_выручка по присоединениям2_Новая инструкция1_фст 2" xfId="440"/>
    <cellStyle name="_выручка по присоединениям2_Приложение_3(1)   Часть 1   1 кв 2009г" xfId="16170"/>
    <cellStyle name="_выручка по присоединениям2_реестр объектов ЕНЭС" xfId="441"/>
    <cellStyle name="_выручка по присоединениям2_реестр объектов ЕНЭС 2" xfId="442"/>
    <cellStyle name="_ВЭС" xfId="443"/>
    <cellStyle name="_Деп.взаимод.с клиентами и рынком (РАО)" xfId="444"/>
    <cellStyle name="_Дефицит Выручки-2010" xfId="445"/>
    <cellStyle name="_Договор аренды ЯЭ с разбивкой" xfId="446"/>
    <cellStyle name="_Договор аренды ЯЭ с разбивкой 2" xfId="447"/>
    <cellStyle name="_Договор аренды ЯЭ с разбивкой_Новая инструкция1_фст" xfId="448"/>
    <cellStyle name="_Договор аренды ЯЭ с разбивкой_Новая инструкция1_фст 2" xfId="449"/>
    <cellStyle name="_Доходы, финансовые бюджеты" xfId="16171"/>
    <cellStyle name="_Доходы, финансовые бюджеты_Книга1" xfId="16172"/>
    <cellStyle name="_Доходы, финансовые бюджеты_Приложение_3(1)   Часть 1   1 кв 2009г" xfId="16173"/>
    <cellStyle name="_ДПН на 3 кв - короткий" xfId="450"/>
    <cellStyle name="_ДПН на 3 кв - короткий 2" xfId="451"/>
    <cellStyle name="_ЕИАС" xfId="452"/>
    <cellStyle name="_Западная Сибирь" xfId="453"/>
    <cellStyle name="_Затратный СШГЭС  14 11 2004" xfId="454"/>
    <cellStyle name="_Затратный СШГЭС  14 11 2004 2" xfId="455"/>
    <cellStyle name="_Защита ФЗП" xfId="456"/>
    <cellStyle name="_Защита ФЗП 2" xfId="457"/>
    <cellStyle name="_Заявка Тестова  СКОРРЕКТИРОВАННАЯ" xfId="458"/>
    <cellStyle name="_Заявка Тестова  СКОРРЕКТИРОВАННАЯ 2" xfId="459"/>
    <cellStyle name="_Инвест программа" xfId="460"/>
    <cellStyle name="_Инвест программа 2" xfId="461"/>
    <cellStyle name="_Инвест ТЗ" xfId="462"/>
    <cellStyle name="_Инвест ТЗ АВТОМАТИЗАЦИЯ  1.06.06   Ф" xfId="463"/>
    <cellStyle name="_Инвест ТЗ АВТОМАТИЗАЦИЯ  1.06.06   Ф_Книга1" xfId="16174"/>
    <cellStyle name="_Инвест ТЗ АВТОМАТИЗАЦИЯ  1.06.06   Ф_Приложение_3(1)   Часть 1   1 кв 2009г" xfId="16175"/>
    <cellStyle name="_Инвест ТЗ АВТОМАТИЗАЦИЯ  31.05.06   Ф нов" xfId="464"/>
    <cellStyle name="_Инвест ТЗ АВТОМАТИЗАЦИЯ  31.05.06   Ф нов_Книга1" xfId="16176"/>
    <cellStyle name="_Инвест ТЗ АВТОМАТИЗАЦИЯ  31.05.06   Ф нов_Приложение_3(1)   Часть 1   1 кв 2009г" xfId="16177"/>
    <cellStyle name="_Инвест ТЗ_Книга1" xfId="16178"/>
    <cellStyle name="_Инвест ТЗ_Приложение_3(1)   Часть 1   1 кв 2009г" xfId="16179"/>
    <cellStyle name="_Инвестпрограмма на 2007г " xfId="465"/>
    <cellStyle name="_Индексация исторических затрат" xfId="466"/>
    <cellStyle name="_Индексация исторических затрат 2" xfId="467"/>
    <cellStyle name="_ИНФОРМАЦИЯ ПО ДОГОВОРАМ ЛИЗИНГА" xfId="468"/>
    <cellStyle name="_ИНФОРМАЦИЯ ПО ДОГОВОРАМ ЛИЗИНГА 19 мая" xfId="469"/>
    <cellStyle name="_ИНФОРМАЦИЯ ПО ДОГОВОРАМ ЛИЗИНГА 19 мая 2" xfId="470"/>
    <cellStyle name="_ИНФОРМАЦИЯ ПО ДОГОВОРАМ ЛИЗИНГА 2" xfId="471"/>
    <cellStyle name="_ИНФОРМАЦИЯ ПО ДОГОВОРАМ ЛИЗИНГА 27.04.071" xfId="472"/>
    <cellStyle name="_ИНФОРМАЦИЯ ПО ДОГОВОРАМ ЛИЗИНГА 27.04.071 2" xfId="473"/>
    <cellStyle name="_ИНФОРМАЦИЯ ПО ДОГОВОРАМ ЛИЗИНГА1" xfId="474"/>
    <cellStyle name="_ИНФОРМАЦИЯ ПО ДОГОВОРАМ ЛИЗИНГА1 2" xfId="475"/>
    <cellStyle name="_ИП 17032006" xfId="476"/>
    <cellStyle name="_ИП 17032006 2" xfId="477"/>
    <cellStyle name="_ИП СО 2006-2010 отпр 22 01 07" xfId="478"/>
    <cellStyle name="_ИП СО 2006-2010 отпр 22 01 07 2" xfId="479"/>
    <cellStyle name="_ИП Ставропольэнерго 2006-2010 210807" xfId="480"/>
    <cellStyle name="_ИП Ставропольэнерго 2006-2010 210807 2" xfId="481"/>
    <cellStyle name="_ИП ФСК 10_10_07 куцанкиной" xfId="482"/>
    <cellStyle name="_ИП ФСК 10_10_07 куцанкиной 2" xfId="483"/>
    <cellStyle name="_ИП ФСК на 2008-2012 17 12 071" xfId="484"/>
    <cellStyle name="_ИП ФСК на 2008-2012 17 12 071 2" xfId="485"/>
    <cellStyle name="_ИПР ЧЭ 2008 г." xfId="486"/>
    <cellStyle name="_ИПР ЧЭ 2008 г. 2" xfId="487"/>
    <cellStyle name="_Исполнение  за 9 месяцев 2006 г для совещания 13.10." xfId="488"/>
    <cellStyle name="_Исходные данные для модели" xfId="489"/>
    <cellStyle name="_Исходные данные для модели 2" xfId="490"/>
    <cellStyle name="_Исходные данные для модели_Лист1" xfId="491"/>
    <cellStyle name="_Исходные данные для модели_Лист1 2" xfId="492"/>
    <cellStyle name="_Исходные данные для модели_Новая инструкция1_фст" xfId="493"/>
    <cellStyle name="_Исходные данные для модели_Новая инструкция1_фст 2" xfId="494"/>
    <cellStyle name="_Исходные данные для модели_реестр объектов ЕНЭС" xfId="495"/>
    <cellStyle name="_Исходные данные для модели_реестр объектов ЕНЭС 2" xfId="496"/>
    <cellStyle name="_итоговый файл 1" xfId="16180"/>
    <cellStyle name="_итоговый файл 1_Книга1" xfId="16181"/>
    <cellStyle name="_итоговый файл 1_Приложение_3(1)   Часть 1   1 кв 2009г" xfId="16182"/>
    <cellStyle name="_калмыкия 2010" xfId="497"/>
    <cellStyle name="_Кап.вложения - табл 6.2.5" xfId="498"/>
    <cellStyle name="_Кап.вложения - табл 6.2.5 2" xfId="499"/>
    <cellStyle name="_капитализация 2006 _4аа" xfId="500"/>
    <cellStyle name="_капитализация 2006 _4аа 2" xfId="501"/>
    <cellStyle name="_КЗ свыше 3 лет" xfId="502"/>
    <cellStyle name="_КЗ свыше 3 лет 2" xfId="503"/>
    <cellStyle name="_КЗ свыше 3 лет_Шаблон по расчету тарифов методом RAB на 2011" xfId="504"/>
    <cellStyle name="_КЗ свыше 3 лет_Шаблон по расчету тарифов методом RAB на 2011 2" xfId="505"/>
    <cellStyle name="_Кировэнерго Заявка в РСТ 27 04 09 новые МУ1" xfId="506"/>
    <cellStyle name="_Кировэнерго Заявка в РСТ 27 04 09 новые МУ1 2" xfId="507"/>
    <cellStyle name="_Классификаторы" xfId="508"/>
    <cellStyle name="_классификаторы УБМ (изменения)" xfId="509"/>
    <cellStyle name="_классификаторы УБМ (изменения)_Книга1" xfId="16183"/>
    <cellStyle name="_классификаторы УБМ (изменения)_Приложение_3(1)   Часть 1   1 кв 2009г" xfId="16184"/>
    <cellStyle name="_Классификаторы_Книга1" xfId="16185"/>
    <cellStyle name="_Классификаторы_Приложение_3(1)   Часть 1   1 кв 2009г" xfId="16186"/>
    <cellStyle name="_Книга1" xfId="510"/>
    <cellStyle name="_Книга1 2" xfId="511"/>
    <cellStyle name="_Книга1 2 2" xfId="512"/>
    <cellStyle name="_Книга1 3" xfId="513"/>
    <cellStyle name="_Книга1_Калмэнерго" xfId="16187"/>
    <cellStyle name="_Книга1_Книга1" xfId="16188"/>
    <cellStyle name="_Книга1_Копия АРМ_БП_РСК_V10 0_20100213" xfId="514"/>
    <cellStyle name="_Книга1_Копия АРМ_БП_РСК_V10 0_20100213 2" xfId="515"/>
    <cellStyle name="_Книга1_Копия АРМ_БП_РСК_V10 0_20100213 2 2" xfId="516"/>
    <cellStyle name="_Книга1_Копия АРМ_БП_РСК_V10 0_20100213 3" xfId="517"/>
    <cellStyle name="_Книга1_Копия АРМ_БП_РСК_V10 0_20100213_Калмэнерго" xfId="16189"/>
    <cellStyle name="_Книга1_Корректировка_БП_полугодия_c_изменением_резерва" xfId="16190"/>
    <cellStyle name="_Книга1_Приложение_3(1)   Часть 1   1 кв 2009г" xfId="16191"/>
    <cellStyle name="_Книга1_Расширенный формат после совещания 2610" xfId="518"/>
    <cellStyle name="_Книга1_Расширенный формат после совещания 2610 2" xfId="519"/>
    <cellStyle name="_Книга12 (3)" xfId="520"/>
    <cellStyle name="_Книга2" xfId="521"/>
    <cellStyle name="_Книга3 (8)" xfId="522"/>
    <cellStyle name="_Книга3 (9)" xfId="523"/>
    <cellStyle name="_Книга4" xfId="524"/>
    <cellStyle name="_Книга4 2" xfId="525"/>
    <cellStyle name="_Книга4 2 2" xfId="526"/>
    <cellStyle name="_Книга4 3" xfId="527"/>
    <cellStyle name="_Книга5" xfId="528"/>
    <cellStyle name="_Книга5_Книга1" xfId="16192"/>
    <cellStyle name="_Книга5_Приложение_3(1)   Часть 1   1 кв 2009г" xfId="16193"/>
    <cellStyle name="_Конечный вариант КАП ВЛОЖ на ПРИС по 4 филиалам (741 829 из 11 000 руб) без 1 и 2 кв и впу 14_06 на общую 2 772 млрд" xfId="529"/>
    <cellStyle name="_Конечный вариант КАП ВЛОЖ на ПРИС по 4 филиалам (741 829 из 11 000 руб) без 1 и 2 кв и впу 14_06 на общую 2 772 млрд 2" xfId="530"/>
    <cellStyle name="_Консолидация-2008-проект-new" xfId="531"/>
    <cellStyle name="_Консолидация-2008-проект-new 2" xfId="532"/>
    <cellStyle name="_Копия RAB_КЭ_с тарифными решениями 2010 (2) (2)" xfId="533"/>
    <cellStyle name="_Копия Выпадающиерасходы за 2007 на 2009 год (ПОСЛЕДНИЙ) (2)" xfId="534"/>
    <cellStyle name="_Копия Выпадающиерасходы за 2007 на 2009 год (ПОСЛЕДНИЙ) (2) 2" xfId="535"/>
    <cellStyle name="_Копия Корпоративное управление бюджет 2009" xfId="536"/>
    <cellStyle name="_Копия Модель_2 2 3_МРСК СК  в регионы 131009 с коррект по СтавФ 21 10 09 11111" xfId="537"/>
    <cellStyle name="_Копия Модель_2 2 3_МРСК СК  в регионы 131009 с коррект по СтавФ 21 10 09 11111 2" xfId="538"/>
    <cellStyle name="_Копия Модель_RAB_Калмэнерго_рост10 (опер на уровне утв 2009 со сглаж )" xfId="539"/>
    <cellStyle name="_Копия Прил 2(Показатели ИП)" xfId="540"/>
    <cellStyle name="_Копия Прил 2(Показатели ИП) 2" xfId="541"/>
    <cellStyle name="_Копия Программа первоочередных мер_(правка 18 05 06 Усаров_2А_3)" xfId="542"/>
    <cellStyle name="_Копия Программа первоочередных мер_(правка 18 05 06 Усаров_2А_3) 2" xfId="543"/>
    <cellStyle name="_Копия Свод все сети+" xfId="544"/>
    <cellStyle name="_Копия Свод все сети+ 2" xfId="545"/>
    <cellStyle name="_Копия Форматы УУ15" xfId="16194"/>
    <cellStyle name="_Копия Форматы УУ15_Книга1" xfId="16195"/>
    <cellStyle name="_Копия Форматы УУ15_Приложение_3(1)   Часть 1   1 кв 2009г" xfId="16196"/>
    <cellStyle name="_Копия формы для ФСК" xfId="546"/>
    <cellStyle name="_Копия формы для ФСК 2" xfId="547"/>
    <cellStyle name="_Корона " xfId="548"/>
    <cellStyle name="_Коррект 2009 формула16" xfId="549"/>
    <cellStyle name="_Коррект 2009 формула16 2" xfId="550"/>
    <cellStyle name="_Коррект 2009 формула16_Лист1" xfId="551"/>
    <cellStyle name="_Коррект 2009 формула16_Лист1 2" xfId="552"/>
    <cellStyle name="_Корректировка НВВ 2011 АЭ" xfId="553"/>
    <cellStyle name="_Кубань НВВ (2)" xfId="554"/>
    <cellStyle name="_Кубань НВВ (2) 2" xfId="555"/>
    <cellStyle name="_Кубань НВВ (2)_Лист1" xfId="556"/>
    <cellStyle name="_Кубань НВВ (2)_Лист1 2" xfId="557"/>
    <cellStyle name="_ЛИЗИНГ" xfId="558"/>
    <cellStyle name="_Лизинг 1кв 2008г 6пр" xfId="559"/>
    <cellStyle name="_Лизинг 1кв 2008г 6пр 2" xfId="560"/>
    <cellStyle name="_ЛИЗИНГ 2" xfId="561"/>
    <cellStyle name="_ЛИЗИНГ Агафонов 15.01.08" xfId="562"/>
    <cellStyle name="_ЛИЗИНГ Агафонов 15.01.08 2" xfId="563"/>
    <cellStyle name="_Лизинг справка по забалансу 3 апрель" xfId="564"/>
    <cellStyle name="_Лизинг справка по забалансу 3 апрель 2" xfId="565"/>
    <cellStyle name="_Лист1" xfId="566"/>
    <cellStyle name="_Лист1 (2)" xfId="567"/>
    <cellStyle name="_Лист1 (2) 2" xfId="568"/>
    <cellStyle name="_Лист1 2" xfId="569"/>
    <cellStyle name="_Лист4" xfId="570"/>
    <cellStyle name="_Лист4 2" xfId="571"/>
    <cellStyle name="_Макет_Итоговый лист по анализу ИПР" xfId="572"/>
    <cellStyle name="_Макет_Итоговый лист по анализу ИПР 2" xfId="573"/>
    <cellStyle name="_Материалы на эксплуатацию для Г А " xfId="16197"/>
    <cellStyle name="_Материалы на эксплуатацию для Г А _Книга1" xfId="16198"/>
    <cellStyle name="_Материалы на эксплуатацию для Г А _Приложение_3(1)   Часть 1   1 кв 2009г" xfId="16199"/>
    <cellStyle name="_меню по ТП (2)" xfId="574"/>
    <cellStyle name="_меню по ТП (2) 2" xfId="575"/>
    <cellStyle name="_МОДЕЛЬ_1 (2)" xfId="576"/>
    <cellStyle name="_МОДЕЛЬ_1 (2) 2" xfId="577"/>
    <cellStyle name="_МОДЕЛЬ_1 (2) 2_OREP.KU.2011.MONTHLY.02(v0.1)" xfId="578"/>
    <cellStyle name="_МОДЕЛЬ_1 (2) 2_OREP.KU.2011.MONTHLY.02(v0.4)" xfId="579"/>
    <cellStyle name="_МОДЕЛЬ_1 (2) 2_OREP.KU.2011.MONTHLY.11(v1.4)" xfId="580"/>
    <cellStyle name="_МОДЕЛЬ_1 (2) 2_UPDATE.OREP.KU.2011.MONTHLY.02.TO.1.2" xfId="581"/>
    <cellStyle name="_МОДЕЛЬ_1 (2) 3" xfId="582"/>
    <cellStyle name="_МОДЕЛЬ_1 (2)_46EE.2011(v1.0)" xfId="583"/>
    <cellStyle name="_МОДЕЛЬ_1 (2)_46EE.2011(v1.0)_46TE.2011(v1.0)" xfId="584"/>
    <cellStyle name="_МОДЕЛЬ_1 (2)_46EE.2011(v1.0)_INDEX.STATION.2012(v1.0)_" xfId="585"/>
    <cellStyle name="_МОДЕЛЬ_1 (2)_46EE.2011(v1.0)_INDEX.STATION.2012(v2.0)" xfId="586"/>
    <cellStyle name="_МОДЕЛЬ_1 (2)_46EE.2011(v1.0)_INDEX.STATION.2012(v2.1)" xfId="587"/>
    <cellStyle name="_МОДЕЛЬ_1 (2)_46EE.2011(v1.0)_TEPLO.PREDEL.2012.M(v1.1)_test" xfId="588"/>
    <cellStyle name="_МОДЕЛЬ_1 (2)_46EE.2011(v1.2)" xfId="589"/>
    <cellStyle name="_МОДЕЛЬ_1 (2)_46EE.2011(v1.2)_FORM5.2012(v1.0)" xfId="590"/>
    <cellStyle name="_МОДЕЛЬ_1 (2)_46EE.2011(v1.2)_OREP.INV.GEN.G(v1.0)" xfId="591"/>
    <cellStyle name="_МОДЕЛЬ_1 (2)_46EP.2011(v2.0)" xfId="592"/>
    <cellStyle name="_МОДЕЛЬ_1 (2)_46EP.2012(v0.1)" xfId="593"/>
    <cellStyle name="_МОДЕЛЬ_1 (2)_46TE.2011(v1.0)" xfId="594"/>
    <cellStyle name="_МОДЕЛЬ_1 (2)_4DNS.UPDATE.EXAMPLE" xfId="595"/>
    <cellStyle name="_МОДЕЛЬ_1 (2)_ARMRAZR" xfId="596"/>
    <cellStyle name="_МОДЕЛЬ_1 (2)_BALANCE.WARM.2010.FACT(v1.0)" xfId="597"/>
    <cellStyle name="_МОДЕЛЬ_1 (2)_BALANCE.WARM.2010.PLAN" xfId="598"/>
    <cellStyle name="_МОДЕЛЬ_1 (2)_BALANCE.WARM.2010.PLAN_FORM5.2012(v1.0)" xfId="599"/>
    <cellStyle name="_МОДЕЛЬ_1 (2)_BALANCE.WARM.2010.PLAN_OREP.INV.GEN.G(v1.0)" xfId="600"/>
    <cellStyle name="_МОДЕЛЬ_1 (2)_BALANCE.WARM.2011YEAR(v0.7)" xfId="601"/>
    <cellStyle name="_МОДЕЛЬ_1 (2)_BALANCE.WARM.2011YEAR(v0.7)_FORM5.2012(v1.0)" xfId="602"/>
    <cellStyle name="_МОДЕЛЬ_1 (2)_BALANCE.WARM.2011YEAR(v0.7)_OREP.INV.GEN.G(v1.0)" xfId="603"/>
    <cellStyle name="_МОДЕЛЬ_1 (2)_BALANCE.WARM.2011YEAR.NEW.UPDATE.SCHEME" xfId="604"/>
    <cellStyle name="_МОДЕЛЬ_1 (2)_CALC.NORMATIV.KU(v0.2)" xfId="605"/>
    <cellStyle name="_МОДЕЛЬ_1 (2)_EE.2REK.P2011.4.78(v0.3)" xfId="606"/>
    <cellStyle name="_МОДЕЛЬ_1 (2)_FORM3.1.2013(v0.2)" xfId="607"/>
    <cellStyle name="_МОДЕЛЬ_1 (2)_FORM3.2013(v1.0)" xfId="608"/>
    <cellStyle name="_МОДЕЛЬ_1 (2)_FORM3.REG(v1.0)" xfId="609"/>
    <cellStyle name="_МОДЕЛЬ_1 (2)_FORM910.2012(v0.5)" xfId="610"/>
    <cellStyle name="_МОДЕЛЬ_1 (2)_FORM910.2012(v0.5)_FORM5.2012(v1.0)" xfId="611"/>
    <cellStyle name="_МОДЕЛЬ_1 (2)_FORM910.2012(v1.1)" xfId="612"/>
    <cellStyle name="_МОДЕЛЬ_1 (2)_INVEST.EE.PLAN.4.78(v0.1)" xfId="613"/>
    <cellStyle name="_МОДЕЛЬ_1 (2)_INVEST.EE.PLAN.4.78(v0.3)" xfId="614"/>
    <cellStyle name="_МОДЕЛЬ_1 (2)_INVEST.EE.PLAN.4.78(v1.0)" xfId="615"/>
    <cellStyle name="_МОДЕЛЬ_1 (2)_INVEST.EE.PLAN.4.78(v1.0)_FORM11.2013" xfId="616"/>
    <cellStyle name="_МОДЕЛЬ_1 (2)_INVEST.EE.PLAN.4.78(v1.0)_PASSPORT.TEPLO.PROIZV(v2.0)" xfId="617"/>
    <cellStyle name="_МОДЕЛЬ_1 (2)_INVEST.EE.PLAN.4.78(v1.0)_PASSPORT.TEPLO.PROIZV(v2.0)_MWT.POTERI.SETI.2012(v0.1)" xfId="618"/>
    <cellStyle name="_МОДЕЛЬ_1 (2)_INVEST.EE.PLAN.4.78(v1.0)_PASSPORT.TEPLO.PROIZV(v2.0)_PASSPORT.TEPLO.SETI(v2.0f)" xfId="619"/>
    <cellStyle name="_МОДЕЛЬ_1 (2)_INVEST.EE.PLAN.4.78(v1.0)_PASSPORT.TEPLO.PROIZV(v2.0)_Книга1" xfId="620"/>
    <cellStyle name="_МОДЕЛЬ_1 (2)_INVEST.EE.PLAN.4.78(v1.0)_PASSPORT.TEPLO.SETI(v2.0f)" xfId="621"/>
    <cellStyle name="_МОДЕЛЬ_1 (2)_INVEST.EE.PLAN.4.78(v1.0)_Книга1" xfId="622"/>
    <cellStyle name="_МОДЕЛЬ_1 (2)_INVEST.PLAN.4.78(v0.1)" xfId="623"/>
    <cellStyle name="_МОДЕЛЬ_1 (2)_INVEST.WARM.PLAN.4.78(v0.1)" xfId="624"/>
    <cellStyle name="_МОДЕЛЬ_1 (2)_INVEST_WARM_PLAN" xfId="625"/>
    <cellStyle name="_МОДЕЛЬ_1 (2)_NADB.JNVLP.APTEKA.2012(v1.0)_21_02_12" xfId="626"/>
    <cellStyle name="_МОДЕЛЬ_1 (2)_NADB.JNVLS.APTEKA.2011(v1.3.3)" xfId="627"/>
    <cellStyle name="_МОДЕЛЬ_1 (2)_NADB.JNVLS.APTEKA.2011(v1.3.3)_46TE.2011(v1.0)" xfId="628"/>
    <cellStyle name="_МОДЕЛЬ_1 (2)_NADB.JNVLS.APTEKA.2011(v1.3.3)_INDEX.STATION.2012(v1.0)_" xfId="629"/>
    <cellStyle name="_МОДЕЛЬ_1 (2)_NADB.JNVLS.APTEKA.2011(v1.3.3)_INDEX.STATION.2012(v2.0)" xfId="630"/>
    <cellStyle name="_МОДЕЛЬ_1 (2)_NADB.JNVLS.APTEKA.2011(v1.3.3)_INDEX.STATION.2012(v2.1)" xfId="631"/>
    <cellStyle name="_МОДЕЛЬ_1 (2)_NADB.JNVLS.APTEKA.2011(v1.3.3)_TEPLO.PREDEL.2012.M(v1.1)_test" xfId="632"/>
    <cellStyle name="_МОДЕЛЬ_1 (2)_NADB.JNVLS.APTEKA.2011(v1.3.4)" xfId="633"/>
    <cellStyle name="_МОДЕЛЬ_1 (2)_NADB.JNVLS.APTEKA.2011(v1.3.4)_46TE.2011(v1.0)" xfId="634"/>
    <cellStyle name="_МОДЕЛЬ_1 (2)_NADB.JNVLS.APTEKA.2011(v1.3.4)_INDEX.STATION.2012(v1.0)_" xfId="635"/>
    <cellStyle name="_МОДЕЛЬ_1 (2)_NADB.JNVLS.APTEKA.2011(v1.3.4)_INDEX.STATION.2012(v2.0)" xfId="636"/>
    <cellStyle name="_МОДЕЛЬ_1 (2)_NADB.JNVLS.APTEKA.2011(v1.3.4)_INDEX.STATION.2012(v2.1)" xfId="637"/>
    <cellStyle name="_МОДЕЛЬ_1 (2)_NADB.JNVLS.APTEKA.2011(v1.3.4)_TEPLO.PREDEL.2012.M(v1.1)_test" xfId="638"/>
    <cellStyle name="_МОДЕЛЬ_1 (2)_PASSPORT.TEPLO.PROIZV(v2.1)" xfId="639"/>
    <cellStyle name="_МОДЕЛЬ_1 (2)_PASSPORT.TEPLO.SETI(v1.0)" xfId="640"/>
    <cellStyle name="_МОДЕЛЬ_1 (2)_PR.PROG.WARM.NOTCOMBI.2012.2.16_v1.4(04.04.11) " xfId="641"/>
    <cellStyle name="_МОДЕЛЬ_1 (2)_PREDEL.JKH.UTV.2011(v1.0.1)" xfId="642"/>
    <cellStyle name="_МОДЕЛЬ_1 (2)_PREDEL.JKH.UTV.2011(v1.0.1)_46TE.2011(v1.0)" xfId="643"/>
    <cellStyle name="_МОДЕЛЬ_1 (2)_PREDEL.JKH.UTV.2011(v1.0.1)_INDEX.STATION.2012(v1.0)_" xfId="644"/>
    <cellStyle name="_МОДЕЛЬ_1 (2)_PREDEL.JKH.UTV.2011(v1.0.1)_INDEX.STATION.2012(v2.0)" xfId="645"/>
    <cellStyle name="_МОДЕЛЬ_1 (2)_PREDEL.JKH.UTV.2011(v1.0.1)_INDEX.STATION.2012(v2.1)" xfId="646"/>
    <cellStyle name="_МОДЕЛЬ_1 (2)_PREDEL.JKH.UTV.2011(v1.0.1)_TEPLO.PREDEL.2012.M(v1.1)_test" xfId="647"/>
    <cellStyle name="_МОДЕЛЬ_1 (2)_PREDEL.JKH.UTV.2011(v1.1)" xfId="648"/>
    <cellStyle name="_МОДЕЛЬ_1 (2)_PREDEL.JKH.UTV.2011(v1.1)_FORM5.2012(v1.0)" xfId="649"/>
    <cellStyle name="_МОДЕЛЬ_1 (2)_PREDEL.JKH.UTV.2011(v1.1)_OREP.INV.GEN.G(v1.0)" xfId="650"/>
    <cellStyle name="_МОДЕЛЬ_1 (2)_REP.BLR.2012(v1.0)" xfId="651"/>
    <cellStyle name="_МОДЕЛЬ_1 (2)_TEPLO.PREDEL.2012.M(v1.1)" xfId="652"/>
    <cellStyle name="_МОДЕЛЬ_1 (2)_TEST.TEMPLATE" xfId="653"/>
    <cellStyle name="_МОДЕЛЬ_1 (2)_UPDATE.46EE.2011.TO.1.1" xfId="654"/>
    <cellStyle name="_МОДЕЛЬ_1 (2)_UPDATE.46TE.2011.TO.1.1" xfId="655"/>
    <cellStyle name="_МОДЕЛЬ_1 (2)_UPDATE.46TE.2011.TO.1.2" xfId="656"/>
    <cellStyle name="_МОДЕЛЬ_1 (2)_UPDATE.BALANCE.WARM.2011YEAR.TO.1.1" xfId="657"/>
    <cellStyle name="_МОДЕЛЬ_1 (2)_UPDATE.BALANCE.WARM.2011YEAR.TO.1.1_46TE.2011(v1.0)" xfId="658"/>
    <cellStyle name="_МОДЕЛЬ_1 (2)_UPDATE.BALANCE.WARM.2011YEAR.TO.1.1_INDEX.STATION.2012(v1.0)_" xfId="659"/>
    <cellStyle name="_МОДЕЛЬ_1 (2)_UPDATE.BALANCE.WARM.2011YEAR.TO.1.1_INDEX.STATION.2012(v2.0)" xfId="660"/>
    <cellStyle name="_МОДЕЛЬ_1 (2)_UPDATE.BALANCE.WARM.2011YEAR.TO.1.1_INDEX.STATION.2012(v2.1)" xfId="661"/>
    <cellStyle name="_МОДЕЛЬ_1 (2)_UPDATE.BALANCE.WARM.2011YEAR.TO.1.1_OREP.KU.2011.MONTHLY.02(v1.1)" xfId="662"/>
    <cellStyle name="_МОДЕЛЬ_1 (2)_UPDATE.BALANCE.WARM.2011YEAR.TO.1.1_TEPLO.PREDEL.2012.M(v1.1)_test" xfId="663"/>
    <cellStyle name="_МОДЕЛЬ_1 (2)_UPDATE.NADB.JNVLS.APTEKA.2011.TO.1.3.4" xfId="664"/>
    <cellStyle name="_МОДЕЛЬ_1 (2)_Книга1" xfId="665"/>
    <cellStyle name="_МОДЕЛЬ_1 (2)_Книга2_PR.PROG.WARM.NOTCOMBI.2012.2.16_v1.4(04.04.11) " xfId="666"/>
    <cellStyle name="_МОДЕЛЬ_1 (2)_Передача 2011_с макросом" xfId="667"/>
    <cellStyle name="_Модель_1.4.2" xfId="668"/>
    <cellStyle name="_Модель_2.1" xfId="669"/>
    <cellStyle name="_Модель_2.1 2" xfId="670"/>
    <cellStyle name="_Модель_RAB (формат 08032009)" xfId="671"/>
    <cellStyle name="_МОЭСК" xfId="672"/>
    <cellStyle name="_МОЭСК 2" xfId="673"/>
    <cellStyle name="_МЭС Волги  Об_мат_Таблица 4" xfId="674"/>
    <cellStyle name="_МЭС Востока_Результаты расчета" xfId="675"/>
    <cellStyle name="_МЭС С-З Баланс 2009г факт" xfId="676"/>
    <cellStyle name="_МЭС Юга_ табл.1" xfId="677"/>
    <cellStyle name="_МЭС_Востока__Т1" xfId="678"/>
    <cellStyle name="_МЭС_Урала_Т1" xfId="679"/>
    <cellStyle name="_МЭС_Центра_результаты расчета" xfId="680"/>
    <cellStyle name="_НВВ 2007-2009 (2)" xfId="681"/>
    <cellStyle name="_НВВ 2007-2009 (2) 2" xfId="682"/>
    <cellStyle name="_НВВ 2007-2009 (3)" xfId="683"/>
    <cellStyle name="_НВВ 2007-2009 (3) 2" xfId="684"/>
    <cellStyle name="_НВВ 2009 постатейно свод по филиалам_09_02_09" xfId="685"/>
    <cellStyle name="_НВВ 2009 постатейно свод по филиалам_09_02_09 2" xfId="686"/>
    <cellStyle name="_НВВ 2009 постатейно свод по филиалам_09_02_09_Лист1" xfId="687"/>
    <cellStyle name="_НВВ 2009 постатейно свод по филиалам_09_02_09_Лист1 2" xfId="688"/>
    <cellStyle name="_НВВ 2009 постатейно свод по филиалам_09_02_09_Новая инструкция1_фст" xfId="689"/>
    <cellStyle name="_НВВ 2009 постатейно свод по филиалам_09_02_09_Новая инструкция1_фст 2" xfId="690"/>
    <cellStyle name="_НВВ 2009 постатейно свод по филиалам_для Валентина" xfId="691"/>
    <cellStyle name="_НВВ 2009 постатейно свод по филиалам_для Валентина 2" xfId="692"/>
    <cellStyle name="_НВВ 2009 постатейно свод по филиалам_для Валентина_Лист1" xfId="693"/>
    <cellStyle name="_НВВ 2009 постатейно свод по филиалам_для Валентина_Лист1 2" xfId="694"/>
    <cellStyle name="_НВВ 2009 постатейно свод по филиалам_для Валентина_Новая инструкция1_фст" xfId="695"/>
    <cellStyle name="_НВВ 2009 постатейно свод по филиалам_для Валентина_Новая инструкция1_фст 2" xfId="696"/>
    <cellStyle name="_Нормативные таблица" xfId="697"/>
    <cellStyle name="_ОКС - программа кап.стройки" xfId="698"/>
    <cellStyle name="_ОКС - программа кап.стройки 2" xfId="699"/>
    <cellStyle name="_Омск" xfId="700"/>
    <cellStyle name="_Омск 2" xfId="701"/>
    <cellStyle name="_Омск_Новая инструкция1_фст" xfId="702"/>
    <cellStyle name="_Омск_Новая инструкция1_фст 2" xfId="703"/>
    <cellStyle name="_Омск_реестр объектов ЕНЭС" xfId="704"/>
    <cellStyle name="_Омск_реестр объектов ЕНЭС 2" xfId="705"/>
    <cellStyle name="_Оплата труда в тарифе 2007 для ПЭО" xfId="706"/>
    <cellStyle name="_оплата труда в тарифе 2007 для ПЭО (финплан)" xfId="707"/>
    <cellStyle name="_оплата труда в тарифе 2007 для ПЭО (финплан) 2" xfId="708"/>
    <cellStyle name="_оплата труда в тарифе 2007 для ПЭО (финплан) 2 2" xfId="709"/>
    <cellStyle name="_оплата труда в тарифе 2007 для ПЭО (финплан) 3" xfId="710"/>
    <cellStyle name="_Оплата труда в тарифе 2007 для ПЭО 2" xfId="711"/>
    <cellStyle name="_Оплата труда в тарифе 2007 для ПЭО 2 2" xfId="712"/>
    <cellStyle name="_Оплата труда в тарифе 2007 для ПЭО 3" xfId="713"/>
    <cellStyle name="_Оплата труда в тарифе 2007 для ПЭО 3 2" xfId="714"/>
    <cellStyle name="_Оплата труда в тарифе 2007 для ПЭО 4" xfId="715"/>
    <cellStyle name="_Оплата труда в тарифе 2007 для ПЭО 4 2" xfId="716"/>
    <cellStyle name="_Оплата труда в тарифе 2007 для ПЭО 5" xfId="717"/>
    <cellStyle name="_ОТ ИД 2009" xfId="718"/>
    <cellStyle name="_ОТ ИД 2009 2" xfId="719"/>
    <cellStyle name="_ОТ ИД 2009_Новая инструкция1_фст" xfId="720"/>
    <cellStyle name="_ОТ ИД 2009_Новая инструкция1_фст 2" xfId="721"/>
    <cellStyle name="_П 1.3, 1.4, 1.5." xfId="722"/>
    <cellStyle name="_П 1.3, 1.4, 1.5. 2" xfId="723"/>
    <cellStyle name="_п.1.6_2007_гран_4%" xfId="724"/>
    <cellStyle name="_п.1.6_2007_гран_4% 2" xfId="725"/>
    <cellStyle name="_п.1.6_2007_гран_4% 2 2" xfId="726"/>
    <cellStyle name="_п.1.6_2007_гран_4% 3" xfId="727"/>
    <cellStyle name="_П1.16.3_2008-2011 (1)" xfId="728"/>
    <cellStyle name="_П1.16.3_2008-2011 (1) 2" xfId="729"/>
    <cellStyle name="_П1.17" xfId="730"/>
    <cellStyle name="_П1.17 2" xfId="731"/>
    <cellStyle name="_П1.17.1" xfId="732"/>
    <cellStyle name="_П1.17.1 2" xfId="733"/>
    <cellStyle name="_П1.17.1_1" xfId="734"/>
    <cellStyle name="_П1.17.1_1 2" xfId="735"/>
    <cellStyle name="_Параметры для расчета критериев перехода RAB" xfId="736"/>
    <cellStyle name="_Параметры для расчета критериев перехода RAB 2" xfId="737"/>
    <cellStyle name="_Передача 2005_отпр в РЭК_сентябрь2005" xfId="738"/>
    <cellStyle name="_Передача 2005_отпр в РЭК_сентябрь2005 2" xfId="739"/>
    <cellStyle name="_план 2006 Тюменьэнерго ОФ" xfId="740"/>
    <cellStyle name="_план 2006 Тюменьэнерго ОФ 2" xfId="741"/>
    <cellStyle name="_план 2006 Тюменьэнерго ОФ 2 2" xfId="742"/>
    <cellStyle name="_план 2006 Тюменьэнерго ОФ 3" xfId="743"/>
    <cellStyle name="_План 2007 г (1)" xfId="744"/>
    <cellStyle name="_План 2007 г (1) 2" xfId="745"/>
    <cellStyle name="_план 2007 Тюменьэнерго" xfId="746"/>
    <cellStyle name="_план 2007 Тюменьэнерго 2" xfId="747"/>
    <cellStyle name="_план 2007 Тюменьэнерго 2 2" xfId="748"/>
    <cellStyle name="_план 2007 Тюменьэнерго 3" xfId="749"/>
    <cellStyle name="_План 2008 г( В1)" xfId="750"/>
    <cellStyle name="_План 2008 г( В1) 2" xfId="751"/>
    <cellStyle name="_План БДР по ЦПУ Персонал и орг.разв.PR и Корп. упр. на 3 кв.2009г." xfId="752"/>
    <cellStyle name="_План ДПН на 3 кв  2008 г  Белгородэнерго (2)" xfId="753"/>
    <cellStyle name="_План2009г н а   утв. в МРСК Владимирова" xfId="754"/>
    <cellStyle name="_План2009г н а   утв. в МРСК Владимирова 2" xfId="755"/>
    <cellStyle name="_Плановая выручка 2010-по  двум  договорам" xfId="756"/>
    <cellStyle name="_Плановая протяженность Января" xfId="757"/>
    <cellStyle name="_Плановая протяженность Января 2" xfId="758"/>
    <cellStyle name="_Плановая протяженность Января_Аморт+коэф1 08 04 08" xfId="759"/>
    <cellStyle name="_Плановая протяженность Января_Аморт+коэф1 08 04 08 2" xfId="760"/>
    <cellStyle name="_Плановая протяженность Января_ДУИ_РИТ" xfId="761"/>
    <cellStyle name="_Плановая протяженность Января_ДУИ_РИТ 2" xfId="762"/>
    <cellStyle name="_Плановая протяженность Января_ДУИ_РИТ2" xfId="763"/>
    <cellStyle name="_Плановая протяженность Января_ДУИ_РИТ2 2" xfId="764"/>
    <cellStyle name="_Плановая протяженность Января_ИспАппарат" xfId="765"/>
    <cellStyle name="_Плановая протяженность Января_ИспАппарат 2" xfId="766"/>
    <cellStyle name="_Плановая протяженность Января_СЭС_010107" xfId="767"/>
    <cellStyle name="_Плановая протяженность Января_СЭС_010107 2" xfId="768"/>
    <cellStyle name="_Плановая протяженность Января_ТАЛ ЭС 01_01_2007" xfId="769"/>
    <cellStyle name="_Плановая протяженность Января_ТАЛ ЭС 01_01_2007 2" xfId="770"/>
    <cellStyle name="_ПО СЭС_2008г предложения" xfId="771"/>
    <cellStyle name="_повидовая 2009г.  (3553426)" xfId="772"/>
    <cellStyle name="_повидовая 2009г.  (3553426) 2" xfId="773"/>
    <cellStyle name="_повидовая 2009г. факт 1 кв 2009" xfId="774"/>
    <cellStyle name="_повидовая 2009г. факт 1 кв 2009 2" xfId="775"/>
    <cellStyle name="_повидовая 2010г." xfId="776"/>
    <cellStyle name="_повидовая 2010г. 2" xfId="777"/>
    <cellStyle name="_ПОВИДОВАЯ кор 2009" xfId="778"/>
    <cellStyle name="_ПОВИДОВАЯ кор 2009 2" xfId="779"/>
    <cellStyle name="_повидовая коррект 17.09.2009" xfId="780"/>
    <cellStyle name="_повидовая коррект 17.09.2009 2" xfId="781"/>
    <cellStyle name="_ПОВИДОВАЯ КОРРЕКТ 2009г" xfId="782"/>
    <cellStyle name="_ПОВИДОВАЯ КОРРЕКТ 2009г 2" xfId="783"/>
    <cellStyle name="_Потери на 4кв. 2007г." xfId="784"/>
    <cellStyle name="_ППР ОАО Свердловэнерго на 2007-2011 (от 18 09 07)(для правительства)" xfId="785"/>
    <cellStyle name="_ППР ОАО Свердловэнерго на 2007-2011 (от 18 09 07)(для правительства) 2" xfId="786"/>
    <cellStyle name="_пр 5 тариф RAB" xfId="787"/>
    <cellStyle name="_пр 5 тариф RAB 2" xfId="788"/>
    <cellStyle name="_пр 5 тариф RAB 2_OREP.KU.2011.MONTHLY.02(v0.1)" xfId="789"/>
    <cellStyle name="_пр 5 тариф RAB 2_OREP.KU.2011.MONTHLY.02(v0.4)" xfId="790"/>
    <cellStyle name="_пр 5 тариф RAB 2_OREP.KU.2011.MONTHLY.11(v1.4)" xfId="791"/>
    <cellStyle name="_пр 5 тариф RAB 2_UPDATE.OREP.KU.2011.MONTHLY.02.TO.1.2" xfId="792"/>
    <cellStyle name="_пр 5 тариф RAB 3" xfId="793"/>
    <cellStyle name="_пр 5 тариф RAB_46EE.2011(v1.0)" xfId="794"/>
    <cellStyle name="_пр 5 тариф RAB_46EE.2011(v1.0)_46TE.2011(v1.0)" xfId="795"/>
    <cellStyle name="_пр 5 тариф RAB_46EE.2011(v1.0)_INDEX.STATION.2012(v1.0)_" xfId="796"/>
    <cellStyle name="_пр 5 тариф RAB_46EE.2011(v1.0)_INDEX.STATION.2012(v2.0)" xfId="797"/>
    <cellStyle name="_пр 5 тариф RAB_46EE.2011(v1.0)_INDEX.STATION.2012(v2.1)" xfId="798"/>
    <cellStyle name="_пр 5 тариф RAB_46EE.2011(v1.0)_TEPLO.PREDEL.2012.M(v1.1)_test" xfId="799"/>
    <cellStyle name="_пр 5 тариф RAB_46EE.2011(v1.2)" xfId="800"/>
    <cellStyle name="_пр 5 тариф RAB_46EE.2011(v1.2)_FORM5.2012(v1.0)" xfId="801"/>
    <cellStyle name="_пр 5 тариф RAB_46EE.2011(v1.2)_OREP.INV.GEN.G(v1.0)" xfId="802"/>
    <cellStyle name="_пр 5 тариф RAB_46EP.2011(v2.0)" xfId="803"/>
    <cellStyle name="_пр 5 тариф RAB_46EP.2012(v0.1)" xfId="804"/>
    <cellStyle name="_пр 5 тариф RAB_46TE.2011(v1.0)" xfId="805"/>
    <cellStyle name="_пр 5 тариф RAB_4DNS.UPDATE.EXAMPLE" xfId="806"/>
    <cellStyle name="_пр 5 тариф RAB_ARMRAZR" xfId="807"/>
    <cellStyle name="_пр 5 тариф RAB_BALANCE.WARM.2010.FACT(v1.0)" xfId="808"/>
    <cellStyle name="_пр 5 тариф RAB_BALANCE.WARM.2010.PLAN" xfId="809"/>
    <cellStyle name="_пр 5 тариф RAB_BALANCE.WARM.2010.PLAN_FORM5.2012(v1.0)" xfId="810"/>
    <cellStyle name="_пр 5 тариф RAB_BALANCE.WARM.2010.PLAN_OREP.INV.GEN.G(v1.0)" xfId="811"/>
    <cellStyle name="_пр 5 тариф RAB_BALANCE.WARM.2011YEAR(v0.7)" xfId="812"/>
    <cellStyle name="_пр 5 тариф RAB_BALANCE.WARM.2011YEAR(v0.7)_FORM5.2012(v1.0)" xfId="813"/>
    <cellStyle name="_пр 5 тариф RAB_BALANCE.WARM.2011YEAR(v0.7)_OREP.INV.GEN.G(v1.0)" xfId="814"/>
    <cellStyle name="_пр 5 тариф RAB_BALANCE.WARM.2011YEAR.NEW.UPDATE.SCHEME" xfId="815"/>
    <cellStyle name="_пр 5 тариф RAB_CALC.NORMATIV.KU(v0.2)" xfId="816"/>
    <cellStyle name="_пр 5 тариф RAB_EE.2REK.P2011.4.78(v0.3)" xfId="817"/>
    <cellStyle name="_пр 5 тариф RAB_FORM3.1.2013(v0.2)" xfId="818"/>
    <cellStyle name="_пр 5 тариф RAB_FORM3.2013(v1.0)" xfId="819"/>
    <cellStyle name="_пр 5 тариф RAB_FORM3.REG(v1.0)" xfId="820"/>
    <cellStyle name="_пр 5 тариф RAB_FORM910.2012(v0.5)" xfId="821"/>
    <cellStyle name="_пр 5 тариф RAB_FORM910.2012(v0.5)_FORM5.2012(v1.0)" xfId="822"/>
    <cellStyle name="_пр 5 тариф RAB_FORM910.2012(v1.1)" xfId="823"/>
    <cellStyle name="_пр 5 тариф RAB_INVEST.EE.PLAN.4.78(v0.1)" xfId="824"/>
    <cellStyle name="_пр 5 тариф RAB_INVEST.EE.PLAN.4.78(v0.3)" xfId="825"/>
    <cellStyle name="_пр 5 тариф RAB_INVEST.EE.PLAN.4.78(v1.0)" xfId="826"/>
    <cellStyle name="_пр 5 тариф RAB_INVEST.EE.PLAN.4.78(v1.0)_FORM11.2013" xfId="827"/>
    <cellStyle name="_пр 5 тариф RAB_INVEST.EE.PLAN.4.78(v1.0)_PASSPORT.TEPLO.PROIZV(v2.0)" xfId="828"/>
    <cellStyle name="_пр 5 тариф RAB_INVEST.EE.PLAN.4.78(v1.0)_PASSPORT.TEPLO.PROIZV(v2.0)_MWT.POTERI.SETI.2012(v0.1)" xfId="829"/>
    <cellStyle name="_пр 5 тариф RAB_INVEST.EE.PLAN.4.78(v1.0)_PASSPORT.TEPLO.PROIZV(v2.0)_PASSPORT.TEPLO.SETI(v2.0f)" xfId="830"/>
    <cellStyle name="_пр 5 тариф RAB_INVEST.EE.PLAN.4.78(v1.0)_PASSPORT.TEPLO.PROIZV(v2.0)_Книга1" xfId="831"/>
    <cellStyle name="_пр 5 тариф RAB_INVEST.EE.PLAN.4.78(v1.0)_PASSPORT.TEPLO.SETI(v2.0f)" xfId="832"/>
    <cellStyle name="_пр 5 тариф RAB_INVEST.EE.PLAN.4.78(v1.0)_Книга1" xfId="833"/>
    <cellStyle name="_пр 5 тариф RAB_INVEST.PLAN.4.78(v0.1)" xfId="834"/>
    <cellStyle name="_пр 5 тариф RAB_INVEST.WARM.PLAN.4.78(v0.1)" xfId="835"/>
    <cellStyle name="_пр 5 тариф RAB_INVEST_WARM_PLAN" xfId="836"/>
    <cellStyle name="_пр 5 тариф RAB_NADB.JNVLP.APTEKA.2012(v1.0)_21_02_12" xfId="837"/>
    <cellStyle name="_пр 5 тариф RAB_NADB.JNVLS.APTEKA.2011(v1.3.3)" xfId="838"/>
    <cellStyle name="_пр 5 тариф RAB_NADB.JNVLS.APTEKA.2011(v1.3.3)_46TE.2011(v1.0)" xfId="839"/>
    <cellStyle name="_пр 5 тариф RAB_NADB.JNVLS.APTEKA.2011(v1.3.3)_INDEX.STATION.2012(v1.0)_" xfId="840"/>
    <cellStyle name="_пр 5 тариф RAB_NADB.JNVLS.APTEKA.2011(v1.3.3)_INDEX.STATION.2012(v2.0)" xfId="841"/>
    <cellStyle name="_пр 5 тариф RAB_NADB.JNVLS.APTEKA.2011(v1.3.3)_INDEX.STATION.2012(v2.1)" xfId="842"/>
    <cellStyle name="_пр 5 тариф RAB_NADB.JNVLS.APTEKA.2011(v1.3.3)_TEPLO.PREDEL.2012.M(v1.1)_test" xfId="843"/>
    <cellStyle name="_пр 5 тариф RAB_NADB.JNVLS.APTEKA.2011(v1.3.4)" xfId="844"/>
    <cellStyle name="_пр 5 тариф RAB_NADB.JNVLS.APTEKA.2011(v1.3.4)_46TE.2011(v1.0)" xfId="845"/>
    <cellStyle name="_пр 5 тариф RAB_NADB.JNVLS.APTEKA.2011(v1.3.4)_INDEX.STATION.2012(v1.0)_" xfId="846"/>
    <cellStyle name="_пр 5 тариф RAB_NADB.JNVLS.APTEKA.2011(v1.3.4)_INDEX.STATION.2012(v2.0)" xfId="847"/>
    <cellStyle name="_пр 5 тариф RAB_NADB.JNVLS.APTEKA.2011(v1.3.4)_INDEX.STATION.2012(v2.1)" xfId="848"/>
    <cellStyle name="_пр 5 тариф RAB_NADB.JNVLS.APTEKA.2011(v1.3.4)_TEPLO.PREDEL.2012.M(v1.1)_test" xfId="849"/>
    <cellStyle name="_пр 5 тариф RAB_PASSPORT.TEPLO.PROIZV(v2.1)" xfId="850"/>
    <cellStyle name="_пр 5 тариф RAB_PASSPORT.TEPLO.SETI(v1.0)" xfId="851"/>
    <cellStyle name="_пр 5 тариф RAB_PR.PROG.WARM.NOTCOMBI.2012.2.16_v1.4(04.04.11) " xfId="852"/>
    <cellStyle name="_пр 5 тариф RAB_PREDEL.JKH.UTV.2011(v1.0.1)" xfId="853"/>
    <cellStyle name="_пр 5 тариф RAB_PREDEL.JKH.UTV.2011(v1.0.1)_46TE.2011(v1.0)" xfId="854"/>
    <cellStyle name="_пр 5 тариф RAB_PREDEL.JKH.UTV.2011(v1.0.1)_INDEX.STATION.2012(v1.0)_" xfId="855"/>
    <cellStyle name="_пр 5 тариф RAB_PREDEL.JKH.UTV.2011(v1.0.1)_INDEX.STATION.2012(v2.0)" xfId="856"/>
    <cellStyle name="_пр 5 тариф RAB_PREDEL.JKH.UTV.2011(v1.0.1)_INDEX.STATION.2012(v2.1)" xfId="857"/>
    <cellStyle name="_пр 5 тариф RAB_PREDEL.JKH.UTV.2011(v1.0.1)_TEPLO.PREDEL.2012.M(v1.1)_test" xfId="858"/>
    <cellStyle name="_пр 5 тариф RAB_PREDEL.JKH.UTV.2011(v1.1)" xfId="859"/>
    <cellStyle name="_пр 5 тариф RAB_PREDEL.JKH.UTV.2011(v1.1)_FORM5.2012(v1.0)" xfId="860"/>
    <cellStyle name="_пр 5 тариф RAB_PREDEL.JKH.UTV.2011(v1.1)_OREP.INV.GEN.G(v1.0)" xfId="861"/>
    <cellStyle name="_пр 5 тариф RAB_REP.BLR.2012(v1.0)" xfId="862"/>
    <cellStyle name="_пр 5 тариф RAB_TEPLO.PREDEL.2012.M(v1.1)" xfId="863"/>
    <cellStyle name="_пр 5 тариф RAB_TEST.TEMPLATE" xfId="864"/>
    <cellStyle name="_пр 5 тариф RAB_UPDATE.46EE.2011.TO.1.1" xfId="865"/>
    <cellStyle name="_пр 5 тариф RAB_UPDATE.46TE.2011.TO.1.1" xfId="866"/>
    <cellStyle name="_пр 5 тариф RAB_UPDATE.46TE.2011.TO.1.2" xfId="867"/>
    <cellStyle name="_пр 5 тариф RAB_UPDATE.BALANCE.WARM.2011YEAR.TO.1.1" xfId="868"/>
    <cellStyle name="_пр 5 тариф RAB_UPDATE.BALANCE.WARM.2011YEAR.TO.1.1_46TE.2011(v1.0)" xfId="869"/>
    <cellStyle name="_пр 5 тариф RAB_UPDATE.BALANCE.WARM.2011YEAR.TO.1.1_INDEX.STATION.2012(v1.0)_" xfId="870"/>
    <cellStyle name="_пр 5 тариф RAB_UPDATE.BALANCE.WARM.2011YEAR.TO.1.1_INDEX.STATION.2012(v2.0)" xfId="871"/>
    <cellStyle name="_пр 5 тариф RAB_UPDATE.BALANCE.WARM.2011YEAR.TO.1.1_INDEX.STATION.2012(v2.1)" xfId="872"/>
    <cellStyle name="_пр 5 тариф RAB_UPDATE.BALANCE.WARM.2011YEAR.TO.1.1_OREP.KU.2011.MONTHLY.02(v1.1)" xfId="873"/>
    <cellStyle name="_пр 5 тариф RAB_UPDATE.BALANCE.WARM.2011YEAR.TO.1.1_TEPLO.PREDEL.2012.M(v1.1)_test" xfId="874"/>
    <cellStyle name="_пр 5 тариф RAB_UPDATE.NADB.JNVLS.APTEKA.2011.TO.1.3.4" xfId="875"/>
    <cellStyle name="_пр 5 тариф RAB_Книга1" xfId="876"/>
    <cellStyle name="_пр 5 тариф RAB_Книга2_PR.PROG.WARM.NOTCOMBI.2012.2.16_v1.4(04.04.11) " xfId="877"/>
    <cellStyle name="_пр 5 тариф RAB_Передача 2011_с макросом" xfId="878"/>
    <cellStyle name="_Предельные уровни тарифов Ставропольский край  21.10.09" xfId="879"/>
    <cellStyle name="_Предельные уровни тарифов Ставропольский край  21.10.09 2" xfId="880"/>
    <cellStyle name="_Предожение _ДБП_2009 г ( согласованные БП)  (2)" xfId="881"/>
    <cellStyle name="_Предожение _ДБП_2009 г ( согласованные БП)  (2) 2" xfId="882"/>
    <cellStyle name="_Предожение _ДБП_2009 г ( согласованные БП)  (2)_Новая инструкция1_фст" xfId="883"/>
    <cellStyle name="_Предожение _ДБП_2009 г ( согласованные БП)  (2)_Новая инструкция1_фст 2" xfId="884"/>
    <cellStyle name="_Предожение _ДБП_2009 г ( согласованные БП)  (2)_реестр объектов ЕНЭС" xfId="885"/>
    <cellStyle name="_Предожение _ДБП_2009 г ( согласованные БП)  (2)_реестр объектов ЕНЭС 2" xfId="886"/>
    <cellStyle name="_Предполагаем везти" xfId="887"/>
    <cellStyle name="_Предполагаем везти 2" xfId="888"/>
    <cellStyle name="_Предполагаем везти 2 2" xfId="889"/>
    <cellStyle name="_Предполагаем везти 3" xfId="890"/>
    <cellStyle name="_Приведенная НВВ 2011" xfId="891"/>
    <cellStyle name="_Приведенная НВВ 2011 2" xfId="892"/>
    <cellStyle name="_Приведенная НВВ 2011_Лист1" xfId="893"/>
    <cellStyle name="_Приведенная НВВ 2011_Лист1 2" xfId="894"/>
    <cellStyle name="_Прил 1 2006" xfId="895"/>
    <cellStyle name="_Прил 1 2006 2" xfId="896"/>
    <cellStyle name="_Прил 3-3.2 Статьи сметы затрат и расход из приб КЭН" xfId="897"/>
    <cellStyle name="_Прил 3-3.2 Статьи сметы затрат и расход из приб КЭН 2" xfId="898"/>
    <cellStyle name="_Прил 4_Формат-РСК_29.11.06_new finalприм" xfId="899"/>
    <cellStyle name="_Прил 4_Формат-РСК_29.11.06_new finalприм_Книга1" xfId="16200"/>
    <cellStyle name="_Прил 4_Формат-РСК_29.11.06_new finalприм_Приложение_3(1)   Часть 1   1 кв 2009г" xfId="16201"/>
    <cellStyle name="_Прил.6 отчет1 квартал  2008" xfId="900"/>
    <cellStyle name="_Прил.6 отчет1 квартал  2008 2" xfId="901"/>
    <cellStyle name="_Прил_1а_2009_11.09_к служебной" xfId="902"/>
    <cellStyle name="_Прил_1а_2009_11.09_к служебной 2" xfId="903"/>
    <cellStyle name="_Прил1 ИП 2007 последний" xfId="904"/>
    <cellStyle name="_Прил1 ИП 2007 последний 2" xfId="905"/>
    <cellStyle name="_Прил1-1 (МГИ) (Дубинину) 22 01 07" xfId="906"/>
    <cellStyle name="_Прил1-1 (МГИ) (Дубинину) 22 01 07 2" xfId="907"/>
    <cellStyle name="_Прилож.1, 2008 г 9мес Лена" xfId="908"/>
    <cellStyle name="_Прилож.1, 2008 г 9мес Лена 2" xfId="909"/>
    <cellStyle name="_Прилож.1, 2008 г В 6(21)прибыль" xfId="910"/>
    <cellStyle name="_Прилож.1, 2008 г В 6(21)прибыль 2" xfId="911"/>
    <cellStyle name="_Прилож.7 отчет 1 кв 2008" xfId="912"/>
    <cellStyle name="_Прилож.7 отчет 1 кв 2008 2" xfId="913"/>
    <cellStyle name="_Приложение 05. Баланс ЕНЭС 220 2009г" xfId="914"/>
    <cellStyle name="_Приложение 1 к Соглашению за 2007" xfId="16202"/>
    <cellStyle name="_Приложение 1 план" xfId="915"/>
    <cellStyle name="_Приложение 1 план 2" xfId="916"/>
    <cellStyle name="_Приложение 2 (4)" xfId="917"/>
    <cellStyle name="_Приложение 2 (4) 2" xfId="918"/>
    <cellStyle name="_Приложение 2 0806 факт" xfId="919"/>
    <cellStyle name="_Приложение 2 0806 факт 2" xfId="920"/>
    <cellStyle name="_Приложение 2,3-3.2" xfId="921"/>
    <cellStyle name="_Приложение 6 НОВАЯ ФОРМА" xfId="922"/>
    <cellStyle name="_Приложение 6 НОВАЯ ФОРМА 2" xfId="923"/>
    <cellStyle name="_Приложение 6 отчет 3 кв 2008г. с лизингом 10 10 2008" xfId="924"/>
    <cellStyle name="_Приложение 6 отчет 3 кв 2008г. с лизингом 10 10 2008 2" xfId="925"/>
    <cellStyle name="_Приложение МТС-3-КС" xfId="926"/>
    <cellStyle name="_Приложение МТС-3-КС 2" xfId="927"/>
    <cellStyle name="_Приложение МТС-3-КС_Книга1" xfId="16203"/>
    <cellStyle name="_Приложение МТС-3-КС_Новая инструкция1_фст" xfId="928"/>
    <cellStyle name="_Приложение МТС-3-КС_Новая инструкция1_фст 2" xfId="929"/>
    <cellStyle name="_Приложение МТС-3-КС_Приложение_3(1)   Часть 1   1 кв 2009г" xfId="16204"/>
    <cellStyle name="_Приложение МТС-3-КС_реестр объектов ЕНЭС" xfId="930"/>
    <cellStyle name="_Приложение МТС-3-КС_реестр объектов ЕНЭС 2" xfId="931"/>
    <cellStyle name="_Приложение_6 отчет 2кв 2008  9 мес уточ" xfId="932"/>
    <cellStyle name="_Приложение_6 отчет 2кв 2008  9 мес уточ 2" xfId="933"/>
    <cellStyle name="_Приложение_7 отчет 1 кв 2008 ОАО РЭ" xfId="934"/>
    <cellStyle name="_Приложение_7 отчет 1 кв 2008 ОАО РЭ 2" xfId="935"/>
    <cellStyle name="_Приложение7а новое  на 2006 год" xfId="936"/>
    <cellStyle name="_Приложение7а новое  на 2006 год 2" xfId="937"/>
    <cellStyle name="_Приложение-МТС--2-1" xfId="938"/>
    <cellStyle name="_Приложение-МТС--2-1 2" xfId="939"/>
    <cellStyle name="_Приложение-МТС--2-1_Книга1" xfId="16205"/>
    <cellStyle name="_Приложение-МТС--2-1_Новая инструкция1_фст" xfId="940"/>
    <cellStyle name="_Приложение-МТС--2-1_Новая инструкция1_фст 2" xfId="941"/>
    <cellStyle name="_Приложение-МТС--2-1_Приложение_3(1)   Часть 1   1 кв 2009г" xfId="16206"/>
    <cellStyle name="_Приложение-МТС--2-1_реестр объектов ЕНЭС" xfId="942"/>
    <cellStyle name="_Приложение-МТС--2-1_реестр объектов ЕНЭС 2" xfId="943"/>
    <cellStyle name="_Приложения" xfId="16207"/>
    <cellStyle name="_Приложения 1_4кприказу_филиала_31_03_11" xfId="944"/>
    <cellStyle name="_Приложения 3,4,5" xfId="16208"/>
    <cellStyle name="_Приложения приказ отчетность" xfId="16209"/>
    <cellStyle name="_ПРОГРАММ РСТ 4" xfId="945"/>
    <cellStyle name="_ПРОГРАММ РСТ 4 2" xfId="946"/>
    <cellStyle name="_ПРОГРАММ РСТ 7" xfId="947"/>
    <cellStyle name="_ПРОГРАММ РСТ 7 2" xfId="948"/>
    <cellStyle name="_Программа СО 7-09 для СД от 29 марта" xfId="949"/>
    <cellStyle name="_Программа СО 7-09 для СД от 29 марта 2" xfId="950"/>
    <cellStyle name="_Производств-е показатели ЮНГ на 2005 на 49700 для согласования" xfId="951"/>
    <cellStyle name="_Производств-е показатели ЮНГ на 2005 на 49700 для согласования 2" xfId="952"/>
    <cellStyle name="_Производств-е показатели ЮНГ на 2005 на 49700 для согласования_Аморт+коэф1 08 04 08" xfId="953"/>
    <cellStyle name="_Производств-е показатели ЮНГ на 2005 на 49700 для согласования_Аморт+коэф1 08 04 08 2" xfId="954"/>
    <cellStyle name="_Производств-е показатели ЮНГ на 2005 на 49700 для согласования_ДУИ_РИТ" xfId="955"/>
    <cellStyle name="_Производств-е показатели ЮНГ на 2005 на 49700 для согласования_ДУИ_РИТ 2" xfId="956"/>
    <cellStyle name="_Производств-е показатели ЮНГ на 2005 на 49700 для согласования_ДУИ_РИТ2" xfId="957"/>
    <cellStyle name="_Производств-е показатели ЮНГ на 2005 на 49700 для согласования_ДУИ_РИТ2 2" xfId="958"/>
    <cellStyle name="_Производств-е показатели ЮНГ на 2005 на 49700 для согласования_ИспАппарат" xfId="959"/>
    <cellStyle name="_Производств-е показатели ЮНГ на 2005 на 49700 для согласования_ИспАппарат 2" xfId="960"/>
    <cellStyle name="_Производств-е показатели ЮНГ на 2005 на 49700 для согласования_СЭС_010107" xfId="961"/>
    <cellStyle name="_Производств-е показатели ЮНГ на 2005 на 49700 для согласования_СЭС_010107 2" xfId="962"/>
    <cellStyle name="_Производств-е показатели ЮНГ на 2005 на 49700 для согласования_ТАЛ ЭС 01_01_2007" xfId="963"/>
    <cellStyle name="_Производств-е показатели ЮНГ на 2005 на 49700 для согласования_ТАЛ ЭС 01_01_2007 2" xfId="964"/>
    <cellStyle name="_Раздел Е Лизинг 2008" xfId="965"/>
    <cellStyle name="_Раздел Е Лизинг 2008 2" xfId="966"/>
    <cellStyle name="_Расходы" xfId="16210"/>
    <cellStyle name="_Расходы_Книга1" xfId="16211"/>
    <cellStyle name="_Расходы_Приложение_3(1)   Часть 1   1 кв 2009г" xfId="16212"/>
    <cellStyle name="_Расчет 0,4 кВ" xfId="967"/>
    <cellStyle name="_Расчет 0,4 кВ 2" xfId="968"/>
    <cellStyle name="_Расчет RAB_22072008" xfId="969"/>
    <cellStyle name="_Расчет RAB_22072008 2" xfId="970"/>
    <cellStyle name="_Расчет RAB_22072008 2_OREP.KU.2011.MONTHLY.02(v0.1)" xfId="971"/>
    <cellStyle name="_Расчет RAB_22072008 2_OREP.KU.2011.MONTHLY.02(v0.4)" xfId="972"/>
    <cellStyle name="_Расчет RAB_22072008 2_OREP.KU.2011.MONTHLY.11(v1.4)" xfId="973"/>
    <cellStyle name="_Расчет RAB_22072008 2_UPDATE.OREP.KU.2011.MONTHLY.02.TO.1.2" xfId="974"/>
    <cellStyle name="_Расчет RAB_22072008 3" xfId="975"/>
    <cellStyle name="_Расчет RAB_22072008_46EE.2011(v1.0)" xfId="976"/>
    <cellStyle name="_Расчет RAB_22072008_46EE.2011(v1.0)_46TE.2011(v1.0)" xfId="977"/>
    <cellStyle name="_Расчет RAB_22072008_46EE.2011(v1.0)_INDEX.STATION.2012(v1.0)_" xfId="978"/>
    <cellStyle name="_Расчет RAB_22072008_46EE.2011(v1.0)_INDEX.STATION.2012(v2.0)" xfId="979"/>
    <cellStyle name="_Расчет RAB_22072008_46EE.2011(v1.0)_INDEX.STATION.2012(v2.1)" xfId="980"/>
    <cellStyle name="_Расчет RAB_22072008_46EE.2011(v1.0)_TEPLO.PREDEL.2012.M(v1.1)_test" xfId="981"/>
    <cellStyle name="_Расчет RAB_22072008_46EE.2011(v1.2)" xfId="982"/>
    <cellStyle name="_Расчет RAB_22072008_46EE.2011(v1.2)_FORM5.2012(v1.0)" xfId="983"/>
    <cellStyle name="_Расчет RAB_22072008_46EE.2011(v1.2)_OREP.INV.GEN.G(v1.0)" xfId="984"/>
    <cellStyle name="_Расчет RAB_22072008_46EP.2011(v2.0)" xfId="985"/>
    <cellStyle name="_Расчет RAB_22072008_46EP.2012(v0.1)" xfId="986"/>
    <cellStyle name="_Расчет RAB_22072008_46TE.2011(v1.0)" xfId="987"/>
    <cellStyle name="_Расчет RAB_22072008_4DNS.UPDATE.EXAMPLE" xfId="988"/>
    <cellStyle name="_Расчет RAB_22072008_ARMRAZR" xfId="989"/>
    <cellStyle name="_Расчет RAB_22072008_BALANCE.WARM.2010.FACT(v1.0)" xfId="990"/>
    <cellStyle name="_Расчет RAB_22072008_BALANCE.WARM.2010.PLAN" xfId="991"/>
    <cellStyle name="_Расчет RAB_22072008_BALANCE.WARM.2010.PLAN_FORM5.2012(v1.0)" xfId="992"/>
    <cellStyle name="_Расчет RAB_22072008_BALANCE.WARM.2010.PLAN_OREP.INV.GEN.G(v1.0)" xfId="993"/>
    <cellStyle name="_Расчет RAB_22072008_BALANCE.WARM.2011YEAR(v0.7)" xfId="994"/>
    <cellStyle name="_Расчет RAB_22072008_BALANCE.WARM.2011YEAR(v0.7)_FORM5.2012(v1.0)" xfId="995"/>
    <cellStyle name="_Расчет RAB_22072008_BALANCE.WARM.2011YEAR(v0.7)_OREP.INV.GEN.G(v1.0)" xfId="996"/>
    <cellStyle name="_Расчет RAB_22072008_BALANCE.WARM.2011YEAR.NEW.UPDATE.SCHEME" xfId="997"/>
    <cellStyle name="_Расчет RAB_22072008_CALC.NORMATIV.KU(v0.2)" xfId="998"/>
    <cellStyle name="_Расчет RAB_22072008_EE.2REK.P2011.4.78(v0.3)" xfId="999"/>
    <cellStyle name="_Расчет RAB_22072008_FORM3.1.2013(v0.2)" xfId="1000"/>
    <cellStyle name="_Расчет RAB_22072008_FORM3.2013(v1.0)" xfId="1001"/>
    <cellStyle name="_Расчет RAB_22072008_FORM3.REG(v1.0)" xfId="1002"/>
    <cellStyle name="_Расчет RAB_22072008_FORM910.2012(v0.5)" xfId="1003"/>
    <cellStyle name="_Расчет RAB_22072008_FORM910.2012(v0.5)_FORM5.2012(v1.0)" xfId="1004"/>
    <cellStyle name="_Расчет RAB_22072008_FORM910.2012(v1.1)" xfId="1005"/>
    <cellStyle name="_Расчет RAB_22072008_INVEST.EE.PLAN.4.78(v0.1)" xfId="1006"/>
    <cellStyle name="_Расчет RAB_22072008_INVEST.EE.PLAN.4.78(v0.3)" xfId="1007"/>
    <cellStyle name="_Расчет RAB_22072008_INVEST.EE.PLAN.4.78(v1.0)" xfId="1008"/>
    <cellStyle name="_Расчет RAB_22072008_INVEST.EE.PLAN.4.78(v1.0)_FORM11.2013" xfId="1009"/>
    <cellStyle name="_Расчет RAB_22072008_INVEST.EE.PLAN.4.78(v1.0)_PASSPORT.TEPLO.PROIZV(v2.0)" xfId="1010"/>
    <cellStyle name="_Расчет RAB_22072008_INVEST.EE.PLAN.4.78(v1.0)_PASSPORT.TEPLO.PROIZV(v2.0)_MWT.POTERI.SETI.2012(v0.1)" xfId="1011"/>
    <cellStyle name="_Расчет RAB_22072008_INVEST.EE.PLAN.4.78(v1.0)_PASSPORT.TEPLO.PROIZV(v2.0)_PASSPORT.TEPLO.SETI(v2.0f)" xfId="1012"/>
    <cellStyle name="_Расчет RAB_22072008_INVEST.EE.PLAN.4.78(v1.0)_PASSPORT.TEPLO.PROIZV(v2.0)_Книга1" xfId="1013"/>
    <cellStyle name="_Расчет RAB_22072008_INVEST.EE.PLAN.4.78(v1.0)_PASSPORT.TEPLO.SETI(v2.0f)" xfId="1014"/>
    <cellStyle name="_Расчет RAB_22072008_INVEST.EE.PLAN.4.78(v1.0)_Книга1" xfId="1015"/>
    <cellStyle name="_Расчет RAB_22072008_INVEST.PLAN.4.78(v0.1)" xfId="1016"/>
    <cellStyle name="_Расчет RAB_22072008_INVEST.WARM.PLAN.4.78(v0.1)" xfId="1017"/>
    <cellStyle name="_Расчет RAB_22072008_INVEST_WARM_PLAN" xfId="1018"/>
    <cellStyle name="_Расчет RAB_22072008_NADB.JNVLP.APTEKA.2012(v1.0)_21_02_12" xfId="1019"/>
    <cellStyle name="_Расчет RAB_22072008_NADB.JNVLS.APTEKA.2011(v1.3.3)" xfId="1020"/>
    <cellStyle name="_Расчет RAB_22072008_NADB.JNVLS.APTEKA.2011(v1.3.3)_46TE.2011(v1.0)" xfId="1021"/>
    <cellStyle name="_Расчет RAB_22072008_NADB.JNVLS.APTEKA.2011(v1.3.3)_INDEX.STATION.2012(v1.0)_" xfId="1022"/>
    <cellStyle name="_Расчет RAB_22072008_NADB.JNVLS.APTEKA.2011(v1.3.3)_INDEX.STATION.2012(v2.0)" xfId="1023"/>
    <cellStyle name="_Расчет RAB_22072008_NADB.JNVLS.APTEKA.2011(v1.3.3)_INDEX.STATION.2012(v2.1)" xfId="1024"/>
    <cellStyle name="_Расчет RAB_22072008_NADB.JNVLS.APTEKA.2011(v1.3.3)_TEPLO.PREDEL.2012.M(v1.1)_test" xfId="1025"/>
    <cellStyle name="_Расчет RAB_22072008_NADB.JNVLS.APTEKA.2011(v1.3.4)" xfId="1026"/>
    <cellStyle name="_Расчет RAB_22072008_NADB.JNVLS.APTEKA.2011(v1.3.4)_46TE.2011(v1.0)" xfId="1027"/>
    <cellStyle name="_Расчет RAB_22072008_NADB.JNVLS.APTEKA.2011(v1.3.4)_INDEX.STATION.2012(v1.0)_" xfId="1028"/>
    <cellStyle name="_Расчет RAB_22072008_NADB.JNVLS.APTEKA.2011(v1.3.4)_INDEX.STATION.2012(v2.0)" xfId="1029"/>
    <cellStyle name="_Расчет RAB_22072008_NADB.JNVLS.APTEKA.2011(v1.3.4)_INDEX.STATION.2012(v2.1)" xfId="1030"/>
    <cellStyle name="_Расчет RAB_22072008_NADB.JNVLS.APTEKA.2011(v1.3.4)_TEPLO.PREDEL.2012.M(v1.1)_test" xfId="1031"/>
    <cellStyle name="_Расчет RAB_22072008_PASSPORT.TEPLO.PROIZV(v2.1)" xfId="1032"/>
    <cellStyle name="_Расчет RAB_22072008_PASSPORT.TEPLO.SETI(v1.0)" xfId="1033"/>
    <cellStyle name="_Расчет RAB_22072008_PR.PROG.WARM.NOTCOMBI.2012.2.16_v1.4(04.04.11) " xfId="1034"/>
    <cellStyle name="_Расчет RAB_22072008_PREDEL.JKH.UTV.2011(v1.0.1)" xfId="1035"/>
    <cellStyle name="_Расчет RAB_22072008_PREDEL.JKH.UTV.2011(v1.0.1)_46TE.2011(v1.0)" xfId="1036"/>
    <cellStyle name="_Расчет RAB_22072008_PREDEL.JKH.UTV.2011(v1.0.1)_INDEX.STATION.2012(v1.0)_" xfId="1037"/>
    <cellStyle name="_Расчет RAB_22072008_PREDEL.JKH.UTV.2011(v1.0.1)_INDEX.STATION.2012(v2.0)" xfId="1038"/>
    <cellStyle name="_Расчет RAB_22072008_PREDEL.JKH.UTV.2011(v1.0.1)_INDEX.STATION.2012(v2.1)" xfId="1039"/>
    <cellStyle name="_Расчет RAB_22072008_PREDEL.JKH.UTV.2011(v1.0.1)_TEPLO.PREDEL.2012.M(v1.1)_test" xfId="1040"/>
    <cellStyle name="_Расчет RAB_22072008_PREDEL.JKH.UTV.2011(v1.1)" xfId="1041"/>
    <cellStyle name="_Расчет RAB_22072008_PREDEL.JKH.UTV.2011(v1.1)_FORM5.2012(v1.0)" xfId="1042"/>
    <cellStyle name="_Расчет RAB_22072008_PREDEL.JKH.UTV.2011(v1.1)_OREP.INV.GEN.G(v1.0)" xfId="1043"/>
    <cellStyle name="_Расчет RAB_22072008_REP.BLR.2012(v1.0)" xfId="1044"/>
    <cellStyle name="_Расчет RAB_22072008_TEPLO.PREDEL.2012.M(v1.1)" xfId="1045"/>
    <cellStyle name="_Расчет RAB_22072008_TEST.TEMPLATE" xfId="1046"/>
    <cellStyle name="_Расчет RAB_22072008_UPDATE.46EE.2011.TO.1.1" xfId="1047"/>
    <cellStyle name="_Расчет RAB_22072008_UPDATE.46TE.2011.TO.1.1" xfId="1048"/>
    <cellStyle name="_Расчет RAB_22072008_UPDATE.46TE.2011.TO.1.2" xfId="1049"/>
    <cellStyle name="_Расчет RAB_22072008_UPDATE.BALANCE.WARM.2011YEAR.TO.1.1" xfId="1050"/>
    <cellStyle name="_Расчет RAB_22072008_UPDATE.BALANCE.WARM.2011YEAR.TO.1.1_46TE.2011(v1.0)" xfId="1051"/>
    <cellStyle name="_Расчет RAB_22072008_UPDATE.BALANCE.WARM.2011YEAR.TO.1.1_INDEX.STATION.2012(v1.0)_" xfId="1052"/>
    <cellStyle name="_Расчет RAB_22072008_UPDATE.BALANCE.WARM.2011YEAR.TO.1.1_INDEX.STATION.2012(v2.0)" xfId="1053"/>
    <cellStyle name="_Расчет RAB_22072008_UPDATE.BALANCE.WARM.2011YEAR.TO.1.1_INDEX.STATION.2012(v2.1)" xfId="1054"/>
    <cellStyle name="_Расчет RAB_22072008_UPDATE.BALANCE.WARM.2011YEAR.TO.1.1_OREP.KU.2011.MONTHLY.02(v1.1)" xfId="1055"/>
    <cellStyle name="_Расчет RAB_22072008_UPDATE.BALANCE.WARM.2011YEAR.TO.1.1_TEPLO.PREDEL.2012.M(v1.1)_test" xfId="1056"/>
    <cellStyle name="_Расчет RAB_22072008_UPDATE.NADB.JNVLS.APTEKA.2011.TO.1.3.4" xfId="1057"/>
    <cellStyle name="_Расчет RAB_22072008_Книга1" xfId="1058"/>
    <cellStyle name="_Расчет RAB_22072008_Книга2_PR.PROG.WARM.NOTCOMBI.2012.2.16_v1.4(04.04.11) " xfId="1059"/>
    <cellStyle name="_Расчет RAB_22072008_Передача 2011_с макросом" xfId="1060"/>
    <cellStyle name="_Расчет RAB_22072008_реестр объектов ЕНЭС" xfId="1061"/>
    <cellStyle name="_Расчет RAB_Лен и МОЭСК_с 2010 года_14.04.2009_со сглаж_version 3.0_без ФСК" xfId="1062"/>
    <cellStyle name="_Расчет RAB_Лен и МОЭСК_с 2010 года_14.04.2009_со сглаж_version 3.0_без ФСК 2" xfId="1063"/>
    <cellStyle name="_Расчет RAB_Лен и МОЭСК_с 2010 года_14.04.2009_со сглаж_version 3.0_без ФСК 2_OREP.KU.2011.MONTHLY.02(v0.1)" xfId="1064"/>
    <cellStyle name="_Расчет RAB_Лен и МОЭСК_с 2010 года_14.04.2009_со сглаж_version 3.0_без ФСК 2_OREP.KU.2011.MONTHLY.02(v0.4)" xfId="1065"/>
    <cellStyle name="_Расчет RAB_Лен и МОЭСК_с 2010 года_14.04.2009_со сглаж_version 3.0_без ФСК 2_OREP.KU.2011.MONTHLY.11(v1.4)" xfId="1066"/>
    <cellStyle name="_Расчет RAB_Лен и МОЭСК_с 2010 года_14.04.2009_со сглаж_version 3.0_без ФСК 2_UPDATE.OREP.KU.2011.MONTHLY.02.TO.1.2" xfId="1067"/>
    <cellStyle name="_Расчет RAB_Лен и МОЭСК_с 2010 года_14.04.2009_со сглаж_version 3.0_без ФСК 3" xfId="1068"/>
    <cellStyle name="_Расчет RAB_Лен и МОЭСК_с 2010 года_14.04.2009_со сглаж_version 3.0_без ФСК_46EE.2011(v1.0)" xfId="1069"/>
    <cellStyle name="_Расчет RAB_Лен и МОЭСК_с 2010 года_14.04.2009_со сглаж_version 3.0_без ФСК_46EE.2011(v1.0)_46TE.2011(v1.0)" xfId="1070"/>
    <cellStyle name="_Расчет RAB_Лен и МОЭСК_с 2010 года_14.04.2009_со сглаж_version 3.0_без ФСК_46EE.2011(v1.0)_INDEX.STATION.2012(v1.0)_" xfId="1071"/>
    <cellStyle name="_Расчет RAB_Лен и МОЭСК_с 2010 года_14.04.2009_со сглаж_version 3.0_без ФСК_46EE.2011(v1.0)_INDEX.STATION.2012(v2.0)" xfId="1072"/>
    <cellStyle name="_Расчет RAB_Лен и МОЭСК_с 2010 года_14.04.2009_со сглаж_version 3.0_без ФСК_46EE.2011(v1.0)_INDEX.STATION.2012(v2.1)" xfId="1073"/>
    <cellStyle name="_Расчет RAB_Лен и МОЭСК_с 2010 года_14.04.2009_со сглаж_version 3.0_без ФСК_46EE.2011(v1.0)_TEPLO.PREDEL.2012.M(v1.1)_test" xfId="1074"/>
    <cellStyle name="_Расчет RAB_Лен и МОЭСК_с 2010 года_14.04.2009_со сглаж_version 3.0_без ФСК_46EE.2011(v1.2)" xfId="1075"/>
    <cellStyle name="_Расчет RAB_Лен и МОЭСК_с 2010 года_14.04.2009_со сглаж_version 3.0_без ФСК_46EE.2011(v1.2)_FORM5.2012(v1.0)" xfId="1076"/>
    <cellStyle name="_Расчет RAB_Лен и МОЭСК_с 2010 года_14.04.2009_со сглаж_version 3.0_без ФСК_46EE.2011(v1.2)_OREP.INV.GEN.G(v1.0)" xfId="1077"/>
    <cellStyle name="_Расчет RAB_Лен и МОЭСК_с 2010 года_14.04.2009_со сглаж_version 3.0_без ФСК_46EP.2011(v2.0)" xfId="1078"/>
    <cellStyle name="_Расчет RAB_Лен и МОЭСК_с 2010 года_14.04.2009_со сглаж_version 3.0_без ФСК_46EP.2012(v0.1)" xfId="1079"/>
    <cellStyle name="_Расчет RAB_Лен и МОЭСК_с 2010 года_14.04.2009_со сглаж_version 3.0_без ФСК_46TE.2011(v1.0)" xfId="1080"/>
    <cellStyle name="_Расчет RAB_Лен и МОЭСК_с 2010 года_14.04.2009_со сглаж_version 3.0_без ФСК_4DNS.UPDATE.EXAMPLE" xfId="1081"/>
    <cellStyle name="_Расчет RAB_Лен и МОЭСК_с 2010 года_14.04.2009_со сглаж_version 3.0_без ФСК_ARMRAZR" xfId="1082"/>
    <cellStyle name="_Расчет RAB_Лен и МОЭСК_с 2010 года_14.04.2009_со сглаж_version 3.0_без ФСК_BALANCE.WARM.2010.FACT(v1.0)" xfId="1083"/>
    <cellStyle name="_Расчет RAB_Лен и МОЭСК_с 2010 года_14.04.2009_со сглаж_version 3.0_без ФСК_BALANCE.WARM.2010.PLAN" xfId="1084"/>
    <cellStyle name="_Расчет RAB_Лен и МОЭСК_с 2010 года_14.04.2009_со сглаж_version 3.0_без ФСК_BALANCE.WARM.2010.PLAN_FORM5.2012(v1.0)" xfId="1085"/>
    <cellStyle name="_Расчет RAB_Лен и МОЭСК_с 2010 года_14.04.2009_со сглаж_version 3.0_без ФСК_BALANCE.WARM.2010.PLAN_OREP.INV.GEN.G(v1.0)" xfId="1086"/>
    <cellStyle name="_Расчет RAB_Лен и МОЭСК_с 2010 года_14.04.2009_со сглаж_version 3.0_без ФСК_BALANCE.WARM.2011YEAR(v0.7)" xfId="1087"/>
    <cellStyle name="_Расчет RAB_Лен и МОЭСК_с 2010 года_14.04.2009_со сглаж_version 3.0_без ФСК_BALANCE.WARM.2011YEAR(v0.7)_FORM5.2012(v1.0)" xfId="1088"/>
    <cellStyle name="_Расчет RAB_Лен и МОЭСК_с 2010 года_14.04.2009_со сглаж_version 3.0_без ФСК_BALANCE.WARM.2011YEAR(v0.7)_OREP.INV.GEN.G(v1.0)" xfId="1089"/>
    <cellStyle name="_Расчет RAB_Лен и МОЭСК_с 2010 года_14.04.2009_со сглаж_version 3.0_без ФСК_BALANCE.WARM.2011YEAR.NEW.UPDATE.SCHEME" xfId="1090"/>
    <cellStyle name="_Расчет RAB_Лен и МОЭСК_с 2010 года_14.04.2009_со сглаж_version 3.0_без ФСК_CALC.NORMATIV.KU(v0.2)" xfId="1091"/>
    <cellStyle name="_Расчет RAB_Лен и МОЭСК_с 2010 года_14.04.2009_со сглаж_version 3.0_без ФСК_EE.2REK.P2011.4.78(v0.3)" xfId="1092"/>
    <cellStyle name="_Расчет RAB_Лен и МОЭСК_с 2010 года_14.04.2009_со сглаж_version 3.0_без ФСК_FORM3.1.2013(v0.2)" xfId="1093"/>
    <cellStyle name="_Расчет RAB_Лен и МОЭСК_с 2010 года_14.04.2009_со сглаж_version 3.0_без ФСК_FORM3.2013(v1.0)" xfId="1094"/>
    <cellStyle name="_Расчет RAB_Лен и МОЭСК_с 2010 года_14.04.2009_со сглаж_version 3.0_без ФСК_FORM3.REG(v1.0)" xfId="1095"/>
    <cellStyle name="_Расчет RAB_Лен и МОЭСК_с 2010 года_14.04.2009_со сглаж_version 3.0_без ФСК_FORM910.2012(v0.5)" xfId="1096"/>
    <cellStyle name="_Расчет RAB_Лен и МОЭСК_с 2010 года_14.04.2009_со сглаж_version 3.0_без ФСК_FORM910.2012(v0.5)_FORM5.2012(v1.0)" xfId="1097"/>
    <cellStyle name="_Расчет RAB_Лен и МОЭСК_с 2010 года_14.04.2009_со сглаж_version 3.0_без ФСК_FORM910.2012(v1.1)" xfId="1098"/>
    <cellStyle name="_Расчет RAB_Лен и МОЭСК_с 2010 года_14.04.2009_со сглаж_version 3.0_без ФСК_INVEST.EE.PLAN.4.78(v0.1)" xfId="1099"/>
    <cellStyle name="_Расчет RAB_Лен и МОЭСК_с 2010 года_14.04.2009_со сглаж_version 3.0_без ФСК_INVEST.EE.PLAN.4.78(v0.3)" xfId="1100"/>
    <cellStyle name="_Расчет RAB_Лен и МОЭСК_с 2010 года_14.04.2009_со сглаж_version 3.0_без ФСК_INVEST.EE.PLAN.4.78(v1.0)" xfId="1101"/>
    <cellStyle name="_Расчет RAB_Лен и МОЭСК_с 2010 года_14.04.2009_со сглаж_version 3.0_без ФСК_INVEST.EE.PLAN.4.78(v1.0)_FORM11.2013" xfId="1102"/>
    <cellStyle name="_Расчет RAB_Лен и МОЭСК_с 2010 года_14.04.2009_со сглаж_version 3.0_без ФСК_INVEST.EE.PLAN.4.78(v1.0)_PASSPORT.TEPLO.PROIZV(v2.0)" xfId="1103"/>
    <cellStyle name="_Расчет RAB_Лен и МОЭСК_с 2010 года_14.04.2009_со сглаж_version 3.0_без ФСК_INVEST.EE.PLAN.4.78(v1.0)_PASSPORT.TEPLO.PROIZV(v2.0)_MWT.POTERI.SETI.2012(v0.1)" xfId="1104"/>
    <cellStyle name="_Расчет RAB_Лен и МОЭСК_с 2010 года_14.04.2009_со сглаж_version 3.0_без ФСК_INVEST.EE.PLAN.4.78(v1.0)_PASSPORT.TEPLO.PROIZV(v2.0)_PASSPORT.TEPLO.SETI(v2.0f)" xfId="1105"/>
    <cellStyle name="_Расчет RAB_Лен и МОЭСК_с 2010 года_14.04.2009_со сглаж_version 3.0_без ФСК_INVEST.EE.PLAN.4.78(v1.0)_PASSPORT.TEPLO.PROIZV(v2.0)_Книга1" xfId="1106"/>
    <cellStyle name="_Расчет RAB_Лен и МОЭСК_с 2010 года_14.04.2009_со сглаж_version 3.0_без ФСК_INVEST.EE.PLAN.4.78(v1.0)_PASSPORT.TEPLO.SETI(v2.0f)" xfId="1107"/>
    <cellStyle name="_Расчет RAB_Лен и МОЭСК_с 2010 года_14.04.2009_со сглаж_version 3.0_без ФСК_INVEST.EE.PLAN.4.78(v1.0)_Книга1" xfId="1108"/>
    <cellStyle name="_Расчет RAB_Лен и МОЭСК_с 2010 года_14.04.2009_со сглаж_version 3.0_без ФСК_INVEST.PLAN.4.78(v0.1)" xfId="1109"/>
    <cellStyle name="_Расчет RAB_Лен и МОЭСК_с 2010 года_14.04.2009_со сглаж_version 3.0_без ФСК_INVEST.WARM.PLAN.4.78(v0.1)" xfId="1110"/>
    <cellStyle name="_Расчет RAB_Лен и МОЭСК_с 2010 года_14.04.2009_со сглаж_version 3.0_без ФСК_INVEST_WARM_PLAN" xfId="1111"/>
    <cellStyle name="_Расчет RAB_Лен и МОЭСК_с 2010 года_14.04.2009_со сглаж_version 3.0_без ФСК_NADB.JNVLP.APTEKA.2012(v1.0)_21_02_12" xfId="1112"/>
    <cellStyle name="_Расчет RAB_Лен и МОЭСК_с 2010 года_14.04.2009_со сглаж_version 3.0_без ФСК_NADB.JNVLS.APTEKA.2011(v1.3.3)" xfId="1113"/>
    <cellStyle name="_Расчет RAB_Лен и МОЭСК_с 2010 года_14.04.2009_со сглаж_version 3.0_без ФСК_NADB.JNVLS.APTEKA.2011(v1.3.3)_46TE.2011(v1.0)" xfId="1114"/>
    <cellStyle name="_Расчет RAB_Лен и МОЭСК_с 2010 года_14.04.2009_со сглаж_version 3.0_без ФСК_NADB.JNVLS.APTEKA.2011(v1.3.3)_INDEX.STATION.2012(v1.0)_" xfId="1115"/>
    <cellStyle name="_Расчет RAB_Лен и МОЭСК_с 2010 года_14.04.2009_со сглаж_version 3.0_без ФСК_NADB.JNVLS.APTEKA.2011(v1.3.3)_INDEX.STATION.2012(v2.0)" xfId="1116"/>
    <cellStyle name="_Расчет RAB_Лен и МОЭСК_с 2010 года_14.04.2009_со сглаж_version 3.0_без ФСК_NADB.JNVLS.APTEKA.2011(v1.3.3)_INDEX.STATION.2012(v2.1)" xfId="1117"/>
    <cellStyle name="_Расчет RAB_Лен и МОЭСК_с 2010 года_14.04.2009_со сглаж_version 3.0_без ФСК_NADB.JNVLS.APTEKA.2011(v1.3.3)_TEPLO.PREDEL.2012.M(v1.1)_test" xfId="1118"/>
    <cellStyle name="_Расчет RAB_Лен и МОЭСК_с 2010 года_14.04.2009_со сглаж_version 3.0_без ФСК_NADB.JNVLS.APTEKA.2011(v1.3.4)" xfId="1119"/>
    <cellStyle name="_Расчет RAB_Лен и МОЭСК_с 2010 года_14.04.2009_со сглаж_version 3.0_без ФСК_NADB.JNVLS.APTEKA.2011(v1.3.4)_46TE.2011(v1.0)" xfId="1120"/>
    <cellStyle name="_Расчет RAB_Лен и МОЭСК_с 2010 года_14.04.2009_со сглаж_version 3.0_без ФСК_NADB.JNVLS.APTEKA.2011(v1.3.4)_INDEX.STATION.2012(v1.0)_" xfId="1121"/>
    <cellStyle name="_Расчет RAB_Лен и МОЭСК_с 2010 года_14.04.2009_со сглаж_version 3.0_без ФСК_NADB.JNVLS.APTEKA.2011(v1.3.4)_INDEX.STATION.2012(v2.0)" xfId="1122"/>
    <cellStyle name="_Расчет RAB_Лен и МОЭСК_с 2010 года_14.04.2009_со сглаж_version 3.0_без ФСК_NADB.JNVLS.APTEKA.2011(v1.3.4)_INDEX.STATION.2012(v2.1)" xfId="1123"/>
    <cellStyle name="_Расчет RAB_Лен и МОЭСК_с 2010 года_14.04.2009_со сглаж_version 3.0_без ФСК_NADB.JNVLS.APTEKA.2011(v1.3.4)_TEPLO.PREDEL.2012.M(v1.1)_test" xfId="1124"/>
    <cellStyle name="_Расчет RAB_Лен и МОЭСК_с 2010 года_14.04.2009_со сглаж_version 3.0_без ФСК_PASSPORT.TEPLO.PROIZV(v2.1)" xfId="1125"/>
    <cellStyle name="_Расчет RAB_Лен и МОЭСК_с 2010 года_14.04.2009_со сглаж_version 3.0_без ФСК_PASSPORT.TEPLO.SETI(v1.0)" xfId="1126"/>
    <cellStyle name="_Расчет RAB_Лен и МОЭСК_с 2010 года_14.04.2009_со сглаж_version 3.0_без ФСК_PR.PROG.WARM.NOTCOMBI.2012.2.16_v1.4(04.04.11) " xfId="1127"/>
    <cellStyle name="_Расчет RAB_Лен и МОЭСК_с 2010 года_14.04.2009_со сглаж_version 3.0_без ФСК_PREDEL.JKH.UTV.2011(v1.0.1)" xfId="1128"/>
    <cellStyle name="_Расчет RAB_Лен и МОЭСК_с 2010 года_14.04.2009_со сглаж_version 3.0_без ФСК_PREDEL.JKH.UTV.2011(v1.0.1)_46TE.2011(v1.0)" xfId="1129"/>
    <cellStyle name="_Расчет RAB_Лен и МОЭСК_с 2010 года_14.04.2009_со сглаж_version 3.0_без ФСК_PREDEL.JKH.UTV.2011(v1.0.1)_INDEX.STATION.2012(v1.0)_" xfId="1130"/>
    <cellStyle name="_Расчет RAB_Лен и МОЭСК_с 2010 года_14.04.2009_со сглаж_version 3.0_без ФСК_PREDEL.JKH.UTV.2011(v1.0.1)_INDEX.STATION.2012(v2.0)" xfId="1131"/>
    <cellStyle name="_Расчет RAB_Лен и МОЭСК_с 2010 года_14.04.2009_со сглаж_version 3.0_без ФСК_PREDEL.JKH.UTV.2011(v1.0.1)_INDEX.STATION.2012(v2.1)" xfId="1132"/>
    <cellStyle name="_Расчет RAB_Лен и МОЭСК_с 2010 года_14.04.2009_со сглаж_version 3.0_без ФСК_PREDEL.JKH.UTV.2011(v1.0.1)_TEPLO.PREDEL.2012.M(v1.1)_test" xfId="1133"/>
    <cellStyle name="_Расчет RAB_Лен и МОЭСК_с 2010 года_14.04.2009_со сглаж_version 3.0_без ФСК_PREDEL.JKH.UTV.2011(v1.1)" xfId="1134"/>
    <cellStyle name="_Расчет RAB_Лен и МОЭСК_с 2010 года_14.04.2009_со сглаж_version 3.0_без ФСК_PREDEL.JKH.UTV.2011(v1.1)_FORM5.2012(v1.0)" xfId="16118"/>
    <cellStyle name="_Расчет RAB_Лен и МОЭСК_с 2010 года_14.04.2009_со сглаж_version 3.0_без ФСК_PREDEL.JKH.UTV.2011(v1.1)_OREP.INV.GEN.G(v1.0)" xfId="16119"/>
    <cellStyle name="_Расчет RAB_Лен и МОЭСК_с 2010 года_14.04.2009_со сглаж_version 3.0_без ФСК_REP.BLR.2012(v1.0)" xfId="1135"/>
    <cellStyle name="_Расчет RAB_Лен и МОЭСК_с 2010 года_14.04.2009_со сглаж_version 3.0_без ФСК_TEPLO.PREDEL.2012.M(v1.1)" xfId="1136"/>
    <cellStyle name="_Расчет RAB_Лен и МОЭСК_с 2010 года_14.04.2009_со сглаж_version 3.0_без ФСК_TEST.TEMPLATE" xfId="1137"/>
    <cellStyle name="_Расчет RAB_Лен и МОЭСК_с 2010 года_14.04.2009_со сглаж_version 3.0_без ФСК_UPDATE.46EE.2011.TO.1.1" xfId="1138"/>
    <cellStyle name="_Расчет RAB_Лен и МОЭСК_с 2010 года_14.04.2009_со сглаж_version 3.0_без ФСК_UPDATE.46TE.2011.TO.1.1" xfId="1139"/>
    <cellStyle name="_Расчет RAB_Лен и МОЭСК_с 2010 года_14.04.2009_со сглаж_version 3.0_без ФСК_UPDATE.46TE.2011.TO.1.2" xfId="1140"/>
    <cellStyle name="_Расчет RAB_Лен и МОЭСК_с 2010 года_14.04.2009_со сглаж_version 3.0_без ФСК_UPDATE.BALANCE.WARM.2011YEAR.TO.1.1" xfId="1141"/>
    <cellStyle name="_Расчет RAB_Лен и МОЭСК_с 2010 года_14.04.2009_со сглаж_version 3.0_без ФСК_UPDATE.BALANCE.WARM.2011YEAR.TO.1.1_46TE.2011(v1.0)" xfId="1142"/>
    <cellStyle name="_Расчет RAB_Лен и МОЭСК_с 2010 года_14.04.2009_со сглаж_version 3.0_без ФСК_UPDATE.BALANCE.WARM.2011YEAR.TO.1.1_INDEX.STATION.2012(v1.0)_" xfId="1143"/>
    <cellStyle name="_Расчет RAB_Лен и МОЭСК_с 2010 года_14.04.2009_со сглаж_version 3.0_без ФСК_UPDATE.BALANCE.WARM.2011YEAR.TO.1.1_INDEX.STATION.2012(v2.0)" xfId="1144"/>
    <cellStyle name="_Расчет RAB_Лен и МОЭСК_с 2010 года_14.04.2009_со сглаж_version 3.0_без ФСК_UPDATE.BALANCE.WARM.2011YEAR.TO.1.1_INDEX.STATION.2012(v2.1)" xfId="1145"/>
    <cellStyle name="_Расчет RAB_Лен и МОЭСК_с 2010 года_14.04.2009_со сглаж_version 3.0_без ФСК_UPDATE.BALANCE.WARM.2011YEAR.TO.1.1_OREP.KU.2011.MONTHLY.02(v1.1)" xfId="1146"/>
    <cellStyle name="_Расчет RAB_Лен и МОЭСК_с 2010 года_14.04.2009_со сглаж_version 3.0_без ФСК_UPDATE.BALANCE.WARM.2011YEAR.TO.1.1_TEPLO.PREDEL.2012.M(v1.1)_test" xfId="1147"/>
    <cellStyle name="_Расчет RAB_Лен и МОЭСК_с 2010 года_14.04.2009_со сглаж_version 3.0_без ФСК_UPDATE.NADB.JNVLS.APTEKA.2011.TO.1.3.4" xfId="1148"/>
    <cellStyle name="_Расчет RAB_Лен и МОЭСК_с 2010 года_14.04.2009_со сглаж_version 3.0_без ФСК_Книга1" xfId="16120"/>
    <cellStyle name="_Расчет RAB_Лен и МОЭСК_с 2010 года_14.04.2009_со сглаж_version 3.0_без ФСК_Книга2_PR.PROG.WARM.NOTCOMBI.2012.2.16_v1.4(04.04.11) " xfId="1149"/>
    <cellStyle name="_Расчет RAB_Лен и МОЭСК_с 2010 года_14.04.2009_со сглаж_version 3.0_без ФСК_Передача 2011_с макросом" xfId="1150"/>
    <cellStyle name="_Расчет RAB_Лен и МОЭСК_с 2010 года_14.04.2009_со сглаж_version 3.0_без ФСК_реестр объектов ЕНЭС" xfId="1151"/>
    <cellStyle name="_Расчет амортизации-ОТПРАВКА" xfId="1152"/>
    <cellStyle name="_Расчет амортизации-ОТПРАВКА 2" xfId="1153"/>
    <cellStyle name="_Расчет ВВ подстанций" xfId="1154"/>
    <cellStyle name="_Расчет ВВ подстанций 2" xfId="1155"/>
    <cellStyle name="_Расчет ВЛ таб.формата 12 рыба" xfId="1156"/>
    <cellStyle name="_Расчет ВЛ таб.формата 12 рыба 2" xfId="1157"/>
    <cellStyle name="_Расчет ВЛ таб.формата 12 рыба_Аморт+коэф1 08 04 08" xfId="1158"/>
    <cellStyle name="_Расчет ВЛ таб.формата 12 рыба_Аморт+коэф1 08 04 08 2" xfId="1159"/>
    <cellStyle name="_Расчет ВЛ таб.формата 12 рыба_ДУИ_РИТ" xfId="1160"/>
    <cellStyle name="_Расчет ВЛ таб.формата 12 рыба_ДУИ_РИТ 2" xfId="1161"/>
    <cellStyle name="_Расчет ВЛ таб.формата 12 рыба_ДУИ_РИТ2" xfId="1162"/>
    <cellStyle name="_Расчет ВЛ таб.формата 12 рыба_ДУИ_РИТ2 2" xfId="1163"/>
    <cellStyle name="_Расчет ВЛ таб.формата 12 рыба_ИспАппарат" xfId="1164"/>
    <cellStyle name="_Расчет ВЛ таб.формата 12 рыба_ИспАппарат 2" xfId="1165"/>
    <cellStyle name="_Расчет ВЛ таб.формата 12 рыба_СЭС_010107" xfId="1166"/>
    <cellStyle name="_Расчет ВЛ таб.формата 12 рыба_СЭС_010107 2" xfId="1167"/>
    <cellStyle name="_Расчет ВЛ таб.формата 12 рыба_ТАЛ ЭС 01_01_2007" xfId="1168"/>
    <cellStyle name="_Расчет ВЛ таб.формата 12 рыба_ТАЛ ЭС 01_01_2007 2" xfId="1169"/>
    <cellStyle name="_расчет для выпадающих" xfId="1170"/>
    <cellStyle name="_расчет для выпадающих 2" xfId="1171"/>
    <cellStyle name="_расчет КЭ по предельнику" xfId="1172"/>
    <cellStyle name="_расчет КЭ по предельнику 2" xfId="1173"/>
    <cellStyle name="_Расчет ожидаемой выручки 2010" xfId="1174"/>
    <cellStyle name="_Расчет ожидаемой выручки 2010 2" xfId="1175"/>
    <cellStyle name="_Расчет по RAB корректировка НВВ 2011 АЭ" xfId="1176"/>
    <cellStyle name="_Расчет по RAB корректировка НВВ 2011 АЭ 2" xfId="1177"/>
    <cellStyle name="_Расчет по RAB корректировка НВВ 2011 АЭ_Лист1" xfId="1178"/>
    <cellStyle name="_Расчет по RAB корректировка НВВ 2011 АЭ_Лист1 2" xfId="1179"/>
    <cellStyle name="_Расчет по ФСК 2009 Кириченко" xfId="1180"/>
    <cellStyle name="_Расчет под  Заключение-Самара" xfId="1181"/>
    <cellStyle name="_Расчет под  Заключение-Самара 2" xfId="1182"/>
    <cellStyle name="_Расчет тарифов на 2010 год (с учетом арендов. сетей)." xfId="1183"/>
    <cellStyle name="_Расчет тарифов на 2010 год (с учетом арендов. сетей). 2" xfId="1184"/>
    <cellStyle name="_Расчет_конечные тарифы_2010г " xfId="1185"/>
    <cellStyle name="_Расчет_конечные тарифы_2010г  2" xfId="1186"/>
    <cellStyle name="_Расшифровка по приоритетам_МРСК 2" xfId="1187"/>
    <cellStyle name="_Расшифровка по приоритетам_МРСК 2 2" xfId="1188"/>
    <cellStyle name="_расшифровки" xfId="1189"/>
    <cellStyle name="_реестр" xfId="1190"/>
    <cellStyle name="_реестр 2" xfId="1191"/>
    <cellStyle name="_реестр_Лист1" xfId="1192"/>
    <cellStyle name="_реестр_Лист1 2" xfId="1193"/>
    <cellStyle name="_Результаты расчета" xfId="1194"/>
    <cellStyle name="_Ростов НВВ на 2010-2014" xfId="1195"/>
    <cellStyle name="_Ростов НВВ на 2010-2014 2" xfId="1196"/>
    <cellStyle name="_Ростов НВВ на 2010-2014_Лист1" xfId="1197"/>
    <cellStyle name="_Ростов НВВ на 2010-2014_Лист1 2" xfId="1198"/>
    <cellStyle name="_РТ СК-регионы 2010-2014 131009 (1)" xfId="1199"/>
    <cellStyle name="_РТ СК-регионы 2010-2014 131009 (1) 2" xfId="1200"/>
    <cellStyle name="_РТ СК-регионы 2010-2014 для Зел макета" xfId="1201"/>
    <cellStyle name="_РТ СК-регионы 2010-2014 для Зел макета 2" xfId="1202"/>
    <cellStyle name="_РупушеваНА. Фактические данные" xfId="1203"/>
    <cellStyle name="_РЭ_RAB_продление_28_09_10 _новаяИПР" xfId="1204"/>
    <cellStyle name="_РЭ_ИПР 2010-2012 БЕЗ ЗАЕМНЫХ СРЕДСТВ (27 07 2009) снижено ТП (БКС)" xfId="1205"/>
    <cellStyle name="_РЭ_ИПР 2010-2012 БЕЗ ЗАЕМНЫХ СРЕДСТВ (27 07 2009) снижено ТП (БКС) 2" xfId="1206"/>
    <cellStyle name="_Сб-macro 2020" xfId="1207"/>
    <cellStyle name="_Сб-macro 2020 2" xfId="1208"/>
    <cellStyle name="_сбыты по Населению 2008 (данные РЭК)" xfId="1209"/>
    <cellStyle name="_сбыты по Населению 2008 (данные РЭК) 2" xfId="1210"/>
    <cellStyle name="_Свод по ИПР (2)" xfId="1211"/>
    <cellStyle name="_Свод по ИПР (2) 2" xfId="1212"/>
    <cellStyle name="_Свод по ИПР (2)_Новая инструкция1_фст" xfId="1213"/>
    <cellStyle name="_Свод по ИПР (2)_Новая инструкция1_фст 2" xfId="1214"/>
    <cellStyle name="_Свод по ИПР (2)_реестр объектов ЕНЭС" xfId="1215"/>
    <cellStyle name="_Свод по ИПР (2)_реестр объектов ЕНЭС 2" xfId="1216"/>
    <cellStyle name="_Свод селектор_рассылка" xfId="1217"/>
    <cellStyle name="_Свод селектор_рассылка 2" xfId="1218"/>
    <cellStyle name="_Сводная инвестпрограмма 2007-1" xfId="1219"/>
    <cellStyle name="_Сергееву_тех х-ки_18.11" xfId="1220"/>
    <cellStyle name="_Сергееву_тех х-ки_18.11 2" xfId="1221"/>
    <cellStyle name="_Склад к рассылке 22082000" xfId="1222"/>
    <cellStyle name="_Смета по тарифам свод 07" xfId="1223"/>
    <cellStyle name="_смета расходов по версии ФСТ от 26.09.06 - Звержанская" xfId="1224"/>
    <cellStyle name="_смета расходов по версии ФСТ от 26.09.06 - Звержанская 2" xfId="1225"/>
    <cellStyle name="_СМЕТЫ 2005 2006 2007" xfId="1226"/>
    <cellStyle name="_СМЕТЫ 2005 2006 2007 2" xfId="1227"/>
    <cellStyle name="_СН" xfId="1228"/>
    <cellStyle name="_Снижение ТМЦ  Z (2) (2)" xfId="1229"/>
    <cellStyle name="_СО 2006-2010  Прил1-1 (Дубинину)" xfId="1230"/>
    <cellStyle name="_СО 2006-2010  Прил1-1 (Дубинину) 2" xfId="1231"/>
    <cellStyle name="_Согласования_0810_final" xfId="1232"/>
    <cellStyle name="_Согласования_0810_final 2" xfId="1233"/>
    <cellStyle name="_Согласования_0810_final_Лист1" xfId="1234"/>
    <cellStyle name="_Согласования_0810_final_Лист1 2" xfId="1235"/>
    <cellStyle name="_Справка по забалансу по лизингу" xfId="1236"/>
    <cellStyle name="_Справка по забалансу по лизингу 2" xfId="1237"/>
    <cellStyle name="_Справочник затрат_ЛХ_20.10.05" xfId="1238"/>
    <cellStyle name="_Справочник затрат_ЛХ_20.10.05 2" xfId="1239"/>
    <cellStyle name="_СР_2009_кор.план_факт 4мес+физ5" xfId="16213"/>
    <cellStyle name="_СР_new" xfId="16214"/>
    <cellStyle name="_СР_план 2009_покварт" xfId="16215"/>
    <cellStyle name="_СР_форм" xfId="16216"/>
    <cellStyle name="_СтавФ_в Лист Согласования 06.10.09" xfId="1240"/>
    <cellStyle name="_СтавФ_в Лист Согласования 06.10.09 2" xfId="1241"/>
    <cellStyle name="_Страхов имущества 26.05.09" xfId="16217"/>
    <cellStyle name="_Страхование имущества(для тарифа 2010)" xfId="16218"/>
    <cellStyle name="_Страхование имущества(для тарифа 2010)_Книга1" xfId="16219"/>
    <cellStyle name="_Страхование имущества(для тарифа 2010)_Приложение_3(1)   Часть 1   1 кв 2009г" xfId="16220"/>
    <cellStyle name="_СТРАХОВАНИЕ факт 9 мес.ИД+расч.ПО+план 4 кв. 16.10.08" xfId="1242"/>
    <cellStyle name="_Структура ИП-2008 ЛО-25 03 08" xfId="16221"/>
    <cellStyle name="_счета 2008 оплаченные в 2007г " xfId="1243"/>
    <cellStyle name="_счета 2008 оплаченные в 2007г  2" xfId="1244"/>
    <cellStyle name="_таб.4-5 Указ._84-У" xfId="16222"/>
    <cellStyle name="_Табл П2-5 (вар18-10-2006)" xfId="1245"/>
    <cellStyle name="_Табл П2-5 (вар18-10-2006) 2" xfId="1246"/>
    <cellStyle name="_Табл. 17 СПБ и ЛО" xfId="16223"/>
    <cellStyle name="_Таблица № П 1 20 3" xfId="1247"/>
    <cellStyle name="_Таблица № П 1 20 3 2" xfId="1248"/>
    <cellStyle name="_таблицы для расчетов28-04-08_2006-2009_прибыль корр_по ИА" xfId="1249"/>
    <cellStyle name="_таблицы для расчетов28-04-08_2006-2009_прибыль корр_по ИА 2" xfId="1250"/>
    <cellStyle name="_таблицы для расчетов28-04-08_2006-2009_прибыль корр_по ИА_Лист1" xfId="1251"/>
    <cellStyle name="_таблицы для расчетов28-04-08_2006-2009_прибыль корр_по ИА_Лист1 2" xfId="1252"/>
    <cellStyle name="_таблицы для расчетов28-04-08_2006-2009_прибыль корр_по ИА_Новая инструкция1_фст" xfId="1253"/>
    <cellStyle name="_таблицы для расчетов28-04-08_2006-2009_прибыль корр_по ИА_Новая инструкция1_фст 2" xfId="1254"/>
    <cellStyle name="_таблицы для расчетов28-04-08_2006-2009_прибыль корр_по ИА_реестр объектов ЕНЭС" xfId="1255"/>
    <cellStyle name="_таблицы для расчетов28-04-08_2006-2009_прибыль корр_по ИА_реестр объектов ЕНЭС 2" xfId="1256"/>
    <cellStyle name="_таблицы для расчетов28-04-08_2006-2009с ИА" xfId="1257"/>
    <cellStyle name="_таблицы для расчетов28-04-08_2006-2009с ИА 2" xfId="1258"/>
    <cellStyle name="_таблицы для расчетов28-04-08_2006-2009с ИА_Лист1" xfId="1259"/>
    <cellStyle name="_таблицы для расчетов28-04-08_2006-2009с ИА_Лист1 2" xfId="1260"/>
    <cellStyle name="_таблицы для расчетов28-04-08_2006-2009с ИА_Новая инструкция1_фст" xfId="1261"/>
    <cellStyle name="_таблицы для расчетов28-04-08_2006-2009с ИА_Новая инструкция1_фст 2" xfId="1262"/>
    <cellStyle name="_таблицы для расчетов28-04-08_2006-2009с ИА_реестр объектов ЕНЭС" xfId="1263"/>
    <cellStyle name="_таблицы для расчетов28-04-08_2006-2009с ИА_реестр объектов ЕНЭС 2" xfId="1264"/>
    <cellStyle name="_Тариф 2009 год П 1.15. Энергосбыт_3" xfId="1265"/>
    <cellStyle name="_Тариф 2009 год П 1.15. Энергосбыт_3 2" xfId="1266"/>
    <cellStyle name="_Тариф ИПР ИнФ 2010-2014" xfId="1267"/>
    <cellStyle name="_Тариф ИПР ИнФ 2010-2014 2" xfId="1268"/>
    <cellStyle name="_Тариф ИПР КБФ 2010-2014" xfId="1269"/>
    <cellStyle name="_Тариф ИПР КБФ 2010-2014 2" xfId="1270"/>
    <cellStyle name="_Тариф ИПР КЧФ 2010-2014" xfId="1271"/>
    <cellStyle name="_Тариф ИПР КЧФ 2010-2014 2" xfId="1272"/>
    <cellStyle name="_Тариф ИПР СОФ 2010-2014" xfId="1273"/>
    <cellStyle name="_Тариф ИПР СОФ 2010-2014 2" xfId="1274"/>
    <cellStyle name="_Тарифы 2011-2015 разбивка" xfId="1275"/>
    <cellStyle name="_Тарифы 2011-2015 разбивка 2" xfId="1276"/>
    <cellStyle name="_ТТ_ТН_РВ_ОПН_УПВЧ" xfId="1277"/>
    <cellStyle name="_ТЭП по планированию доходов на передачу ээ" xfId="16224"/>
    <cellStyle name="_ТЭП по планированию доходов на передачу ээ_Книга1" xfId="16225"/>
    <cellStyle name="_ТЭП по планированию доходов на передачу ээ_Приложение_3(1)   Часть 1   1 кв 2009г" xfId="16226"/>
    <cellStyle name="_ТЭП формат" xfId="16227"/>
    <cellStyle name="_ТЭП формат_Книга1" xfId="16228"/>
    <cellStyle name="_ТЭП формат_Приложение_3(1)   Часть 1   1 кв 2009г" xfId="16229"/>
    <cellStyle name="_Удмуртэнерго 04 3+2+2" xfId="1278"/>
    <cellStyle name="_Удмуртэнерго 04 3+2+2 2" xfId="1279"/>
    <cellStyle name="_Узлы учета_10.08" xfId="1280"/>
    <cellStyle name="_Узлы учета_10.08 2" xfId="1281"/>
    <cellStyle name="_Урал Отчёт за 2009 год (готовые форматы по  977)" xfId="1282"/>
    <cellStyle name="_Урал Отчёт за 2009 год (готовые форматы по  977) 2" xfId="1283"/>
    <cellStyle name="_ФЗП ТАРИФ 2006 в РЭК 2 216" xfId="1284"/>
    <cellStyle name="_ФЗП ТАРИФ 2006 в РЭК 2 216 2" xfId="1285"/>
    <cellStyle name="_ФЗП ТАРИФ 2006 в РЭК 2 216 2 2" xfId="1286"/>
    <cellStyle name="_ФЗП ТАРИФ 2006 в РЭК 2 216 3" xfId="1287"/>
    <cellStyle name="_Фина план на 2007 год (ФО)" xfId="1288"/>
    <cellStyle name="_Фина план на 2007 год (ФО) 2" xfId="1289"/>
    <cellStyle name="_Форма 6  РТК.xls(отчет по Адр пр. ЛО)" xfId="1290"/>
    <cellStyle name="_Форма 6  РТК.xls(отчет по Адр пр. ЛО) 2" xfId="1291"/>
    <cellStyle name="_Форма 6  РТК.xls(отчет по Адр пр. ЛО)_Книга1" xfId="16230"/>
    <cellStyle name="_Форма 6  РТК.xls(отчет по Адр пр. ЛО)_Новая инструкция1_фст" xfId="1292"/>
    <cellStyle name="_Форма 6  РТК.xls(отчет по Адр пр. ЛО)_Новая инструкция1_фст 2" xfId="1293"/>
    <cellStyle name="_Форма 6  РТК.xls(отчет по Адр пр. ЛО)_Приложение_3(1)   Часть 1   1 кв 2009г" xfId="16231"/>
    <cellStyle name="_Форма 6  РТК.xls(отчет по Адр пр. ЛО)_реестр объектов ЕНЭС" xfId="1294"/>
    <cellStyle name="_Форма 6  РТК.xls(отчет по Адр пр. ЛО)_реестр объектов ЕНЭС 2" xfId="1295"/>
    <cellStyle name="_Форма для представления предложений по заявл мощности" xfId="1296"/>
    <cellStyle name="_Форма исх." xfId="1297"/>
    <cellStyle name="_Форма исх. 2" xfId="1298"/>
    <cellStyle name="_форма П1.30 для УРТ" xfId="1299"/>
    <cellStyle name="_форма П1.30 для УРТ 2" xfId="1300"/>
    <cellStyle name="_ФОРМАТ БДР  новый  BDR 151208" xfId="1301"/>
    <cellStyle name="_Формат ДПН (предложения ФСК) 01.02.08г. Сравнение" xfId="1302"/>
    <cellStyle name="_Формат ДПН (предложения ФСК) 01.02.08г. Сравнение_Книга1" xfId="16232"/>
    <cellStyle name="_Формат ДПН (предложения ФСК) 01.02.08г. Сравнение_Приложение_3(1)   Часть 1   1 кв 2009г" xfId="16233"/>
    <cellStyle name="_Формат НВВ 2010 г (мой)" xfId="1303"/>
    <cellStyle name="_Формат НВВ 2010 г (мой) 2" xfId="1304"/>
    <cellStyle name="_Формат НВВ 2010_постатейно" xfId="1305"/>
    <cellStyle name="_Формат НВВ 2010_постатейно 2" xfId="1306"/>
    <cellStyle name="_Формат НВВ 2011г." xfId="1307"/>
    <cellStyle name="_Формат НВВ 2011г. 2" xfId="1308"/>
    <cellStyle name="_ФОРМАТ ПЛАНА ИД НА  2009 год" xfId="1309"/>
    <cellStyle name="_Формат по выпадающим" xfId="1310"/>
    <cellStyle name="_Формат по выпадающим 2" xfId="1311"/>
    <cellStyle name="_Формат разбивки по МРСК_РСК" xfId="1312"/>
    <cellStyle name="_Формат разбивки по МРСК_РСК 2" xfId="1313"/>
    <cellStyle name="_Формат разбивки по МРСК_РСК_Лист1" xfId="1314"/>
    <cellStyle name="_Формат разбивки по МРСК_РСК_Лист1 2" xfId="1315"/>
    <cellStyle name="_Формат разбивки по МРСК_РСК_Новая инструкция1_фст" xfId="1316"/>
    <cellStyle name="_Формат разбивки по МРСК_РСК_Новая инструкция1_фст 2" xfId="1317"/>
    <cellStyle name="_Формат разбивки по МРСК_РСК_реестр объектов ЕНЭС" xfId="1318"/>
    <cellStyle name="_Формат разбивки по МРСК_РСК_реестр объектов ЕНЭС 2" xfId="1319"/>
    <cellStyle name="_Формат расчета амортизации" xfId="16234"/>
    <cellStyle name="_Формат расчета амортизации (факт 1 кв., план 2-4 кв.)" xfId="16235"/>
    <cellStyle name="_Формат расчета амортизации (факт 1 кв., план 2-4 кв.)_город" xfId="16236"/>
    <cellStyle name="_Формат расчета амортизации (факт 1 кв., план 2-4 кв.)_область" xfId="16237"/>
    <cellStyle name="_Формат расчета амортизации_Книга1" xfId="16238"/>
    <cellStyle name="_Формат расчета амортизации_Приложение_3(1)   Часть 1   1 кв 2009г" xfId="16239"/>
    <cellStyle name="_Формат расчета налога на имущество" xfId="16240"/>
    <cellStyle name="_Формат_для Согласования" xfId="1320"/>
    <cellStyle name="_Формат_для Согласования 2" xfId="1321"/>
    <cellStyle name="_Формат_для Согласования_Лист1" xfId="1322"/>
    <cellStyle name="_Формат_для Согласования_Лист1 2" xfId="1323"/>
    <cellStyle name="_Формат_для Согласования_Новая инструкция1_фст" xfId="1324"/>
    <cellStyle name="_Формат_для Согласования_Новая инструкция1_фст 2" xfId="1325"/>
    <cellStyle name="_Формат_Сводный для согласования" xfId="1326"/>
    <cellStyle name="_Формат_Сводный для согласования 2" xfId="1327"/>
    <cellStyle name="_Формат_Сводный для согласования_Лист1" xfId="1328"/>
    <cellStyle name="_Формат_Сводный для согласования_Лист1 2" xfId="1329"/>
    <cellStyle name="_Формат-РСК_2007_12 02 06_м" xfId="1330"/>
    <cellStyle name="_Формат-РСК_2007_12 02 06_м_Книга1" xfId="16241"/>
    <cellStyle name="_Формат-РСК_2007_12 02 06_м_Приложение_3(1)   Часть 1   1 кв 2009г" xfId="16242"/>
    <cellStyle name="_Форматы УУ_12 _1_1_1_1" xfId="16243"/>
    <cellStyle name="_Форматы УУ_12 _1_1_1_1_Книга1" xfId="16244"/>
    <cellStyle name="_Форматы УУ_12 _1_1_1_1_Приложение_3(1)   Часть 1   1 кв 2009г" xfId="16245"/>
    <cellStyle name="_Форматы УУ_резерв" xfId="16246"/>
    <cellStyle name="_Форматы УУ_резерв_Книга1" xfId="16247"/>
    <cellStyle name="_Форматы УУ_резерв_Приложение_3(1)   Часть 1   1 кв 2009г" xfId="16248"/>
    <cellStyle name="_Формирование тарифа на 2010 год с замечаниями" xfId="1331"/>
    <cellStyle name="_Формирование тарифа на 2010 год с замечаниями 2" xfId="1332"/>
    <cellStyle name="_Формы № 1,2-1,2-2,4,5 ЭТС" xfId="1333"/>
    <cellStyle name="_Формы № 1,2-1,2-2,4,5 ЭТС 2" xfId="1334"/>
    <cellStyle name="_формы Ленэнерго -изменения2" xfId="16249"/>
    <cellStyle name="_формы Ленэнерго -изменения2_Книга1" xfId="16250"/>
    <cellStyle name="_формы Ленэнерго -изменения2_Приложение_3(1)   Часть 1   1 кв 2009г" xfId="16251"/>
    <cellStyle name="_формы технические 1,2-1,2-2,4,5Vfinal" xfId="1335"/>
    <cellStyle name="_формы технические 1,2-1,2-2,4,5Vfinal 2" xfId="1336"/>
    <cellStyle name="_ФП К" xfId="1337"/>
    <cellStyle name="_ФП К 2" xfId="1338"/>
    <cellStyle name="_ФП К_к ФСТ" xfId="1339"/>
    <cellStyle name="_ФП К_к ФСТ 2" xfId="1340"/>
    <cellStyle name="_фск, выручка, потери" xfId="16252"/>
    <cellStyle name="_фск, выручка, потери_Книга1" xfId="16253"/>
    <cellStyle name="_фск, выручка, потери_Приложение_3(1)   Часть 1   1 кв 2009г" xfId="16254"/>
    <cellStyle name="_ФСТ-2007-отправка-сентябрь ИСТОЧНИКИ" xfId="1341"/>
    <cellStyle name="_ФСТ-2007-отправка-сентябрь ИСТОЧНИКИ 2" xfId="1342"/>
    <cellStyle name="_ХОЛДИНГ_МРСК_09 10 2008" xfId="1343"/>
    <cellStyle name="_ХОЛДИНГ_МРСК_09 10 2008 2" xfId="1344"/>
    <cellStyle name="_ХХ" xfId="1345"/>
    <cellStyle name="_ХХХ Прил 2 Формы бюджетных документов 2007" xfId="1346"/>
    <cellStyle name="_ХХХ Прил 2 Формы бюджетных документов 2007 2" xfId="1347"/>
    <cellStyle name="_ЦПУ Логистика МТО 3 квартал" xfId="1348"/>
    <cellStyle name="_Чек" xfId="16255"/>
    <cellStyle name="_экон.форм-т ВО 1 с разбивкой" xfId="1349"/>
    <cellStyle name="_экон.форм-т ВО 1 с разбивкой 2" xfId="1350"/>
    <cellStyle name="_экон.форм-т ВО 1 с разбивкой_Новая инструкция1_фст" xfId="1351"/>
    <cellStyle name="_экон.форм-т ВО 1 с разбивкой_Новая инструкция1_фст 2" xfId="1352"/>
    <cellStyle name="’К‰Э [0.00]" xfId="1353"/>
    <cellStyle name="’ћѓћ‚›‰" xfId="1354"/>
    <cellStyle name="’ћѓћ‚›‰ 2" xfId="1355"/>
    <cellStyle name="’ћѓћ‚›‰ 2 2" xfId="1356"/>
    <cellStyle name="’ћѓћ‚›‰ 2 2 2" xfId="1357"/>
    <cellStyle name="’ћѓћ‚›‰ 2 3" xfId="1358"/>
    <cellStyle name="’ћѓћ‚›‰ 2 3 2" xfId="1359"/>
    <cellStyle name="’ћѓћ‚›‰ 2 4" xfId="1360"/>
    <cellStyle name="’ћѓћ‚›‰ 3" xfId="1361"/>
    <cellStyle name="’ћѓћ‚›‰ 3 2" xfId="1362"/>
    <cellStyle name="’ћѓћ‚›‰ 3 2 2" xfId="1363"/>
    <cellStyle name="’ћѓћ‚›‰ 3 3" xfId="1364"/>
    <cellStyle name="’ћѓћ‚›‰ 3 3 2" xfId="1365"/>
    <cellStyle name="’ћѓћ‚›‰ 3 4" xfId="1366"/>
    <cellStyle name="’ћѓћ‚›‰ 4" xfId="1367"/>
    <cellStyle name="’ћѓћ‚›‰ 4 2" xfId="1368"/>
    <cellStyle name="’ћѓћ‚›‰ 4 2 2" xfId="1369"/>
    <cellStyle name="’ћѓћ‚›‰ 4 3" xfId="1370"/>
    <cellStyle name="’ћѓћ‚›‰ 4 3 2" xfId="1371"/>
    <cellStyle name="’ћѓћ‚›‰ 4 4" xfId="1372"/>
    <cellStyle name="’ћѓћ‚›‰ 5" xfId="1373"/>
    <cellStyle name="’ћѓћ‚›‰ 5 2" xfId="1374"/>
    <cellStyle name="’ћѓћ‚›‰ 6" xfId="1375"/>
    <cellStyle name="’ћѓћ‚›‰ 6 2" xfId="1376"/>
    <cellStyle name="’ћѓћ‚›‰ 7" xfId="1377"/>
    <cellStyle name="’ћѓћ‚›‰_НВВ 2014 год  по заявкам" xfId="16003"/>
    <cellStyle name="”€ќђќ‘ћ‚›‰" xfId="1378"/>
    <cellStyle name="”€ќђќ‘ћ‚›‰ 2" xfId="1379"/>
    <cellStyle name="”€ќђќ‘ћ‚›‰ 2 2" xfId="1380"/>
    <cellStyle name="”€ќђќ‘ћ‚›‰ 3" xfId="1381"/>
    <cellStyle name="”€Љ‘€ђЋ‚ЂЌЌ›‰" xfId="1382"/>
    <cellStyle name="”€Љ‘€ђЋ‚ЂЌЌ›‰ 2" xfId="1383"/>
    <cellStyle name="”ќђќ‘ћ‚›‰" xfId="1384"/>
    <cellStyle name="”ќђќ‘ћ‚›‰ 2" xfId="1385"/>
    <cellStyle name="”ќђќ‘ћ‚›‰ 2 2" xfId="1386"/>
    <cellStyle name="”ќђќ‘ћ‚›‰ 2 3" xfId="1387"/>
    <cellStyle name="”ќђќ‘ћ‚›‰ 3" xfId="1388"/>
    <cellStyle name="”ќђќ‘ћ‚›‰ 4" xfId="1389"/>
    <cellStyle name="”ќђќ‘ћ‚›‰ 5" xfId="16256"/>
    <cellStyle name="”ќђќ‘ћ‚›‰_НВВ 2014 год  по заявкам" xfId="16004"/>
    <cellStyle name="”љ‘ђћ‚ђќќ›‰" xfId="1390"/>
    <cellStyle name="”љ‘ђћ‚ђќќ›‰ 2" xfId="1391"/>
    <cellStyle name="”љ‘ђћ‚ђќќ›‰ 2 2" xfId="1392"/>
    <cellStyle name="”љ‘ђћ‚ђќќ›‰ 2 3" xfId="1393"/>
    <cellStyle name="”љ‘ђћ‚ђќќ›‰ 3" xfId="1394"/>
    <cellStyle name="”љ‘ђћ‚ђќќ›‰ 4" xfId="1395"/>
    <cellStyle name="”љ‘ђћ‚ђќќ›‰ 5" xfId="16257"/>
    <cellStyle name="”љ‘ђћ‚ђќќ›‰_НВВ 2014 год  по заявкам" xfId="16005"/>
    <cellStyle name="„…ќ…†ќ›‰" xfId="1396"/>
    <cellStyle name="„…ќ…†ќ›‰ 2" xfId="1397"/>
    <cellStyle name="„…ќ…†ќ›‰ 2 2" xfId="1398"/>
    <cellStyle name="„…ќ…†ќ›‰ 2 3" xfId="1399"/>
    <cellStyle name="„…ќ…†ќ›‰ 3" xfId="1400"/>
    <cellStyle name="„…ќ…†ќ›‰ 4" xfId="1401"/>
    <cellStyle name="„…ќ…†ќ›‰ 5" xfId="16258"/>
    <cellStyle name="„…ќ…†ќ›‰_НВВ 2014 год  по заявкам" xfId="16006"/>
    <cellStyle name="„ђ’ђ" xfId="1402"/>
    <cellStyle name="„ђ’ђ 2" xfId="1403"/>
    <cellStyle name="‡ђѓћ‹ћ‚ћљ1" xfId="1404"/>
    <cellStyle name="‡ђѓћ‹ћ‚ћљ1 2" xfId="1405"/>
    <cellStyle name="‡ђѓћ‹ћ‚ћљ1 2 2" xfId="1406"/>
    <cellStyle name="‡ђѓћ‹ћ‚ћљ1 3" xfId="1407"/>
    <cellStyle name="‡ђѓћ‹ћ‚ћљ1 3 2" xfId="1408"/>
    <cellStyle name="‡ђѓћ‹ћ‚ћљ1 4" xfId="1409"/>
    <cellStyle name="‡ђѓћ‹ћ‚ћљ1 4 2" xfId="1410"/>
    <cellStyle name="‡ђѓћ‹ћ‚ћљ1 5" xfId="1411"/>
    <cellStyle name="‡ђѓћ‹ћ‚ћљ1_НВВ 2014 год  по заявкам" xfId="16007"/>
    <cellStyle name="‡ђѓћ‹ћ‚ћљ2" xfId="1412"/>
    <cellStyle name="‡ђѓћ‹ћ‚ћљ2 2" xfId="1413"/>
    <cellStyle name="‡ђѓћ‹ћ‚ћљ2 2 2" xfId="1414"/>
    <cellStyle name="‡ђѓћ‹ћ‚ћљ2 3" xfId="1415"/>
    <cellStyle name="‡ђѓћ‹ћ‚ћљ2 3 2" xfId="1416"/>
    <cellStyle name="‡ђѓћ‹ћ‚ћљ2 4" xfId="1417"/>
    <cellStyle name="‡ђѓћ‹ћ‚ћљ2 4 2" xfId="1418"/>
    <cellStyle name="‡ђѓћ‹ћ‚ћљ2 5" xfId="1419"/>
    <cellStyle name="‡ђѓћ‹ћ‚ћљ2_НВВ 2014 год  по заявкам" xfId="16008"/>
    <cellStyle name="€’ћѓћ‚›‰" xfId="1420"/>
    <cellStyle name="€’ћѓћ‚›‰ 2" xfId="1421"/>
    <cellStyle name="€’ћѓћ‚›‰ 2 2" xfId="1422"/>
    <cellStyle name="€’ћѓћ‚›‰ 3" xfId="1423"/>
    <cellStyle name="€’ћѓћ‚›‰ 3 2" xfId="1424"/>
    <cellStyle name="€’ћѓћ‚›‰ 4" xfId="1425"/>
    <cellStyle name="0,00;0;" xfId="1426"/>
    <cellStyle name="1" xfId="1427"/>
    <cellStyle name="1 2" xfId="1428"/>
    <cellStyle name="1Normal" xfId="1429"/>
    <cellStyle name="1Normal 2" xfId="1430"/>
    <cellStyle name="1Outputbox1" xfId="1431"/>
    <cellStyle name="1Outputbox1 2" xfId="1432"/>
    <cellStyle name="1Outputbox1 2 2" xfId="1433"/>
    <cellStyle name="1Outputbox1 3" xfId="1434"/>
    <cellStyle name="1Outputbox1 3 2" xfId="1435"/>
    <cellStyle name="1Outputbox1 4" xfId="1436"/>
    <cellStyle name="1Outputbox2" xfId="1437"/>
    <cellStyle name="1Outputbox2 2" xfId="1438"/>
    <cellStyle name="1Outputheader" xfId="1439"/>
    <cellStyle name="1Outputheader 2" xfId="1440"/>
    <cellStyle name="1Outputheader 2 2" xfId="1441"/>
    <cellStyle name="1Outputheader 3" xfId="1442"/>
    <cellStyle name="1Outputheader 3 2" xfId="1443"/>
    <cellStyle name="1Outputheader 4" xfId="1444"/>
    <cellStyle name="1Outputheader2" xfId="1445"/>
    <cellStyle name="1Outputheader2 2" xfId="1446"/>
    <cellStyle name="1Outputsubtitle" xfId="1447"/>
    <cellStyle name="1Outputsubtitle 2" xfId="1448"/>
    <cellStyle name="1Outputtitle" xfId="1449"/>
    <cellStyle name="1Outputtitle 2" xfId="1450"/>
    <cellStyle name="1Profileheader" xfId="1451"/>
    <cellStyle name="1Profileheader 2" xfId="1452"/>
    <cellStyle name="1Profilelowerbox" xfId="1453"/>
    <cellStyle name="1Profilelowerbox 2" xfId="1454"/>
    <cellStyle name="1Profilesubheader" xfId="1455"/>
    <cellStyle name="1Profilesubheader 2" xfId="1456"/>
    <cellStyle name="1Profiletitle" xfId="1457"/>
    <cellStyle name="1Profiletitle 2" xfId="1458"/>
    <cellStyle name="1Profiletopbox" xfId="1459"/>
    <cellStyle name="1Profiletopbox 2" xfId="1460"/>
    <cellStyle name="2" xfId="1461"/>
    <cellStyle name="2 2" xfId="1462"/>
    <cellStyle name="20% - Accent1" xfId="1463"/>
    <cellStyle name="20% - Accent1 10" xfId="1464"/>
    <cellStyle name="20% - Accent1 11" xfId="1465"/>
    <cellStyle name="20% - Accent1 12" xfId="1466"/>
    <cellStyle name="20% - Accent1 13" xfId="1467"/>
    <cellStyle name="20% - Accent1 14" xfId="1468"/>
    <cellStyle name="20% - Accent1 2" xfId="1469"/>
    <cellStyle name="20% - Accent1 2 2" xfId="1470"/>
    <cellStyle name="20% - Accent1 3" xfId="1471"/>
    <cellStyle name="20% - Accent1 3 2" xfId="1472"/>
    <cellStyle name="20% - Accent1 4" xfId="1473"/>
    <cellStyle name="20% - Accent1 5" xfId="1474"/>
    <cellStyle name="20% - Accent1 6" xfId="1475"/>
    <cellStyle name="20% - Accent1 7" xfId="1476"/>
    <cellStyle name="20% - Accent1 8" xfId="1477"/>
    <cellStyle name="20% - Accent1 9" xfId="1478"/>
    <cellStyle name="20% - Accent1_46EE.2011(v1.0)" xfId="1479"/>
    <cellStyle name="20% - Accent2" xfId="1480"/>
    <cellStyle name="20% - Accent2 10" xfId="1481"/>
    <cellStyle name="20% - Accent2 11" xfId="1482"/>
    <cellStyle name="20% - Accent2 12" xfId="1483"/>
    <cellStyle name="20% - Accent2 13" xfId="1484"/>
    <cellStyle name="20% - Accent2 14" xfId="1485"/>
    <cellStyle name="20% - Accent2 2" xfId="1486"/>
    <cellStyle name="20% - Accent2 2 2" xfId="1487"/>
    <cellStyle name="20% - Accent2 3" xfId="1488"/>
    <cellStyle name="20% - Accent2 3 2" xfId="1489"/>
    <cellStyle name="20% - Accent2 4" xfId="1490"/>
    <cellStyle name="20% - Accent2 5" xfId="1491"/>
    <cellStyle name="20% - Accent2 6" xfId="1492"/>
    <cellStyle name="20% - Accent2 7" xfId="1493"/>
    <cellStyle name="20% - Accent2 8" xfId="1494"/>
    <cellStyle name="20% - Accent2 9" xfId="1495"/>
    <cellStyle name="20% - Accent2_46EE.2011(v1.0)" xfId="1496"/>
    <cellStyle name="20% - Accent3" xfId="1497"/>
    <cellStyle name="20% - Accent3 10" xfId="1498"/>
    <cellStyle name="20% - Accent3 11" xfId="1499"/>
    <cellStyle name="20% - Accent3 12" xfId="1500"/>
    <cellStyle name="20% - Accent3 13" xfId="1501"/>
    <cellStyle name="20% - Accent3 14" xfId="1502"/>
    <cellStyle name="20% - Accent3 2" xfId="1503"/>
    <cellStyle name="20% - Accent3 2 2" xfId="1504"/>
    <cellStyle name="20% - Accent3 3" xfId="1505"/>
    <cellStyle name="20% - Accent3 3 2" xfId="1506"/>
    <cellStyle name="20% - Accent3 4" xfId="1507"/>
    <cellStyle name="20% - Accent3 5" xfId="1508"/>
    <cellStyle name="20% - Accent3 6" xfId="1509"/>
    <cellStyle name="20% - Accent3 7" xfId="1510"/>
    <cellStyle name="20% - Accent3 8" xfId="1511"/>
    <cellStyle name="20% - Accent3 9" xfId="1512"/>
    <cellStyle name="20% - Accent3_46EE.2011(v1.0)" xfId="1513"/>
    <cellStyle name="20% - Accent4" xfId="1514"/>
    <cellStyle name="20% - Accent4 10" xfId="1515"/>
    <cellStyle name="20% - Accent4 11" xfId="1516"/>
    <cellStyle name="20% - Accent4 12" xfId="1517"/>
    <cellStyle name="20% - Accent4 13" xfId="1518"/>
    <cellStyle name="20% - Accent4 14" xfId="1519"/>
    <cellStyle name="20% - Accent4 2" xfId="1520"/>
    <cellStyle name="20% - Accent4 2 2" xfId="1521"/>
    <cellStyle name="20% - Accent4 3" xfId="1522"/>
    <cellStyle name="20% - Accent4 3 2" xfId="1523"/>
    <cellStyle name="20% - Accent4 4" xfId="1524"/>
    <cellStyle name="20% - Accent4 5" xfId="1525"/>
    <cellStyle name="20% - Accent4 6" xfId="1526"/>
    <cellStyle name="20% - Accent4 7" xfId="1527"/>
    <cellStyle name="20% - Accent4 8" xfId="1528"/>
    <cellStyle name="20% - Accent4 9" xfId="1529"/>
    <cellStyle name="20% - Accent4_46EE.2011(v1.0)" xfId="1530"/>
    <cellStyle name="20% - Accent5" xfId="1531"/>
    <cellStyle name="20% - Accent5 10" xfId="1532"/>
    <cellStyle name="20% - Accent5 11" xfId="1533"/>
    <cellStyle name="20% - Accent5 12" xfId="1534"/>
    <cellStyle name="20% - Accent5 13" xfId="1535"/>
    <cellStyle name="20% - Accent5 14" xfId="1536"/>
    <cellStyle name="20% - Accent5 2" xfId="1537"/>
    <cellStyle name="20% - Accent5 2 2" xfId="1538"/>
    <cellStyle name="20% - Accent5 3" xfId="1539"/>
    <cellStyle name="20% - Accent5 3 2" xfId="1540"/>
    <cellStyle name="20% - Accent5 4" xfId="1541"/>
    <cellStyle name="20% - Accent5 5" xfId="1542"/>
    <cellStyle name="20% - Accent5 6" xfId="1543"/>
    <cellStyle name="20% - Accent5 7" xfId="1544"/>
    <cellStyle name="20% - Accent5 8" xfId="1545"/>
    <cellStyle name="20% - Accent5 9" xfId="1546"/>
    <cellStyle name="20% - Accent5_46EE.2011(v1.0)" xfId="1547"/>
    <cellStyle name="20% - Accent6" xfId="1548"/>
    <cellStyle name="20% - Accent6 10" xfId="1549"/>
    <cellStyle name="20% - Accent6 11" xfId="1550"/>
    <cellStyle name="20% - Accent6 12" xfId="1551"/>
    <cellStyle name="20% - Accent6 13" xfId="1552"/>
    <cellStyle name="20% - Accent6 14" xfId="1553"/>
    <cellStyle name="20% - Accent6 2" xfId="1554"/>
    <cellStyle name="20% - Accent6 2 2" xfId="1555"/>
    <cellStyle name="20% - Accent6 3" xfId="1556"/>
    <cellStyle name="20% - Accent6 3 2" xfId="1557"/>
    <cellStyle name="20% - Accent6 4" xfId="1558"/>
    <cellStyle name="20% - Accent6 5" xfId="1559"/>
    <cellStyle name="20% - Accent6 6" xfId="1560"/>
    <cellStyle name="20% - Accent6 7" xfId="1561"/>
    <cellStyle name="20% - Accent6 8" xfId="1562"/>
    <cellStyle name="20% - Accent6 9" xfId="1563"/>
    <cellStyle name="20% - Accent6_46EE.2011(v1.0)" xfId="1564"/>
    <cellStyle name="20% - Акцент1 10" xfId="1565"/>
    <cellStyle name="20% - Акцент1 10 2" xfId="1566"/>
    <cellStyle name="20% - Акцент1 11" xfId="1567"/>
    <cellStyle name="20% - Акцент1 11 2" xfId="1568"/>
    <cellStyle name="20% - Акцент1 12" xfId="1569"/>
    <cellStyle name="20% - Акцент1 12 2" xfId="1570"/>
    <cellStyle name="20% - Акцент1 13" xfId="1571"/>
    <cellStyle name="20% - Акцент1 13 2" xfId="1572"/>
    <cellStyle name="20% - Акцент1 14" xfId="1573"/>
    <cellStyle name="20% - Акцент1 14 2" xfId="1574"/>
    <cellStyle name="20% - Акцент1 15" xfId="1575"/>
    <cellStyle name="20% - Акцент1 15 2" xfId="1576"/>
    <cellStyle name="20% - Акцент1 16" xfId="1577"/>
    <cellStyle name="20% - Акцент1 16 2" xfId="1578"/>
    <cellStyle name="20% - Акцент1 17" xfId="1579"/>
    <cellStyle name="20% - Акцент1 17 2" xfId="1580"/>
    <cellStyle name="20% - Акцент1 18" xfId="1581"/>
    <cellStyle name="20% - Акцент1 18 2" xfId="1582"/>
    <cellStyle name="20% - Акцент1 19" xfId="1583"/>
    <cellStyle name="20% - Акцент1 19 2" xfId="1584"/>
    <cellStyle name="20% - Акцент1 2" xfId="1585"/>
    <cellStyle name="20% - Акцент1 2 2" xfId="1586"/>
    <cellStyle name="20% - Акцент1 2 2 2" xfId="1587"/>
    <cellStyle name="20% - Акцент1 2 2 2 2" xfId="1588"/>
    <cellStyle name="20% - Акцент1 2 2 3" xfId="1589"/>
    <cellStyle name="20% - Акцент1 2 3" xfId="1590"/>
    <cellStyle name="20% - Акцент1 2 3 2" xfId="1591"/>
    <cellStyle name="20% - Акцент1 2 3 2 2" xfId="1592"/>
    <cellStyle name="20% - Акцент1 2 3 3" xfId="1593"/>
    <cellStyle name="20% - Акцент1 2 4" xfId="1594"/>
    <cellStyle name="20% - Акцент1 2 4 2" xfId="1595"/>
    <cellStyle name="20% - Акцент1 2 5" xfId="1596"/>
    <cellStyle name="20% - Акцент1 2 5 2" xfId="1597"/>
    <cellStyle name="20% - Акцент1 2 6" xfId="1598"/>
    <cellStyle name="20% - Акцент1 2 6 2" xfId="1599"/>
    <cellStyle name="20% - Акцент1 2 7" xfId="1600"/>
    <cellStyle name="20% - Акцент1 2_46EE.2011(v1.0)" xfId="1601"/>
    <cellStyle name="20% - Акцент1 20" xfId="1602"/>
    <cellStyle name="20% - Акцент1 20 2" xfId="1603"/>
    <cellStyle name="20% - Акцент1 21" xfId="1604"/>
    <cellStyle name="20% - Акцент1 21 2" xfId="1605"/>
    <cellStyle name="20% - Акцент1 22" xfId="1606"/>
    <cellStyle name="20% - Акцент1 22 2" xfId="1607"/>
    <cellStyle name="20% - Акцент1 23" xfId="1608"/>
    <cellStyle name="20% - Акцент1 23 2" xfId="1609"/>
    <cellStyle name="20% - Акцент1 24" xfId="1610"/>
    <cellStyle name="20% - Акцент1 24 2" xfId="1611"/>
    <cellStyle name="20% - Акцент1 25" xfId="1612"/>
    <cellStyle name="20% - Акцент1 25 2" xfId="1613"/>
    <cellStyle name="20% - Акцент1 26" xfId="1614"/>
    <cellStyle name="20% - Акцент1 26 2" xfId="1615"/>
    <cellStyle name="20% - Акцент1 27" xfId="1616"/>
    <cellStyle name="20% - Акцент1 27 2" xfId="1617"/>
    <cellStyle name="20% - Акцент1 28" xfId="1618"/>
    <cellStyle name="20% - Акцент1 28 2" xfId="1619"/>
    <cellStyle name="20% - Акцент1 29" xfId="1620"/>
    <cellStyle name="20% - Акцент1 29 2" xfId="1621"/>
    <cellStyle name="20% - Акцент1 3" xfId="1622"/>
    <cellStyle name="20% - Акцент1 3 2" xfId="1623"/>
    <cellStyle name="20% - Акцент1 3 2 2" xfId="1624"/>
    <cellStyle name="20% - Акцент1 3 2 2 2" xfId="1625"/>
    <cellStyle name="20% - Акцент1 3 2 3" xfId="1626"/>
    <cellStyle name="20% - Акцент1 3 3" xfId="1627"/>
    <cellStyle name="20% - Акцент1 3 3 2" xfId="1628"/>
    <cellStyle name="20% - Акцент1 3 4" xfId="1629"/>
    <cellStyle name="20% - Акцент1 3 4 2" xfId="1630"/>
    <cellStyle name="20% - Акцент1 3 5" xfId="1631"/>
    <cellStyle name="20% - Акцент1 3_46EE.2011(v1.0)" xfId="1632"/>
    <cellStyle name="20% - Акцент1 30" xfId="1633"/>
    <cellStyle name="20% - Акцент1 30 2" xfId="1634"/>
    <cellStyle name="20% - Акцент1 31" xfId="1635"/>
    <cellStyle name="20% - Акцент1 31 2" xfId="1636"/>
    <cellStyle name="20% - Акцент1 32" xfId="1637"/>
    <cellStyle name="20% - Акцент1 32 2" xfId="1638"/>
    <cellStyle name="20% - Акцент1 33" xfId="1639"/>
    <cellStyle name="20% - Акцент1 33 2" xfId="1640"/>
    <cellStyle name="20% - Акцент1 34" xfId="1641"/>
    <cellStyle name="20% - Акцент1 34 2" xfId="1642"/>
    <cellStyle name="20% - Акцент1 35" xfId="1643"/>
    <cellStyle name="20% - Акцент1 35 2" xfId="1644"/>
    <cellStyle name="20% - Акцент1 36" xfId="1645"/>
    <cellStyle name="20% - Акцент1 36 2" xfId="1646"/>
    <cellStyle name="20% - Акцент1 37" xfId="1647"/>
    <cellStyle name="20% - Акцент1 37 2" xfId="1648"/>
    <cellStyle name="20% - Акцент1 38" xfId="1649"/>
    <cellStyle name="20% - Акцент1 38 2" xfId="1650"/>
    <cellStyle name="20% - Акцент1 39" xfId="1651"/>
    <cellStyle name="20% - Акцент1 39 2" xfId="1652"/>
    <cellStyle name="20% - Акцент1 4" xfId="1653"/>
    <cellStyle name="20% - Акцент1 4 2" xfId="1654"/>
    <cellStyle name="20% - Акцент1 4 2 2" xfId="1655"/>
    <cellStyle name="20% - Акцент1 4 3" xfId="1656"/>
    <cellStyle name="20% - Акцент1 4 3 2" xfId="1657"/>
    <cellStyle name="20% - Акцент1 4 4" xfId="1658"/>
    <cellStyle name="20% - Акцент1 4_46EE.2011(v1.0)" xfId="1659"/>
    <cellStyle name="20% - Акцент1 40" xfId="1660"/>
    <cellStyle name="20% - Акцент1 40 2" xfId="1661"/>
    <cellStyle name="20% - Акцент1 41" xfId="1662"/>
    <cellStyle name="20% - Акцент1 41 2" xfId="1663"/>
    <cellStyle name="20% - Акцент1 42" xfId="1664"/>
    <cellStyle name="20% - Акцент1 42 2" xfId="1665"/>
    <cellStyle name="20% - Акцент1 43" xfId="1666"/>
    <cellStyle name="20% - Акцент1 43 2" xfId="1667"/>
    <cellStyle name="20% - Акцент1 44" xfId="1668"/>
    <cellStyle name="20% - Акцент1 44 2" xfId="1669"/>
    <cellStyle name="20% - Акцент1 45" xfId="1670"/>
    <cellStyle name="20% - Акцент1 45 2" xfId="1671"/>
    <cellStyle name="20% - Акцент1 46" xfId="1672"/>
    <cellStyle name="20% - Акцент1 46 2" xfId="1673"/>
    <cellStyle name="20% - Акцент1 47" xfId="1674"/>
    <cellStyle name="20% - Акцент1 47 2" xfId="1675"/>
    <cellStyle name="20% - Акцент1 48" xfId="1676"/>
    <cellStyle name="20% - Акцент1 48 2" xfId="1677"/>
    <cellStyle name="20% - Акцент1 49" xfId="1678"/>
    <cellStyle name="20% - Акцент1 49 2" xfId="1679"/>
    <cellStyle name="20% - Акцент1 5" xfId="1680"/>
    <cellStyle name="20% - Акцент1 5 2" xfId="1681"/>
    <cellStyle name="20% - Акцент1 5 2 2" xfId="1682"/>
    <cellStyle name="20% - Акцент1 5 3" xfId="1683"/>
    <cellStyle name="20% - Акцент1 5 3 2" xfId="1684"/>
    <cellStyle name="20% - Акцент1 5 4" xfId="1685"/>
    <cellStyle name="20% - Акцент1 5_46EE.2011(v1.0)" xfId="1686"/>
    <cellStyle name="20% - Акцент1 50" xfId="1687"/>
    <cellStyle name="20% - Акцент1 50 2" xfId="1688"/>
    <cellStyle name="20% - Акцент1 51" xfId="1689"/>
    <cellStyle name="20% - Акцент1 51 2" xfId="1690"/>
    <cellStyle name="20% - Акцент1 52" xfId="1691"/>
    <cellStyle name="20% - Акцент1 52 2" xfId="1692"/>
    <cellStyle name="20% - Акцент1 53" xfId="1693"/>
    <cellStyle name="20% - Акцент1 53 2" xfId="1694"/>
    <cellStyle name="20% - Акцент1 54" xfId="1695"/>
    <cellStyle name="20% - Акцент1 54 2" xfId="1696"/>
    <cellStyle name="20% - Акцент1 55" xfId="1697"/>
    <cellStyle name="20% - Акцент1 55 2" xfId="1698"/>
    <cellStyle name="20% - Акцент1 56" xfId="1699"/>
    <cellStyle name="20% - Акцент1 56 2" xfId="1700"/>
    <cellStyle name="20% - Акцент1 57" xfId="1701"/>
    <cellStyle name="20% - Акцент1 57 2" xfId="1702"/>
    <cellStyle name="20% - Акцент1 58" xfId="1703"/>
    <cellStyle name="20% - Акцент1 58 2" xfId="1704"/>
    <cellStyle name="20% - Акцент1 59" xfId="1705"/>
    <cellStyle name="20% - Акцент1 59 2" xfId="1706"/>
    <cellStyle name="20% - Акцент1 6" xfId="1707"/>
    <cellStyle name="20% - Акцент1 6 2" xfId="1708"/>
    <cellStyle name="20% - Акцент1 6 2 2" xfId="1709"/>
    <cellStyle name="20% - Акцент1 6 3" xfId="1710"/>
    <cellStyle name="20% - Акцент1 6 3 2" xfId="1711"/>
    <cellStyle name="20% - Акцент1 6 4" xfId="1712"/>
    <cellStyle name="20% - Акцент1 6_46EE.2011(v1.0)" xfId="1713"/>
    <cellStyle name="20% - Акцент1 60" xfId="1714"/>
    <cellStyle name="20% - Акцент1 60 2" xfId="1715"/>
    <cellStyle name="20% - Акцент1 61" xfId="1716"/>
    <cellStyle name="20% - Акцент1 61 2" xfId="1717"/>
    <cellStyle name="20% - Акцент1 62" xfId="1718"/>
    <cellStyle name="20% - Акцент1 62 2" xfId="1719"/>
    <cellStyle name="20% - Акцент1 63" xfId="1720"/>
    <cellStyle name="20% - Акцент1 63 2" xfId="1721"/>
    <cellStyle name="20% - Акцент1 64" xfId="1722"/>
    <cellStyle name="20% - Акцент1 64 2" xfId="1723"/>
    <cellStyle name="20% - Акцент1 65" xfId="1724"/>
    <cellStyle name="20% - Акцент1 65 2" xfId="1725"/>
    <cellStyle name="20% - Акцент1 66" xfId="1726"/>
    <cellStyle name="20% - Акцент1 66 2" xfId="1727"/>
    <cellStyle name="20% - Акцент1 67" xfId="1728"/>
    <cellStyle name="20% - Акцент1 67 2" xfId="1729"/>
    <cellStyle name="20% - Акцент1 68" xfId="1730"/>
    <cellStyle name="20% - Акцент1 68 2" xfId="1731"/>
    <cellStyle name="20% - Акцент1 69" xfId="1732"/>
    <cellStyle name="20% - Акцент1 69 2" xfId="1733"/>
    <cellStyle name="20% - Акцент1 7" xfId="1734"/>
    <cellStyle name="20% - Акцент1 7 2" xfId="1735"/>
    <cellStyle name="20% - Акцент1 7 2 2" xfId="1736"/>
    <cellStyle name="20% - Акцент1 7 3" xfId="1737"/>
    <cellStyle name="20% - Акцент1 7 3 2" xfId="1738"/>
    <cellStyle name="20% - Акцент1 7 4" xfId="1739"/>
    <cellStyle name="20% - Акцент1 7_46EE.2011(v1.0)" xfId="1740"/>
    <cellStyle name="20% - Акцент1 70" xfId="1741"/>
    <cellStyle name="20% - Акцент1 70 2" xfId="1742"/>
    <cellStyle name="20% - Акцент1 8" xfId="1743"/>
    <cellStyle name="20% - Акцент1 8 2" xfId="1744"/>
    <cellStyle name="20% - Акцент1 8 2 2" xfId="1745"/>
    <cellStyle name="20% - Акцент1 8 3" xfId="1746"/>
    <cellStyle name="20% - Акцент1 8 3 2" xfId="1747"/>
    <cellStyle name="20% - Акцент1 8 4" xfId="1748"/>
    <cellStyle name="20% - Акцент1 8_46EE.2011(v1.0)" xfId="1749"/>
    <cellStyle name="20% - Акцент1 9" xfId="1750"/>
    <cellStyle name="20% - Акцент1 9 2" xfId="1751"/>
    <cellStyle name="20% - Акцент1 9 2 2" xfId="1752"/>
    <cellStyle name="20% - Акцент1 9 3" xfId="1753"/>
    <cellStyle name="20% - Акцент1 9 3 2" xfId="1754"/>
    <cellStyle name="20% - Акцент1 9 4" xfId="1755"/>
    <cellStyle name="20% - Акцент1 9_46EE.2011(v1.0)" xfId="1756"/>
    <cellStyle name="20% - Акцент2 10" xfId="1757"/>
    <cellStyle name="20% - Акцент2 10 2" xfId="1758"/>
    <cellStyle name="20% - Акцент2 11" xfId="1759"/>
    <cellStyle name="20% - Акцент2 11 2" xfId="1760"/>
    <cellStyle name="20% - Акцент2 12" xfId="1761"/>
    <cellStyle name="20% - Акцент2 12 2" xfId="1762"/>
    <cellStyle name="20% - Акцент2 13" xfId="1763"/>
    <cellStyle name="20% - Акцент2 13 2" xfId="1764"/>
    <cellStyle name="20% - Акцент2 14" xfId="1765"/>
    <cellStyle name="20% - Акцент2 14 2" xfId="1766"/>
    <cellStyle name="20% - Акцент2 15" xfId="1767"/>
    <cellStyle name="20% - Акцент2 15 2" xfId="1768"/>
    <cellStyle name="20% - Акцент2 16" xfId="1769"/>
    <cellStyle name="20% - Акцент2 16 2" xfId="1770"/>
    <cellStyle name="20% - Акцент2 17" xfId="1771"/>
    <cellStyle name="20% - Акцент2 17 2" xfId="1772"/>
    <cellStyle name="20% - Акцент2 18" xfId="1773"/>
    <cellStyle name="20% - Акцент2 18 2" xfId="1774"/>
    <cellStyle name="20% - Акцент2 19" xfId="1775"/>
    <cellStyle name="20% - Акцент2 19 2" xfId="1776"/>
    <cellStyle name="20% - Акцент2 2" xfId="1777"/>
    <cellStyle name="20% - Акцент2 2 2" xfId="1778"/>
    <cellStyle name="20% - Акцент2 2 2 2" xfId="1779"/>
    <cellStyle name="20% - Акцент2 2 2 2 2" xfId="1780"/>
    <cellStyle name="20% - Акцент2 2 2 3" xfId="1781"/>
    <cellStyle name="20% - Акцент2 2 3" xfId="1782"/>
    <cellStyle name="20% - Акцент2 2 3 2" xfId="1783"/>
    <cellStyle name="20% - Акцент2 2 3 2 2" xfId="1784"/>
    <cellStyle name="20% - Акцент2 2 3 3" xfId="1785"/>
    <cellStyle name="20% - Акцент2 2 4" xfId="1786"/>
    <cellStyle name="20% - Акцент2 2 4 2" xfId="1787"/>
    <cellStyle name="20% - Акцент2 2 5" xfId="1788"/>
    <cellStyle name="20% - Акцент2 2 5 2" xfId="1789"/>
    <cellStyle name="20% - Акцент2 2 6" xfId="1790"/>
    <cellStyle name="20% - Акцент2 2 6 2" xfId="1791"/>
    <cellStyle name="20% - Акцент2 2 7" xfId="1792"/>
    <cellStyle name="20% - Акцент2 2_46EE.2011(v1.0)" xfId="1793"/>
    <cellStyle name="20% - Акцент2 20" xfId="1794"/>
    <cellStyle name="20% - Акцент2 20 2" xfId="1795"/>
    <cellStyle name="20% - Акцент2 21" xfId="1796"/>
    <cellStyle name="20% - Акцент2 21 2" xfId="1797"/>
    <cellStyle name="20% - Акцент2 22" xfId="1798"/>
    <cellStyle name="20% - Акцент2 22 2" xfId="1799"/>
    <cellStyle name="20% - Акцент2 23" xfId="1800"/>
    <cellStyle name="20% - Акцент2 23 2" xfId="1801"/>
    <cellStyle name="20% - Акцент2 24" xfId="1802"/>
    <cellStyle name="20% - Акцент2 24 2" xfId="1803"/>
    <cellStyle name="20% - Акцент2 25" xfId="1804"/>
    <cellStyle name="20% - Акцент2 25 2" xfId="1805"/>
    <cellStyle name="20% - Акцент2 26" xfId="1806"/>
    <cellStyle name="20% - Акцент2 26 2" xfId="1807"/>
    <cellStyle name="20% - Акцент2 27" xfId="1808"/>
    <cellStyle name="20% - Акцент2 27 2" xfId="1809"/>
    <cellStyle name="20% - Акцент2 28" xfId="1810"/>
    <cellStyle name="20% - Акцент2 28 2" xfId="1811"/>
    <cellStyle name="20% - Акцент2 29" xfId="1812"/>
    <cellStyle name="20% - Акцент2 29 2" xfId="1813"/>
    <cellStyle name="20% - Акцент2 3" xfId="1814"/>
    <cellStyle name="20% - Акцент2 3 2" xfId="1815"/>
    <cellStyle name="20% - Акцент2 3 2 2" xfId="1816"/>
    <cellStyle name="20% - Акцент2 3 2 2 2" xfId="1817"/>
    <cellStyle name="20% - Акцент2 3 2 3" xfId="1818"/>
    <cellStyle name="20% - Акцент2 3 3" xfId="1819"/>
    <cellStyle name="20% - Акцент2 3 3 2" xfId="1820"/>
    <cellStyle name="20% - Акцент2 3 4" xfId="1821"/>
    <cellStyle name="20% - Акцент2 3 4 2" xfId="1822"/>
    <cellStyle name="20% - Акцент2 3 5" xfId="1823"/>
    <cellStyle name="20% - Акцент2 3_46EE.2011(v1.0)" xfId="1824"/>
    <cellStyle name="20% - Акцент2 30" xfId="1825"/>
    <cellStyle name="20% - Акцент2 30 2" xfId="1826"/>
    <cellStyle name="20% - Акцент2 31" xfId="1827"/>
    <cellStyle name="20% - Акцент2 31 2" xfId="1828"/>
    <cellStyle name="20% - Акцент2 32" xfId="1829"/>
    <cellStyle name="20% - Акцент2 32 2" xfId="1830"/>
    <cellStyle name="20% - Акцент2 33" xfId="1831"/>
    <cellStyle name="20% - Акцент2 33 2" xfId="1832"/>
    <cellStyle name="20% - Акцент2 34" xfId="1833"/>
    <cellStyle name="20% - Акцент2 34 2" xfId="1834"/>
    <cellStyle name="20% - Акцент2 35" xfId="1835"/>
    <cellStyle name="20% - Акцент2 35 2" xfId="1836"/>
    <cellStyle name="20% - Акцент2 36" xfId="1837"/>
    <cellStyle name="20% - Акцент2 36 2" xfId="1838"/>
    <cellStyle name="20% - Акцент2 37" xfId="1839"/>
    <cellStyle name="20% - Акцент2 37 2" xfId="1840"/>
    <cellStyle name="20% - Акцент2 38" xfId="1841"/>
    <cellStyle name="20% - Акцент2 38 2" xfId="1842"/>
    <cellStyle name="20% - Акцент2 39" xfId="1843"/>
    <cellStyle name="20% - Акцент2 39 2" xfId="1844"/>
    <cellStyle name="20% - Акцент2 4" xfId="1845"/>
    <cellStyle name="20% - Акцент2 4 2" xfId="1846"/>
    <cellStyle name="20% - Акцент2 4 2 2" xfId="1847"/>
    <cellStyle name="20% - Акцент2 4 3" xfId="1848"/>
    <cellStyle name="20% - Акцент2 4 3 2" xfId="1849"/>
    <cellStyle name="20% - Акцент2 4 4" xfId="1850"/>
    <cellStyle name="20% - Акцент2 4_46EE.2011(v1.0)" xfId="1851"/>
    <cellStyle name="20% - Акцент2 40" xfId="1852"/>
    <cellStyle name="20% - Акцент2 40 2" xfId="1853"/>
    <cellStyle name="20% - Акцент2 41" xfId="1854"/>
    <cellStyle name="20% - Акцент2 41 2" xfId="1855"/>
    <cellStyle name="20% - Акцент2 42" xfId="1856"/>
    <cellStyle name="20% - Акцент2 42 2" xfId="1857"/>
    <cellStyle name="20% - Акцент2 43" xfId="1858"/>
    <cellStyle name="20% - Акцент2 43 2" xfId="1859"/>
    <cellStyle name="20% - Акцент2 44" xfId="1860"/>
    <cellStyle name="20% - Акцент2 44 2" xfId="1861"/>
    <cellStyle name="20% - Акцент2 45" xfId="1862"/>
    <cellStyle name="20% - Акцент2 45 2" xfId="1863"/>
    <cellStyle name="20% - Акцент2 46" xfId="1864"/>
    <cellStyle name="20% - Акцент2 46 2" xfId="1865"/>
    <cellStyle name="20% - Акцент2 47" xfId="1866"/>
    <cellStyle name="20% - Акцент2 47 2" xfId="1867"/>
    <cellStyle name="20% - Акцент2 48" xfId="1868"/>
    <cellStyle name="20% - Акцент2 48 2" xfId="1869"/>
    <cellStyle name="20% - Акцент2 49" xfId="1870"/>
    <cellStyle name="20% - Акцент2 49 2" xfId="1871"/>
    <cellStyle name="20% - Акцент2 5" xfId="1872"/>
    <cellStyle name="20% - Акцент2 5 2" xfId="1873"/>
    <cellStyle name="20% - Акцент2 5 2 2" xfId="1874"/>
    <cellStyle name="20% - Акцент2 5 3" xfId="1875"/>
    <cellStyle name="20% - Акцент2 5 3 2" xfId="1876"/>
    <cellStyle name="20% - Акцент2 5 4" xfId="1877"/>
    <cellStyle name="20% - Акцент2 5_46EE.2011(v1.0)" xfId="1878"/>
    <cellStyle name="20% - Акцент2 50" xfId="1879"/>
    <cellStyle name="20% - Акцент2 50 2" xfId="1880"/>
    <cellStyle name="20% - Акцент2 51" xfId="1881"/>
    <cellStyle name="20% - Акцент2 51 2" xfId="1882"/>
    <cellStyle name="20% - Акцент2 52" xfId="1883"/>
    <cellStyle name="20% - Акцент2 52 2" xfId="1884"/>
    <cellStyle name="20% - Акцент2 53" xfId="1885"/>
    <cellStyle name="20% - Акцент2 53 2" xfId="1886"/>
    <cellStyle name="20% - Акцент2 54" xfId="1887"/>
    <cellStyle name="20% - Акцент2 54 2" xfId="1888"/>
    <cellStyle name="20% - Акцент2 55" xfId="1889"/>
    <cellStyle name="20% - Акцент2 55 2" xfId="1890"/>
    <cellStyle name="20% - Акцент2 56" xfId="1891"/>
    <cellStyle name="20% - Акцент2 56 2" xfId="1892"/>
    <cellStyle name="20% - Акцент2 57" xfId="1893"/>
    <cellStyle name="20% - Акцент2 57 2" xfId="1894"/>
    <cellStyle name="20% - Акцент2 58" xfId="1895"/>
    <cellStyle name="20% - Акцент2 58 2" xfId="1896"/>
    <cellStyle name="20% - Акцент2 59" xfId="1897"/>
    <cellStyle name="20% - Акцент2 59 2" xfId="1898"/>
    <cellStyle name="20% - Акцент2 6" xfId="1899"/>
    <cellStyle name="20% - Акцент2 6 2" xfId="1900"/>
    <cellStyle name="20% - Акцент2 6 2 2" xfId="1901"/>
    <cellStyle name="20% - Акцент2 6 3" xfId="1902"/>
    <cellStyle name="20% - Акцент2 6 3 2" xfId="1903"/>
    <cellStyle name="20% - Акцент2 6 4" xfId="1904"/>
    <cellStyle name="20% - Акцент2 6_46EE.2011(v1.0)" xfId="1905"/>
    <cellStyle name="20% - Акцент2 60" xfId="1906"/>
    <cellStyle name="20% - Акцент2 60 2" xfId="1907"/>
    <cellStyle name="20% - Акцент2 61" xfId="1908"/>
    <cellStyle name="20% - Акцент2 61 2" xfId="1909"/>
    <cellStyle name="20% - Акцент2 62" xfId="1910"/>
    <cellStyle name="20% - Акцент2 62 2" xfId="1911"/>
    <cellStyle name="20% - Акцент2 63" xfId="1912"/>
    <cellStyle name="20% - Акцент2 63 2" xfId="1913"/>
    <cellStyle name="20% - Акцент2 64" xfId="1914"/>
    <cellStyle name="20% - Акцент2 64 2" xfId="1915"/>
    <cellStyle name="20% - Акцент2 65" xfId="1916"/>
    <cellStyle name="20% - Акцент2 65 2" xfId="1917"/>
    <cellStyle name="20% - Акцент2 66" xfId="1918"/>
    <cellStyle name="20% - Акцент2 66 2" xfId="1919"/>
    <cellStyle name="20% - Акцент2 67" xfId="1920"/>
    <cellStyle name="20% - Акцент2 67 2" xfId="1921"/>
    <cellStyle name="20% - Акцент2 68" xfId="1922"/>
    <cellStyle name="20% - Акцент2 68 2" xfId="1923"/>
    <cellStyle name="20% - Акцент2 69" xfId="1924"/>
    <cellStyle name="20% - Акцент2 69 2" xfId="1925"/>
    <cellStyle name="20% - Акцент2 7" xfId="1926"/>
    <cellStyle name="20% - Акцент2 7 2" xfId="1927"/>
    <cellStyle name="20% - Акцент2 7 2 2" xfId="1928"/>
    <cellStyle name="20% - Акцент2 7 3" xfId="1929"/>
    <cellStyle name="20% - Акцент2 7 3 2" xfId="1930"/>
    <cellStyle name="20% - Акцент2 7 4" xfId="1931"/>
    <cellStyle name="20% - Акцент2 7_46EE.2011(v1.0)" xfId="1932"/>
    <cellStyle name="20% - Акцент2 70" xfId="1933"/>
    <cellStyle name="20% - Акцент2 70 2" xfId="1934"/>
    <cellStyle name="20% - Акцент2 8" xfId="1935"/>
    <cellStyle name="20% - Акцент2 8 2" xfId="1936"/>
    <cellStyle name="20% - Акцент2 8 2 2" xfId="1937"/>
    <cellStyle name="20% - Акцент2 8 3" xfId="1938"/>
    <cellStyle name="20% - Акцент2 8 3 2" xfId="1939"/>
    <cellStyle name="20% - Акцент2 8 4" xfId="1940"/>
    <cellStyle name="20% - Акцент2 8_46EE.2011(v1.0)" xfId="1941"/>
    <cellStyle name="20% - Акцент2 9" xfId="1942"/>
    <cellStyle name="20% - Акцент2 9 2" xfId="1943"/>
    <cellStyle name="20% - Акцент2 9 2 2" xfId="1944"/>
    <cellStyle name="20% - Акцент2 9 3" xfId="1945"/>
    <cellStyle name="20% - Акцент2 9 3 2" xfId="1946"/>
    <cellStyle name="20% - Акцент2 9 4" xfId="1947"/>
    <cellStyle name="20% - Акцент2 9_46EE.2011(v1.0)" xfId="1948"/>
    <cellStyle name="20% - Акцент3 10" xfId="1949"/>
    <cellStyle name="20% - Акцент3 10 2" xfId="1950"/>
    <cellStyle name="20% - Акцент3 11" xfId="1951"/>
    <cellStyle name="20% - Акцент3 11 2" xfId="1952"/>
    <cellStyle name="20% - Акцент3 12" xfId="1953"/>
    <cellStyle name="20% - Акцент3 12 2" xfId="1954"/>
    <cellStyle name="20% - Акцент3 13" xfId="1955"/>
    <cellStyle name="20% - Акцент3 13 2" xfId="1956"/>
    <cellStyle name="20% - Акцент3 14" xfId="1957"/>
    <cellStyle name="20% - Акцент3 14 2" xfId="1958"/>
    <cellStyle name="20% - Акцент3 15" xfId="1959"/>
    <cellStyle name="20% - Акцент3 15 2" xfId="1960"/>
    <cellStyle name="20% - Акцент3 16" xfId="1961"/>
    <cellStyle name="20% - Акцент3 16 2" xfId="1962"/>
    <cellStyle name="20% - Акцент3 17" xfId="1963"/>
    <cellStyle name="20% - Акцент3 17 2" xfId="1964"/>
    <cellStyle name="20% - Акцент3 18" xfId="1965"/>
    <cellStyle name="20% - Акцент3 18 2" xfId="1966"/>
    <cellStyle name="20% - Акцент3 19" xfId="1967"/>
    <cellStyle name="20% - Акцент3 19 2" xfId="1968"/>
    <cellStyle name="20% - Акцент3 2" xfId="1969"/>
    <cellStyle name="20% - Акцент3 2 2" xfId="1970"/>
    <cellStyle name="20% - Акцент3 2 2 2" xfId="1971"/>
    <cellStyle name="20% - Акцент3 2 2 2 2" xfId="1972"/>
    <cellStyle name="20% - Акцент3 2 2 3" xfId="1973"/>
    <cellStyle name="20% - Акцент3 2 3" xfId="1974"/>
    <cellStyle name="20% - Акцент3 2 3 2" xfId="1975"/>
    <cellStyle name="20% - Акцент3 2 3 2 2" xfId="1976"/>
    <cellStyle name="20% - Акцент3 2 3 3" xfId="1977"/>
    <cellStyle name="20% - Акцент3 2 4" xfId="1978"/>
    <cellStyle name="20% - Акцент3 2 4 2" xfId="1979"/>
    <cellStyle name="20% - Акцент3 2 5" xfId="1980"/>
    <cellStyle name="20% - Акцент3 2 5 2" xfId="1981"/>
    <cellStyle name="20% - Акцент3 2 6" xfId="1982"/>
    <cellStyle name="20% - Акцент3 2 6 2" xfId="1983"/>
    <cellStyle name="20% - Акцент3 2 7" xfId="1984"/>
    <cellStyle name="20% - Акцент3 2_46EE.2011(v1.0)" xfId="1985"/>
    <cellStyle name="20% - Акцент3 20" xfId="1986"/>
    <cellStyle name="20% - Акцент3 20 2" xfId="1987"/>
    <cellStyle name="20% - Акцент3 21" xfId="1988"/>
    <cellStyle name="20% - Акцент3 21 2" xfId="1989"/>
    <cellStyle name="20% - Акцент3 22" xfId="1990"/>
    <cellStyle name="20% - Акцент3 22 2" xfId="1991"/>
    <cellStyle name="20% - Акцент3 23" xfId="1992"/>
    <cellStyle name="20% - Акцент3 23 2" xfId="1993"/>
    <cellStyle name="20% - Акцент3 24" xfId="1994"/>
    <cellStyle name="20% - Акцент3 24 2" xfId="1995"/>
    <cellStyle name="20% - Акцент3 25" xfId="1996"/>
    <cellStyle name="20% - Акцент3 25 2" xfId="1997"/>
    <cellStyle name="20% - Акцент3 26" xfId="1998"/>
    <cellStyle name="20% - Акцент3 26 2" xfId="1999"/>
    <cellStyle name="20% - Акцент3 27" xfId="2000"/>
    <cellStyle name="20% - Акцент3 27 2" xfId="2001"/>
    <cellStyle name="20% - Акцент3 28" xfId="2002"/>
    <cellStyle name="20% - Акцент3 28 2" xfId="2003"/>
    <cellStyle name="20% - Акцент3 29" xfId="2004"/>
    <cellStyle name="20% - Акцент3 29 2" xfId="2005"/>
    <cellStyle name="20% - Акцент3 3" xfId="2006"/>
    <cellStyle name="20% - Акцент3 3 2" xfId="2007"/>
    <cellStyle name="20% - Акцент3 3 2 2" xfId="2008"/>
    <cellStyle name="20% - Акцент3 3 2 2 2" xfId="2009"/>
    <cellStyle name="20% - Акцент3 3 2 3" xfId="2010"/>
    <cellStyle name="20% - Акцент3 3 3" xfId="2011"/>
    <cellStyle name="20% - Акцент3 3 3 2" xfId="2012"/>
    <cellStyle name="20% - Акцент3 3 4" xfId="2013"/>
    <cellStyle name="20% - Акцент3 3 4 2" xfId="2014"/>
    <cellStyle name="20% - Акцент3 3 5" xfId="2015"/>
    <cellStyle name="20% - Акцент3 3_46EE.2011(v1.0)" xfId="2016"/>
    <cellStyle name="20% - Акцент3 30" xfId="2017"/>
    <cellStyle name="20% - Акцент3 30 2" xfId="2018"/>
    <cellStyle name="20% - Акцент3 31" xfId="2019"/>
    <cellStyle name="20% - Акцент3 31 2" xfId="2020"/>
    <cellStyle name="20% - Акцент3 32" xfId="2021"/>
    <cellStyle name="20% - Акцент3 32 2" xfId="2022"/>
    <cellStyle name="20% - Акцент3 33" xfId="2023"/>
    <cellStyle name="20% - Акцент3 33 2" xfId="2024"/>
    <cellStyle name="20% - Акцент3 34" xfId="2025"/>
    <cellStyle name="20% - Акцент3 34 2" xfId="2026"/>
    <cellStyle name="20% - Акцент3 35" xfId="2027"/>
    <cellStyle name="20% - Акцент3 35 2" xfId="2028"/>
    <cellStyle name="20% - Акцент3 36" xfId="2029"/>
    <cellStyle name="20% - Акцент3 36 2" xfId="2030"/>
    <cellStyle name="20% - Акцент3 37" xfId="2031"/>
    <cellStyle name="20% - Акцент3 37 2" xfId="2032"/>
    <cellStyle name="20% - Акцент3 38" xfId="2033"/>
    <cellStyle name="20% - Акцент3 38 2" xfId="2034"/>
    <cellStyle name="20% - Акцент3 39" xfId="2035"/>
    <cellStyle name="20% - Акцент3 39 2" xfId="2036"/>
    <cellStyle name="20% - Акцент3 4" xfId="2037"/>
    <cellStyle name="20% - Акцент3 4 2" xfId="2038"/>
    <cellStyle name="20% - Акцент3 4 2 2" xfId="2039"/>
    <cellStyle name="20% - Акцент3 4 3" xfId="2040"/>
    <cellStyle name="20% - Акцент3 4 3 2" xfId="2041"/>
    <cellStyle name="20% - Акцент3 4 4" xfId="2042"/>
    <cellStyle name="20% - Акцент3 4_46EE.2011(v1.0)" xfId="2043"/>
    <cellStyle name="20% - Акцент3 40" xfId="2044"/>
    <cellStyle name="20% - Акцент3 40 2" xfId="2045"/>
    <cellStyle name="20% - Акцент3 41" xfId="2046"/>
    <cellStyle name="20% - Акцент3 41 2" xfId="2047"/>
    <cellStyle name="20% - Акцент3 42" xfId="2048"/>
    <cellStyle name="20% - Акцент3 42 2" xfId="2049"/>
    <cellStyle name="20% - Акцент3 43" xfId="2050"/>
    <cellStyle name="20% - Акцент3 43 2" xfId="2051"/>
    <cellStyle name="20% - Акцент3 44" xfId="2052"/>
    <cellStyle name="20% - Акцент3 44 2" xfId="2053"/>
    <cellStyle name="20% - Акцент3 45" xfId="2054"/>
    <cellStyle name="20% - Акцент3 45 2" xfId="2055"/>
    <cellStyle name="20% - Акцент3 46" xfId="2056"/>
    <cellStyle name="20% - Акцент3 46 2" xfId="2057"/>
    <cellStyle name="20% - Акцент3 47" xfId="2058"/>
    <cellStyle name="20% - Акцент3 47 2" xfId="2059"/>
    <cellStyle name="20% - Акцент3 48" xfId="2060"/>
    <cellStyle name="20% - Акцент3 48 2" xfId="2061"/>
    <cellStyle name="20% - Акцент3 49" xfId="2062"/>
    <cellStyle name="20% - Акцент3 49 2" xfId="2063"/>
    <cellStyle name="20% - Акцент3 5" xfId="2064"/>
    <cellStyle name="20% - Акцент3 5 2" xfId="2065"/>
    <cellStyle name="20% - Акцент3 5 2 2" xfId="2066"/>
    <cellStyle name="20% - Акцент3 5 3" xfId="2067"/>
    <cellStyle name="20% - Акцент3 5 3 2" xfId="2068"/>
    <cellStyle name="20% - Акцент3 5 4" xfId="2069"/>
    <cellStyle name="20% - Акцент3 5_46EE.2011(v1.0)" xfId="2070"/>
    <cellStyle name="20% - Акцент3 50" xfId="2071"/>
    <cellStyle name="20% - Акцент3 50 2" xfId="2072"/>
    <cellStyle name="20% - Акцент3 51" xfId="2073"/>
    <cellStyle name="20% - Акцент3 51 2" xfId="2074"/>
    <cellStyle name="20% - Акцент3 52" xfId="2075"/>
    <cellStyle name="20% - Акцент3 52 2" xfId="2076"/>
    <cellStyle name="20% - Акцент3 53" xfId="2077"/>
    <cellStyle name="20% - Акцент3 53 2" xfId="2078"/>
    <cellStyle name="20% - Акцент3 54" xfId="2079"/>
    <cellStyle name="20% - Акцент3 54 2" xfId="2080"/>
    <cellStyle name="20% - Акцент3 55" xfId="2081"/>
    <cellStyle name="20% - Акцент3 55 2" xfId="2082"/>
    <cellStyle name="20% - Акцент3 56" xfId="2083"/>
    <cellStyle name="20% - Акцент3 56 2" xfId="2084"/>
    <cellStyle name="20% - Акцент3 57" xfId="2085"/>
    <cellStyle name="20% - Акцент3 57 2" xfId="2086"/>
    <cellStyle name="20% - Акцент3 58" xfId="2087"/>
    <cellStyle name="20% - Акцент3 58 2" xfId="2088"/>
    <cellStyle name="20% - Акцент3 59" xfId="2089"/>
    <cellStyle name="20% - Акцент3 59 2" xfId="2090"/>
    <cellStyle name="20% - Акцент3 6" xfId="2091"/>
    <cellStyle name="20% - Акцент3 6 2" xfId="2092"/>
    <cellStyle name="20% - Акцент3 6 2 2" xfId="2093"/>
    <cellStyle name="20% - Акцент3 6 3" xfId="2094"/>
    <cellStyle name="20% - Акцент3 6 3 2" xfId="2095"/>
    <cellStyle name="20% - Акцент3 6 4" xfId="2096"/>
    <cellStyle name="20% - Акцент3 6_46EE.2011(v1.0)" xfId="2097"/>
    <cellStyle name="20% - Акцент3 60" xfId="2098"/>
    <cellStyle name="20% - Акцент3 60 2" xfId="2099"/>
    <cellStyle name="20% - Акцент3 61" xfId="2100"/>
    <cellStyle name="20% - Акцент3 61 2" xfId="2101"/>
    <cellStyle name="20% - Акцент3 62" xfId="2102"/>
    <cellStyle name="20% - Акцент3 62 2" xfId="2103"/>
    <cellStyle name="20% - Акцент3 63" xfId="2104"/>
    <cellStyle name="20% - Акцент3 63 2" xfId="2105"/>
    <cellStyle name="20% - Акцент3 64" xfId="2106"/>
    <cellStyle name="20% - Акцент3 64 2" xfId="2107"/>
    <cellStyle name="20% - Акцент3 65" xfId="2108"/>
    <cellStyle name="20% - Акцент3 65 2" xfId="2109"/>
    <cellStyle name="20% - Акцент3 66" xfId="2110"/>
    <cellStyle name="20% - Акцент3 66 2" xfId="2111"/>
    <cellStyle name="20% - Акцент3 67" xfId="2112"/>
    <cellStyle name="20% - Акцент3 67 2" xfId="2113"/>
    <cellStyle name="20% - Акцент3 68" xfId="2114"/>
    <cellStyle name="20% - Акцент3 68 2" xfId="2115"/>
    <cellStyle name="20% - Акцент3 69" xfId="2116"/>
    <cellStyle name="20% - Акцент3 69 2" xfId="2117"/>
    <cellStyle name="20% - Акцент3 7" xfId="2118"/>
    <cellStyle name="20% - Акцент3 7 2" xfId="2119"/>
    <cellStyle name="20% - Акцент3 7 2 2" xfId="2120"/>
    <cellStyle name="20% - Акцент3 7 3" xfId="2121"/>
    <cellStyle name="20% - Акцент3 7 3 2" xfId="2122"/>
    <cellStyle name="20% - Акцент3 7 4" xfId="2123"/>
    <cellStyle name="20% - Акцент3 7_46EE.2011(v1.0)" xfId="2124"/>
    <cellStyle name="20% - Акцент3 70" xfId="2125"/>
    <cellStyle name="20% - Акцент3 70 2" xfId="2126"/>
    <cellStyle name="20% - Акцент3 8" xfId="2127"/>
    <cellStyle name="20% - Акцент3 8 2" xfId="2128"/>
    <cellStyle name="20% - Акцент3 8 2 2" xfId="2129"/>
    <cellStyle name="20% - Акцент3 8 3" xfId="2130"/>
    <cellStyle name="20% - Акцент3 8 3 2" xfId="2131"/>
    <cellStyle name="20% - Акцент3 8 4" xfId="2132"/>
    <cellStyle name="20% - Акцент3 8_46EE.2011(v1.0)" xfId="2133"/>
    <cellStyle name="20% - Акцент3 9" xfId="2134"/>
    <cellStyle name="20% - Акцент3 9 2" xfId="2135"/>
    <cellStyle name="20% - Акцент3 9 2 2" xfId="2136"/>
    <cellStyle name="20% - Акцент3 9 3" xfId="2137"/>
    <cellStyle name="20% - Акцент3 9 3 2" xfId="2138"/>
    <cellStyle name="20% - Акцент3 9 4" xfId="2139"/>
    <cellStyle name="20% - Акцент3 9_46EE.2011(v1.0)" xfId="2140"/>
    <cellStyle name="20% - Акцент4 10" xfId="2141"/>
    <cellStyle name="20% - Акцент4 10 2" xfId="2142"/>
    <cellStyle name="20% - Акцент4 11" xfId="2143"/>
    <cellStyle name="20% - Акцент4 11 2" xfId="2144"/>
    <cellStyle name="20% - Акцент4 12" xfId="2145"/>
    <cellStyle name="20% - Акцент4 12 2" xfId="2146"/>
    <cellStyle name="20% - Акцент4 13" xfId="2147"/>
    <cellStyle name="20% - Акцент4 13 2" xfId="2148"/>
    <cellStyle name="20% - Акцент4 14" xfId="2149"/>
    <cellStyle name="20% - Акцент4 14 2" xfId="2150"/>
    <cellStyle name="20% - Акцент4 15" xfId="2151"/>
    <cellStyle name="20% - Акцент4 15 2" xfId="2152"/>
    <cellStyle name="20% - Акцент4 16" xfId="2153"/>
    <cellStyle name="20% - Акцент4 16 2" xfId="2154"/>
    <cellStyle name="20% - Акцент4 17" xfId="2155"/>
    <cellStyle name="20% - Акцент4 17 2" xfId="2156"/>
    <cellStyle name="20% - Акцент4 18" xfId="2157"/>
    <cellStyle name="20% - Акцент4 18 2" xfId="2158"/>
    <cellStyle name="20% - Акцент4 19" xfId="2159"/>
    <cellStyle name="20% - Акцент4 19 2" xfId="2160"/>
    <cellStyle name="20% - Акцент4 2" xfId="2161"/>
    <cellStyle name="20% - Акцент4 2 2" xfId="2162"/>
    <cellStyle name="20% - Акцент4 2 2 2" xfId="2163"/>
    <cellStyle name="20% - Акцент4 2 2 2 2" xfId="2164"/>
    <cellStyle name="20% - Акцент4 2 2 3" xfId="2165"/>
    <cellStyle name="20% - Акцент4 2 3" xfId="2166"/>
    <cellStyle name="20% - Акцент4 2 3 2" xfId="2167"/>
    <cellStyle name="20% - Акцент4 2 3 2 2" xfId="2168"/>
    <cellStyle name="20% - Акцент4 2 3 3" xfId="2169"/>
    <cellStyle name="20% - Акцент4 2 4" xfId="2170"/>
    <cellStyle name="20% - Акцент4 2 4 2" xfId="2171"/>
    <cellStyle name="20% - Акцент4 2 5" xfId="2172"/>
    <cellStyle name="20% - Акцент4 2 5 2" xfId="2173"/>
    <cellStyle name="20% - Акцент4 2 6" xfId="2174"/>
    <cellStyle name="20% - Акцент4 2 6 2" xfId="2175"/>
    <cellStyle name="20% - Акцент4 2 7" xfId="2176"/>
    <cellStyle name="20% - Акцент4 2_46EE.2011(v1.0)" xfId="2177"/>
    <cellStyle name="20% - Акцент4 20" xfId="2178"/>
    <cellStyle name="20% - Акцент4 20 2" xfId="2179"/>
    <cellStyle name="20% - Акцент4 21" xfId="2180"/>
    <cellStyle name="20% - Акцент4 21 2" xfId="2181"/>
    <cellStyle name="20% - Акцент4 22" xfId="2182"/>
    <cellStyle name="20% - Акцент4 22 2" xfId="2183"/>
    <cellStyle name="20% - Акцент4 23" xfId="2184"/>
    <cellStyle name="20% - Акцент4 23 2" xfId="2185"/>
    <cellStyle name="20% - Акцент4 24" xfId="2186"/>
    <cellStyle name="20% - Акцент4 24 2" xfId="2187"/>
    <cellStyle name="20% - Акцент4 25" xfId="2188"/>
    <cellStyle name="20% - Акцент4 25 2" xfId="2189"/>
    <cellStyle name="20% - Акцент4 26" xfId="2190"/>
    <cellStyle name="20% - Акцент4 26 2" xfId="2191"/>
    <cellStyle name="20% - Акцент4 27" xfId="2192"/>
    <cellStyle name="20% - Акцент4 27 2" xfId="2193"/>
    <cellStyle name="20% - Акцент4 28" xfId="2194"/>
    <cellStyle name="20% - Акцент4 28 2" xfId="2195"/>
    <cellStyle name="20% - Акцент4 29" xfId="2196"/>
    <cellStyle name="20% - Акцент4 29 2" xfId="2197"/>
    <cellStyle name="20% - Акцент4 3" xfId="2198"/>
    <cellStyle name="20% - Акцент4 3 2" xfId="2199"/>
    <cellStyle name="20% - Акцент4 3 2 2" xfId="2200"/>
    <cellStyle name="20% - Акцент4 3 2 2 2" xfId="2201"/>
    <cellStyle name="20% - Акцент4 3 2 3" xfId="2202"/>
    <cellStyle name="20% - Акцент4 3 3" xfId="2203"/>
    <cellStyle name="20% - Акцент4 3 3 2" xfId="2204"/>
    <cellStyle name="20% - Акцент4 3 4" xfId="2205"/>
    <cellStyle name="20% - Акцент4 3 4 2" xfId="2206"/>
    <cellStyle name="20% - Акцент4 3 5" xfId="2207"/>
    <cellStyle name="20% - Акцент4 3_46EE.2011(v1.0)" xfId="2208"/>
    <cellStyle name="20% - Акцент4 30" xfId="2209"/>
    <cellStyle name="20% - Акцент4 30 2" xfId="2210"/>
    <cellStyle name="20% - Акцент4 31" xfId="2211"/>
    <cellStyle name="20% - Акцент4 31 2" xfId="2212"/>
    <cellStyle name="20% - Акцент4 32" xfId="2213"/>
    <cellStyle name="20% - Акцент4 32 2" xfId="2214"/>
    <cellStyle name="20% - Акцент4 33" xfId="2215"/>
    <cellStyle name="20% - Акцент4 33 2" xfId="2216"/>
    <cellStyle name="20% - Акцент4 34" xfId="2217"/>
    <cellStyle name="20% - Акцент4 34 2" xfId="2218"/>
    <cellStyle name="20% - Акцент4 35" xfId="2219"/>
    <cellStyle name="20% - Акцент4 35 2" xfId="2220"/>
    <cellStyle name="20% - Акцент4 36" xfId="2221"/>
    <cellStyle name="20% - Акцент4 36 2" xfId="2222"/>
    <cellStyle name="20% - Акцент4 37" xfId="2223"/>
    <cellStyle name="20% - Акцент4 37 2" xfId="2224"/>
    <cellStyle name="20% - Акцент4 38" xfId="2225"/>
    <cellStyle name="20% - Акцент4 38 2" xfId="2226"/>
    <cellStyle name="20% - Акцент4 39" xfId="2227"/>
    <cellStyle name="20% - Акцент4 39 2" xfId="2228"/>
    <cellStyle name="20% - Акцент4 4" xfId="2229"/>
    <cellStyle name="20% - Акцент4 4 2" xfId="2230"/>
    <cellStyle name="20% - Акцент4 4 2 2" xfId="2231"/>
    <cellStyle name="20% - Акцент4 4 3" xfId="2232"/>
    <cellStyle name="20% - Акцент4 4 3 2" xfId="2233"/>
    <cellStyle name="20% - Акцент4 4 4" xfId="2234"/>
    <cellStyle name="20% - Акцент4 4_46EE.2011(v1.0)" xfId="2235"/>
    <cellStyle name="20% - Акцент4 40" xfId="2236"/>
    <cellStyle name="20% - Акцент4 40 2" xfId="2237"/>
    <cellStyle name="20% - Акцент4 41" xfId="2238"/>
    <cellStyle name="20% - Акцент4 41 2" xfId="2239"/>
    <cellStyle name="20% - Акцент4 42" xfId="2240"/>
    <cellStyle name="20% - Акцент4 42 2" xfId="2241"/>
    <cellStyle name="20% - Акцент4 43" xfId="2242"/>
    <cellStyle name="20% - Акцент4 43 2" xfId="2243"/>
    <cellStyle name="20% - Акцент4 44" xfId="2244"/>
    <cellStyle name="20% - Акцент4 44 2" xfId="2245"/>
    <cellStyle name="20% - Акцент4 45" xfId="2246"/>
    <cellStyle name="20% - Акцент4 45 2" xfId="2247"/>
    <cellStyle name="20% - Акцент4 46" xfId="2248"/>
    <cellStyle name="20% - Акцент4 46 2" xfId="2249"/>
    <cellStyle name="20% - Акцент4 47" xfId="2250"/>
    <cellStyle name="20% - Акцент4 47 2" xfId="2251"/>
    <cellStyle name="20% - Акцент4 48" xfId="2252"/>
    <cellStyle name="20% - Акцент4 48 2" xfId="2253"/>
    <cellStyle name="20% - Акцент4 49" xfId="2254"/>
    <cellStyle name="20% - Акцент4 49 2" xfId="2255"/>
    <cellStyle name="20% - Акцент4 5" xfId="2256"/>
    <cellStyle name="20% - Акцент4 5 2" xfId="2257"/>
    <cellStyle name="20% - Акцент4 5 2 2" xfId="2258"/>
    <cellStyle name="20% - Акцент4 5 3" xfId="2259"/>
    <cellStyle name="20% - Акцент4 5 3 2" xfId="2260"/>
    <cellStyle name="20% - Акцент4 5 4" xfId="2261"/>
    <cellStyle name="20% - Акцент4 5_46EE.2011(v1.0)" xfId="2262"/>
    <cellStyle name="20% - Акцент4 50" xfId="2263"/>
    <cellStyle name="20% - Акцент4 50 2" xfId="2264"/>
    <cellStyle name="20% - Акцент4 51" xfId="2265"/>
    <cellStyle name="20% - Акцент4 51 2" xfId="2266"/>
    <cellStyle name="20% - Акцент4 52" xfId="2267"/>
    <cellStyle name="20% - Акцент4 52 2" xfId="2268"/>
    <cellStyle name="20% - Акцент4 53" xfId="2269"/>
    <cellStyle name="20% - Акцент4 53 2" xfId="2270"/>
    <cellStyle name="20% - Акцент4 54" xfId="2271"/>
    <cellStyle name="20% - Акцент4 54 2" xfId="2272"/>
    <cellStyle name="20% - Акцент4 55" xfId="2273"/>
    <cellStyle name="20% - Акцент4 55 2" xfId="2274"/>
    <cellStyle name="20% - Акцент4 56" xfId="2275"/>
    <cellStyle name="20% - Акцент4 56 2" xfId="2276"/>
    <cellStyle name="20% - Акцент4 57" xfId="2277"/>
    <cellStyle name="20% - Акцент4 57 2" xfId="2278"/>
    <cellStyle name="20% - Акцент4 58" xfId="2279"/>
    <cellStyle name="20% - Акцент4 58 2" xfId="2280"/>
    <cellStyle name="20% - Акцент4 59" xfId="2281"/>
    <cellStyle name="20% - Акцент4 59 2" xfId="2282"/>
    <cellStyle name="20% - Акцент4 6" xfId="2283"/>
    <cellStyle name="20% - Акцент4 6 2" xfId="2284"/>
    <cellStyle name="20% - Акцент4 6 2 2" xfId="2285"/>
    <cellStyle name="20% - Акцент4 6 3" xfId="2286"/>
    <cellStyle name="20% - Акцент4 6 3 2" xfId="2287"/>
    <cellStyle name="20% - Акцент4 6 4" xfId="2288"/>
    <cellStyle name="20% - Акцент4 6_46EE.2011(v1.0)" xfId="2289"/>
    <cellStyle name="20% - Акцент4 60" xfId="2290"/>
    <cellStyle name="20% - Акцент4 60 2" xfId="2291"/>
    <cellStyle name="20% - Акцент4 61" xfId="2292"/>
    <cellStyle name="20% - Акцент4 61 2" xfId="2293"/>
    <cellStyle name="20% - Акцент4 62" xfId="2294"/>
    <cellStyle name="20% - Акцент4 62 2" xfId="2295"/>
    <cellStyle name="20% - Акцент4 63" xfId="2296"/>
    <cellStyle name="20% - Акцент4 63 2" xfId="2297"/>
    <cellStyle name="20% - Акцент4 64" xfId="2298"/>
    <cellStyle name="20% - Акцент4 64 2" xfId="2299"/>
    <cellStyle name="20% - Акцент4 65" xfId="2300"/>
    <cellStyle name="20% - Акцент4 65 2" xfId="2301"/>
    <cellStyle name="20% - Акцент4 66" xfId="2302"/>
    <cellStyle name="20% - Акцент4 66 2" xfId="2303"/>
    <cellStyle name="20% - Акцент4 67" xfId="2304"/>
    <cellStyle name="20% - Акцент4 67 2" xfId="2305"/>
    <cellStyle name="20% - Акцент4 68" xfId="2306"/>
    <cellStyle name="20% - Акцент4 68 2" xfId="2307"/>
    <cellStyle name="20% - Акцент4 69" xfId="2308"/>
    <cellStyle name="20% - Акцент4 69 2" xfId="2309"/>
    <cellStyle name="20% - Акцент4 7" xfId="2310"/>
    <cellStyle name="20% - Акцент4 7 2" xfId="2311"/>
    <cellStyle name="20% - Акцент4 7 2 2" xfId="2312"/>
    <cellStyle name="20% - Акцент4 7 3" xfId="2313"/>
    <cellStyle name="20% - Акцент4 7 3 2" xfId="2314"/>
    <cellStyle name="20% - Акцент4 7 4" xfId="2315"/>
    <cellStyle name="20% - Акцент4 7_46EE.2011(v1.0)" xfId="2316"/>
    <cellStyle name="20% - Акцент4 70" xfId="2317"/>
    <cellStyle name="20% - Акцент4 70 2" xfId="2318"/>
    <cellStyle name="20% - Акцент4 8" xfId="2319"/>
    <cellStyle name="20% - Акцент4 8 2" xfId="2320"/>
    <cellStyle name="20% - Акцент4 8 2 2" xfId="2321"/>
    <cellStyle name="20% - Акцент4 8 3" xfId="2322"/>
    <cellStyle name="20% - Акцент4 8 3 2" xfId="2323"/>
    <cellStyle name="20% - Акцент4 8 4" xfId="2324"/>
    <cellStyle name="20% - Акцент4 8_46EE.2011(v1.0)" xfId="2325"/>
    <cellStyle name="20% - Акцент4 9" xfId="2326"/>
    <cellStyle name="20% - Акцент4 9 2" xfId="2327"/>
    <cellStyle name="20% - Акцент4 9 2 2" xfId="2328"/>
    <cellStyle name="20% - Акцент4 9 3" xfId="2329"/>
    <cellStyle name="20% - Акцент4 9 3 2" xfId="2330"/>
    <cellStyle name="20% - Акцент4 9 4" xfId="2331"/>
    <cellStyle name="20% - Акцент4 9_46EE.2011(v1.0)" xfId="2332"/>
    <cellStyle name="20% - Акцент5 10" xfId="2333"/>
    <cellStyle name="20% - Акцент5 10 2" xfId="2334"/>
    <cellStyle name="20% - Акцент5 11" xfId="2335"/>
    <cellStyle name="20% - Акцент5 11 2" xfId="2336"/>
    <cellStyle name="20% - Акцент5 12" xfId="2337"/>
    <cellStyle name="20% - Акцент5 12 2" xfId="2338"/>
    <cellStyle name="20% - Акцент5 13" xfId="2339"/>
    <cellStyle name="20% - Акцент5 13 2" xfId="2340"/>
    <cellStyle name="20% - Акцент5 14" xfId="2341"/>
    <cellStyle name="20% - Акцент5 14 2" xfId="2342"/>
    <cellStyle name="20% - Акцент5 15" xfId="2343"/>
    <cellStyle name="20% - Акцент5 15 2" xfId="2344"/>
    <cellStyle name="20% - Акцент5 16" xfId="2345"/>
    <cellStyle name="20% - Акцент5 16 2" xfId="2346"/>
    <cellStyle name="20% - Акцент5 17" xfId="2347"/>
    <cellStyle name="20% - Акцент5 17 2" xfId="2348"/>
    <cellStyle name="20% - Акцент5 18" xfId="2349"/>
    <cellStyle name="20% - Акцент5 18 2" xfId="2350"/>
    <cellStyle name="20% - Акцент5 19" xfId="2351"/>
    <cellStyle name="20% - Акцент5 19 2" xfId="2352"/>
    <cellStyle name="20% - Акцент5 2" xfId="2353"/>
    <cellStyle name="20% - Акцент5 2 2" xfId="2354"/>
    <cellStyle name="20% - Акцент5 2 2 2" xfId="2355"/>
    <cellStyle name="20% - Акцент5 2 2 2 2" xfId="2356"/>
    <cellStyle name="20% - Акцент5 2 2 3" xfId="2357"/>
    <cellStyle name="20% - Акцент5 2 3" xfId="2358"/>
    <cellStyle name="20% - Акцент5 2 3 2" xfId="2359"/>
    <cellStyle name="20% - Акцент5 2 3 2 2" xfId="2360"/>
    <cellStyle name="20% - Акцент5 2 3 3" xfId="2361"/>
    <cellStyle name="20% - Акцент5 2 4" xfId="2362"/>
    <cellStyle name="20% - Акцент5 2 4 2" xfId="2363"/>
    <cellStyle name="20% - Акцент5 2 5" xfId="2364"/>
    <cellStyle name="20% - Акцент5 2 5 2" xfId="2365"/>
    <cellStyle name="20% - Акцент5 2 6" xfId="2366"/>
    <cellStyle name="20% - Акцент5 2 6 2" xfId="2367"/>
    <cellStyle name="20% - Акцент5 2 7" xfId="2368"/>
    <cellStyle name="20% - Акцент5 2_46EE.2011(v1.0)" xfId="2369"/>
    <cellStyle name="20% - Акцент5 20" xfId="2370"/>
    <cellStyle name="20% - Акцент5 20 2" xfId="2371"/>
    <cellStyle name="20% - Акцент5 21" xfId="2372"/>
    <cellStyle name="20% - Акцент5 21 2" xfId="2373"/>
    <cellStyle name="20% - Акцент5 22" xfId="2374"/>
    <cellStyle name="20% - Акцент5 22 2" xfId="2375"/>
    <cellStyle name="20% - Акцент5 23" xfId="2376"/>
    <cellStyle name="20% - Акцент5 23 2" xfId="2377"/>
    <cellStyle name="20% - Акцент5 24" xfId="2378"/>
    <cellStyle name="20% - Акцент5 24 2" xfId="2379"/>
    <cellStyle name="20% - Акцент5 25" xfId="2380"/>
    <cellStyle name="20% - Акцент5 25 2" xfId="2381"/>
    <cellStyle name="20% - Акцент5 26" xfId="2382"/>
    <cellStyle name="20% - Акцент5 26 2" xfId="2383"/>
    <cellStyle name="20% - Акцент5 27" xfId="2384"/>
    <cellStyle name="20% - Акцент5 27 2" xfId="2385"/>
    <cellStyle name="20% - Акцент5 28" xfId="2386"/>
    <cellStyle name="20% - Акцент5 28 2" xfId="2387"/>
    <cellStyle name="20% - Акцент5 29" xfId="2388"/>
    <cellStyle name="20% - Акцент5 29 2" xfId="2389"/>
    <cellStyle name="20% - Акцент5 3" xfId="2390"/>
    <cellStyle name="20% - Акцент5 3 2" xfId="2391"/>
    <cellStyle name="20% - Акцент5 3 2 2" xfId="2392"/>
    <cellStyle name="20% - Акцент5 3 2 2 2" xfId="2393"/>
    <cellStyle name="20% - Акцент5 3 2 3" xfId="2394"/>
    <cellStyle name="20% - Акцент5 3 3" xfId="2395"/>
    <cellStyle name="20% - Акцент5 3 3 2" xfId="2396"/>
    <cellStyle name="20% - Акцент5 3 4" xfId="2397"/>
    <cellStyle name="20% - Акцент5 3 4 2" xfId="2398"/>
    <cellStyle name="20% - Акцент5 3 5" xfId="2399"/>
    <cellStyle name="20% - Акцент5 3_46EE.2011(v1.0)" xfId="2400"/>
    <cellStyle name="20% - Акцент5 30" xfId="2401"/>
    <cellStyle name="20% - Акцент5 30 2" xfId="2402"/>
    <cellStyle name="20% - Акцент5 31" xfId="2403"/>
    <cellStyle name="20% - Акцент5 31 2" xfId="2404"/>
    <cellStyle name="20% - Акцент5 32" xfId="2405"/>
    <cellStyle name="20% - Акцент5 32 2" xfId="2406"/>
    <cellStyle name="20% - Акцент5 33" xfId="2407"/>
    <cellStyle name="20% - Акцент5 33 2" xfId="2408"/>
    <cellStyle name="20% - Акцент5 34" xfId="2409"/>
    <cellStyle name="20% - Акцент5 34 2" xfId="2410"/>
    <cellStyle name="20% - Акцент5 35" xfId="2411"/>
    <cellStyle name="20% - Акцент5 35 2" xfId="2412"/>
    <cellStyle name="20% - Акцент5 36" xfId="2413"/>
    <cellStyle name="20% - Акцент5 36 2" xfId="2414"/>
    <cellStyle name="20% - Акцент5 37" xfId="2415"/>
    <cellStyle name="20% - Акцент5 37 2" xfId="2416"/>
    <cellStyle name="20% - Акцент5 38" xfId="2417"/>
    <cellStyle name="20% - Акцент5 38 2" xfId="2418"/>
    <cellStyle name="20% - Акцент5 39" xfId="2419"/>
    <cellStyle name="20% - Акцент5 39 2" xfId="2420"/>
    <cellStyle name="20% - Акцент5 4" xfId="2421"/>
    <cellStyle name="20% - Акцент5 4 2" xfId="2422"/>
    <cellStyle name="20% - Акцент5 4 2 2" xfId="2423"/>
    <cellStyle name="20% - Акцент5 4 3" xfId="2424"/>
    <cellStyle name="20% - Акцент5 4 3 2" xfId="2425"/>
    <cellStyle name="20% - Акцент5 4 4" xfId="2426"/>
    <cellStyle name="20% - Акцент5 4_46EE.2011(v1.0)" xfId="2427"/>
    <cellStyle name="20% - Акцент5 40" xfId="2428"/>
    <cellStyle name="20% - Акцент5 40 2" xfId="2429"/>
    <cellStyle name="20% - Акцент5 41" xfId="2430"/>
    <cellStyle name="20% - Акцент5 41 2" xfId="2431"/>
    <cellStyle name="20% - Акцент5 42" xfId="2432"/>
    <cellStyle name="20% - Акцент5 42 2" xfId="2433"/>
    <cellStyle name="20% - Акцент5 43" xfId="2434"/>
    <cellStyle name="20% - Акцент5 43 2" xfId="2435"/>
    <cellStyle name="20% - Акцент5 44" xfId="2436"/>
    <cellStyle name="20% - Акцент5 44 2" xfId="2437"/>
    <cellStyle name="20% - Акцент5 45" xfId="2438"/>
    <cellStyle name="20% - Акцент5 45 2" xfId="2439"/>
    <cellStyle name="20% - Акцент5 46" xfId="2440"/>
    <cellStyle name="20% - Акцент5 46 2" xfId="2441"/>
    <cellStyle name="20% - Акцент5 47" xfId="2442"/>
    <cellStyle name="20% - Акцент5 47 2" xfId="2443"/>
    <cellStyle name="20% - Акцент5 48" xfId="2444"/>
    <cellStyle name="20% - Акцент5 48 2" xfId="2445"/>
    <cellStyle name="20% - Акцент5 49" xfId="2446"/>
    <cellStyle name="20% - Акцент5 49 2" xfId="2447"/>
    <cellStyle name="20% - Акцент5 5" xfId="2448"/>
    <cellStyle name="20% - Акцент5 5 2" xfId="2449"/>
    <cellStyle name="20% - Акцент5 5 2 2" xfId="2450"/>
    <cellStyle name="20% - Акцент5 5 3" xfId="2451"/>
    <cellStyle name="20% - Акцент5 5 3 2" xfId="2452"/>
    <cellStyle name="20% - Акцент5 5 4" xfId="2453"/>
    <cellStyle name="20% - Акцент5 5_46EE.2011(v1.0)" xfId="2454"/>
    <cellStyle name="20% - Акцент5 50" xfId="2455"/>
    <cellStyle name="20% - Акцент5 50 2" xfId="2456"/>
    <cellStyle name="20% - Акцент5 51" xfId="2457"/>
    <cellStyle name="20% - Акцент5 51 2" xfId="2458"/>
    <cellStyle name="20% - Акцент5 52" xfId="2459"/>
    <cellStyle name="20% - Акцент5 52 2" xfId="2460"/>
    <cellStyle name="20% - Акцент5 53" xfId="2461"/>
    <cellStyle name="20% - Акцент5 53 2" xfId="2462"/>
    <cellStyle name="20% - Акцент5 54" xfId="2463"/>
    <cellStyle name="20% - Акцент5 54 2" xfId="2464"/>
    <cellStyle name="20% - Акцент5 55" xfId="2465"/>
    <cellStyle name="20% - Акцент5 55 2" xfId="2466"/>
    <cellStyle name="20% - Акцент5 56" xfId="2467"/>
    <cellStyle name="20% - Акцент5 56 2" xfId="2468"/>
    <cellStyle name="20% - Акцент5 57" xfId="2469"/>
    <cellStyle name="20% - Акцент5 57 2" xfId="2470"/>
    <cellStyle name="20% - Акцент5 58" xfId="2471"/>
    <cellStyle name="20% - Акцент5 58 2" xfId="2472"/>
    <cellStyle name="20% - Акцент5 59" xfId="2473"/>
    <cellStyle name="20% - Акцент5 59 2" xfId="2474"/>
    <cellStyle name="20% - Акцент5 6" xfId="2475"/>
    <cellStyle name="20% - Акцент5 6 2" xfId="2476"/>
    <cellStyle name="20% - Акцент5 6 2 2" xfId="2477"/>
    <cellStyle name="20% - Акцент5 6 3" xfId="2478"/>
    <cellStyle name="20% - Акцент5 6 3 2" xfId="2479"/>
    <cellStyle name="20% - Акцент5 6 4" xfId="2480"/>
    <cellStyle name="20% - Акцент5 6_46EE.2011(v1.0)" xfId="2481"/>
    <cellStyle name="20% - Акцент5 60" xfId="2482"/>
    <cellStyle name="20% - Акцент5 60 2" xfId="2483"/>
    <cellStyle name="20% - Акцент5 61" xfId="2484"/>
    <cellStyle name="20% - Акцент5 61 2" xfId="2485"/>
    <cellStyle name="20% - Акцент5 62" xfId="2486"/>
    <cellStyle name="20% - Акцент5 62 2" xfId="2487"/>
    <cellStyle name="20% - Акцент5 63" xfId="2488"/>
    <cellStyle name="20% - Акцент5 63 2" xfId="2489"/>
    <cellStyle name="20% - Акцент5 64" xfId="2490"/>
    <cellStyle name="20% - Акцент5 64 2" xfId="2491"/>
    <cellStyle name="20% - Акцент5 65" xfId="2492"/>
    <cellStyle name="20% - Акцент5 65 2" xfId="2493"/>
    <cellStyle name="20% - Акцент5 66" xfId="2494"/>
    <cellStyle name="20% - Акцент5 66 2" xfId="2495"/>
    <cellStyle name="20% - Акцент5 67" xfId="2496"/>
    <cellStyle name="20% - Акцент5 67 2" xfId="2497"/>
    <cellStyle name="20% - Акцент5 68" xfId="2498"/>
    <cellStyle name="20% - Акцент5 68 2" xfId="2499"/>
    <cellStyle name="20% - Акцент5 69" xfId="2500"/>
    <cellStyle name="20% - Акцент5 69 2" xfId="2501"/>
    <cellStyle name="20% - Акцент5 7" xfId="2502"/>
    <cellStyle name="20% - Акцент5 7 2" xfId="2503"/>
    <cellStyle name="20% - Акцент5 7 2 2" xfId="2504"/>
    <cellStyle name="20% - Акцент5 7 3" xfId="2505"/>
    <cellStyle name="20% - Акцент5 7 3 2" xfId="2506"/>
    <cellStyle name="20% - Акцент5 7 4" xfId="2507"/>
    <cellStyle name="20% - Акцент5 7_46EE.2011(v1.0)" xfId="2508"/>
    <cellStyle name="20% - Акцент5 70" xfId="2509"/>
    <cellStyle name="20% - Акцент5 70 2" xfId="2510"/>
    <cellStyle name="20% - Акцент5 8" xfId="2511"/>
    <cellStyle name="20% - Акцент5 8 2" xfId="2512"/>
    <cellStyle name="20% - Акцент5 8 2 2" xfId="2513"/>
    <cellStyle name="20% - Акцент5 8 3" xfId="2514"/>
    <cellStyle name="20% - Акцент5 8 3 2" xfId="2515"/>
    <cellStyle name="20% - Акцент5 8 4" xfId="2516"/>
    <cellStyle name="20% - Акцент5 8_46EE.2011(v1.0)" xfId="2517"/>
    <cellStyle name="20% - Акцент5 9" xfId="2518"/>
    <cellStyle name="20% - Акцент5 9 2" xfId="2519"/>
    <cellStyle name="20% - Акцент5 9 2 2" xfId="2520"/>
    <cellStyle name="20% - Акцент5 9 3" xfId="2521"/>
    <cellStyle name="20% - Акцент5 9 3 2" xfId="2522"/>
    <cellStyle name="20% - Акцент5 9 4" xfId="2523"/>
    <cellStyle name="20% - Акцент5 9_46EE.2011(v1.0)" xfId="2524"/>
    <cellStyle name="20% - Акцент6 10" xfId="2525"/>
    <cellStyle name="20% - Акцент6 10 2" xfId="2526"/>
    <cellStyle name="20% - Акцент6 11" xfId="2527"/>
    <cellStyle name="20% - Акцент6 11 2" xfId="2528"/>
    <cellStyle name="20% - Акцент6 12" xfId="2529"/>
    <cellStyle name="20% - Акцент6 12 2" xfId="2530"/>
    <cellStyle name="20% - Акцент6 13" xfId="2531"/>
    <cellStyle name="20% - Акцент6 13 2" xfId="2532"/>
    <cellStyle name="20% - Акцент6 14" xfId="2533"/>
    <cellStyle name="20% - Акцент6 14 2" xfId="2534"/>
    <cellStyle name="20% - Акцент6 15" xfId="2535"/>
    <cellStyle name="20% - Акцент6 15 2" xfId="2536"/>
    <cellStyle name="20% - Акцент6 16" xfId="2537"/>
    <cellStyle name="20% - Акцент6 16 2" xfId="2538"/>
    <cellStyle name="20% - Акцент6 17" xfId="2539"/>
    <cellStyle name="20% - Акцент6 17 2" xfId="2540"/>
    <cellStyle name="20% - Акцент6 18" xfId="2541"/>
    <cellStyle name="20% - Акцент6 18 2" xfId="2542"/>
    <cellStyle name="20% - Акцент6 19" xfId="2543"/>
    <cellStyle name="20% - Акцент6 19 2" xfId="2544"/>
    <cellStyle name="20% - Акцент6 2" xfId="2545"/>
    <cellStyle name="20% - Акцент6 2 2" xfId="2546"/>
    <cellStyle name="20% - Акцент6 2 2 2" xfId="2547"/>
    <cellStyle name="20% - Акцент6 2 2 2 2" xfId="2548"/>
    <cellStyle name="20% - Акцент6 2 2 3" xfId="2549"/>
    <cellStyle name="20% - Акцент6 2 3" xfId="2550"/>
    <cellStyle name="20% - Акцент6 2 3 2" xfId="2551"/>
    <cellStyle name="20% - Акцент6 2 3 2 2" xfId="2552"/>
    <cellStyle name="20% - Акцент6 2 3 3" xfId="2553"/>
    <cellStyle name="20% - Акцент6 2 4" xfId="2554"/>
    <cellStyle name="20% - Акцент6 2 4 2" xfId="2555"/>
    <cellStyle name="20% - Акцент6 2 5" xfId="2556"/>
    <cellStyle name="20% - Акцент6 2 5 2" xfId="2557"/>
    <cellStyle name="20% - Акцент6 2 6" xfId="2558"/>
    <cellStyle name="20% - Акцент6 2 6 2" xfId="2559"/>
    <cellStyle name="20% - Акцент6 2 7" xfId="2560"/>
    <cellStyle name="20% - Акцент6 2_46EE.2011(v1.0)" xfId="2561"/>
    <cellStyle name="20% - Акцент6 20" xfId="2562"/>
    <cellStyle name="20% - Акцент6 20 2" xfId="2563"/>
    <cellStyle name="20% - Акцент6 21" xfId="2564"/>
    <cellStyle name="20% - Акцент6 21 2" xfId="2565"/>
    <cellStyle name="20% - Акцент6 22" xfId="2566"/>
    <cellStyle name="20% - Акцент6 22 2" xfId="2567"/>
    <cellStyle name="20% - Акцент6 23" xfId="2568"/>
    <cellStyle name="20% - Акцент6 23 2" xfId="2569"/>
    <cellStyle name="20% - Акцент6 24" xfId="2570"/>
    <cellStyle name="20% - Акцент6 24 2" xfId="2571"/>
    <cellStyle name="20% - Акцент6 25" xfId="2572"/>
    <cellStyle name="20% - Акцент6 25 2" xfId="2573"/>
    <cellStyle name="20% - Акцент6 26" xfId="2574"/>
    <cellStyle name="20% - Акцент6 26 2" xfId="2575"/>
    <cellStyle name="20% - Акцент6 27" xfId="2576"/>
    <cellStyle name="20% - Акцент6 27 2" xfId="2577"/>
    <cellStyle name="20% - Акцент6 28" xfId="2578"/>
    <cellStyle name="20% - Акцент6 28 2" xfId="2579"/>
    <cellStyle name="20% - Акцент6 29" xfId="2580"/>
    <cellStyle name="20% - Акцент6 29 2" xfId="2581"/>
    <cellStyle name="20% - Акцент6 3" xfId="2582"/>
    <cellStyle name="20% - Акцент6 3 2" xfId="2583"/>
    <cellStyle name="20% - Акцент6 3 2 2" xfId="2584"/>
    <cellStyle name="20% - Акцент6 3 2 2 2" xfId="2585"/>
    <cellStyle name="20% - Акцент6 3 2 3" xfId="2586"/>
    <cellStyle name="20% - Акцент6 3 3" xfId="2587"/>
    <cellStyle name="20% - Акцент6 3 3 2" xfId="2588"/>
    <cellStyle name="20% - Акцент6 3 4" xfId="2589"/>
    <cellStyle name="20% - Акцент6 3 4 2" xfId="2590"/>
    <cellStyle name="20% - Акцент6 3 5" xfId="2591"/>
    <cellStyle name="20% - Акцент6 3_46EE.2011(v1.0)" xfId="2592"/>
    <cellStyle name="20% - Акцент6 30" xfId="2593"/>
    <cellStyle name="20% - Акцент6 30 2" xfId="2594"/>
    <cellStyle name="20% - Акцент6 31" xfId="2595"/>
    <cellStyle name="20% - Акцент6 31 2" xfId="2596"/>
    <cellStyle name="20% - Акцент6 32" xfId="2597"/>
    <cellStyle name="20% - Акцент6 32 2" xfId="2598"/>
    <cellStyle name="20% - Акцент6 33" xfId="2599"/>
    <cellStyle name="20% - Акцент6 33 2" xfId="2600"/>
    <cellStyle name="20% - Акцент6 34" xfId="2601"/>
    <cellStyle name="20% - Акцент6 34 2" xfId="2602"/>
    <cellStyle name="20% - Акцент6 35" xfId="2603"/>
    <cellStyle name="20% - Акцент6 35 2" xfId="2604"/>
    <cellStyle name="20% - Акцент6 36" xfId="2605"/>
    <cellStyle name="20% - Акцент6 36 2" xfId="2606"/>
    <cellStyle name="20% - Акцент6 37" xfId="2607"/>
    <cellStyle name="20% - Акцент6 37 2" xfId="2608"/>
    <cellStyle name="20% - Акцент6 38" xfId="2609"/>
    <cellStyle name="20% - Акцент6 38 2" xfId="2610"/>
    <cellStyle name="20% - Акцент6 39" xfId="2611"/>
    <cellStyle name="20% - Акцент6 39 2" xfId="2612"/>
    <cellStyle name="20% - Акцент6 4" xfId="2613"/>
    <cellStyle name="20% - Акцент6 4 2" xfId="2614"/>
    <cellStyle name="20% - Акцент6 4 2 2" xfId="2615"/>
    <cellStyle name="20% - Акцент6 4 3" xfId="2616"/>
    <cellStyle name="20% - Акцент6 4 3 2" xfId="2617"/>
    <cellStyle name="20% - Акцент6 4 4" xfId="2618"/>
    <cellStyle name="20% - Акцент6 4_46EE.2011(v1.0)" xfId="2619"/>
    <cellStyle name="20% - Акцент6 40" xfId="2620"/>
    <cellStyle name="20% - Акцент6 40 2" xfId="2621"/>
    <cellStyle name="20% - Акцент6 41" xfId="2622"/>
    <cellStyle name="20% - Акцент6 41 2" xfId="2623"/>
    <cellStyle name="20% - Акцент6 42" xfId="2624"/>
    <cellStyle name="20% - Акцент6 42 2" xfId="2625"/>
    <cellStyle name="20% - Акцент6 43" xfId="2626"/>
    <cellStyle name="20% - Акцент6 43 2" xfId="2627"/>
    <cellStyle name="20% - Акцент6 44" xfId="2628"/>
    <cellStyle name="20% - Акцент6 44 2" xfId="2629"/>
    <cellStyle name="20% - Акцент6 45" xfId="2630"/>
    <cellStyle name="20% - Акцент6 45 2" xfId="2631"/>
    <cellStyle name="20% - Акцент6 46" xfId="2632"/>
    <cellStyle name="20% - Акцент6 46 2" xfId="2633"/>
    <cellStyle name="20% - Акцент6 47" xfId="2634"/>
    <cellStyle name="20% - Акцент6 47 2" xfId="2635"/>
    <cellStyle name="20% - Акцент6 48" xfId="2636"/>
    <cellStyle name="20% - Акцент6 48 2" xfId="2637"/>
    <cellStyle name="20% - Акцент6 49" xfId="2638"/>
    <cellStyle name="20% - Акцент6 49 2" xfId="2639"/>
    <cellStyle name="20% - Акцент6 5" xfId="2640"/>
    <cellStyle name="20% - Акцент6 5 2" xfId="2641"/>
    <cellStyle name="20% - Акцент6 5 2 2" xfId="2642"/>
    <cellStyle name="20% - Акцент6 5 3" xfId="2643"/>
    <cellStyle name="20% - Акцент6 5 3 2" xfId="2644"/>
    <cellStyle name="20% - Акцент6 5 4" xfId="2645"/>
    <cellStyle name="20% - Акцент6 5_46EE.2011(v1.0)" xfId="2646"/>
    <cellStyle name="20% - Акцент6 50" xfId="2647"/>
    <cellStyle name="20% - Акцент6 50 2" xfId="2648"/>
    <cellStyle name="20% - Акцент6 51" xfId="2649"/>
    <cellStyle name="20% - Акцент6 51 2" xfId="2650"/>
    <cellStyle name="20% - Акцент6 52" xfId="2651"/>
    <cellStyle name="20% - Акцент6 52 2" xfId="2652"/>
    <cellStyle name="20% - Акцент6 53" xfId="2653"/>
    <cellStyle name="20% - Акцент6 53 2" xfId="2654"/>
    <cellStyle name="20% - Акцент6 54" xfId="2655"/>
    <cellStyle name="20% - Акцент6 54 2" xfId="2656"/>
    <cellStyle name="20% - Акцент6 55" xfId="2657"/>
    <cellStyle name="20% - Акцент6 55 2" xfId="2658"/>
    <cellStyle name="20% - Акцент6 56" xfId="2659"/>
    <cellStyle name="20% - Акцент6 56 2" xfId="2660"/>
    <cellStyle name="20% - Акцент6 57" xfId="2661"/>
    <cellStyle name="20% - Акцент6 57 2" xfId="2662"/>
    <cellStyle name="20% - Акцент6 58" xfId="2663"/>
    <cellStyle name="20% - Акцент6 58 2" xfId="2664"/>
    <cellStyle name="20% - Акцент6 59" xfId="2665"/>
    <cellStyle name="20% - Акцент6 59 2" xfId="2666"/>
    <cellStyle name="20% - Акцент6 6" xfId="2667"/>
    <cellStyle name="20% - Акцент6 6 2" xfId="2668"/>
    <cellStyle name="20% - Акцент6 6 2 2" xfId="2669"/>
    <cellStyle name="20% - Акцент6 6 3" xfId="2670"/>
    <cellStyle name="20% - Акцент6 6 3 2" xfId="2671"/>
    <cellStyle name="20% - Акцент6 6 4" xfId="2672"/>
    <cellStyle name="20% - Акцент6 6_46EE.2011(v1.0)" xfId="2673"/>
    <cellStyle name="20% - Акцент6 60" xfId="2674"/>
    <cellStyle name="20% - Акцент6 60 2" xfId="2675"/>
    <cellStyle name="20% - Акцент6 61" xfId="2676"/>
    <cellStyle name="20% - Акцент6 61 2" xfId="2677"/>
    <cellStyle name="20% - Акцент6 62" xfId="2678"/>
    <cellStyle name="20% - Акцент6 62 2" xfId="2679"/>
    <cellStyle name="20% - Акцент6 63" xfId="2680"/>
    <cellStyle name="20% - Акцент6 63 2" xfId="2681"/>
    <cellStyle name="20% - Акцент6 64" xfId="2682"/>
    <cellStyle name="20% - Акцент6 64 2" xfId="2683"/>
    <cellStyle name="20% - Акцент6 65" xfId="2684"/>
    <cellStyle name="20% - Акцент6 65 2" xfId="2685"/>
    <cellStyle name="20% - Акцент6 66" xfId="2686"/>
    <cellStyle name="20% - Акцент6 66 2" xfId="2687"/>
    <cellStyle name="20% - Акцент6 67" xfId="2688"/>
    <cellStyle name="20% - Акцент6 67 2" xfId="2689"/>
    <cellStyle name="20% - Акцент6 68" xfId="2690"/>
    <cellStyle name="20% - Акцент6 68 2" xfId="2691"/>
    <cellStyle name="20% - Акцент6 69" xfId="2692"/>
    <cellStyle name="20% - Акцент6 69 2" xfId="2693"/>
    <cellStyle name="20% - Акцент6 7" xfId="2694"/>
    <cellStyle name="20% - Акцент6 7 2" xfId="2695"/>
    <cellStyle name="20% - Акцент6 7 2 2" xfId="2696"/>
    <cellStyle name="20% - Акцент6 7 3" xfId="2697"/>
    <cellStyle name="20% - Акцент6 7 3 2" xfId="2698"/>
    <cellStyle name="20% - Акцент6 7 4" xfId="2699"/>
    <cellStyle name="20% - Акцент6 7_46EE.2011(v1.0)" xfId="2700"/>
    <cellStyle name="20% - Акцент6 70" xfId="2701"/>
    <cellStyle name="20% - Акцент6 70 2" xfId="2702"/>
    <cellStyle name="20% - Акцент6 8" xfId="2703"/>
    <cellStyle name="20% - Акцент6 8 2" xfId="2704"/>
    <cellStyle name="20% - Акцент6 8 2 2" xfId="2705"/>
    <cellStyle name="20% - Акцент6 8 3" xfId="2706"/>
    <cellStyle name="20% - Акцент6 8 3 2" xfId="2707"/>
    <cellStyle name="20% - Акцент6 8 4" xfId="2708"/>
    <cellStyle name="20% - Акцент6 8_46EE.2011(v1.0)" xfId="2709"/>
    <cellStyle name="20% - Акцент6 9" xfId="2710"/>
    <cellStyle name="20% - Акцент6 9 2" xfId="2711"/>
    <cellStyle name="20% - Акцент6 9 2 2" xfId="2712"/>
    <cellStyle name="20% - Акцент6 9 3" xfId="2713"/>
    <cellStyle name="20% - Акцент6 9 3 2" xfId="2714"/>
    <cellStyle name="20% - Акцент6 9 4" xfId="2715"/>
    <cellStyle name="20% - Акцент6 9_46EE.2011(v1.0)" xfId="2716"/>
    <cellStyle name="40% - Accent1" xfId="2717"/>
    <cellStyle name="40% - Accent1 10" xfId="2718"/>
    <cellStyle name="40% - Accent1 11" xfId="2719"/>
    <cellStyle name="40% - Accent1 12" xfId="2720"/>
    <cellStyle name="40% - Accent1 13" xfId="2721"/>
    <cellStyle name="40% - Accent1 14" xfId="2722"/>
    <cellStyle name="40% - Accent1 2" xfId="2723"/>
    <cellStyle name="40% - Accent1 2 2" xfId="2724"/>
    <cellStyle name="40% - Accent1 3" xfId="2725"/>
    <cellStyle name="40% - Accent1 3 2" xfId="2726"/>
    <cellStyle name="40% - Accent1 4" xfId="2727"/>
    <cellStyle name="40% - Accent1 5" xfId="2728"/>
    <cellStyle name="40% - Accent1 6" xfId="2729"/>
    <cellStyle name="40% - Accent1 7" xfId="2730"/>
    <cellStyle name="40% - Accent1 8" xfId="2731"/>
    <cellStyle name="40% - Accent1 9" xfId="2732"/>
    <cellStyle name="40% - Accent1_46EE.2011(v1.0)" xfId="2733"/>
    <cellStyle name="40% - Accent2" xfId="2734"/>
    <cellStyle name="40% - Accent2 10" xfId="2735"/>
    <cellStyle name="40% - Accent2 11" xfId="2736"/>
    <cellStyle name="40% - Accent2 12" xfId="2737"/>
    <cellStyle name="40% - Accent2 13" xfId="2738"/>
    <cellStyle name="40% - Accent2 14" xfId="2739"/>
    <cellStyle name="40% - Accent2 2" xfId="2740"/>
    <cellStyle name="40% - Accent2 2 2" xfId="2741"/>
    <cellStyle name="40% - Accent2 3" xfId="2742"/>
    <cellStyle name="40% - Accent2 3 2" xfId="2743"/>
    <cellStyle name="40% - Accent2 4" xfId="2744"/>
    <cellStyle name="40% - Accent2 5" xfId="2745"/>
    <cellStyle name="40% - Accent2 6" xfId="2746"/>
    <cellStyle name="40% - Accent2 7" xfId="2747"/>
    <cellStyle name="40% - Accent2 8" xfId="2748"/>
    <cellStyle name="40% - Accent2 9" xfId="2749"/>
    <cellStyle name="40% - Accent2_46EE.2011(v1.0)" xfId="2750"/>
    <cellStyle name="40% - Accent3" xfId="2751"/>
    <cellStyle name="40% - Accent3 10" xfId="2752"/>
    <cellStyle name="40% - Accent3 11" xfId="2753"/>
    <cellStyle name="40% - Accent3 12" xfId="2754"/>
    <cellStyle name="40% - Accent3 13" xfId="2755"/>
    <cellStyle name="40% - Accent3 14" xfId="2756"/>
    <cellStyle name="40% - Accent3 2" xfId="2757"/>
    <cellStyle name="40% - Accent3 2 2" xfId="2758"/>
    <cellStyle name="40% - Accent3 3" xfId="2759"/>
    <cellStyle name="40% - Accent3 3 2" xfId="2760"/>
    <cellStyle name="40% - Accent3 4" xfId="2761"/>
    <cellStyle name="40% - Accent3 5" xfId="2762"/>
    <cellStyle name="40% - Accent3 6" xfId="2763"/>
    <cellStyle name="40% - Accent3 7" xfId="2764"/>
    <cellStyle name="40% - Accent3 8" xfId="2765"/>
    <cellStyle name="40% - Accent3 9" xfId="2766"/>
    <cellStyle name="40% - Accent3_46EE.2011(v1.0)" xfId="2767"/>
    <cellStyle name="40% - Accent4" xfId="2768"/>
    <cellStyle name="40% - Accent4 10" xfId="2769"/>
    <cellStyle name="40% - Accent4 11" xfId="2770"/>
    <cellStyle name="40% - Accent4 12" xfId="2771"/>
    <cellStyle name="40% - Accent4 13" xfId="2772"/>
    <cellStyle name="40% - Accent4 14" xfId="2773"/>
    <cellStyle name="40% - Accent4 2" xfId="2774"/>
    <cellStyle name="40% - Accent4 2 2" xfId="2775"/>
    <cellStyle name="40% - Accent4 3" xfId="2776"/>
    <cellStyle name="40% - Accent4 3 2" xfId="2777"/>
    <cellStyle name="40% - Accent4 4" xfId="2778"/>
    <cellStyle name="40% - Accent4 5" xfId="2779"/>
    <cellStyle name="40% - Accent4 6" xfId="2780"/>
    <cellStyle name="40% - Accent4 7" xfId="2781"/>
    <cellStyle name="40% - Accent4 8" xfId="2782"/>
    <cellStyle name="40% - Accent4 9" xfId="2783"/>
    <cellStyle name="40% - Accent4_46EE.2011(v1.0)" xfId="2784"/>
    <cellStyle name="40% - Accent5" xfId="2785"/>
    <cellStyle name="40% - Accent5 10" xfId="2786"/>
    <cellStyle name="40% - Accent5 11" xfId="2787"/>
    <cellStyle name="40% - Accent5 12" xfId="2788"/>
    <cellStyle name="40% - Accent5 13" xfId="2789"/>
    <cellStyle name="40% - Accent5 14" xfId="2790"/>
    <cellStyle name="40% - Accent5 2" xfId="2791"/>
    <cellStyle name="40% - Accent5 2 2" xfId="2792"/>
    <cellStyle name="40% - Accent5 3" xfId="2793"/>
    <cellStyle name="40% - Accent5 3 2" xfId="2794"/>
    <cellStyle name="40% - Accent5 4" xfId="2795"/>
    <cellStyle name="40% - Accent5 5" xfId="2796"/>
    <cellStyle name="40% - Accent5 6" xfId="2797"/>
    <cellStyle name="40% - Accent5 7" xfId="2798"/>
    <cellStyle name="40% - Accent5 8" xfId="2799"/>
    <cellStyle name="40% - Accent5 9" xfId="2800"/>
    <cellStyle name="40% - Accent5_46EE.2011(v1.0)" xfId="2801"/>
    <cellStyle name="40% - Accent6" xfId="2802"/>
    <cellStyle name="40% - Accent6 10" xfId="2803"/>
    <cellStyle name="40% - Accent6 11" xfId="2804"/>
    <cellStyle name="40% - Accent6 12" xfId="2805"/>
    <cellStyle name="40% - Accent6 13" xfId="2806"/>
    <cellStyle name="40% - Accent6 14" xfId="2807"/>
    <cellStyle name="40% - Accent6 2" xfId="2808"/>
    <cellStyle name="40% - Accent6 2 2" xfId="2809"/>
    <cellStyle name="40% - Accent6 3" xfId="2810"/>
    <cellStyle name="40% - Accent6 3 2" xfId="2811"/>
    <cellStyle name="40% - Accent6 4" xfId="2812"/>
    <cellStyle name="40% - Accent6 5" xfId="2813"/>
    <cellStyle name="40% - Accent6 6" xfId="2814"/>
    <cellStyle name="40% - Accent6 7" xfId="2815"/>
    <cellStyle name="40% - Accent6 8" xfId="2816"/>
    <cellStyle name="40% - Accent6 9" xfId="2817"/>
    <cellStyle name="40% - Accent6_46EE.2011(v1.0)" xfId="2818"/>
    <cellStyle name="40% - Акцент1 10" xfId="2819"/>
    <cellStyle name="40% - Акцент1 10 2" xfId="2820"/>
    <cellStyle name="40% - Акцент1 11" xfId="2821"/>
    <cellStyle name="40% - Акцент1 11 2" xfId="2822"/>
    <cellStyle name="40% - Акцент1 12" xfId="2823"/>
    <cellStyle name="40% - Акцент1 12 2" xfId="2824"/>
    <cellStyle name="40% - Акцент1 13" xfId="2825"/>
    <cellStyle name="40% - Акцент1 13 2" xfId="2826"/>
    <cellStyle name="40% - Акцент1 14" xfId="2827"/>
    <cellStyle name="40% - Акцент1 14 2" xfId="2828"/>
    <cellStyle name="40% - Акцент1 15" xfId="2829"/>
    <cellStyle name="40% - Акцент1 15 2" xfId="2830"/>
    <cellStyle name="40% - Акцент1 16" xfId="2831"/>
    <cellStyle name="40% - Акцент1 16 2" xfId="2832"/>
    <cellStyle name="40% - Акцент1 17" xfId="2833"/>
    <cellStyle name="40% - Акцент1 17 2" xfId="2834"/>
    <cellStyle name="40% - Акцент1 18" xfId="2835"/>
    <cellStyle name="40% - Акцент1 18 2" xfId="2836"/>
    <cellStyle name="40% - Акцент1 19" xfId="2837"/>
    <cellStyle name="40% - Акцент1 19 2" xfId="2838"/>
    <cellStyle name="40% - Акцент1 2" xfId="2839"/>
    <cellStyle name="40% - Акцент1 2 2" xfId="2840"/>
    <cellStyle name="40% - Акцент1 2 2 2" xfId="2841"/>
    <cellStyle name="40% - Акцент1 2 2 2 2" xfId="2842"/>
    <cellStyle name="40% - Акцент1 2 2 3" xfId="2843"/>
    <cellStyle name="40% - Акцент1 2 3" xfId="2844"/>
    <cellStyle name="40% - Акцент1 2 3 2" xfId="2845"/>
    <cellStyle name="40% - Акцент1 2 3 2 2" xfId="2846"/>
    <cellStyle name="40% - Акцент1 2 3 3" xfId="2847"/>
    <cellStyle name="40% - Акцент1 2 4" xfId="2848"/>
    <cellStyle name="40% - Акцент1 2 4 2" xfId="2849"/>
    <cellStyle name="40% - Акцент1 2 5" xfId="2850"/>
    <cellStyle name="40% - Акцент1 2 5 2" xfId="2851"/>
    <cellStyle name="40% - Акцент1 2 6" xfId="2852"/>
    <cellStyle name="40% - Акцент1 2 6 2" xfId="2853"/>
    <cellStyle name="40% - Акцент1 2 7" xfId="2854"/>
    <cellStyle name="40% - Акцент1 2_46EE.2011(v1.0)" xfId="2855"/>
    <cellStyle name="40% - Акцент1 20" xfId="2856"/>
    <cellStyle name="40% - Акцент1 20 2" xfId="2857"/>
    <cellStyle name="40% - Акцент1 21" xfId="2858"/>
    <cellStyle name="40% - Акцент1 21 2" xfId="2859"/>
    <cellStyle name="40% - Акцент1 22" xfId="2860"/>
    <cellStyle name="40% - Акцент1 22 2" xfId="2861"/>
    <cellStyle name="40% - Акцент1 23" xfId="2862"/>
    <cellStyle name="40% - Акцент1 23 2" xfId="2863"/>
    <cellStyle name="40% - Акцент1 24" xfId="2864"/>
    <cellStyle name="40% - Акцент1 24 2" xfId="2865"/>
    <cellStyle name="40% - Акцент1 25" xfId="2866"/>
    <cellStyle name="40% - Акцент1 25 2" xfId="2867"/>
    <cellStyle name="40% - Акцент1 26" xfId="2868"/>
    <cellStyle name="40% - Акцент1 26 2" xfId="2869"/>
    <cellStyle name="40% - Акцент1 27" xfId="2870"/>
    <cellStyle name="40% - Акцент1 27 2" xfId="2871"/>
    <cellStyle name="40% - Акцент1 28" xfId="2872"/>
    <cellStyle name="40% - Акцент1 28 2" xfId="2873"/>
    <cellStyle name="40% - Акцент1 29" xfId="2874"/>
    <cellStyle name="40% - Акцент1 29 2" xfId="2875"/>
    <cellStyle name="40% - Акцент1 3" xfId="2876"/>
    <cellStyle name="40% - Акцент1 3 2" xfId="2877"/>
    <cellStyle name="40% - Акцент1 3 2 2" xfId="2878"/>
    <cellStyle name="40% - Акцент1 3 2 2 2" xfId="2879"/>
    <cellStyle name="40% - Акцент1 3 2 3" xfId="2880"/>
    <cellStyle name="40% - Акцент1 3 3" xfId="2881"/>
    <cellStyle name="40% - Акцент1 3 3 2" xfId="2882"/>
    <cellStyle name="40% - Акцент1 3 4" xfId="2883"/>
    <cellStyle name="40% - Акцент1 3 4 2" xfId="2884"/>
    <cellStyle name="40% - Акцент1 3 5" xfId="2885"/>
    <cellStyle name="40% - Акцент1 3_46EE.2011(v1.0)" xfId="2886"/>
    <cellStyle name="40% - Акцент1 30" xfId="2887"/>
    <cellStyle name="40% - Акцент1 30 2" xfId="2888"/>
    <cellStyle name="40% - Акцент1 31" xfId="2889"/>
    <cellStyle name="40% - Акцент1 31 2" xfId="2890"/>
    <cellStyle name="40% - Акцент1 32" xfId="2891"/>
    <cellStyle name="40% - Акцент1 32 2" xfId="2892"/>
    <cellStyle name="40% - Акцент1 33" xfId="2893"/>
    <cellStyle name="40% - Акцент1 33 2" xfId="2894"/>
    <cellStyle name="40% - Акцент1 34" xfId="2895"/>
    <cellStyle name="40% - Акцент1 34 2" xfId="2896"/>
    <cellStyle name="40% - Акцент1 35" xfId="2897"/>
    <cellStyle name="40% - Акцент1 35 2" xfId="2898"/>
    <cellStyle name="40% - Акцент1 36" xfId="2899"/>
    <cellStyle name="40% - Акцент1 36 2" xfId="2900"/>
    <cellStyle name="40% - Акцент1 37" xfId="2901"/>
    <cellStyle name="40% - Акцент1 37 2" xfId="2902"/>
    <cellStyle name="40% - Акцент1 38" xfId="2903"/>
    <cellStyle name="40% - Акцент1 38 2" xfId="2904"/>
    <cellStyle name="40% - Акцент1 39" xfId="2905"/>
    <cellStyle name="40% - Акцент1 39 2" xfId="2906"/>
    <cellStyle name="40% - Акцент1 4" xfId="2907"/>
    <cellStyle name="40% - Акцент1 4 2" xfId="2908"/>
    <cellStyle name="40% - Акцент1 4 2 2" xfId="2909"/>
    <cellStyle name="40% - Акцент1 4 3" xfId="2910"/>
    <cellStyle name="40% - Акцент1 4 3 2" xfId="2911"/>
    <cellStyle name="40% - Акцент1 4 4" xfId="2912"/>
    <cellStyle name="40% - Акцент1 4_46EE.2011(v1.0)" xfId="2913"/>
    <cellStyle name="40% - Акцент1 40" xfId="2914"/>
    <cellStyle name="40% - Акцент1 40 2" xfId="2915"/>
    <cellStyle name="40% - Акцент1 41" xfId="2916"/>
    <cellStyle name="40% - Акцент1 41 2" xfId="2917"/>
    <cellStyle name="40% - Акцент1 42" xfId="2918"/>
    <cellStyle name="40% - Акцент1 42 2" xfId="2919"/>
    <cellStyle name="40% - Акцент1 43" xfId="2920"/>
    <cellStyle name="40% - Акцент1 43 2" xfId="2921"/>
    <cellStyle name="40% - Акцент1 44" xfId="2922"/>
    <cellStyle name="40% - Акцент1 44 2" xfId="2923"/>
    <cellStyle name="40% - Акцент1 45" xfId="2924"/>
    <cellStyle name="40% - Акцент1 45 2" xfId="2925"/>
    <cellStyle name="40% - Акцент1 46" xfId="2926"/>
    <cellStyle name="40% - Акцент1 46 2" xfId="2927"/>
    <cellStyle name="40% - Акцент1 47" xfId="2928"/>
    <cellStyle name="40% - Акцент1 47 2" xfId="2929"/>
    <cellStyle name="40% - Акцент1 48" xfId="2930"/>
    <cellStyle name="40% - Акцент1 48 2" xfId="2931"/>
    <cellStyle name="40% - Акцент1 49" xfId="2932"/>
    <cellStyle name="40% - Акцент1 49 2" xfId="2933"/>
    <cellStyle name="40% - Акцент1 5" xfId="2934"/>
    <cellStyle name="40% - Акцент1 5 2" xfId="2935"/>
    <cellStyle name="40% - Акцент1 5 2 2" xfId="2936"/>
    <cellStyle name="40% - Акцент1 5 3" xfId="2937"/>
    <cellStyle name="40% - Акцент1 5 3 2" xfId="2938"/>
    <cellStyle name="40% - Акцент1 5 4" xfId="2939"/>
    <cellStyle name="40% - Акцент1 5_46EE.2011(v1.0)" xfId="2940"/>
    <cellStyle name="40% - Акцент1 50" xfId="2941"/>
    <cellStyle name="40% - Акцент1 50 2" xfId="2942"/>
    <cellStyle name="40% - Акцент1 51" xfId="2943"/>
    <cellStyle name="40% - Акцент1 51 2" xfId="2944"/>
    <cellStyle name="40% - Акцент1 52" xfId="2945"/>
    <cellStyle name="40% - Акцент1 52 2" xfId="2946"/>
    <cellStyle name="40% - Акцент1 53" xfId="2947"/>
    <cellStyle name="40% - Акцент1 53 2" xfId="2948"/>
    <cellStyle name="40% - Акцент1 54" xfId="2949"/>
    <cellStyle name="40% - Акцент1 54 2" xfId="2950"/>
    <cellStyle name="40% - Акцент1 55" xfId="2951"/>
    <cellStyle name="40% - Акцент1 55 2" xfId="2952"/>
    <cellStyle name="40% - Акцент1 56" xfId="2953"/>
    <cellStyle name="40% - Акцент1 56 2" xfId="2954"/>
    <cellStyle name="40% - Акцент1 57" xfId="2955"/>
    <cellStyle name="40% - Акцент1 57 2" xfId="2956"/>
    <cellStyle name="40% - Акцент1 58" xfId="2957"/>
    <cellStyle name="40% - Акцент1 58 2" xfId="2958"/>
    <cellStyle name="40% - Акцент1 59" xfId="2959"/>
    <cellStyle name="40% - Акцент1 59 2" xfId="2960"/>
    <cellStyle name="40% - Акцент1 6" xfId="2961"/>
    <cellStyle name="40% - Акцент1 6 2" xfId="2962"/>
    <cellStyle name="40% - Акцент1 6 2 2" xfId="2963"/>
    <cellStyle name="40% - Акцент1 6 3" xfId="2964"/>
    <cellStyle name="40% - Акцент1 6 3 2" xfId="2965"/>
    <cellStyle name="40% - Акцент1 6 4" xfId="2966"/>
    <cellStyle name="40% - Акцент1 6_46EE.2011(v1.0)" xfId="2967"/>
    <cellStyle name="40% - Акцент1 60" xfId="2968"/>
    <cellStyle name="40% - Акцент1 60 2" xfId="2969"/>
    <cellStyle name="40% - Акцент1 61" xfId="2970"/>
    <cellStyle name="40% - Акцент1 61 2" xfId="2971"/>
    <cellStyle name="40% - Акцент1 62" xfId="2972"/>
    <cellStyle name="40% - Акцент1 62 2" xfId="2973"/>
    <cellStyle name="40% - Акцент1 63" xfId="2974"/>
    <cellStyle name="40% - Акцент1 63 2" xfId="2975"/>
    <cellStyle name="40% - Акцент1 64" xfId="2976"/>
    <cellStyle name="40% - Акцент1 64 2" xfId="2977"/>
    <cellStyle name="40% - Акцент1 65" xfId="2978"/>
    <cellStyle name="40% - Акцент1 65 2" xfId="2979"/>
    <cellStyle name="40% - Акцент1 66" xfId="2980"/>
    <cellStyle name="40% - Акцент1 66 2" xfId="2981"/>
    <cellStyle name="40% - Акцент1 67" xfId="2982"/>
    <cellStyle name="40% - Акцент1 67 2" xfId="2983"/>
    <cellStyle name="40% - Акцент1 68" xfId="2984"/>
    <cellStyle name="40% - Акцент1 68 2" xfId="2985"/>
    <cellStyle name="40% - Акцент1 69" xfId="2986"/>
    <cellStyle name="40% - Акцент1 69 2" xfId="2987"/>
    <cellStyle name="40% - Акцент1 7" xfId="2988"/>
    <cellStyle name="40% - Акцент1 7 2" xfId="2989"/>
    <cellStyle name="40% - Акцент1 7 2 2" xfId="2990"/>
    <cellStyle name="40% - Акцент1 7 3" xfId="2991"/>
    <cellStyle name="40% - Акцент1 7 3 2" xfId="2992"/>
    <cellStyle name="40% - Акцент1 7 4" xfId="2993"/>
    <cellStyle name="40% - Акцент1 7_46EE.2011(v1.0)" xfId="2994"/>
    <cellStyle name="40% - Акцент1 70" xfId="2995"/>
    <cellStyle name="40% - Акцент1 70 2" xfId="2996"/>
    <cellStyle name="40% - Акцент1 8" xfId="2997"/>
    <cellStyle name="40% - Акцент1 8 2" xfId="2998"/>
    <cellStyle name="40% - Акцент1 8 2 2" xfId="2999"/>
    <cellStyle name="40% - Акцент1 8 3" xfId="3000"/>
    <cellStyle name="40% - Акцент1 8 3 2" xfId="3001"/>
    <cellStyle name="40% - Акцент1 8 4" xfId="3002"/>
    <cellStyle name="40% - Акцент1 8_46EE.2011(v1.0)" xfId="3003"/>
    <cellStyle name="40% - Акцент1 9" xfId="3004"/>
    <cellStyle name="40% - Акцент1 9 2" xfId="3005"/>
    <cellStyle name="40% - Акцент1 9 2 2" xfId="3006"/>
    <cellStyle name="40% - Акцент1 9 3" xfId="3007"/>
    <cellStyle name="40% - Акцент1 9 3 2" xfId="3008"/>
    <cellStyle name="40% - Акцент1 9 4" xfId="3009"/>
    <cellStyle name="40% - Акцент1 9_46EE.2011(v1.0)" xfId="3010"/>
    <cellStyle name="40% - Акцент2 10" xfId="3011"/>
    <cellStyle name="40% - Акцент2 10 2" xfId="3012"/>
    <cellStyle name="40% - Акцент2 11" xfId="3013"/>
    <cellStyle name="40% - Акцент2 11 2" xfId="3014"/>
    <cellStyle name="40% - Акцент2 12" xfId="3015"/>
    <cellStyle name="40% - Акцент2 12 2" xfId="3016"/>
    <cellStyle name="40% - Акцент2 13" xfId="3017"/>
    <cellStyle name="40% - Акцент2 13 2" xfId="3018"/>
    <cellStyle name="40% - Акцент2 14" xfId="3019"/>
    <cellStyle name="40% - Акцент2 14 2" xfId="3020"/>
    <cellStyle name="40% - Акцент2 15" xfId="3021"/>
    <cellStyle name="40% - Акцент2 15 2" xfId="3022"/>
    <cellStyle name="40% - Акцент2 16" xfId="3023"/>
    <cellStyle name="40% - Акцент2 16 2" xfId="3024"/>
    <cellStyle name="40% - Акцент2 17" xfId="3025"/>
    <cellStyle name="40% - Акцент2 17 2" xfId="3026"/>
    <cellStyle name="40% - Акцент2 18" xfId="3027"/>
    <cellStyle name="40% - Акцент2 18 2" xfId="3028"/>
    <cellStyle name="40% - Акцент2 19" xfId="3029"/>
    <cellStyle name="40% - Акцент2 19 2" xfId="3030"/>
    <cellStyle name="40% - Акцент2 2" xfId="3031"/>
    <cellStyle name="40% - Акцент2 2 2" xfId="3032"/>
    <cellStyle name="40% - Акцент2 2 2 2" xfId="3033"/>
    <cellStyle name="40% - Акцент2 2 2 2 2" xfId="3034"/>
    <cellStyle name="40% - Акцент2 2 2 3" xfId="3035"/>
    <cellStyle name="40% - Акцент2 2 3" xfId="3036"/>
    <cellStyle name="40% - Акцент2 2 3 2" xfId="3037"/>
    <cellStyle name="40% - Акцент2 2 3 2 2" xfId="3038"/>
    <cellStyle name="40% - Акцент2 2 3 3" xfId="3039"/>
    <cellStyle name="40% - Акцент2 2 4" xfId="3040"/>
    <cellStyle name="40% - Акцент2 2 4 2" xfId="3041"/>
    <cellStyle name="40% - Акцент2 2 5" xfId="3042"/>
    <cellStyle name="40% - Акцент2 2 5 2" xfId="3043"/>
    <cellStyle name="40% - Акцент2 2 6" xfId="3044"/>
    <cellStyle name="40% - Акцент2 2 6 2" xfId="3045"/>
    <cellStyle name="40% - Акцент2 2 7" xfId="3046"/>
    <cellStyle name="40% - Акцент2 2_46EE.2011(v1.0)" xfId="3047"/>
    <cellStyle name="40% - Акцент2 20" xfId="3048"/>
    <cellStyle name="40% - Акцент2 20 2" xfId="3049"/>
    <cellStyle name="40% - Акцент2 21" xfId="3050"/>
    <cellStyle name="40% - Акцент2 21 2" xfId="3051"/>
    <cellStyle name="40% - Акцент2 22" xfId="3052"/>
    <cellStyle name="40% - Акцент2 22 2" xfId="3053"/>
    <cellStyle name="40% - Акцент2 23" xfId="3054"/>
    <cellStyle name="40% - Акцент2 23 2" xfId="3055"/>
    <cellStyle name="40% - Акцент2 24" xfId="3056"/>
    <cellStyle name="40% - Акцент2 24 2" xfId="3057"/>
    <cellStyle name="40% - Акцент2 25" xfId="3058"/>
    <cellStyle name="40% - Акцент2 25 2" xfId="3059"/>
    <cellStyle name="40% - Акцент2 26" xfId="3060"/>
    <cellStyle name="40% - Акцент2 26 2" xfId="3061"/>
    <cellStyle name="40% - Акцент2 27" xfId="3062"/>
    <cellStyle name="40% - Акцент2 27 2" xfId="3063"/>
    <cellStyle name="40% - Акцент2 28" xfId="3064"/>
    <cellStyle name="40% - Акцент2 28 2" xfId="3065"/>
    <cellStyle name="40% - Акцент2 29" xfId="3066"/>
    <cellStyle name="40% - Акцент2 29 2" xfId="3067"/>
    <cellStyle name="40% - Акцент2 3" xfId="3068"/>
    <cellStyle name="40% - Акцент2 3 2" xfId="3069"/>
    <cellStyle name="40% - Акцент2 3 2 2" xfId="3070"/>
    <cellStyle name="40% - Акцент2 3 2 2 2" xfId="3071"/>
    <cellStyle name="40% - Акцент2 3 2 3" xfId="3072"/>
    <cellStyle name="40% - Акцент2 3 3" xfId="3073"/>
    <cellStyle name="40% - Акцент2 3 3 2" xfId="3074"/>
    <cellStyle name="40% - Акцент2 3 4" xfId="3075"/>
    <cellStyle name="40% - Акцент2 3 4 2" xfId="3076"/>
    <cellStyle name="40% - Акцент2 3 5" xfId="3077"/>
    <cellStyle name="40% - Акцент2 3_46EE.2011(v1.0)" xfId="3078"/>
    <cellStyle name="40% - Акцент2 30" xfId="3079"/>
    <cellStyle name="40% - Акцент2 30 2" xfId="3080"/>
    <cellStyle name="40% - Акцент2 31" xfId="3081"/>
    <cellStyle name="40% - Акцент2 31 2" xfId="3082"/>
    <cellStyle name="40% - Акцент2 32" xfId="3083"/>
    <cellStyle name="40% - Акцент2 32 2" xfId="3084"/>
    <cellStyle name="40% - Акцент2 33" xfId="3085"/>
    <cellStyle name="40% - Акцент2 33 2" xfId="3086"/>
    <cellStyle name="40% - Акцент2 34" xfId="3087"/>
    <cellStyle name="40% - Акцент2 34 2" xfId="3088"/>
    <cellStyle name="40% - Акцент2 35" xfId="3089"/>
    <cellStyle name="40% - Акцент2 35 2" xfId="3090"/>
    <cellStyle name="40% - Акцент2 36" xfId="3091"/>
    <cellStyle name="40% - Акцент2 36 2" xfId="3092"/>
    <cellStyle name="40% - Акцент2 37" xfId="3093"/>
    <cellStyle name="40% - Акцент2 37 2" xfId="3094"/>
    <cellStyle name="40% - Акцент2 38" xfId="3095"/>
    <cellStyle name="40% - Акцент2 38 2" xfId="3096"/>
    <cellStyle name="40% - Акцент2 39" xfId="3097"/>
    <cellStyle name="40% - Акцент2 39 2" xfId="3098"/>
    <cellStyle name="40% - Акцент2 4" xfId="3099"/>
    <cellStyle name="40% - Акцент2 4 2" xfId="3100"/>
    <cellStyle name="40% - Акцент2 4 2 2" xfId="3101"/>
    <cellStyle name="40% - Акцент2 4 3" xfId="3102"/>
    <cellStyle name="40% - Акцент2 4 3 2" xfId="3103"/>
    <cellStyle name="40% - Акцент2 4 4" xfId="3104"/>
    <cellStyle name="40% - Акцент2 4_46EE.2011(v1.0)" xfId="3105"/>
    <cellStyle name="40% - Акцент2 40" xfId="3106"/>
    <cellStyle name="40% - Акцент2 40 2" xfId="3107"/>
    <cellStyle name="40% - Акцент2 41" xfId="3108"/>
    <cellStyle name="40% - Акцент2 41 2" xfId="3109"/>
    <cellStyle name="40% - Акцент2 42" xfId="3110"/>
    <cellStyle name="40% - Акцент2 42 2" xfId="3111"/>
    <cellStyle name="40% - Акцент2 43" xfId="3112"/>
    <cellStyle name="40% - Акцент2 43 2" xfId="3113"/>
    <cellStyle name="40% - Акцент2 44" xfId="3114"/>
    <cellStyle name="40% - Акцент2 44 2" xfId="3115"/>
    <cellStyle name="40% - Акцент2 45" xfId="3116"/>
    <cellStyle name="40% - Акцент2 45 2" xfId="3117"/>
    <cellStyle name="40% - Акцент2 46" xfId="3118"/>
    <cellStyle name="40% - Акцент2 46 2" xfId="3119"/>
    <cellStyle name="40% - Акцент2 47" xfId="3120"/>
    <cellStyle name="40% - Акцент2 47 2" xfId="3121"/>
    <cellStyle name="40% - Акцент2 48" xfId="3122"/>
    <cellStyle name="40% - Акцент2 48 2" xfId="3123"/>
    <cellStyle name="40% - Акцент2 49" xfId="3124"/>
    <cellStyle name="40% - Акцент2 49 2" xfId="3125"/>
    <cellStyle name="40% - Акцент2 5" xfId="3126"/>
    <cellStyle name="40% - Акцент2 5 2" xfId="3127"/>
    <cellStyle name="40% - Акцент2 5 2 2" xfId="3128"/>
    <cellStyle name="40% - Акцент2 5 3" xfId="3129"/>
    <cellStyle name="40% - Акцент2 5 3 2" xfId="3130"/>
    <cellStyle name="40% - Акцент2 5 4" xfId="3131"/>
    <cellStyle name="40% - Акцент2 5_46EE.2011(v1.0)" xfId="3132"/>
    <cellStyle name="40% - Акцент2 50" xfId="3133"/>
    <cellStyle name="40% - Акцент2 50 2" xfId="3134"/>
    <cellStyle name="40% - Акцент2 51" xfId="3135"/>
    <cellStyle name="40% - Акцент2 51 2" xfId="3136"/>
    <cellStyle name="40% - Акцент2 52" xfId="3137"/>
    <cellStyle name="40% - Акцент2 52 2" xfId="3138"/>
    <cellStyle name="40% - Акцент2 53" xfId="3139"/>
    <cellStyle name="40% - Акцент2 53 2" xfId="3140"/>
    <cellStyle name="40% - Акцент2 54" xfId="3141"/>
    <cellStyle name="40% - Акцент2 54 2" xfId="3142"/>
    <cellStyle name="40% - Акцент2 55" xfId="3143"/>
    <cellStyle name="40% - Акцент2 55 2" xfId="3144"/>
    <cellStyle name="40% - Акцент2 56" xfId="3145"/>
    <cellStyle name="40% - Акцент2 56 2" xfId="3146"/>
    <cellStyle name="40% - Акцент2 57" xfId="3147"/>
    <cellStyle name="40% - Акцент2 57 2" xfId="3148"/>
    <cellStyle name="40% - Акцент2 58" xfId="3149"/>
    <cellStyle name="40% - Акцент2 58 2" xfId="3150"/>
    <cellStyle name="40% - Акцент2 59" xfId="3151"/>
    <cellStyle name="40% - Акцент2 59 2" xfId="3152"/>
    <cellStyle name="40% - Акцент2 6" xfId="3153"/>
    <cellStyle name="40% - Акцент2 6 2" xfId="3154"/>
    <cellStyle name="40% - Акцент2 6 2 2" xfId="3155"/>
    <cellStyle name="40% - Акцент2 6 3" xfId="3156"/>
    <cellStyle name="40% - Акцент2 6 3 2" xfId="3157"/>
    <cellStyle name="40% - Акцент2 6 4" xfId="3158"/>
    <cellStyle name="40% - Акцент2 6_46EE.2011(v1.0)" xfId="3159"/>
    <cellStyle name="40% - Акцент2 60" xfId="3160"/>
    <cellStyle name="40% - Акцент2 60 2" xfId="3161"/>
    <cellStyle name="40% - Акцент2 61" xfId="3162"/>
    <cellStyle name="40% - Акцент2 61 2" xfId="3163"/>
    <cellStyle name="40% - Акцент2 62" xfId="3164"/>
    <cellStyle name="40% - Акцент2 62 2" xfId="3165"/>
    <cellStyle name="40% - Акцент2 63" xfId="3166"/>
    <cellStyle name="40% - Акцент2 63 2" xfId="3167"/>
    <cellStyle name="40% - Акцент2 64" xfId="3168"/>
    <cellStyle name="40% - Акцент2 64 2" xfId="3169"/>
    <cellStyle name="40% - Акцент2 65" xfId="3170"/>
    <cellStyle name="40% - Акцент2 65 2" xfId="3171"/>
    <cellStyle name="40% - Акцент2 66" xfId="3172"/>
    <cellStyle name="40% - Акцент2 66 2" xfId="3173"/>
    <cellStyle name="40% - Акцент2 67" xfId="3174"/>
    <cellStyle name="40% - Акцент2 67 2" xfId="3175"/>
    <cellStyle name="40% - Акцент2 68" xfId="3176"/>
    <cellStyle name="40% - Акцент2 68 2" xfId="3177"/>
    <cellStyle name="40% - Акцент2 69" xfId="3178"/>
    <cellStyle name="40% - Акцент2 69 2" xfId="3179"/>
    <cellStyle name="40% - Акцент2 7" xfId="3180"/>
    <cellStyle name="40% - Акцент2 7 2" xfId="3181"/>
    <cellStyle name="40% - Акцент2 7 2 2" xfId="3182"/>
    <cellStyle name="40% - Акцент2 7 3" xfId="3183"/>
    <cellStyle name="40% - Акцент2 7 3 2" xfId="3184"/>
    <cellStyle name="40% - Акцент2 7 4" xfId="3185"/>
    <cellStyle name="40% - Акцент2 7_46EE.2011(v1.0)" xfId="3186"/>
    <cellStyle name="40% - Акцент2 70" xfId="3187"/>
    <cellStyle name="40% - Акцент2 70 2" xfId="3188"/>
    <cellStyle name="40% - Акцент2 8" xfId="3189"/>
    <cellStyle name="40% - Акцент2 8 2" xfId="3190"/>
    <cellStyle name="40% - Акцент2 8 2 2" xfId="3191"/>
    <cellStyle name="40% - Акцент2 8 3" xfId="3192"/>
    <cellStyle name="40% - Акцент2 8 3 2" xfId="3193"/>
    <cellStyle name="40% - Акцент2 8 4" xfId="3194"/>
    <cellStyle name="40% - Акцент2 8_46EE.2011(v1.0)" xfId="3195"/>
    <cellStyle name="40% - Акцент2 9" xfId="3196"/>
    <cellStyle name="40% - Акцент2 9 2" xfId="3197"/>
    <cellStyle name="40% - Акцент2 9 2 2" xfId="3198"/>
    <cellStyle name="40% - Акцент2 9 3" xfId="3199"/>
    <cellStyle name="40% - Акцент2 9 3 2" xfId="3200"/>
    <cellStyle name="40% - Акцент2 9 4" xfId="3201"/>
    <cellStyle name="40% - Акцент2 9_46EE.2011(v1.0)" xfId="3202"/>
    <cellStyle name="40% - Акцент3 10" xfId="3203"/>
    <cellStyle name="40% - Акцент3 10 2" xfId="3204"/>
    <cellStyle name="40% - Акцент3 11" xfId="3205"/>
    <cellStyle name="40% - Акцент3 11 2" xfId="3206"/>
    <cellStyle name="40% - Акцент3 12" xfId="3207"/>
    <cellStyle name="40% - Акцент3 12 2" xfId="3208"/>
    <cellStyle name="40% - Акцент3 13" xfId="3209"/>
    <cellStyle name="40% - Акцент3 13 2" xfId="3210"/>
    <cellStyle name="40% - Акцент3 14" xfId="3211"/>
    <cellStyle name="40% - Акцент3 14 2" xfId="3212"/>
    <cellStyle name="40% - Акцент3 15" xfId="3213"/>
    <cellStyle name="40% - Акцент3 15 2" xfId="3214"/>
    <cellStyle name="40% - Акцент3 16" xfId="3215"/>
    <cellStyle name="40% - Акцент3 16 2" xfId="3216"/>
    <cellStyle name="40% - Акцент3 17" xfId="3217"/>
    <cellStyle name="40% - Акцент3 17 2" xfId="3218"/>
    <cellStyle name="40% - Акцент3 18" xfId="3219"/>
    <cellStyle name="40% - Акцент3 18 2" xfId="3220"/>
    <cellStyle name="40% - Акцент3 19" xfId="3221"/>
    <cellStyle name="40% - Акцент3 19 2" xfId="3222"/>
    <cellStyle name="40% - Акцент3 2" xfId="3223"/>
    <cellStyle name="40% - Акцент3 2 2" xfId="3224"/>
    <cellStyle name="40% - Акцент3 2 2 2" xfId="3225"/>
    <cellStyle name="40% - Акцент3 2 2 2 2" xfId="3226"/>
    <cellStyle name="40% - Акцент3 2 2 3" xfId="3227"/>
    <cellStyle name="40% - Акцент3 2 3" xfId="3228"/>
    <cellStyle name="40% - Акцент3 2 3 2" xfId="3229"/>
    <cellStyle name="40% - Акцент3 2 3 2 2" xfId="3230"/>
    <cellStyle name="40% - Акцент3 2 3 3" xfId="3231"/>
    <cellStyle name="40% - Акцент3 2 4" xfId="3232"/>
    <cellStyle name="40% - Акцент3 2 4 2" xfId="3233"/>
    <cellStyle name="40% - Акцент3 2 5" xfId="3234"/>
    <cellStyle name="40% - Акцент3 2 5 2" xfId="3235"/>
    <cellStyle name="40% - Акцент3 2 6" xfId="3236"/>
    <cellStyle name="40% - Акцент3 2 6 2" xfId="3237"/>
    <cellStyle name="40% - Акцент3 2 7" xfId="3238"/>
    <cellStyle name="40% - Акцент3 2_46EE.2011(v1.0)" xfId="3239"/>
    <cellStyle name="40% - Акцент3 20" xfId="3240"/>
    <cellStyle name="40% - Акцент3 20 2" xfId="3241"/>
    <cellStyle name="40% - Акцент3 21" xfId="3242"/>
    <cellStyle name="40% - Акцент3 21 2" xfId="3243"/>
    <cellStyle name="40% - Акцент3 22" xfId="3244"/>
    <cellStyle name="40% - Акцент3 22 2" xfId="3245"/>
    <cellStyle name="40% - Акцент3 23" xfId="3246"/>
    <cellStyle name="40% - Акцент3 23 2" xfId="3247"/>
    <cellStyle name="40% - Акцент3 24" xfId="3248"/>
    <cellStyle name="40% - Акцент3 24 2" xfId="3249"/>
    <cellStyle name="40% - Акцент3 25" xfId="3250"/>
    <cellStyle name="40% - Акцент3 25 2" xfId="3251"/>
    <cellStyle name="40% - Акцент3 26" xfId="3252"/>
    <cellStyle name="40% - Акцент3 26 2" xfId="3253"/>
    <cellStyle name="40% - Акцент3 27" xfId="3254"/>
    <cellStyle name="40% - Акцент3 27 2" xfId="3255"/>
    <cellStyle name="40% - Акцент3 28" xfId="3256"/>
    <cellStyle name="40% - Акцент3 28 2" xfId="3257"/>
    <cellStyle name="40% - Акцент3 29" xfId="3258"/>
    <cellStyle name="40% - Акцент3 29 2" xfId="3259"/>
    <cellStyle name="40% - Акцент3 3" xfId="3260"/>
    <cellStyle name="40% - Акцент3 3 2" xfId="3261"/>
    <cellStyle name="40% - Акцент3 3 2 2" xfId="3262"/>
    <cellStyle name="40% - Акцент3 3 2 2 2" xfId="3263"/>
    <cellStyle name="40% - Акцент3 3 2 3" xfId="3264"/>
    <cellStyle name="40% - Акцент3 3 3" xfId="3265"/>
    <cellStyle name="40% - Акцент3 3 3 2" xfId="3266"/>
    <cellStyle name="40% - Акцент3 3 4" xfId="3267"/>
    <cellStyle name="40% - Акцент3 3 4 2" xfId="3268"/>
    <cellStyle name="40% - Акцент3 3 5" xfId="3269"/>
    <cellStyle name="40% - Акцент3 3_46EE.2011(v1.0)" xfId="3270"/>
    <cellStyle name="40% - Акцент3 30" xfId="3271"/>
    <cellStyle name="40% - Акцент3 30 2" xfId="3272"/>
    <cellStyle name="40% - Акцент3 31" xfId="3273"/>
    <cellStyle name="40% - Акцент3 31 2" xfId="3274"/>
    <cellStyle name="40% - Акцент3 32" xfId="3275"/>
    <cellStyle name="40% - Акцент3 32 2" xfId="3276"/>
    <cellStyle name="40% - Акцент3 33" xfId="3277"/>
    <cellStyle name="40% - Акцент3 33 2" xfId="3278"/>
    <cellStyle name="40% - Акцент3 34" xfId="3279"/>
    <cellStyle name="40% - Акцент3 34 2" xfId="3280"/>
    <cellStyle name="40% - Акцент3 35" xfId="3281"/>
    <cellStyle name="40% - Акцент3 35 2" xfId="3282"/>
    <cellStyle name="40% - Акцент3 36" xfId="3283"/>
    <cellStyle name="40% - Акцент3 36 2" xfId="3284"/>
    <cellStyle name="40% - Акцент3 37" xfId="3285"/>
    <cellStyle name="40% - Акцент3 37 2" xfId="3286"/>
    <cellStyle name="40% - Акцент3 38" xfId="3287"/>
    <cellStyle name="40% - Акцент3 38 2" xfId="3288"/>
    <cellStyle name="40% - Акцент3 39" xfId="3289"/>
    <cellStyle name="40% - Акцент3 39 2" xfId="3290"/>
    <cellStyle name="40% - Акцент3 4" xfId="3291"/>
    <cellStyle name="40% - Акцент3 4 2" xfId="3292"/>
    <cellStyle name="40% - Акцент3 4 2 2" xfId="3293"/>
    <cellStyle name="40% - Акцент3 4 3" xfId="3294"/>
    <cellStyle name="40% - Акцент3 4 3 2" xfId="3295"/>
    <cellStyle name="40% - Акцент3 4 4" xfId="3296"/>
    <cellStyle name="40% - Акцент3 4_46EE.2011(v1.0)" xfId="3297"/>
    <cellStyle name="40% - Акцент3 40" xfId="3298"/>
    <cellStyle name="40% - Акцент3 40 2" xfId="3299"/>
    <cellStyle name="40% - Акцент3 41" xfId="3300"/>
    <cellStyle name="40% - Акцент3 41 2" xfId="3301"/>
    <cellStyle name="40% - Акцент3 42" xfId="3302"/>
    <cellStyle name="40% - Акцент3 42 2" xfId="3303"/>
    <cellStyle name="40% - Акцент3 43" xfId="3304"/>
    <cellStyle name="40% - Акцент3 43 2" xfId="3305"/>
    <cellStyle name="40% - Акцент3 44" xfId="3306"/>
    <cellStyle name="40% - Акцент3 44 2" xfId="3307"/>
    <cellStyle name="40% - Акцент3 45" xfId="3308"/>
    <cellStyle name="40% - Акцент3 45 2" xfId="3309"/>
    <cellStyle name="40% - Акцент3 46" xfId="3310"/>
    <cellStyle name="40% - Акцент3 46 2" xfId="3311"/>
    <cellStyle name="40% - Акцент3 47" xfId="3312"/>
    <cellStyle name="40% - Акцент3 47 2" xfId="3313"/>
    <cellStyle name="40% - Акцент3 48" xfId="3314"/>
    <cellStyle name="40% - Акцент3 48 2" xfId="3315"/>
    <cellStyle name="40% - Акцент3 49" xfId="3316"/>
    <cellStyle name="40% - Акцент3 49 2" xfId="3317"/>
    <cellStyle name="40% - Акцент3 5" xfId="3318"/>
    <cellStyle name="40% - Акцент3 5 2" xfId="3319"/>
    <cellStyle name="40% - Акцент3 5 2 2" xfId="3320"/>
    <cellStyle name="40% - Акцент3 5 3" xfId="3321"/>
    <cellStyle name="40% - Акцент3 5 3 2" xfId="3322"/>
    <cellStyle name="40% - Акцент3 5 4" xfId="3323"/>
    <cellStyle name="40% - Акцент3 5_46EE.2011(v1.0)" xfId="3324"/>
    <cellStyle name="40% - Акцент3 50" xfId="3325"/>
    <cellStyle name="40% - Акцент3 50 2" xfId="3326"/>
    <cellStyle name="40% - Акцент3 51" xfId="3327"/>
    <cellStyle name="40% - Акцент3 51 2" xfId="3328"/>
    <cellStyle name="40% - Акцент3 52" xfId="3329"/>
    <cellStyle name="40% - Акцент3 52 2" xfId="3330"/>
    <cellStyle name="40% - Акцент3 53" xfId="3331"/>
    <cellStyle name="40% - Акцент3 53 2" xfId="3332"/>
    <cellStyle name="40% - Акцент3 54" xfId="3333"/>
    <cellStyle name="40% - Акцент3 54 2" xfId="3334"/>
    <cellStyle name="40% - Акцент3 55" xfId="3335"/>
    <cellStyle name="40% - Акцент3 55 2" xfId="3336"/>
    <cellStyle name="40% - Акцент3 56" xfId="3337"/>
    <cellStyle name="40% - Акцент3 56 2" xfId="3338"/>
    <cellStyle name="40% - Акцент3 57" xfId="3339"/>
    <cellStyle name="40% - Акцент3 57 2" xfId="3340"/>
    <cellStyle name="40% - Акцент3 58" xfId="3341"/>
    <cellStyle name="40% - Акцент3 58 2" xfId="3342"/>
    <cellStyle name="40% - Акцент3 59" xfId="3343"/>
    <cellStyle name="40% - Акцент3 59 2" xfId="3344"/>
    <cellStyle name="40% - Акцент3 6" xfId="3345"/>
    <cellStyle name="40% - Акцент3 6 2" xfId="3346"/>
    <cellStyle name="40% - Акцент3 6 2 2" xfId="3347"/>
    <cellStyle name="40% - Акцент3 6 3" xfId="3348"/>
    <cellStyle name="40% - Акцент3 6 3 2" xfId="3349"/>
    <cellStyle name="40% - Акцент3 6 4" xfId="3350"/>
    <cellStyle name="40% - Акцент3 6_46EE.2011(v1.0)" xfId="3351"/>
    <cellStyle name="40% - Акцент3 60" xfId="3352"/>
    <cellStyle name="40% - Акцент3 60 2" xfId="3353"/>
    <cellStyle name="40% - Акцент3 61" xfId="3354"/>
    <cellStyle name="40% - Акцент3 61 2" xfId="3355"/>
    <cellStyle name="40% - Акцент3 62" xfId="3356"/>
    <cellStyle name="40% - Акцент3 62 2" xfId="3357"/>
    <cellStyle name="40% - Акцент3 63" xfId="3358"/>
    <cellStyle name="40% - Акцент3 63 2" xfId="3359"/>
    <cellStyle name="40% - Акцент3 64" xfId="3360"/>
    <cellStyle name="40% - Акцент3 64 2" xfId="3361"/>
    <cellStyle name="40% - Акцент3 65" xfId="3362"/>
    <cellStyle name="40% - Акцент3 65 2" xfId="3363"/>
    <cellStyle name="40% - Акцент3 66" xfId="3364"/>
    <cellStyle name="40% - Акцент3 66 2" xfId="3365"/>
    <cellStyle name="40% - Акцент3 67" xfId="3366"/>
    <cellStyle name="40% - Акцент3 67 2" xfId="3367"/>
    <cellStyle name="40% - Акцент3 68" xfId="3368"/>
    <cellStyle name="40% - Акцент3 68 2" xfId="3369"/>
    <cellStyle name="40% - Акцент3 69" xfId="3370"/>
    <cellStyle name="40% - Акцент3 69 2" xfId="3371"/>
    <cellStyle name="40% - Акцент3 7" xfId="3372"/>
    <cellStyle name="40% - Акцент3 7 2" xfId="3373"/>
    <cellStyle name="40% - Акцент3 7 2 2" xfId="3374"/>
    <cellStyle name="40% - Акцент3 7 3" xfId="3375"/>
    <cellStyle name="40% - Акцент3 7 3 2" xfId="3376"/>
    <cellStyle name="40% - Акцент3 7 4" xfId="3377"/>
    <cellStyle name="40% - Акцент3 7_46EE.2011(v1.0)" xfId="3378"/>
    <cellStyle name="40% - Акцент3 70" xfId="3379"/>
    <cellStyle name="40% - Акцент3 70 2" xfId="3380"/>
    <cellStyle name="40% - Акцент3 8" xfId="3381"/>
    <cellStyle name="40% - Акцент3 8 2" xfId="3382"/>
    <cellStyle name="40% - Акцент3 8 2 2" xfId="3383"/>
    <cellStyle name="40% - Акцент3 8 3" xfId="3384"/>
    <cellStyle name="40% - Акцент3 8 3 2" xfId="3385"/>
    <cellStyle name="40% - Акцент3 8 4" xfId="3386"/>
    <cellStyle name="40% - Акцент3 8_46EE.2011(v1.0)" xfId="3387"/>
    <cellStyle name="40% - Акцент3 9" xfId="3388"/>
    <cellStyle name="40% - Акцент3 9 2" xfId="3389"/>
    <cellStyle name="40% - Акцент3 9 2 2" xfId="3390"/>
    <cellStyle name="40% - Акцент3 9 3" xfId="3391"/>
    <cellStyle name="40% - Акцент3 9 3 2" xfId="3392"/>
    <cellStyle name="40% - Акцент3 9 4" xfId="3393"/>
    <cellStyle name="40% - Акцент3 9_46EE.2011(v1.0)" xfId="3394"/>
    <cellStyle name="40% - Акцент4 10" xfId="3395"/>
    <cellStyle name="40% - Акцент4 10 2" xfId="3396"/>
    <cellStyle name="40% - Акцент4 11" xfId="3397"/>
    <cellStyle name="40% - Акцент4 11 2" xfId="3398"/>
    <cellStyle name="40% - Акцент4 12" xfId="3399"/>
    <cellStyle name="40% - Акцент4 12 2" xfId="3400"/>
    <cellStyle name="40% - Акцент4 13" xfId="3401"/>
    <cellStyle name="40% - Акцент4 13 2" xfId="3402"/>
    <cellStyle name="40% - Акцент4 14" xfId="3403"/>
    <cellStyle name="40% - Акцент4 14 2" xfId="3404"/>
    <cellStyle name="40% - Акцент4 15" xfId="3405"/>
    <cellStyle name="40% - Акцент4 15 2" xfId="3406"/>
    <cellStyle name="40% - Акцент4 16" xfId="3407"/>
    <cellStyle name="40% - Акцент4 16 2" xfId="3408"/>
    <cellStyle name="40% - Акцент4 17" xfId="3409"/>
    <cellStyle name="40% - Акцент4 17 2" xfId="3410"/>
    <cellStyle name="40% - Акцент4 18" xfId="3411"/>
    <cellStyle name="40% - Акцент4 18 2" xfId="3412"/>
    <cellStyle name="40% - Акцент4 19" xfId="3413"/>
    <cellStyle name="40% - Акцент4 19 2" xfId="3414"/>
    <cellStyle name="40% - Акцент4 2" xfId="3415"/>
    <cellStyle name="40% - Акцент4 2 2" xfId="3416"/>
    <cellStyle name="40% - Акцент4 2 2 2" xfId="3417"/>
    <cellStyle name="40% - Акцент4 2 2 2 2" xfId="3418"/>
    <cellStyle name="40% - Акцент4 2 2 3" xfId="3419"/>
    <cellStyle name="40% - Акцент4 2 3" xfId="3420"/>
    <cellStyle name="40% - Акцент4 2 3 2" xfId="3421"/>
    <cellStyle name="40% - Акцент4 2 3 2 2" xfId="3422"/>
    <cellStyle name="40% - Акцент4 2 3 3" xfId="3423"/>
    <cellStyle name="40% - Акцент4 2 4" xfId="3424"/>
    <cellStyle name="40% - Акцент4 2 4 2" xfId="3425"/>
    <cellStyle name="40% - Акцент4 2 5" xfId="3426"/>
    <cellStyle name="40% - Акцент4 2 5 2" xfId="3427"/>
    <cellStyle name="40% - Акцент4 2 6" xfId="3428"/>
    <cellStyle name="40% - Акцент4 2 6 2" xfId="3429"/>
    <cellStyle name="40% - Акцент4 2 7" xfId="3430"/>
    <cellStyle name="40% - Акцент4 2_46EE.2011(v1.0)" xfId="3431"/>
    <cellStyle name="40% - Акцент4 20" xfId="3432"/>
    <cellStyle name="40% - Акцент4 20 2" xfId="3433"/>
    <cellStyle name="40% - Акцент4 21" xfId="3434"/>
    <cellStyle name="40% - Акцент4 21 2" xfId="3435"/>
    <cellStyle name="40% - Акцент4 22" xfId="3436"/>
    <cellStyle name="40% - Акцент4 22 2" xfId="3437"/>
    <cellStyle name="40% - Акцент4 23" xfId="3438"/>
    <cellStyle name="40% - Акцент4 23 2" xfId="3439"/>
    <cellStyle name="40% - Акцент4 24" xfId="3440"/>
    <cellStyle name="40% - Акцент4 24 2" xfId="3441"/>
    <cellStyle name="40% - Акцент4 25" xfId="3442"/>
    <cellStyle name="40% - Акцент4 25 2" xfId="3443"/>
    <cellStyle name="40% - Акцент4 26" xfId="3444"/>
    <cellStyle name="40% - Акцент4 26 2" xfId="3445"/>
    <cellStyle name="40% - Акцент4 27" xfId="3446"/>
    <cellStyle name="40% - Акцент4 27 2" xfId="3447"/>
    <cellStyle name="40% - Акцент4 28" xfId="3448"/>
    <cellStyle name="40% - Акцент4 28 2" xfId="3449"/>
    <cellStyle name="40% - Акцент4 29" xfId="3450"/>
    <cellStyle name="40% - Акцент4 29 2" xfId="3451"/>
    <cellStyle name="40% - Акцент4 3" xfId="3452"/>
    <cellStyle name="40% - Акцент4 3 2" xfId="3453"/>
    <cellStyle name="40% - Акцент4 3 2 2" xfId="3454"/>
    <cellStyle name="40% - Акцент4 3 2 2 2" xfId="3455"/>
    <cellStyle name="40% - Акцент4 3 2 3" xfId="3456"/>
    <cellStyle name="40% - Акцент4 3 3" xfId="3457"/>
    <cellStyle name="40% - Акцент4 3 3 2" xfId="3458"/>
    <cellStyle name="40% - Акцент4 3 4" xfId="3459"/>
    <cellStyle name="40% - Акцент4 3 4 2" xfId="3460"/>
    <cellStyle name="40% - Акцент4 3 5" xfId="3461"/>
    <cellStyle name="40% - Акцент4 3_46EE.2011(v1.0)" xfId="3462"/>
    <cellStyle name="40% - Акцент4 30" xfId="3463"/>
    <cellStyle name="40% - Акцент4 30 2" xfId="3464"/>
    <cellStyle name="40% - Акцент4 31" xfId="3465"/>
    <cellStyle name="40% - Акцент4 31 2" xfId="3466"/>
    <cellStyle name="40% - Акцент4 32" xfId="3467"/>
    <cellStyle name="40% - Акцент4 32 2" xfId="3468"/>
    <cellStyle name="40% - Акцент4 33" xfId="3469"/>
    <cellStyle name="40% - Акцент4 33 2" xfId="3470"/>
    <cellStyle name="40% - Акцент4 34" xfId="3471"/>
    <cellStyle name="40% - Акцент4 34 2" xfId="3472"/>
    <cellStyle name="40% - Акцент4 35" xfId="3473"/>
    <cellStyle name="40% - Акцент4 35 2" xfId="3474"/>
    <cellStyle name="40% - Акцент4 36" xfId="3475"/>
    <cellStyle name="40% - Акцент4 36 2" xfId="3476"/>
    <cellStyle name="40% - Акцент4 37" xfId="3477"/>
    <cellStyle name="40% - Акцент4 37 2" xfId="3478"/>
    <cellStyle name="40% - Акцент4 38" xfId="3479"/>
    <cellStyle name="40% - Акцент4 38 2" xfId="3480"/>
    <cellStyle name="40% - Акцент4 39" xfId="3481"/>
    <cellStyle name="40% - Акцент4 39 2" xfId="3482"/>
    <cellStyle name="40% - Акцент4 4" xfId="3483"/>
    <cellStyle name="40% - Акцент4 4 2" xfId="3484"/>
    <cellStyle name="40% - Акцент4 4 2 2" xfId="3485"/>
    <cellStyle name="40% - Акцент4 4 3" xfId="3486"/>
    <cellStyle name="40% - Акцент4 4 3 2" xfId="3487"/>
    <cellStyle name="40% - Акцент4 4 4" xfId="3488"/>
    <cellStyle name="40% - Акцент4 4_46EE.2011(v1.0)" xfId="3489"/>
    <cellStyle name="40% - Акцент4 40" xfId="3490"/>
    <cellStyle name="40% - Акцент4 40 2" xfId="3491"/>
    <cellStyle name="40% - Акцент4 41" xfId="3492"/>
    <cellStyle name="40% - Акцент4 41 2" xfId="3493"/>
    <cellStyle name="40% - Акцент4 42" xfId="3494"/>
    <cellStyle name="40% - Акцент4 42 2" xfId="3495"/>
    <cellStyle name="40% - Акцент4 43" xfId="3496"/>
    <cellStyle name="40% - Акцент4 43 2" xfId="3497"/>
    <cellStyle name="40% - Акцент4 44" xfId="3498"/>
    <cellStyle name="40% - Акцент4 44 2" xfId="3499"/>
    <cellStyle name="40% - Акцент4 45" xfId="3500"/>
    <cellStyle name="40% - Акцент4 45 2" xfId="3501"/>
    <cellStyle name="40% - Акцент4 46" xfId="3502"/>
    <cellStyle name="40% - Акцент4 46 2" xfId="3503"/>
    <cellStyle name="40% - Акцент4 47" xfId="3504"/>
    <cellStyle name="40% - Акцент4 47 2" xfId="3505"/>
    <cellStyle name="40% - Акцент4 48" xfId="3506"/>
    <cellStyle name="40% - Акцент4 48 2" xfId="3507"/>
    <cellStyle name="40% - Акцент4 49" xfId="3508"/>
    <cellStyle name="40% - Акцент4 49 2" xfId="3509"/>
    <cellStyle name="40% - Акцент4 5" xfId="3510"/>
    <cellStyle name="40% - Акцент4 5 2" xfId="3511"/>
    <cellStyle name="40% - Акцент4 5 2 2" xfId="3512"/>
    <cellStyle name="40% - Акцент4 5 3" xfId="3513"/>
    <cellStyle name="40% - Акцент4 5 3 2" xfId="3514"/>
    <cellStyle name="40% - Акцент4 5 4" xfId="3515"/>
    <cellStyle name="40% - Акцент4 5_46EE.2011(v1.0)" xfId="3516"/>
    <cellStyle name="40% - Акцент4 50" xfId="3517"/>
    <cellStyle name="40% - Акцент4 50 2" xfId="3518"/>
    <cellStyle name="40% - Акцент4 51" xfId="3519"/>
    <cellStyle name="40% - Акцент4 51 2" xfId="3520"/>
    <cellStyle name="40% - Акцент4 52" xfId="3521"/>
    <cellStyle name="40% - Акцент4 52 2" xfId="3522"/>
    <cellStyle name="40% - Акцент4 53" xfId="3523"/>
    <cellStyle name="40% - Акцент4 53 2" xfId="3524"/>
    <cellStyle name="40% - Акцент4 54" xfId="3525"/>
    <cellStyle name="40% - Акцент4 54 2" xfId="3526"/>
    <cellStyle name="40% - Акцент4 55" xfId="3527"/>
    <cellStyle name="40% - Акцент4 55 2" xfId="3528"/>
    <cellStyle name="40% - Акцент4 56" xfId="3529"/>
    <cellStyle name="40% - Акцент4 56 2" xfId="3530"/>
    <cellStyle name="40% - Акцент4 57" xfId="3531"/>
    <cellStyle name="40% - Акцент4 57 2" xfId="3532"/>
    <cellStyle name="40% - Акцент4 58" xfId="3533"/>
    <cellStyle name="40% - Акцент4 58 2" xfId="3534"/>
    <cellStyle name="40% - Акцент4 59" xfId="3535"/>
    <cellStyle name="40% - Акцент4 59 2" xfId="3536"/>
    <cellStyle name="40% - Акцент4 6" xfId="3537"/>
    <cellStyle name="40% - Акцент4 6 2" xfId="3538"/>
    <cellStyle name="40% - Акцент4 6 2 2" xfId="3539"/>
    <cellStyle name="40% - Акцент4 6 3" xfId="3540"/>
    <cellStyle name="40% - Акцент4 6 3 2" xfId="3541"/>
    <cellStyle name="40% - Акцент4 6 4" xfId="3542"/>
    <cellStyle name="40% - Акцент4 6_46EE.2011(v1.0)" xfId="3543"/>
    <cellStyle name="40% - Акцент4 60" xfId="3544"/>
    <cellStyle name="40% - Акцент4 60 2" xfId="3545"/>
    <cellStyle name="40% - Акцент4 61" xfId="3546"/>
    <cellStyle name="40% - Акцент4 61 2" xfId="3547"/>
    <cellStyle name="40% - Акцент4 62" xfId="3548"/>
    <cellStyle name="40% - Акцент4 62 2" xfId="3549"/>
    <cellStyle name="40% - Акцент4 63" xfId="3550"/>
    <cellStyle name="40% - Акцент4 63 2" xfId="3551"/>
    <cellStyle name="40% - Акцент4 64" xfId="3552"/>
    <cellStyle name="40% - Акцент4 64 2" xfId="3553"/>
    <cellStyle name="40% - Акцент4 65" xfId="3554"/>
    <cellStyle name="40% - Акцент4 65 2" xfId="3555"/>
    <cellStyle name="40% - Акцент4 66" xfId="3556"/>
    <cellStyle name="40% - Акцент4 66 2" xfId="3557"/>
    <cellStyle name="40% - Акцент4 67" xfId="3558"/>
    <cellStyle name="40% - Акцент4 67 2" xfId="3559"/>
    <cellStyle name="40% - Акцент4 68" xfId="3560"/>
    <cellStyle name="40% - Акцент4 68 2" xfId="3561"/>
    <cellStyle name="40% - Акцент4 69" xfId="3562"/>
    <cellStyle name="40% - Акцент4 69 2" xfId="3563"/>
    <cellStyle name="40% - Акцент4 7" xfId="3564"/>
    <cellStyle name="40% - Акцент4 7 2" xfId="3565"/>
    <cellStyle name="40% - Акцент4 7 2 2" xfId="3566"/>
    <cellStyle name="40% - Акцент4 7 3" xfId="3567"/>
    <cellStyle name="40% - Акцент4 7 3 2" xfId="3568"/>
    <cellStyle name="40% - Акцент4 7 4" xfId="3569"/>
    <cellStyle name="40% - Акцент4 7_46EE.2011(v1.0)" xfId="3570"/>
    <cellStyle name="40% - Акцент4 70" xfId="3571"/>
    <cellStyle name="40% - Акцент4 70 2" xfId="3572"/>
    <cellStyle name="40% - Акцент4 8" xfId="3573"/>
    <cellStyle name="40% - Акцент4 8 2" xfId="3574"/>
    <cellStyle name="40% - Акцент4 8 2 2" xfId="3575"/>
    <cellStyle name="40% - Акцент4 8 3" xfId="3576"/>
    <cellStyle name="40% - Акцент4 8 3 2" xfId="3577"/>
    <cellStyle name="40% - Акцент4 8 4" xfId="3578"/>
    <cellStyle name="40% - Акцент4 8_46EE.2011(v1.0)" xfId="3579"/>
    <cellStyle name="40% - Акцент4 9" xfId="3580"/>
    <cellStyle name="40% - Акцент4 9 2" xfId="3581"/>
    <cellStyle name="40% - Акцент4 9 2 2" xfId="3582"/>
    <cellStyle name="40% - Акцент4 9 3" xfId="3583"/>
    <cellStyle name="40% - Акцент4 9 3 2" xfId="3584"/>
    <cellStyle name="40% - Акцент4 9 4" xfId="3585"/>
    <cellStyle name="40% - Акцент4 9_46EE.2011(v1.0)" xfId="3586"/>
    <cellStyle name="40% - Акцент5 10" xfId="3587"/>
    <cellStyle name="40% - Акцент5 10 2" xfId="3588"/>
    <cellStyle name="40% - Акцент5 11" xfId="3589"/>
    <cellStyle name="40% - Акцент5 11 2" xfId="3590"/>
    <cellStyle name="40% - Акцент5 12" xfId="3591"/>
    <cellStyle name="40% - Акцент5 12 2" xfId="3592"/>
    <cellStyle name="40% - Акцент5 13" xfId="3593"/>
    <cellStyle name="40% - Акцент5 13 2" xfId="3594"/>
    <cellStyle name="40% - Акцент5 14" xfId="3595"/>
    <cellStyle name="40% - Акцент5 14 2" xfId="3596"/>
    <cellStyle name="40% - Акцент5 15" xfId="3597"/>
    <cellStyle name="40% - Акцент5 15 2" xfId="3598"/>
    <cellStyle name="40% - Акцент5 16" xfId="3599"/>
    <cellStyle name="40% - Акцент5 16 2" xfId="3600"/>
    <cellStyle name="40% - Акцент5 17" xfId="3601"/>
    <cellStyle name="40% - Акцент5 17 2" xfId="3602"/>
    <cellStyle name="40% - Акцент5 18" xfId="3603"/>
    <cellStyle name="40% - Акцент5 18 2" xfId="3604"/>
    <cellStyle name="40% - Акцент5 19" xfId="3605"/>
    <cellStyle name="40% - Акцент5 19 2" xfId="3606"/>
    <cellStyle name="40% - Акцент5 2" xfId="3607"/>
    <cellStyle name="40% - Акцент5 2 2" xfId="3608"/>
    <cellStyle name="40% - Акцент5 2 2 2" xfId="3609"/>
    <cellStyle name="40% - Акцент5 2 2 2 2" xfId="3610"/>
    <cellStyle name="40% - Акцент5 2 2 3" xfId="3611"/>
    <cellStyle name="40% - Акцент5 2 3" xfId="3612"/>
    <cellStyle name="40% - Акцент5 2 3 2" xfId="3613"/>
    <cellStyle name="40% - Акцент5 2 3 2 2" xfId="3614"/>
    <cellStyle name="40% - Акцент5 2 3 3" xfId="3615"/>
    <cellStyle name="40% - Акцент5 2 4" xfId="3616"/>
    <cellStyle name="40% - Акцент5 2 4 2" xfId="3617"/>
    <cellStyle name="40% - Акцент5 2 5" xfId="3618"/>
    <cellStyle name="40% - Акцент5 2 5 2" xfId="3619"/>
    <cellStyle name="40% - Акцент5 2 6" xfId="3620"/>
    <cellStyle name="40% - Акцент5 2 6 2" xfId="3621"/>
    <cellStyle name="40% - Акцент5 2 7" xfId="3622"/>
    <cellStyle name="40% - Акцент5 2_46EE.2011(v1.0)" xfId="3623"/>
    <cellStyle name="40% - Акцент5 20" xfId="3624"/>
    <cellStyle name="40% - Акцент5 20 2" xfId="3625"/>
    <cellStyle name="40% - Акцент5 21" xfId="3626"/>
    <cellStyle name="40% - Акцент5 21 2" xfId="3627"/>
    <cellStyle name="40% - Акцент5 22" xfId="3628"/>
    <cellStyle name="40% - Акцент5 22 2" xfId="3629"/>
    <cellStyle name="40% - Акцент5 23" xfId="3630"/>
    <cellStyle name="40% - Акцент5 23 2" xfId="3631"/>
    <cellStyle name="40% - Акцент5 24" xfId="3632"/>
    <cellStyle name="40% - Акцент5 24 2" xfId="3633"/>
    <cellStyle name="40% - Акцент5 25" xfId="3634"/>
    <cellStyle name="40% - Акцент5 25 2" xfId="3635"/>
    <cellStyle name="40% - Акцент5 26" xfId="3636"/>
    <cellStyle name="40% - Акцент5 26 2" xfId="3637"/>
    <cellStyle name="40% - Акцент5 27" xfId="3638"/>
    <cellStyle name="40% - Акцент5 27 2" xfId="3639"/>
    <cellStyle name="40% - Акцент5 28" xfId="3640"/>
    <cellStyle name="40% - Акцент5 28 2" xfId="3641"/>
    <cellStyle name="40% - Акцент5 29" xfId="3642"/>
    <cellStyle name="40% - Акцент5 29 2" xfId="3643"/>
    <cellStyle name="40% - Акцент5 3" xfId="3644"/>
    <cellStyle name="40% - Акцент5 3 2" xfId="3645"/>
    <cellStyle name="40% - Акцент5 3 2 2" xfId="3646"/>
    <cellStyle name="40% - Акцент5 3 2 2 2" xfId="3647"/>
    <cellStyle name="40% - Акцент5 3 2 3" xfId="3648"/>
    <cellStyle name="40% - Акцент5 3 3" xfId="3649"/>
    <cellStyle name="40% - Акцент5 3 3 2" xfId="3650"/>
    <cellStyle name="40% - Акцент5 3 4" xfId="3651"/>
    <cellStyle name="40% - Акцент5 3 4 2" xfId="3652"/>
    <cellStyle name="40% - Акцент5 3 5" xfId="3653"/>
    <cellStyle name="40% - Акцент5 3_46EE.2011(v1.0)" xfId="3654"/>
    <cellStyle name="40% - Акцент5 30" xfId="3655"/>
    <cellStyle name="40% - Акцент5 30 2" xfId="3656"/>
    <cellStyle name="40% - Акцент5 31" xfId="3657"/>
    <cellStyle name="40% - Акцент5 31 2" xfId="3658"/>
    <cellStyle name="40% - Акцент5 32" xfId="3659"/>
    <cellStyle name="40% - Акцент5 32 2" xfId="3660"/>
    <cellStyle name="40% - Акцент5 33" xfId="3661"/>
    <cellStyle name="40% - Акцент5 33 2" xfId="3662"/>
    <cellStyle name="40% - Акцент5 34" xfId="3663"/>
    <cellStyle name="40% - Акцент5 34 2" xfId="3664"/>
    <cellStyle name="40% - Акцент5 35" xfId="3665"/>
    <cellStyle name="40% - Акцент5 35 2" xfId="3666"/>
    <cellStyle name="40% - Акцент5 36" xfId="3667"/>
    <cellStyle name="40% - Акцент5 36 2" xfId="3668"/>
    <cellStyle name="40% - Акцент5 37" xfId="3669"/>
    <cellStyle name="40% - Акцент5 37 2" xfId="3670"/>
    <cellStyle name="40% - Акцент5 38" xfId="3671"/>
    <cellStyle name="40% - Акцент5 38 2" xfId="3672"/>
    <cellStyle name="40% - Акцент5 39" xfId="3673"/>
    <cellStyle name="40% - Акцент5 39 2" xfId="3674"/>
    <cellStyle name="40% - Акцент5 4" xfId="3675"/>
    <cellStyle name="40% - Акцент5 4 2" xfId="3676"/>
    <cellStyle name="40% - Акцент5 4 2 2" xfId="3677"/>
    <cellStyle name="40% - Акцент5 4 3" xfId="3678"/>
    <cellStyle name="40% - Акцент5 4 3 2" xfId="3679"/>
    <cellStyle name="40% - Акцент5 4 4" xfId="3680"/>
    <cellStyle name="40% - Акцент5 4_46EE.2011(v1.0)" xfId="3681"/>
    <cellStyle name="40% - Акцент5 40" xfId="3682"/>
    <cellStyle name="40% - Акцент5 40 2" xfId="3683"/>
    <cellStyle name="40% - Акцент5 41" xfId="3684"/>
    <cellStyle name="40% - Акцент5 41 2" xfId="3685"/>
    <cellStyle name="40% - Акцент5 42" xfId="3686"/>
    <cellStyle name="40% - Акцент5 42 2" xfId="3687"/>
    <cellStyle name="40% - Акцент5 43" xfId="3688"/>
    <cellStyle name="40% - Акцент5 43 2" xfId="3689"/>
    <cellStyle name="40% - Акцент5 44" xfId="3690"/>
    <cellStyle name="40% - Акцент5 44 2" xfId="3691"/>
    <cellStyle name="40% - Акцент5 45" xfId="3692"/>
    <cellStyle name="40% - Акцент5 45 2" xfId="3693"/>
    <cellStyle name="40% - Акцент5 46" xfId="3694"/>
    <cellStyle name="40% - Акцент5 46 2" xfId="3695"/>
    <cellStyle name="40% - Акцент5 47" xfId="3696"/>
    <cellStyle name="40% - Акцент5 47 2" xfId="3697"/>
    <cellStyle name="40% - Акцент5 48" xfId="3698"/>
    <cellStyle name="40% - Акцент5 48 2" xfId="3699"/>
    <cellStyle name="40% - Акцент5 49" xfId="3700"/>
    <cellStyle name="40% - Акцент5 49 2" xfId="3701"/>
    <cellStyle name="40% - Акцент5 5" xfId="3702"/>
    <cellStyle name="40% - Акцент5 5 2" xfId="3703"/>
    <cellStyle name="40% - Акцент5 5 2 2" xfId="3704"/>
    <cellStyle name="40% - Акцент5 5 3" xfId="3705"/>
    <cellStyle name="40% - Акцент5 5 3 2" xfId="3706"/>
    <cellStyle name="40% - Акцент5 5 4" xfId="3707"/>
    <cellStyle name="40% - Акцент5 5_46EE.2011(v1.0)" xfId="3708"/>
    <cellStyle name="40% - Акцент5 50" xfId="3709"/>
    <cellStyle name="40% - Акцент5 50 2" xfId="3710"/>
    <cellStyle name="40% - Акцент5 51" xfId="3711"/>
    <cellStyle name="40% - Акцент5 51 2" xfId="3712"/>
    <cellStyle name="40% - Акцент5 52" xfId="3713"/>
    <cellStyle name="40% - Акцент5 52 2" xfId="3714"/>
    <cellStyle name="40% - Акцент5 53" xfId="3715"/>
    <cellStyle name="40% - Акцент5 53 2" xfId="3716"/>
    <cellStyle name="40% - Акцент5 54" xfId="3717"/>
    <cellStyle name="40% - Акцент5 54 2" xfId="3718"/>
    <cellStyle name="40% - Акцент5 55" xfId="3719"/>
    <cellStyle name="40% - Акцент5 55 2" xfId="3720"/>
    <cellStyle name="40% - Акцент5 56" xfId="3721"/>
    <cellStyle name="40% - Акцент5 56 2" xfId="3722"/>
    <cellStyle name="40% - Акцент5 57" xfId="3723"/>
    <cellStyle name="40% - Акцент5 57 2" xfId="3724"/>
    <cellStyle name="40% - Акцент5 58" xfId="3725"/>
    <cellStyle name="40% - Акцент5 58 2" xfId="3726"/>
    <cellStyle name="40% - Акцент5 59" xfId="3727"/>
    <cellStyle name="40% - Акцент5 59 2" xfId="3728"/>
    <cellStyle name="40% - Акцент5 6" xfId="3729"/>
    <cellStyle name="40% - Акцент5 6 2" xfId="3730"/>
    <cellStyle name="40% - Акцент5 6 2 2" xfId="3731"/>
    <cellStyle name="40% - Акцент5 6 3" xfId="3732"/>
    <cellStyle name="40% - Акцент5 6 3 2" xfId="3733"/>
    <cellStyle name="40% - Акцент5 6 4" xfId="3734"/>
    <cellStyle name="40% - Акцент5 6_46EE.2011(v1.0)" xfId="3735"/>
    <cellStyle name="40% - Акцент5 60" xfId="3736"/>
    <cellStyle name="40% - Акцент5 60 2" xfId="3737"/>
    <cellStyle name="40% - Акцент5 61" xfId="3738"/>
    <cellStyle name="40% - Акцент5 61 2" xfId="3739"/>
    <cellStyle name="40% - Акцент5 62" xfId="3740"/>
    <cellStyle name="40% - Акцент5 62 2" xfId="3741"/>
    <cellStyle name="40% - Акцент5 63" xfId="3742"/>
    <cellStyle name="40% - Акцент5 63 2" xfId="3743"/>
    <cellStyle name="40% - Акцент5 64" xfId="3744"/>
    <cellStyle name="40% - Акцент5 64 2" xfId="3745"/>
    <cellStyle name="40% - Акцент5 65" xfId="3746"/>
    <cellStyle name="40% - Акцент5 65 2" xfId="3747"/>
    <cellStyle name="40% - Акцент5 66" xfId="3748"/>
    <cellStyle name="40% - Акцент5 66 2" xfId="3749"/>
    <cellStyle name="40% - Акцент5 67" xfId="3750"/>
    <cellStyle name="40% - Акцент5 67 2" xfId="3751"/>
    <cellStyle name="40% - Акцент5 68" xfId="3752"/>
    <cellStyle name="40% - Акцент5 68 2" xfId="3753"/>
    <cellStyle name="40% - Акцент5 69" xfId="3754"/>
    <cellStyle name="40% - Акцент5 69 2" xfId="3755"/>
    <cellStyle name="40% - Акцент5 7" xfId="3756"/>
    <cellStyle name="40% - Акцент5 7 2" xfId="3757"/>
    <cellStyle name="40% - Акцент5 7 2 2" xfId="3758"/>
    <cellStyle name="40% - Акцент5 7 3" xfId="3759"/>
    <cellStyle name="40% - Акцент5 7 3 2" xfId="3760"/>
    <cellStyle name="40% - Акцент5 7 4" xfId="3761"/>
    <cellStyle name="40% - Акцент5 7_46EE.2011(v1.0)" xfId="3762"/>
    <cellStyle name="40% - Акцент5 70" xfId="3763"/>
    <cellStyle name="40% - Акцент5 70 2" xfId="3764"/>
    <cellStyle name="40% - Акцент5 8" xfId="3765"/>
    <cellStyle name="40% - Акцент5 8 2" xfId="3766"/>
    <cellStyle name="40% - Акцент5 8 2 2" xfId="3767"/>
    <cellStyle name="40% - Акцент5 8 3" xfId="3768"/>
    <cellStyle name="40% - Акцент5 8 3 2" xfId="3769"/>
    <cellStyle name="40% - Акцент5 8 4" xfId="3770"/>
    <cellStyle name="40% - Акцент5 8_46EE.2011(v1.0)" xfId="3771"/>
    <cellStyle name="40% - Акцент5 9" xfId="3772"/>
    <cellStyle name="40% - Акцент5 9 2" xfId="3773"/>
    <cellStyle name="40% - Акцент5 9 2 2" xfId="3774"/>
    <cellStyle name="40% - Акцент5 9 3" xfId="3775"/>
    <cellStyle name="40% - Акцент5 9 3 2" xfId="3776"/>
    <cellStyle name="40% - Акцент5 9 4" xfId="3777"/>
    <cellStyle name="40% - Акцент5 9_46EE.2011(v1.0)" xfId="3778"/>
    <cellStyle name="40% - Акцент6 10" xfId="3779"/>
    <cellStyle name="40% - Акцент6 10 2" xfId="3780"/>
    <cellStyle name="40% - Акцент6 11" xfId="3781"/>
    <cellStyle name="40% - Акцент6 11 2" xfId="3782"/>
    <cellStyle name="40% - Акцент6 12" xfId="3783"/>
    <cellStyle name="40% - Акцент6 12 2" xfId="3784"/>
    <cellStyle name="40% - Акцент6 13" xfId="3785"/>
    <cellStyle name="40% - Акцент6 13 2" xfId="3786"/>
    <cellStyle name="40% - Акцент6 14" xfId="3787"/>
    <cellStyle name="40% - Акцент6 14 2" xfId="3788"/>
    <cellStyle name="40% - Акцент6 15" xfId="3789"/>
    <cellStyle name="40% - Акцент6 15 2" xfId="3790"/>
    <cellStyle name="40% - Акцент6 16" xfId="3791"/>
    <cellStyle name="40% - Акцент6 16 2" xfId="3792"/>
    <cellStyle name="40% - Акцент6 17" xfId="3793"/>
    <cellStyle name="40% - Акцент6 17 2" xfId="3794"/>
    <cellStyle name="40% - Акцент6 18" xfId="3795"/>
    <cellStyle name="40% - Акцент6 18 2" xfId="3796"/>
    <cellStyle name="40% - Акцент6 19" xfId="3797"/>
    <cellStyle name="40% - Акцент6 19 2" xfId="3798"/>
    <cellStyle name="40% - Акцент6 2" xfId="3799"/>
    <cellStyle name="40% - Акцент6 2 2" xfId="3800"/>
    <cellStyle name="40% - Акцент6 2 2 2" xfId="3801"/>
    <cellStyle name="40% - Акцент6 2 2 2 2" xfId="3802"/>
    <cellStyle name="40% - Акцент6 2 2 3" xfId="3803"/>
    <cellStyle name="40% - Акцент6 2 3" xfId="3804"/>
    <cellStyle name="40% - Акцент6 2 3 2" xfId="3805"/>
    <cellStyle name="40% - Акцент6 2 3 2 2" xfId="3806"/>
    <cellStyle name="40% - Акцент6 2 3 3" xfId="3807"/>
    <cellStyle name="40% - Акцент6 2 4" xfId="3808"/>
    <cellStyle name="40% - Акцент6 2 4 2" xfId="3809"/>
    <cellStyle name="40% - Акцент6 2 5" xfId="3810"/>
    <cellStyle name="40% - Акцент6 2 5 2" xfId="3811"/>
    <cellStyle name="40% - Акцент6 2 6" xfId="3812"/>
    <cellStyle name="40% - Акцент6 2 6 2" xfId="3813"/>
    <cellStyle name="40% - Акцент6 2 7" xfId="3814"/>
    <cellStyle name="40% - Акцент6 2_46EE.2011(v1.0)" xfId="3815"/>
    <cellStyle name="40% - Акцент6 20" xfId="3816"/>
    <cellStyle name="40% - Акцент6 20 2" xfId="3817"/>
    <cellStyle name="40% - Акцент6 21" xfId="3818"/>
    <cellStyle name="40% - Акцент6 21 2" xfId="3819"/>
    <cellStyle name="40% - Акцент6 22" xfId="3820"/>
    <cellStyle name="40% - Акцент6 22 2" xfId="3821"/>
    <cellStyle name="40% - Акцент6 23" xfId="3822"/>
    <cellStyle name="40% - Акцент6 23 2" xfId="3823"/>
    <cellStyle name="40% - Акцент6 24" xfId="3824"/>
    <cellStyle name="40% - Акцент6 24 2" xfId="3825"/>
    <cellStyle name="40% - Акцент6 25" xfId="3826"/>
    <cellStyle name="40% - Акцент6 25 2" xfId="3827"/>
    <cellStyle name="40% - Акцент6 26" xfId="3828"/>
    <cellStyle name="40% - Акцент6 26 2" xfId="3829"/>
    <cellStyle name="40% - Акцент6 27" xfId="3830"/>
    <cellStyle name="40% - Акцент6 27 2" xfId="3831"/>
    <cellStyle name="40% - Акцент6 28" xfId="3832"/>
    <cellStyle name="40% - Акцент6 28 2" xfId="3833"/>
    <cellStyle name="40% - Акцент6 29" xfId="3834"/>
    <cellStyle name="40% - Акцент6 29 2" xfId="3835"/>
    <cellStyle name="40% - Акцент6 3" xfId="3836"/>
    <cellStyle name="40% - Акцент6 3 2" xfId="3837"/>
    <cellStyle name="40% - Акцент6 3 2 2" xfId="3838"/>
    <cellStyle name="40% - Акцент6 3 2 2 2" xfId="3839"/>
    <cellStyle name="40% - Акцент6 3 2 3" xfId="3840"/>
    <cellStyle name="40% - Акцент6 3 3" xfId="3841"/>
    <cellStyle name="40% - Акцент6 3 3 2" xfId="3842"/>
    <cellStyle name="40% - Акцент6 3 4" xfId="3843"/>
    <cellStyle name="40% - Акцент6 3 4 2" xfId="3844"/>
    <cellStyle name="40% - Акцент6 3 5" xfId="3845"/>
    <cellStyle name="40% - Акцент6 3_46EE.2011(v1.0)" xfId="3846"/>
    <cellStyle name="40% - Акцент6 30" xfId="3847"/>
    <cellStyle name="40% - Акцент6 30 2" xfId="3848"/>
    <cellStyle name="40% - Акцент6 31" xfId="3849"/>
    <cellStyle name="40% - Акцент6 31 2" xfId="3850"/>
    <cellStyle name="40% - Акцент6 32" xfId="3851"/>
    <cellStyle name="40% - Акцент6 32 2" xfId="3852"/>
    <cellStyle name="40% - Акцент6 33" xfId="3853"/>
    <cellStyle name="40% - Акцент6 33 2" xfId="3854"/>
    <cellStyle name="40% - Акцент6 34" xfId="3855"/>
    <cellStyle name="40% - Акцент6 34 2" xfId="3856"/>
    <cellStyle name="40% - Акцент6 35" xfId="3857"/>
    <cellStyle name="40% - Акцент6 35 2" xfId="3858"/>
    <cellStyle name="40% - Акцент6 36" xfId="3859"/>
    <cellStyle name="40% - Акцент6 36 2" xfId="3860"/>
    <cellStyle name="40% - Акцент6 37" xfId="3861"/>
    <cellStyle name="40% - Акцент6 37 2" xfId="3862"/>
    <cellStyle name="40% - Акцент6 38" xfId="3863"/>
    <cellStyle name="40% - Акцент6 38 2" xfId="3864"/>
    <cellStyle name="40% - Акцент6 39" xfId="3865"/>
    <cellStyle name="40% - Акцент6 39 2" xfId="3866"/>
    <cellStyle name="40% - Акцент6 4" xfId="3867"/>
    <cellStyle name="40% - Акцент6 4 2" xfId="3868"/>
    <cellStyle name="40% - Акцент6 4 2 2" xfId="3869"/>
    <cellStyle name="40% - Акцент6 4 3" xfId="3870"/>
    <cellStyle name="40% - Акцент6 4 3 2" xfId="3871"/>
    <cellStyle name="40% - Акцент6 4 4" xfId="3872"/>
    <cellStyle name="40% - Акцент6 4_46EE.2011(v1.0)" xfId="3873"/>
    <cellStyle name="40% - Акцент6 40" xfId="3874"/>
    <cellStyle name="40% - Акцент6 40 2" xfId="3875"/>
    <cellStyle name="40% - Акцент6 41" xfId="3876"/>
    <cellStyle name="40% - Акцент6 41 2" xfId="3877"/>
    <cellStyle name="40% - Акцент6 42" xfId="3878"/>
    <cellStyle name="40% - Акцент6 42 2" xfId="3879"/>
    <cellStyle name="40% - Акцент6 43" xfId="3880"/>
    <cellStyle name="40% - Акцент6 43 2" xfId="3881"/>
    <cellStyle name="40% - Акцент6 44" xfId="3882"/>
    <cellStyle name="40% - Акцент6 44 2" xfId="3883"/>
    <cellStyle name="40% - Акцент6 45" xfId="3884"/>
    <cellStyle name="40% - Акцент6 45 2" xfId="3885"/>
    <cellStyle name="40% - Акцент6 46" xfId="3886"/>
    <cellStyle name="40% - Акцент6 46 2" xfId="3887"/>
    <cellStyle name="40% - Акцент6 47" xfId="3888"/>
    <cellStyle name="40% - Акцент6 47 2" xfId="3889"/>
    <cellStyle name="40% - Акцент6 48" xfId="3890"/>
    <cellStyle name="40% - Акцент6 48 2" xfId="3891"/>
    <cellStyle name="40% - Акцент6 49" xfId="3892"/>
    <cellStyle name="40% - Акцент6 49 2" xfId="3893"/>
    <cellStyle name="40% - Акцент6 5" xfId="3894"/>
    <cellStyle name="40% - Акцент6 5 2" xfId="3895"/>
    <cellStyle name="40% - Акцент6 5 2 2" xfId="3896"/>
    <cellStyle name="40% - Акцент6 5 3" xfId="3897"/>
    <cellStyle name="40% - Акцент6 5 3 2" xfId="3898"/>
    <cellStyle name="40% - Акцент6 5 4" xfId="3899"/>
    <cellStyle name="40% - Акцент6 5_46EE.2011(v1.0)" xfId="3900"/>
    <cellStyle name="40% - Акцент6 50" xfId="3901"/>
    <cellStyle name="40% - Акцент6 50 2" xfId="3902"/>
    <cellStyle name="40% - Акцент6 51" xfId="3903"/>
    <cellStyle name="40% - Акцент6 51 2" xfId="3904"/>
    <cellStyle name="40% - Акцент6 52" xfId="3905"/>
    <cellStyle name="40% - Акцент6 52 2" xfId="3906"/>
    <cellStyle name="40% - Акцент6 53" xfId="3907"/>
    <cellStyle name="40% - Акцент6 53 2" xfId="3908"/>
    <cellStyle name="40% - Акцент6 54" xfId="3909"/>
    <cellStyle name="40% - Акцент6 54 2" xfId="3910"/>
    <cellStyle name="40% - Акцент6 55" xfId="3911"/>
    <cellStyle name="40% - Акцент6 55 2" xfId="3912"/>
    <cellStyle name="40% - Акцент6 56" xfId="3913"/>
    <cellStyle name="40% - Акцент6 56 2" xfId="3914"/>
    <cellStyle name="40% - Акцент6 57" xfId="3915"/>
    <cellStyle name="40% - Акцент6 57 2" xfId="3916"/>
    <cellStyle name="40% - Акцент6 58" xfId="3917"/>
    <cellStyle name="40% - Акцент6 58 2" xfId="3918"/>
    <cellStyle name="40% - Акцент6 59" xfId="3919"/>
    <cellStyle name="40% - Акцент6 59 2" xfId="3920"/>
    <cellStyle name="40% - Акцент6 6" xfId="3921"/>
    <cellStyle name="40% - Акцент6 6 2" xfId="3922"/>
    <cellStyle name="40% - Акцент6 6 2 2" xfId="3923"/>
    <cellStyle name="40% - Акцент6 6 3" xfId="3924"/>
    <cellStyle name="40% - Акцент6 6 3 2" xfId="3925"/>
    <cellStyle name="40% - Акцент6 6 4" xfId="3926"/>
    <cellStyle name="40% - Акцент6 6_46EE.2011(v1.0)" xfId="3927"/>
    <cellStyle name="40% - Акцент6 60" xfId="3928"/>
    <cellStyle name="40% - Акцент6 60 2" xfId="3929"/>
    <cellStyle name="40% - Акцент6 61" xfId="3930"/>
    <cellStyle name="40% - Акцент6 61 2" xfId="3931"/>
    <cellStyle name="40% - Акцент6 62" xfId="3932"/>
    <cellStyle name="40% - Акцент6 62 2" xfId="3933"/>
    <cellStyle name="40% - Акцент6 63" xfId="3934"/>
    <cellStyle name="40% - Акцент6 63 2" xfId="3935"/>
    <cellStyle name="40% - Акцент6 64" xfId="3936"/>
    <cellStyle name="40% - Акцент6 64 2" xfId="3937"/>
    <cellStyle name="40% - Акцент6 65" xfId="3938"/>
    <cellStyle name="40% - Акцент6 65 2" xfId="3939"/>
    <cellStyle name="40% - Акцент6 66" xfId="3940"/>
    <cellStyle name="40% - Акцент6 66 2" xfId="3941"/>
    <cellStyle name="40% - Акцент6 67" xfId="3942"/>
    <cellStyle name="40% - Акцент6 67 2" xfId="3943"/>
    <cellStyle name="40% - Акцент6 68" xfId="3944"/>
    <cellStyle name="40% - Акцент6 68 2" xfId="3945"/>
    <cellStyle name="40% - Акцент6 69" xfId="3946"/>
    <cellStyle name="40% - Акцент6 69 2" xfId="3947"/>
    <cellStyle name="40% - Акцент6 7" xfId="3948"/>
    <cellStyle name="40% - Акцент6 7 2" xfId="3949"/>
    <cellStyle name="40% - Акцент6 7 2 2" xfId="3950"/>
    <cellStyle name="40% - Акцент6 7 3" xfId="3951"/>
    <cellStyle name="40% - Акцент6 7 3 2" xfId="3952"/>
    <cellStyle name="40% - Акцент6 7 4" xfId="3953"/>
    <cellStyle name="40% - Акцент6 7_46EE.2011(v1.0)" xfId="3954"/>
    <cellStyle name="40% - Акцент6 70" xfId="3955"/>
    <cellStyle name="40% - Акцент6 70 2" xfId="3956"/>
    <cellStyle name="40% - Акцент6 8" xfId="3957"/>
    <cellStyle name="40% - Акцент6 8 2" xfId="3958"/>
    <cellStyle name="40% - Акцент6 8 2 2" xfId="3959"/>
    <cellStyle name="40% - Акцент6 8 3" xfId="3960"/>
    <cellStyle name="40% - Акцент6 8 3 2" xfId="3961"/>
    <cellStyle name="40% - Акцент6 8 4" xfId="3962"/>
    <cellStyle name="40% - Акцент6 8_46EE.2011(v1.0)" xfId="3963"/>
    <cellStyle name="40% - Акцент6 9" xfId="3964"/>
    <cellStyle name="40% - Акцент6 9 2" xfId="3965"/>
    <cellStyle name="40% - Акцент6 9 2 2" xfId="3966"/>
    <cellStyle name="40% - Акцент6 9 3" xfId="3967"/>
    <cellStyle name="40% - Акцент6 9 3 2" xfId="3968"/>
    <cellStyle name="40% - Акцент6 9 4" xfId="3969"/>
    <cellStyle name="40% - Акцент6 9_46EE.2011(v1.0)" xfId="3970"/>
    <cellStyle name="50%" xfId="3971"/>
    <cellStyle name="50% 2" xfId="3972"/>
    <cellStyle name="50% 2 2" xfId="3973"/>
    <cellStyle name="50% 2 2 2" xfId="3974"/>
    <cellStyle name="50% 2 3" xfId="3975"/>
    <cellStyle name="50% 2 3 2" xfId="3976"/>
    <cellStyle name="50% 2 4" xfId="3977"/>
    <cellStyle name="50% 3" xfId="3978"/>
    <cellStyle name="50% 3 2" xfId="3979"/>
    <cellStyle name="50% 3 2 2" xfId="3980"/>
    <cellStyle name="50% 3 3" xfId="3981"/>
    <cellStyle name="50% 3 3 2" xfId="3982"/>
    <cellStyle name="50% 3 4" xfId="3983"/>
    <cellStyle name="50% 4" xfId="3984"/>
    <cellStyle name="50% 4 2" xfId="3985"/>
    <cellStyle name="50% 5" xfId="3986"/>
    <cellStyle name="50% 5 2" xfId="3987"/>
    <cellStyle name="50% 6" xfId="3988"/>
    <cellStyle name="60% - Accent1" xfId="3989"/>
    <cellStyle name="60% - Accent1 10" xfId="3990"/>
    <cellStyle name="60% - Accent1 11" xfId="3991"/>
    <cellStyle name="60% - Accent1 12" xfId="3992"/>
    <cellStyle name="60% - Accent1 13" xfId="3993"/>
    <cellStyle name="60% - Accent1 14" xfId="3994"/>
    <cellStyle name="60% - Accent1 2" xfId="3995"/>
    <cellStyle name="60% - Accent1 3" xfId="3996"/>
    <cellStyle name="60% - Accent1 4" xfId="3997"/>
    <cellStyle name="60% - Accent1 5" xfId="3998"/>
    <cellStyle name="60% - Accent1 6" xfId="3999"/>
    <cellStyle name="60% - Accent1 7" xfId="4000"/>
    <cellStyle name="60% - Accent1 8" xfId="4001"/>
    <cellStyle name="60% - Accent1 9" xfId="4002"/>
    <cellStyle name="60% - Accent2" xfId="4003"/>
    <cellStyle name="60% - Accent2 10" xfId="4004"/>
    <cellStyle name="60% - Accent2 11" xfId="4005"/>
    <cellStyle name="60% - Accent2 12" xfId="4006"/>
    <cellStyle name="60% - Accent2 13" xfId="4007"/>
    <cellStyle name="60% - Accent2 14" xfId="4008"/>
    <cellStyle name="60% - Accent2 2" xfId="4009"/>
    <cellStyle name="60% - Accent2 3" xfId="4010"/>
    <cellStyle name="60% - Accent2 4" xfId="4011"/>
    <cellStyle name="60% - Accent2 5" xfId="4012"/>
    <cellStyle name="60% - Accent2 6" xfId="4013"/>
    <cellStyle name="60% - Accent2 7" xfId="4014"/>
    <cellStyle name="60% - Accent2 8" xfId="4015"/>
    <cellStyle name="60% - Accent2 9" xfId="4016"/>
    <cellStyle name="60% - Accent3" xfId="4017"/>
    <cellStyle name="60% - Accent3 10" xfId="4018"/>
    <cellStyle name="60% - Accent3 11" xfId="4019"/>
    <cellStyle name="60% - Accent3 12" xfId="4020"/>
    <cellStyle name="60% - Accent3 13" xfId="4021"/>
    <cellStyle name="60% - Accent3 14" xfId="4022"/>
    <cellStyle name="60% - Accent3 2" xfId="4023"/>
    <cellStyle name="60% - Accent3 3" xfId="4024"/>
    <cellStyle name="60% - Accent3 4" xfId="4025"/>
    <cellStyle name="60% - Accent3 5" xfId="4026"/>
    <cellStyle name="60% - Accent3 6" xfId="4027"/>
    <cellStyle name="60% - Accent3 7" xfId="4028"/>
    <cellStyle name="60% - Accent3 8" xfId="4029"/>
    <cellStyle name="60% - Accent3 9" xfId="4030"/>
    <cellStyle name="60% - Accent4" xfId="4031"/>
    <cellStyle name="60% - Accent4 10" xfId="4032"/>
    <cellStyle name="60% - Accent4 11" xfId="4033"/>
    <cellStyle name="60% - Accent4 12" xfId="4034"/>
    <cellStyle name="60% - Accent4 13" xfId="4035"/>
    <cellStyle name="60% - Accent4 14" xfId="4036"/>
    <cellStyle name="60% - Accent4 2" xfId="4037"/>
    <cellStyle name="60% - Accent4 3" xfId="4038"/>
    <cellStyle name="60% - Accent4 4" xfId="4039"/>
    <cellStyle name="60% - Accent4 5" xfId="4040"/>
    <cellStyle name="60% - Accent4 6" xfId="4041"/>
    <cellStyle name="60% - Accent4 7" xfId="4042"/>
    <cellStyle name="60% - Accent4 8" xfId="4043"/>
    <cellStyle name="60% - Accent4 9" xfId="4044"/>
    <cellStyle name="60% - Accent5" xfId="4045"/>
    <cellStyle name="60% - Accent5 10" xfId="4046"/>
    <cellStyle name="60% - Accent5 11" xfId="4047"/>
    <cellStyle name="60% - Accent5 12" xfId="4048"/>
    <cellStyle name="60% - Accent5 13" xfId="4049"/>
    <cellStyle name="60% - Accent5 14" xfId="4050"/>
    <cellStyle name="60% - Accent5 2" xfId="4051"/>
    <cellStyle name="60% - Accent5 3" xfId="4052"/>
    <cellStyle name="60% - Accent5 4" xfId="4053"/>
    <cellStyle name="60% - Accent5 5" xfId="4054"/>
    <cellStyle name="60% - Accent5 6" xfId="4055"/>
    <cellStyle name="60% - Accent5 7" xfId="4056"/>
    <cellStyle name="60% - Accent5 8" xfId="4057"/>
    <cellStyle name="60% - Accent5 9" xfId="4058"/>
    <cellStyle name="60% - Accent5_НВВ 2014 год  по заявкам" xfId="16009"/>
    <cellStyle name="60% - Accent6" xfId="4059"/>
    <cellStyle name="60% - Accent6 10" xfId="4060"/>
    <cellStyle name="60% - Accent6 11" xfId="4061"/>
    <cellStyle name="60% - Accent6 12" xfId="4062"/>
    <cellStyle name="60% - Accent6 13" xfId="4063"/>
    <cellStyle name="60% - Accent6 14" xfId="4064"/>
    <cellStyle name="60% - Accent6 2" xfId="4065"/>
    <cellStyle name="60% - Accent6 3" xfId="4066"/>
    <cellStyle name="60% - Accent6 4" xfId="4067"/>
    <cellStyle name="60% - Accent6 5" xfId="4068"/>
    <cellStyle name="60% - Accent6 6" xfId="4069"/>
    <cellStyle name="60% - Accent6 7" xfId="4070"/>
    <cellStyle name="60% - Accent6 8" xfId="4071"/>
    <cellStyle name="60% - Accent6 9" xfId="4072"/>
    <cellStyle name="60% - Accent6_НВВ 2014 год  по заявкам" xfId="16010"/>
    <cellStyle name="60% - Акцент1 10" xfId="4073"/>
    <cellStyle name="60% - Акцент1 10 2" xfId="4074"/>
    <cellStyle name="60% - Акцент1 11" xfId="4075"/>
    <cellStyle name="60% - Акцент1 11 2" xfId="4076"/>
    <cellStyle name="60% - Акцент1 2" xfId="4077"/>
    <cellStyle name="60% - Акцент1 2 2" xfId="4078"/>
    <cellStyle name="60% - Акцент1 2 2 2" xfId="4079"/>
    <cellStyle name="60% - Акцент1 2 2 2 2" xfId="4080"/>
    <cellStyle name="60% - Акцент1 2 2 3" xfId="4081"/>
    <cellStyle name="60% - Акцент1 2 3" xfId="4082"/>
    <cellStyle name="60% - Акцент1 2 3 2" xfId="4083"/>
    <cellStyle name="60% - Акцент1 2 3 2 2" xfId="4084"/>
    <cellStyle name="60% - Акцент1 2 3 3" xfId="4085"/>
    <cellStyle name="60% - Акцент1 2 4" xfId="4086"/>
    <cellStyle name="60% - Акцент1 2 4 2" xfId="4087"/>
    <cellStyle name="60% - Акцент1 2 5" xfId="4088"/>
    <cellStyle name="60% - Акцент1 2 5 2" xfId="4089"/>
    <cellStyle name="60% - Акцент1 2 6" xfId="4090"/>
    <cellStyle name="60% - Акцент1 2 6 2" xfId="4091"/>
    <cellStyle name="60% - Акцент1 2 7" xfId="4092"/>
    <cellStyle name="60% - Акцент1 2_НВВ 2014 год  по заявкам" xfId="16011"/>
    <cellStyle name="60% - Акцент1 3" xfId="4093"/>
    <cellStyle name="60% - Акцент1 3 2" xfId="4094"/>
    <cellStyle name="60% - Акцент1 3 2 2" xfId="4095"/>
    <cellStyle name="60% - Акцент1 3 3" xfId="4096"/>
    <cellStyle name="60% - Акцент1 4" xfId="4097"/>
    <cellStyle name="60% - Акцент1 4 2" xfId="4098"/>
    <cellStyle name="60% - Акцент1 4 2 2" xfId="4099"/>
    <cellStyle name="60% - Акцент1 4 3" xfId="4100"/>
    <cellStyle name="60% - Акцент1 5" xfId="4101"/>
    <cellStyle name="60% - Акцент1 5 2" xfId="4102"/>
    <cellStyle name="60% - Акцент1 5 2 2" xfId="4103"/>
    <cellStyle name="60% - Акцент1 5 3" xfId="4104"/>
    <cellStyle name="60% - Акцент1 6" xfId="4105"/>
    <cellStyle name="60% - Акцент1 6 2" xfId="4106"/>
    <cellStyle name="60% - Акцент1 6 2 2" xfId="4107"/>
    <cellStyle name="60% - Акцент1 6 3" xfId="4108"/>
    <cellStyle name="60% - Акцент1 7" xfId="4109"/>
    <cellStyle name="60% - Акцент1 7 2" xfId="4110"/>
    <cellStyle name="60% - Акцент1 7 2 2" xfId="4111"/>
    <cellStyle name="60% - Акцент1 7 3" xfId="4112"/>
    <cellStyle name="60% - Акцент1 8" xfId="4113"/>
    <cellStyle name="60% - Акцент1 8 2" xfId="4114"/>
    <cellStyle name="60% - Акцент1 8 2 2" xfId="4115"/>
    <cellStyle name="60% - Акцент1 8 3" xfId="4116"/>
    <cellStyle name="60% - Акцент1 9" xfId="4117"/>
    <cellStyle name="60% - Акцент1 9 2" xfId="4118"/>
    <cellStyle name="60% - Акцент1 9 2 2" xfId="4119"/>
    <cellStyle name="60% - Акцент1 9 3" xfId="4120"/>
    <cellStyle name="60% - Акцент2 10" xfId="4121"/>
    <cellStyle name="60% - Акцент2 10 2" xfId="4122"/>
    <cellStyle name="60% - Акцент2 11" xfId="4123"/>
    <cellStyle name="60% - Акцент2 11 2" xfId="4124"/>
    <cellStyle name="60% - Акцент2 2" xfId="4125"/>
    <cellStyle name="60% - Акцент2 2 2" xfId="4126"/>
    <cellStyle name="60% - Акцент2 2 2 2" xfId="4127"/>
    <cellStyle name="60% - Акцент2 2 2 2 2" xfId="4128"/>
    <cellStyle name="60% - Акцент2 2 2 3" xfId="4129"/>
    <cellStyle name="60% - Акцент2 2 3" xfId="4130"/>
    <cellStyle name="60% - Акцент2 2 3 2" xfId="4131"/>
    <cellStyle name="60% - Акцент2 2 3 2 2" xfId="4132"/>
    <cellStyle name="60% - Акцент2 2 3 3" xfId="4133"/>
    <cellStyle name="60% - Акцент2 2 4" xfId="4134"/>
    <cellStyle name="60% - Акцент2 2 4 2" xfId="4135"/>
    <cellStyle name="60% - Акцент2 2 5" xfId="4136"/>
    <cellStyle name="60% - Акцент2 2 5 2" xfId="4137"/>
    <cellStyle name="60% - Акцент2 2 6" xfId="4138"/>
    <cellStyle name="60% - Акцент2 2 6 2" xfId="4139"/>
    <cellStyle name="60% - Акцент2 2 7" xfId="4140"/>
    <cellStyle name="60% - Акцент2 2_НВВ 2014 год  по заявкам" xfId="16012"/>
    <cellStyle name="60% - Акцент2 3" xfId="4141"/>
    <cellStyle name="60% - Акцент2 3 2" xfId="4142"/>
    <cellStyle name="60% - Акцент2 3 2 2" xfId="4143"/>
    <cellStyle name="60% - Акцент2 3 3" xfId="4144"/>
    <cellStyle name="60% - Акцент2 4" xfId="4145"/>
    <cellStyle name="60% - Акцент2 4 2" xfId="4146"/>
    <cellStyle name="60% - Акцент2 4 2 2" xfId="4147"/>
    <cellStyle name="60% - Акцент2 4 3" xfId="4148"/>
    <cellStyle name="60% - Акцент2 5" xfId="4149"/>
    <cellStyle name="60% - Акцент2 5 2" xfId="4150"/>
    <cellStyle name="60% - Акцент2 5 2 2" xfId="4151"/>
    <cellStyle name="60% - Акцент2 5 3" xfId="4152"/>
    <cellStyle name="60% - Акцент2 6" xfId="4153"/>
    <cellStyle name="60% - Акцент2 6 2" xfId="4154"/>
    <cellStyle name="60% - Акцент2 6 2 2" xfId="4155"/>
    <cellStyle name="60% - Акцент2 6 3" xfId="4156"/>
    <cellStyle name="60% - Акцент2 7" xfId="4157"/>
    <cellStyle name="60% - Акцент2 7 2" xfId="4158"/>
    <cellStyle name="60% - Акцент2 7 2 2" xfId="4159"/>
    <cellStyle name="60% - Акцент2 7 3" xfId="4160"/>
    <cellStyle name="60% - Акцент2 8" xfId="4161"/>
    <cellStyle name="60% - Акцент2 8 2" xfId="4162"/>
    <cellStyle name="60% - Акцент2 8 2 2" xfId="4163"/>
    <cellStyle name="60% - Акцент2 8 3" xfId="4164"/>
    <cellStyle name="60% - Акцент2 9" xfId="4165"/>
    <cellStyle name="60% - Акцент2 9 2" xfId="4166"/>
    <cellStyle name="60% - Акцент2 9 2 2" xfId="4167"/>
    <cellStyle name="60% - Акцент2 9 3" xfId="4168"/>
    <cellStyle name="60% - Акцент3 10" xfId="4169"/>
    <cellStyle name="60% - Акцент3 10 2" xfId="4170"/>
    <cellStyle name="60% - Акцент3 11" xfId="4171"/>
    <cellStyle name="60% - Акцент3 11 2" xfId="4172"/>
    <cellStyle name="60% - Акцент3 2" xfId="4173"/>
    <cellStyle name="60% - Акцент3 2 2" xfId="4174"/>
    <cellStyle name="60% - Акцент3 2 2 2" xfId="4175"/>
    <cellStyle name="60% - Акцент3 2 2 2 2" xfId="4176"/>
    <cellStyle name="60% - Акцент3 2 2 3" xfId="4177"/>
    <cellStyle name="60% - Акцент3 2 3" xfId="4178"/>
    <cellStyle name="60% - Акцент3 2 3 2" xfId="4179"/>
    <cellStyle name="60% - Акцент3 2 3 2 2" xfId="4180"/>
    <cellStyle name="60% - Акцент3 2 3 3" xfId="4181"/>
    <cellStyle name="60% - Акцент3 2 4" xfId="4182"/>
    <cellStyle name="60% - Акцент3 2 4 2" xfId="4183"/>
    <cellStyle name="60% - Акцент3 2 5" xfId="4184"/>
    <cellStyle name="60% - Акцент3 2 5 2" xfId="4185"/>
    <cellStyle name="60% - Акцент3 2 6" xfId="4186"/>
    <cellStyle name="60% - Акцент3 2 6 2" xfId="4187"/>
    <cellStyle name="60% - Акцент3 2 7" xfId="4188"/>
    <cellStyle name="60% - Акцент3 2_НВВ 2014 год  по заявкам" xfId="16013"/>
    <cellStyle name="60% - Акцент3 3" xfId="4189"/>
    <cellStyle name="60% - Акцент3 3 2" xfId="4190"/>
    <cellStyle name="60% - Акцент3 3 2 2" xfId="4191"/>
    <cellStyle name="60% - Акцент3 3 3" xfId="4192"/>
    <cellStyle name="60% - Акцент3 4" xfId="4193"/>
    <cellStyle name="60% - Акцент3 4 2" xfId="4194"/>
    <cellStyle name="60% - Акцент3 4 2 2" xfId="4195"/>
    <cellStyle name="60% - Акцент3 4 3" xfId="4196"/>
    <cellStyle name="60% - Акцент3 5" xfId="4197"/>
    <cellStyle name="60% - Акцент3 5 2" xfId="4198"/>
    <cellStyle name="60% - Акцент3 5 2 2" xfId="4199"/>
    <cellStyle name="60% - Акцент3 5 3" xfId="4200"/>
    <cellStyle name="60% - Акцент3 6" xfId="4201"/>
    <cellStyle name="60% - Акцент3 6 2" xfId="4202"/>
    <cellStyle name="60% - Акцент3 6 2 2" xfId="4203"/>
    <cellStyle name="60% - Акцент3 6 3" xfId="4204"/>
    <cellStyle name="60% - Акцент3 7" xfId="4205"/>
    <cellStyle name="60% - Акцент3 7 2" xfId="4206"/>
    <cellStyle name="60% - Акцент3 7 2 2" xfId="4207"/>
    <cellStyle name="60% - Акцент3 7 3" xfId="4208"/>
    <cellStyle name="60% - Акцент3 8" xfId="4209"/>
    <cellStyle name="60% - Акцент3 8 2" xfId="4210"/>
    <cellStyle name="60% - Акцент3 8 2 2" xfId="4211"/>
    <cellStyle name="60% - Акцент3 8 3" xfId="4212"/>
    <cellStyle name="60% - Акцент3 9" xfId="4213"/>
    <cellStyle name="60% - Акцент3 9 2" xfId="4214"/>
    <cellStyle name="60% - Акцент3 9 2 2" xfId="4215"/>
    <cellStyle name="60% - Акцент3 9 3" xfId="4216"/>
    <cellStyle name="60% - Акцент4 10" xfId="4217"/>
    <cellStyle name="60% - Акцент4 10 2" xfId="4218"/>
    <cellStyle name="60% - Акцент4 11" xfId="4219"/>
    <cellStyle name="60% - Акцент4 11 2" xfId="4220"/>
    <cellStyle name="60% - Акцент4 2" xfId="4221"/>
    <cellStyle name="60% - Акцент4 2 2" xfId="4222"/>
    <cellStyle name="60% - Акцент4 2 2 2" xfId="4223"/>
    <cellStyle name="60% - Акцент4 2 2 2 2" xfId="4224"/>
    <cellStyle name="60% - Акцент4 2 2 3" xfId="4225"/>
    <cellStyle name="60% - Акцент4 2 3" xfId="4226"/>
    <cellStyle name="60% - Акцент4 2 3 2" xfId="4227"/>
    <cellStyle name="60% - Акцент4 2 3 2 2" xfId="4228"/>
    <cellStyle name="60% - Акцент4 2 3 3" xfId="4229"/>
    <cellStyle name="60% - Акцент4 2 4" xfId="4230"/>
    <cellStyle name="60% - Акцент4 2 4 2" xfId="4231"/>
    <cellStyle name="60% - Акцент4 2 5" xfId="4232"/>
    <cellStyle name="60% - Акцент4 2 5 2" xfId="4233"/>
    <cellStyle name="60% - Акцент4 2 6" xfId="4234"/>
    <cellStyle name="60% - Акцент4 2 6 2" xfId="4235"/>
    <cellStyle name="60% - Акцент4 2 7" xfId="4236"/>
    <cellStyle name="60% - Акцент4 2_НВВ 2014 год  по заявкам" xfId="16014"/>
    <cellStyle name="60% - Акцент4 3" xfId="4237"/>
    <cellStyle name="60% - Акцент4 3 2" xfId="4238"/>
    <cellStyle name="60% - Акцент4 3 2 2" xfId="4239"/>
    <cellStyle name="60% - Акцент4 3 3" xfId="4240"/>
    <cellStyle name="60% - Акцент4 4" xfId="4241"/>
    <cellStyle name="60% - Акцент4 4 2" xfId="4242"/>
    <cellStyle name="60% - Акцент4 4 2 2" xfId="4243"/>
    <cellStyle name="60% - Акцент4 4 3" xfId="4244"/>
    <cellStyle name="60% - Акцент4 5" xfId="4245"/>
    <cellStyle name="60% - Акцент4 5 2" xfId="4246"/>
    <cellStyle name="60% - Акцент4 5 2 2" xfId="4247"/>
    <cellStyle name="60% - Акцент4 5 3" xfId="4248"/>
    <cellStyle name="60% - Акцент4 6" xfId="4249"/>
    <cellStyle name="60% - Акцент4 6 2" xfId="4250"/>
    <cellStyle name="60% - Акцент4 6 2 2" xfId="4251"/>
    <cellStyle name="60% - Акцент4 6 3" xfId="4252"/>
    <cellStyle name="60% - Акцент4 7" xfId="4253"/>
    <cellStyle name="60% - Акцент4 7 2" xfId="4254"/>
    <cellStyle name="60% - Акцент4 7 2 2" xfId="4255"/>
    <cellStyle name="60% - Акцент4 7 3" xfId="4256"/>
    <cellStyle name="60% - Акцент4 8" xfId="4257"/>
    <cellStyle name="60% - Акцент4 8 2" xfId="4258"/>
    <cellStyle name="60% - Акцент4 8 2 2" xfId="4259"/>
    <cellStyle name="60% - Акцент4 8 3" xfId="4260"/>
    <cellStyle name="60% - Акцент4 9" xfId="4261"/>
    <cellStyle name="60% - Акцент4 9 2" xfId="4262"/>
    <cellStyle name="60% - Акцент4 9 2 2" xfId="4263"/>
    <cellStyle name="60% - Акцент4 9 3" xfId="4264"/>
    <cellStyle name="60% - Акцент5 10" xfId="4265"/>
    <cellStyle name="60% - Акцент5 10 2" xfId="4266"/>
    <cellStyle name="60% - Акцент5 11" xfId="4267"/>
    <cellStyle name="60% - Акцент5 11 2" xfId="4268"/>
    <cellStyle name="60% - Акцент5 2" xfId="4269"/>
    <cellStyle name="60% - Акцент5 2 2" xfId="4270"/>
    <cellStyle name="60% - Акцент5 2 2 2" xfId="4271"/>
    <cellStyle name="60% - Акцент5 2 2 2 2" xfId="4272"/>
    <cellStyle name="60% - Акцент5 2 2 3" xfId="4273"/>
    <cellStyle name="60% - Акцент5 2 3" xfId="4274"/>
    <cellStyle name="60% - Акцент5 2 3 2" xfId="4275"/>
    <cellStyle name="60% - Акцент5 2 3 2 2" xfId="4276"/>
    <cellStyle name="60% - Акцент5 2 3 3" xfId="4277"/>
    <cellStyle name="60% - Акцент5 2 4" xfId="4278"/>
    <cellStyle name="60% - Акцент5 2 4 2" xfId="4279"/>
    <cellStyle name="60% - Акцент5 2 5" xfId="4280"/>
    <cellStyle name="60% - Акцент5 2 5 2" xfId="4281"/>
    <cellStyle name="60% - Акцент5 2 6" xfId="4282"/>
    <cellStyle name="60% - Акцент5 2 6 2" xfId="4283"/>
    <cellStyle name="60% - Акцент5 2 7" xfId="4284"/>
    <cellStyle name="60% - Акцент5 2_НВВ 2014 год  по заявкам" xfId="16015"/>
    <cellStyle name="60% - Акцент5 3" xfId="4285"/>
    <cellStyle name="60% - Акцент5 3 2" xfId="4286"/>
    <cellStyle name="60% - Акцент5 3 2 2" xfId="4287"/>
    <cellStyle name="60% - Акцент5 3 3" xfId="4288"/>
    <cellStyle name="60% - Акцент5 4" xfId="4289"/>
    <cellStyle name="60% - Акцент5 4 2" xfId="4290"/>
    <cellStyle name="60% - Акцент5 4 2 2" xfId="4291"/>
    <cellStyle name="60% - Акцент5 4 3" xfId="4292"/>
    <cellStyle name="60% - Акцент5 5" xfId="4293"/>
    <cellStyle name="60% - Акцент5 5 2" xfId="4294"/>
    <cellStyle name="60% - Акцент5 5 2 2" xfId="4295"/>
    <cellStyle name="60% - Акцент5 5 3" xfId="4296"/>
    <cellStyle name="60% - Акцент5 6" xfId="4297"/>
    <cellStyle name="60% - Акцент5 6 2" xfId="4298"/>
    <cellStyle name="60% - Акцент5 6 2 2" xfId="4299"/>
    <cellStyle name="60% - Акцент5 6 3" xfId="4300"/>
    <cellStyle name="60% - Акцент5 7" xfId="4301"/>
    <cellStyle name="60% - Акцент5 7 2" xfId="4302"/>
    <cellStyle name="60% - Акцент5 7 2 2" xfId="4303"/>
    <cellStyle name="60% - Акцент5 7 3" xfId="4304"/>
    <cellStyle name="60% - Акцент5 8" xfId="4305"/>
    <cellStyle name="60% - Акцент5 8 2" xfId="4306"/>
    <cellStyle name="60% - Акцент5 8 2 2" xfId="4307"/>
    <cellStyle name="60% - Акцент5 8 3" xfId="4308"/>
    <cellStyle name="60% - Акцент5 9" xfId="4309"/>
    <cellStyle name="60% - Акцент5 9 2" xfId="4310"/>
    <cellStyle name="60% - Акцент5 9 2 2" xfId="4311"/>
    <cellStyle name="60% - Акцент5 9 3" xfId="4312"/>
    <cellStyle name="60% - Акцент6 10" xfId="4313"/>
    <cellStyle name="60% - Акцент6 10 2" xfId="4314"/>
    <cellStyle name="60% - Акцент6 11" xfId="4315"/>
    <cellStyle name="60% - Акцент6 11 2" xfId="4316"/>
    <cellStyle name="60% - Акцент6 2" xfId="4317"/>
    <cellStyle name="60% - Акцент6 2 2" xfId="4318"/>
    <cellStyle name="60% - Акцент6 2 2 2" xfId="4319"/>
    <cellStyle name="60% - Акцент6 2 2 2 2" xfId="4320"/>
    <cellStyle name="60% - Акцент6 2 2 3" xfId="4321"/>
    <cellStyle name="60% - Акцент6 2 3" xfId="4322"/>
    <cellStyle name="60% - Акцент6 2 3 2" xfId="4323"/>
    <cellStyle name="60% - Акцент6 2 3 2 2" xfId="4324"/>
    <cellStyle name="60% - Акцент6 2 3 3" xfId="4325"/>
    <cellStyle name="60% - Акцент6 2 4" xfId="4326"/>
    <cellStyle name="60% - Акцент6 2 4 2" xfId="4327"/>
    <cellStyle name="60% - Акцент6 2 5" xfId="4328"/>
    <cellStyle name="60% - Акцент6 2 5 2" xfId="4329"/>
    <cellStyle name="60% - Акцент6 2 6" xfId="4330"/>
    <cellStyle name="60% - Акцент6 2 6 2" xfId="4331"/>
    <cellStyle name="60% - Акцент6 2 7" xfId="4332"/>
    <cellStyle name="60% - Акцент6 2_НВВ 2014 год  по заявкам" xfId="16016"/>
    <cellStyle name="60% - Акцент6 3" xfId="4333"/>
    <cellStyle name="60% - Акцент6 3 2" xfId="4334"/>
    <cellStyle name="60% - Акцент6 3 2 2" xfId="4335"/>
    <cellStyle name="60% - Акцент6 3 3" xfId="4336"/>
    <cellStyle name="60% - Акцент6 4" xfId="4337"/>
    <cellStyle name="60% - Акцент6 4 2" xfId="4338"/>
    <cellStyle name="60% - Акцент6 4 2 2" xfId="4339"/>
    <cellStyle name="60% - Акцент6 4 3" xfId="4340"/>
    <cellStyle name="60% - Акцент6 5" xfId="4341"/>
    <cellStyle name="60% - Акцент6 5 2" xfId="4342"/>
    <cellStyle name="60% - Акцент6 5 2 2" xfId="4343"/>
    <cellStyle name="60% - Акцент6 5 3" xfId="4344"/>
    <cellStyle name="60% - Акцент6 6" xfId="4345"/>
    <cellStyle name="60% - Акцент6 6 2" xfId="4346"/>
    <cellStyle name="60% - Акцент6 6 2 2" xfId="4347"/>
    <cellStyle name="60% - Акцент6 6 3" xfId="4348"/>
    <cellStyle name="60% - Акцент6 7" xfId="4349"/>
    <cellStyle name="60% - Акцент6 7 2" xfId="4350"/>
    <cellStyle name="60% - Акцент6 7 2 2" xfId="4351"/>
    <cellStyle name="60% - Акцент6 7 3" xfId="4352"/>
    <cellStyle name="60% - Акцент6 8" xfId="4353"/>
    <cellStyle name="60% - Акцент6 8 2" xfId="4354"/>
    <cellStyle name="60% - Акцент6 8 2 2" xfId="4355"/>
    <cellStyle name="60% - Акцент6 8 3" xfId="4356"/>
    <cellStyle name="60% - Акцент6 9" xfId="4357"/>
    <cellStyle name="60% - Акцент6 9 2" xfId="4358"/>
    <cellStyle name="60% - Акцент6 9 2 2" xfId="4359"/>
    <cellStyle name="60% - Акцент6 9 3" xfId="4360"/>
    <cellStyle name="6Code" xfId="4361"/>
    <cellStyle name="75%" xfId="4362"/>
    <cellStyle name="75% 2" xfId="4363"/>
    <cellStyle name="75% 2 2" xfId="4364"/>
    <cellStyle name="75% 2 2 2" xfId="4365"/>
    <cellStyle name="75% 2 3" xfId="4366"/>
    <cellStyle name="75% 2 3 2" xfId="4367"/>
    <cellStyle name="75% 2 4" xfId="4368"/>
    <cellStyle name="75% 3" xfId="4369"/>
    <cellStyle name="75% 3 2" xfId="4370"/>
    <cellStyle name="75% 3 2 2" xfId="4371"/>
    <cellStyle name="75% 3 3" xfId="4372"/>
    <cellStyle name="75% 3 3 2" xfId="4373"/>
    <cellStyle name="75% 3 4" xfId="4374"/>
    <cellStyle name="75% 4" xfId="4375"/>
    <cellStyle name="75% 4 2" xfId="4376"/>
    <cellStyle name="75% 5" xfId="4377"/>
    <cellStyle name="75% 5 2" xfId="4378"/>
    <cellStyle name="75% 6" xfId="4379"/>
    <cellStyle name="8pt" xfId="4380"/>
    <cellStyle name="8pt 2" xfId="4381"/>
    <cellStyle name="Aaia?iue" xfId="4382"/>
    <cellStyle name="Aaia?iue [0]" xfId="4383"/>
    <cellStyle name="Aaia?iue [0] 2" xfId="4384"/>
    <cellStyle name="Aaia?iue [0]_vaqduGfTSN7qyUJNWHRlcWo3H" xfId="16259"/>
    <cellStyle name="Aaia?iue 2" xfId="4385"/>
    <cellStyle name="Aaia?iue_vaqduGfTSN7qyUJNWHRlcWo3H" xfId="4386"/>
    <cellStyle name="Äåíåæíûé [0]_vaqduGfTSN7qyUJNWHRlcWo3H" xfId="4387"/>
    <cellStyle name="Äåíåæíûé_vaqduGfTSN7qyUJNWHRlcWo3H" xfId="4388"/>
    <cellStyle name="Accent1" xfId="4389"/>
    <cellStyle name="Accent1 - 20%" xfId="4390"/>
    <cellStyle name="Accent1 - 20% 2" xfId="4391"/>
    <cellStyle name="Accent1 - 40%" xfId="4392"/>
    <cellStyle name="Accent1 - 40% 2" xfId="4393"/>
    <cellStyle name="Accent1 - 60%" xfId="4394"/>
    <cellStyle name="Accent1 - 60% 2" xfId="4395"/>
    <cellStyle name="Accent1 10" xfId="4396"/>
    <cellStyle name="Accent1 10 2" xfId="4397"/>
    <cellStyle name="Accent1 11" xfId="4398"/>
    <cellStyle name="Accent1 11 2" xfId="4399"/>
    <cellStyle name="Accent1 12" xfId="4400"/>
    <cellStyle name="Accent1 12 2" xfId="4401"/>
    <cellStyle name="Accent1 13" xfId="4402"/>
    <cellStyle name="Accent1 13 2" xfId="4403"/>
    <cellStyle name="Accent1 14" xfId="4404"/>
    <cellStyle name="Accent1 14 2" xfId="4405"/>
    <cellStyle name="Accent1 15" xfId="4406"/>
    <cellStyle name="Accent1 15 2" xfId="4407"/>
    <cellStyle name="Accent1 16" xfId="4408"/>
    <cellStyle name="Accent1 16 2" xfId="4409"/>
    <cellStyle name="Accent1 17" xfId="4410"/>
    <cellStyle name="Accent1 17 2" xfId="4411"/>
    <cellStyle name="Accent1 18" xfId="4412"/>
    <cellStyle name="Accent1 18 2" xfId="4413"/>
    <cellStyle name="Accent1 19" xfId="4414"/>
    <cellStyle name="Accent1 19 2" xfId="4415"/>
    <cellStyle name="Accent1 2" xfId="4416"/>
    <cellStyle name="Accent1 2 2" xfId="4417"/>
    <cellStyle name="Accent1 20" xfId="4418"/>
    <cellStyle name="Accent1 20 2" xfId="4419"/>
    <cellStyle name="Accent1 21" xfId="4420"/>
    <cellStyle name="Accent1 21 2" xfId="4421"/>
    <cellStyle name="Accent1 22" xfId="4422"/>
    <cellStyle name="Accent1 3" xfId="4423"/>
    <cellStyle name="Accent1 3 2" xfId="4424"/>
    <cellStyle name="Accent1 4" xfId="4425"/>
    <cellStyle name="Accent1 4 2" xfId="4426"/>
    <cellStyle name="Accent1 5" xfId="4427"/>
    <cellStyle name="Accent1 5 2" xfId="4428"/>
    <cellStyle name="Accent1 6" xfId="4429"/>
    <cellStyle name="Accent1 6 2" xfId="4430"/>
    <cellStyle name="Accent1 7" xfId="4431"/>
    <cellStyle name="Accent1 7 2" xfId="4432"/>
    <cellStyle name="Accent1 8" xfId="4433"/>
    <cellStyle name="Accent1 8 2" xfId="4434"/>
    <cellStyle name="Accent1 9" xfId="4435"/>
    <cellStyle name="Accent1 9 2" xfId="4436"/>
    <cellStyle name="Accent1_Копия Расчет тарифов на 2011 год" xfId="4437"/>
    <cellStyle name="Accent2" xfId="4438"/>
    <cellStyle name="Accent2 - 20%" xfId="4439"/>
    <cellStyle name="Accent2 - 20% 2" xfId="4440"/>
    <cellStyle name="Accent2 - 40%" xfId="4441"/>
    <cellStyle name="Accent2 - 40% 2" xfId="4442"/>
    <cellStyle name="Accent2 - 60%" xfId="4443"/>
    <cellStyle name="Accent2 - 60% 2" xfId="4444"/>
    <cellStyle name="Accent2 10" xfId="4445"/>
    <cellStyle name="Accent2 10 2" xfId="4446"/>
    <cellStyle name="Accent2 11" xfId="4447"/>
    <cellStyle name="Accent2 11 2" xfId="4448"/>
    <cellStyle name="Accent2 12" xfId="4449"/>
    <cellStyle name="Accent2 12 2" xfId="4450"/>
    <cellStyle name="Accent2 13" xfId="4451"/>
    <cellStyle name="Accent2 13 2" xfId="4452"/>
    <cellStyle name="Accent2 14" xfId="4453"/>
    <cellStyle name="Accent2 14 2" xfId="4454"/>
    <cellStyle name="Accent2 15" xfId="4455"/>
    <cellStyle name="Accent2 15 2" xfId="4456"/>
    <cellStyle name="Accent2 16" xfId="4457"/>
    <cellStyle name="Accent2 16 2" xfId="4458"/>
    <cellStyle name="Accent2 17" xfId="4459"/>
    <cellStyle name="Accent2 17 2" xfId="4460"/>
    <cellStyle name="Accent2 18" xfId="4461"/>
    <cellStyle name="Accent2 18 2" xfId="4462"/>
    <cellStyle name="Accent2 19" xfId="4463"/>
    <cellStyle name="Accent2 19 2" xfId="4464"/>
    <cellStyle name="Accent2 2" xfId="4465"/>
    <cellStyle name="Accent2 2 2" xfId="4466"/>
    <cellStyle name="Accent2 20" xfId="4467"/>
    <cellStyle name="Accent2 20 2" xfId="4468"/>
    <cellStyle name="Accent2 21" xfId="4469"/>
    <cellStyle name="Accent2 21 2" xfId="4470"/>
    <cellStyle name="Accent2 22" xfId="4471"/>
    <cellStyle name="Accent2 3" xfId="4472"/>
    <cellStyle name="Accent2 3 2" xfId="4473"/>
    <cellStyle name="Accent2 4" xfId="4474"/>
    <cellStyle name="Accent2 4 2" xfId="4475"/>
    <cellStyle name="Accent2 5" xfId="4476"/>
    <cellStyle name="Accent2 5 2" xfId="4477"/>
    <cellStyle name="Accent2 6" xfId="4478"/>
    <cellStyle name="Accent2 6 2" xfId="4479"/>
    <cellStyle name="Accent2 7" xfId="4480"/>
    <cellStyle name="Accent2 7 2" xfId="4481"/>
    <cellStyle name="Accent2 8" xfId="4482"/>
    <cellStyle name="Accent2 8 2" xfId="4483"/>
    <cellStyle name="Accent2 9" xfId="4484"/>
    <cellStyle name="Accent2 9 2" xfId="4485"/>
    <cellStyle name="Accent2_Копия Расчет тарифов на 2011 год" xfId="4486"/>
    <cellStyle name="Accent3" xfId="4487"/>
    <cellStyle name="Accent3 - 20%" xfId="4488"/>
    <cellStyle name="Accent3 - 20% 2" xfId="4489"/>
    <cellStyle name="Accent3 - 40%" xfId="4490"/>
    <cellStyle name="Accent3 - 40% 2" xfId="4491"/>
    <cellStyle name="Accent3 - 60%" xfId="4492"/>
    <cellStyle name="Accent3 - 60% 2" xfId="4493"/>
    <cellStyle name="Accent3 10" xfId="4494"/>
    <cellStyle name="Accent3 10 2" xfId="4495"/>
    <cellStyle name="Accent3 11" xfId="4496"/>
    <cellStyle name="Accent3 11 2" xfId="4497"/>
    <cellStyle name="Accent3 12" xfId="4498"/>
    <cellStyle name="Accent3 12 2" xfId="4499"/>
    <cellStyle name="Accent3 13" xfId="4500"/>
    <cellStyle name="Accent3 13 2" xfId="4501"/>
    <cellStyle name="Accent3 14" xfId="4502"/>
    <cellStyle name="Accent3 14 2" xfId="4503"/>
    <cellStyle name="Accent3 15" xfId="4504"/>
    <cellStyle name="Accent3 15 2" xfId="4505"/>
    <cellStyle name="Accent3 16" xfId="4506"/>
    <cellStyle name="Accent3 16 2" xfId="4507"/>
    <cellStyle name="Accent3 17" xfId="4508"/>
    <cellStyle name="Accent3 17 2" xfId="4509"/>
    <cellStyle name="Accent3 18" xfId="4510"/>
    <cellStyle name="Accent3 18 2" xfId="4511"/>
    <cellStyle name="Accent3 19" xfId="4512"/>
    <cellStyle name="Accent3 19 2" xfId="4513"/>
    <cellStyle name="Accent3 2" xfId="4514"/>
    <cellStyle name="Accent3 2 2" xfId="4515"/>
    <cellStyle name="Accent3 20" xfId="4516"/>
    <cellStyle name="Accent3 20 2" xfId="4517"/>
    <cellStyle name="Accent3 21" xfId="4518"/>
    <cellStyle name="Accent3 21 2" xfId="4519"/>
    <cellStyle name="Accent3 22" xfId="4520"/>
    <cellStyle name="Accent3 3" xfId="4521"/>
    <cellStyle name="Accent3 3 2" xfId="4522"/>
    <cellStyle name="Accent3 4" xfId="4523"/>
    <cellStyle name="Accent3 4 2" xfId="4524"/>
    <cellStyle name="Accent3 5" xfId="4525"/>
    <cellStyle name="Accent3 5 2" xfId="4526"/>
    <cellStyle name="Accent3 6" xfId="4527"/>
    <cellStyle name="Accent3 6 2" xfId="4528"/>
    <cellStyle name="Accent3 7" xfId="4529"/>
    <cellStyle name="Accent3 7 2" xfId="4530"/>
    <cellStyle name="Accent3 8" xfId="4531"/>
    <cellStyle name="Accent3 8 2" xfId="4532"/>
    <cellStyle name="Accent3 9" xfId="4533"/>
    <cellStyle name="Accent3 9 2" xfId="4534"/>
    <cellStyle name="Accent3_Копия Расчет тарифов на 2011 год" xfId="4535"/>
    <cellStyle name="Accent4" xfId="4536"/>
    <cellStyle name="Accent4 - 20%" xfId="4537"/>
    <cellStyle name="Accent4 - 20% 2" xfId="4538"/>
    <cellStyle name="Accent4 - 40%" xfId="4539"/>
    <cellStyle name="Accent4 - 40% 2" xfId="4540"/>
    <cellStyle name="Accent4 - 60%" xfId="4541"/>
    <cellStyle name="Accent4 - 60% 2" xfId="4542"/>
    <cellStyle name="Accent4 10" xfId="4543"/>
    <cellStyle name="Accent4 10 2" xfId="4544"/>
    <cellStyle name="Accent4 11" xfId="4545"/>
    <cellStyle name="Accent4 11 2" xfId="4546"/>
    <cellStyle name="Accent4 12" xfId="4547"/>
    <cellStyle name="Accent4 12 2" xfId="4548"/>
    <cellStyle name="Accent4 13" xfId="4549"/>
    <cellStyle name="Accent4 13 2" xfId="4550"/>
    <cellStyle name="Accent4 14" xfId="4551"/>
    <cellStyle name="Accent4 14 2" xfId="4552"/>
    <cellStyle name="Accent4 15" xfId="4553"/>
    <cellStyle name="Accent4 15 2" xfId="4554"/>
    <cellStyle name="Accent4 16" xfId="4555"/>
    <cellStyle name="Accent4 16 2" xfId="4556"/>
    <cellStyle name="Accent4 17" xfId="4557"/>
    <cellStyle name="Accent4 17 2" xfId="4558"/>
    <cellStyle name="Accent4 18" xfId="4559"/>
    <cellStyle name="Accent4 18 2" xfId="4560"/>
    <cellStyle name="Accent4 19" xfId="4561"/>
    <cellStyle name="Accent4 19 2" xfId="4562"/>
    <cellStyle name="Accent4 2" xfId="4563"/>
    <cellStyle name="Accent4 2 2" xfId="4564"/>
    <cellStyle name="Accent4 20" xfId="4565"/>
    <cellStyle name="Accent4 20 2" xfId="4566"/>
    <cellStyle name="Accent4 21" xfId="4567"/>
    <cellStyle name="Accent4 21 2" xfId="4568"/>
    <cellStyle name="Accent4 22" xfId="4569"/>
    <cellStyle name="Accent4 3" xfId="4570"/>
    <cellStyle name="Accent4 3 2" xfId="4571"/>
    <cellStyle name="Accent4 4" xfId="4572"/>
    <cellStyle name="Accent4 4 2" xfId="4573"/>
    <cellStyle name="Accent4 5" xfId="4574"/>
    <cellStyle name="Accent4 5 2" xfId="4575"/>
    <cellStyle name="Accent4 6" xfId="4576"/>
    <cellStyle name="Accent4 6 2" xfId="4577"/>
    <cellStyle name="Accent4 7" xfId="4578"/>
    <cellStyle name="Accent4 7 2" xfId="4579"/>
    <cellStyle name="Accent4 8" xfId="4580"/>
    <cellStyle name="Accent4 8 2" xfId="4581"/>
    <cellStyle name="Accent4 9" xfId="4582"/>
    <cellStyle name="Accent4 9 2" xfId="4583"/>
    <cellStyle name="Accent4_Копия Расчет тарифов на 2011 год" xfId="4584"/>
    <cellStyle name="Accent5" xfId="4585"/>
    <cellStyle name="Accent5 - 20%" xfId="4586"/>
    <cellStyle name="Accent5 - 20% 2" xfId="4587"/>
    <cellStyle name="Accent5 - 40%" xfId="4588"/>
    <cellStyle name="Accent5 - 40% 2" xfId="4589"/>
    <cellStyle name="Accent5 - 60%" xfId="4590"/>
    <cellStyle name="Accent5 - 60% 2" xfId="4591"/>
    <cellStyle name="Accent5 10" xfId="4592"/>
    <cellStyle name="Accent5 10 2" xfId="4593"/>
    <cellStyle name="Accent5 11" xfId="4594"/>
    <cellStyle name="Accent5 11 2" xfId="4595"/>
    <cellStyle name="Accent5 12" xfId="4596"/>
    <cellStyle name="Accent5 12 2" xfId="4597"/>
    <cellStyle name="Accent5 13" xfId="4598"/>
    <cellStyle name="Accent5 13 2" xfId="4599"/>
    <cellStyle name="Accent5 14" xfId="4600"/>
    <cellStyle name="Accent5 14 2" xfId="4601"/>
    <cellStyle name="Accent5 15" xfId="4602"/>
    <cellStyle name="Accent5 15 2" xfId="4603"/>
    <cellStyle name="Accent5 16" xfId="4604"/>
    <cellStyle name="Accent5 16 2" xfId="4605"/>
    <cellStyle name="Accent5 17" xfId="4606"/>
    <cellStyle name="Accent5 17 2" xfId="4607"/>
    <cellStyle name="Accent5 18" xfId="4608"/>
    <cellStyle name="Accent5 18 2" xfId="4609"/>
    <cellStyle name="Accent5 19" xfId="4610"/>
    <cellStyle name="Accent5 19 2" xfId="4611"/>
    <cellStyle name="Accent5 2" xfId="4612"/>
    <cellStyle name="Accent5 2 2" xfId="4613"/>
    <cellStyle name="Accent5 20" xfId="4614"/>
    <cellStyle name="Accent5 20 2" xfId="4615"/>
    <cellStyle name="Accent5 21" xfId="4616"/>
    <cellStyle name="Accent5 21 2" xfId="4617"/>
    <cellStyle name="Accent5 22" xfId="4618"/>
    <cellStyle name="Accent5 3" xfId="4619"/>
    <cellStyle name="Accent5 3 2" xfId="4620"/>
    <cellStyle name="Accent5 4" xfId="4621"/>
    <cellStyle name="Accent5 4 2" xfId="4622"/>
    <cellStyle name="Accent5 5" xfId="4623"/>
    <cellStyle name="Accent5 5 2" xfId="4624"/>
    <cellStyle name="Accent5 6" xfId="4625"/>
    <cellStyle name="Accent5 6 2" xfId="4626"/>
    <cellStyle name="Accent5 7" xfId="4627"/>
    <cellStyle name="Accent5 7 2" xfId="4628"/>
    <cellStyle name="Accent5 8" xfId="4629"/>
    <cellStyle name="Accent5 8 2" xfId="4630"/>
    <cellStyle name="Accent5 9" xfId="4631"/>
    <cellStyle name="Accent5 9 2" xfId="4632"/>
    <cellStyle name="Accent5_Копия Расчет тарифов на 2011 год" xfId="4633"/>
    <cellStyle name="Accent6" xfId="4634"/>
    <cellStyle name="Accent6 - 20%" xfId="4635"/>
    <cellStyle name="Accent6 - 20% 2" xfId="4636"/>
    <cellStyle name="Accent6 - 40%" xfId="4637"/>
    <cellStyle name="Accent6 - 40% 2" xfId="4638"/>
    <cellStyle name="Accent6 - 60%" xfId="4639"/>
    <cellStyle name="Accent6 - 60% 2" xfId="4640"/>
    <cellStyle name="Accent6 10" xfId="4641"/>
    <cellStyle name="Accent6 10 2" xfId="4642"/>
    <cellStyle name="Accent6 11" xfId="4643"/>
    <cellStyle name="Accent6 11 2" xfId="4644"/>
    <cellStyle name="Accent6 12" xfId="4645"/>
    <cellStyle name="Accent6 12 2" xfId="4646"/>
    <cellStyle name="Accent6 13" xfId="4647"/>
    <cellStyle name="Accent6 13 2" xfId="4648"/>
    <cellStyle name="Accent6 14" xfId="4649"/>
    <cellStyle name="Accent6 14 2" xfId="4650"/>
    <cellStyle name="Accent6 15" xfId="4651"/>
    <cellStyle name="Accent6 15 2" xfId="4652"/>
    <cellStyle name="Accent6 16" xfId="4653"/>
    <cellStyle name="Accent6 16 2" xfId="4654"/>
    <cellStyle name="Accent6 17" xfId="4655"/>
    <cellStyle name="Accent6 17 2" xfId="4656"/>
    <cellStyle name="Accent6 18" xfId="4657"/>
    <cellStyle name="Accent6 18 2" xfId="4658"/>
    <cellStyle name="Accent6 19" xfId="4659"/>
    <cellStyle name="Accent6 19 2" xfId="4660"/>
    <cellStyle name="Accent6 2" xfId="4661"/>
    <cellStyle name="Accent6 2 2" xfId="4662"/>
    <cellStyle name="Accent6 20" xfId="4663"/>
    <cellStyle name="Accent6 20 2" xfId="4664"/>
    <cellStyle name="Accent6 21" xfId="4665"/>
    <cellStyle name="Accent6 21 2" xfId="4666"/>
    <cellStyle name="Accent6 22" xfId="4667"/>
    <cellStyle name="Accent6 3" xfId="4668"/>
    <cellStyle name="Accent6 3 2" xfId="4669"/>
    <cellStyle name="Accent6 4" xfId="4670"/>
    <cellStyle name="Accent6 4 2" xfId="4671"/>
    <cellStyle name="Accent6 5" xfId="4672"/>
    <cellStyle name="Accent6 5 2" xfId="4673"/>
    <cellStyle name="Accent6 6" xfId="4674"/>
    <cellStyle name="Accent6 6 2" xfId="4675"/>
    <cellStyle name="Accent6 7" xfId="4676"/>
    <cellStyle name="Accent6 7 2" xfId="4677"/>
    <cellStyle name="Accent6 8" xfId="4678"/>
    <cellStyle name="Accent6 8 2" xfId="4679"/>
    <cellStyle name="Accent6 9" xfId="4680"/>
    <cellStyle name="Accent6 9 2" xfId="4681"/>
    <cellStyle name="Accent6_Копия Расчет тарифов на 2011 год" xfId="4682"/>
    <cellStyle name="account" xfId="4683"/>
    <cellStyle name="Accounting" xfId="4684"/>
    <cellStyle name="Accounting 2" xfId="4685"/>
    <cellStyle name="acct" xfId="4686"/>
    <cellStyle name="Ăčďĺđńńűëęŕ" xfId="4687"/>
    <cellStyle name="Ăčďĺđńńűëęŕ 2" xfId="4688"/>
    <cellStyle name="Ăčďĺđńńűëęŕ 2 2" xfId="4689"/>
    <cellStyle name="Ăčďĺđńńűëęŕ 3" xfId="4690"/>
    <cellStyle name="Ăčďĺđńńűëęŕ_НВВ 2014 год  по заявкам" xfId="16017"/>
    <cellStyle name="AeE­ [0]_?A°??µAoC?" xfId="4691"/>
    <cellStyle name="AeE­_?A°??µAoC?" xfId="4692"/>
    <cellStyle name="Aeia?nnueea" xfId="4693"/>
    <cellStyle name="Aeia?nnueea 2" xfId="4694"/>
    <cellStyle name="AFE" xfId="4695"/>
    <cellStyle name="AFE 2" xfId="4696"/>
    <cellStyle name="Áĺççŕůčňíűé" xfId="4697"/>
    <cellStyle name="Äĺíĺćíűé [0]_(ňŕá 3č)" xfId="4698"/>
    <cellStyle name="Äĺíĺćíűé_(ňŕá 3č)" xfId="4699"/>
    <cellStyle name="alternate" xfId="4700"/>
    <cellStyle name="Anna" xfId="4701"/>
    <cellStyle name="AP_AR_UPS" xfId="4702"/>
    <cellStyle name="Arial 10" xfId="4703"/>
    <cellStyle name="Arial 10 2" xfId="4704"/>
    <cellStyle name="Arial 12" xfId="4705"/>
    <cellStyle name="Arial 12 2" xfId="4706"/>
    <cellStyle name="BackGround_General" xfId="4707"/>
    <cellStyle name="Bad" xfId="4708"/>
    <cellStyle name="Bad 10" xfId="4709"/>
    <cellStyle name="Bad 11" xfId="4710"/>
    <cellStyle name="Bad 12" xfId="4711"/>
    <cellStyle name="Bad 13" xfId="4712"/>
    <cellStyle name="Bad 14" xfId="4713"/>
    <cellStyle name="Bad 2" xfId="4714"/>
    <cellStyle name="Bad 2 2" xfId="4715"/>
    <cellStyle name="Bad 3" xfId="4716"/>
    <cellStyle name="Bad 4" xfId="4717"/>
    <cellStyle name="Bad 5" xfId="4718"/>
    <cellStyle name="Bad 6" xfId="4719"/>
    <cellStyle name="Bad 7" xfId="4720"/>
    <cellStyle name="Bad 8" xfId="4721"/>
    <cellStyle name="Bad 9" xfId="4722"/>
    <cellStyle name="Bad_НВВ 2014 год  по заявкам" xfId="16018"/>
    <cellStyle name="Balance" xfId="4723"/>
    <cellStyle name="Balance 2" xfId="4724"/>
    <cellStyle name="BalanceBold" xfId="4725"/>
    <cellStyle name="BalanceBold 2" xfId="4726"/>
    <cellStyle name="BLACK" xfId="4727"/>
    <cellStyle name="BLACK 2" xfId="4728"/>
    <cellStyle name="blank" xfId="4729"/>
    <cellStyle name="blank 2" xfId="4730"/>
    <cellStyle name="Blue" xfId="4731"/>
    <cellStyle name="Blue 2" xfId="16260"/>
    <cellStyle name="Blue_Calculation" xfId="16261"/>
    <cellStyle name="Body" xfId="4732"/>
    <cellStyle name="Body 2" xfId="4733"/>
    <cellStyle name="Body_$Dollars" xfId="16121"/>
    <cellStyle name="British Pound" xfId="4734"/>
    <cellStyle name="C?AO_?A°??µAoC?" xfId="4735"/>
    <cellStyle name="Calc Currency (0)" xfId="4736"/>
    <cellStyle name="Calc Currency (0) 2" xfId="4737"/>
    <cellStyle name="Calc Currency (0) 3" xfId="4738"/>
    <cellStyle name="Calc Currency (2)" xfId="4739"/>
    <cellStyle name="Calc Percent (0)" xfId="4740"/>
    <cellStyle name="Calc Percent (1)" xfId="4741"/>
    <cellStyle name="Calc Percent (2)" xfId="4742"/>
    <cellStyle name="Calc Units (0)" xfId="4743"/>
    <cellStyle name="Calc Units (1)" xfId="4744"/>
    <cellStyle name="Calc Units (2)" xfId="4745"/>
    <cellStyle name="Calculation" xfId="4746"/>
    <cellStyle name="Calculation 10" xfId="4747"/>
    <cellStyle name="Calculation 11" xfId="4748"/>
    <cellStyle name="Calculation 12" xfId="4749"/>
    <cellStyle name="Calculation 13" xfId="4750"/>
    <cellStyle name="Calculation 14" xfId="4751"/>
    <cellStyle name="Calculation 2" xfId="4752"/>
    <cellStyle name="Calculation 2 2" xfId="4753"/>
    <cellStyle name="Calculation 2 2 2" xfId="4754"/>
    <cellStyle name="Calculation 2 3" xfId="4755"/>
    <cellStyle name="Calculation 2 3 2" xfId="4756"/>
    <cellStyle name="Calculation 2 4" xfId="4757"/>
    <cellStyle name="Calculation 2 5" xfId="4758"/>
    <cellStyle name="Calculation 3" xfId="4759"/>
    <cellStyle name="Calculation 3 2" xfId="4760"/>
    <cellStyle name="Calculation 3 2 2" xfId="4761"/>
    <cellStyle name="Calculation 3 3" xfId="4762"/>
    <cellStyle name="Calculation 3 3 2" xfId="4763"/>
    <cellStyle name="Calculation 3 4" xfId="4764"/>
    <cellStyle name="Calculation 4" xfId="4765"/>
    <cellStyle name="Calculation 4 2" xfId="4766"/>
    <cellStyle name="Calculation 4 2 2" xfId="4767"/>
    <cellStyle name="Calculation 4 3" xfId="4768"/>
    <cellStyle name="Calculation 4 3 2" xfId="4769"/>
    <cellStyle name="Calculation 4 4" xfId="4770"/>
    <cellStyle name="Calculation 5" xfId="4771"/>
    <cellStyle name="Calculation 5 2" xfId="4772"/>
    <cellStyle name="Calculation 5 2 2" xfId="4773"/>
    <cellStyle name="Calculation 5 3" xfId="4774"/>
    <cellStyle name="Calculation 6" xfId="4775"/>
    <cellStyle name="Calculation 6 2" xfId="4776"/>
    <cellStyle name="Calculation 7" xfId="4777"/>
    <cellStyle name="Calculation 8" xfId="4778"/>
    <cellStyle name="Calculation 9" xfId="4779"/>
    <cellStyle name="Calculation_Xl0000026" xfId="4780"/>
    <cellStyle name="Case" xfId="4781"/>
    <cellStyle name="Case 2" xfId="4782"/>
    <cellStyle name="Cells 2" xfId="4783"/>
    <cellStyle name="Center Across" xfId="4784"/>
    <cellStyle name="Center Across 2" xfId="4785"/>
    <cellStyle name="Characteristic" xfId="4786"/>
    <cellStyle name="Characteristic 2" xfId="4787"/>
    <cellStyle name="CharactNote" xfId="4788"/>
    <cellStyle name="CharactNote 2" xfId="4789"/>
    <cellStyle name="CharactType" xfId="4790"/>
    <cellStyle name="CharactType 2" xfId="4791"/>
    <cellStyle name="CharactValue" xfId="4792"/>
    <cellStyle name="CharactValue 2" xfId="4793"/>
    <cellStyle name="CharactValueNote" xfId="4794"/>
    <cellStyle name="CharactValueNote 2" xfId="4795"/>
    <cellStyle name="CharShortType" xfId="4796"/>
    <cellStyle name="CharShortType 2" xfId="4797"/>
    <cellStyle name="Check" xfId="4798"/>
    <cellStyle name="Check 2" xfId="4799"/>
    <cellStyle name="Check 2 2" xfId="4800"/>
    <cellStyle name="Check 2 2 2" xfId="4801"/>
    <cellStyle name="Check 2 2_Карта сбора НВВ РЭ 1 полугодие" xfId="4802"/>
    <cellStyle name="Check 2 3" xfId="4803"/>
    <cellStyle name="Check 2 3 2" xfId="4804"/>
    <cellStyle name="Check 2 3_Карта сбора НВВ РЭ 1 полугодие" xfId="4805"/>
    <cellStyle name="Check 2 4" xfId="4806"/>
    <cellStyle name="Check 2 5" xfId="4807"/>
    <cellStyle name="Check 3" xfId="4808"/>
    <cellStyle name="Check 3 2" xfId="4809"/>
    <cellStyle name="Check 3 2 2" xfId="4810"/>
    <cellStyle name="Check 3 2_Карта сбора НВВ РЭ 1 полугодие" xfId="4811"/>
    <cellStyle name="Check 3 3" xfId="4812"/>
    <cellStyle name="Check 3 3 2" xfId="4813"/>
    <cellStyle name="Check 3 3_Карта сбора НВВ РЭ 1 полугодие" xfId="4814"/>
    <cellStyle name="Check 3 4" xfId="4815"/>
    <cellStyle name="Check 3_Карта сбора НВВ РЭ 1 полугодие" xfId="4816"/>
    <cellStyle name="Check 4" xfId="4817"/>
    <cellStyle name="Check 4 2" xfId="4818"/>
    <cellStyle name="Check 4_Карта сбора НВВ РЭ 1 полугодие" xfId="4819"/>
    <cellStyle name="Check 5" xfId="4820"/>
    <cellStyle name="Check 5 2" xfId="4821"/>
    <cellStyle name="Check 5_Карта сбора НВВ РЭ 1 полугодие" xfId="4822"/>
    <cellStyle name="Check 6" xfId="4823"/>
    <cellStyle name="Check Cell" xfId="4824"/>
    <cellStyle name="Check Cell 10" xfId="4825"/>
    <cellStyle name="Check Cell 10 2" xfId="4826"/>
    <cellStyle name="Check Cell 11" xfId="4827"/>
    <cellStyle name="Check Cell 11 2" xfId="4828"/>
    <cellStyle name="Check Cell 12" xfId="4829"/>
    <cellStyle name="Check Cell 12 2" xfId="4830"/>
    <cellStyle name="Check Cell 13" xfId="4831"/>
    <cellStyle name="Check Cell 13 2" xfId="4832"/>
    <cellStyle name="Check Cell 14" xfId="4833"/>
    <cellStyle name="Check Cell 14 2" xfId="4834"/>
    <cellStyle name="Check Cell 15" xfId="4835"/>
    <cellStyle name="Check Cell 2" xfId="4836"/>
    <cellStyle name="Check Cell 2 2" xfId="4837"/>
    <cellStyle name="Check Cell 2 2 2" xfId="4838"/>
    <cellStyle name="Check Cell 2 2 2 2" xfId="4839"/>
    <cellStyle name="Check Cell 2 2 3" xfId="4840"/>
    <cellStyle name="Check Cell 2 3" xfId="4841"/>
    <cellStyle name="Check Cell 2 3 2" xfId="4842"/>
    <cellStyle name="Check Cell 2 4" xfId="4843"/>
    <cellStyle name="Check Cell 3" xfId="4844"/>
    <cellStyle name="Check Cell 3 2" xfId="4845"/>
    <cellStyle name="Check Cell 3 2 2" xfId="4846"/>
    <cellStyle name="Check Cell 3 3" xfId="4847"/>
    <cellStyle name="Check Cell 4" xfId="4848"/>
    <cellStyle name="Check Cell 4 2" xfId="4849"/>
    <cellStyle name="Check Cell 5" xfId="4850"/>
    <cellStyle name="Check Cell 5 2" xfId="4851"/>
    <cellStyle name="Check Cell 6" xfId="4852"/>
    <cellStyle name="Check Cell 6 2" xfId="4853"/>
    <cellStyle name="Check Cell 7" xfId="4854"/>
    <cellStyle name="Check Cell 7 2" xfId="4855"/>
    <cellStyle name="Check Cell 8" xfId="4856"/>
    <cellStyle name="Check Cell 8 2" xfId="4857"/>
    <cellStyle name="Check Cell 9" xfId="4858"/>
    <cellStyle name="Check Cell 9 2" xfId="4859"/>
    <cellStyle name="Check Cell_Xl0000026" xfId="4860"/>
    <cellStyle name="Check_Карта сбора НВВ РЭ 1 полугодие" xfId="4861"/>
    <cellStyle name="Chek" xfId="4862"/>
    <cellStyle name="Chek 2" xfId="4863"/>
    <cellStyle name="Code" xfId="4864"/>
    <cellStyle name="Column Heading" xfId="4865"/>
    <cellStyle name="Column Heading 2" xfId="4866"/>
    <cellStyle name="Com " xfId="4867"/>
    <cellStyle name="Com  2" xfId="4868"/>
    <cellStyle name="Comma [0]" xfId="4869"/>
    <cellStyle name="Comma [00]" xfId="4870"/>
    <cellStyle name="Comma [1]" xfId="4871"/>
    <cellStyle name="Comma [1] 2" xfId="4872"/>
    <cellStyle name="Comma 0" xfId="4873"/>
    <cellStyle name="Comma 0 2" xfId="4874"/>
    <cellStyle name="Comma 0*" xfId="4875"/>
    <cellStyle name="Comma 0* 2" xfId="4876"/>
    <cellStyle name="Comma 2" xfId="4877"/>
    <cellStyle name="Comma 2 2" xfId="4878"/>
    <cellStyle name="Comma 3" xfId="16262"/>
    <cellStyle name="Comma 3*" xfId="4879"/>
    <cellStyle name="Comma 3* 2" xfId="4880"/>
    <cellStyle name="Comma_#6 Temps &amp; Contractors" xfId="4881"/>
    <cellStyle name="Comma0" xfId="4882"/>
    <cellStyle name="Comma0 2" xfId="4883"/>
    <cellStyle name="Comma0_НВВ 2014 год  по заявкам" xfId="16019"/>
    <cellStyle name="Comments" xfId="4884"/>
    <cellStyle name="Comments 2" xfId="4885"/>
    <cellStyle name="Condition" xfId="4886"/>
    <cellStyle name="Condition 2" xfId="4887"/>
    <cellStyle name="CondMandatory" xfId="4888"/>
    <cellStyle name="CondMandatory 2" xfId="4889"/>
    <cellStyle name="Content1" xfId="4890"/>
    <cellStyle name="Content1 2" xfId="4891"/>
    <cellStyle name="Content2" xfId="4892"/>
    <cellStyle name="Content2 2" xfId="4893"/>
    <cellStyle name="Content3" xfId="4894"/>
    <cellStyle name="Content3 2" xfId="4895"/>
    <cellStyle name="Çŕůčňíűé" xfId="4896"/>
    <cellStyle name="Currency [0]" xfId="4897"/>
    <cellStyle name="Currency [0] 2" xfId="4898"/>
    <cellStyle name="Currency [0] 2 2" xfId="4899"/>
    <cellStyle name="Currency [0] 2 3" xfId="4900"/>
    <cellStyle name="Currency [0] 2 4" xfId="4901"/>
    <cellStyle name="Currency [0] 2 5" xfId="4902"/>
    <cellStyle name="Currency [0] 2 6" xfId="4903"/>
    <cellStyle name="Currency [0] 2 7" xfId="4904"/>
    <cellStyle name="Currency [0] 2 8" xfId="4905"/>
    <cellStyle name="Currency [0] 2 9" xfId="4906"/>
    <cellStyle name="Currency [0] 2_НВВ 2014 год  по заявкам" xfId="16020"/>
    <cellStyle name="Currency [0] 3" xfId="4907"/>
    <cellStyle name="Currency [0] 3 10" xfId="4908"/>
    <cellStyle name="Currency [0] 3 2" xfId="4909"/>
    <cellStyle name="Currency [0] 3 3" xfId="4910"/>
    <cellStyle name="Currency [0] 3 4" xfId="4911"/>
    <cellStyle name="Currency [0] 3 5" xfId="4912"/>
    <cellStyle name="Currency [0] 3 6" xfId="4913"/>
    <cellStyle name="Currency [0] 3 7" xfId="4914"/>
    <cellStyle name="Currency [0] 3 8" xfId="4915"/>
    <cellStyle name="Currency [0] 3 9" xfId="4916"/>
    <cellStyle name="Currency [0] 4" xfId="4917"/>
    <cellStyle name="Currency [0] 4 2" xfId="4918"/>
    <cellStyle name="Currency [0] 4 3" xfId="4919"/>
    <cellStyle name="Currency [0] 4 4" xfId="4920"/>
    <cellStyle name="Currency [0] 4 5" xfId="4921"/>
    <cellStyle name="Currency [0] 4 6" xfId="4922"/>
    <cellStyle name="Currency [0] 4 7" xfId="4923"/>
    <cellStyle name="Currency [0] 4 8" xfId="4924"/>
    <cellStyle name="Currency [0] 4 9" xfId="4925"/>
    <cellStyle name="Currency [0] 5" xfId="4926"/>
    <cellStyle name="Currency [0] 5 2" xfId="4927"/>
    <cellStyle name="Currency [0] 5 3" xfId="4928"/>
    <cellStyle name="Currency [0] 5 4" xfId="4929"/>
    <cellStyle name="Currency [0] 5 5" xfId="4930"/>
    <cellStyle name="Currency [0] 5 6" xfId="4931"/>
    <cellStyle name="Currency [0] 5 7" xfId="4932"/>
    <cellStyle name="Currency [0] 5 8" xfId="4933"/>
    <cellStyle name="Currency [0] 5 9" xfId="4934"/>
    <cellStyle name="Currency [0] 6" xfId="4935"/>
    <cellStyle name="Currency [0] 6 2" xfId="4936"/>
    <cellStyle name="Currency [0] 6 3" xfId="4937"/>
    <cellStyle name="Currency [0] 7" xfId="4938"/>
    <cellStyle name="Currency [0] 7 2" xfId="4939"/>
    <cellStyle name="Currency [0] 7 3" xfId="4940"/>
    <cellStyle name="Currency [0] 8" xfId="4941"/>
    <cellStyle name="Currency [0] 8 2" xfId="4942"/>
    <cellStyle name="Currency [0] 8 3" xfId="4943"/>
    <cellStyle name="Currency [0]_НВВ 2014 год  по заявкам" xfId="16021"/>
    <cellStyle name="Currency [00]" xfId="4944"/>
    <cellStyle name="Currency [1]" xfId="4945"/>
    <cellStyle name="Currency 0" xfId="4946"/>
    <cellStyle name="Currency 0 2" xfId="4947"/>
    <cellStyle name="Currency 2" xfId="4948"/>
    <cellStyle name="Currency 2 2" xfId="4949"/>
    <cellStyle name="Currency EN" xfId="4950"/>
    <cellStyle name="Currency EN 2" xfId="4951"/>
    <cellStyle name="Currency EN 3" xfId="4952"/>
    <cellStyle name="Currency RU" xfId="4953"/>
    <cellStyle name="Currency RU 2" xfId="4954"/>
    <cellStyle name="Currency RU 3" xfId="4955"/>
    <cellStyle name="Currency RU calc" xfId="4956"/>
    <cellStyle name="Currency RU calc 2" xfId="4957"/>
    <cellStyle name="Currency RU calc 2 2" xfId="4958"/>
    <cellStyle name="Currency RU calc 3" xfId="4959"/>
    <cellStyle name="Currency RU calc 3 2" xfId="4960"/>
    <cellStyle name="Currency RU calc 4" xfId="4961"/>
    <cellStyle name="Currency RU_CP-P (2)" xfId="4962"/>
    <cellStyle name="Currency_#6 Temps &amp; Contractors" xfId="4963"/>
    <cellStyle name="Currency0" xfId="4964"/>
    <cellStyle name="Currency0 2" xfId="4965"/>
    <cellStyle name="Currency0_НВВ 2014 год  по заявкам" xfId="16022"/>
    <cellStyle name="Currency2" xfId="4966"/>
    <cellStyle name="Currency2 2" xfId="4967"/>
    <cellStyle name="Data" xfId="4968"/>
    <cellStyle name="Data 2" xfId="4969"/>
    <cellStyle name="DataBold" xfId="4970"/>
    <cellStyle name="DataBold 2" xfId="4971"/>
    <cellStyle name="Date" xfId="4972"/>
    <cellStyle name="Date 10" xfId="4973"/>
    <cellStyle name="date 2" xfId="4974"/>
    <cellStyle name="Date 3" xfId="4975"/>
    <cellStyle name="date 3 2" xfId="4976"/>
    <cellStyle name="Date 4" xfId="4977"/>
    <cellStyle name="date 4 2" xfId="4978"/>
    <cellStyle name="Date 5" xfId="4979"/>
    <cellStyle name="Date 6" xfId="4980"/>
    <cellStyle name="Date 7" xfId="4981"/>
    <cellStyle name="Date 8" xfId="4982"/>
    <cellStyle name="Date 9" xfId="4983"/>
    <cellStyle name="Date Aligned" xfId="4984"/>
    <cellStyle name="Date Aligned 2" xfId="4985"/>
    <cellStyle name="Date EN" xfId="4986"/>
    <cellStyle name="Date RU" xfId="4987"/>
    <cellStyle name="Date Short" xfId="4988"/>
    <cellStyle name="Date_LRP Model (13.05.02)" xfId="4989"/>
    <cellStyle name="Dates" xfId="4990"/>
    <cellStyle name="Dec_0" xfId="4991"/>
    <cellStyle name="DELTA" xfId="4992"/>
    <cellStyle name="Dezimal [0]_Compiling Utility Macros" xfId="4993"/>
    <cellStyle name="Dezimal_Compiling Utility Macros" xfId="4994"/>
    <cellStyle name="DistributionType" xfId="4995"/>
    <cellStyle name="DistributionType 2" xfId="4996"/>
    <cellStyle name="Dollars" xfId="4997"/>
    <cellStyle name="done" xfId="4998"/>
    <cellStyle name="Dotted Line" xfId="4999"/>
    <cellStyle name="Dotted Line 2" xfId="5000"/>
    <cellStyle name="Double Accounting" xfId="5001"/>
    <cellStyle name="Double Accounting 2" xfId="5002"/>
    <cellStyle name="Dziesiêtny [0]_1" xfId="5003"/>
    <cellStyle name="Dziesiêtny_1" xfId="5004"/>
    <cellStyle name="E&amp;Y House" xfId="5005"/>
    <cellStyle name="E&amp;Y House 2" xfId="5006"/>
    <cellStyle name="E-mail" xfId="5007"/>
    <cellStyle name="E-mail 2" xfId="5008"/>
    <cellStyle name="E-mail 3" xfId="5009"/>
    <cellStyle name="E-mail_46EP.2011(v2.0)" xfId="5010"/>
    <cellStyle name="Emphasis 1" xfId="5011"/>
    <cellStyle name="Emphasis 1 2" xfId="5012"/>
    <cellStyle name="Emphasis 2" xfId="5013"/>
    <cellStyle name="Emphasis 2 2" xfId="5014"/>
    <cellStyle name="Emphasis 3" xfId="5015"/>
    <cellStyle name="Emphasis 3 2" xfId="5016"/>
    <cellStyle name="Enter Currency (0)" xfId="5017"/>
    <cellStyle name="Enter Currency (2)" xfId="5018"/>
    <cellStyle name="Enter Units (0)" xfId="5019"/>
    <cellStyle name="Enter Units (1)" xfId="5020"/>
    <cellStyle name="Enter Units (2)" xfId="5021"/>
    <cellStyle name="Euro" xfId="5022"/>
    <cellStyle name="Euro 2" xfId="5023"/>
    <cellStyle name="Euro 2 2" xfId="5024"/>
    <cellStyle name="Euro 3" xfId="5025"/>
    <cellStyle name="Euro_НВВ 2014 год  по заявкам" xfId="16023"/>
    <cellStyle name="ew" xfId="5026"/>
    <cellStyle name="Excel Built-in Normal" xfId="5027"/>
    <cellStyle name="Excel Built-in Normal 2" xfId="5028"/>
    <cellStyle name="Excel Built-in Normal 2 2" xfId="5029"/>
    <cellStyle name="Excel Built-in Normal 3" xfId="5030"/>
    <cellStyle name="Excel Built-in Normal_НВВ 2014 год  по заявкам" xfId="16024"/>
    <cellStyle name="Explanatory Text" xfId="5031"/>
    <cellStyle name="Explanatory Text 10" xfId="5032"/>
    <cellStyle name="Explanatory Text 11" xfId="5033"/>
    <cellStyle name="Explanatory Text 12" xfId="5034"/>
    <cellStyle name="Explanatory Text 13" xfId="5035"/>
    <cellStyle name="Explanatory Text 14" xfId="5036"/>
    <cellStyle name="Explanatory Text 2" xfId="5037"/>
    <cellStyle name="Explanatory Text 3" xfId="5038"/>
    <cellStyle name="Explanatory Text 4" xfId="5039"/>
    <cellStyle name="Explanatory Text 5" xfId="5040"/>
    <cellStyle name="Explanatory Text 6" xfId="5041"/>
    <cellStyle name="Explanatory Text 7" xfId="5042"/>
    <cellStyle name="Explanatory Text 8" xfId="5043"/>
    <cellStyle name="Explanatory Text 9" xfId="5044"/>
    <cellStyle name="Explanatory Text_НВВ 2014 год  по заявкам" xfId="16025"/>
    <cellStyle name="Ezres [0]_Document" xfId="5045"/>
    <cellStyle name="Ezres_Document" xfId="5046"/>
    <cellStyle name="F2" xfId="5047"/>
    <cellStyle name="F2 2" xfId="5048"/>
    <cellStyle name="F3" xfId="5049"/>
    <cellStyle name="F3 2" xfId="5050"/>
    <cellStyle name="F4" xfId="5051"/>
    <cellStyle name="F4 2" xfId="5052"/>
    <cellStyle name="F5" xfId="5053"/>
    <cellStyle name="F5 2" xfId="5054"/>
    <cellStyle name="F6" xfId="5055"/>
    <cellStyle name="F6 2" xfId="5056"/>
    <cellStyle name="F7" xfId="5057"/>
    <cellStyle name="F7 2" xfId="5058"/>
    <cellStyle name="F8" xfId="5059"/>
    <cellStyle name="F8 2" xfId="5060"/>
    <cellStyle name="fghdfhgvhgvhOR" xfId="5061"/>
    <cellStyle name="Fixed" xfId="5062"/>
    <cellStyle name="Fixed 2" xfId="5063"/>
    <cellStyle name="Fixed_НВВ 2014 год  по заявкам" xfId="16026"/>
    <cellStyle name="Flag" xfId="5064"/>
    <cellStyle name="Flag 2" xfId="5065"/>
    <cellStyle name="fo]_x000d__x000a_UserName=Murat Zelef_x000d__x000a_UserCompany=Bumerang_x000d__x000a__x000d__x000a_[File Paths]_x000d__x000a_WorkingDirectory=C:\EQUIS\DLWIN_x000d__x000a_DownLoader=C" xfId="5066"/>
    <cellStyle name="fo]_x000d__x000a_UserName=Murat Zelef_x000d__x000a_UserCompany=Bumerang_x000d__x000a__x000d__x000a_[File Paths]_x000d__x000a_WorkingDirectory=C:\EQUIS\DLWIN_x000d__x000a_DownLoader=C 2" xfId="5067"/>
    <cellStyle name="Followed Hyperlink" xfId="5068"/>
    <cellStyle name="Followed Hyperlink 2" xfId="5069"/>
    <cellStyle name="Followed Hyperlink 2 2" xfId="5070"/>
    <cellStyle name="Followed Hyperlink 3" xfId="5071"/>
    <cellStyle name="Followed Hyperlink_08-11-2000" xfId="5072"/>
    <cellStyle name="Fonts" xfId="5073"/>
    <cellStyle name="Fonts 2" xfId="5074"/>
    <cellStyle name="Fonts 2 2" xfId="5075"/>
    <cellStyle name="Fonts 2 2 2" xfId="5076"/>
    <cellStyle name="Fonts 2 3" xfId="5077"/>
    <cellStyle name="Fonts 2 3 2" xfId="5078"/>
    <cellStyle name="Fonts 2 4" xfId="5079"/>
    <cellStyle name="Fonts 2_Карта сбора НВВ РЭ 1 полугодие" xfId="5080"/>
    <cellStyle name="Fonts 3" xfId="5081"/>
    <cellStyle name="Fonts 3 2" xfId="5082"/>
    <cellStyle name="Fonts 3 2 2" xfId="5083"/>
    <cellStyle name="Fonts 3 3" xfId="5084"/>
    <cellStyle name="Fonts 3 3 2" xfId="5085"/>
    <cellStyle name="Fonts 3 4" xfId="5086"/>
    <cellStyle name="Fonts 3_Карта сбора НВВ РЭ 1 полугодие" xfId="5087"/>
    <cellStyle name="Fonts 4" xfId="5088"/>
    <cellStyle name="Fonts 4 2" xfId="5089"/>
    <cellStyle name="Fonts 5" xfId="5090"/>
    <cellStyle name="Fonts 5 2" xfId="5091"/>
    <cellStyle name="Fonts 6" xfId="5092"/>
    <cellStyle name="Fonts_Карта сбора НВВ РЭ 1 полугодие" xfId="5093"/>
    <cellStyle name="footer" xfId="5094"/>
    <cellStyle name="Footnote" xfId="5095"/>
    <cellStyle name="Footnote 2" xfId="5096"/>
    <cellStyle name="Footnotes" xfId="5097"/>
    <cellStyle name="Footnotes 2" xfId="5098"/>
    <cellStyle name="General_Ledger" xfId="5099"/>
    <cellStyle name="Good" xfId="5100"/>
    <cellStyle name="Good 10" xfId="5101"/>
    <cellStyle name="Good 11" xfId="5102"/>
    <cellStyle name="Good 12" xfId="5103"/>
    <cellStyle name="Good 13" xfId="5104"/>
    <cellStyle name="Good 14" xfId="5105"/>
    <cellStyle name="Good 2" xfId="5106"/>
    <cellStyle name="Good 2 2" xfId="5107"/>
    <cellStyle name="Good 3" xfId="5108"/>
    <cellStyle name="Good 4" xfId="5109"/>
    <cellStyle name="Good 5" xfId="5110"/>
    <cellStyle name="Good 6" xfId="5111"/>
    <cellStyle name="Good 7" xfId="5112"/>
    <cellStyle name="Good 8" xfId="5113"/>
    <cellStyle name="Good 9" xfId="5114"/>
    <cellStyle name="Good_НВВ 2014 год  по заявкам" xfId="16027"/>
    <cellStyle name="Green" xfId="5115"/>
    <cellStyle name="Grey" xfId="5116"/>
    <cellStyle name="Grey 2" xfId="5117"/>
    <cellStyle name="Group" xfId="5118"/>
    <cellStyle name="Group 2" xfId="5119"/>
    <cellStyle name="GroupNote" xfId="5120"/>
    <cellStyle name="GroupNote 2" xfId="5121"/>
    <cellStyle name="hard no" xfId="5122"/>
    <cellStyle name="hard no 2" xfId="5123"/>
    <cellStyle name="Hard Percent" xfId="5124"/>
    <cellStyle name="Hard Percent 2" xfId="5125"/>
    <cellStyle name="hardno" xfId="5126"/>
    <cellStyle name="Header" xfId="5127"/>
    <cellStyle name="Header 2" xfId="5128"/>
    <cellStyle name="Header 3" xfId="5129"/>
    <cellStyle name="Header1" xfId="5130"/>
    <cellStyle name="Header1 2" xfId="5131"/>
    <cellStyle name="Header1 2 2" xfId="5132"/>
    <cellStyle name="Header1 2 2 2" xfId="5133"/>
    <cellStyle name="Header1 2 3" xfId="5134"/>
    <cellStyle name="Header1 2 3 2" xfId="5135"/>
    <cellStyle name="Header1 2 4" xfId="5136"/>
    <cellStyle name="Header1 2_Карта сбора НВВ РЭ 1 полугодие" xfId="5137"/>
    <cellStyle name="Header1 3" xfId="5138"/>
    <cellStyle name="Header1 3 2" xfId="5139"/>
    <cellStyle name="Header1 3 2 2" xfId="5140"/>
    <cellStyle name="Header1 3 3" xfId="5141"/>
    <cellStyle name="Header1 3 3 2" xfId="5142"/>
    <cellStyle name="Header1 3 4" xfId="5143"/>
    <cellStyle name="Header1 3_Карта сбора НВВ РЭ 1 полугодие" xfId="5144"/>
    <cellStyle name="Header1 4" xfId="5145"/>
    <cellStyle name="Header1 5" xfId="5146"/>
    <cellStyle name="Header2" xfId="5147"/>
    <cellStyle name="Header2 2" xfId="5148"/>
    <cellStyle name="Header2 2 2" xfId="5149"/>
    <cellStyle name="Header2 2 2 2" xfId="5150"/>
    <cellStyle name="Header2 2 3" xfId="5151"/>
    <cellStyle name="Header2 2 3 2" xfId="5152"/>
    <cellStyle name="Header2 2 4" xfId="5153"/>
    <cellStyle name="Header2 3" xfId="5154"/>
    <cellStyle name="Header2 3 2" xfId="5155"/>
    <cellStyle name="Header2 3 2 2" xfId="5156"/>
    <cellStyle name="Header2 3 3" xfId="5157"/>
    <cellStyle name="Header2 3 3 2" xfId="5158"/>
    <cellStyle name="Header2 3 4" xfId="5159"/>
    <cellStyle name="Header2 4" xfId="5160"/>
    <cellStyle name="Header2 4 2" xfId="5161"/>
    <cellStyle name="Header2 4 2 2" xfId="5162"/>
    <cellStyle name="Header2 4 3" xfId="5163"/>
    <cellStyle name="Header2 5" xfId="5164"/>
    <cellStyle name="Header2 5 2" xfId="5165"/>
    <cellStyle name="Header2 6" xfId="5166"/>
    <cellStyle name="Header2_реестр объектов ЕНЭС" xfId="5167"/>
    <cellStyle name="Heading" xfId="5168"/>
    <cellStyle name="Heading 1" xfId="5169"/>
    <cellStyle name="Heading 1 1" xfId="5170"/>
    <cellStyle name="Heading 1 1 2" xfId="5171"/>
    <cellStyle name="Heading 1 10" xfId="5172"/>
    <cellStyle name="Heading 1 11" xfId="5173"/>
    <cellStyle name="Heading 1 12" xfId="5174"/>
    <cellStyle name="Heading 1 13" xfId="5175"/>
    <cellStyle name="Heading 1 14" xfId="5176"/>
    <cellStyle name="Heading 1 2" xfId="5177"/>
    <cellStyle name="Heading 1 2 2" xfId="5178"/>
    <cellStyle name="Heading 1 2 2 2" xfId="5179"/>
    <cellStyle name="Heading 1 2 3" xfId="5180"/>
    <cellStyle name="Heading 1 3" xfId="5181"/>
    <cellStyle name="Heading 1 3 2" xfId="5182"/>
    <cellStyle name="Heading 1 3 2 2" xfId="5183"/>
    <cellStyle name="Heading 1 4" xfId="5184"/>
    <cellStyle name="Heading 1 4 2" xfId="5185"/>
    <cellStyle name="Heading 1 5" xfId="5186"/>
    <cellStyle name="Heading 1 6" xfId="5187"/>
    <cellStyle name="Heading 1 7" xfId="5188"/>
    <cellStyle name="Heading 1 8" xfId="5189"/>
    <cellStyle name="Heading 1 9" xfId="5190"/>
    <cellStyle name="Heading 1_Xl0000026" xfId="5191"/>
    <cellStyle name="Heading 2" xfId="5192"/>
    <cellStyle name="Heading 2 10" xfId="5193"/>
    <cellStyle name="Heading 2 11" xfId="5194"/>
    <cellStyle name="Heading 2 12" xfId="5195"/>
    <cellStyle name="Heading 2 13" xfId="5196"/>
    <cellStyle name="Heading 2 14" xfId="5197"/>
    <cellStyle name="Heading 2 2" xfId="5198"/>
    <cellStyle name="Heading 2 2 2" xfId="5199"/>
    <cellStyle name="Heading 2 2 2 2" xfId="5200"/>
    <cellStyle name="Heading 2 2 3" xfId="5201"/>
    <cellStyle name="Heading 2 3" xfId="5202"/>
    <cellStyle name="Heading 2 4" xfId="5203"/>
    <cellStyle name="Heading 2 5" xfId="5204"/>
    <cellStyle name="Heading 2 6" xfId="5205"/>
    <cellStyle name="Heading 2 7" xfId="5206"/>
    <cellStyle name="Heading 2 8" xfId="5207"/>
    <cellStyle name="Heading 2 9" xfId="5208"/>
    <cellStyle name="Heading 2_Xl0000026" xfId="5209"/>
    <cellStyle name="Heading 3" xfId="5210"/>
    <cellStyle name="Heading 3 10" xfId="5211"/>
    <cellStyle name="Heading 3 11" xfId="5212"/>
    <cellStyle name="Heading 3 12" xfId="5213"/>
    <cellStyle name="Heading 3 13" xfId="5214"/>
    <cellStyle name="Heading 3 14" xfId="5215"/>
    <cellStyle name="Heading 3 2" xfId="5216"/>
    <cellStyle name="Heading 3 2 2" xfId="5217"/>
    <cellStyle name="Heading 3 2 3" xfId="5218"/>
    <cellStyle name="Heading 3 3" xfId="5219"/>
    <cellStyle name="Heading 3 3 2" xfId="5220"/>
    <cellStyle name="Heading 3 4" xfId="5221"/>
    <cellStyle name="Heading 3 5" xfId="5222"/>
    <cellStyle name="Heading 3 6" xfId="5223"/>
    <cellStyle name="Heading 3 7" xfId="5224"/>
    <cellStyle name="Heading 3 8" xfId="5225"/>
    <cellStyle name="Heading 3 9" xfId="5226"/>
    <cellStyle name="Heading 3_Xl0000026" xfId="5227"/>
    <cellStyle name="Heading 4" xfId="5228"/>
    <cellStyle name="Heading 4 10" xfId="5229"/>
    <cellStyle name="Heading 4 11" xfId="5230"/>
    <cellStyle name="Heading 4 12" xfId="5231"/>
    <cellStyle name="Heading 4 13" xfId="5232"/>
    <cellStyle name="Heading 4 14" xfId="5233"/>
    <cellStyle name="Heading 4 2" xfId="5234"/>
    <cellStyle name="Heading 4 2 2" xfId="5235"/>
    <cellStyle name="Heading 4 3" xfId="5236"/>
    <cellStyle name="Heading 4 4" xfId="5237"/>
    <cellStyle name="Heading 4 5" xfId="5238"/>
    <cellStyle name="Heading 4 6" xfId="5239"/>
    <cellStyle name="Heading 4 7" xfId="5240"/>
    <cellStyle name="Heading 4 8" xfId="5241"/>
    <cellStyle name="Heading 4 9" xfId="5242"/>
    <cellStyle name="Heading 4_НВВ 2014 год  по заявкам" xfId="16028"/>
    <cellStyle name="heading 5" xfId="5243"/>
    <cellStyle name="heading 5 2" xfId="5244"/>
    <cellStyle name="heading 5 2 2" xfId="5245"/>
    <cellStyle name="heading 5 3" xfId="5246"/>
    <cellStyle name="heading 6" xfId="5247"/>
    <cellStyle name="heading 6 2" xfId="5248"/>
    <cellStyle name="heading 6 2 2" xfId="5249"/>
    <cellStyle name="heading 6 3" xfId="5250"/>
    <cellStyle name="Heading 7" xfId="5251"/>
    <cellStyle name="heading_a2" xfId="5252"/>
    <cellStyle name="Heading1" xfId="5253"/>
    <cellStyle name="Heading1 2" xfId="5254"/>
    <cellStyle name="Heading2" xfId="5255"/>
    <cellStyle name="Heading2 2" xfId="5256"/>
    <cellStyle name="Heading2 3" xfId="5257"/>
    <cellStyle name="Heading2_46EP.2011(v2.0)" xfId="5258"/>
    <cellStyle name="Heading3" xfId="5259"/>
    <cellStyle name="Heading3 2" xfId="5260"/>
    <cellStyle name="Heading4" xfId="5261"/>
    <cellStyle name="Heading4 2" xfId="5262"/>
    <cellStyle name="Heading5" xfId="5263"/>
    <cellStyle name="Heading5 2" xfId="5264"/>
    <cellStyle name="Heading6" xfId="5265"/>
    <cellStyle name="Heading6 2" xfId="5266"/>
    <cellStyle name="HeadingS" xfId="5267"/>
    <cellStyle name="HeadingS 2" xfId="5268"/>
    <cellStyle name="HeadingS 2 2" xfId="5269"/>
    <cellStyle name="HeadingS 3" xfId="5270"/>
    <cellStyle name="HeadingS 3 2" xfId="5271"/>
    <cellStyle name="HeadingS 4" xfId="5272"/>
    <cellStyle name="Hidden" xfId="5273"/>
    <cellStyle name="Hidden 2" xfId="5274"/>
    <cellStyle name="Hidden 2 2" xfId="5275"/>
    <cellStyle name="Hidden 2 2 2" xfId="5276"/>
    <cellStyle name="Hidden 2 2_Карта сбора НВВ РЭ 1 полугодие" xfId="5277"/>
    <cellStyle name="Hidden 2 3" xfId="5278"/>
    <cellStyle name="Hidden 2 3 2" xfId="5279"/>
    <cellStyle name="Hidden 2 3_Карта сбора НВВ РЭ 1 полугодие" xfId="5280"/>
    <cellStyle name="Hidden 2 4" xfId="5281"/>
    <cellStyle name="Hidden 2 5" xfId="5282"/>
    <cellStyle name="Hidden 2_Карта сбора НВВ РЭ 1 полугодие" xfId="5283"/>
    <cellStyle name="Hidden 3" xfId="5284"/>
    <cellStyle name="Hidden 3 2" xfId="5285"/>
    <cellStyle name="Hidden 3 2 2" xfId="5286"/>
    <cellStyle name="Hidden 3 2_Карта сбора НВВ РЭ 1 полугодие" xfId="5287"/>
    <cellStyle name="Hidden 3 3" xfId="5288"/>
    <cellStyle name="Hidden 3 3 2" xfId="5289"/>
    <cellStyle name="Hidden 3 3_Карта сбора НВВ РЭ 1 полугодие" xfId="5290"/>
    <cellStyle name="Hidden 3 4" xfId="5291"/>
    <cellStyle name="Hidden 3_Карта сбора НВВ РЭ 1 полугодие" xfId="5292"/>
    <cellStyle name="Hidden 4" xfId="5293"/>
    <cellStyle name="Hidden 4 2" xfId="5294"/>
    <cellStyle name="Hidden 4_Карта сбора НВВ РЭ 1 полугодие" xfId="5295"/>
    <cellStyle name="Hidden 5" xfId="5296"/>
    <cellStyle name="Hidden 5 2" xfId="5297"/>
    <cellStyle name="Hidden 5_Карта сбора НВВ РЭ 1 полугодие" xfId="5298"/>
    <cellStyle name="Hidden 6" xfId="5299"/>
    <cellStyle name="Hidden_Карта сбора НВВ РЭ 1 полугодие" xfId="5300"/>
    <cellStyle name="Hide" xfId="5301"/>
    <cellStyle name="Horizontal" xfId="5302"/>
    <cellStyle name="Horizontal 2" xfId="5303"/>
    <cellStyle name="Hyperlink" xfId="5304"/>
    <cellStyle name="Hyperlink 2" xfId="5305"/>
    <cellStyle name="Hyperlink 2 2" xfId="5306"/>
    <cellStyle name="Hyperlink 3" xfId="5307"/>
    <cellStyle name="Hyperlink_08-11-2000" xfId="5308"/>
    <cellStyle name="I?ioaio" xfId="5309"/>
    <cellStyle name="I?ioaio 2" xfId="5310"/>
    <cellStyle name="Iau?iue" xfId="5311"/>
    <cellStyle name="Iau?iue 2" xfId="5312"/>
    <cellStyle name="Iau?iue_?iardu1999a" xfId="16263"/>
    <cellStyle name="Iau?iue1" xfId="5313"/>
    <cellStyle name="Iau?iue1 2" xfId="5314"/>
    <cellStyle name="Îáű÷íűé__FES" xfId="5315"/>
    <cellStyle name="Îáû÷íûé_cogs" xfId="5316"/>
    <cellStyle name="Îňęđűâŕâřŕ˙ń˙ ăčďĺđńńűëęŕ" xfId="5317"/>
    <cellStyle name="Îňęđűâŕâřŕ˙ń˙ ăčďĺđńńűëęŕ 2" xfId="5318"/>
    <cellStyle name="Îňęđűâŕâřŕ˙ń˙ ăčďĺđńńűëęŕ 2 2" xfId="5319"/>
    <cellStyle name="Îňęđűâŕâřŕ˙ń˙ ăčďĺđńńűëęŕ 3" xfId="5320"/>
    <cellStyle name="Îňęđűâŕâřŕ˙ń˙ ăčďĺđńńűëęŕ_НВВ 2014 год  по заявкам" xfId="16029"/>
    <cellStyle name="Info" xfId="5321"/>
    <cellStyle name="Info 2" xfId="5322"/>
    <cellStyle name="Info_Карта сбора НВВ РЭ 1 полугодие" xfId="5323"/>
    <cellStyle name="Input" xfId="5324"/>
    <cellStyle name="Input [yellow]" xfId="5325"/>
    <cellStyle name="Input [yellow] 2" xfId="5326"/>
    <cellStyle name="Input 10" xfId="5327"/>
    <cellStyle name="Input 10 2" xfId="5328"/>
    <cellStyle name="Input 11" xfId="5329"/>
    <cellStyle name="Input 11 2" xfId="5330"/>
    <cellStyle name="Input 12" xfId="5331"/>
    <cellStyle name="Input 12 2" xfId="5332"/>
    <cellStyle name="Input 13" xfId="5333"/>
    <cellStyle name="Input 13 2" xfId="5334"/>
    <cellStyle name="Input 14" xfId="5335"/>
    <cellStyle name="Input 14 2" xfId="5336"/>
    <cellStyle name="Input 15" xfId="5337"/>
    <cellStyle name="Input 2" xfId="5338"/>
    <cellStyle name="Input 2 2" xfId="5339"/>
    <cellStyle name="Input 2 2 2" xfId="5340"/>
    <cellStyle name="Input 2 2 2 2" xfId="5341"/>
    <cellStyle name="Input 2 2 3" xfId="5342"/>
    <cellStyle name="Input 2 3" xfId="5343"/>
    <cellStyle name="Input 2 3 2" xfId="5344"/>
    <cellStyle name="Input 2 4" xfId="5345"/>
    <cellStyle name="Input 3" xfId="5346"/>
    <cellStyle name="Input 3 2" xfId="5347"/>
    <cellStyle name="Input 3 2 2" xfId="5348"/>
    <cellStyle name="Input 3 2 2 2" xfId="5349"/>
    <cellStyle name="Input 3 2 3" xfId="5350"/>
    <cellStyle name="Input 3 3" xfId="5351"/>
    <cellStyle name="Input 3 3 2" xfId="5352"/>
    <cellStyle name="Input 3 4" xfId="5353"/>
    <cellStyle name="Input 4" xfId="5354"/>
    <cellStyle name="Input 4 2" xfId="5355"/>
    <cellStyle name="Input 4 2 2" xfId="5356"/>
    <cellStyle name="Input 4 2 2 2" xfId="5357"/>
    <cellStyle name="Input 4 2 3" xfId="5358"/>
    <cellStyle name="Input 4 3" xfId="5359"/>
    <cellStyle name="Input 4 3 2" xfId="5360"/>
    <cellStyle name="Input 4 4" xfId="5361"/>
    <cellStyle name="Input 5" xfId="5362"/>
    <cellStyle name="Input 5 2" xfId="5363"/>
    <cellStyle name="Input 5 2 2" xfId="5364"/>
    <cellStyle name="Input 5 3" xfId="5365"/>
    <cellStyle name="Input 5 3 2" xfId="5366"/>
    <cellStyle name="Input 5 4" xfId="5367"/>
    <cellStyle name="Input 6" xfId="5368"/>
    <cellStyle name="Input 6 2" xfId="5369"/>
    <cellStyle name="Input 6 2 2" xfId="5370"/>
    <cellStyle name="Input 6 3" xfId="5371"/>
    <cellStyle name="Input 6 3 2" xfId="5372"/>
    <cellStyle name="Input 6 4" xfId="5373"/>
    <cellStyle name="Input 7" xfId="5374"/>
    <cellStyle name="Input 7 2" xfId="5375"/>
    <cellStyle name="Input 7 2 2" xfId="5376"/>
    <cellStyle name="Input 7 3" xfId="5377"/>
    <cellStyle name="Input 7 3 2" xfId="5378"/>
    <cellStyle name="Input 7 4" xfId="5379"/>
    <cellStyle name="Input 8" xfId="5380"/>
    <cellStyle name="Input 8 2" xfId="5381"/>
    <cellStyle name="Input 8 2 2" xfId="5382"/>
    <cellStyle name="Input 8 3" xfId="5383"/>
    <cellStyle name="Input 9" xfId="5384"/>
    <cellStyle name="Input 9 2" xfId="5385"/>
    <cellStyle name="Input_Cell" xfId="5386"/>
    <cellStyle name="InputCurrency" xfId="5387"/>
    <cellStyle name="InputCurrency 2" xfId="5388"/>
    <cellStyle name="InputCurrency2" xfId="5389"/>
    <cellStyle name="InputCurrency2 2" xfId="5390"/>
    <cellStyle name="InputMultiple1" xfId="5391"/>
    <cellStyle name="InputMultiple1 2" xfId="5392"/>
    <cellStyle name="InputPercent1" xfId="5393"/>
    <cellStyle name="InputPercent1 2" xfId="5394"/>
    <cellStyle name="Inputs" xfId="5395"/>
    <cellStyle name="Inputs (const)" xfId="5396"/>
    <cellStyle name="Inputs (const) 2" xfId="5397"/>
    <cellStyle name="Inputs (const) 3" xfId="5398"/>
    <cellStyle name="Inputs (const)_46EP.2011(v2.0)" xfId="5399"/>
    <cellStyle name="Inputs 10" xfId="16264"/>
    <cellStyle name="Inputs 11" xfId="16265"/>
    <cellStyle name="Inputs 12" xfId="16266"/>
    <cellStyle name="Inputs 13" xfId="16267"/>
    <cellStyle name="Inputs 14" xfId="16268"/>
    <cellStyle name="Inputs 15" xfId="16269"/>
    <cellStyle name="Inputs 16" xfId="16270"/>
    <cellStyle name="Inputs 17" xfId="16271"/>
    <cellStyle name="Inputs 18" xfId="16272"/>
    <cellStyle name="Inputs 19" xfId="16273"/>
    <cellStyle name="Inputs 2" xfId="5400"/>
    <cellStyle name="Inputs 20" xfId="16274"/>
    <cellStyle name="Inputs 21" xfId="16275"/>
    <cellStyle name="Inputs 22" xfId="16276"/>
    <cellStyle name="Inputs 3" xfId="5401"/>
    <cellStyle name="Inputs 4" xfId="16277"/>
    <cellStyle name="Inputs 5" xfId="16278"/>
    <cellStyle name="Inputs 6" xfId="16279"/>
    <cellStyle name="Inputs 7" xfId="16280"/>
    <cellStyle name="Inputs 8" xfId="16281"/>
    <cellStyle name="Inputs 9" xfId="16282"/>
    <cellStyle name="Inputs Co" xfId="5402"/>
    <cellStyle name="Inputs_46EE.2011(v1.0)" xfId="5403"/>
    <cellStyle name="Ioe?uaaaoayny aeia?nnueea" xfId="5404"/>
    <cellStyle name="Ioe?uaaaoayny aeia?nnueea 2" xfId="5405"/>
    <cellStyle name="ISO" xfId="5406"/>
    <cellStyle name="ISO 2" xfId="5407"/>
    <cellStyle name="Just_Table" xfId="5408"/>
    <cellStyle name="Komma [0]_Arcen" xfId="5409"/>
    <cellStyle name="Komma_Arcen" xfId="5410"/>
    <cellStyle name="LeftTitle" xfId="5411"/>
    <cellStyle name="Level" xfId="5412"/>
    <cellStyle name="Level 2" xfId="5413"/>
    <cellStyle name="Link Currency (0)" xfId="5414"/>
    <cellStyle name="Link Currency (2)" xfId="5415"/>
    <cellStyle name="Link Units (0)" xfId="5416"/>
    <cellStyle name="Link Units (1)" xfId="5417"/>
    <cellStyle name="Link Units (2)" xfId="5418"/>
    <cellStyle name="Linked Cell" xfId="5419"/>
    <cellStyle name="Linked Cell 10" xfId="5420"/>
    <cellStyle name="Linked Cell 11" xfId="5421"/>
    <cellStyle name="Linked Cell 12" xfId="5422"/>
    <cellStyle name="Linked Cell 13" xfId="5423"/>
    <cellStyle name="Linked Cell 14" xfId="5424"/>
    <cellStyle name="Linked Cell 2" xfId="5425"/>
    <cellStyle name="Linked Cell 2 2" xfId="5426"/>
    <cellStyle name="Linked Cell 3" xfId="5427"/>
    <cellStyle name="Linked Cell 4" xfId="5428"/>
    <cellStyle name="Linked Cell 5" xfId="5429"/>
    <cellStyle name="Linked Cell 6" xfId="5430"/>
    <cellStyle name="Linked Cell 7" xfId="5431"/>
    <cellStyle name="Linked Cell 8" xfId="5432"/>
    <cellStyle name="Linked Cell 9" xfId="5433"/>
    <cellStyle name="Linked Cell_Xl0000026" xfId="5434"/>
    <cellStyle name="Matrix" xfId="5435"/>
    <cellStyle name="Matrix 2" xfId="5436"/>
    <cellStyle name="Millares [0]_RESULTS" xfId="5437"/>
    <cellStyle name="Millares_RESULTS" xfId="5438"/>
    <cellStyle name="Milliers [0]_BUDGET" xfId="5439"/>
    <cellStyle name="Milliers_BUDGET" xfId="5440"/>
    <cellStyle name="mnb" xfId="5441"/>
    <cellStyle name="mnb 2" xfId="5442"/>
    <cellStyle name="Moneda [0]_RESULTS" xfId="5443"/>
    <cellStyle name="Moneda_RESULTS" xfId="5444"/>
    <cellStyle name="Monétaire [0]_BUDGET" xfId="5445"/>
    <cellStyle name="Monétaire_BUDGET" xfId="5446"/>
    <cellStyle name="Multiple" xfId="5447"/>
    <cellStyle name="Multiple [0]" xfId="5448"/>
    <cellStyle name="Multiple [1]" xfId="5449"/>
    <cellStyle name="Multiple 10" xfId="16283"/>
    <cellStyle name="Multiple 11" xfId="16284"/>
    <cellStyle name="Multiple 12" xfId="16285"/>
    <cellStyle name="Multiple 13" xfId="16286"/>
    <cellStyle name="Multiple 14" xfId="16287"/>
    <cellStyle name="Multiple 15" xfId="16288"/>
    <cellStyle name="Multiple 16" xfId="16289"/>
    <cellStyle name="Multiple 17" xfId="16290"/>
    <cellStyle name="Multiple 18" xfId="16291"/>
    <cellStyle name="Multiple 19" xfId="16292"/>
    <cellStyle name="Multiple 2" xfId="16293"/>
    <cellStyle name="Multiple 20" xfId="16294"/>
    <cellStyle name="Multiple 21" xfId="16295"/>
    <cellStyle name="Multiple 3" xfId="16296"/>
    <cellStyle name="Multiple 4" xfId="16297"/>
    <cellStyle name="Multiple 5" xfId="16298"/>
    <cellStyle name="Multiple 6" xfId="16299"/>
    <cellStyle name="Multiple 7" xfId="16300"/>
    <cellStyle name="Multiple 8" xfId="16301"/>
    <cellStyle name="Multiple 9" xfId="16302"/>
    <cellStyle name="Multiple_1 Dec" xfId="5450"/>
    <cellStyle name="Multiple1" xfId="5451"/>
    <cellStyle name="Multiple1 2" xfId="5452"/>
    <cellStyle name="MultipleBelow" xfId="5453"/>
    <cellStyle name="MultipleBelow 2" xfId="5454"/>
    <cellStyle name="namber" xfId="5455"/>
    <cellStyle name="Neutral" xfId="5456"/>
    <cellStyle name="Neutral 10" xfId="5457"/>
    <cellStyle name="Neutral 11" xfId="5458"/>
    <cellStyle name="Neutral 12" xfId="5459"/>
    <cellStyle name="Neutral 13" xfId="5460"/>
    <cellStyle name="Neutral 14" xfId="5461"/>
    <cellStyle name="Neutral 2" xfId="5462"/>
    <cellStyle name="Neutral 2 2" xfId="5463"/>
    <cellStyle name="Neutral 3" xfId="5464"/>
    <cellStyle name="Neutral 4" xfId="5465"/>
    <cellStyle name="Neutral 5" xfId="5466"/>
    <cellStyle name="Neutral 6" xfId="5467"/>
    <cellStyle name="Neutral 7" xfId="5468"/>
    <cellStyle name="Neutral 8" xfId="5469"/>
    <cellStyle name="Neutral 9" xfId="5470"/>
    <cellStyle name="Neutral_НВВ 2014 год  по заявкам" xfId="16030"/>
    <cellStyle name="no dec" xfId="5471"/>
    <cellStyle name="No_Input" xfId="5472"/>
    <cellStyle name="Norma11l" xfId="5473"/>
    <cellStyle name="Norma11l 2" xfId="5474"/>
    <cellStyle name="normal" xfId="5475"/>
    <cellStyle name="Normal - Style1" xfId="5476"/>
    <cellStyle name="Normal - Style1 2" xfId="5477"/>
    <cellStyle name="Normal - Style1 2 2" xfId="5478"/>
    <cellStyle name="Normal - Style1 3" xfId="5479"/>
    <cellStyle name="Normal - Style1 3 2" xfId="5480"/>
    <cellStyle name="Normal - Style1 4" xfId="16303"/>
    <cellStyle name="normal 10" xfId="5481"/>
    <cellStyle name="normal 10 2" xfId="5482"/>
    <cellStyle name="Normal 11" xfId="5483"/>
    <cellStyle name="Normal 12" xfId="5484"/>
    <cellStyle name="Normal 13" xfId="5485"/>
    <cellStyle name="normal 14" xfId="5486"/>
    <cellStyle name="normal 15" xfId="5487"/>
    <cellStyle name="Normal 2" xfId="5488"/>
    <cellStyle name="Normal 2 2" xfId="5489"/>
    <cellStyle name="Normal 2 2 2" xfId="5490"/>
    <cellStyle name="Normal 2 3" xfId="5491"/>
    <cellStyle name="Normal 2 3 2" xfId="5492"/>
    <cellStyle name="Normal 2 4" xfId="5493"/>
    <cellStyle name="Normal 3" xfId="5494"/>
    <cellStyle name="Normal 3 2" xfId="5495"/>
    <cellStyle name="Normal 4" xfId="5496"/>
    <cellStyle name="Normal 4 2" xfId="5497"/>
    <cellStyle name="normal 5" xfId="5498"/>
    <cellStyle name="normal 5 2" xfId="5499"/>
    <cellStyle name="Normal 5 3" xfId="16304"/>
    <cellStyle name="normal 6" xfId="5500"/>
    <cellStyle name="normal 6 2" xfId="5501"/>
    <cellStyle name="normal 7" xfId="5502"/>
    <cellStyle name="normal 7 2" xfId="5503"/>
    <cellStyle name="normal 8" xfId="5504"/>
    <cellStyle name="normal 8 2" xfId="5505"/>
    <cellStyle name="normal 9" xfId="5506"/>
    <cellStyle name="normal 9 2" xfId="5507"/>
    <cellStyle name="Normal." xfId="5508"/>
    <cellStyle name="Normal. 2" xfId="5509"/>
    <cellStyle name="Normal_! Приложение_Сбор инфо" xfId="5510"/>
    <cellStyle name="Normál_1." xfId="5511"/>
    <cellStyle name="Normal_16" xfId="16305"/>
    <cellStyle name="Normál_VERZIOK" xfId="5512"/>
    <cellStyle name="Normal_баланс для заливки" xfId="5513"/>
    <cellStyle name="Normal1" xfId="5514"/>
    <cellStyle name="Normal1 2" xfId="5515"/>
    <cellStyle name="Normal1_НВВ 2014 год  по заявкам" xfId="16031"/>
    <cellStyle name="Normal2" xfId="5516"/>
    <cellStyle name="Normal2 2" xfId="5517"/>
    <cellStyle name="NormalGB" xfId="5518"/>
    <cellStyle name="NormalGB 2" xfId="5519"/>
    <cellStyle name="normální_Rozvaha - aktiva" xfId="5520"/>
    <cellStyle name="Normalny_0" xfId="5521"/>
    <cellStyle name="normбlnм_laroux" xfId="5522"/>
    <cellStyle name="normбlnн_laroux" xfId="5523"/>
    <cellStyle name="Note" xfId="5524"/>
    <cellStyle name="Note 10" xfId="5525"/>
    <cellStyle name="Note 11" xfId="5526"/>
    <cellStyle name="Note 12" xfId="5527"/>
    <cellStyle name="Note 13" xfId="5528"/>
    <cellStyle name="Note 14" xfId="5529"/>
    <cellStyle name="Note 2" xfId="5530"/>
    <cellStyle name="Note 2 2" xfId="5531"/>
    <cellStyle name="Note 2 2 2" xfId="5532"/>
    <cellStyle name="Note 2 2 2 2" xfId="5533"/>
    <cellStyle name="Note 2 2 3" xfId="5534"/>
    <cellStyle name="Note 2 3" xfId="5535"/>
    <cellStyle name="Note 2 3 2" xfId="5536"/>
    <cellStyle name="Note 2 4" xfId="5537"/>
    <cellStyle name="Note 3" xfId="5538"/>
    <cellStyle name="Note 3 2" xfId="5539"/>
    <cellStyle name="Note 3 2 2" xfId="5540"/>
    <cellStyle name="Note 3 2 2 2" xfId="5541"/>
    <cellStyle name="Note 3 2 3" xfId="5542"/>
    <cellStyle name="Note 3 3" xfId="5543"/>
    <cellStyle name="Note 3 3 2" xfId="5544"/>
    <cellStyle name="Note 3 4" xfId="5545"/>
    <cellStyle name="Note 4" xfId="5546"/>
    <cellStyle name="Note 4 2" xfId="5547"/>
    <cellStyle name="Note 4 2 2" xfId="16306"/>
    <cellStyle name="Note 4 3" xfId="16307"/>
    <cellStyle name="Note 4 4" xfId="16308"/>
    <cellStyle name="Note 5" xfId="5548"/>
    <cellStyle name="Note 5 2" xfId="5549"/>
    <cellStyle name="Note 5 2 2" xfId="5550"/>
    <cellStyle name="Note 5 3" xfId="5551"/>
    <cellStyle name="Note 6" xfId="5552"/>
    <cellStyle name="Note 6 2" xfId="5553"/>
    <cellStyle name="Note 7" xfId="5554"/>
    <cellStyle name="Note 8" xfId="5555"/>
    <cellStyle name="Note 9" xfId="5556"/>
    <cellStyle name="Note_Xl0000026" xfId="5557"/>
    <cellStyle name="number" xfId="5558"/>
    <cellStyle name="Nun??c [0]_Ecnn1" xfId="5559"/>
    <cellStyle name="Nun??c_Ecnn1" xfId="5560"/>
    <cellStyle name="Ôčíŕíńîâűé [0]_(ňŕá 3č)" xfId="5561"/>
    <cellStyle name="Ociriniaue [0]_5-C" xfId="5562"/>
    <cellStyle name="Ôčíŕíńîâűé_(ňŕá 3č)" xfId="5563"/>
    <cellStyle name="Ociriniaue_5-C" xfId="5564"/>
    <cellStyle name="Option" xfId="5565"/>
    <cellStyle name="Option 2" xfId="5566"/>
    <cellStyle name="OptionHeading" xfId="5567"/>
    <cellStyle name="OptionHeading 2" xfId="5568"/>
    <cellStyle name="OptionHeading2" xfId="5569"/>
    <cellStyle name="OptionHeading2 2" xfId="5570"/>
    <cellStyle name="Ouny?e" xfId="5571"/>
    <cellStyle name="Ouny?e [0]" xfId="5572"/>
    <cellStyle name="Ouny?e [0] 2" xfId="5573"/>
    <cellStyle name="Ouny?e 2" xfId="5574"/>
    <cellStyle name="Òûñÿ÷è [0]_cogs" xfId="5575"/>
    <cellStyle name="Òûñÿ÷è_cogs" xfId="5576"/>
    <cellStyle name="Output" xfId="5577"/>
    <cellStyle name="Output 10" xfId="5578"/>
    <cellStyle name="Output 11" xfId="5579"/>
    <cellStyle name="Output 12" xfId="5580"/>
    <cellStyle name="Output 13" xfId="5581"/>
    <cellStyle name="Output 14" xfId="5582"/>
    <cellStyle name="Output 2" xfId="5583"/>
    <cellStyle name="Output 2 2" xfId="5584"/>
    <cellStyle name="Output 2 2 2" xfId="5585"/>
    <cellStyle name="Output 2 2 2 2" xfId="5586"/>
    <cellStyle name="Output 2 2 3" xfId="5587"/>
    <cellStyle name="Output 2 3" xfId="5588"/>
    <cellStyle name="Output 2 3 2" xfId="5589"/>
    <cellStyle name="Output 2 4" xfId="5590"/>
    <cellStyle name="Output 3" xfId="5591"/>
    <cellStyle name="Output 3 2" xfId="5592"/>
    <cellStyle name="Output 3 2 2" xfId="5593"/>
    <cellStyle name="Output 3 2 2 2" xfId="5594"/>
    <cellStyle name="Output 3 2 3" xfId="5595"/>
    <cellStyle name="Output 3 3" xfId="5596"/>
    <cellStyle name="Output 3 3 2" xfId="5597"/>
    <cellStyle name="Output 3 4" xfId="5598"/>
    <cellStyle name="Output 4" xfId="5599"/>
    <cellStyle name="Output 4 2" xfId="5600"/>
    <cellStyle name="Output 4 2 2" xfId="5601"/>
    <cellStyle name="Output 4 2 2 2" xfId="5602"/>
    <cellStyle name="Output 4 2 3" xfId="5603"/>
    <cellStyle name="Output 4 3" xfId="5604"/>
    <cellStyle name="Output 4 3 2" xfId="5605"/>
    <cellStyle name="Output 4 4" xfId="5606"/>
    <cellStyle name="Output 5" xfId="5607"/>
    <cellStyle name="Output 5 2" xfId="5608"/>
    <cellStyle name="Output 5 2 2" xfId="5609"/>
    <cellStyle name="Output 5 3" xfId="5610"/>
    <cellStyle name="Output 6" xfId="5611"/>
    <cellStyle name="Output 6 2" xfId="5612"/>
    <cellStyle name="Output 7" xfId="5613"/>
    <cellStyle name="Output 8" xfId="5614"/>
    <cellStyle name="Output 9" xfId="5615"/>
    <cellStyle name="Output Amounts" xfId="5616"/>
    <cellStyle name="Output Column Headings" xfId="5617"/>
    <cellStyle name="Output Column Headings 2" xfId="5618"/>
    <cellStyle name="Output Line Items" xfId="5619"/>
    <cellStyle name="Output Line Items 2" xfId="5620"/>
    <cellStyle name="Output Report Heading" xfId="5621"/>
    <cellStyle name="Output Report Heading 2" xfId="5622"/>
    <cellStyle name="Output Report Title" xfId="5623"/>
    <cellStyle name="Output Report Title 2" xfId="5624"/>
    <cellStyle name="Output_Xl0000026" xfId="5625"/>
    <cellStyle name="Outputtitle" xfId="5626"/>
    <cellStyle name="Outputtitle 2" xfId="5627"/>
    <cellStyle name="Paaotsikko" xfId="5628"/>
    <cellStyle name="Paaotsikko 2" xfId="5629"/>
    <cellStyle name="Page Number" xfId="5630"/>
    <cellStyle name="PageHeading" xfId="5631"/>
    <cellStyle name="PageHeading 2" xfId="5632"/>
    <cellStyle name="pb_page_heading_LS" xfId="5633"/>
    <cellStyle name="Pénznem [0]_Document" xfId="5634"/>
    <cellStyle name="Pénznem_Document" xfId="5635"/>
    <cellStyle name="Percent [0]" xfId="5636"/>
    <cellStyle name="Percent [0] 2" xfId="5637"/>
    <cellStyle name="Percent [00]" xfId="5638"/>
    <cellStyle name="Percent [1]" xfId="5639"/>
    <cellStyle name="Percent [2]" xfId="5640"/>
    <cellStyle name="Percent [2] 2" xfId="5641"/>
    <cellStyle name="Percent [2] 3" xfId="5642"/>
    <cellStyle name="Percent 2" xfId="5643"/>
    <cellStyle name="Percent 2 2" xfId="16309"/>
    <cellStyle name="Percent 3" xfId="16310"/>
    <cellStyle name="Percent 3 2" xfId="16311"/>
    <cellStyle name="Percent 4" xfId="16312"/>
    <cellStyle name="Percent 6" xfId="16313"/>
    <cellStyle name="Percent_#6 Temps &amp; Contractors" xfId="5644"/>
    <cellStyle name="Percent1" xfId="5645"/>
    <cellStyle name="Percent1 2" xfId="5646"/>
    <cellStyle name="Piug" xfId="5647"/>
    <cellStyle name="Plug" xfId="5648"/>
    <cellStyle name="PrePop Currency (0)" xfId="5649"/>
    <cellStyle name="PrePop Currency (2)" xfId="5650"/>
    <cellStyle name="PrePop Units (0)" xfId="5651"/>
    <cellStyle name="PrePop Units (1)" xfId="5652"/>
    <cellStyle name="PrePop Units (2)" xfId="5653"/>
    <cellStyle name="Price" xfId="5654"/>
    <cellStyle name="Price 2" xfId="5655"/>
    <cellStyle name="Price_Body" xfId="5656"/>
    <cellStyle name="prochrek" xfId="5657"/>
    <cellStyle name="prochrek 2" xfId="5658"/>
    <cellStyle name="ProductClass" xfId="5659"/>
    <cellStyle name="ProductClass 2" xfId="5660"/>
    <cellStyle name="ProductType" xfId="5661"/>
    <cellStyle name="ProductType 2" xfId="5662"/>
    <cellStyle name="Protected" xfId="5663"/>
    <cellStyle name="Protected 2" xfId="5664"/>
    <cellStyle name="Pддotsikko" xfId="5665"/>
    <cellStyle name="Pддotsikko 2" xfId="5666"/>
    <cellStyle name="QTitle" xfId="5667"/>
    <cellStyle name="QTitle 2" xfId="5668"/>
    <cellStyle name="QTitle 2 2" xfId="5669"/>
    <cellStyle name="QTitle 2 2 2" xfId="5670"/>
    <cellStyle name="QTitle 2 3" xfId="5671"/>
    <cellStyle name="QTitle 2 3 2" xfId="5672"/>
    <cellStyle name="QTitle 2 4" xfId="5673"/>
    <cellStyle name="QTitle 2 5" xfId="5674"/>
    <cellStyle name="QTitle 3" xfId="5675"/>
    <cellStyle name="QTitle 3 2" xfId="5676"/>
    <cellStyle name="QTitle 3 2 2" xfId="5677"/>
    <cellStyle name="QTitle 3 3" xfId="5678"/>
    <cellStyle name="QTitle 3 3 2" xfId="5679"/>
    <cellStyle name="QTitle 3 4" xfId="5680"/>
    <cellStyle name="QTitle 4" xfId="5681"/>
    <cellStyle name="QTitle 4 2" xfId="5682"/>
    <cellStyle name="QTitle 5" xfId="5683"/>
    <cellStyle name="QTitle 5 2" xfId="5684"/>
    <cellStyle name="QTitle 6" xfId="5685"/>
    <cellStyle name="range" xfId="5686"/>
    <cellStyle name="range 2" xfId="5687"/>
    <cellStyle name="RebateValue" xfId="5688"/>
    <cellStyle name="RebateValue 2" xfId="5689"/>
    <cellStyle name="Red" xfId="5690"/>
    <cellStyle name="Red 2" xfId="5691"/>
    <cellStyle name="ResellerType" xfId="5692"/>
    <cellStyle name="ResellerType 2" xfId="5693"/>
    <cellStyle name="Result" xfId="5694"/>
    <cellStyle name="Result 2" xfId="5695"/>
    <cellStyle name="Result_Карта сбора НВВ РЭ 1 полугодие" xfId="5696"/>
    <cellStyle name="Result2" xfId="5697"/>
    <cellStyle name="S0" xfId="5698"/>
    <cellStyle name="S0 2" xfId="5699"/>
    <cellStyle name="S3_Лист4 (2)" xfId="5700"/>
    <cellStyle name="S7" xfId="5701"/>
    <cellStyle name="S7 2" xfId="5702"/>
    <cellStyle name="Salomon Logo" xfId="5703"/>
    <cellStyle name="Salomon Logo 2" xfId="5704"/>
    <cellStyle name="Salomon Logo 2 2" xfId="5705"/>
    <cellStyle name="Salomon Logo 2 2 2" xfId="5706"/>
    <cellStyle name="Salomon Logo 2 3" xfId="5707"/>
    <cellStyle name="Salomon Logo 2 3 2" xfId="5708"/>
    <cellStyle name="Salomon Logo 2 4" xfId="5709"/>
    <cellStyle name="Salomon Logo 2_Карта сбора НВВ РЭ 1 полугодие" xfId="5710"/>
    <cellStyle name="Salomon Logo 3" xfId="5711"/>
    <cellStyle name="Salomon Logo 3 2" xfId="5712"/>
    <cellStyle name="Salomon Logo 3 2 2" xfId="5713"/>
    <cellStyle name="Salomon Logo 3 3" xfId="5714"/>
    <cellStyle name="Salomon Logo 3 3 2" xfId="5715"/>
    <cellStyle name="Salomon Logo 3 4" xfId="5716"/>
    <cellStyle name="Salomon Logo 3_Карта сбора НВВ РЭ 1 полугодие" xfId="5717"/>
    <cellStyle name="Salomon Logo 4" xfId="5718"/>
    <cellStyle name="Salomon Logo 4 2" xfId="5719"/>
    <cellStyle name="Salomon Logo 5" xfId="5720"/>
    <cellStyle name="Salomon Logo 5 2" xfId="5721"/>
    <cellStyle name="Salomon Logo 6" xfId="5722"/>
    <cellStyle name="Salomon Logo_Карта сбора НВВ РЭ 1 полугодие" xfId="5723"/>
    <cellStyle name="Sample" xfId="5724"/>
    <cellStyle name="Sample 2" xfId="5725"/>
    <cellStyle name="SAPBEXaggData" xfId="5726"/>
    <cellStyle name="SAPBEXaggData 2" xfId="5727"/>
    <cellStyle name="SAPBEXaggData 2 2" xfId="5728"/>
    <cellStyle name="SAPBEXaggData 2 2 2" xfId="5729"/>
    <cellStyle name="SAPBEXaggData 2 2 2 2" xfId="5730"/>
    <cellStyle name="SAPBEXaggData 2 2 3" xfId="5731"/>
    <cellStyle name="SAPBEXaggData 2 3" xfId="5732"/>
    <cellStyle name="SAPBEXaggData 2 3 2" xfId="5733"/>
    <cellStyle name="SAPBEXaggData 2 4" xfId="5734"/>
    <cellStyle name="SAPBEXaggData 2 5" xfId="5735"/>
    <cellStyle name="SAPBEXaggData 2 6" xfId="5736"/>
    <cellStyle name="SAPBEXaggData 3" xfId="5737"/>
    <cellStyle name="SAPBEXaggData 3 2" xfId="5738"/>
    <cellStyle name="SAPBEXaggData 3 2 2" xfId="5739"/>
    <cellStyle name="SAPBEXaggData 3 2 2 2" xfId="5740"/>
    <cellStyle name="SAPBEXaggData 3 2 3" xfId="5741"/>
    <cellStyle name="SAPBEXaggData 3 3" xfId="5742"/>
    <cellStyle name="SAPBEXaggData 3 3 2" xfId="5743"/>
    <cellStyle name="SAPBEXaggData 3 4" xfId="5744"/>
    <cellStyle name="SAPBEXaggData 4" xfId="5745"/>
    <cellStyle name="SAPBEXaggData 4 2" xfId="5746"/>
    <cellStyle name="SAPBEXaggData 4 2 2" xfId="5747"/>
    <cellStyle name="SAPBEXaggData 4 3" xfId="5748"/>
    <cellStyle name="SAPBEXaggData 5" xfId="5749"/>
    <cellStyle name="SAPBEXaggData 5 2" xfId="5750"/>
    <cellStyle name="SAPBEXaggData 6" xfId="5751"/>
    <cellStyle name="SAPBEXaggData_НВВ 2014 год  по заявкам" xfId="16032"/>
    <cellStyle name="SAPBEXaggDataEmph" xfId="5752"/>
    <cellStyle name="SAPBEXaggDataEmph 2" xfId="5753"/>
    <cellStyle name="SAPBEXaggDataEmph 2 2" xfId="5754"/>
    <cellStyle name="SAPBEXaggDataEmph 2 2 2" xfId="5755"/>
    <cellStyle name="SAPBEXaggDataEmph 2 2 2 2" xfId="5756"/>
    <cellStyle name="SAPBEXaggDataEmph 2 2 3" xfId="5757"/>
    <cellStyle name="SAPBEXaggDataEmph 2 3" xfId="5758"/>
    <cellStyle name="SAPBEXaggDataEmph 2 3 2" xfId="5759"/>
    <cellStyle name="SAPBEXaggDataEmph 2 4" xfId="5760"/>
    <cellStyle name="SAPBEXaggDataEmph 2 5" xfId="5761"/>
    <cellStyle name="SAPBEXaggDataEmph 2 6" xfId="5762"/>
    <cellStyle name="SAPBEXaggDataEmph 3" xfId="5763"/>
    <cellStyle name="SAPBEXaggDataEmph 3 2" xfId="5764"/>
    <cellStyle name="SAPBEXaggDataEmph 3 2 2" xfId="5765"/>
    <cellStyle name="SAPBEXaggDataEmph 3 2 2 2" xfId="5766"/>
    <cellStyle name="SAPBEXaggDataEmph 3 2 3" xfId="5767"/>
    <cellStyle name="SAPBEXaggDataEmph 3 3" xfId="5768"/>
    <cellStyle name="SAPBEXaggDataEmph 3 3 2" xfId="5769"/>
    <cellStyle name="SAPBEXaggDataEmph 3 4" xfId="5770"/>
    <cellStyle name="SAPBEXaggDataEmph 4" xfId="5771"/>
    <cellStyle name="SAPBEXaggDataEmph 4 2" xfId="5772"/>
    <cellStyle name="SAPBEXaggDataEmph 4 2 2" xfId="5773"/>
    <cellStyle name="SAPBEXaggDataEmph 4 3" xfId="5774"/>
    <cellStyle name="SAPBEXaggDataEmph 5" xfId="5775"/>
    <cellStyle name="SAPBEXaggDataEmph 5 2" xfId="5776"/>
    <cellStyle name="SAPBEXaggDataEmph 6" xfId="5777"/>
    <cellStyle name="SAPBEXaggDataEmph_НВВ 2014 год  по заявкам" xfId="16033"/>
    <cellStyle name="SAPBEXaggItem" xfId="5778"/>
    <cellStyle name="SAPBEXaggItem 2" xfId="5779"/>
    <cellStyle name="SAPBEXaggItem 2 2" xfId="5780"/>
    <cellStyle name="SAPBEXaggItem 2 2 2" xfId="5781"/>
    <cellStyle name="SAPBEXaggItem 2 2 2 2" xfId="5782"/>
    <cellStyle name="SAPBEXaggItem 2 2 3" xfId="5783"/>
    <cellStyle name="SAPBEXaggItem 2 3" xfId="5784"/>
    <cellStyle name="SAPBEXaggItem 2 3 2" xfId="5785"/>
    <cellStyle name="SAPBEXaggItem 2 4" xfId="5786"/>
    <cellStyle name="SAPBEXaggItem 2 5" xfId="5787"/>
    <cellStyle name="SAPBEXaggItem 2 6" xfId="5788"/>
    <cellStyle name="SAPBEXaggItem 3" xfId="5789"/>
    <cellStyle name="SAPBEXaggItem 3 2" xfId="5790"/>
    <cellStyle name="SAPBEXaggItem 3 2 2" xfId="5791"/>
    <cellStyle name="SAPBEXaggItem 3 2 2 2" xfId="5792"/>
    <cellStyle name="SAPBEXaggItem 3 2 3" xfId="5793"/>
    <cellStyle name="SAPBEXaggItem 3 3" xfId="5794"/>
    <cellStyle name="SAPBEXaggItem 3 3 2" xfId="5795"/>
    <cellStyle name="SAPBEXaggItem 3 4" xfId="5796"/>
    <cellStyle name="SAPBEXaggItem 4" xfId="5797"/>
    <cellStyle name="SAPBEXaggItem 4 2" xfId="5798"/>
    <cellStyle name="SAPBEXaggItem 4 2 2" xfId="5799"/>
    <cellStyle name="SAPBEXaggItem 4 3" xfId="5800"/>
    <cellStyle name="SAPBEXaggItem 5" xfId="5801"/>
    <cellStyle name="SAPBEXaggItem 5 2" xfId="5802"/>
    <cellStyle name="SAPBEXaggItem 6" xfId="5803"/>
    <cellStyle name="SAPBEXaggItem_НВВ 2014 год  по заявкам" xfId="16034"/>
    <cellStyle name="SAPBEXaggItemX" xfId="5804"/>
    <cellStyle name="SAPBEXaggItemX 2" xfId="5805"/>
    <cellStyle name="SAPBEXaggItemX 2 2" xfId="5806"/>
    <cellStyle name="SAPBEXaggItemX 2 2 2" xfId="5807"/>
    <cellStyle name="SAPBEXaggItemX 2 2 2 2" xfId="5808"/>
    <cellStyle name="SAPBEXaggItemX 2 2 3" xfId="5809"/>
    <cellStyle name="SAPBEXaggItemX 2 3" xfId="5810"/>
    <cellStyle name="SAPBEXaggItemX 2 3 2" xfId="5811"/>
    <cellStyle name="SAPBEXaggItemX 2 4" xfId="5812"/>
    <cellStyle name="SAPBEXaggItemX 2 5" xfId="5813"/>
    <cellStyle name="SAPBEXaggItemX 2 6" xfId="5814"/>
    <cellStyle name="SAPBEXaggItemX 3" xfId="5815"/>
    <cellStyle name="SAPBEXaggItemX 3 2" xfId="5816"/>
    <cellStyle name="SAPBEXaggItemX 3 2 2" xfId="5817"/>
    <cellStyle name="SAPBEXaggItemX 3 2 2 2" xfId="5818"/>
    <cellStyle name="SAPBEXaggItemX 3 2 3" xfId="5819"/>
    <cellStyle name="SAPBEXaggItemX 3 3" xfId="5820"/>
    <cellStyle name="SAPBEXaggItemX 3 3 2" xfId="5821"/>
    <cellStyle name="SAPBEXaggItemX 3 4" xfId="5822"/>
    <cellStyle name="SAPBEXaggItemX 4" xfId="5823"/>
    <cellStyle name="SAPBEXaggItemX 4 2" xfId="5824"/>
    <cellStyle name="SAPBEXaggItemX 4 2 2" xfId="5825"/>
    <cellStyle name="SAPBEXaggItemX 4 3" xfId="5826"/>
    <cellStyle name="SAPBEXaggItemX 5" xfId="5827"/>
    <cellStyle name="SAPBEXaggItemX 5 2" xfId="5828"/>
    <cellStyle name="SAPBEXaggItemX 6" xfId="5829"/>
    <cellStyle name="SAPBEXaggItemX_НВВ 2014 год  по заявкам" xfId="16035"/>
    <cellStyle name="SAPBEXchaText" xfId="5830"/>
    <cellStyle name="SAPBEXchaText 2" xfId="5831"/>
    <cellStyle name="SAPBEXchaText 2 2" xfId="5832"/>
    <cellStyle name="SAPBEXchaText 2 2 2" xfId="5833"/>
    <cellStyle name="SAPBEXchaText 2 2 2 2" xfId="5834"/>
    <cellStyle name="SAPBEXchaText 2 2 3" xfId="5835"/>
    <cellStyle name="SAPBEXchaText 2 3" xfId="5836"/>
    <cellStyle name="SAPBEXchaText 2 3 2" xfId="5837"/>
    <cellStyle name="SAPBEXchaText 2 4" xfId="5838"/>
    <cellStyle name="SAPBEXchaText 2 5" xfId="5839"/>
    <cellStyle name="SAPBEXchaText 2 6" xfId="5840"/>
    <cellStyle name="SAPBEXchaText 3" xfId="5841"/>
    <cellStyle name="SAPBEXchaText 3 2" xfId="5842"/>
    <cellStyle name="SAPBEXchaText 3 2 2" xfId="5843"/>
    <cellStyle name="SAPBEXchaText 3 2 2 2" xfId="5844"/>
    <cellStyle name="SAPBEXchaText 3 2 3" xfId="5845"/>
    <cellStyle name="SAPBEXchaText 3 3" xfId="5846"/>
    <cellStyle name="SAPBEXchaText 3 3 2" xfId="5847"/>
    <cellStyle name="SAPBEXchaText 3 4" xfId="5848"/>
    <cellStyle name="SAPBEXchaText 4" xfId="5849"/>
    <cellStyle name="SAPBEXchaText 4 2" xfId="5850"/>
    <cellStyle name="SAPBEXchaText 4 2 2" xfId="5851"/>
    <cellStyle name="SAPBEXchaText 4 2 2 2" xfId="5852"/>
    <cellStyle name="SAPBEXchaText 4 2 3" xfId="5853"/>
    <cellStyle name="SAPBEXchaText 4 3" xfId="5854"/>
    <cellStyle name="SAPBEXchaText 4 3 2" xfId="5855"/>
    <cellStyle name="SAPBEXchaText 4 4" xfId="5856"/>
    <cellStyle name="SAPBEXchaText 5" xfId="5857"/>
    <cellStyle name="SAPBEXchaText 5 2" xfId="5858"/>
    <cellStyle name="SAPBEXchaText 5 2 2" xfId="5859"/>
    <cellStyle name="SAPBEXchaText 5 3" xfId="5860"/>
    <cellStyle name="SAPBEXchaText 6" xfId="5861"/>
    <cellStyle name="SAPBEXchaText 6 2" xfId="5862"/>
    <cellStyle name="SAPBEXchaText 7" xfId="5863"/>
    <cellStyle name="SAPBEXchaText_2. Приложение Доп материалы согласованияБП_БП" xfId="5864"/>
    <cellStyle name="SAPBEXexcBad7" xfId="5865"/>
    <cellStyle name="SAPBEXexcBad7 2" xfId="5866"/>
    <cellStyle name="SAPBEXexcBad7 2 2" xfId="5867"/>
    <cellStyle name="SAPBEXexcBad7 2 2 2" xfId="5868"/>
    <cellStyle name="SAPBEXexcBad7 2 2 2 2" xfId="5869"/>
    <cellStyle name="SAPBEXexcBad7 2 2 3" xfId="5870"/>
    <cellStyle name="SAPBEXexcBad7 2 3" xfId="5871"/>
    <cellStyle name="SAPBEXexcBad7 2 3 2" xfId="5872"/>
    <cellStyle name="SAPBEXexcBad7 2 4" xfId="5873"/>
    <cellStyle name="SAPBEXexcBad7 2 5" xfId="5874"/>
    <cellStyle name="SAPBEXexcBad7 2 6" xfId="5875"/>
    <cellStyle name="SAPBEXexcBad7 3" xfId="5876"/>
    <cellStyle name="SAPBEXexcBad7 3 2" xfId="5877"/>
    <cellStyle name="SAPBEXexcBad7 3 2 2" xfId="5878"/>
    <cellStyle name="SAPBEXexcBad7 3 2 2 2" xfId="5879"/>
    <cellStyle name="SAPBEXexcBad7 3 2 3" xfId="5880"/>
    <cellStyle name="SAPBEXexcBad7 3 3" xfId="5881"/>
    <cellStyle name="SAPBEXexcBad7 3 3 2" xfId="5882"/>
    <cellStyle name="SAPBEXexcBad7 3 4" xfId="5883"/>
    <cellStyle name="SAPBEXexcBad7 4" xfId="5884"/>
    <cellStyle name="SAPBEXexcBad7 4 2" xfId="5885"/>
    <cellStyle name="SAPBEXexcBad7 4 2 2" xfId="5886"/>
    <cellStyle name="SAPBEXexcBad7 4 3" xfId="5887"/>
    <cellStyle name="SAPBEXexcBad7 5" xfId="5888"/>
    <cellStyle name="SAPBEXexcBad7 5 2" xfId="5889"/>
    <cellStyle name="SAPBEXexcBad7 6" xfId="5890"/>
    <cellStyle name="SAPBEXexcBad7_НВВ 2014 год  по заявкам" xfId="16036"/>
    <cellStyle name="SAPBEXexcBad8" xfId="5891"/>
    <cellStyle name="SAPBEXexcBad8 2" xfId="5892"/>
    <cellStyle name="SAPBEXexcBad8 2 2" xfId="5893"/>
    <cellStyle name="SAPBEXexcBad8 2 2 2" xfId="5894"/>
    <cellStyle name="SAPBEXexcBad8 2 2 2 2" xfId="5895"/>
    <cellStyle name="SAPBEXexcBad8 2 2 3" xfId="5896"/>
    <cellStyle name="SAPBEXexcBad8 2 3" xfId="5897"/>
    <cellStyle name="SAPBEXexcBad8 2 3 2" xfId="5898"/>
    <cellStyle name="SAPBEXexcBad8 2 4" xfId="5899"/>
    <cellStyle name="SAPBEXexcBad8 2 5" xfId="5900"/>
    <cellStyle name="SAPBEXexcBad8 2 6" xfId="5901"/>
    <cellStyle name="SAPBEXexcBad8 3" xfId="5902"/>
    <cellStyle name="SAPBEXexcBad8 3 2" xfId="5903"/>
    <cellStyle name="SAPBEXexcBad8 3 2 2" xfId="5904"/>
    <cellStyle name="SAPBEXexcBad8 3 2 2 2" xfId="5905"/>
    <cellStyle name="SAPBEXexcBad8 3 2 3" xfId="5906"/>
    <cellStyle name="SAPBEXexcBad8 3 3" xfId="5907"/>
    <cellStyle name="SAPBEXexcBad8 3 3 2" xfId="5908"/>
    <cellStyle name="SAPBEXexcBad8 3 4" xfId="5909"/>
    <cellStyle name="SAPBEXexcBad8 4" xfId="5910"/>
    <cellStyle name="SAPBEXexcBad8 4 2" xfId="5911"/>
    <cellStyle name="SAPBEXexcBad8 4 2 2" xfId="5912"/>
    <cellStyle name="SAPBEXexcBad8 4 3" xfId="5913"/>
    <cellStyle name="SAPBEXexcBad8 5" xfId="5914"/>
    <cellStyle name="SAPBEXexcBad8 5 2" xfId="5915"/>
    <cellStyle name="SAPBEXexcBad8 6" xfId="5916"/>
    <cellStyle name="SAPBEXexcBad8_НВВ 2014 год  по заявкам" xfId="16037"/>
    <cellStyle name="SAPBEXexcBad9" xfId="5917"/>
    <cellStyle name="SAPBEXexcBad9 2" xfId="5918"/>
    <cellStyle name="SAPBEXexcBad9 2 2" xfId="5919"/>
    <cellStyle name="SAPBEXexcBad9 2 2 2" xfId="5920"/>
    <cellStyle name="SAPBEXexcBad9 2 2 2 2" xfId="5921"/>
    <cellStyle name="SAPBEXexcBad9 2 2 3" xfId="5922"/>
    <cellStyle name="SAPBEXexcBad9 2 3" xfId="5923"/>
    <cellStyle name="SAPBEXexcBad9 2 3 2" xfId="5924"/>
    <cellStyle name="SAPBEXexcBad9 2 4" xfId="5925"/>
    <cellStyle name="SAPBEXexcBad9 2 5" xfId="5926"/>
    <cellStyle name="SAPBEXexcBad9 2 6" xfId="5927"/>
    <cellStyle name="SAPBEXexcBad9 3" xfId="5928"/>
    <cellStyle name="SAPBEXexcBad9 3 2" xfId="5929"/>
    <cellStyle name="SAPBEXexcBad9 3 2 2" xfId="5930"/>
    <cellStyle name="SAPBEXexcBad9 3 2 2 2" xfId="5931"/>
    <cellStyle name="SAPBEXexcBad9 3 2 3" xfId="5932"/>
    <cellStyle name="SAPBEXexcBad9 3 3" xfId="5933"/>
    <cellStyle name="SAPBEXexcBad9 3 3 2" xfId="5934"/>
    <cellStyle name="SAPBEXexcBad9 3 4" xfId="5935"/>
    <cellStyle name="SAPBEXexcBad9 4" xfId="5936"/>
    <cellStyle name="SAPBEXexcBad9 4 2" xfId="5937"/>
    <cellStyle name="SAPBEXexcBad9 4 2 2" xfId="5938"/>
    <cellStyle name="SAPBEXexcBad9 4 3" xfId="5939"/>
    <cellStyle name="SAPBEXexcBad9 5" xfId="5940"/>
    <cellStyle name="SAPBEXexcBad9 5 2" xfId="5941"/>
    <cellStyle name="SAPBEXexcBad9 6" xfId="5942"/>
    <cellStyle name="SAPBEXexcBad9_НВВ 2014 год  по заявкам" xfId="16038"/>
    <cellStyle name="SAPBEXexcCritical4" xfId="5943"/>
    <cellStyle name="SAPBEXexcCritical4 2" xfId="5944"/>
    <cellStyle name="SAPBEXexcCritical4 2 2" xfId="5945"/>
    <cellStyle name="SAPBEXexcCritical4 2 2 2" xfId="5946"/>
    <cellStyle name="SAPBEXexcCritical4 2 2 2 2" xfId="5947"/>
    <cellStyle name="SAPBEXexcCritical4 2 2 3" xfId="5948"/>
    <cellStyle name="SAPBEXexcCritical4 2 3" xfId="5949"/>
    <cellStyle name="SAPBEXexcCritical4 2 3 2" xfId="5950"/>
    <cellStyle name="SAPBEXexcCritical4 2 4" xfId="5951"/>
    <cellStyle name="SAPBEXexcCritical4 2 5" xfId="5952"/>
    <cellStyle name="SAPBEXexcCritical4 2 6" xfId="5953"/>
    <cellStyle name="SAPBEXexcCritical4 3" xfId="5954"/>
    <cellStyle name="SAPBEXexcCritical4 3 2" xfId="5955"/>
    <cellStyle name="SAPBEXexcCritical4 3 2 2" xfId="5956"/>
    <cellStyle name="SAPBEXexcCritical4 3 2 2 2" xfId="5957"/>
    <cellStyle name="SAPBEXexcCritical4 3 2 3" xfId="5958"/>
    <cellStyle name="SAPBEXexcCritical4 3 3" xfId="5959"/>
    <cellStyle name="SAPBEXexcCritical4 3 3 2" xfId="5960"/>
    <cellStyle name="SAPBEXexcCritical4 3 4" xfId="5961"/>
    <cellStyle name="SAPBEXexcCritical4 4" xfId="5962"/>
    <cellStyle name="SAPBEXexcCritical4 4 2" xfId="5963"/>
    <cellStyle name="SAPBEXexcCritical4 4 2 2" xfId="5964"/>
    <cellStyle name="SAPBEXexcCritical4 4 3" xfId="5965"/>
    <cellStyle name="SAPBEXexcCritical4 5" xfId="5966"/>
    <cellStyle name="SAPBEXexcCritical4 5 2" xfId="5967"/>
    <cellStyle name="SAPBEXexcCritical4 6" xfId="5968"/>
    <cellStyle name="SAPBEXexcCritical4_НВВ 2014 год  по заявкам" xfId="16039"/>
    <cellStyle name="SAPBEXexcCritical5" xfId="5969"/>
    <cellStyle name="SAPBEXexcCritical5 2" xfId="5970"/>
    <cellStyle name="SAPBEXexcCritical5 2 2" xfId="5971"/>
    <cellStyle name="SAPBEXexcCritical5 2 2 2" xfId="5972"/>
    <cellStyle name="SAPBEXexcCritical5 2 2 2 2" xfId="5973"/>
    <cellStyle name="SAPBEXexcCritical5 2 2 3" xfId="5974"/>
    <cellStyle name="SAPBEXexcCritical5 2 3" xfId="5975"/>
    <cellStyle name="SAPBEXexcCritical5 2 3 2" xfId="5976"/>
    <cellStyle name="SAPBEXexcCritical5 2 4" xfId="5977"/>
    <cellStyle name="SAPBEXexcCritical5 2 5" xfId="5978"/>
    <cellStyle name="SAPBEXexcCritical5 2 6" xfId="5979"/>
    <cellStyle name="SAPBEXexcCritical5 3" xfId="5980"/>
    <cellStyle name="SAPBEXexcCritical5 3 2" xfId="5981"/>
    <cellStyle name="SAPBEXexcCritical5 3 2 2" xfId="5982"/>
    <cellStyle name="SAPBEXexcCritical5 3 2 2 2" xfId="5983"/>
    <cellStyle name="SAPBEXexcCritical5 3 2 3" xfId="5984"/>
    <cellStyle name="SAPBEXexcCritical5 3 3" xfId="5985"/>
    <cellStyle name="SAPBEXexcCritical5 3 3 2" xfId="5986"/>
    <cellStyle name="SAPBEXexcCritical5 3 4" xfId="5987"/>
    <cellStyle name="SAPBEXexcCritical5 4" xfId="5988"/>
    <cellStyle name="SAPBEXexcCritical5 4 2" xfId="5989"/>
    <cellStyle name="SAPBEXexcCritical5 4 2 2" xfId="5990"/>
    <cellStyle name="SAPBEXexcCritical5 4 3" xfId="5991"/>
    <cellStyle name="SAPBEXexcCritical5 5" xfId="5992"/>
    <cellStyle name="SAPBEXexcCritical5 5 2" xfId="5993"/>
    <cellStyle name="SAPBEXexcCritical5 6" xfId="5994"/>
    <cellStyle name="SAPBEXexcCritical5_НВВ 2014 год  по заявкам" xfId="16040"/>
    <cellStyle name="SAPBEXexcCritical6" xfId="5995"/>
    <cellStyle name="SAPBEXexcCritical6 2" xfId="5996"/>
    <cellStyle name="SAPBEXexcCritical6 2 2" xfId="5997"/>
    <cellStyle name="SAPBEXexcCritical6 2 2 2" xfId="5998"/>
    <cellStyle name="SAPBEXexcCritical6 2 2 2 2" xfId="5999"/>
    <cellStyle name="SAPBEXexcCritical6 2 2 3" xfId="6000"/>
    <cellStyle name="SAPBEXexcCritical6 2 3" xfId="6001"/>
    <cellStyle name="SAPBEXexcCritical6 2 3 2" xfId="6002"/>
    <cellStyle name="SAPBEXexcCritical6 2 4" xfId="6003"/>
    <cellStyle name="SAPBEXexcCritical6 2 5" xfId="6004"/>
    <cellStyle name="SAPBEXexcCritical6 2 6" xfId="6005"/>
    <cellStyle name="SAPBEXexcCritical6 3" xfId="6006"/>
    <cellStyle name="SAPBEXexcCritical6 3 2" xfId="6007"/>
    <cellStyle name="SAPBEXexcCritical6 3 2 2" xfId="6008"/>
    <cellStyle name="SAPBEXexcCritical6 3 2 2 2" xfId="6009"/>
    <cellStyle name="SAPBEXexcCritical6 3 2 3" xfId="6010"/>
    <cellStyle name="SAPBEXexcCritical6 3 3" xfId="6011"/>
    <cellStyle name="SAPBEXexcCritical6 3 3 2" xfId="6012"/>
    <cellStyle name="SAPBEXexcCritical6 3 4" xfId="6013"/>
    <cellStyle name="SAPBEXexcCritical6 4" xfId="6014"/>
    <cellStyle name="SAPBEXexcCritical6 4 2" xfId="6015"/>
    <cellStyle name="SAPBEXexcCritical6 4 2 2" xfId="6016"/>
    <cellStyle name="SAPBEXexcCritical6 4 3" xfId="6017"/>
    <cellStyle name="SAPBEXexcCritical6 5" xfId="6018"/>
    <cellStyle name="SAPBEXexcCritical6 5 2" xfId="6019"/>
    <cellStyle name="SAPBEXexcCritical6 6" xfId="6020"/>
    <cellStyle name="SAPBEXexcCritical6_НВВ 2014 год  по заявкам" xfId="16041"/>
    <cellStyle name="SAPBEXexcGood1" xfId="6021"/>
    <cellStyle name="SAPBEXexcGood1 2" xfId="6022"/>
    <cellStyle name="SAPBEXexcGood1 2 2" xfId="6023"/>
    <cellStyle name="SAPBEXexcGood1 2 2 2" xfId="6024"/>
    <cellStyle name="SAPBEXexcGood1 2 2 2 2" xfId="6025"/>
    <cellStyle name="SAPBEXexcGood1 2 2 3" xfId="6026"/>
    <cellStyle name="SAPBEXexcGood1 2 3" xfId="6027"/>
    <cellStyle name="SAPBEXexcGood1 2 3 2" xfId="6028"/>
    <cellStyle name="SAPBEXexcGood1 2 4" xfId="6029"/>
    <cellStyle name="SAPBEXexcGood1 2 5" xfId="6030"/>
    <cellStyle name="SAPBEXexcGood1 2 6" xfId="6031"/>
    <cellStyle name="SAPBEXexcGood1 3" xfId="6032"/>
    <cellStyle name="SAPBEXexcGood1 3 2" xfId="6033"/>
    <cellStyle name="SAPBEXexcGood1 3 2 2" xfId="6034"/>
    <cellStyle name="SAPBEXexcGood1 3 2 2 2" xfId="6035"/>
    <cellStyle name="SAPBEXexcGood1 3 2 3" xfId="6036"/>
    <cellStyle name="SAPBEXexcGood1 3 3" xfId="6037"/>
    <cellStyle name="SAPBEXexcGood1 3 3 2" xfId="6038"/>
    <cellStyle name="SAPBEXexcGood1 3 4" xfId="6039"/>
    <cellStyle name="SAPBEXexcGood1 4" xfId="6040"/>
    <cellStyle name="SAPBEXexcGood1 4 2" xfId="6041"/>
    <cellStyle name="SAPBEXexcGood1 4 2 2" xfId="6042"/>
    <cellStyle name="SAPBEXexcGood1 4 3" xfId="6043"/>
    <cellStyle name="SAPBEXexcGood1 5" xfId="6044"/>
    <cellStyle name="SAPBEXexcGood1 5 2" xfId="6045"/>
    <cellStyle name="SAPBEXexcGood1 6" xfId="6046"/>
    <cellStyle name="SAPBEXexcGood1_НВВ 2014 год  по заявкам" xfId="16042"/>
    <cellStyle name="SAPBEXexcGood2" xfId="6047"/>
    <cellStyle name="SAPBEXexcGood2 2" xfId="6048"/>
    <cellStyle name="SAPBEXexcGood2 2 2" xfId="6049"/>
    <cellStyle name="SAPBEXexcGood2 2 2 2" xfId="6050"/>
    <cellStyle name="SAPBEXexcGood2 2 2 2 2" xfId="6051"/>
    <cellStyle name="SAPBEXexcGood2 2 2 3" xfId="6052"/>
    <cellStyle name="SAPBEXexcGood2 2 3" xfId="6053"/>
    <cellStyle name="SAPBEXexcGood2 2 3 2" xfId="6054"/>
    <cellStyle name="SAPBEXexcGood2 2 4" xfId="6055"/>
    <cellStyle name="SAPBEXexcGood2 2 5" xfId="6056"/>
    <cellStyle name="SAPBEXexcGood2 2 6" xfId="6057"/>
    <cellStyle name="SAPBEXexcGood2 3" xfId="6058"/>
    <cellStyle name="SAPBEXexcGood2 3 2" xfId="6059"/>
    <cellStyle name="SAPBEXexcGood2 3 2 2" xfId="6060"/>
    <cellStyle name="SAPBEXexcGood2 3 2 2 2" xfId="6061"/>
    <cellStyle name="SAPBEXexcGood2 3 2 3" xfId="6062"/>
    <cellStyle name="SAPBEXexcGood2 3 3" xfId="6063"/>
    <cellStyle name="SAPBEXexcGood2 3 3 2" xfId="6064"/>
    <cellStyle name="SAPBEXexcGood2 3 4" xfId="6065"/>
    <cellStyle name="SAPBEXexcGood2 4" xfId="6066"/>
    <cellStyle name="SAPBEXexcGood2 4 2" xfId="6067"/>
    <cellStyle name="SAPBEXexcGood2 4 2 2" xfId="6068"/>
    <cellStyle name="SAPBEXexcGood2 4 3" xfId="6069"/>
    <cellStyle name="SAPBEXexcGood2 5" xfId="6070"/>
    <cellStyle name="SAPBEXexcGood2 5 2" xfId="6071"/>
    <cellStyle name="SAPBEXexcGood2 6" xfId="6072"/>
    <cellStyle name="SAPBEXexcGood2_НВВ 2014 год  по заявкам" xfId="16043"/>
    <cellStyle name="SAPBEXexcGood3" xfId="6073"/>
    <cellStyle name="SAPBEXexcGood3 2" xfId="6074"/>
    <cellStyle name="SAPBEXexcGood3 2 2" xfId="6075"/>
    <cellStyle name="SAPBEXexcGood3 2 2 2" xfId="6076"/>
    <cellStyle name="SAPBEXexcGood3 2 2 2 2" xfId="6077"/>
    <cellStyle name="SAPBEXexcGood3 2 2 3" xfId="6078"/>
    <cellStyle name="SAPBEXexcGood3 2 3" xfId="6079"/>
    <cellStyle name="SAPBEXexcGood3 2 3 2" xfId="6080"/>
    <cellStyle name="SAPBEXexcGood3 2 4" xfId="6081"/>
    <cellStyle name="SAPBEXexcGood3 2 5" xfId="6082"/>
    <cellStyle name="SAPBEXexcGood3 2 6" xfId="6083"/>
    <cellStyle name="SAPBEXexcGood3 3" xfId="6084"/>
    <cellStyle name="SAPBEXexcGood3 3 2" xfId="6085"/>
    <cellStyle name="SAPBEXexcGood3 3 2 2" xfId="6086"/>
    <cellStyle name="SAPBEXexcGood3 3 2 2 2" xfId="6087"/>
    <cellStyle name="SAPBEXexcGood3 3 2 3" xfId="6088"/>
    <cellStyle name="SAPBEXexcGood3 3 3" xfId="6089"/>
    <cellStyle name="SAPBEXexcGood3 3 3 2" xfId="6090"/>
    <cellStyle name="SAPBEXexcGood3 3 4" xfId="6091"/>
    <cellStyle name="SAPBEXexcGood3 4" xfId="6092"/>
    <cellStyle name="SAPBEXexcGood3 4 2" xfId="6093"/>
    <cellStyle name="SAPBEXexcGood3 4 2 2" xfId="6094"/>
    <cellStyle name="SAPBEXexcGood3 4 3" xfId="6095"/>
    <cellStyle name="SAPBEXexcGood3 5" xfId="6096"/>
    <cellStyle name="SAPBEXexcGood3 5 2" xfId="6097"/>
    <cellStyle name="SAPBEXexcGood3 6" xfId="6098"/>
    <cellStyle name="SAPBEXexcGood3_НВВ 2014 год  по заявкам" xfId="16044"/>
    <cellStyle name="SAPBEXfilterDrill" xfId="6099"/>
    <cellStyle name="SAPBEXfilterDrill 2" xfId="6100"/>
    <cellStyle name="SAPBEXfilterDrill 2 2" xfId="6101"/>
    <cellStyle name="SAPBEXfilterDrill 2 2 2" xfId="6102"/>
    <cellStyle name="SAPBEXfilterDrill 2 2 2 2" xfId="6103"/>
    <cellStyle name="SAPBEXfilterDrill 2 2 3" xfId="6104"/>
    <cellStyle name="SAPBEXfilterDrill 2 3" xfId="6105"/>
    <cellStyle name="SAPBEXfilterDrill 2 3 2" xfId="6106"/>
    <cellStyle name="SAPBEXfilterDrill 2 4" xfId="6107"/>
    <cellStyle name="SAPBEXfilterDrill 2 5" xfId="6108"/>
    <cellStyle name="SAPBEXfilterDrill 2 6" xfId="6109"/>
    <cellStyle name="SAPBEXfilterDrill 3" xfId="6110"/>
    <cellStyle name="SAPBEXfilterDrill 3 2" xfId="6111"/>
    <cellStyle name="SAPBEXfilterDrill 3 2 2" xfId="6112"/>
    <cellStyle name="SAPBEXfilterDrill 3 2 2 2" xfId="6113"/>
    <cellStyle name="SAPBEXfilterDrill 3 2 3" xfId="6114"/>
    <cellStyle name="SAPBEXfilterDrill 3 3" xfId="6115"/>
    <cellStyle name="SAPBEXfilterDrill 3 3 2" xfId="6116"/>
    <cellStyle name="SAPBEXfilterDrill 3 4" xfId="6117"/>
    <cellStyle name="SAPBEXfilterDrill 4" xfId="6118"/>
    <cellStyle name="SAPBEXfilterDrill 4 2" xfId="6119"/>
    <cellStyle name="SAPBEXfilterDrill 4 2 2" xfId="6120"/>
    <cellStyle name="SAPBEXfilterDrill 4 3" xfId="6121"/>
    <cellStyle name="SAPBEXfilterDrill 5" xfId="6122"/>
    <cellStyle name="SAPBEXfilterDrill 5 2" xfId="6123"/>
    <cellStyle name="SAPBEXfilterDrill 6" xfId="6124"/>
    <cellStyle name="SAPBEXfilterDrill_НВВ 2014 год  по заявкам" xfId="16045"/>
    <cellStyle name="SAPBEXfilterItem" xfId="6125"/>
    <cellStyle name="SAPBEXfilterItem 2" xfId="6126"/>
    <cellStyle name="SAPBEXfilterItem 2 2" xfId="6127"/>
    <cellStyle name="SAPBEXfilterItem 2 2 2" xfId="6128"/>
    <cellStyle name="SAPBEXfilterItem 2 3" xfId="6129"/>
    <cellStyle name="SAPBEXfilterItem 2 3 2" xfId="6130"/>
    <cellStyle name="SAPBEXfilterItem 2 4" xfId="6131"/>
    <cellStyle name="SAPBEXfilterItem 3" xfId="6132"/>
    <cellStyle name="SAPBEXfilterItem 3 2" xfId="6133"/>
    <cellStyle name="SAPBEXfilterItem 3 2 2" xfId="6134"/>
    <cellStyle name="SAPBEXfilterItem 3 3" xfId="6135"/>
    <cellStyle name="SAPBEXfilterItem 3 3 2" xfId="6136"/>
    <cellStyle name="SAPBEXfilterItem 3 4" xfId="6137"/>
    <cellStyle name="SAPBEXfilterItem 4" xfId="6138"/>
    <cellStyle name="SAPBEXfilterItem 4 2" xfId="6139"/>
    <cellStyle name="SAPBEXfilterItem 5" xfId="6140"/>
    <cellStyle name="SAPBEXfilterItem 5 2" xfId="6141"/>
    <cellStyle name="SAPBEXfilterItem 6" xfId="6142"/>
    <cellStyle name="SAPBEXfilterItem_НВВ 2014 год  по заявкам" xfId="16046"/>
    <cellStyle name="SAPBEXfilterText" xfId="6143"/>
    <cellStyle name="SAPBEXfilterText 2" xfId="6144"/>
    <cellStyle name="SAPBEXfilterText_НВВ 2014 год  по заявкам" xfId="16047"/>
    <cellStyle name="SAPBEXformats" xfId="6145"/>
    <cellStyle name="SAPBEXformats 2" xfId="6146"/>
    <cellStyle name="SAPBEXformats 2 2" xfId="6147"/>
    <cellStyle name="SAPBEXformats 2 2 2" xfId="6148"/>
    <cellStyle name="SAPBEXformats 2 2 2 2" xfId="6149"/>
    <cellStyle name="SAPBEXformats 2 2 3" xfId="6150"/>
    <cellStyle name="SAPBEXformats 2 3" xfId="6151"/>
    <cellStyle name="SAPBEXformats 2 3 2" xfId="6152"/>
    <cellStyle name="SAPBEXformats 2 4" xfId="6153"/>
    <cellStyle name="SAPBEXformats 2 5" xfId="6154"/>
    <cellStyle name="SAPBEXformats 2 6" xfId="6155"/>
    <cellStyle name="SAPBEXformats 3" xfId="6156"/>
    <cellStyle name="SAPBEXformats 3 2" xfId="6157"/>
    <cellStyle name="SAPBEXformats 3 2 2" xfId="6158"/>
    <cellStyle name="SAPBEXformats 3 2 2 2" xfId="6159"/>
    <cellStyle name="SAPBEXformats 3 2 3" xfId="6160"/>
    <cellStyle name="SAPBEXformats 3 3" xfId="6161"/>
    <cellStyle name="SAPBEXformats 3 3 2" xfId="6162"/>
    <cellStyle name="SAPBEXformats 3 4" xfId="6163"/>
    <cellStyle name="SAPBEXformats 4" xfId="6164"/>
    <cellStyle name="SAPBEXformats 4 2" xfId="6165"/>
    <cellStyle name="SAPBEXformats 4 2 2" xfId="6166"/>
    <cellStyle name="SAPBEXformats 4 2 2 2" xfId="6167"/>
    <cellStyle name="SAPBEXformats 4 2 3" xfId="6168"/>
    <cellStyle name="SAPBEXformats 4 3" xfId="6169"/>
    <cellStyle name="SAPBEXformats 4 3 2" xfId="6170"/>
    <cellStyle name="SAPBEXformats 4 4" xfId="6171"/>
    <cellStyle name="SAPBEXformats 5" xfId="6172"/>
    <cellStyle name="SAPBEXformats 5 2" xfId="6173"/>
    <cellStyle name="SAPBEXformats 5 2 2" xfId="6174"/>
    <cellStyle name="SAPBEXformats 5 3" xfId="6175"/>
    <cellStyle name="SAPBEXformats 6" xfId="6176"/>
    <cellStyle name="SAPBEXformats 6 2" xfId="6177"/>
    <cellStyle name="SAPBEXformats 7" xfId="6178"/>
    <cellStyle name="SAPBEXformats_2. Приложение Доп материалы согласованияБП_БП" xfId="6179"/>
    <cellStyle name="SAPBEXheaderItem" xfId="6180"/>
    <cellStyle name="SAPBEXheaderItem 2" xfId="6181"/>
    <cellStyle name="SAPBEXheaderItem 2 2" xfId="6182"/>
    <cellStyle name="SAPBEXheaderItem 2 2 2" xfId="6183"/>
    <cellStyle name="SAPBEXheaderItem 2 2 2 2" xfId="6184"/>
    <cellStyle name="SAPBEXheaderItem 2 2 3" xfId="6185"/>
    <cellStyle name="SAPBEXheaderItem 2 3" xfId="6186"/>
    <cellStyle name="SAPBEXheaderItem 2 3 2" xfId="6187"/>
    <cellStyle name="SAPBEXheaderItem 2 4" xfId="6188"/>
    <cellStyle name="SAPBEXheaderItem 2 5" xfId="6189"/>
    <cellStyle name="SAPBEXheaderItem 2 6" xfId="6190"/>
    <cellStyle name="SAPBEXheaderItem 3" xfId="6191"/>
    <cellStyle name="SAPBEXheaderItem 3 2" xfId="6192"/>
    <cellStyle name="SAPBEXheaderItem 3 2 2" xfId="6193"/>
    <cellStyle name="SAPBEXheaderItem 3 2 2 2" xfId="6194"/>
    <cellStyle name="SAPBEXheaderItem 3 2 3" xfId="6195"/>
    <cellStyle name="SAPBEXheaderItem 3 3" xfId="6196"/>
    <cellStyle name="SAPBEXheaderItem 3 3 2" xfId="6197"/>
    <cellStyle name="SAPBEXheaderItem 3 4" xfId="6198"/>
    <cellStyle name="SAPBEXheaderItem 4" xfId="6199"/>
    <cellStyle name="SAPBEXheaderItem 4 2" xfId="6200"/>
    <cellStyle name="SAPBEXheaderItem 4 2 2" xfId="6201"/>
    <cellStyle name="SAPBEXheaderItem 4 3" xfId="6202"/>
    <cellStyle name="SAPBEXheaderItem 5" xfId="6203"/>
    <cellStyle name="SAPBEXheaderItem 5 2" xfId="6204"/>
    <cellStyle name="SAPBEXheaderItem 6" xfId="6205"/>
    <cellStyle name="SAPBEXheaderItem_НВВ 2014 год  по заявкам" xfId="16048"/>
    <cellStyle name="SAPBEXheaderText" xfId="6206"/>
    <cellStyle name="SAPBEXheaderText 2" xfId="6207"/>
    <cellStyle name="SAPBEXheaderText 2 2" xfId="6208"/>
    <cellStyle name="SAPBEXheaderText 2 2 2" xfId="6209"/>
    <cellStyle name="SAPBEXheaderText 2 2 2 2" xfId="6210"/>
    <cellStyle name="SAPBEXheaderText 2 2 3" xfId="6211"/>
    <cellStyle name="SAPBEXheaderText 2 3" xfId="6212"/>
    <cellStyle name="SAPBEXheaderText 2 3 2" xfId="6213"/>
    <cellStyle name="SAPBEXheaderText 2 4" xfId="6214"/>
    <cellStyle name="SAPBEXheaderText 2 5" xfId="6215"/>
    <cellStyle name="SAPBEXheaderText 2 6" xfId="6216"/>
    <cellStyle name="SAPBEXheaderText 3" xfId="6217"/>
    <cellStyle name="SAPBEXheaderText 3 2" xfId="6218"/>
    <cellStyle name="SAPBEXheaderText 3 2 2" xfId="6219"/>
    <cellStyle name="SAPBEXheaderText 3 2 2 2" xfId="6220"/>
    <cellStyle name="SAPBEXheaderText 3 2 3" xfId="6221"/>
    <cellStyle name="SAPBEXheaderText 3 3" xfId="6222"/>
    <cellStyle name="SAPBEXheaderText 3 3 2" xfId="6223"/>
    <cellStyle name="SAPBEXheaderText 3 4" xfId="6224"/>
    <cellStyle name="SAPBEXheaderText 4" xfId="6225"/>
    <cellStyle name="SAPBEXheaderText 4 2" xfId="6226"/>
    <cellStyle name="SAPBEXheaderText 4 2 2" xfId="6227"/>
    <cellStyle name="SAPBEXheaderText 4 3" xfId="6228"/>
    <cellStyle name="SAPBEXheaderText 5" xfId="6229"/>
    <cellStyle name="SAPBEXheaderText 5 2" xfId="6230"/>
    <cellStyle name="SAPBEXheaderText 6" xfId="6231"/>
    <cellStyle name="SAPBEXheaderText_НВВ 2014 год  по заявкам" xfId="16049"/>
    <cellStyle name="SAPBEXHLevel0" xfId="6232"/>
    <cellStyle name="SAPBEXHLevel0 2" xfId="6233"/>
    <cellStyle name="SAPBEXHLevel0 2 2" xfId="6234"/>
    <cellStyle name="SAPBEXHLevel0 2 2 2" xfId="6235"/>
    <cellStyle name="SAPBEXHLevel0 2 2 2 2" xfId="6236"/>
    <cellStyle name="SAPBEXHLevel0 2 2 3" xfId="6237"/>
    <cellStyle name="SAPBEXHLevel0 2 3" xfId="6238"/>
    <cellStyle name="SAPBEXHLevel0 2 3 2" xfId="6239"/>
    <cellStyle name="SAPBEXHLevel0 2 4" xfId="6240"/>
    <cellStyle name="SAPBEXHLevel0 2 5" xfId="6241"/>
    <cellStyle name="SAPBEXHLevel0 2 6" xfId="6242"/>
    <cellStyle name="SAPBEXHLevel0 3" xfId="6243"/>
    <cellStyle name="SAPBEXHLevel0 3 2" xfId="6244"/>
    <cellStyle name="SAPBEXHLevel0 3 2 2" xfId="6245"/>
    <cellStyle name="SAPBEXHLevel0 3 2 2 2" xfId="6246"/>
    <cellStyle name="SAPBEXHLevel0 3 2 3" xfId="6247"/>
    <cellStyle name="SAPBEXHLevel0 3 3" xfId="6248"/>
    <cellStyle name="SAPBEXHLevel0 3 3 2" xfId="6249"/>
    <cellStyle name="SAPBEXHLevel0 3 4" xfId="6250"/>
    <cellStyle name="SAPBEXHLevel0 4" xfId="6251"/>
    <cellStyle name="SAPBEXHLevel0 4 2" xfId="6252"/>
    <cellStyle name="SAPBEXHLevel0 4 2 2" xfId="6253"/>
    <cellStyle name="SAPBEXHLevel0 4 2 2 2" xfId="6254"/>
    <cellStyle name="SAPBEXHLevel0 4 2 3" xfId="6255"/>
    <cellStyle name="SAPBEXHLevel0 4 3" xfId="6256"/>
    <cellStyle name="SAPBEXHLevel0 4 3 2" xfId="6257"/>
    <cellStyle name="SAPBEXHLevel0 4 4" xfId="6258"/>
    <cellStyle name="SAPBEXHLevel0 5" xfId="6259"/>
    <cellStyle name="SAPBEXHLevel0 5 2" xfId="6260"/>
    <cellStyle name="SAPBEXHLevel0 5 2 2" xfId="6261"/>
    <cellStyle name="SAPBEXHLevel0 5 3" xfId="6262"/>
    <cellStyle name="SAPBEXHLevel0 6" xfId="6263"/>
    <cellStyle name="SAPBEXHLevel0 6 2" xfId="6264"/>
    <cellStyle name="SAPBEXHLevel0 7" xfId="6265"/>
    <cellStyle name="SAPBEXHLevel0_2. Приложение Доп материалы согласованияБП_БП" xfId="6266"/>
    <cellStyle name="SAPBEXHLevel0X" xfId="6267"/>
    <cellStyle name="SAPBEXHLevel0X 2" xfId="6268"/>
    <cellStyle name="SAPBEXHLevel0X 2 2" xfId="6269"/>
    <cellStyle name="SAPBEXHLevel0X 2 2 2" xfId="6270"/>
    <cellStyle name="SAPBEXHLevel0X 2 2 2 2" xfId="6271"/>
    <cellStyle name="SAPBEXHLevel0X 2 2 3" xfId="6272"/>
    <cellStyle name="SAPBEXHLevel0X 2 3" xfId="6273"/>
    <cellStyle name="SAPBEXHLevel0X 2 3 2" xfId="6274"/>
    <cellStyle name="SAPBEXHLevel0X 2 4" xfId="6275"/>
    <cellStyle name="SAPBEXHLevel0X 2 5" xfId="6276"/>
    <cellStyle name="SAPBEXHLevel0X 2 6" xfId="6277"/>
    <cellStyle name="SAPBEXHLevel0X 3" xfId="6278"/>
    <cellStyle name="SAPBEXHLevel0X 3 2" xfId="6279"/>
    <cellStyle name="SAPBEXHLevel0X 3 2 2" xfId="6280"/>
    <cellStyle name="SAPBEXHLevel0X 3 2 2 2" xfId="6281"/>
    <cellStyle name="SAPBEXHLevel0X 3 2 3" xfId="6282"/>
    <cellStyle name="SAPBEXHLevel0X 3 3" xfId="6283"/>
    <cellStyle name="SAPBEXHLevel0X 3 3 2" xfId="6284"/>
    <cellStyle name="SAPBEXHLevel0X 3 4" xfId="6285"/>
    <cellStyle name="SAPBEXHLevel0X 4" xfId="6286"/>
    <cellStyle name="SAPBEXHLevel0X 4 2" xfId="6287"/>
    <cellStyle name="SAPBEXHLevel0X 4 2 2" xfId="6288"/>
    <cellStyle name="SAPBEXHLevel0X 4 2 2 2" xfId="6289"/>
    <cellStyle name="SAPBEXHLevel0X 4 2 3" xfId="6290"/>
    <cellStyle name="SAPBEXHLevel0X 4 3" xfId="6291"/>
    <cellStyle name="SAPBEXHLevel0X 4 3 2" xfId="6292"/>
    <cellStyle name="SAPBEXHLevel0X 4 4" xfId="6293"/>
    <cellStyle name="SAPBEXHLevel0X 5" xfId="6294"/>
    <cellStyle name="SAPBEXHLevel0X 5 2" xfId="6295"/>
    <cellStyle name="SAPBEXHLevel0X 5 2 2" xfId="6296"/>
    <cellStyle name="SAPBEXHLevel0X 5 3" xfId="6297"/>
    <cellStyle name="SAPBEXHLevel0X 6" xfId="6298"/>
    <cellStyle name="SAPBEXHLevel0X 6 2" xfId="6299"/>
    <cellStyle name="SAPBEXHLevel0X 7" xfId="6300"/>
    <cellStyle name="SAPBEXHLevel0X_2. Приложение Доп материалы согласованияБП_БП" xfId="6301"/>
    <cellStyle name="SAPBEXHLevel1" xfId="6302"/>
    <cellStyle name="SAPBEXHLevel1 2" xfId="6303"/>
    <cellStyle name="SAPBEXHLevel1 2 2" xfId="6304"/>
    <cellStyle name="SAPBEXHLevel1 2 2 2" xfId="6305"/>
    <cellStyle name="SAPBEXHLevel1 2 2 2 2" xfId="6306"/>
    <cellStyle name="SAPBEXHLevel1 2 2 3" xfId="6307"/>
    <cellStyle name="SAPBEXHLevel1 2 3" xfId="6308"/>
    <cellStyle name="SAPBEXHLevel1 2 3 2" xfId="6309"/>
    <cellStyle name="SAPBEXHLevel1 2 4" xfId="6310"/>
    <cellStyle name="SAPBEXHLevel1 2 5" xfId="6311"/>
    <cellStyle name="SAPBEXHLevel1 2 6" xfId="6312"/>
    <cellStyle name="SAPBEXHLevel1 3" xfId="6313"/>
    <cellStyle name="SAPBEXHLevel1 3 2" xfId="6314"/>
    <cellStyle name="SAPBEXHLevel1 3 2 2" xfId="6315"/>
    <cellStyle name="SAPBEXHLevel1 3 2 2 2" xfId="6316"/>
    <cellStyle name="SAPBEXHLevel1 3 2 3" xfId="6317"/>
    <cellStyle name="SAPBEXHLevel1 3 3" xfId="6318"/>
    <cellStyle name="SAPBEXHLevel1 3 3 2" xfId="6319"/>
    <cellStyle name="SAPBEXHLevel1 3 4" xfId="6320"/>
    <cellStyle name="SAPBEXHLevel1 4" xfId="6321"/>
    <cellStyle name="SAPBEXHLevel1 4 2" xfId="6322"/>
    <cellStyle name="SAPBEXHLevel1 4 2 2" xfId="6323"/>
    <cellStyle name="SAPBEXHLevel1 4 2 2 2" xfId="6324"/>
    <cellStyle name="SAPBEXHLevel1 4 2 3" xfId="6325"/>
    <cellStyle name="SAPBEXHLevel1 4 3" xfId="6326"/>
    <cellStyle name="SAPBEXHLevel1 4 3 2" xfId="6327"/>
    <cellStyle name="SAPBEXHLevel1 4 4" xfId="6328"/>
    <cellStyle name="SAPBEXHLevel1 5" xfId="6329"/>
    <cellStyle name="SAPBEXHLevel1 5 2" xfId="6330"/>
    <cellStyle name="SAPBEXHLevel1 5 2 2" xfId="6331"/>
    <cellStyle name="SAPBEXHLevel1 5 3" xfId="6332"/>
    <cellStyle name="SAPBEXHLevel1 6" xfId="6333"/>
    <cellStyle name="SAPBEXHLevel1 6 2" xfId="6334"/>
    <cellStyle name="SAPBEXHLevel1 7" xfId="6335"/>
    <cellStyle name="SAPBEXHLevel1_2. Приложение Доп материалы согласованияБП_БП" xfId="6336"/>
    <cellStyle name="SAPBEXHLevel1X" xfId="6337"/>
    <cellStyle name="SAPBEXHLevel1X 2" xfId="6338"/>
    <cellStyle name="SAPBEXHLevel1X 2 2" xfId="6339"/>
    <cellStyle name="SAPBEXHLevel1X 2 2 2" xfId="6340"/>
    <cellStyle name="SAPBEXHLevel1X 2 2 2 2" xfId="6341"/>
    <cellStyle name="SAPBEXHLevel1X 2 2 3" xfId="6342"/>
    <cellStyle name="SAPBEXHLevel1X 2 3" xfId="6343"/>
    <cellStyle name="SAPBEXHLevel1X 2 3 2" xfId="6344"/>
    <cellStyle name="SAPBEXHLevel1X 2 4" xfId="6345"/>
    <cellStyle name="SAPBEXHLevel1X 2 5" xfId="6346"/>
    <cellStyle name="SAPBEXHLevel1X 2 6" xfId="6347"/>
    <cellStyle name="SAPBEXHLevel1X 3" xfId="6348"/>
    <cellStyle name="SAPBEXHLevel1X 3 2" xfId="6349"/>
    <cellStyle name="SAPBEXHLevel1X 3 2 2" xfId="6350"/>
    <cellStyle name="SAPBEXHLevel1X 3 2 2 2" xfId="6351"/>
    <cellStyle name="SAPBEXHLevel1X 3 2 3" xfId="6352"/>
    <cellStyle name="SAPBEXHLevel1X 3 3" xfId="6353"/>
    <cellStyle name="SAPBEXHLevel1X 3 3 2" xfId="6354"/>
    <cellStyle name="SAPBEXHLevel1X 3 4" xfId="6355"/>
    <cellStyle name="SAPBEXHLevel1X 4" xfId="6356"/>
    <cellStyle name="SAPBEXHLevel1X 4 2" xfId="6357"/>
    <cellStyle name="SAPBEXHLevel1X 4 2 2" xfId="6358"/>
    <cellStyle name="SAPBEXHLevel1X 4 2 2 2" xfId="6359"/>
    <cellStyle name="SAPBEXHLevel1X 4 2 3" xfId="6360"/>
    <cellStyle name="SAPBEXHLevel1X 4 3" xfId="6361"/>
    <cellStyle name="SAPBEXHLevel1X 4 3 2" xfId="6362"/>
    <cellStyle name="SAPBEXHLevel1X 4 4" xfId="6363"/>
    <cellStyle name="SAPBEXHLevel1X 5" xfId="6364"/>
    <cellStyle name="SAPBEXHLevel1X 5 2" xfId="6365"/>
    <cellStyle name="SAPBEXHLevel1X 5 2 2" xfId="6366"/>
    <cellStyle name="SAPBEXHLevel1X 5 3" xfId="6367"/>
    <cellStyle name="SAPBEXHLevel1X 6" xfId="6368"/>
    <cellStyle name="SAPBEXHLevel1X 6 2" xfId="6369"/>
    <cellStyle name="SAPBEXHLevel1X 7" xfId="6370"/>
    <cellStyle name="SAPBEXHLevel1X_2. Приложение Доп материалы согласованияБП_БП" xfId="6371"/>
    <cellStyle name="SAPBEXHLevel2" xfId="6372"/>
    <cellStyle name="SAPBEXHLevel2 2" xfId="6373"/>
    <cellStyle name="SAPBEXHLevel2 2 2" xfId="6374"/>
    <cellStyle name="SAPBEXHLevel2 2 2 2" xfId="6375"/>
    <cellStyle name="SAPBEXHLevel2 2 2 2 2" xfId="6376"/>
    <cellStyle name="SAPBEXHLevel2 2 2 3" xfId="6377"/>
    <cellStyle name="SAPBEXHLevel2 2 3" xfId="6378"/>
    <cellStyle name="SAPBEXHLevel2 2 3 2" xfId="6379"/>
    <cellStyle name="SAPBEXHLevel2 2 4" xfId="6380"/>
    <cellStyle name="SAPBEXHLevel2 2 5" xfId="6381"/>
    <cellStyle name="SAPBEXHLevel2 2 6" xfId="6382"/>
    <cellStyle name="SAPBEXHLevel2 3" xfId="6383"/>
    <cellStyle name="SAPBEXHLevel2 3 2" xfId="6384"/>
    <cellStyle name="SAPBEXHLevel2 3 2 2" xfId="6385"/>
    <cellStyle name="SAPBEXHLevel2 3 2 2 2" xfId="6386"/>
    <cellStyle name="SAPBEXHLevel2 3 2 3" xfId="6387"/>
    <cellStyle name="SAPBEXHLevel2 3 3" xfId="6388"/>
    <cellStyle name="SAPBEXHLevel2 3 3 2" xfId="6389"/>
    <cellStyle name="SAPBEXHLevel2 3 4" xfId="6390"/>
    <cellStyle name="SAPBEXHLevel2 4" xfId="6391"/>
    <cellStyle name="SAPBEXHLevel2 4 2" xfId="6392"/>
    <cellStyle name="SAPBEXHLevel2 4 2 2" xfId="6393"/>
    <cellStyle name="SAPBEXHLevel2 4 2 2 2" xfId="6394"/>
    <cellStyle name="SAPBEXHLevel2 4 2 3" xfId="6395"/>
    <cellStyle name="SAPBEXHLevel2 4 3" xfId="6396"/>
    <cellStyle name="SAPBEXHLevel2 4 3 2" xfId="6397"/>
    <cellStyle name="SAPBEXHLevel2 4 4" xfId="6398"/>
    <cellStyle name="SAPBEXHLevel2 5" xfId="6399"/>
    <cellStyle name="SAPBEXHLevel2 5 2" xfId="6400"/>
    <cellStyle name="SAPBEXHLevel2 5 2 2" xfId="6401"/>
    <cellStyle name="SAPBEXHLevel2 5 3" xfId="6402"/>
    <cellStyle name="SAPBEXHLevel2 6" xfId="6403"/>
    <cellStyle name="SAPBEXHLevel2 6 2" xfId="6404"/>
    <cellStyle name="SAPBEXHLevel2 7" xfId="6405"/>
    <cellStyle name="SAPBEXHLevel2_2. Приложение Доп материалы согласованияБП_БП" xfId="6406"/>
    <cellStyle name="SAPBEXHLevel2X" xfId="6407"/>
    <cellStyle name="SAPBEXHLevel2X 2" xfId="6408"/>
    <cellStyle name="SAPBEXHLevel2X 2 2" xfId="6409"/>
    <cellStyle name="SAPBEXHLevel2X 2 2 2" xfId="6410"/>
    <cellStyle name="SAPBEXHLevel2X 2 2 2 2" xfId="6411"/>
    <cellStyle name="SAPBEXHLevel2X 2 2 3" xfId="6412"/>
    <cellStyle name="SAPBEXHLevel2X 2 3" xfId="6413"/>
    <cellStyle name="SAPBEXHLevel2X 2 3 2" xfId="6414"/>
    <cellStyle name="SAPBEXHLevel2X 2 4" xfId="6415"/>
    <cellStyle name="SAPBEXHLevel2X 2 5" xfId="6416"/>
    <cellStyle name="SAPBEXHLevel2X 2 6" xfId="6417"/>
    <cellStyle name="SAPBEXHLevel2X 3" xfId="6418"/>
    <cellStyle name="SAPBEXHLevel2X 3 2" xfId="6419"/>
    <cellStyle name="SAPBEXHLevel2X 3 2 2" xfId="6420"/>
    <cellStyle name="SAPBEXHLevel2X 3 2 2 2" xfId="6421"/>
    <cellStyle name="SAPBEXHLevel2X 3 2 3" xfId="6422"/>
    <cellStyle name="SAPBEXHLevel2X 3 3" xfId="6423"/>
    <cellStyle name="SAPBEXHLevel2X 3 3 2" xfId="6424"/>
    <cellStyle name="SAPBEXHLevel2X 3 4" xfId="6425"/>
    <cellStyle name="SAPBEXHLevel2X 4" xfId="6426"/>
    <cellStyle name="SAPBEXHLevel2X 4 2" xfId="6427"/>
    <cellStyle name="SAPBEXHLevel2X 4 2 2" xfId="6428"/>
    <cellStyle name="SAPBEXHLevel2X 4 2 2 2" xfId="6429"/>
    <cellStyle name="SAPBEXHLevel2X 4 2 3" xfId="6430"/>
    <cellStyle name="SAPBEXHLevel2X 4 3" xfId="6431"/>
    <cellStyle name="SAPBEXHLevel2X 4 3 2" xfId="6432"/>
    <cellStyle name="SAPBEXHLevel2X 4 4" xfId="6433"/>
    <cellStyle name="SAPBEXHLevel2X 5" xfId="6434"/>
    <cellStyle name="SAPBEXHLevel2X 5 2" xfId="6435"/>
    <cellStyle name="SAPBEXHLevel2X 5 2 2" xfId="6436"/>
    <cellStyle name="SAPBEXHLevel2X 5 3" xfId="6437"/>
    <cellStyle name="SAPBEXHLevel2X 6" xfId="6438"/>
    <cellStyle name="SAPBEXHLevel2X 6 2" xfId="6439"/>
    <cellStyle name="SAPBEXHLevel2X 7" xfId="6440"/>
    <cellStyle name="SAPBEXHLevel2X_2. Приложение Доп материалы согласованияБП_БП" xfId="6441"/>
    <cellStyle name="SAPBEXHLevel3" xfId="6442"/>
    <cellStyle name="SAPBEXHLevel3 2" xfId="6443"/>
    <cellStyle name="SAPBEXHLevel3 2 2" xfId="6444"/>
    <cellStyle name="SAPBEXHLevel3 2 2 2" xfId="6445"/>
    <cellStyle name="SAPBEXHLevel3 2 2 2 2" xfId="6446"/>
    <cellStyle name="SAPBEXHLevel3 2 2 3" xfId="6447"/>
    <cellStyle name="SAPBEXHLevel3 2 3" xfId="6448"/>
    <cellStyle name="SAPBEXHLevel3 2 3 2" xfId="6449"/>
    <cellStyle name="SAPBEXHLevel3 2 4" xfId="6450"/>
    <cellStyle name="SAPBEXHLevel3 2 5" xfId="6451"/>
    <cellStyle name="SAPBEXHLevel3 2 6" xfId="6452"/>
    <cellStyle name="SAPBEXHLevel3 3" xfId="6453"/>
    <cellStyle name="SAPBEXHLevel3 3 2" xfId="6454"/>
    <cellStyle name="SAPBEXHLevel3 3 2 2" xfId="6455"/>
    <cellStyle name="SAPBEXHLevel3 3 2 2 2" xfId="6456"/>
    <cellStyle name="SAPBEXHLevel3 3 2 3" xfId="6457"/>
    <cellStyle name="SAPBEXHLevel3 3 3" xfId="6458"/>
    <cellStyle name="SAPBEXHLevel3 3 3 2" xfId="6459"/>
    <cellStyle name="SAPBEXHLevel3 3 4" xfId="6460"/>
    <cellStyle name="SAPBEXHLevel3 4" xfId="6461"/>
    <cellStyle name="SAPBEXHLevel3 4 2" xfId="6462"/>
    <cellStyle name="SAPBEXHLevel3 4 2 2" xfId="6463"/>
    <cellStyle name="SAPBEXHLevel3 4 2 2 2" xfId="6464"/>
    <cellStyle name="SAPBEXHLevel3 4 2 3" xfId="6465"/>
    <cellStyle name="SAPBEXHLevel3 4 3" xfId="6466"/>
    <cellStyle name="SAPBEXHLevel3 4 3 2" xfId="6467"/>
    <cellStyle name="SAPBEXHLevel3 4 4" xfId="6468"/>
    <cellStyle name="SAPBEXHLevel3 5" xfId="6469"/>
    <cellStyle name="SAPBEXHLevel3 5 2" xfId="6470"/>
    <cellStyle name="SAPBEXHLevel3 5 2 2" xfId="6471"/>
    <cellStyle name="SAPBEXHLevel3 5 3" xfId="6472"/>
    <cellStyle name="SAPBEXHLevel3 6" xfId="6473"/>
    <cellStyle name="SAPBEXHLevel3 6 2" xfId="6474"/>
    <cellStyle name="SAPBEXHLevel3 7" xfId="6475"/>
    <cellStyle name="SAPBEXHLevel3_2. Приложение Доп материалы согласованияБП_БП" xfId="6476"/>
    <cellStyle name="SAPBEXHLevel3X" xfId="6477"/>
    <cellStyle name="SAPBEXHLevel3X 2" xfId="6478"/>
    <cellStyle name="SAPBEXHLevel3X 2 2" xfId="6479"/>
    <cellStyle name="SAPBEXHLevel3X 2 2 2" xfId="6480"/>
    <cellStyle name="SAPBEXHLevel3X 2 2 2 2" xfId="6481"/>
    <cellStyle name="SAPBEXHLevel3X 2 2 3" xfId="6482"/>
    <cellStyle name="SAPBEXHLevel3X 2 3" xfId="6483"/>
    <cellStyle name="SAPBEXHLevel3X 2 3 2" xfId="6484"/>
    <cellStyle name="SAPBEXHLevel3X 2 4" xfId="6485"/>
    <cellStyle name="SAPBEXHLevel3X 2 5" xfId="6486"/>
    <cellStyle name="SAPBEXHLevel3X 2 6" xfId="6487"/>
    <cellStyle name="SAPBEXHLevel3X 3" xfId="6488"/>
    <cellStyle name="SAPBEXHLevel3X 3 2" xfId="6489"/>
    <cellStyle name="SAPBEXHLevel3X 3 2 2" xfId="6490"/>
    <cellStyle name="SAPBEXHLevel3X 3 2 2 2" xfId="6491"/>
    <cellStyle name="SAPBEXHLevel3X 3 2 3" xfId="6492"/>
    <cellStyle name="SAPBEXHLevel3X 3 3" xfId="6493"/>
    <cellStyle name="SAPBEXHLevel3X 3 3 2" xfId="6494"/>
    <cellStyle name="SAPBEXHLevel3X 3 4" xfId="6495"/>
    <cellStyle name="SAPBEXHLevel3X 4" xfId="6496"/>
    <cellStyle name="SAPBEXHLevel3X 4 2" xfId="6497"/>
    <cellStyle name="SAPBEXHLevel3X 4 2 2" xfId="6498"/>
    <cellStyle name="SAPBEXHLevel3X 4 2 2 2" xfId="6499"/>
    <cellStyle name="SAPBEXHLevel3X 4 2 3" xfId="6500"/>
    <cellStyle name="SAPBEXHLevel3X 4 3" xfId="6501"/>
    <cellStyle name="SAPBEXHLevel3X 4 3 2" xfId="6502"/>
    <cellStyle name="SAPBEXHLevel3X 4 4" xfId="6503"/>
    <cellStyle name="SAPBEXHLevel3X 5" xfId="6504"/>
    <cellStyle name="SAPBEXHLevel3X 5 2" xfId="6505"/>
    <cellStyle name="SAPBEXHLevel3X 5 2 2" xfId="6506"/>
    <cellStyle name="SAPBEXHLevel3X 5 3" xfId="6507"/>
    <cellStyle name="SAPBEXHLevel3X 6" xfId="6508"/>
    <cellStyle name="SAPBEXHLevel3X 6 2" xfId="6509"/>
    <cellStyle name="SAPBEXHLevel3X 7" xfId="6510"/>
    <cellStyle name="SAPBEXHLevel3X_2. Приложение Доп материалы согласованияБП_БП" xfId="6511"/>
    <cellStyle name="SAPBEXinputData" xfId="6512"/>
    <cellStyle name="SAPBEXinputData 2" xfId="6513"/>
    <cellStyle name="SAPBEXinputData 2 2" xfId="6514"/>
    <cellStyle name="SAPBEXinputData 2 2 2" xfId="6515"/>
    <cellStyle name="SAPBEXinputData 2 3" xfId="6516"/>
    <cellStyle name="SAPBEXinputData 2_НВВ 2014 год  по заявкам" xfId="16050"/>
    <cellStyle name="SAPBEXinputData 3" xfId="6517"/>
    <cellStyle name="SAPBEXinputData_НВВ 2014 год  по заявкам" xfId="16051"/>
    <cellStyle name="SAPBEXresData" xfId="6518"/>
    <cellStyle name="SAPBEXresData 2" xfId="6519"/>
    <cellStyle name="SAPBEXresData 2 2" xfId="6520"/>
    <cellStyle name="SAPBEXresData 2 2 2" xfId="6521"/>
    <cellStyle name="SAPBEXresData 2 2 2 2" xfId="6522"/>
    <cellStyle name="SAPBEXresData 2 2 3" xfId="6523"/>
    <cellStyle name="SAPBEXresData 2 3" xfId="6524"/>
    <cellStyle name="SAPBEXresData 2 3 2" xfId="6525"/>
    <cellStyle name="SAPBEXresData 2 4" xfId="6526"/>
    <cellStyle name="SAPBEXresData 2 5" xfId="6527"/>
    <cellStyle name="SAPBEXresData 2 6" xfId="6528"/>
    <cellStyle name="SAPBEXresData 3" xfId="6529"/>
    <cellStyle name="SAPBEXresData 3 2" xfId="6530"/>
    <cellStyle name="SAPBEXresData 3 2 2" xfId="6531"/>
    <cellStyle name="SAPBEXresData 3 2 2 2" xfId="6532"/>
    <cellStyle name="SAPBEXresData 3 2 3" xfId="6533"/>
    <cellStyle name="SAPBEXresData 3 3" xfId="6534"/>
    <cellStyle name="SAPBEXresData 3 3 2" xfId="6535"/>
    <cellStyle name="SAPBEXresData 3 4" xfId="6536"/>
    <cellStyle name="SAPBEXresData 4" xfId="6537"/>
    <cellStyle name="SAPBEXresData 4 2" xfId="6538"/>
    <cellStyle name="SAPBEXresData 4 2 2" xfId="6539"/>
    <cellStyle name="SAPBEXresData 4 3" xfId="6540"/>
    <cellStyle name="SAPBEXresData 5" xfId="6541"/>
    <cellStyle name="SAPBEXresData 5 2" xfId="6542"/>
    <cellStyle name="SAPBEXresData 6" xfId="6543"/>
    <cellStyle name="SAPBEXresData_НВВ 2014 год  по заявкам" xfId="16052"/>
    <cellStyle name="SAPBEXresDataEmph" xfId="6544"/>
    <cellStyle name="SAPBEXresDataEmph 2" xfId="6545"/>
    <cellStyle name="SAPBEXresDataEmph 2 2" xfId="6546"/>
    <cellStyle name="SAPBEXresDataEmph 2 2 2" xfId="6547"/>
    <cellStyle name="SAPBEXresDataEmph 2 2 2 2" xfId="6548"/>
    <cellStyle name="SAPBEXresDataEmph 2 2 3" xfId="6549"/>
    <cellStyle name="SAPBEXresDataEmph 2 3" xfId="6550"/>
    <cellStyle name="SAPBEXresDataEmph 2 3 2" xfId="6551"/>
    <cellStyle name="SAPBEXresDataEmph 2 4" xfId="6552"/>
    <cellStyle name="SAPBEXresDataEmph 2 5" xfId="6553"/>
    <cellStyle name="SAPBEXresDataEmph 2 6" xfId="6554"/>
    <cellStyle name="SAPBEXresDataEmph 3" xfId="6555"/>
    <cellStyle name="SAPBEXresDataEmph 3 2" xfId="6556"/>
    <cellStyle name="SAPBEXresDataEmph 3 2 2" xfId="6557"/>
    <cellStyle name="SAPBEXresDataEmph 3 2 2 2" xfId="6558"/>
    <cellStyle name="SAPBEXresDataEmph 3 2 3" xfId="6559"/>
    <cellStyle name="SAPBEXresDataEmph 3 3" xfId="6560"/>
    <cellStyle name="SAPBEXresDataEmph 3 3 2" xfId="6561"/>
    <cellStyle name="SAPBEXresDataEmph 3 4" xfId="6562"/>
    <cellStyle name="SAPBEXresDataEmph 4" xfId="6563"/>
    <cellStyle name="SAPBEXresDataEmph 4 2" xfId="6564"/>
    <cellStyle name="SAPBEXresDataEmph 4 2 2" xfId="6565"/>
    <cellStyle name="SAPBEXresDataEmph 4 3" xfId="6566"/>
    <cellStyle name="SAPBEXresDataEmph 5" xfId="6567"/>
    <cellStyle name="SAPBEXresDataEmph 5 2" xfId="6568"/>
    <cellStyle name="SAPBEXresDataEmph 6" xfId="6569"/>
    <cellStyle name="SAPBEXresDataEmph_НВВ 2014 год  по заявкам" xfId="16053"/>
    <cellStyle name="SAPBEXresItem" xfId="6570"/>
    <cellStyle name="SAPBEXresItem 2" xfId="6571"/>
    <cellStyle name="SAPBEXresItem 2 2" xfId="6572"/>
    <cellStyle name="SAPBEXresItem 2 2 2" xfId="6573"/>
    <cellStyle name="SAPBEXresItem 2 2 2 2" xfId="6574"/>
    <cellStyle name="SAPBEXresItem 2 2 3" xfId="6575"/>
    <cellStyle name="SAPBEXresItem 2 3" xfId="6576"/>
    <cellStyle name="SAPBEXresItem 2 3 2" xfId="6577"/>
    <cellStyle name="SAPBEXresItem 2 4" xfId="6578"/>
    <cellStyle name="SAPBEXresItem 2 5" xfId="6579"/>
    <cellStyle name="SAPBEXresItem 2 6" xfId="6580"/>
    <cellStyle name="SAPBEXresItem 3" xfId="6581"/>
    <cellStyle name="SAPBEXresItem 3 2" xfId="6582"/>
    <cellStyle name="SAPBEXresItem 3 2 2" xfId="6583"/>
    <cellStyle name="SAPBEXresItem 3 2 2 2" xfId="6584"/>
    <cellStyle name="SAPBEXresItem 3 2 3" xfId="6585"/>
    <cellStyle name="SAPBEXresItem 3 3" xfId="6586"/>
    <cellStyle name="SAPBEXresItem 3 3 2" xfId="6587"/>
    <cellStyle name="SAPBEXresItem 3 4" xfId="6588"/>
    <cellStyle name="SAPBEXresItem 4" xfId="6589"/>
    <cellStyle name="SAPBEXresItem 4 2" xfId="6590"/>
    <cellStyle name="SAPBEXresItem 4 2 2" xfId="6591"/>
    <cellStyle name="SAPBEXresItem 4 3" xfId="6592"/>
    <cellStyle name="SAPBEXresItem 5" xfId="6593"/>
    <cellStyle name="SAPBEXresItem 5 2" xfId="6594"/>
    <cellStyle name="SAPBEXresItem 6" xfId="6595"/>
    <cellStyle name="SAPBEXresItem_НВВ 2014 год  по заявкам" xfId="16054"/>
    <cellStyle name="SAPBEXresItemX" xfId="6596"/>
    <cellStyle name="SAPBEXresItemX 2" xfId="6597"/>
    <cellStyle name="SAPBEXresItemX 2 2" xfId="6598"/>
    <cellStyle name="SAPBEXresItemX 2 2 2" xfId="6599"/>
    <cellStyle name="SAPBEXresItemX 2 2 2 2" xfId="6600"/>
    <cellStyle name="SAPBEXresItemX 2 2 3" xfId="6601"/>
    <cellStyle name="SAPBEXresItemX 2 3" xfId="6602"/>
    <cellStyle name="SAPBEXresItemX 2 3 2" xfId="6603"/>
    <cellStyle name="SAPBEXresItemX 2 4" xfId="6604"/>
    <cellStyle name="SAPBEXresItemX 2 5" xfId="6605"/>
    <cellStyle name="SAPBEXresItemX 2 6" xfId="6606"/>
    <cellStyle name="SAPBEXresItemX 3" xfId="6607"/>
    <cellStyle name="SAPBEXresItemX 3 2" xfId="6608"/>
    <cellStyle name="SAPBEXresItemX 3 2 2" xfId="6609"/>
    <cellStyle name="SAPBEXresItemX 3 2 2 2" xfId="6610"/>
    <cellStyle name="SAPBEXresItemX 3 2 3" xfId="6611"/>
    <cellStyle name="SAPBEXresItemX 3 3" xfId="6612"/>
    <cellStyle name="SAPBEXresItemX 3 3 2" xfId="6613"/>
    <cellStyle name="SAPBEXresItemX 3 4" xfId="6614"/>
    <cellStyle name="SAPBEXresItemX 4" xfId="6615"/>
    <cellStyle name="SAPBEXresItemX 4 2" xfId="6616"/>
    <cellStyle name="SAPBEXresItemX 4 2 2" xfId="6617"/>
    <cellStyle name="SAPBEXresItemX 4 3" xfId="6618"/>
    <cellStyle name="SAPBEXresItemX 5" xfId="6619"/>
    <cellStyle name="SAPBEXresItemX 5 2" xfId="6620"/>
    <cellStyle name="SAPBEXresItemX 6" xfId="6621"/>
    <cellStyle name="SAPBEXresItemX_НВВ 2014 год  по заявкам" xfId="16055"/>
    <cellStyle name="SAPBEXstdData" xfId="6622"/>
    <cellStyle name="SAPBEXstdData 2" xfId="6623"/>
    <cellStyle name="SAPBEXstdData 2 2" xfId="6624"/>
    <cellStyle name="SAPBEXstdData 2 2 2" xfId="6625"/>
    <cellStyle name="SAPBEXstdData 2 2 2 2" xfId="6626"/>
    <cellStyle name="SAPBEXstdData 2 2 3" xfId="6627"/>
    <cellStyle name="SAPBEXstdData 2 3" xfId="6628"/>
    <cellStyle name="SAPBEXstdData 2 3 2" xfId="6629"/>
    <cellStyle name="SAPBEXstdData 2 4" xfId="6630"/>
    <cellStyle name="SAPBEXstdData 2 5" xfId="6631"/>
    <cellStyle name="SAPBEXstdData 2 6" xfId="6632"/>
    <cellStyle name="SAPBEXstdData 3" xfId="6633"/>
    <cellStyle name="SAPBEXstdData 3 2" xfId="6634"/>
    <cellStyle name="SAPBEXstdData 3 2 2" xfId="6635"/>
    <cellStyle name="SAPBEXstdData 3 2 2 2" xfId="6636"/>
    <cellStyle name="SAPBEXstdData 3 2 3" xfId="6637"/>
    <cellStyle name="SAPBEXstdData 3 3" xfId="6638"/>
    <cellStyle name="SAPBEXstdData 3 3 2" xfId="6639"/>
    <cellStyle name="SAPBEXstdData 3 4" xfId="6640"/>
    <cellStyle name="SAPBEXstdData 4" xfId="6641"/>
    <cellStyle name="SAPBEXstdData 4 2" xfId="6642"/>
    <cellStyle name="SAPBEXstdData 4 2 2" xfId="6643"/>
    <cellStyle name="SAPBEXstdData 4 3" xfId="6644"/>
    <cellStyle name="SAPBEXstdData 5" xfId="6645"/>
    <cellStyle name="SAPBEXstdData 5 2" xfId="6646"/>
    <cellStyle name="SAPBEXstdData 6" xfId="6647"/>
    <cellStyle name="SAPBEXstdData_НВВ 2014 год  по заявкам" xfId="16056"/>
    <cellStyle name="SAPBEXstdDataEmph" xfId="6648"/>
    <cellStyle name="SAPBEXstdDataEmph 2" xfId="6649"/>
    <cellStyle name="SAPBEXstdDataEmph 2 2" xfId="6650"/>
    <cellStyle name="SAPBEXstdDataEmph 2 2 2" xfId="6651"/>
    <cellStyle name="SAPBEXstdDataEmph 2 2 2 2" xfId="6652"/>
    <cellStyle name="SAPBEXstdDataEmph 2 2 3" xfId="6653"/>
    <cellStyle name="SAPBEXstdDataEmph 2 3" xfId="6654"/>
    <cellStyle name="SAPBEXstdDataEmph 2 3 2" xfId="6655"/>
    <cellStyle name="SAPBEXstdDataEmph 2 4" xfId="6656"/>
    <cellStyle name="SAPBEXstdDataEmph 2 5" xfId="6657"/>
    <cellStyle name="SAPBEXstdDataEmph 2 6" xfId="6658"/>
    <cellStyle name="SAPBEXstdDataEmph 3" xfId="6659"/>
    <cellStyle name="SAPBEXstdDataEmph 3 2" xfId="6660"/>
    <cellStyle name="SAPBEXstdDataEmph 3 2 2" xfId="6661"/>
    <cellStyle name="SAPBEXstdDataEmph 3 2 2 2" xfId="6662"/>
    <cellStyle name="SAPBEXstdDataEmph 3 2 3" xfId="6663"/>
    <cellStyle name="SAPBEXstdDataEmph 3 3" xfId="6664"/>
    <cellStyle name="SAPBEXstdDataEmph 3 3 2" xfId="6665"/>
    <cellStyle name="SAPBEXstdDataEmph 3 4" xfId="6666"/>
    <cellStyle name="SAPBEXstdDataEmph 4" xfId="6667"/>
    <cellStyle name="SAPBEXstdDataEmph 4 2" xfId="6668"/>
    <cellStyle name="SAPBEXstdDataEmph 4 2 2" xfId="6669"/>
    <cellStyle name="SAPBEXstdDataEmph 4 3" xfId="6670"/>
    <cellStyle name="SAPBEXstdDataEmph 5" xfId="6671"/>
    <cellStyle name="SAPBEXstdDataEmph 5 2" xfId="6672"/>
    <cellStyle name="SAPBEXstdDataEmph 6" xfId="6673"/>
    <cellStyle name="SAPBEXstdDataEmph_НВВ 2014 год  по заявкам" xfId="16057"/>
    <cellStyle name="SAPBEXstdItem" xfId="6674"/>
    <cellStyle name="SAPBEXstdItem 2" xfId="6675"/>
    <cellStyle name="SAPBEXstdItem 2 2" xfId="6676"/>
    <cellStyle name="SAPBEXstdItem 2 2 2" xfId="6677"/>
    <cellStyle name="SAPBEXstdItem 2 2 2 2" xfId="6678"/>
    <cellStyle name="SAPBEXstdItem 2 2 3" xfId="6679"/>
    <cellStyle name="SAPBEXstdItem 2 3" xfId="6680"/>
    <cellStyle name="SAPBEXstdItem 2 3 2" xfId="6681"/>
    <cellStyle name="SAPBEXstdItem 2 4" xfId="6682"/>
    <cellStyle name="SAPBEXstdItem 2 5" xfId="6683"/>
    <cellStyle name="SAPBEXstdItem 2 6" xfId="6684"/>
    <cellStyle name="SAPBEXstdItem 3" xfId="6685"/>
    <cellStyle name="SAPBEXstdItem 3 2" xfId="6686"/>
    <cellStyle name="SAPBEXstdItem 3 2 2" xfId="6687"/>
    <cellStyle name="SAPBEXstdItem 3 2 2 2" xfId="6688"/>
    <cellStyle name="SAPBEXstdItem 3 2 3" xfId="6689"/>
    <cellStyle name="SAPBEXstdItem 3 3" xfId="6690"/>
    <cellStyle name="SAPBEXstdItem 3 3 2" xfId="6691"/>
    <cellStyle name="SAPBEXstdItem 3 4" xfId="6692"/>
    <cellStyle name="SAPBEXstdItem 4" xfId="6693"/>
    <cellStyle name="SAPBEXstdItem 4 2" xfId="6694"/>
    <cellStyle name="SAPBEXstdItem 4 2 2" xfId="6695"/>
    <cellStyle name="SAPBEXstdItem 4 2 2 2" xfId="6696"/>
    <cellStyle name="SAPBEXstdItem 4 2 3" xfId="6697"/>
    <cellStyle name="SAPBEXstdItem 4 3" xfId="6698"/>
    <cellStyle name="SAPBEXstdItem 4 3 2" xfId="6699"/>
    <cellStyle name="SAPBEXstdItem 4 4" xfId="6700"/>
    <cellStyle name="SAPBEXstdItem 5" xfId="6701"/>
    <cellStyle name="SAPBEXstdItem 5 2" xfId="6702"/>
    <cellStyle name="SAPBEXstdItem 5 2 2" xfId="6703"/>
    <cellStyle name="SAPBEXstdItem 5 3" xfId="6704"/>
    <cellStyle name="SAPBEXstdItem 6" xfId="6705"/>
    <cellStyle name="SAPBEXstdItem 6 2" xfId="6706"/>
    <cellStyle name="SAPBEXstdItem 7" xfId="6707"/>
    <cellStyle name="SAPBEXstdItem_2. Приложение Доп материалы согласованияБП_БП" xfId="6708"/>
    <cellStyle name="SAPBEXstdItemX" xfId="6709"/>
    <cellStyle name="SAPBEXstdItemX 2" xfId="6710"/>
    <cellStyle name="SAPBEXstdItemX 2 2" xfId="6711"/>
    <cellStyle name="SAPBEXstdItemX 2 2 2" xfId="6712"/>
    <cellStyle name="SAPBEXstdItemX 2 2 2 2" xfId="6713"/>
    <cellStyle name="SAPBEXstdItemX 2 2 3" xfId="6714"/>
    <cellStyle name="SAPBEXstdItemX 2 3" xfId="6715"/>
    <cellStyle name="SAPBEXstdItemX 2 3 2" xfId="6716"/>
    <cellStyle name="SAPBEXstdItemX 2 4" xfId="6717"/>
    <cellStyle name="SAPBEXstdItemX 2 5" xfId="6718"/>
    <cellStyle name="SAPBEXstdItemX 2 6" xfId="6719"/>
    <cellStyle name="SAPBEXstdItemX 3" xfId="6720"/>
    <cellStyle name="SAPBEXstdItemX 3 2" xfId="6721"/>
    <cellStyle name="SAPBEXstdItemX 3 2 2" xfId="6722"/>
    <cellStyle name="SAPBEXstdItemX 3 2 2 2" xfId="6723"/>
    <cellStyle name="SAPBEXstdItemX 3 2 3" xfId="6724"/>
    <cellStyle name="SAPBEXstdItemX 3 3" xfId="6725"/>
    <cellStyle name="SAPBEXstdItemX 3 3 2" xfId="6726"/>
    <cellStyle name="SAPBEXstdItemX 3 4" xfId="6727"/>
    <cellStyle name="SAPBEXstdItemX 4" xfId="6728"/>
    <cellStyle name="SAPBEXstdItemX 4 2" xfId="6729"/>
    <cellStyle name="SAPBEXstdItemX 4 2 2" xfId="6730"/>
    <cellStyle name="SAPBEXstdItemX 4 2 2 2" xfId="6731"/>
    <cellStyle name="SAPBEXstdItemX 4 2 3" xfId="6732"/>
    <cellStyle name="SAPBEXstdItemX 4 3" xfId="6733"/>
    <cellStyle name="SAPBEXstdItemX 4 3 2" xfId="6734"/>
    <cellStyle name="SAPBEXstdItemX 4 4" xfId="6735"/>
    <cellStyle name="SAPBEXstdItemX 5" xfId="6736"/>
    <cellStyle name="SAPBEXstdItemX 5 2" xfId="6737"/>
    <cellStyle name="SAPBEXstdItemX 5 2 2" xfId="6738"/>
    <cellStyle name="SAPBEXstdItemX 5 3" xfId="6739"/>
    <cellStyle name="SAPBEXstdItemX 6" xfId="6740"/>
    <cellStyle name="SAPBEXstdItemX 6 2" xfId="6741"/>
    <cellStyle name="SAPBEXstdItemX 7" xfId="6742"/>
    <cellStyle name="SAPBEXstdItemX_2. Приложение Доп материалы согласованияБП_БП" xfId="6743"/>
    <cellStyle name="SAPBEXtitle" xfId="6744"/>
    <cellStyle name="SAPBEXtitle 2" xfId="6745"/>
    <cellStyle name="SAPBEXtitle 3" xfId="6746"/>
    <cellStyle name="SAPBEXtitle_НВВ 2014 год  по заявкам" xfId="16058"/>
    <cellStyle name="SAPBEXundefined" xfId="6747"/>
    <cellStyle name="SAPBEXundefined 2" xfId="6748"/>
    <cellStyle name="SAPBEXundefined 2 2" xfId="6749"/>
    <cellStyle name="SAPBEXundefined 2 2 2" xfId="6750"/>
    <cellStyle name="SAPBEXundefined 2 2 2 2" xfId="6751"/>
    <cellStyle name="SAPBEXundefined 2 2 3" xfId="6752"/>
    <cellStyle name="SAPBEXundefined 2 3" xfId="6753"/>
    <cellStyle name="SAPBEXundefined 2 3 2" xfId="6754"/>
    <cellStyle name="SAPBEXundefined 2 4" xfId="6755"/>
    <cellStyle name="SAPBEXundefined 2 5" xfId="6756"/>
    <cellStyle name="SAPBEXundefined 2 6" xfId="6757"/>
    <cellStyle name="SAPBEXundefined 3" xfId="6758"/>
    <cellStyle name="SAPBEXundefined 3 2" xfId="6759"/>
    <cellStyle name="SAPBEXundefined 3 2 2" xfId="6760"/>
    <cellStyle name="SAPBEXundefined 3 2 2 2" xfId="6761"/>
    <cellStyle name="SAPBEXundefined 3 2 3" xfId="6762"/>
    <cellStyle name="SAPBEXundefined 3 3" xfId="6763"/>
    <cellStyle name="SAPBEXundefined 3 3 2" xfId="6764"/>
    <cellStyle name="SAPBEXundefined 3 4" xfId="6765"/>
    <cellStyle name="SAPBEXundefined 4" xfId="6766"/>
    <cellStyle name="SAPBEXundefined 4 2" xfId="6767"/>
    <cellStyle name="SAPBEXundefined 4 2 2" xfId="6768"/>
    <cellStyle name="SAPBEXundefined 4 3" xfId="6769"/>
    <cellStyle name="SAPBEXundefined 5" xfId="6770"/>
    <cellStyle name="SAPBEXundefined 5 2" xfId="6771"/>
    <cellStyle name="SAPBEXundefined 6" xfId="6772"/>
    <cellStyle name="SAPBEXundefined_НВВ 2014 год  по заявкам" xfId="16059"/>
    <cellStyle name="ScotchRule" xfId="6773"/>
    <cellStyle name="ScotchRule 2" xfId="6774"/>
    <cellStyle name="ScotchRule 2 2" xfId="6775"/>
    <cellStyle name="ScotchRule 3" xfId="6776"/>
    <cellStyle name="ScotchRule 3 2" xfId="6777"/>
    <cellStyle name="ScotchRule 4" xfId="6778"/>
    <cellStyle name="ScotchRule_Карта сбора НВВ РЭ 1 полугодие" xfId="6779"/>
    <cellStyle name="SEM-BPS-data" xfId="6780"/>
    <cellStyle name="SEM-BPS-data 2" xfId="6781"/>
    <cellStyle name="SEM-BPS-head" xfId="6782"/>
    <cellStyle name="SEM-BPS-headdata" xfId="6783"/>
    <cellStyle name="SEM-BPS-headkey" xfId="6784"/>
    <cellStyle name="SEM-BPS-input-on" xfId="6785"/>
    <cellStyle name="SEM-BPS-input-on 2" xfId="6786"/>
    <cellStyle name="SEM-BPS-key" xfId="6787"/>
    <cellStyle name="SEM-BPS-key 2" xfId="6788"/>
    <cellStyle name="SEM-BPS-sub1" xfId="6789"/>
    <cellStyle name="SEM-BPS-sub1 2" xfId="6790"/>
    <cellStyle name="SEM-BPS-sub2" xfId="6791"/>
    <cellStyle name="SEM-BPS-sub2 2" xfId="6792"/>
    <cellStyle name="SEM-BPS-total" xfId="6793"/>
    <cellStyle name="SEM-BPS-total 2" xfId="6794"/>
    <cellStyle name="Sheet Title" xfId="6795"/>
    <cellStyle name="Sheet Title 2" xfId="6796"/>
    <cellStyle name="Short $" xfId="6797"/>
    <cellStyle name="Show_Sell" xfId="6798"/>
    <cellStyle name="Single Accounting" xfId="6799"/>
    <cellStyle name="Single Accounting 2" xfId="6800"/>
    <cellStyle name="Size" xfId="6801"/>
    <cellStyle name="Size 2" xfId="6802"/>
    <cellStyle name="Size 2 2" xfId="6803"/>
    <cellStyle name="Size 2 2 2" xfId="6804"/>
    <cellStyle name="Size 2 3" xfId="6805"/>
    <cellStyle name="Size 2 3 2" xfId="6806"/>
    <cellStyle name="Size 2 4" xfId="6807"/>
    <cellStyle name="Size 2_Карта сбора НВВ РЭ 1 полугодие" xfId="6808"/>
    <cellStyle name="Size 3" xfId="6809"/>
    <cellStyle name="Size 3 2" xfId="6810"/>
    <cellStyle name="Size 3 2 2" xfId="6811"/>
    <cellStyle name="Size 3 3" xfId="6812"/>
    <cellStyle name="Size 3 3 2" xfId="6813"/>
    <cellStyle name="Size 3 4" xfId="6814"/>
    <cellStyle name="Size 3_Карта сбора НВВ РЭ 1 полугодие" xfId="6815"/>
    <cellStyle name="Size 4" xfId="6816"/>
    <cellStyle name="Size 4 2" xfId="6817"/>
    <cellStyle name="Size 5" xfId="6818"/>
    <cellStyle name="Size 5 2" xfId="6819"/>
    <cellStyle name="Size 6" xfId="6820"/>
    <cellStyle name="Size_Карта сбора НВВ РЭ 1 полугодие" xfId="6821"/>
    <cellStyle name="small" xfId="6822"/>
    <cellStyle name="small 2" xfId="6823"/>
    <cellStyle name="st1" xfId="6824"/>
    <cellStyle name="st1 2" xfId="6825"/>
    <cellStyle name="stand_bord" xfId="6826"/>
    <cellStyle name="Standard_Anpassen der Amortisation" xfId="6827"/>
    <cellStyle name="Style 1" xfId="6828"/>
    <cellStyle name="Style 1 2" xfId="6829"/>
    <cellStyle name="STYLE1 - Style1" xfId="6830"/>
    <cellStyle name="STYLE1 - Style1 2" xfId="6831"/>
    <cellStyle name="Styles" xfId="6832"/>
    <cellStyle name="Styles 2" xfId="6833"/>
    <cellStyle name="Subtitle" xfId="6834"/>
    <cellStyle name="Subtitle 2" xfId="6835"/>
    <cellStyle name="tabel" xfId="6836"/>
    <cellStyle name="Table" xfId="6837"/>
    <cellStyle name="Table Head" xfId="6838"/>
    <cellStyle name="Table Head 2" xfId="6839"/>
    <cellStyle name="Table Head Aligned" xfId="6840"/>
    <cellStyle name="Table Head Aligned 2" xfId="6841"/>
    <cellStyle name="Table Head Blue" xfId="6842"/>
    <cellStyle name="Table Head Blue 2" xfId="6843"/>
    <cellStyle name="Table Head Green" xfId="6844"/>
    <cellStyle name="Table Head Green 2" xfId="6845"/>
    <cellStyle name="Table Head_Val_Sum_Graph" xfId="6846"/>
    <cellStyle name="Table Heading" xfId="6847"/>
    <cellStyle name="Table Heading 2" xfId="6848"/>
    <cellStyle name="Table Heading 3" xfId="6849"/>
    <cellStyle name="Table Heading_46EP.2011(v2.0)" xfId="6850"/>
    <cellStyle name="Table Text" xfId="6851"/>
    <cellStyle name="Table Text 2" xfId="6852"/>
    <cellStyle name="Table Title" xfId="6853"/>
    <cellStyle name="Table Title 2" xfId="6854"/>
    <cellStyle name="Table Units" xfId="6855"/>
    <cellStyle name="Table Units 2" xfId="6856"/>
    <cellStyle name="Table_Header" xfId="6857"/>
    <cellStyle name="Term" xfId="6858"/>
    <cellStyle name="Term 2" xfId="6859"/>
    <cellStyle name="Text" xfId="6860"/>
    <cellStyle name="Text 1" xfId="6861"/>
    <cellStyle name="Text 1 2" xfId="6862"/>
    <cellStyle name="Text 2" xfId="6863"/>
    <cellStyle name="Text Head" xfId="6864"/>
    <cellStyle name="Text Head 1" xfId="6865"/>
    <cellStyle name="Text Head 1 2" xfId="6866"/>
    <cellStyle name="Text Head 2" xfId="6867"/>
    <cellStyle name="Text Indent A" xfId="6868"/>
    <cellStyle name="Text Indent B" xfId="6869"/>
    <cellStyle name="Text Indent C" xfId="6870"/>
    <cellStyle name="Times 10" xfId="6871"/>
    <cellStyle name="Times 10 2" xfId="6872"/>
    <cellStyle name="Times 12" xfId="6873"/>
    <cellStyle name="Times 12 2" xfId="6874"/>
    <cellStyle name="Title" xfId="6875"/>
    <cellStyle name="Title 10" xfId="6876"/>
    <cellStyle name="Title 11" xfId="6877"/>
    <cellStyle name="Title 12" xfId="6878"/>
    <cellStyle name="Title 13" xfId="6879"/>
    <cellStyle name="Title 14" xfId="6880"/>
    <cellStyle name="Title 2" xfId="6881"/>
    <cellStyle name="Title 2 2" xfId="6882"/>
    <cellStyle name="Title 3" xfId="6883"/>
    <cellStyle name="Title 4" xfId="6884"/>
    <cellStyle name="Title 5" xfId="6885"/>
    <cellStyle name="Title 6" xfId="6886"/>
    <cellStyle name="Title 7" xfId="6887"/>
    <cellStyle name="Title 8" xfId="6888"/>
    <cellStyle name="Title 9" xfId="6889"/>
    <cellStyle name="Title_1" xfId="6890"/>
    <cellStyle name="Total" xfId="6891"/>
    <cellStyle name="Total 10" xfId="6892"/>
    <cellStyle name="Total 11" xfId="6893"/>
    <cellStyle name="Total 12" xfId="6894"/>
    <cellStyle name="Total 13" xfId="6895"/>
    <cellStyle name="Total 14" xfId="6896"/>
    <cellStyle name="Total 2" xfId="6897"/>
    <cellStyle name="Total 2 2" xfId="6898"/>
    <cellStyle name="Total 2 2 2" xfId="6899"/>
    <cellStyle name="Total 2 2 2 2" xfId="6900"/>
    <cellStyle name="Total 2 2 3" xfId="6901"/>
    <cellStyle name="Total 2 3" xfId="6902"/>
    <cellStyle name="Total 2 3 2" xfId="6903"/>
    <cellStyle name="Total 2 4" xfId="6904"/>
    <cellStyle name="Total 3" xfId="6905"/>
    <cellStyle name="Total 3 2" xfId="6906"/>
    <cellStyle name="Total 3 2 2" xfId="6907"/>
    <cellStyle name="Total 3 3" xfId="6908"/>
    <cellStyle name="Total 4" xfId="6909"/>
    <cellStyle name="Total 5" xfId="6910"/>
    <cellStyle name="Total 6" xfId="6911"/>
    <cellStyle name="Total 7" xfId="6912"/>
    <cellStyle name="Total 8" xfId="6913"/>
    <cellStyle name="Total 9" xfId="6914"/>
    <cellStyle name="Total_Xl0000026" xfId="6915"/>
    <cellStyle name="TotalCurrency" xfId="6916"/>
    <cellStyle name="TotalCurrency 2" xfId="6917"/>
    <cellStyle name="TypeNote" xfId="6918"/>
    <cellStyle name="TypeNote 2" xfId="6919"/>
    <cellStyle name="Ujke,jq" xfId="6920"/>
    <cellStyle name="Ujke,jq 2" xfId="6921"/>
    <cellStyle name="Ujke,jq 2 2" xfId="6922"/>
    <cellStyle name="Ujke,jq 3" xfId="6923"/>
    <cellStyle name="Ujke,jq 3 2" xfId="6924"/>
    <cellStyle name="Ujke,jq 4" xfId="6925"/>
    <cellStyle name="Underline_Single" xfId="6926"/>
    <cellStyle name="Unit" xfId="6927"/>
    <cellStyle name="Unit 2" xfId="6928"/>
    <cellStyle name="UnitOfMeasure" xfId="6929"/>
    <cellStyle name="UnitOfMeasure 2" xfId="6930"/>
    <cellStyle name="USD" xfId="6931"/>
    <cellStyle name="USD 2" xfId="6932"/>
    <cellStyle name="Validation" xfId="6933"/>
    <cellStyle name="Valiotsikko" xfId="6934"/>
    <cellStyle name="Valiotsikko 2" xfId="6935"/>
    <cellStyle name="Value" xfId="6936"/>
    <cellStyle name="Value 2" xfId="6937"/>
    <cellStyle name="Valuta [0]_Arcen" xfId="6938"/>
    <cellStyle name="Valuta_Arcen" xfId="6939"/>
    <cellStyle name="Vertical" xfId="6940"/>
    <cellStyle name="Vertical 2" xfId="6941"/>
    <cellStyle name="Vдliotsikko" xfId="6942"/>
    <cellStyle name="Vдliotsikko 2" xfId="6943"/>
    <cellStyle name="Währung [0]_laroux" xfId="6944"/>
    <cellStyle name="Währung_laroux" xfId="6945"/>
    <cellStyle name="Walutowy [0]_1" xfId="6946"/>
    <cellStyle name="Walutowy_1" xfId="6947"/>
    <cellStyle name="Warning Text" xfId="6948"/>
    <cellStyle name="Warning Text 10" xfId="6949"/>
    <cellStyle name="Warning Text 11" xfId="6950"/>
    <cellStyle name="Warning Text 12" xfId="6951"/>
    <cellStyle name="Warning Text 13" xfId="6952"/>
    <cellStyle name="Warning Text 14" xfId="6953"/>
    <cellStyle name="Warning Text 2" xfId="6954"/>
    <cellStyle name="Warning Text 2 2" xfId="6955"/>
    <cellStyle name="Warning Text 3" xfId="6956"/>
    <cellStyle name="Warning Text 4" xfId="6957"/>
    <cellStyle name="Warning Text 5" xfId="6958"/>
    <cellStyle name="Warning Text 6" xfId="6959"/>
    <cellStyle name="Warning Text 7" xfId="6960"/>
    <cellStyle name="Warning Text 8" xfId="6961"/>
    <cellStyle name="Warning Text 9" xfId="6962"/>
    <cellStyle name="Warning Text_НВВ 2014 год  по заявкам" xfId="16060"/>
    <cellStyle name="white" xfId="6963"/>
    <cellStyle name="white 2" xfId="6964"/>
    <cellStyle name="Wдhrung [0]_Compiling Utility Macros" xfId="6965"/>
    <cellStyle name="Wдhrung_Compiling Utility Macros" xfId="6966"/>
    <cellStyle name="year" xfId="6967"/>
    <cellStyle name="year 2" xfId="6968"/>
    <cellStyle name="Year EN" xfId="6969"/>
    <cellStyle name="Year RU" xfId="6970"/>
    <cellStyle name="YelNumbersCurr" xfId="6971"/>
    <cellStyle name="YelNumbersCurr 2" xfId="6972"/>
    <cellStyle name="YelNumbersCurr 2 2" xfId="6973"/>
    <cellStyle name="YelNumbersCurr 2 2 2" xfId="6974"/>
    <cellStyle name="YelNumbersCurr 2 3" xfId="6975"/>
    <cellStyle name="YelNumbersCurr 2 3 2" xfId="6976"/>
    <cellStyle name="YelNumbersCurr 2 4" xfId="6977"/>
    <cellStyle name="YelNumbersCurr 2 5" xfId="6978"/>
    <cellStyle name="YelNumbersCurr 3" xfId="6979"/>
    <cellStyle name="YelNumbersCurr 3 2" xfId="6980"/>
    <cellStyle name="YelNumbersCurr 3 2 2" xfId="6981"/>
    <cellStyle name="YelNumbersCurr 3 3" xfId="6982"/>
    <cellStyle name="YelNumbersCurr 3 3 2" xfId="6983"/>
    <cellStyle name="YelNumbersCurr 3 4" xfId="6984"/>
    <cellStyle name="YelNumbersCurr 4" xfId="6985"/>
    <cellStyle name="YelNumbersCurr 4 2" xfId="6986"/>
    <cellStyle name="YelNumbersCurr 5" xfId="6987"/>
    <cellStyle name="YelNumbersCurr 5 2" xfId="6988"/>
    <cellStyle name="YelNumbersCurr 6" xfId="6989"/>
    <cellStyle name="Yen" xfId="6990"/>
    <cellStyle name="Акцент1 10" xfId="6991"/>
    <cellStyle name="Акцент1 10 2" xfId="6992"/>
    <cellStyle name="Акцент1 11" xfId="6993"/>
    <cellStyle name="Акцент1 11 2" xfId="6994"/>
    <cellStyle name="Акцент1 2" xfId="6995"/>
    <cellStyle name="Акцент1 2 2" xfId="6996"/>
    <cellStyle name="Акцент1 2 2 2" xfId="6997"/>
    <cellStyle name="Акцент1 2 2 2 2" xfId="6998"/>
    <cellStyle name="Акцент1 2 2 3" xfId="6999"/>
    <cellStyle name="Акцент1 2 3" xfId="7000"/>
    <cellStyle name="Акцент1 2 3 2" xfId="7001"/>
    <cellStyle name="Акцент1 2 3 2 2" xfId="7002"/>
    <cellStyle name="Акцент1 2 3 3" xfId="7003"/>
    <cellStyle name="Акцент1 2 4" xfId="7004"/>
    <cellStyle name="Акцент1 2 4 2" xfId="7005"/>
    <cellStyle name="Акцент1 2 5" xfId="7006"/>
    <cellStyle name="Акцент1 2 5 2" xfId="7007"/>
    <cellStyle name="Акцент1 2 6" xfId="7008"/>
    <cellStyle name="Акцент1 2 6 2" xfId="7009"/>
    <cellStyle name="Акцент1 2 7" xfId="7010"/>
    <cellStyle name="Акцент1 2_НВВ 2014 год  по заявкам" xfId="16061"/>
    <cellStyle name="Акцент1 3" xfId="7011"/>
    <cellStyle name="Акцент1 3 2" xfId="7012"/>
    <cellStyle name="Акцент1 3 2 2" xfId="7013"/>
    <cellStyle name="Акцент1 3 3" xfId="7014"/>
    <cellStyle name="Акцент1 4" xfId="7015"/>
    <cellStyle name="Акцент1 4 2" xfId="7016"/>
    <cellStyle name="Акцент1 4 2 2" xfId="7017"/>
    <cellStyle name="Акцент1 4 3" xfId="7018"/>
    <cellStyle name="Акцент1 5" xfId="7019"/>
    <cellStyle name="Акцент1 5 2" xfId="7020"/>
    <cellStyle name="Акцент1 5 2 2" xfId="7021"/>
    <cellStyle name="Акцент1 5 3" xfId="7022"/>
    <cellStyle name="Акцент1 6" xfId="7023"/>
    <cellStyle name="Акцент1 6 2" xfId="7024"/>
    <cellStyle name="Акцент1 6 2 2" xfId="7025"/>
    <cellStyle name="Акцент1 6 3" xfId="7026"/>
    <cellStyle name="Акцент1 7" xfId="7027"/>
    <cellStyle name="Акцент1 7 2" xfId="7028"/>
    <cellStyle name="Акцент1 7 2 2" xfId="7029"/>
    <cellStyle name="Акцент1 7 3" xfId="7030"/>
    <cellStyle name="Акцент1 8" xfId="7031"/>
    <cellStyle name="Акцент1 8 2" xfId="7032"/>
    <cellStyle name="Акцент1 8 2 2" xfId="7033"/>
    <cellStyle name="Акцент1 8 3" xfId="7034"/>
    <cellStyle name="Акцент1 9" xfId="7035"/>
    <cellStyle name="Акцент1 9 2" xfId="7036"/>
    <cellStyle name="Акцент1 9 2 2" xfId="7037"/>
    <cellStyle name="Акцент1 9 3" xfId="7038"/>
    <cellStyle name="Акцент2 10" xfId="7039"/>
    <cellStyle name="Акцент2 10 2" xfId="7040"/>
    <cellStyle name="Акцент2 11" xfId="7041"/>
    <cellStyle name="Акцент2 11 2" xfId="7042"/>
    <cellStyle name="Акцент2 2" xfId="7043"/>
    <cellStyle name="Акцент2 2 2" xfId="7044"/>
    <cellStyle name="Акцент2 2 2 2" xfId="7045"/>
    <cellStyle name="Акцент2 2 2 2 2" xfId="7046"/>
    <cellStyle name="Акцент2 2 2 3" xfId="7047"/>
    <cellStyle name="Акцент2 2 3" xfId="7048"/>
    <cellStyle name="Акцент2 2 3 2" xfId="7049"/>
    <cellStyle name="Акцент2 2 3 2 2" xfId="7050"/>
    <cellStyle name="Акцент2 2 3 3" xfId="7051"/>
    <cellStyle name="Акцент2 2 4" xfId="7052"/>
    <cellStyle name="Акцент2 2 4 2" xfId="7053"/>
    <cellStyle name="Акцент2 2 5" xfId="7054"/>
    <cellStyle name="Акцент2 2 5 2" xfId="7055"/>
    <cellStyle name="Акцент2 2 6" xfId="7056"/>
    <cellStyle name="Акцент2 2 6 2" xfId="7057"/>
    <cellStyle name="Акцент2 2 7" xfId="7058"/>
    <cellStyle name="Акцент2 2_НВВ 2014 год  по заявкам" xfId="16062"/>
    <cellStyle name="Акцент2 3" xfId="7059"/>
    <cellStyle name="Акцент2 3 2" xfId="7060"/>
    <cellStyle name="Акцент2 3 2 2" xfId="7061"/>
    <cellStyle name="Акцент2 3 3" xfId="7062"/>
    <cellStyle name="Акцент2 4" xfId="7063"/>
    <cellStyle name="Акцент2 4 2" xfId="7064"/>
    <cellStyle name="Акцент2 4 2 2" xfId="7065"/>
    <cellStyle name="Акцент2 4 3" xfId="7066"/>
    <cellStyle name="Акцент2 5" xfId="7067"/>
    <cellStyle name="Акцент2 5 2" xfId="7068"/>
    <cellStyle name="Акцент2 5 2 2" xfId="7069"/>
    <cellStyle name="Акцент2 5 3" xfId="7070"/>
    <cellStyle name="Акцент2 6" xfId="7071"/>
    <cellStyle name="Акцент2 6 2" xfId="7072"/>
    <cellStyle name="Акцент2 6 2 2" xfId="7073"/>
    <cellStyle name="Акцент2 6 3" xfId="7074"/>
    <cellStyle name="Акцент2 7" xfId="7075"/>
    <cellStyle name="Акцент2 7 2" xfId="7076"/>
    <cellStyle name="Акцент2 7 2 2" xfId="7077"/>
    <cellStyle name="Акцент2 7 3" xfId="7078"/>
    <cellStyle name="Акцент2 8" xfId="7079"/>
    <cellStyle name="Акцент2 8 2" xfId="7080"/>
    <cellStyle name="Акцент2 8 2 2" xfId="7081"/>
    <cellStyle name="Акцент2 8 3" xfId="7082"/>
    <cellStyle name="Акцент2 9" xfId="7083"/>
    <cellStyle name="Акцент2 9 2" xfId="7084"/>
    <cellStyle name="Акцент2 9 2 2" xfId="7085"/>
    <cellStyle name="Акцент2 9 3" xfId="7086"/>
    <cellStyle name="Акцент3 10" xfId="7087"/>
    <cellStyle name="Акцент3 10 2" xfId="7088"/>
    <cellStyle name="Акцент3 11" xfId="7089"/>
    <cellStyle name="Акцент3 11 2" xfId="7090"/>
    <cellStyle name="Акцент3 2" xfId="7091"/>
    <cellStyle name="Акцент3 2 2" xfId="7092"/>
    <cellStyle name="Акцент3 2 2 2" xfId="7093"/>
    <cellStyle name="Акцент3 2 2 2 2" xfId="7094"/>
    <cellStyle name="Акцент3 2 2 3" xfId="7095"/>
    <cellStyle name="Акцент3 2 3" xfId="7096"/>
    <cellStyle name="Акцент3 2 3 2" xfId="7097"/>
    <cellStyle name="Акцент3 2 3 2 2" xfId="7098"/>
    <cellStyle name="Акцент3 2 3 3" xfId="7099"/>
    <cellStyle name="Акцент3 2 4" xfId="7100"/>
    <cellStyle name="Акцент3 2 4 2" xfId="7101"/>
    <cellStyle name="Акцент3 2 5" xfId="7102"/>
    <cellStyle name="Акцент3 2 5 2" xfId="7103"/>
    <cellStyle name="Акцент3 2 6" xfId="7104"/>
    <cellStyle name="Акцент3 2 6 2" xfId="7105"/>
    <cellStyle name="Акцент3 2 7" xfId="7106"/>
    <cellStyle name="Акцент3 2_НВВ 2014 год  по заявкам" xfId="16063"/>
    <cellStyle name="Акцент3 3" xfId="7107"/>
    <cellStyle name="Акцент3 3 2" xfId="7108"/>
    <cellStyle name="Акцент3 3 2 2" xfId="7109"/>
    <cellStyle name="Акцент3 3 3" xfId="7110"/>
    <cellStyle name="Акцент3 4" xfId="7111"/>
    <cellStyle name="Акцент3 4 2" xfId="7112"/>
    <cellStyle name="Акцент3 4 2 2" xfId="7113"/>
    <cellStyle name="Акцент3 4 3" xfId="7114"/>
    <cellStyle name="Акцент3 5" xfId="7115"/>
    <cellStyle name="Акцент3 5 2" xfId="7116"/>
    <cellStyle name="Акцент3 5 2 2" xfId="7117"/>
    <cellStyle name="Акцент3 5 3" xfId="7118"/>
    <cellStyle name="Акцент3 6" xfId="7119"/>
    <cellStyle name="Акцент3 6 2" xfId="7120"/>
    <cellStyle name="Акцент3 6 2 2" xfId="7121"/>
    <cellStyle name="Акцент3 6 3" xfId="7122"/>
    <cellStyle name="Акцент3 7" xfId="7123"/>
    <cellStyle name="Акцент3 7 2" xfId="7124"/>
    <cellStyle name="Акцент3 7 2 2" xfId="7125"/>
    <cellStyle name="Акцент3 7 3" xfId="7126"/>
    <cellStyle name="Акцент3 8" xfId="7127"/>
    <cellStyle name="Акцент3 8 2" xfId="7128"/>
    <cellStyle name="Акцент3 8 2 2" xfId="7129"/>
    <cellStyle name="Акцент3 8 3" xfId="7130"/>
    <cellStyle name="Акцент3 9" xfId="7131"/>
    <cellStyle name="Акцент3 9 2" xfId="7132"/>
    <cellStyle name="Акцент3 9 2 2" xfId="7133"/>
    <cellStyle name="Акцент3 9 3" xfId="7134"/>
    <cellStyle name="Акцент4 10" xfId="7135"/>
    <cellStyle name="Акцент4 10 2" xfId="7136"/>
    <cellStyle name="Акцент4 11" xfId="7137"/>
    <cellStyle name="Акцент4 11 2" xfId="7138"/>
    <cellStyle name="Акцент4 2" xfId="7139"/>
    <cellStyle name="Акцент4 2 2" xfId="7140"/>
    <cellStyle name="Акцент4 2 2 2" xfId="7141"/>
    <cellStyle name="Акцент4 2 2 2 2" xfId="7142"/>
    <cellStyle name="Акцент4 2 2 3" xfId="7143"/>
    <cellStyle name="Акцент4 2 3" xfId="7144"/>
    <cellStyle name="Акцент4 2 3 2" xfId="7145"/>
    <cellStyle name="Акцент4 2 3 2 2" xfId="7146"/>
    <cellStyle name="Акцент4 2 3 3" xfId="7147"/>
    <cellStyle name="Акцент4 2 4" xfId="7148"/>
    <cellStyle name="Акцент4 2 4 2" xfId="7149"/>
    <cellStyle name="Акцент4 2 5" xfId="7150"/>
    <cellStyle name="Акцент4 2 5 2" xfId="7151"/>
    <cellStyle name="Акцент4 2 6" xfId="7152"/>
    <cellStyle name="Акцент4 2 6 2" xfId="7153"/>
    <cellStyle name="Акцент4 2 7" xfId="7154"/>
    <cellStyle name="Акцент4 2_НВВ 2014 год  по заявкам" xfId="16064"/>
    <cellStyle name="Акцент4 3" xfId="7155"/>
    <cellStyle name="Акцент4 3 2" xfId="7156"/>
    <cellStyle name="Акцент4 3 2 2" xfId="7157"/>
    <cellStyle name="Акцент4 3 3" xfId="7158"/>
    <cellStyle name="Акцент4 4" xfId="7159"/>
    <cellStyle name="Акцент4 4 2" xfId="7160"/>
    <cellStyle name="Акцент4 4 2 2" xfId="7161"/>
    <cellStyle name="Акцент4 4 3" xfId="7162"/>
    <cellStyle name="Акцент4 5" xfId="7163"/>
    <cellStyle name="Акцент4 5 2" xfId="7164"/>
    <cellStyle name="Акцент4 5 2 2" xfId="7165"/>
    <cellStyle name="Акцент4 5 3" xfId="7166"/>
    <cellStyle name="Акцент4 6" xfId="7167"/>
    <cellStyle name="Акцент4 6 2" xfId="7168"/>
    <cellStyle name="Акцент4 6 2 2" xfId="7169"/>
    <cellStyle name="Акцент4 6 3" xfId="7170"/>
    <cellStyle name="Акцент4 7" xfId="7171"/>
    <cellStyle name="Акцент4 7 2" xfId="7172"/>
    <cellStyle name="Акцент4 7 2 2" xfId="7173"/>
    <cellStyle name="Акцент4 7 3" xfId="7174"/>
    <cellStyle name="Акцент4 8" xfId="7175"/>
    <cellStyle name="Акцент4 8 2" xfId="7176"/>
    <cellStyle name="Акцент4 8 2 2" xfId="7177"/>
    <cellStyle name="Акцент4 8 3" xfId="7178"/>
    <cellStyle name="Акцент4 9" xfId="7179"/>
    <cellStyle name="Акцент4 9 2" xfId="7180"/>
    <cellStyle name="Акцент4 9 2 2" xfId="7181"/>
    <cellStyle name="Акцент4 9 3" xfId="7182"/>
    <cellStyle name="Акцент5 10" xfId="7183"/>
    <cellStyle name="Акцент5 10 2" xfId="7184"/>
    <cellStyle name="Акцент5 11" xfId="7185"/>
    <cellStyle name="Акцент5 11 2" xfId="7186"/>
    <cellStyle name="Акцент5 2" xfId="7187"/>
    <cellStyle name="Акцент5 2 2" xfId="7188"/>
    <cellStyle name="Акцент5 2 2 2" xfId="7189"/>
    <cellStyle name="Акцент5 2 2 2 2" xfId="7190"/>
    <cellStyle name="Акцент5 2 2 3" xfId="7191"/>
    <cellStyle name="Акцент5 2 3" xfId="7192"/>
    <cellStyle name="Акцент5 2 3 2" xfId="7193"/>
    <cellStyle name="Акцент5 2 3 2 2" xfId="7194"/>
    <cellStyle name="Акцент5 2 3 3" xfId="7195"/>
    <cellStyle name="Акцент5 2 4" xfId="7196"/>
    <cellStyle name="Акцент5 2 4 2" xfId="7197"/>
    <cellStyle name="Акцент5 2 5" xfId="7198"/>
    <cellStyle name="Акцент5 2 5 2" xfId="7199"/>
    <cellStyle name="Акцент5 2 6" xfId="7200"/>
    <cellStyle name="Акцент5 2 6 2" xfId="7201"/>
    <cellStyle name="Акцент5 2 7" xfId="7202"/>
    <cellStyle name="Акцент5 2_НВВ 2014 год  по заявкам" xfId="16065"/>
    <cellStyle name="Акцент5 3" xfId="7203"/>
    <cellStyle name="Акцент5 3 2" xfId="7204"/>
    <cellStyle name="Акцент5 3 2 2" xfId="7205"/>
    <cellStyle name="Акцент5 3 3" xfId="7206"/>
    <cellStyle name="Акцент5 4" xfId="7207"/>
    <cellStyle name="Акцент5 4 2" xfId="7208"/>
    <cellStyle name="Акцент5 4 2 2" xfId="7209"/>
    <cellStyle name="Акцент5 4 3" xfId="7210"/>
    <cellStyle name="Акцент5 5" xfId="7211"/>
    <cellStyle name="Акцент5 5 2" xfId="7212"/>
    <cellStyle name="Акцент5 5 2 2" xfId="7213"/>
    <cellStyle name="Акцент5 5 3" xfId="7214"/>
    <cellStyle name="Акцент5 6" xfId="7215"/>
    <cellStyle name="Акцент5 6 2" xfId="7216"/>
    <cellStyle name="Акцент5 6 2 2" xfId="7217"/>
    <cellStyle name="Акцент5 6 3" xfId="7218"/>
    <cellStyle name="Акцент5 7" xfId="7219"/>
    <cellStyle name="Акцент5 7 2" xfId="7220"/>
    <cellStyle name="Акцент5 7 2 2" xfId="7221"/>
    <cellStyle name="Акцент5 7 3" xfId="7222"/>
    <cellStyle name="Акцент5 8" xfId="7223"/>
    <cellStyle name="Акцент5 8 2" xfId="7224"/>
    <cellStyle name="Акцент5 8 2 2" xfId="7225"/>
    <cellStyle name="Акцент5 8 3" xfId="7226"/>
    <cellStyle name="Акцент5 9" xfId="7227"/>
    <cellStyle name="Акцент5 9 2" xfId="7228"/>
    <cellStyle name="Акцент5 9 2 2" xfId="7229"/>
    <cellStyle name="Акцент5 9 3" xfId="7230"/>
    <cellStyle name="Акцент6 10" xfId="7231"/>
    <cellStyle name="Акцент6 10 2" xfId="7232"/>
    <cellStyle name="Акцент6 11" xfId="7233"/>
    <cellStyle name="Акцент6 11 2" xfId="7234"/>
    <cellStyle name="Акцент6 2" xfId="7235"/>
    <cellStyle name="Акцент6 2 2" xfId="7236"/>
    <cellStyle name="Акцент6 2 2 2" xfId="7237"/>
    <cellStyle name="Акцент6 2 2 2 2" xfId="7238"/>
    <cellStyle name="Акцент6 2 2 3" xfId="7239"/>
    <cellStyle name="Акцент6 2 3" xfId="7240"/>
    <cellStyle name="Акцент6 2 3 2" xfId="7241"/>
    <cellStyle name="Акцент6 2 3 2 2" xfId="7242"/>
    <cellStyle name="Акцент6 2 3 3" xfId="7243"/>
    <cellStyle name="Акцент6 2 4" xfId="7244"/>
    <cellStyle name="Акцент6 2 4 2" xfId="7245"/>
    <cellStyle name="Акцент6 2 5" xfId="7246"/>
    <cellStyle name="Акцент6 2 5 2" xfId="7247"/>
    <cellStyle name="Акцент6 2 6" xfId="7248"/>
    <cellStyle name="Акцент6 2 6 2" xfId="7249"/>
    <cellStyle name="Акцент6 2 7" xfId="7250"/>
    <cellStyle name="Акцент6 2_НВВ 2014 год  по заявкам" xfId="16066"/>
    <cellStyle name="Акцент6 3" xfId="7251"/>
    <cellStyle name="Акцент6 3 2" xfId="7252"/>
    <cellStyle name="Акцент6 3 2 2" xfId="7253"/>
    <cellStyle name="Акцент6 3 3" xfId="7254"/>
    <cellStyle name="Акцент6 4" xfId="7255"/>
    <cellStyle name="Акцент6 4 2" xfId="7256"/>
    <cellStyle name="Акцент6 4 2 2" xfId="7257"/>
    <cellStyle name="Акцент6 4 3" xfId="7258"/>
    <cellStyle name="Акцент6 5" xfId="7259"/>
    <cellStyle name="Акцент6 5 2" xfId="7260"/>
    <cellStyle name="Акцент6 5 2 2" xfId="7261"/>
    <cellStyle name="Акцент6 5 3" xfId="7262"/>
    <cellStyle name="Акцент6 6" xfId="7263"/>
    <cellStyle name="Акцент6 6 2" xfId="7264"/>
    <cellStyle name="Акцент6 6 2 2" xfId="7265"/>
    <cellStyle name="Акцент6 6 3" xfId="7266"/>
    <cellStyle name="Акцент6 7" xfId="7267"/>
    <cellStyle name="Акцент6 7 2" xfId="7268"/>
    <cellStyle name="Акцент6 7 2 2" xfId="7269"/>
    <cellStyle name="Акцент6 7 3" xfId="7270"/>
    <cellStyle name="Акцент6 8" xfId="7271"/>
    <cellStyle name="Акцент6 8 2" xfId="7272"/>
    <cellStyle name="Акцент6 8 2 2" xfId="7273"/>
    <cellStyle name="Акцент6 8 3" xfId="7274"/>
    <cellStyle name="Акцент6 9" xfId="7275"/>
    <cellStyle name="Акцент6 9 2" xfId="7276"/>
    <cellStyle name="Акцент6 9 2 2" xfId="7277"/>
    <cellStyle name="Акцент6 9 3" xfId="7278"/>
    <cellStyle name="Беззащитный" xfId="7279"/>
    <cellStyle name="Ввод  10" xfId="7280"/>
    <cellStyle name="Ввод  10 2" xfId="7281"/>
    <cellStyle name="Ввод  11" xfId="7282"/>
    <cellStyle name="Ввод  11 2" xfId="7283"/>
    <cellStyle name="Ввод  12" xfId="7284"/>
    <cellStyle name="Ввод  2" xfId="7285"/>
    <cellStyle name="Ввод  2 2" xfId="7286"/>
    <cellStyle name="Ввод  2 2 2" xfId="7287"/>
    <cellStyle name="Ввод  2 2 2 2" xfId="7288"/>
    <cellStyle name="Ввод  2 2 2 2 2" xfId="7289"/>
    <cellStyle name="Ввод  2 2 2 3" xfId="7290"/>
    <cellStyle name="Ввод  2 2 3" xfId="7291"/>
    <cellStyle name="Ввод  2 2 3 2" xfId="7292"/>
    <cellStyle name="Ввод  2 2 4" xfId="7293"/>
    <cellStyle name="Ввод  2 3" xfId="7294"/>
    <cellStyle name="Ввод  2 3 2" xfId="7295"/>
    <cellStyle name="Ввод  2 3 2 2" xfId="7296"/>
    <cellStyle name="Ввод  2 3 2 2 2" xfId="7297"/>
    <cellStyle name="Ввод  2 3 2 3" xfId="7298"/>
    <cellStyle name="Ввод  2 3 3" xfId="7299"/>
    <cellStyle name="Ввод  2 3 3 2" xfId="7300"/>
    <cellStyle name="Ввод  2 3 4" xfId="7301"/>
    <cellStyle name="Ввод  2 4" xfId="7302"/>
    <cellStyle name="Ввод  2 4 2" xfId="7303"/>
    <cellStyle name="Ввод  2 4 2 2" xfId="7304"/>
    <cellStyle name="Ввод  2 4 3" xfId="7305"/>
    <cellStyle name="Ввод  2 5" xfId="7306"/>
    <cellStyle name="Ввод  2 5 2" xfId="7307"/>
    <cellStyle name="Ввод  2 6" xfId="7308"/>
    <cellStyle name="Ввод  2 6 2" xfId="7309"/>
    <cellStyle name="Ввод  2 7" xfId="7310"/>
    <cellStyle name="Ввод  2_46EE.2011(v1.0)" xfId="7311"/>
    <cellStyle name="Ввод  3" xfId="7312"/>
    <cellStyle name="Ввод  3 2" xfId="7313"/>
    <cellStyle name="Ввод  3 2 2" xfId="7314"/>
    <cellStyle name="Ввод  3 2 2 2" xfId="7315"/>
    <cellStyle name="Ввод  3 2 3" xfId="7316"/>
    <cellStyle name="Ввод  3 3" xfId="7317"/>
    <cellStyle name="Ввод  3 3 2" xfId="7318"/>
    <cellStyle name="Ввод  3 4" xfId="7319"/>
    <cellStyle name="Ввод  3_46EE.2011(v1.0)" xfId="7320"/>
    <cellStyle name="Ввод  4" xfId="7321"/>
    <cellStyle name="Ввод  4 2" xfId="7322"/>
    <cellStyle name="Ввод  4 2 2" xfId="7323"/>
    <cellStyle name="Ввод  4 2 2 2" xfId="7324"/>
    <cellStyle name="Ввод  4 2 3" xfId="7325"/>
    <cellStyle name="Ввод  4 3" xfId="7326"/>
    <cellStyle name="Ввод  4 3 2" xfId="7327"/>
    <cellStyle name="Ввод  4 4" xfId="7328"/>
    <cellStyle name="Ввод  4_46EE.2011(v1.0)" xfId="7329"/>
    <cellStyle name="Ввод  5" xfId="7330"/>
    <cellStyle name="Ввод  5 2" xfId="7331"/>
    <cellStyle name="Ввод  5 2 2" xfId="7332"/>
    <cellStyle name="Ввод  5 2 2 2" xfId="7333"/>
    <cellStyle name="Ввод  5 2 3" xfId="7334"/>
    <cellStyle name="Ввод  5 3" xfId="7335"/>
    <cellStyle name="Ввод  5 3 2" xfId="7336"/>
    <cellStyle name="Ввод  5 4" xfId="7337"/>
    <cellStyle name="Ввод  5_46EE.2011(v1.0)" xfId="7338"/>
    <cellStyle name="Ввод  6" xfId="7339"/>
    <cellStyle name="Ввод  6 2" xfId="7340"/>
    <cellStyle name="Ввод  6 2 2" xfId="7341"/>
    <cellStyle name="Ввод  6 3" xfId="7342"/>
    <cellStyle name="Ввод  6_46EE.2011(v1.0)" xfId="7343"/>
    <cellStyle name="Ввод  7" xfId="7344"/>
    <cellStyle name="Ввод  7 2" xfId="7345"/>
    <cellStyle name="Ввод  7 2 2" xfId="7346"/>
    <cellStyle name="Ввод  7 3" xfId="7347"/>
    <cellStyle name="Ввод  7_46EE.2011(v1.0)" xfId="7348"/>
    <cellStyle name="Ввод  8" xfId="7349"/>
    <cellStyle name="Ввод  8 2" xfId="7350"/>
    <cellStyle name="Ввод  8 2 2" xfId="7351"/>
    <cellStyle name="Ввод  8 3" xfId="7352"/>
    <cellStyle name="Ввод  8_46EE.2011(v1.0)" xfId="7353"/>
    <cellStyle name="Ввод  9" xfId="7354"/>
    <cellStyle name="Ввод  9 2" xfId="7355"/>
    <cellStyle name="Ввод  9 2 2" xfId="7356"/>
    <cellStyle name="Ввод  9 3" xfId="7357"/>
    <cellStyle name="Ввод  9_46EE.2011(v1.0)" xfId="7358"/>
    <cellStyle name="Верт. заголовок" xfId="7359"/>
    <cellStyle name="Вес_продукта" xfId="7360"/>
    <cellStyle name="Внешняя сылка" xfId="7361"/>
    <cellStyle name="Вывод 10" xfId="7362"/>
    <cellStyle name="Вывод 10 2" xfId="7363"/>
    <cellStyle name="Вывод 11" xfId="7364"/>
    <cellStyle name="Вывод 11 2" xfId="7365"/>
    <cellStyle name="Вывод 2" xfId="7366"/>
    <cellStyle name="Вывод 2 2" xfId="7367"/>
    <cellStyle name="Вывод 2 2 2" xfId="7368"/>
    <cellStyle name="Вывод 2 2 2 2" xfId="7369"/>
    <cellStyle name="Вывод 2 2 2 2 2" xfId="7370"/>
    <cellStyle name="Вывод 2 2 2 3" xfId="7371"/>
    <cellStyle name="Вывод 2 2 3" xfId="7372"/>
    <cellStyle name="Вывод 2 2 3 2" xfId="7373"/>
    <cellStyle name="Вывод 2 2 4" xfId="7374"/>
    <cellStyle name="Вывод 2 3" xfId="7375"/>
    <cellStyle name="Вывод 2 3 2" xfId="7376"/>
    <cellStyle name="Вывод 2 3 2 2" xfId="7377"/>
    <cellStyle name="Вывод 2 3 2 2 2" xfId="7378"/>
    <cellStyle name="Вывод 2 3 2 3" xfId="7379"/>
    <cellStyle name="Вывод 2 3 3" xfId="7380"/>
    <cellStyle name="Вывод 2 3 3 2" xfId="7381"/>
    <cellStyle name="Вывод 2 3 4" xfId="7382"/>
    <cellStyle name="Вывод 2 4" xfId="7383"/>
    <cellStyle name="Вывод 2 4 2" xfId="7384"/>
    <cellStyle name="Вывод 2 4 2 2" xfId="7385"/>
    <cellStyle name="Вывод 2 4 3" xfId="7386"/>
    <cellStyle name="Вывод 2 5" xfId="7387"/>
    <cellStyle name="Вывод 2 5 2" xfId="7388"/>
    <cellStyle name="Вывод 2 6" xfId="7389"/>
    <cellStyle name="Вывод 2 6 2" xfId="7390"/>
    <cellStyle name="Вывод 2 7" xfId="7391"/>
    <cellStyle name="Вывод 2_46EE.2011(v1.0)" xfId="7392"/>
    <cellStyle name="Вывод 3" xfId="7393"/>
    <cellStyle name="Вывод 3 2" xfId="7394"/>
    <cellStyle name="Вывод 3 2 2" xfId="7395"/>
    <cellStyle name="Вывод 3 2 2 2" xfId="7396"/>
    <cellStyle name="Вывод 3 2 3" xfId="7397"/>
    <cellStyle name="Вывод 3 3" xfId="7398"/>
    <cellStyle name="Вывод 3 3 2" xfId="7399"/>
    <cellStyle name="Вывод 3 4" xfId="7400"/>
    <cellStyle name="Вывод 3_46EE.2011(v1.0)" xfId="7401"/>
    <cellStyle name="Вывод 4" xfId="7402"/>
    <cellStyle name="Вывод 4 2" xfId="7403"/>
    <cellStyle name="Вывод 4 2 2" xfId="7404"/>
    <cellStyle name="Вывод 4 2 2 2" xfId="7405"/>
    <cellStyle name="Вывод 4 2 3" xfId="7406"/>
    <cellStyle name="Вывод 4 3" xfId="7407"/>
    <cellStyle name="Вывод 4 3 2" xfId="7408"/>
    <cellStyle name="Вывод 4 4" xfId="7409"/>
    <cellStyle name="Вывод 4_46EE.2011(v1.0)" xfId="7410"/>
    <cellStyle name="Вывод 5" xfId="7411"/>
    <cellStyle name="Вывод 5 2" xfId="7412"/>
    <cellStyle name="Вывод 5 2 2" xfId="7413"/>
    <cellStyle name="Вывод 5 2 2 2" xfId="7414"/>
    <cellStyle name="Вывод 5 2 3" xfId="7415"/>
    <cellStyle name="Вывод 5 3" xfId="7416"/>
    <cellStyle name="Вывод 5 3 2" xfId="7417"/>
    <cellStyle name="Вывод 5 4" xfId="7418"/>
    <cellStyle name="Вывод 5_46EE.2011(v1.0)" xfId="7419"/>
    <cellStyle name="Вывод 6" xfId="7420"/>
    <cellStyle name="Вывод 6 2" xfId="7421"/>
    <cellStyle name="Вывод 6 2 2" xfId="7422"/>
    <cellStyle name="Вывод 6 3" xfId="7423"/>
    <cellStyle name="Вывод 6_46EE.2011(v1.0)" xfId="7424"/>
    <cellStyle name="Вывод 7" xfId="7425"/>
    <cellStyle name="Вывод 7 2" xfId="7426"/>
    <cellStyle name="Вывод 7 2 2" xfId="7427"/>
    <cellStyle name="Вывод 7 3" xfId="7428"/>
    <cellStyle name="Вывод 7_46EE.2011(v1.0)" xfId="7429"/>
    <cellStyle name="Вывод 8" xfId="7430"/>
    <cellStyle name="Вывод 8 2" xfId="7431"/>
    <cellStyle name="Вывод 8 2 2" xfId="7432"/>
    <cellStyle name="Вывод 8 3" xfId="7433"/>
    <cellStyle name="Вывод 8_46EE.2011(v1.0)" xfId="7434"/>
    <cellStyle name="Вывод 9" xfId="7435"/>
    <cellStyle name="Вывод 9 2" xfId="7436"/>
    <cellStyle name="Вывод 9 2 2" xfId="7437"/>
    <cellStyle name="Вывод 9 3" xfId="7438"/>
    <cellStyle name="Вывод 9_46EE.2011(v1.0)" xfId="7439"/>
    <cellStyle name="Вычисление 10" xfId="7440"/>
    <cellStyle name="Вычисление 10 2" xfId="7441"/>
    <cellStyle name="Вычисление 11" xfId="7442"/>
    <cellStyle name="Вычисление 11 2" xfId="7443"/>
    <cellStyle name="Вычисление 2" xfId="7444"/>
    <cellStyle name="Вычисление 2 2" xfId="7445"/>
    <cellStyle name="Вычисление 2 2 2" xfId="7446"/>
    <cellStyle name="Вычисление 2 2 2 2" xfId="7447"/>
    <cellStyle name="Вычисление 2 2 2 2 2" xfId="7448"/>
    <cellStyle name="Вычисление 2 2 2 3" xfId="7449"/>
    <cellStyle name="Вычисление 2 2 3" xfId="7450"/>
    <cellStyle name="Вычисление 2 2 3 2" xfId="7451"/>
    <cellStyle name="Вычисление 2 2 4" xfId="7452"/>
    <cellStyle name="Вычисление 2 3" xfId="7453"/>
    <cellStyle name="Вычисление 2 3 2" xfId="7454"/>
    <cellStyle name="Вычисление 2 3 2 2" xfId="7455"/>
    <cellStyle name="Вычисление 2 3 2 2 2" xfId="7456"/>
    <cellStyle name="Вычисление 2 3 2 3" xfId="7457"/>
    <cellStyle name="Вычисление 2 3 3" xfId="7458"/>
    <cellStyle name="Вычисление 2 3 3 2" xfId="7459"/>
    <cellStyle name="Вычисление 2 3 4" xfId="7460"/>
    <cellStyle name="Вычисление 2 4" xfId="7461"/>
    <cellStyle name="Вычисление 2 4 2" xfId="7462"/>
    <cellStyle name="Вычисление 2 4 2 2" xfId="7463"/>
    <cellStyle name="Вычисление 2 4 3" xfId="7464"/>
    <cellStyle name="Вычисление 2 5" xfId="7465"/>
    <cellStyle name="Вычисление 2 5 2" xfId="7466"/>
    <cellStyle name="Вычисление 2 6" xfId="7467"/>
    <cellStyle name="Вычисление 2 6 2" xfId="7468"/>
    <cellStyle name="Вычисление 2 7" xfId="7469"/>
    <cellStyle name="Вычисление 2_46EE.2011(v1.0)" xfId="7470"/>
    <cellStyle name="Вычисление 3" xfId="7471"/>
    <cellStyle name="Вычисление 3 2" xfId="7472"/>
    <cellStyle name="Вычисление 3 2 2" xfId="7473"/>
    <cellStyle name="Вычисление 3 2 2 2" xfId="7474"/>
    <cellStyle name="Вычисление 3 2 3" xfId="7475"/>
    <cellStyle name="Вычисление 3 3" xfId="7476"/>
    <cellStyle name="Вычисление 3 3 2" xfId="7477"/>
    <cellStyle name="Вычисление 3 4" xfId="7478"/>
    <cellStyle name="Вычисление 3_46EE.2011(v1.0)" xfId="7479"/>
    <cellStyle name="Вычисление 4" xfId="7480"/>
    <cellStyle name="Вычисление 4 2" xfId="7481"/>
    <cellStyle name="Вычисление 4 2 2" xfId="7482"/>
    <cellStyle name="Вычисление 4 2 2 2" xfId="7483"/>
    <cellStyle name="Вычисление 4 2 3" xfId="7484"/>
    <cellStyle name="Вычисление 4 3" xfId="7485"/>
    <cellStyle name="Вычисление 4 3 2" xfId="7486"/>
    <cellStyle name="Вычисление 4 4" xfId="7487"/>
    <cellStyle name="Вычисление 4_46EE.2011(v1.0)" xfId="7488"/>
    <cellStyle name="Вычисление 5" xfId="7489"/>
    <cellStyle name="Вычисление 5 2" xfId="7490"/>
    <cellStyle name="Вычисление 5 2 2" xfId="7491"/>
    <cellStyle name="Вычисление 5 2 2 2" xfId="7492"/>
    <cellStyle name="Вычисление 5 2 3" xfId="7493"/>
    <cellStyle name="Вычисление 5 3" xfId="7494"/>
    <cellStyle name="Вычисление 5 3 2" xfId="7495"/>
    <cellStyle name="Вычисление 5 4" xfId="7496"/>
    <cellStyle name="Вычисление 5_46EE.2011(v1.0)" xfId="7497"/>
    <cellStyle name="Вычисление 6" xfId="7498"/>
    <cellStyle name="Вычисление 6 2" xfId="7499"/>
    <cellStyle name="Вычисление 6 2 2" xfId="7500"/>
    <cellStyle name="Вычисление 6 3" xfId="7501"/>
    <cellStyle name="Вычисление 6_46EE.2011(v1.0)" xfId="7502"/>
    <cellStyle name="Вычисление 7" xfId="7503"/>
    <cellStyle name="Вычисление 7 2" xfId="7504"/>
    <cellStyle name="Вычисление 7 2 2" xfId="7505"/>
    <cellStyle name="Вычисление 7 3" xfId="7506"/>
    <cellStyle name="Вычисление 7_46EE.2011(v1.0)" xfId="7507"/>
    <cellStyle name="Вычисление 8" xfId="7508"/>
    <cellStyle name="Вычисление 8 2" xfId="7509"/>
    <cellStyle name="Вычисление 8 2 2" xfId="7510"/>
    <cellStyle name="Вычисление 8 3" xfId="7511"/>
    <cellStyle name="Вычисление 8_46EE.2011(v1.0)" xfId="7512"/>
    <cellStyle name="Вычисление 9" xfId="7513"/>
    <cellStyle name="Вычисление 9 2" xfId="7514"/>
    <cellStyle name="Вычисление 9 2 2" xfId="7515"/>
    <cellStyle name="Вычисление 9 3" xfId="7516"/>
    <cellStyle name="Вычисление 9_46EE.2011(v1.0)" xfId="7517"/>
    <cellStyle name="Гиперссылка" xfId="1" builtinId="8"/>
    <cellStyle name="Гиперссылка 2" xfId="7518"/>
    <cellStyle name="Гиперссылка 2 2" xfId="7519"/>
    <cellStyle name="Гиперссылка 2 3" xfId="7520"/>
    <cellStyle name="Гиперссылка 2_Карта сбора НВВ РЭ 1 полугодие" xfId="7521"/>
    <cellStyle name="Гиперссылка 3" xfId="7522"/>
    <cellStyle name="Гиперссылка 3 2" xfId="7523"/>
    <cellStyle name="Гиперссылка 4" xfId="7524"/>
    <cellStyle name="Гиперссылка 4 2" xfId="7525"/>
    <cellStyle name="Гиперссылка 5" xfId="7526"/>
    <cellStyle name="Гиперссылка 5 2" xfId="7527"/>
    <cellStyle name="Гиперссылка 5_Карта сбора НВВ РЭ 1 полугодие" xfId="7528"/>
    <cellStyle name="Группа" xfId="7529"/>
    <cellStyle name="Группа 0" xfId="7530"/>
    <cellStyle name="Группа 0 2" xfId="7531"/>
    <cellStyle name="Группа 1" xfId="7532"/>
    <cellStyle name="Группа 1 2" xfId="7533"/>
    <cellStyle name="Группа 2" xfId="7534"/>
    <cellStyle name="Группа 2 2" xfId="7535"/>
    <cellStyle name="Группа 3" xfId="7536"/>
    <cellStyle name="Группа 3 2" xfId="7537"/>
    <cellStyle name="Группа 4" xfId="7538"/>
    <cellStyle name="Группа 4 2" xfId="7539"/>
    <cellStyle name="Группа 5" xfId="7540"/>
    <cellStyle name="Группа 5 2" xfId="7541"/>
    <cellStyle name="Группа 6" xfId="7542"/>
    <cellStyle name="Группа 6 2" xfId="7543"/>
    <cellStyle name="Группа 7" xfId="7544"/>
    <cellStyle name="Группа 7 2" xfId="7545"/>
    <cellStyle name="Группа 8" xfId="7546"/>
    <cellStyle name="Группа 8 2" xfId="7547"/>
    <cellStyle name="Группа 9" xfId="7548"/>
    <cellStyle name="Группа_4DNS.UPDATE.EXAMPLE" xfId="7549"/>
    <cellStyle name="Дата" xfId="7550"/>
    <cellStyle name="ДАТА 10" xfId="16314"/>
    <cellStyle name="ДАТА 2" xfId="7551"/>
    <cellStyle name="ДАТА 2 2" xfId="7552"/>
    <cellStyle name="ДАТА 3" xfId="7553"/>
    <cellStyle name="ДАТА 3 2" xfId="7554"/>
    <cellStyle name="ДАТА 4" xfId="7555"/>
    <cellStyle name="ДАТА 4 2" xfId="7556"/>
    <cellStyle name="ДАТА 5" xfId="7557"/>
    <cellStyle name="ДАТА 5 2" xfId="7558"/>
    <cellStyle name="ДАТА 6" xfId="7559"/>
    <cellStyle name="ДАТА 6 2" xfId="7560"/>
    <cellStyle name="ДАТА 7" xfId="7561"/>
    <cellStyle name="ДАТА 7 2" xfId="7562"/>
    <cellStyle name="ДАТА 8" xfId="7563"/>
    <cellStyle name="ДАТА 8 2" xfId="7564"/>
    <cellStyle name="ДАТА 9" xfId="7565"/>
    <cellStyle name="ДАТА 9 2" xfId="7566"/>
    <cellStyle name="ДАТА_1" xfId="7567"/>
    <cellStyle name="Денежный [0] 2" xfId="7568"/>
    <cellStyle name="Денежный [0] 3" xfId="7569"/>
    <cellStyle name="Денежный 2" xfId="7570"/>
    <cellStyle name="Денежный 2 2" xfId="7571"/>
    <cellStyle name="Денежный 2 3" xfId="7572"/>
    <cellStyle name="Денежный 2_INDEX.STATION.2012(v1.0)_" xfId="7573"/>
    <cellStyle name="Заголовок" xfId="7574"/>
    <cellStyle name="Заголовок 1 1" xfId="16315"/>
    <cellStyle name="Заголовок 1 1 1" xfId="16316"/>
    <cellStyle name="Заголовок 1 1 1 1" xfId="16317"/>
    <cellStyle name="Заголовок 1 1_Книга1" xfId="16318"/>
    <cellStyle name="Заголовок 1 10" xfId="7575"/>
    <cellStyle name="Заголовок 1 10 2" xfId="7576"/>
    <cellStyle name="Заголовок 1 11" xfId="7577"/>
    <cellStyle name="Заголовок 1 11 2" xfId="7578"/>
    <cellStyle name="Заголовок 1 2" xfId="7579"/>
    <cellStyle name="Заголовок 1 2 2" xfId="7580"/>
    <cellStyle name="Заголовок 1 2 2 2" xfId="7581"/>
    <cellStyle name="Заголовок 1 2 2 2 2" xfId="7582"/>
    <cellStyle name="Заголовок 1 2 2 3" xfId="7583"/>
    <cellStyle name="Заголовок 1 2 2 3 2" xfId="7584"/>
    <cellStyle name="Заголовок 1 2 2 4" xfId="7585"/>
    <cellStyle name="Заголовок 1 2 3" xfId="7586"/>
    <cellStyle name="Заголовок 1 2 3 2" xfId="7587"/>
    <cellStyle name="Заголовок 1 2 3 2 2" xfId="7588"/>
    <cellStyle name="Заголовок 1 2 3 3" xfId="7589"/>
    <cellStyle name="Заголовок 1 2 3 3 2" xfId="7590"/>
    <cellStyle name="Заголовок 1 2 3 4" xfId="7591"/>
    <cellStyle name="Заголовок 1 2 4" xfId="7592"/>
    <cellStyle name="Заголовок 1 2 4 2" xfId="7593"/>
    <cellStyle name="Заголовок 1 2 5" xfId="7594"/>
    <cellStyle name="Заголовок 1 2 5 2" xfId="7595"/>
    <cellStyle name="Заголовок 1 2 6" xfId="7596"/>
    <cellStyle name="Заголовок 1 2 6 2" xfId="7597"/>
    <cellStyle name="Заголовок 1 2 7" xfId="7598"/>
    <cellStyle name="Заголовок 1 2_46EE.2011(v1.0)" xfId="7599"/>
    <cellStyle name="Заголовок 1 3" xfId="7600"/>
    <cellStyle name="Заголовок 1 3 2" xfId="7601"/>
    <cellStyle name="Заголовок 1 3 2 2" xfId="7602"/>
    <cellStyle name="Заголовок 1 3 3" xfId="7603"/>
    <cellStyle name="Заголовок 1 3_46EE.2011(v1.0)" xfId="7604"/>
    <cellStyle name="Заголовок 1 4" xfId="7605"/>
    <cellStyle name="Заголовок 1 4 2" xfId="7606"/>
    <cellStyle name="Заголовок 1 4 2 2" xfId="7607"/>
    <cellStyle name="Заголовок 1 4 3" xfId="7608"/>
    <cellStyle name="Заголовок 1 4_46EE.2011(v1.0)" xfId="7609"/>
    <cellStyle name="Заголовок 1 5" xfId="7610"/>
    <cellStyle name="Заголовок 1 5 2" xfId="7611"/>
    <cellStyle name="Заголовок 1 5 2 2" xfId="7612"/>
    <cellStyle name="Заголовок 1 5 3" xfId="7613"/>
    <cellStyle name="Заголовок 1 5_46EE.2011(v1.0)" xfId="7614"/>
    <cellStyle name="Заголовок 1 6" xfId="7615"/>
    <cellStyle name="Заголовок 1 6 2" xfId="7616"/>
    <cellStyle name="Заголовок 1 6 2 2" xfId="7617"/>
    <cellStyle name="Заголовок 1 6 3" xfId="7618"/>
    <cellStyle name="Заголовок 1 6_46EE.2011(v1.0)" xfId="7619"/>
    <cellStyle name="Заголовок 1 7" xfId="7620"/>
    <cellStyle name="Заголовок 1 7 2" xfId="7621"/>
    <cellStyle name="Заголовок 1 7 2 2" xfId="7622"/>
    <cellStyle name="Заголовок 1 7 3" xfId="7623"/>
    <cellStyle name="Заголовок 1 7_46EE.2011(v1.0)" xfId="7624"/>
    <cellStyle name="Заголовок 1 8" xfId="7625"/>
    <cellStyle name="Заголовок 1 8 2" xfId="7626"/>
    <cellStyle name="Заголовок 1 8 2 2" xfId="7627"/>
    <cellStyle name="Заголовок 1 8 3" xfId="7628"/>
    <cellStyle name="Заголовок 1 8_46EE.2011(v1.0)" xfId="7629"/>
    <cellStyle name="Заголовок 1 9" xfId="7630"/>
    <cellStyle name="Заголовок 1 9 2" xfId="7631"/>
    <cellStyle name="Заголовок 1 9 2 2" xfId="7632"/>
    <cellStyle name="Заголовок 1 9 3" xfId="7633"/>
    <cellStyle name="Заголовок 1 9_46EE.2011(v1.0)" xfId="7634"/>
    <cellStyle name="Заголовок 2 10" xfId="7635"/>
    <cellStyle name="Заголовок 2 10 2" xfId="7636"/>
    <cellStyle name="Заголовок 2 11" xfId="7637"/>
    <cellStyle name="Заголовок 2 11 2" xfId="7638"/>
    <cellStyle name="Заголовок 2 2" xfId="7639"/>
    <cellStyle name="Заголовок 2 2 2" xfId="7640"/>
    <cellStyle name="Заголовок 2 2 2 2" xfId="7641"/>
    <cellStyle name="Заголовок 2 2 2 2 2" xfId="7642"/>
    <cellStyle name="Заголовок 2 2 2 3" xfId="7643"/>
    <cellStyle name="Заголовок 2 2 2 3 2" xfId="7644"/>
    <cellStyle name="Заголовок 2 2 2 4" xfId="7645"/>
    <cellStyle name="Заголовок 2 2 3" xfId="7646"/>
    <cellStyle name="Заголовок 2 2 3 2" xfId="7647"/>
    <cellStyle name="Заголовок 2 2 3 2 2" xfId="7648"/>
    <cellStyle name="Заголовок 2 2 3 3" xfId="7649"/>
    <cellStyle name="Заголовок 2 2 3 3 2" xfId="7650"/>
    <cellStyle name="Заголовок 2 2 3 4" xfId="7651"/>
    <cellStyle name="Заголовок 2 2 4" xfId="7652"/>
    <cellStyle name="Заголовок 2 2 4 2" xfId="7653"/>
    <cellStyle name="Заголовок 2 2 5" xfId="7654"/>
    <cellStyle name="Заголовок 2 2 5 2" xfId="7655"/>
    <cellStyle name="Заголовок 2 2 6" xfId="7656"/>
    <cellStyle name="Заголовок 2 2 6 2" xfId="7657"/>
    <cellStyle name="Заголовок 2 2 7" xfId="7658"/>
    <cellStyle name="Заголовок 2 2_46EE.2011(v1.0)" xfId="7659"/>
    <cellStyle name="Заголовок 2 3" xfId="7660"/>
    <cellStyle name="Заголовок 2 3 2" xfId="7661"/>
    <cellStyle name="Заголовок 2 3 2 2" xfId="7662"/>
    <cellStyle name="Заголовок 2 3 3" xfId="7663"/>
    <cellStyle name="Заголовок 2 3_46EE.2011(v1.0)" xfId="7664"/>
    <cellStyle name="Заголовок 2 4" xfId="7665"/>
    <cellStyle name="Заголовок 2 4 2" xfId="7666"/>
    <cellStyle name="Заголовок 2 4 2 2" xfId="7667"/>
    <cellStyle name="Заголовок 2 4 3" xfId="7668"/>
    <cellStyle name="Заголовок 2 4_46EE.2011(v1.0)" xfId="7669"/>
    <cellStyle name="Заголовок 2 5" xfId="7670"/>
    <cellStyle name="Заголовок 2 5 2" xfId="7671"/>
    <cellStyle name="Заголовок 2 5 2 2" xfId="7672"/>
    <cellStyle name="Заголовок 2 5 3" xfId="7673"/>
    <cellStyle name="Заголовок 2 5_46EE.2011(v1.0)" xfId="7674"/>
    <cellStyle name="Заголовок 2 6" xfId="7675"/>
    <cellStyle name="Заголовок 2 6 2" xfId="7676"/>
    <cellStyle name="Заголовок 2 6 2 2" xfId="7677"/>
    <cellStyle name="Заголовок 2 6 3" xfId="7678"/>
    <cellStyle name="Заголовок 2 6_46EE.2011(v1.0)" xfId="7679"/>
    <cellStyle name="Заголовок 2 7" xfId="7680"/>
    <cellStyle name="Заголовок 2 7 2" xfId="7681"/>
    <cellStyle name="Заголовок 2 7 2 2" xfId="7682"/>
    <cellStyle name="Заголовок 2 7 3" xfId="7683"/>
    <cellStyle name="Заголовок 2 7_46EE.2011(v1.0)" xfId="7684"/>
    <cellStyle name="Заголовок 2 8" xfId="7685"/>
    <cellStyle name="Заголовок 2 8 2" xfId="7686"/>
    <cellStyle name="Заголовок 2 8 2 2" xfId="7687"/>
    <cellStyle name="Заголовок 2 8 3" xfId="7688"/>
    <cellStyle name="Заголовок 2 8_46EE.2011(v1.0)" xfId="7689"/>
    <cellStyle name="Заголовок 2 9" xfId="7690"/>
    <cellStyle name="Заголовок 2 9 2" xfId="7691"/>
    <cellStyle name="Заголовок 2 9 2 2" xfId="7692"/>
    <cellStyle name="Заголовок 2 9 3" xfId="7693"/>
    <cellStyle name="Заголовок 2 9_46EE.2011(v1.0)" xfId="7694"/>
    <cellStyle name="Заголовок 3 10" xfId="7695"/>
    <cellStyle name="Заголовок 3 10 2" xfId="7696"/>
    <cellStyle name="Заголовок 3 11" xfId="7697"/>
    <cellStyle name="Заголовок 3 11 2" xfId="7698"/>
    <cellStyle name="Заголовок 3 2" xfId="7699"/>
    <cellStyle name="Заголовок 3 2 2" xfId="7700"/>
    <cellStyle name="Заголовок 3 2 2 2" xfId="7701"/>
    <cellStyle name="Заголовок 3 2 2 2 2" xfId="7702"/>
    <cellStyle name="Заголовок 3 2 2 3" xfId="7703"/>
    <cellStyle name="Заголовок 3 2 3" xfId="7704"/>
    <cellStyle name="Заголовок 3 2 3 2" xfId="7705"/>
    <cellStyle name="Заголовок 3 2 3 2 2" xfId="7706"/>
    <cellStyle name="Заголовок 3 2 3 3" xfId="7707"/>
    <cellStyle name="Заголовок 3 2 4" xfId="7708"/>
    <cellStyle name="Заголовок 3 2 4 2" xfId="7709"/>
    <cellStyle name="Заголовок 3 2 5" xfId="7710"/>
    <cellStyle name="Заголовок 3 2 5 2" xfId="7711"/>
    <cellStyle name="Заголовок 3 2 6" xfId="7712"/>
    <cellStyle name="Заголовок 3 2_46EE.2011(v1.0)" xfId="7713"/>
    <cellStyle name="Заголовок 3 3" xfId="7714"/>
    <cellStyle name="Заголовок 3 3 2" xfId="7715"/>
    <cellStyle name="Заголовок 3 3 2 2" xfId="7716"/>
    <cellStyle name="Заголовок 3 3 3" xfId="7717"/>
    <cellStyle name="Заголовок 3 3_46EE.2011(v1.0)" xfId="7718"/>
    <cellStyle name="Заголовок 3 4" xfId="7719"/>
    <cellStyle name="Заголовок 3 4 2" xfId="7720"/>
    <cellStyle name="Заголовок 3 4 2 2" xfId="7721"/>
    <cellStyle name="Заголовок 3 4 3" xfId="7722"/>
    <cellStyle name="Заголовок 3 4_46EE.2011(v1.0)" xfId="7723"/>
    <cellStyle name="Заголовок 3 5" xfId="7724"/>
    <cellStyle name="Заголовок 3 5 2" xfId="7725"/>
    <cellStyle name="Заголовок 3 5 2 2" xfId="7726"/>
    <cellStyle name="Заголовок 3 5 3" xfId="7727"/>
    <cellStyle name="Заголовок 3 5_46EE.2011(v1.0)" xfId="7728"/>
    <cellStyle name="Заголовок 3 6" xfId="7729"/>
    <cellStyle name="Заголовок 3 6 2" xfId="7730"/>
    <cellStyle name="Заголовок 3 6 2 2" xfId="7731"/>
    <cellStyle name="Заголовок 3 6 3" xfId="7732"/>
    <cellStyle name="Заголовок 3 6_46EE.2011(v1.0)" xfId="7733"/>
    <cellStyle name="Заголовок 3 7" xfId="7734"/>
    <cellStyle name="Заголовок 3 7 2" xfId="7735"/>
    <cellStyle name="Заголовок 3 7 2 2" xfId="7736"/>
    <cellStyle name="Заголовок 3 7 3" xfId="7737"/>
    <cellStyle name="Заголовок 3 7_46EE.2011(v1.0)" xfId="7738"/>
    <cellStyle name="Заголовок 3 8" xfId="7739"/>
    <cellStyle name="Заголовок 3 8 2" xfId="7740"/>
    <cellStyle name="Заголовок 3 8 2 2" xfId="7741"/>
    <cellStyle name="Заголовок 3 8 3" xfId="7742"/>
    <cellStyle name="Заголовок 3 8_46EE.2011(v1.0)" xfId="7743"/>
    <cellStyle name="Заголовок 3 9" xfId="7744"/>
    <cellStyle name="Заголовок 3 9 2" xfId="7745"/>
    <cellStyle name="Заголовок 3 9 2 2" xfId="7746"/>
    <cellStyle name="Заголовок 3 9 3" xfId="7747"/>
    <cellStyle name="Заголовок 3 9_46EE.2011(v1.0)" xfId="7748"/>
    <cellStyle name="Заголовок 4 10" xfId="7749"/>
    <cellStyle name="Заголовок 4 10 2" xfId="7750"/>
    <cellStyle name="Заголовок 4 11" xfId="7751"/>
    <cellStyle name="Заголовок 4 11 2" xfId="7752"/>
    <cellStyle name="Заголовок 4 2" xfId="7753"/>
    <cellStyle name="Заголовок 4 2 2" xfId="7754"/>
    <cellStyle name="Заголовок 4 2 2 2" xfId="7755"/>
    <cellStyle name="Заголовок 4 2 2 2 2" xfId="7756"/>
    <cellStyle name="Заголовок 4 2 2 3" xfId="7757"/>
    <cellStyle name="Заголовок 4 2 3" xfId="7758"/>
    <cellStyle name="Заголовок 4 2 3 2" xfId="7759"/>
    <cellStyle name="Заголовок 4 2 3 2 2" xfId="7760"/>
    <cellStyle name="Заголовок 4 2 3 3" xfId="7761"/>
    <cellStyle name="Заголовок 4 2 4" xfId="7762"/>
    <cellStyle name="Заголовок 4 2 4 2" xfId="7763"/>
    <cellStyle name="Заголовок 4 2 5" xfId="7764"/>
    <cellStyle name="Заголовок 4 2 5 2" xfId="7765"/>
    <cellStyle name="Заголовок 4 2 6" xfId="7766"/>
    <cellStyle name="Заголовок 4 2_НВВ 2014 год  по заявкам" xfId="16067"/>
    <cellStyle name="Заголовок 4 3" xfId="7767"/>
    <cellStyle name="Заголовок 4 3 2" xfId="7768"/>
    <cellStyle name="Заголовок 4 3 2 2" xfId="7769"/>
    <cellStyle name="Заголовок 4 3 3" xfId="7770"/>
    <cellStyle name="Заголовок 4 4" xfId="7771"/>
    <cellStyle name="Заголовок 4 4 2" xfId="7772"/>
    <cellStyle name="Заголовок 4 4 2 2" xfId="7773"/>
    <cellStyle name="Заголовок 4 4 3" xfId="7774"/>
    <cellStyle name="Заголовок 4 5" xfId="7775"/>
    <cellStyle name="Заголовок 4 5 2" xfId="7776"/>
    <cellStyle name="Заголовок 4 5 2 2" xfId="7777"/>
    <cellStyle name="Заголовок 4 5 3" xfId="7778"/>
    <cellStyle name="Заголовок 4 6" xfId="7779"/>
    <cellStyle name="Заголовок 4 6 2" xfId="7780"/>
    <cellStyle name="Заголовок 4 6 2 2" xfId="7781"/>
    <cellStyle name="Заголовок 4 6 3" xfId="7782"/>
    <cellStyle name="Заголовок 4 7" xfId="7783"/>
    <cellStyle name="Заголовок 4 7 2" xfId="7784"/>
    <cellStyle name="Заголовок 4 7 2 2" xfId="7785"/>
    <cellStyle name="Заголовок 4 7 3" xfId="7786"/>
    <cellStyle name="Заголовок 4 8" xfId="7787"/>
    <cellStyle name="Заголовок 4 8 2" xfId="7788"/>
    <cellStyle name="Заголовок 4 8 2 2" xfId="7789"/>
    <cellStyle name="Заголовок 4 8 3" xfId="7790"/>
    <cellStyle name="Заголовок 4 9" xfId="7791"/>
    <cellStyle name="Заголовок 4 9 2" xfId="7792"/>
    <cellStyle name="Заголовок 4 9 2 2" xfId="7793"/>
    <cellStyle name="Заголовок 4 9 3" xfId="7794"/>
    <cellStyle name="Заголовок 5" xfId="7795"/>
    <cellStyle name="Заголовок 6" xfId="7796"/>
    <cellStyle name="Заголовок таблицы" xfId="7797"/>
    <cellStyle name="Заголовок таблицы 2" xfId="7798"/>
    <cellStyle name="Заголовок таблицы 2 2" xfId="7799"/>
    <cellStyle name="Заголовок таблицы 2 2 2" xfId="7800"/>
    <cellStyle name="Заголовок таблицы 2 3" xfId="7801"/>
    <cellStyle name="Заголовок таблицы 2 3 2" xfId="7802"/>
    <cellStyle name="Заголовок таблицы 2 4" xfId="7803"/>
    <cellStyle name="Заголовок таблицы 3" xfId="7804"/>
    <cellStyle name="Заголовок таблицы 3 2" xfId="7805"/>
    <cellStyle name="Заголовок таблицы 3 2 2" xfId="7806"/>
    <cellStyle name="Заголовок таблицы 3 3" xfId="7807"/>
    <cellStyle name="Заголовок таблицы 3 3 2" xfId="7808"/>
    <cellStyle name="Заголовок таблицы 3 4" xfId="7809"/>
    <cellStyle name="Заголовок таблицы 4" xfId="7810"/>
    <cellStyle name="Заголовок таблицы 4 2" xfId="7811"/>
    <cellStyle name="Заголовок таблицы 5" xfId="7812"/>
    <cellStyle name="Заголовок таблицы 5 2" xfId="7813"/>
    <cellStyle name="Заголовок таблицы 6" xfId="7814"/>
    <cellStyle name="ЗАГОЛОВОК1" xfId="7815"/>
    <cellStyle name="ЗАГОЛОВОК1 2" xfId="7816"/>
    <cellStyle name="ЗАГОЛОВОК2" xfId="7817"/>
    <cellStyle name="ЗАГОЛОВОК2 2" xfId="7818"/>
    <cellStyle name="ЗаголовокСтолбца" xfId="7819"/>
    <cellStyle name="ЗаголовокСтолбца 2" xfId="7820"/>
    <cellStyle name="ЗаголовокСтолбца 2 2" xfId="7821"/>
    <cellStyle name="ЗаголовокСтолбца 2 2 2" xfId="7822"/>
    <cellStyle name="ЗаголовокСтолбца 2 2 3" xfId="7823"/>
    <cellStyle name="ЗаголовокСтолбца 2 3" xfId="7824"/>
    <cellStyle name="ЗаголовокСтолбца 2 3 2" xfId="7825"/>
    <cellStyle name="ЗаголовокСтолбца 2 3 3" xfId="7826"/>
    <cellStyle name="ЗаголовокСтолбца 2 4" xfId="7827"/>
    <cellStyle name="ЗаголовокСтолбца 3" xfId="7828"/>
    <cellStyle name="ЗаголовокСтолбца 3 2" xfId="7829"/>
    <cellStyle name="ЗаголовокСтолбца 3 3" xfId="7830"/>
    <cellStyle name="ЗаголовокСтолбца 4" xfId="7831"/>
    <cellStyle name="ЗаголовокСтолбца 4 2" xfId="7832"/>
    <cellStyle name="ЗаголовокСтолбца 4 3" xfId="7833"/>
    <cellStyle name="ЗаголовокСтолбца 5" xfId="7834"/>
    <cellStyle name="ЗаголовокСтолбца 6" xfId="7835"/>
    <cellStyle name="ЗаголовокСтолбца_НВВ 2014 год  по заявкам" xfId="16068"/>
    <cellStyle name="Защитный" xfId="7836"/>
    <cellStyle name="Значение" xfId="7837"/>
    <cellStyle name="Значение 2" xfId="7838"/>
    <cellStyle name="Значение 2 2" xfId="7839"/>
    <cellStyle name="Значение 2 2 2" xfId="7840"/>
    <cellStyle name="Значение 2 2 2 2" xfId="7841"/>
    <cellStyle name="Значение 2 2 3" xfId="7842"/>
    <cellStyle name="Значение 2 2 3 2" xfId="7843"/>
    <cellStyle name="Значение 2 2 4" xfId="7844"/>
    <cellStyle name="Значение 2 3" xfId="7845"/>
    <cellStyle name="Значение 2 3 2" xfId="7846"/>
    <cellStyle name="Значение 2 3 2 2" xfId="7847"/>
    <cellStyle name="Значение 2 3 3" xfId="7848"/>
    <cellStyle name="Значение 2 3 3 2" xfId="7849"/>
    <cellStyle name="Значение 2 3 4" xfId="7850"/>
    <cellStyle name="Значение 2 4" xfId="7851"/>
    <cellStyle name="Значение 2 4 2" xfId="7852"/>
    <cellStyle name="Значение 2 5" xfId="7853"/>
    <cellStyle name="Значение 2 5 2" xfId="7854"/>
    <cellStyle name="Значение 2 6" xfId="7855"/>
    <cellStyle name="Значение 3" xfId="7856"/>
    <cellStyle name="Значение 3 2" xfId="7857"/>
    <cellStyle name="Значение 3 2 2" xfId="7858"/>
    <cellStyle name="Значение 3 2 2 2" xfId="7859"/>
    <cellStyle name="Значение 3 2 3" xfId="7860"/>
    <cellStyle name="Значение 3 2 3 2" xfId="7861"/>
    <cellStyle name="Значение 3 2 4" xfId="7862"/>
    <cellStyle name="Значение 3 3" xfId="7863"/>
    <cellStyle name="Значение 3 3 2" xfId="7864"/>
    <cellStyle name="Значение 3 3 2 2" xfId="7865"/>
    <cellStyle name="Значение 3 3 3" xfId="7866"/>
    <cellStyle name="Значение 3 3 3 2" xfId="7867"/>
    <cellStyle name="Значение 3 3 4" xfId="7868"/>
    <cellStyle name="Значение 3 4" xfId="7869"/>
    <cellStyle name="Значение 3 4 2" xfId="7870"/>
    <cellStyle name="Значение 3 5" xfId="7871"/>
    <cellStyle name="Значение 3 5 2" xfId="7872"/>
    <cellStyle name="Значение 3 6" xfId="7873"/>
    <cellStyle name="Значение 4" xfId="7874"/>
    <cellStyle name="Значение 4 2" xfId="7875"/>
    <cellStyle name="Значение 4 2 2" xfId="7876"/>
    <cellStyle name="Значение 4 3" xfId="7877"/>
    <cellStyle name="Значение 4 3 2" xfId="7878"/>
    <cellStyle name="Значение 4 4" xfId="7879"/>
    <cellStyle name="Значение 5" xfId="7880"/>
    <cellStyle name="Значение 5 2" xfId="7881"/>
    <cellStyle name="Значение 5 2 2" xfId="7882"/>
    <cellStyle name="Значение 5 3" xfId="7883"/>
    <cellStyle name="Значение 5 3 2" xfId="7884"/>
    <cellStyle name="Значение 5 4" xfId="7885"/>
    <cellStyle name="Значение 6" xfId="7886"/>
    <cellStyle name="Значение 6 2" xfId="7887"/>
    <cellStyle name="Значение 7" xfId="7888"/>
    <cellStyle name="Значение 7 2" xfId="7889"/>
    <cellStyle name="Значение 8" xfId="7890"/>
    <cellStyle name="Значение 9" xfId="7891"/>
    <cellStyle name="Значение_НВВ 2014 год  по заявкам" xfId="16069"/>
    <cellStyle name="Зоголовок" xfId="7892"/>
    <cellStyle name="зфпуруфвштп" xfId="7893"/>
    <cellStyle name="зфпуруфвштп 2" xfId="7894"/>
    <cellStyle name="Итог 10" xfId="7895"/>
    <cellStyle name="Итог 10 2" xfId="7896"/>
    <cellStyle name="Итог 11" xfId="7897"/>
    <cellStyle name="Итог 11 2" xfId="7898"/>
    <cellStyle name="Итог 2" xfId="7899"/>
    <cellStyle name="Итог 2 2" xfId="7900"/>
    <cellStyle name="Итог 2 2 2" xfId="7901"/>
    <cellStyle name="Итог 2 2 2 2" xfId="7902"/>
    <cellStyle name="Итог 2 2 2 2 2" xfId="7903"/>
    <cellStyle name="Итог 2 2 2 3" xfId="7904"/>
    <cellStyle name="Итог 2 2 3" xfId="7905"/>
    <cellStyle name="Итог 2 2 3 2" xfId="7906"/>
    <cellStyle name="Итог 2 2 4" xfId="7907"/>
    <cellStyle name="Итог 2 3" xfId="7908"/>
    <cellStyle name="Итог 2 3 2" xfId="7909"/>
    <cellStyle name="Итог 2 3 2 2" xfId="7910"/>
    <cellStyle name="Итог 2 3 2 2 2" xfId="7911"/>
    <cellStyle name="Итог 2 3 2 3" xfId="7912"/>
    <cellStyle name="Итог 2 3 3" xfId="7913"/>
    <cellStyle name="Итог 2 3 3 2" xfId="7914"/>
    <cellStyle name="Итог 2 3 4" xfId="7915"/>
    <cellStyle name="Итог 2 4" xfId="7916"/>
    <cellStyle name="Итог 2 4 2" xfId="7917"/>
    <cellStyle name="Итог 2 4 2 2" xfId="7918"/>
    <cellStyle name="Итог 2 4 3" xfId="7919"/>
    <cellStyle name="Итог 2 5" xfId="7920"/>
    <cellStyle name="Итог 2 5 2" xfId="7921"/>
    <cellStyle name="Итог 2 6" xfId="7922"/>
    <cellStyle name="Итог 2_46EE.2011(v1.0)" xfId="7923"/>
    <cellStyle name="Итог 3" xfId="7924"/>
    <cellStyle name="Итог 3 2" xfId="7925"/>
    <cellStyle name="Итог 3 2 2" xfId="7926"/>
    <cellStyle name="Итог 3 2 2 2" xfId="7927"/>
    <cellStyle name="Итог 3 2 3" xfId="7928"/>
    <cellStyle name="Итог 3 3" xfId="7929"/>
    <cellStyle name="Итог 3 3 2" xfId="7930"/>
    <cellStyle name="Итог 3 4" xfId="7931"/>
    <cellStyle name="Итог 3_46EE.2011(v1.0)" xfId="7932"/>
    <cellStyle name="Итог 4" xfId="7933"/>
    <cellStyle name="Итог 4 2" xfId="7934"/>
    <cellStyle name="Итог 4 2 2" xfId="7935"/>
    <cellStyle name="Итог 4 2 2 2" xfId="7936"/>
    <cellStyle name="Итог 4 2 3" xfId="7937"/>
    <cellStyle name="Итог 4 3" xfId="7938"/>
    <cellStyle name="Итог 4 3 2" xfId="7939"/>
    <cellStyle name="Итог 4 4" xfId="7940"/>
    <cellStyle name="Итог 4_46EE.2011(v1.0)" xfId="7941"/>
    <cellStyle name="Итог 5" xfId="7942"/>
    <cellStyle name="Итог 5 2" xfId="7943"/>
    <cellStyle name="Итог 5 2 2" xfId="7944"/>
    <cellStyle name="Итог 5 2 2 2" xfId="7945"/>
    <cellStyle name="Итог 5 2 3" xfId="7946"/>
    <cellStyle name="Итог 5 3" xfId="7947"/>
    <cellStyle name="Итог 5 3 2" xfId="7948"/>
    <cellStyle name="Итог 5 4" xfId="7949"/>
    <cellStyle name="Итог 5_46EE.2011(v1.0)" xfId="7950"/>
    <cellStyle name="Итог 6" xfId="7951"/>
    <cellStyle name="Итог 6 2" xfId="7952"/>
    <cellStyle name="Итог 6 2 2" xfId="7953"/>
    <cellStyle name="Итог 6 3" xfId="7954"/>
    <cellStyle name="Итог 6_46EE.2011(v1.0)" xfId="7955"/>
    <cellStyle name="Итог 7" xfId="7956"/>
    <cellStyle name="Итог 7 2" xfId="7957"/>
    <cellStyle name="Итог 7 2 2" xfId="7958"/>
    <cellStyle name="Итог 7 3" xfId="7959"/>
    <cellStyle name="Итог 7_46EE.2011(v1.0)" xfId="7960"/>
    <cellStyle name="Итог 8" xfId="7961"/>
    <cellStyle name="Итог 8 2" xfId="7962"/>
    <cellStyle name="Итог 8 2 2" xfId="7963"/>
    <cellStyle name="Итог 8 3" xfId="7964"/>
    <cellStyle name="Итог 8_46EE.2011(v1.0)" xfId="7965"/>
    <cellStyle name="Итог 9" xfId="7966"/>
    <cellStyle name="Итог 9 2" xfId="7967"/>
    <cellStyle name="Итог 9 2 2" xfId="7968"/>
    <cellStyle name="Итог 9 3" xfId="7969"/>
    <cellStyle name="Итог 9_46EE.2011(v1.0)" xfId="7970"/>
    <cellStyle name="Итого" xfId="7971"/>
    <cellStyle name="Итого 2" xfId="7972"/>
    <cellStyle name="Итого 2 2" xfId="7973"/>
    <cellStyle name="Итого 2 2 2" xfId="7974"/>
    <cellStyle name="Итого 2 2 3" xfId="7975"/>
    <cellStyle name="Итого 2 2 4" xfId="7976"/>
    <cellStyle name="Итого 2 2 5" xfId="7977"/>
    <cellStyle name="Итого 2 3" xfId="7978"/>
    <cellStyle name="Итого 2 3 2" xfId="7979"/>
    <cellStyle name="Итого 2 4" xfId="7980"/>
    <cellStyle name="Итого 2 5" xfId="7981"/>
    <cellStyle name="Итого 2 6" xfId="7982"/>
    <cellStyle name="Итого 3" xfId="7983"/>
    <cellStyle name="Итого 3 2" xfId="7984"/>
    <cellStyle name="Итого 3 2 2" xfId="7985"/>
    <cellStyle name="Итого 3 2 3" xfId="7986"/>
    <cellStyle name="Итого 3 2 4" xfId="7987"/>
    <cellStyle name="Итого 3 2 5" xfId="7988"/>
    <cellStyle name="Итого 3 3" xfId="7989"/>
    <cellStyle name="Итого 3 3 2" xfId="7990"/>
    <cellStyle name="Итого 3 4" xfId="7991"/>
    <cellStyle name="Итого 3 5" xfId="7992"/>
    <cellStyle name="Итого 3 6" xfId="7993"/>
    <cellStyle name="Итого 3 7" xfId="7994"/>
    <cellStyle name="Итого 4" xfId="7995"/>
    <cellStyle name="Итого 4 2" xfId="7996"/>
    <cellStyle name="Итого 4 3" xfId="7997"/>
    <cellStyle name="Итого 4 4" xfId="7998"/>
    <cellStyle name="Итого 4 5" xfId="7999"/>
    <cellStyle name="Итого 5" xfId="8000"/>
    <cellStyle name="Итого 5 2" xfId="8001"/>
    <cellStyle name="Итого 5 3" xfId="8002"/>
    <cellStyle name="Итого 6" xfId="8003"/>
    <cellStyle name="Итого 7" xfId="8004"/>
    <cellStyle name="Итого 8" xfId="8005"/>
    <cellStyle name="Итого 9" xfId="8006"/>
    <cellStyle name="Итого_НВВ 2014 год  по заявкам" xfId="16070"/>
    <cellStyle name="ИТОГОВЫЙ" xfId="8007"/>
    <cellStyle name="ИТОГОВЫЙ 10" xfId="8008"/>
    <cellStyle name="ИТОГОВЫЙ 2" xfId="8009"/>
    <cellStyle name="ИТОГОВЫЙ 2 2" xfId="8010"/>
    <cellStyle name="ИТОГОВЫЙ 3" xfId="8011"/>
    <cellStyle name="ИТОГОВЫЙ 3 2" xfId="8012"/>
    <cellStyle name="ИТОГОВЫЙ 4" xfId="8013"/>
    <cellStyle name="ИТОГОВЫЙ 4 2" xfId="8014"/>
    <cellStyle name="ИТОГОВЫЙ 5" xfId="8015"/>
    <cellStyle name="ИТОГОВЫЙ 5 2" xfId="8016"/>
    <cellStyle name="ИТОГОВЫЙ 6" xfId="8017"/>
    <cellStyle name="ИТОГОВЫЙ 6 2" xfId="8018"/>
    <cellStyle name="ИТОГОВЫЙ 7" xfId="8019"/>
    <cellStyle name="ИТОГОВЫЙ 7 2" xfId="8020"/>
    <cellStyle name="ИТОГОВЫЙ 8" xfId="8021"/>
    <cellStyle name="ИТОГОВЫЙ 8 2" xfId="8022"/>
    <cellStyle name="ИТОГОВЫЙ 9" xfId="8023"/>
    <cellStyle name="ИТОГОВЫЙ 9 2" xfId="8024"/>
    <cellStyle name="ИТОГОВЫЙ_1" xfId="8025"/>
    <cellStyle name="йешеду" xfId="8026"/>
    <cellStyle name="йешеду 2" xfId="8027"/>
    <cellStyle name="Контрольная ячейка 10" xfId="8028"/>
    <cellStyle name="Контрольная ячейка 10 2" xfId="8029"/>
    <cellStyle name="Контрольная ячейка 10 2 2" xfId="8030"/>
    <cellStyle name="Контрольная ячейка 10 3" xfId="8031"/>
    <cellStyle name="Контрольная ячейка 11" xfId="8032"/>
    <cellStyle name="Контрольная ячейка 11 2" xfId="8033"/>
    <cellStyle name="Контрольная ячейка 11 2 2" xfId="8034"/>
    <cellStyle name="Контрольная ячейка 11 3" xfId="8035"/>
    <cellStyle name="Контрольная ячейка 2" xfId="8036"/>
    <cellStyle name="Контрольная ячейка 2 2" xfId="8037"/>
    <cellStyle name="Контрольная ячейка 2 2 2" xfId="8038"/>
    <cellStyle name="Контрольная ячейка 2 2 2 2" xfId="8039"/>
    <cellStyle name="Контрольная ячейка 2 2 2 2 2" xfId="8040"/>
    <cellStyle name="Контрольная ячейка 2 2 2 3" xfId="8041"/>
    <cellStyle name="Контрольная ячейка 2 2 3" xfId="8042"/>
    <cellStyle name="Контрольная ячейка 2 2 3 2" xfId="8043"/>
    <cellStyle name="Контрольная ячейка 2 2 4" xfId="8044"/>
    <cellStyle name="Контрольная ячейка 2 3" xfId="8045"/>
    <cellStyle name="Контрольная ячейка 2 3 2" xfId="8046"/>
    <cellStyle name="Контрольная ячейка 2 3 2 2" xfId="8047"/>
    <cellStyle name="Контрольная ячейка 2 3 2 2 2" xfId="8048"/>
    <cellStyle name="Контрольная ячейка 2 3 2 3" xfId="8049"/>
    <cellStyle name="Контрольная ячейка 2 3 3" xfId="8050"/>
    <cellStyle name="Контрольная ячейка 2 3 3 2" xfId="8051"/>
    <cellStyle name="Контрольная ячейка 2 3 4" xfId="8052"/>
    <cellStyle name="Контрольная ячейка 2 4" xfId="8053"/>
    <cellStyle name="Контрольная ячейка 2 4 2" xfId="8054"/>
    <cellStyle name="Контрольная ячейка 2 4 2 2" xfId="8055"/>
    <cellStyle name="Контрольная ячейка 2 4 3" xfId="8056"/>
    <cellStyle name="Контрольная ячейка 2 5" xfId="8057"/>
    <cellStyle name="Контрольная ячейка 2 5 2" xfId="8058"/>
    <cellStyle name="Контрольная ячейка 2 5 2 2" xfId="8059"/>
    <cellStyle name="Контрольная ячейка 2 5 3" xfId="8060"/>
    <cellStyle name="Контрольная ячейка 2 6" xfId="8061"/>
    <cellStyle name="Контрольная ячейка 2 6 2" xfId="8062"/>
    <cellStyle name="Контрольная ячейка 2 6 2 2" xfId="8063"/>
    <cellStyle name="Контрольная ячейка 2 6 3" xfId="8064"/>
    <cellStyle name="Контрольная ячейка 2 7" xfId="8065"/>
    <cellStyle name="Контрольная ячейка 2 7 2" xfId="8066"/>
    <cellStyle name="Контрольная ячейка 2 8" xfId="8067"/>
    <cellStyle name="Контрольная ячейка 2_46EE.2011(v1.0)" xfId="8068"/>
    <cellStyle name="Контрольная ячейка 3" xfId="8069"/>
    <cellStyle name="Контрольная ячейка 3 2" xfId="8070"/>
    <cellStyle name="Контрольная ячейка 3 2 2" xfId="8071"/>
    <cellStyle name="Контрольная ячейка 3 2 2 2" xfId="8072"/>
    <cellStyle name="Контрольная ячейка 3 2 3" xfId="8073"/>
    <cellStyle name="Контрольная ячейка 3 3" xfId="8074"/>
    <cellStyle name="Контрольная ячейка 3 3 2" xfId="8075"/>
    <cellStyle name="Контрольная ячейка 3 4" xfId="8076"/>
    <cellStyle name="Контрольная ячейка 3_46EE.2011(v1.0)" xfId="8077"/>
    <cellStyle name="Контрольная ячейка 4" xfId="8078"/>
    <cellStyle name="Контрольная ячейка 4 2" xfId="8079"/>
    <cellStyle name="Контрольная ячейка 4 2 2" xfId="8080"/>
    <cellStyle name="Контрольная ячейка 4 2 2 2" xfId="8081"/>
    <cellStyle name="Контрольная ячейка 4 2 3" xfId="8082"/>
    <cellStyle name="Контрольная ячейка 4 3" xfId="8083"/>
    <cellStyle name="Контрольная ячейка 4 3 2" xfId="8084"/>
    <cellStyle name="Контрольная ячейка 4 4" xfId="8085"/>
    <cellStyle name="Контрольная ячейка 4_46EE.2011(v1.0)" xfId="8086"/>
    <cellStyle name="Контрольная ячейка 5" xfId="8087"/>
    <cellStyle name="Контрольная ячейка 5 2" xfId="8088"/>
    <cellStyle name="Контрольная ячейка 5 2 2" xfId="8089"/>
    <cellStyle name="Контрольная ячейка 5 2 2 2" xfId="8090"/>
    <cellStyle name="Контрольная ячейка 5 2 3" xfId="8091"/>
    <cellStyle name="Контрольная ячейка 5 3" xfId="8092"/>
    <cellStyle name="Контрольная ячейка 5 3 2" xfId="8093"/>
    <cellStyle name="Контрольная ячейка 5 4" xfId="8094"/>
    <cellStyle name="Контрольная ячейка 5_46EE.2011(v1.0)" xfId="8095"/>
    <cellStyle name="Контрольная ячейка 6" xfId="8096"/>
    <cellStyle name="Контрольная ячейка 6 2" xfId="8097"/>
    <cellStyle name="Контрольная ячейка 6 2 2" xfId="8098"/>
    <cellStyle name="Контрольная ячейка 6 2 2 2" xfId="8099"/>
    <cellStyle name="Контрольная ячейка 6 2 3" xfId="8100"/>
    <cellStyle name="Контрольная ячейка 6 3" xfId="8101"/>
    <cellStyle name="Контрольная ячейка 6 3 2" xfId="8102"/>
    <cellStyle name="Контрольная ячейка 6 4" xfId="8103"/>
    <cellStyle name="Контрольная ячейка 6_46EE.2011(v1.0)" xfId="8104"/>
    <cellStyle name="Контрольная ячейка 7" xfId="8105"/>
    <cellStyle name="Контрольная ячейка 7 2" xfId="8106"/>
    <cellStyle name="Контрольная ячейка 7 2 2" xfId="8107"/>
    <cellStyle name="Контрольная ячейка 7 2 2 2" xfId="8108"/>
    <cellStyle name="Контрольная ячейка 7 2 3" xfId="8109"/>
    <cellStyle name="Контрольная ячейка 7 3" xfId="8110"/>
    <cellStyle name="Контрольная ячейка 7 3 2" xfId="8111"/>
    <cellStyle name="Контрольная ячейка 7 4" xfId="8112"/>
    <cellStyle name="Контрольная ячейка 7_46EE.2011(v1.0)" xfId="8113"/>
    <cellStyle name="Контрольная ячейка 8" xfId="8114"/>
    <cellStyle name="Контрольная ячейка 8 2" xfId="8115"/>
    <cellStyle name="Контрольная ячейка 8 2 2" xfId="8116"/>
    <cellStyle name="Контрольная ячейка 8 2 2 2" xfId="8117"/>
    <cellStyle name="Контрольная ячейка 8 2 3" xfId="8118"/>
    <cellStyle name="Контрольная ячейка 8 3" xfId="8119"/>
    <cellStyle name="Контрольная ячейка 8 3 2" xfId="8120"/>
    <cellStyle name="Контрольная ячейка 8 4" xfId="8121"/>
    <cellStyle name="Контрольная ячейка 8_46EE.2011(v1.0)" xfId="8122"/>
    <cellStyle name="Контрольная ячейка 9" xfId="8123"/>
    <cellStyle name="Контрольная ячейка 9 2" xfId="8124"/>
    <cellStyle name="Контрольная ячейка 9 2 2" xfId="8125"/>
    <cellStyle name="Контрольная ячейка 9 2 2 2" xfId="8126"/>
    <cellStyle name="Контрольная ячейка 9 2 3" xfId="8127"/>
    <cellStyle name="Контрольная ячейка 9 3" xfId="8128"/>
    <cellStyle name="Контрольная ячейка 9 3 2" xfId="8129"/>
    <cellStyle name="Контрольная ячейка 9 4" xfId="8130"/>
    <cellStyle name="Контрольная ячейка 9_46EE.2011(v1.0)" xfId="8131"/>
    <cellStyle name="Миша (бланки отчетности)" xfId="8132"/>
    <cellStyle name="Миша (бланки отчетности) 2" xfId="8133"/>
    <cellStyle name="Мои наименования показателей" xfId="8134"/>
    <cellStyle name="Мои наименования показателей 2" xfId="8135"/>
    <cellStyle name="Мои наименования показателей 2 10" xfId="8136"/>
    <cellStyle name="Мои наименования показателей 2 2" xfId="8137"/>
    <cellStyle name="Мои наименования показателей 2 2 2" xfId="8138"/>
    <cellStyle name="Мои наименования показателей 2 3" xfId="8139"/>
    <cellStyle name="Мои наименования показателей 2 3 2" xfId="8140"/>
    <cellStyle name="Мои наименования показателей 2 4" xfId="8141"/>
    <cellStyle name="Мои наименования показателей 2 4 2" xfId="8142"/>
    <cellStyle name="Мои наименования показателей 2 5" xfId="8143"/>
    <cellStyle name="Мои наименования показателей 2 5 2" xfId="8144"/>
    <cellStyle name="Мои наименования показателей 2 6" xfId="8145"/>
    <cellStyle name="Мои наименования показателей 2 6 2" xfId="8146"/>
    <cellStyle name="Мои наименования показателей 2 7" xfId="8147"/>
    <cellStyle name="Мои наименования показателей 2 7 2" xfId="8148"/>
    <cellStyle name="Мои наименования показателей 2 8" xfId="8149"/>
    <cellStyle name="Мои наименования показателей 2 8 2" xfId="8150"/>
    <cellStyle name="Мои наименования показателей 2 9" xfId="8151"/>
    <cellStyle name="Мои наименования показателей 2 9 2" xfId="8152"/>
    <cellStyle name="Мои наименования показателей 2_1" xfId="8153"/>
    <cellStyle name="Мои наименования показателей 3" xfId="8154"/>
    <cellStyle name="Мои наименования показателей 3 10" xfId="8155"/>
    <cellStyle name="Мои наименования показателей 3 11" xfId="8156"/>
    <cellStyle name="Мои наименования показателей 3 2" xfId="8157"/>
    <cellStyle name="Мои наименования показателей 3 2 2" xfId="8158"/>
    <cellStyle name="Мои наименования показателей 3 3" xfId="8159"/>
    <cellStyle name="Мои наименования показателей 3 3 2" xfId="8160"/>
    <cellStyle name="Мои наименования показателей 3 4" xfId="8161"/>
    <cellStyle name="Мои наименования показателей 3 4 2" xfId="8162"/>
    <cellStyle name="Мои наименования показателей 3 5" xfId="8163"/>
    <cellStyle name="Мои наименования показателей 3 5 2" xfId="8164"/>
    <cellStyle name="Мои наименования показателей 3 6" xfId="8165"/>
    <cellStyle name="Мои наименования показателей 3 6 2" xfId="8166"/>
    <cellStyle name="Мои наименования показателей 3 7" xfId="8167"/>
    <cellStyle name="Мои наименования показателей 3 7 2" xfId="8168"/>
    <cellStyle name="Мои наименования показателей 3 8" xfId="8169"/>
    <cellStyle name="Мои наименования показателей 3 8 2" xfId="8170"/>
    <cellStyle name="Мои наименования показателей 3 9" xfId="8171"/>
    <cellStyle name="Мои наименования показателей 3 9 2" xfId="8172"/>
    <cellStyle name="Мои наименования показателей 3_1" xfId="8173"/>
    <cellStyle name="Мои наименования показателей 4" xfId="8174"/>
    <cellStyle name="Мои наименования показателей 4 10" xfId="8175"/>
    <cellStyle name="Мои наименования показателей 4 2" xfId="8176"/>
    <cellStyle name="Мои наименования показателей 4 2 2" xfId="8177"/>
    <cellStyle name="Мои наименования показателей 4 3" xfId="8178"/>
    <cellStyle name="Мои наименования показателей 4 3 2" xfId="8179"/>
    <cellStyle name="Мои наименования показателей 4 4" xfId="8180"/>
    <cellStyle name="Мои наименования показателей 4 4 2" xfId="8181"/>
    <cellStyle name="Мои наименования показателей 4 5" xfId="8182"/>
    <cellStyle name="Мои наименования показателей 4 5 2" xfId="8183"/>
    <cellStyle name="Мои наименования показателей 4 6" xfId="8184"/>
    <cellStyle name="Мои наименования показателей 4 6 2" xfId="8185"/>
    <cellStyle name="Мои наименования показателей 4 7" xfId="8186"/>
    <cellStyle name="Мои наименования показателей 4 7 2" xfId="8187"/>
    <cellStyle name="Мои наименования показателей 4 8" xfId="8188"/>
    <cellStyle name="Мои наименования показателей 4 8 2" xfId="8189"/>
    <cellStyle name="Мои наименования показателей 4 9" xfId="8190"/>
    <cellStyle name="Мои наименования показателей 4 9 2" xfId="8191"/>
    <cellStyle name="Мои наименования показателей 4_1" xfId="8192"/>
    <cellStyle name="Мои наименования показателей 5" xfId="8193"/>
    <cellStyle name="Мои наименования показателей 5 10" xfId="8194"/>
    <cellStyle name="Мои наименования показателей 5 2" xfId="8195"/>
    <cellStyle name="Мои наименования показателей 5 2 2" xfId="8196"/>
    <cellStyle name="Мои наименования показателей 5 3" xfId="8197"/>
    <cellStyle name="Мои наименования показателей 5 3 2" xfId="8198"/>
    <cellStyle name="Мои наименования показателей 5 4" xfId="8199"/>
    <cellStyle name="Мои наименования показателей 5 4 2" xfId="8200"/>
    <cellStyle name="Мои наименования показателей 5 5" xfId="8201"/>
    <cellStyle name="Мои наименования показателей 5 5 2" xfId="8202"/>
    <cellStyle name="Мои наименования показателей 5 6" xfId="8203"/>
    <cellStyle name="Мои наименования показателей 5 6 2" xfId="8204"/>
    <cellStyle name="Мои наименования показателей 5 7" xfId="8205"/>
    <cellStyle name="Мои наименования показателей 5 7 2" xfId="8206"/>
    <cellStyle name="Мои наименования показателей 5 8" xfId="8207"/>
    <cellStyle name="Мои наименования показателей 5 8 2" xfId="8208"/>
    <cellStyle name="Мои наименования показателей 5 9" xfId="8209"/>
    <cellStyle name="Мои наименования показателей 5 9 2" xfId="8210"/>
    <cellStyle name="Мои наименования показателей 5_1" xfId="8211"/>
    <cellStyle name="Мои наименования показателей 6" xfId="8212"/>
    <cellStyle name="Мои наименования показателей 6 2" xfId="8213"/>
    <cellStyle name="Мои наименования показателей 6 2 2" xfId="8214"/>
    <cellStyle name="Мои наименования показателей 6 3" xfId="8215"/>
    <cellStyle name="Мои наименования показателей 6 3 2" xfId="8216"/>
    <cellStyle name="Мои наименования показателей 6 4" xfId="8217"/>
    <cellStyle name="Мои наименования показателей 6_46EE.2011(v1.0)" xfId="8218"/>
    <cellStyle name="Мои наименования показателей 7" xfId="8219"/>
    <cellStyle name="Мои наименования показателей 7 2" xfId="8220"/>
    <cellStyle name="Мои наименования показателей 7 2 2" xfId="8221"/>
    <cellStyle name="Мои наименования показателей 7 3" xfId="8222"/>
    <cellStyle name="Мои наименования показателей 7 3 2" xfId="8223"/>
    <cellStyle name="Мои наименования показателей 7 4" xfId="8224"/>
    <cellStyle name="Мои наименования показателей 7_46EE.2011(v1.0)" xfId="8225"/>
    <cellStyle name="Мои наименования показателей 8" xfId="8226"/>
    <cellStyle name="Мои наименования показателей 8 2" xfId="8227"/>
    <cellStyle name="Мои наименования показателей 8 2 2" xfId="8228"/>
    <cellStyle name="Мои наименования показателей 8 3" xfId="8229"/>
    <cellStyle name="Мои наименования показателей 8 3 2" xfId="8230"/>
    <cellStyle name="Мои наименования показателей 8 4" xfId="8231"/>
    <cellStyle name="Мои наименования показателей 8_46EE.2011(v1.0)" xfId="8232"/>
    <cellStyle name="Мои наименования показателей 9" xfId="8233"/>
    <cellStyle name="Мои наименования показателей_46EE.2011" xfId="8234"/>
    <cellStyle name="Мой заголовок" xfId="8235"/>
    <cellStyle name="Мой заголовок 2" xfId="8236"/>
    <cellStyle name="Мой заголовок листа" xfId="8237"/>
    <cellStyle name="Мой заголовок листа 2" xfId="8238"/>
    <cellStyle name="Мой заголовок листа 2 2" xfId="8239"/>
    <cellStyle name="Мой заголовок листа 2 2 2" xfId="8240"/>
    <cellStyle name="Мой заголовок листа 2 3" xfId="8241"/>
    <cellStyle name="Мой заголовок листа 2_НВВ 2014 год  по заявкам" xfId="16071"/>
    <cellStyle name="Мой заголовок листа 3" xfId="8242"/>
    <cellStyle name="Мой заголовок листа 3 2" xfId="8243"/>
    <cellStyle name="Мой заголовок листа 4" xfId="8244"/>
    <cellStyle name="Мой заголовок листа 4 2" xfId="8245"/>
    <cellStyle name="Мой заголовок листа 5" xfId="8246"/>
    <cellStyle name="Мой заголовок листа_Итоги тариф. кампании 2011_коррек" xfId="8247"/>
    <cellStyle name="Мой заголовок_НВВ 2014 год  по заявкам" xfId="16072"/>
    <cellStyle name="назв фил" xfId="8248"/>
    <cellStyle name="назв фил 2" xfId="8249"/>
    <cellStyle name="Название 10" xfId="8250"/>
    <cellStyle name="Название 10 2" xfId="8251"/>
    <cellStyle name="Название 11" xfId="8252"/>
    <cellStyle name="Название 11 2" xfId="8253"/>
    <cellStyle name="Название 2" xfId="8254"/>
    <cellStyle name="Название 2 2" xfId="8255"/>
    <cellStyle name="Название 2 2 2" xfId="8256"/>
    <cellStyle name="Название 2 3" xfId="8257"/>
    <cellStyle name="Название 2 3 2" xfId="8258"/>
    <cellStyle name="Название 2 4" xfId="8259"/>
    <cellStyle name="Название 2 4 2" xfId="8260"/>
    <cellStyle name="Название 2 5" xfId="8261"/>
    <cellStyle name="Название 2 5 2" xfId="8262"/>
    <cellStyle name="Название 2 6" xfId="8263"/>
    <cellStyle name="Название 2_НВВ 2014 год  по заявкам" xfId="16073"/>
    <cellStyle name="Название 3" xfId="8264"/>
    <cellStyle name="Название 3 2" xfId="8265"/>
    <cellStyle name="Название 3 2 2" xfId="8266"/>
    <cellStyle name="Название 3 3" xfId="8267"/>
    <cellStyle name="Название 4" xfId="8268"/>
    <cellStyle name="Название 4 2" xfId="8269"/>
    <cellStyle name="Название 4 2 2" xfId="8270"/>
    <cellStyle name="Название 4 3" xfId="8271"/>
    <cellStyle name="Название 5" xfId="8272"/>
    <cellStyle name="Название 5 2" xfId="8273"/>
    <cellStyle name="Название 5 2 2" xfId="8274"/>
    <cellStyle name="Название 5 3" xfId="8275"/>
    <cellStyle name="Название 6" xfId="8276"/>
    <cellStyle name="Название 6 2" xfId="8277"/>
    <cellStyle name="Название 6 2 2" xfId="8278"/>
    <cellStyle name="Название 6 3" xfId="8279"/>
    <cellStyle name="Название 7" xfId="8280"/>
    <cellStyle name="Название 7 2" xfId="8281"/>
    <cellStyle name="Название 7 2 2" xfId="8282"/>
    <cellStyle name="Название 7 3" xfId="8283"/>
    <cellStyle name="Название 8" xfId="8284"/>
    <cellStyle name="Название 8 2" xfId="8285"/>
    <cellStyle name="Название 8 2 2" xfId="8286"/>
    <cellStyle name="Название 8 3" xfId="8287"/>
    <cellStyle name="Название 9" xfId="8288"/>
    <cellStyle name="Название 9 2" xfId="8289"/>
    <cellStyle name="Название 9 2 2" xfId="8290"/>
    <cellStyle name="Название 9 3" xfId="8291"/>
    <cellStyle name="Невидимый" xfId="8292"/>
    <cellStyle name="недельный" xfId="8293"/>
    <cellStyle name="недельный 2" xfId="8294"/>
    <cellStyle name="Нейтральный 10" xfId="8295"/>
    <cellStyle name="Нейтральный 10 2" xfId="8296"/>
    <cellStyle name="Нейтральный 11" xfId="8297"/>
    <cellStyle name="Нейтральный 11 2" xfId="8298"/>
    <cellStyle name="Нейтральный 2" xfId="8299"/>
    <cellStyle name="Нейтральный 2 2" xfId="8300"/>
    <cellStyle name="Нейтральный 2 2 2" xfId="8301"/>
    <cellStyle name="Нейтральный 2 2 2 2" xfId="8302"/>
    <cellStyle name="Нейтральный 2 2 3" xfId="8303"/>
    <cellStyle name="Нейтральный 2 3" xfId="8304"/>
    <cellStyle name="Нейтральный 2 3 2" xfId="8305"/>
    <cellStyle name="Нейтральный 2 3 2 2" xfId="8306"/>
    <cellStyle name="Нейтральный 2 3 3" xfId="8307"/>
    <cellStyle name="Нейтральный 2 4" xfId="8308"/>
    <cellStyle name="Нейтральный 2 4 2" xfId="8309"/>
    <cellStyle name="Нейтральный 2 5" xfId="8310"/>
    <cellStyle name="Нейтральный 2 5 2" xfId="8311"/>
    <cellStyle name="Нейтральный 2 6" xfId="8312"/>
    <cellStyle name="Нейтральный 2 6 2" xfId="8313"/>
    <cellStyle name="Нейтральный 2 7" xfId="8314"/>
    <cellStyle name="Нейтральный 2_НВВ 2014 год  по заявкам" xfId="16074"/>
    <cellStyle name="Нейтральный 3" xfId="8315"/>
    <cellStyle name="Нейтральный 3 2" xfId="8316"/>
    <cellStyle name="Нейтральный 3 2 2" xfId="8317"/>
    <cellStyle name="Нейтральный 3 3" xfId="8318"/>
    <cellStyle name="Нейтральный 4" xfId="8319"/>
    <cellStyle name="Нейтральный 4 2" xfId="8320"/>
    <cellStyle name="Нейтральный 4 2 2" xfId="8321"/>
    <cellStyle name="Нейтральный 4 3" xfId="8322"/>
    <cellStyle name="Нейтральный 5" xfId="8323"/>
    <cellStyle name="Нейтральный 5 2" xfId="8324"/>
    <cellStyle name="Нейтральный 5 2 2" xfId="8325"/>
    <cellStyle name="Нейтральный 5 3" xfId="8326"/>
    <cellStyle name="Нейтральный 6" xfId="8327"/>
    <cellStyle name="Нейтральный 6 2" xfId="8328"/>
    <cellStyle name="Нейтральный 6 2 2" xfId="8329"/>
    <cellStyle name="Нейтральный 6 3" xfId="8330"/>
    <cellStyle name="Нейтральный 7" xfId="8331"/>
    <cellStyle name="Нейтральный 7 2" xfId="8332"/>
    <cellStyle name="Нейтральный 7 2 2" xfId="8333"/>
    <cellStyle name="Нейтральный 7 3" xfId="8334"/>
    <cellStyle name="Нейтральный 8" xfId="8335"/>
    <cellStyle name="Нейтральный 8 2" xfId="8336"/>
    <cellStyle name="Нейтральный 8 2 2" xfId="8337"/>
    <cellStyle name="Нейтральный 8 3" xfId="8338"/>
    <cellStyle name="Нейтральный 9" xfId="8339"/>
    <cellStyle name="Нейтральный 9 2" xfId="8340"/>
    <cellStyle name="Нейтральный 9 2 2" xfId="8341"/>
    <cellStyle name="Нейтральный 9 3" xfId="8342"/>
    <cellStyle name="Низ1" xfId="8343"/>
    <cellStyle name="Низ1 2" xfId="8344"/>
    <cellStyle name="Низ2" xfId="8345"/>
    <cellStyle name="Обычный" xfId="0" builtinId="0"/>
    <cellStyle name="Обычный 10" xfId="4"/>
    <cellStyle name="Обычный 10 2" xfId="8346"/>
    <cellStyle name="Обычный 10 2 2" xfId="8347"/>
    <cellStyle name="Обычный 10 2 2 2" xfId="8348"/>
    <cellStyle name="Обычный 10 2 2 2 2" xfId="8349"/>
    <cellStyle name="Обычный 10 2 2 3" xfId="8350"/>
    <cellStyle name="Обычный 10 2 2 3 2" xfId="8351"/>
    <cellStyle name="Обычный 10 2 2 4" xfId="8352"/>
    <cellStyle name="Обычный 10 2 2_Карта сбора НВВ РЭ 1 полугодие" xfId="8353"/>
    <cellStyle name="Обычный 10 2 3" xfId="8354"/>
    <cellStyle name="Обычный 10 3" xfId="8355"/>
    <cellStyle name="Обычный 10 3 2" xfId="8356"/>
    <cellStyle name="Обычный 10 4" xfId="8357"/>
    <cellStyle name="Обычный 10 4 2" xfId="8358"/>
    <cellStyle name="Обычный 10 5" xfId="8359"/>
    <cellStyle name="Обычный 10 5 2" xfId="8360"/>
    <cellStyle name="Обычный 10 6" xfId="8361"/>
    <cellStyle name="Обычный 10_Карта сбора НВВ РЭ 1 полугодие" xfId="8362"/>
    <cellStyle name="Обычный 100" xfId="8363"/>
    <cellStyle name="Обычный 100 2" xfId="8364"/>
    <cellStyle name="Обычный 101" xfId="8365"/>
    <cellStyle name="Обычный 101 2" xfId="8366"/>
    <cellStyle name="Обычный 102" xfId="8367"/>
    <cellStyle name="Обычный 102 2" xfId="8368"/>
    <cellStyle name="Обычный 102 3" xfId="8369"/>
    <cellStyle name="Обычный 102 4" xfId="8370"/>
    <cellStyle name="Обычный 102 5" xfId="8371"/>
    <cellStyle name="Обычный 102 6" xfId="8372"/>
    <cellStyle name="Обычный 103" xfId="8373"/>
    <cellStyle name="Обычный 103 2" xfId="8374"/>
    <cellStyle name="Обычный 104" xfId="8375"/>
    <cellStyle name="Обычный 104 2" xfId="8376"/>
    <cellStyle name="Обычный 105" xfId="8377"/>
    <cellStyle name="Обычный 105 2" xfId="8378"/>
    <cellStyle name="Обычный 106" xfId="8379"/>
    <cellStyle name="Обычный 106 2" xfId="8380"/>
    <cellStyle name="Обычный 107" xfId="8381"/>
    <cellStyle name="Обычный 107 2" xfId="8382"/>
    <cellStyle name="Обычный 108" xfId="8383"/>
    <cellStyle name="Обычный 108 2" xfId="8384"/>
    <cellStyle name="Обычный 109" xfId="8385"/>
    <cellStyle name="Обычный 109 2" xfId="8386"/>
    <cellStyle name="Обычный 11" xfId="8387"/>
    <cellStyle name="Обычный 11 2" xfId="8388"/>
    <cellStyle name="Обычный 11 2 2" xfId="8389"/>
    <cellStyle name="Обычный 11 2 2 2" xfId="8390"/>
    <cellStyle name="Обычный 11 2 3" xfId="8391"/>
    <cellStyle name="Обычный 11 2 3 2" xfId="8392"/>
    <cellStyle name="Обычный 11 2 4" xfId="8393"/>
    <cellStyle name="Обычный 11 2_Карта сбора НВВ РЭ 1 полугодие" xfId="8394"/>
    <cellStyle name="Обычный 11 3" xfId="8395"/>
    <cellStyle name="Обычный 11 3 2" xfId="8396"/>
    <cellStyle name="Обычный 11 4" xfId="8397"/>
    <cellStyle name="Обычный 11 4 2" xfId="8398"/>
    <cellStyle name="Обычный 11 5" xfId="8399"/>
    <cellStyle name="Обычный 11_46EE.2011(v1.2)" xfId="8400"/>
    <cellStyle name="Обычный 110" xfId="8401"/>
    <cellStyle name="Обычный 110 2" xfId="8402"/>
    <cellStyle name="Обычный 111" xfId="8403"/>
    <cellStyle name="Обычный 111 2" xfId="8404"/>
    <cellStyle name="Обычный 112" xfId="8405"/>
    <cellStyle name="Обычный 112 2" xfId="8406"/>
    <cellStyle name="Обычный 113" xfId="8407"/>
    <cellStyle name="Обычный 113 2" xfId="8408"/>
    <cellStyle name="Обычный 114" xfId="8409"/>
    <cellStyle name="Обычный 114 2" xfId="8410"/>
    <cellStyle name="Обычный 115" xfId="8411"/>
    <cellStyle name="Обычный 115 2" xfId="8412"/>
    <cellStyle name="Обычный 116" xfId="8413"/>
    <cellStyle name="Обычный 116 2" xfId="8414"/>
    <cellStyle name="Обычный 117" xfId="8415"/>
    <cellStyle name="Обычный 117 2" xfId="8416"/>
    <cellStyle name="Обычный 118" xfId="8417"/>
    <cellStyle name="Обычный 118 2" xfId="8418"/>
    <cellStyle name="Обычный 119" xfId="8419"/>
    <cellStyle name="Обычный 119 2" xfId="8420"/>
    <cellStyle name="Обычный 12" xfId="8421"/>
    <cellStyle name="Обычный 12 2" xfId="8422"/>
    <cellStyle name="Обычный 12 2 2" xfId="8423"/>
    <cellStyle name="Обычный 12 2_Карта сбора НВВ РЭ 1 полугодие" xfId="8424"/>
    <cellStyle name="Обычный 12 3" xfId="8425"/>
    <cellStyle name="Обычный 12 3 2" xfId="8426"/>
    <cellStyle name="Обычный 12 4" xfId="8427"/>
    <cellStyle name="Обычный 120" xfId="8428"/>
    <cellStyle name="Обычный 120 2" xfId="8429"/>
    <cellStyle name="Обычный 121" xfId="8430"/>
    <cellStyle name="Обычный 121 2" xfId="8431"/>
    <cellStyle name="Обычный 122" xfId="8432"/>
    <cellStyle name="Обычный 122 2" xfId="8433"/>
    <cellStyle name="Обычный 123" xfId="8434"/>
    <cellStyle name="Обычный 123 2" xfId="8435"/>
    <cellStyle name="Обычный 124" xfId="8436"/>
    <cellStyle name="Обычный 124 2" xfId="8437"/>
    <cellStyle name="Обычный 125" xfId="8438"/>
    <cellStyle name="Обычный 125 2" xfId="8439"/>
    <cellStyle name="Обычный 126" xfId="8440"/>
    <cellStyle name="Обычный 126 2" xfId="8441"/>
    <cellStyle name="Обычный 127" xfId="8442"/>
    <cellStyle name="Обычный 127 2" xfId="8443"/>
    <cellStyle name="Обычный 128" xfId="8444"/>
    <cellStyle name="Обычный 128 2" xfId="8445"/>
    <cellStyle name="Обычный 129" xfId="8446"/>
    <cellStyle name="Обычный 129 2" xfId="8447"/>
    <cellStyle name="Обычный 13" xfId="8448"/>
    <cellStyle name="Обычный 13 2" xfId="8449"/>
    <cellStyle name="Обычный 13 2 2" xfId="8450"/>
    <cellStyle name="Обычный 13 2 2 2" xfId="8451"/>
    <cellStyle name="Обычный 13 2 3" xfId="8452"/>
    <cellStyle name="Обычный 13 2 3 2" xfId="8453"/>
    <cellStyle name="Обычный 13 2 4" xfId="8454"/>
    <cellStyle name="Обычный 13 2_Карта сбора НВВ РЭ 1 полугодие" xfId="8455"/>
    <cellStyle name="Обычный 13 3" xfId="8456"/>
    <cellStyle name="Обычный 13 4" xfId="8457"/>
    <cellStyle name="Обычный 130" xfId="8458"/>
    <cellStyle name="Обычный 130 2" xfId="8459"/>
    <cellStyle name="Обычный 131" xfId="8460"/>
    <cellStyle name="Обычный 131 2" xfId="8461"/>
    <cellStyle name="Обычный 132" xfId="8462"/>
    <cellStyle name="Обычный 132 2" xfId="8463"/>
    <cellStyle name="Обычный 133" xfId="8464"/>
    <cellStyle name="Обычный 133 2" xfId="8465"/>
    <cellStyle name="Обычный 134" xfId="8466"/>
    <cellStyle name="Обычный 134 2" xfId="8467"/>
    <cellStyle name="Обычный 135" xfId="8468"/>
    <cellStyle name="Обычный 135 2" xfId="8469"/>
    <cellStyle name="Обычный 136" xfId="8470"/>
    <cellStyle name="Обычный 136 2" xfId="8471"/>
    <cellStyle name="Обычный 137" xfId="8472"/>
    <cellStyle name="Обычный 137 2" xfId="8473"/>
    <cellStyle name="Обычный 138" xfId="8474"/>
    <cellStyle name="Обычный 138 2" xfId="8475"/>
    <cellStyle name="Обычный 139" xfId="8476"/>
    <cellStyle name="Обычный 139 2" xfId="8477"/>
    <cellStyle name="Обычный 14" xfId="8478"/>
    <cellStyle name="Обычный 14 2" xfId="8479"/>
    <cellStyle name="Обычный 14 2 2" xfId="8480"/>
    <cellStyle name="Обычный 14 2 2 2" xfId="8481"/>
    <cellStyle name="Обычный 14 2 3" xfId="8482"/>
    <cellStyle name="Обычный 14 2 3 2" xfId="8483"/>
    <cellStyle name="Обычный 14 2 4" xfId="8484"/>
    <cellStyle name="Обычный 14 2_Карта сбора НВВ РЭ 1 полугодие" xfId="8485"/>
    <cellStyle name="Обычный 14 3" xfId="8486"/>
    <cellStyle name="Обычный 14 3 2" xfId="8487"/>
    <cellStyle name="Обычный 14 3 2 2" xfId="8488"/>
    <cellStyle name="Обычный 14 3 3" xfId="8489"/>
    <cellStyle name="Обычный 14 3 3 2" xfId="8490"/>
    <cellStyle name="Обычный 14 3 4" xfId="8491"/>
    <cellStyle name="Обычный 14 3_Карта сбора НВВ РЭ 1 полугодие" xfId="8492"/>
    <cellStyle name="Обычный 14 4" xfId="8493"/>
    <cellStyle name="Обычный 14 4 2" xfId="8494"/>
    <cellStyle name="Обычный 14 5" xfId="8495"/>
    <cellStyle name="Обычный 140" xfId="8496"/>
    <cellStyle name="Обычный 140 2" xfId="8497"/>
    <cellStyle name="Обычный 141" xfId="8498"/>
    <cellStyle name="Обычный 141 2" xfId="8499"/>
    <cellStyle name="Обычный 142" xfId="8500"/>
    <cellStyle name="Обычный 142 2" xfId="8501"/>
    <cellStyle name="Обычный 143" xfId="8502"/>
    <cellStyle name="Обычный 143 2" xfId="8503"/>
    <cellStyle name="Обычный 144" xfId="8504"/>
    <cellStyle name="Обычный 144 2" xfId="8505"/>
    <cellStyle name="Обычный 145" xfId="8506"/>
    <cellStyle name="Обычный 145 2" xfId="8507"/>
    <cellStyle name="Обычный 146" xfId="8508"/>
    <cellStyle name="Обычный 146 2" xfId="8509"/>
    <cellStyle name="Обычный 147" xfId="8510"/>
    <cellStyle name="Обычный 147 2" xfId="8511"/>
    <cellStyle name="Обычный 148" xfId="8512"/>
    <cellStyle name="Обычный 148 2" xfId="8513"/>
    <cellStyle name="Обычный 149" xfId="8514"/>
    <cellStyle name="Обычный 149 2" xfId="8515"/>
    <cellStyle name="Обычный 15" xfId="8516"/>
    <cellStyle name="Обычный 15 2" xfId="8517"/>
    <cellStyle name="Обычный 15 2 2" xfId="8518"/>
    <cellStyle name="Обычный 15 2 2 2" xfId="8519"/>
    <cellStyle name="Обычный 15 2 3" xfId="8520"/>
    <cellStyle name="Обычный 15 2 3 2" xfId="8521"/>
    <cellStyle name="Обычный 15 2 4" xfId="8522"/>
    <cellStyle name="Обычный 15 2_Карта сбора НВВ РЭ 1 полугодие" xfId="8523"/>
    <cellStyle name="Обычный 15 3" xfId="8524"/>
    <cellStyle name="Обычный 150" xfId="8525"/>
    <cellStyle name="Обычный 150 2" xfId="8526"/>
    <cellStyle name="Обычный 151" xfId="8527"/>
    <cellStyle name="Обычный 151 2" xfId="8528"/>
    <cellStyle name="Обычный 152" xfId="8529"/>
    <cellStyle name="Обычный 152 2" xfId="8530"/>
    <cellStyle name="Обычный 153" xfId="8531"/>
    <cellStyle name="Обычный 153 2" xfId="8532"/>
    <cellStyle name="Обычный 154" xfId="8533"/>
    <cellStyle name="Обычный 154 2" xfId="8534"/>
    <cellStyle name="Обычный 155" xfId="8535"/>
    <cellStyle name="Обычный 155 2" xfId="8536"/>
    <cellStyle name="Обычный 156" xfId="8537"/>
    <cellStyle name="Обычный 156 2" xfId="8538"/>
    <cellStyle name="Обычный 157" xfId="8539"/>
    <cellStyle name="Обычный 157 2" xfId="8540"/>
    <cellStyle name="Обычный 158" xfId="8541"/>
    <cellStyle name="Обычный 159" xfId="8542"/>
    <cellStyle name="Обычный 159 2" xfId="8543"/>
    <cellStyle name="Обычный 16" xfId="8544"/>
    <cellStyle name="Обычный 16 2" xfId="8545"/>
    <cellStyle name="Обычный 16 2 2" xfId="8546"/>
    <cellStyle name="Обычный 16 2 2 2" xfId="8547"/>
    <cellStyle name="Обычный 16 2 2 2 2" xfId="8548"/>
    <cellStyle name="Обычный 16 2 2 3" xfId="8549"/>
    <cellStyle name="Обычный 16 2 2 3 2" xfId="8550"/>
    <cellStyle name="Обычный 16 2 2 4" xfId="8551"/>
    <cellStyle name="Обычный 16 2 2_Карта сбора НВВ РЭ 1 полугодие" xfId="8552"/>
    <cellStyle name="Обычный 16 2 3" xfId="8553"/>
    <cellStyle name="Обычный 16 2 3 2" xfId="8554"/>
    <cellStyle name="Обычный 16 2 3 2 2" xfId="8555"/>
    <cellStyle name="Обычный 16 2 3 3" xfId="8556"/>
    <cellStyle name="Обычный 16 2 3 3 2" xfId="8557"/>
    <cellStyle name="Обычный 16 2 3 4" xfId="8558"/>
    <cellStyle name="Обычный 16 2 3_Карта сбора НВВ РЭ 1 полугодие" xfId="8559"/>
    <cellStyle name="Обычный 16 2 4" xfId="8560"/>
    <cellStyle name="Обычный 16 2 4 2" xfId="8561"/>
    <cellStyle name="Обычный 16 2 4 2 2" xfId="8562"/>
    <cellStyle name="Обычный 16 2 4 2 2 2" xfId="8563"/>
    <cellStyle name="Обычный 16 2 4 2 3" xfId="8564"/>
    <cellStyle name="Обычный 16 2 4 3" xfId="8565"/>
    <cellStyle name="Обычный 16 2 4 3 2" xfId="8566"/>
    <cellStyle name="Обычный 16 2 4 4" xfId="8567"/>
    <cellStyle name="Обычный 16 2 4 4 2" xfId="8568"/>
    <cellStyle name="Обычный 16 2 4 5" xfId="8569"/>
    <cellStyle name="Обычный 16 2 4_Карта сбора НВВ РЭ 1 полугодие" xfId="8570"/>
    <cellStyle name="Обычный 16 2 5" xfId="8571"/>
    <cellStyle name="Обычный 16 2 5 2" xfId="8572"/>
    <cellStyle name="Обычный 16 2 5 2 2" xfId="8573"/>
    <cellStyle name="Обычный 16 2 5 3" xfId="8574"/>
    <cellStyle name="Обычный 16 2 6" xfId="8575"/>
    <cellStyle name="Обычный 16 2 6 2" xfId="8576"/>
    <cellStyle name="Обычный 16 2 7" xfId="8577"/>
    <cellStyle name="Обычный 16 2 7 2" xfId="8578"/>
    <cellStyle name="Обычный 16 2 8" xfId="8579"/>
    <cellStyle name="Обычный 16 2_Карта сбора НВВ РЭ 1 полугодие" xfId="8580"/>
    <cellStyle name="Обычный 16 3" xfId="8581"/>
    <cellStyle name="Обычный 16 3 2" xfId="8582"/>
    <cellStyle name="Обычный 16 3 2 2" xfId="8583"/>
    <cellStyle name="Обычный 16 3 3" xfId="8584"/>
    <cellStyle name="Обычный 16 3 3 2" xfId="8585"/>
    <cellStyle name="Обычный 16 3 4" xfId="8586"/>
    <cellStyle name="Обычный 16 3_Карта сбора НВВ РЭ 1 полугодие" xfId="8587"/>
    <cellStyle name="Обычный 16 4" xfId="8588"/>
    <cellStyle name="Обычный 160" xfId="8589"/>
    <cellStyle name="Обычный 160 2" xfId="8590"/>
    <cellStyle name="Обычный 161" xfId="8591"/>
    <cellStyle name="Обычный 161 2" xfId="8592"/>
    <cellStyle name="Обычный 162" xfId="8593"/>
    <cellStyle name="Обычный 162 2" xfId="8594"/>
    <cellStyle name="Обычный 163" xfId="8595"/>
    <cellStyle name="Обычный 163 2" xfId="8596"/>
    <cellStyle name="Обычный 164" xfId="8597"/>
    <cellStyle name="Обычный 164 2" xfId="8598"/>
    <cellStyle name="Обычный 165" xfId="8599"/>
    <cellStyle name="Обычный 165 2" xfId="8600"/>
    <cellStyle name="Обычный 166" xfId="8601"/>
    <cellStyle name="Обычный 166 2" xfId="8602"/>
    <cellStyle name="Обычный 167" xfId="8603"/>
    <cellStyle name="Обычный 167 2" xfId="8604"/>
    <cellStyle name="Обычный 168" xfId="8605"/>
    <cellStyle name="Обычный 168 2" xfId="8606"/>
    <cellStyle name="Обычный 169" xfId="8607"/>
    <cellStyle name="Обычный 169 2" xfId="8608"/>
    <cellStyle name="Обычный 17" xfId="8609"/>
    <cellStyle name="Обычный 17 2" xfId="8610"/>
    <cellStyle name="Обычный 17 2 2" xfId="8611"/>
    <cellStyle name="Обычный 17 2 2 2" xfId="8612"/>
    <cellStyle name="Обычный 17 2 2 2 2" xfId="8613"/>
    <cellStyle name="Обычный 17 2 2 3" xfId="8614"/>
    <cellStyle name="Обычный 17 2 2 3 2" xfId="8615"/>
    <cellStyle name="Обычный 17 2 2 4" xfId="8616"/>
    <cellStyle name="Обычный 17 2 2_Карта сбора НВВ РЭ 1 полугодие" xfId="8617"/>
    <cellStyle name="Обычный 17 2 3" xfId="8618"/>
    <cellStyle name="Обычный 17 2 3 2" xfId="8619"/>
    <cellStyle name="Обычный 17 2 4" xfId="8620"/>
    <cellStyle name="Обычный 17 2 4 2" xfId="8621"/>
    <cellStyle name="Обычный 17 2 5" xfId="8622"/>
    <cellStyle name="Обычный 17 2_Карта сбора НВВ РЭ 1 полугодие" xfId="8623"/>
    <cellStyle name="Обычный 17 3" xfId="8624"/>
    <cellStyle name="Обычный 17 3 2" xfId="8625"/>
    <cellStyle name="Обычный 17 3 2 2" xfId="8626"/>
    <cellStyle name="Обычный 17 3 3" xfId="8627"/>
    <cellStyle name="Обычный 17 3 3 2" xfId="8628"/>
    <cellStyle name="Обычный 17 3 4" xfId="8629"/>
    <cellStyle name="Обычный 17 3_Карта сбора НВВ РЭ 1 полугодие" xfId="8630"/>
    <cellStyle name="Обычный 17 4" xfId="8631"/>
    <cellStyle name="Обычный 17 4 2" xfId="8632"/>
    <cellStyle name="Обычный 17 5" xfId="8633"/>
    <cellStyle name="Обычный 17 5 2" xfId="16319"/>
    <cellStyle name="Обычный 170" xfId="8634"/>
    <cellStyle name="Обычный 170 2" xfId="8635"/>
    <cellStyle name="Обычный 171" xfId="8636"/>
    <cellStyle name="Обычный 171 2" xfId="8637"/>
    <cellStyle name="Обычный 172" xfId="8638"/>
    <cellStyle name="Обычный 172 2" xfId="8639"/>
    <cellStyle name="Обычный 173" xfId="8640"/>
    <cellStyle name="Обычный 173 2" xfId="8641"/>
    <cellStyle name="Обычный 174" xfId="8642"/>
    <cellStyle name="Обычный 174 2" xfId="8643"/>
    <cellStyle name="Обычный 175" xfId="8644"/>
    <cellStyle name="Обычный 175 2" xfId="8645"/>
    <cellStyle name="Обычный 176" xfId="8646"/>
    <cellStyle name="Обычный 176 2" xfId="8647"/>
    <cellStyle name="Обычный 177" xfId="8648"/>
    <cellStyle name="Обычный 177 2" xfId="8649"/>
    <cellStyle name="Обычный 178" xfId="8650"/>
    <cellStyle name="Обычный 178 2" xfId="8651"/>
    <cellStyle name="Обычный 179" xfId="8652"/>
    <cellStyle name="Обычный 179 2" xfId="8653"/>
    <cellStyle name="Обычный 18" xfId="8654"/>
    <cellStyle name="Обычный 18 2" xfId="8655"/>
    <cellStyle name="Обычный 18 2 2" xfId="8656"/>
    <cellStyle name="Обычный 18 2 2 2" xfId="8657"/>
    <cellStyle name="Обычный 18 2 2 2 2" xfId="8658"/>
    <cellStyle name="Обычный 18 2 2 3" xfId="8659"/>
    <cellStyle name="Обычный 18 2 2 3 2" xfId="8660"/>
    <cellStyle name="Обычный 18 2 2 4" xfId="8661"/>
    <cellStyle name="Обычный 18 2 2_Карта сбора НВВ РЭ 1 полугодие" xfId="8662"/>
    <cellStyle name="Обычный 18 2 3" xfId="8663"/>
    <cellStyle name="Обычный 18 2 3 2" xfId="8664"/>
    <cellStyle name="Обычный 18 2 4" xfId="8665"/>
    <cellStyle name="Обычный 18 2 4 2" xfId="8666"/>
    <cellStyle name="Обычный 18 2 5" xfId="8667"/>
    <cellStyle name="Обычный 18 2_Карта сбора НВВ РЭ 1 полугодие" xfId="8668"/>
    <cellStyle name="Обычный 18 3" xfId="8669"/>
    <cellStyle name="Обычный 18 3 2" xfId="8670"/>
    <cellStyle name="Обычный 18 3 2 2" xfId="8671"/>
    <cellStyle name="Обычный 18 3 3" xfId="8672"/>
    <cellStyle name="Обычный 18 3 3 2" xfId="8673"/>
    <cellStyle name="Обычный 18 3 4" xfId="8674"/>
    <cellStyle name="Обычный 18 3_Карта сбора НВВ РЭ 1 полугодие" xfId="8675"/>
    <cellStyle name="Обычный 18 4" xfId="8676"/>
    <cellStyle name="Обычный 180" xfId="8677"/>
    <cellStyle name="Обычный 180 2" xfId="8678"/>
    <cellStyle name="Обычный 181" xfId="8679"/>
    <cellStyle name="Обычный 181 2" xfId="8680"/>
    <cellStyle name="Обычный 182" xfId="8681"/>
    <cellStyle name="Обычный 182 2" xfId="8682"/>
    <cellStyle name="Обычный 183" xfId="8683"/>
    <cellStyle name="Обычный 183 2" xfId="8684"/>
    <cellStyle name="Обычный 184" xfId="8685"/>
    <cellStyle name="Обычный 184 2" xfId="8686"/>
    <cellStyle name="Обычный 185" xfId="8687"/>
    <cellStyle name="Обычный 186" xfId="8688"/>
    <cellStyle name="Обычный 186 2" xfId="8689"/>
    <cellStyle name="Обычный 186 3" xfId="8690"/>
    <cellStyle name="Обычный 186_Карта сбора НВВ РЭ 1 полугодие" xfId="8691"/>
    <cellStyle name="Обычный 187" xfId="8692"/>
    <cellStyle name="Обычный 188" xfId="8693"/>
    <cellStyle name="Обычный 188 2" xfId="8694"/>
    <cellStyle name="Обычный 188 2 2" xfId="8695"/>
    <cellStyle name="Обычный 188 3" xfId="8696"/>
    <cellStyle name="Обычный 189" xfId="8697"/>
    <cellStyle name="Обычный 19" xfId="8698"/>
    <cellStyle name="Обычный 19 2" xfId="8699"/>
    <cellStyle name="Обычный 19 2 2" xfId="8700"/>
    <cellStyle name="Обычный 19 2 2 2" xfId="8701"/>
    <cellStyle name="Обычный 19 2 2_Карта сбора НВВ РЭ 1 полугодие" xfId="8702"/>
    <cellStyle name="Обычный 19 2 3" xfId="8703"/>
    <cellStyle name="Обычный 19 2 3 2" xfId="8704"/>
    <cellStyle name="Обычный 19 2 4" xfId="8705"/>
    <cellStyle name="Обычный 19 2 4 2" xfId="8706"/>
    <cellStyle name="Обычный 19 2 5" xfId="8707"/>
    <cellStyle name="Обычный 19 2_Карта сбора НВВ РЭ 1 полугодие" xfId="8708"/>
    <cellStyle name="Обычный 19 3" xfId="8709"/>
    <cellStyle name="Обычный 19 3 2" xfId="8710"/>
    <cellStyle name="Обычный 19 4" xfId="8711"/>
    <cellStyle name="Обычный 190" xfId="16122"/>
    <cellStyle name="Обычный 2" xfId="3"/>
    <cellStyle name="Обычный 2 10" xfId="8712"/>
    <cellStyle name="Обычный 2 10 2" xfId="8713"/>
    <cellStyle name="Обычный 2 10 2 2" xfId="8714"/>
    <cellStyle name="Обычный 2 10 2 2 2" xfId="8715"/>
    <cellStyle name="Обычный 2 10 2 2 2 2" xfId="8716"/>
    <cellStyle name="Обычный 2 10 2 2 2 2 2" xfId="8717"/>
    <cellStyle name="Обычный 2 10 2 2 2 2 2 2" xfId="8718"/>
    <cellStyle name="Обычный 2 10 2 2 2 2 3" xfId="8719"/>
    <cellStyle name="Обычный 2 10 2 2 2 2 3 2" xfId="8720"/>
    <cellStyle name="Обычный 2 10 2 2 2 2 4" xfId="8721"/>
    <cellStyle name="Обычный 2 10 2 2 2 2_Карта сбора НВВ РЭ 1 полугодие" xfId="8722"/>
    <cellStyle name="Обычный 2 10 2 2 2 3" xfId="8723"/>
    <cellStyle name="Обычный 2 10 2 2 2 3 2" xfId="8724"/>
    <cellStyle name="Обычный 2 10 2 2 2 4" xfId="8725"/>
    <cellStyle name="Обычный 2 10 2 2 2 4 2" xfId="8726"/>
    <cellStyle name="Обычный 2 10 2 2 2 5" xfId="8727"/>
    <cellStyle name="Обычный 2 10 2 2 2_Карта сбора НВВ РЭ 1 полугодие" xfId="8728"/>
    <cellStyle name="Обычный 2 10 2 2 3" xfId="8729"/>
    <cellStyle name="Обычный 2 10 2 2 3 2" xfId="8730"/>
    <cellStyle name="Обычный 2 10 2 2 3 2 2" xfId="8731"/>
    <cellStyle name="Обычный 2 10 2 2 3 3" xfId="8732"/>
    <cellStyle name="Обычный 2 10 2 2 3 3 2" xfId="8733"/>
    <cellStyle name="Обычный 2 10 2 2 3 4" xfId="8734"/>
    <cellStyle name="Обычный 2 10 2 2 3_Карта сбора НВВ РЭ 1 полугодие" xfId="8735"/>
    <cellStyle name="Обычный 2 10 2 2 4" xfId="8736"/>
    <cellStyle name="Обычный 2 10 2 2 4 2" xfId="8737"/>
    <cellStyle name="Обычный 2 10 2 2 5" xfId="8738"/>
    <cellStyle name="Обычный 2 10 2 2 5 2" xfId="8739"/>
    <cellStyle name="Обычный 2 10 2 2 6" xfId="8740"/>
    <cellStyle name="Обычный 2 10 2 2_Карта сбора НВВ РЭ 1 полугодие" xfId="8741"/>
    <cellStyle name="Обычный 2 10 2 3" xfId="8742"/>
    <cellStyle name="Обычный 2 10 2 3 2" xfId="8743"/>
    <cellStyle name="Обычный 2 10 2 3 2 2" xfId="8744"/>
    <cellStyle name="Обычный 2 10 2 3 2 2 2" xfId="8745"/>
    <cellStyle name="Обычный 2 10 2 3 2 2 2 2" xfId="8746"/>
    <cellStyle name="Обычный 2 10 2 3 2 2 3" xfId="8747"/>
    <cellStyle name="Обычный 2 10 2 3 2 2 3 2" xfId="8748"/>
    <cellStyle name="Обычный 2 10 2 3 2 2 4" xfId="8749"/>
    <cellStyle name="Обычный 2 10 2 3 2 2_Карта сбора НВВ РЭ 1 полугодие" xfId="8750"/>
    <cellStyle name="Обычный 2 10 2 3 2 3" xfId="8751"/>
    <cellStyle name="Обычный 2 10 2 3 2 3 2" xfId="8752"/>
    <cellStyle name="Обычный 2 10 2 3 2 4" xfId="8753"/>
    <cellStyle name="Обычный 2 10 2 3 2 4 2" xfId="8754"/>
    <cellStyle name="Обычный 2 10 2 3 2 5" xfId="8755"/>
    <cellStyle name="Обычный 2 10 2 3 2_Карта сбора НВВ РЭ 1 полугодие" xfId="8756"/>
    <cellStyle name="Обычный 2 10 2 3 3" xfId="8757"/>
    <cellStyle name="Обычный 2 10 2 3 3 2" xfId="8758"/>
    <cellStyle name="Обычный 2 10 2 3 3 2 2" xfId="8759"/>
    <cellStyle name="Обычный 2 10 2 3 3 3" xfId="8760"/>
    <cellStyle name="Обычный 2 10 2 3 3 3 2" xfId="8761"/>
    <cellStyle name="Обычный 2 10 2 3 3 4" xfId="8762"/>
    <cellStyle name="Обычный 2 10 2 3 3_Карта сбора НВВ РЭ 1 полугодие" xfId="8763"/>
    <cellStyle name="Обычный 2 10 2 3 4" xfId="8764"/>
    <cellStyle name="Обычный 2 10 2 3 4 2" xfId="8765"/>
    <cellStyle name="Обычный 2 10 2 3 5" xfId="8766"/>
    <cellStyle name="Обычный 2 10 2 3 5 2" xfId="8767"/>
    <cellStyle name="Обычный 2 10 2 3 6" xfId="8768"/>
    <cellStyle name="Обычный 2 10 2 3_Карта сбора НВВ РЭ 1 полугодие" xfId="8769"/>
    <cellStyle name="Обычный 2 10 2 4" xfId="8770"/>
    <cellStyle name="Обычный 2 10 2 4 2" xfId="8771"/>
    <cellStyle name="Обычный 2 10 2 4 2 2" xfId="8772"/>
    <cellStyle name="Обычный 2 10 2 4 2 2 2" xfId="8773"/>
    <cellStyle name="Обычный 2 10 2 4 2 3" xfId="8774"/>
    <cellStyle name="Обычный 2 10 2 4 2 3 2" xfId="8775"/>
    <cellStyle name="Обычный 2 10 2 4 2 4" xfId="8776"/>
    <cellStyle name="Обычный 2 10 2 4 2_Карта сбора НВВ РЭ 1 полугодие" xfId="8777"/>
    <cellStyle name="Обычный 2 10 2 4 3" xfId="8778"/>
    <cellStyle name="Обычный 2 10 2 4 3 2" xfId="8779"/>
    <cellStyle name="Обычный 2 10 2 4 4" xfId="8780"/>
    <cellStyle name="Обычный 2 10 2 4 4 2" xfId="8781"/>
    <cellStyle name="Обычный 2 10 2 4 5" xfId="8782"/>
    <cellStyle name="Обычный 2 10 2 4_Карта сбора НВВ РЭ 1 полугодие" xfId="8783"/>
    <cellStyle name="Обычный 2 10 2 5" xfId="8784"/>
    <cellStyle name="Обычный 2 10 2 5 2" xfId="8785"/>
    <cellStyle name="Обычный 2 10 2 5 2 2" xfId="8786"/>
    <cellStyle name="Обычный 2 10 2 5 3" xfId="8787"/>
    <cellStyle name="Обычный 2 10 2 5 3 2" xfId="8788"/>
    <cellStyle name="Обычный 2 10 2 5 4" xfId="8789"/>
    <cellStyle name="Обычный 2 10 2 5_Карта сбора НВВ РЭ 1 полугодие" xfId="8790"/>
    <cellStyle name="Обычный 2 10 2 6" xfId="8791"/>
    <cellStyle name="Обычный 2 10 2 6 2" xfId="8792"/>
    <cellStyle name="Обычный 2 10 2 7" xfId="8793"/>
    <cellStyle name="Обычный 2 10 2 7 2" xfId="8794"/>
    <cellStyle name="Обычный 2 10 2 8" xfId="8795"/>
    <cellStyle name="Обычный 2 10 2_Карта сбора НВВ РЭ 1 полугодие" xfId="8796"/>
    <cellStyle name="Обычный 2 10 3" xfId="8797"/>
    <cellStyle name="Обычный 2 10 3 2" xfId="8798"/>
    <cellStyle name="Обычный 2 10 3 2 2" xfId="8799"/>
    <cellStyle name="Обычный 2 10 3 3" xfId="8800"/>
    <cellStyle name="Обычный 2 10 3 3 2" xfId="8801"/>
    <cellStyle name="Обычный 2 10 3 4" xfId="8802"/>
    <cellStyle name="Обычный 2 10 3_Карта сбора НВВ РЭ 1 полугодие" xfId="8803"/>
    <cellStyle name="Обычный 2 10 4" xfId="8804"/>
    <cellStyle name="Обычный 2 10 4 2" xfId="8805"/>
    <cellStyle name="Обычный 2 10 4 2 2" xfId="8806"/>
    <cellStyle name="Обычный 2 10 4 3" xfId="8807"/>
    <cellStyle name="Обычный 2 10 4 3 2" xfId="8808"/>
    <cellStyle name="Обычный 2 10 4 4" xfId="8809"/>
    <cellStyle name="Обычный 2 10 4_Карта сбора НВВ РЭ 1 полугодие" xfId="8810"/>
    <cellStyle name="Обычный 2 10 5" xfId="8811"/>
    <cellStyle name="Обычный 2 10 5 2" xfId="8812"/>
    <cellStyle name="Обычный 2 10 5 2 2" xfId="8813"/>
    <cellStyle name="Обычный 2 10 5 3" xfId="8814"/>
    <cellStyle name="Обычный 2 10 5 3 2" xfId="8815"/>
    <cellStyle name="Обычный 2 10 5 4" xfId="8816"/>
    <cellStyle name="Обычный 2 10 5_Карта сбора НВВ РЭ 1 полугодие" xfId="8817"/>
    <cellStyle name="Обычный 2 10 6" xfId="8818"/>
    <cellStyle name="Обычный 2 10 6 2" xfId="8819"/>
    <cellStyle name="Обычный 2 10 6 2 2" xfId="8820"/>
    <cellStyle name="Обычный 2 10 6 3" xfId="8821"/>
    <cellStyle name="Обычный 2 10 6 3 2" xfId="8822"/>
    <cellStyle name="Обычный 2 10 6 4" xfId="8823"/>
    <cellStyle name="Обычный 2 10 6_Карта сбора НВВ РЭ 1 полугодие" xfId="8824"/>
    <cellStyle name="Обычный 2 10 7" xfId="8825"/>
    <cellStyle name="Обычный 2 10 7 2" xfId="8826"/>
    <cellStyle name="Обычный 2 10 7 2 2" xfId="8827"/>
    <cellStyle name="Обычный 2 10 7 3" xfId="8828"/>
    <cellStyle name="Обычный 2 10 7 3 2" xfId="8829"/>
    <cellStyle name="Обычный 2 10 7 4" xfId="8830"/>
    <cellStyle name="Обычный 2 10 7_Карта сбора НВВ РЭ 1 полугодие" xfId="8831"/>
    <cellStyle name="Обычный 2 10 8" xfId="8832"/>
    <cellStyle name="Обычный 2 10 8 2" xfId="8833"/>
    <cellStyle name="Обычный 2 10 8 2 2" xfId="8834"/>
    <cellStyle name="Обычный 2 10 8 3" xfId="8835"/>
    <cellStyle name="Обычный 2 10 8 3 2" xfId="8836"/>
    <cellStyle name="Обычный 2 10 8 4" xfId="8837"/>
    <cellStyle name="Обычный 2 10 8_Карта сбора НВВ РЭ 1 полугодие" xfId="8838"/>
    <cellStyle name="Обычный 2 10 9" xfId="8839"/>
    <cellStyle name="Обычный 2 10_2. Приложение Доп материалы согласованияБП_БП" xfId="8840"/>
    <cellStyle name="Обычный 2 11" xfId="8841"/>
    <cellStyle name="Обычный 2 11 2" xfId="8842"/>
    <cellStyle name="Обычный 2 11 2 2" xfId="8843"/>
    <cellStyle name="Обычный 2 11 2 2 2" xfId="8844"/>
    <cellStyle name="Обычный 2 11 2 3" xfId="8845"/>
    <cellStyle name="Обычный 2 11 2 3 2" xfId="8846"/>
    <cellStyle name="Обычный 2 11 2 4" xfId="8847"/>
    <cellStyle name="Обычный 2 11 2_Карта сбора НВВ РЭ 1 полугодие" xfId="8848"/>
    <cellStyle name="Обычный 2 11 3" xfId="8849"/>
    <cellStyle name="Обычный 2 11 3 2" xfId="8850"/>
    <cellStyle name="Обычный 2 11 3 2 2" xfId="8851"/>
    <cellStyle name="Обычный 2 11 3 3" xfId="8852"/>
    <cellStyle name="Обычный 2 11 3 3 2" xfId="8853"/>
    <cellStyle name="Обычный 2 11 3 4" xfId="8854"/>
    <cellStyle name="Обычный 2 11 3_Карта сбора НВВ РЭ 1 полугодие" xfId="8855"/>
    <cellStyle name="Обычный 2 11 4" xfId="8856"/>
    <cellStyle name="Обычный 2 11 4 2" xfId="8857"/>
    <cellStyle name="Обычный 2 11 4 2 2" xfId="8858"/>
    <cellStyle name="Обычный 2 11 4 3" xfId="8859"/>
    <cellStyle name="Обычный 2 11 4 3 2" xfId="8860"/>
    <cellStyle name="Обычный 2 11 4 4" xfId="8861"/>
    <cellStyle name="Обычный 2 11 4_Карта сбора НВВ РЭ 1 полугодие" xfId="8862"/>
    <cellStyle name="Обычный 2 11 5" xfId="8863"/>
    <cellStyle name="Обычный 2 11_НВВ 2014 год  по заявкам" xfId="16075"/>
    <cellStyle name="Обычный 2 12" xfId="8864"/>
    <cellStyle name="Обычный 2 12 2" xfId="8865"/>
    <cellStyle name="Обычный 2 12 2 2" xfId="8866"/>
    <cellStyle name="Обычный 2 12 3" xfId="8867"/>
    <cellStyle name="Обычный 2 12_НВВ 2014 год  по заявкам" xfId="16076"/>
    <cellStyle name="Обычный 2 13" xfId="8868"/>
    <cellStyle name="Обычный 2 13 2" xfId="8869"/>
    <cellStyle name="Обычный 2 13 2 2" xfId="8870"/>
    <cellStyle name="Обычный 2 13 3" xfId="8871"/>
    <cellStyle name="Обычный 2 13_НВВ 2014 год  по заявкам" xfId="16077"/>
    <cellStyle name="Обычный 2 14" xfId="8872"/>
    <cellStyle name="Обычный 2 14 2" xfId="8873"/>
    <cellStyle name="Обычный 2 14 2 2" xfId="8874"/>
    <cellStyle name="Обычный 2 14 3" xfId="8875"/>
    <cellStyle name="Обычный 2 14_НВВ 2014 год  по заявкам" xfId="16078"/>
    <cellStyle name="Обычный 2 15" xfId="8876"/>
    <cellStyle name="Обычный 2 15 2" xfId="8877"/>
    <cellStyle name="Обычный 2 15 2 2" xfId="8878"/>
    <cellStyle name="Обычный 2 15 3" xfId="8879"/>
    <cellStyle name="Обычный 2 15_НВВ 2014 год  по заявкам" xfId="16079"/>
    <cellStyle name="Обычный 2 16" xfId="8880"/>
    <cellStyle name="Обычный 2 16 2" xfId="8881"/>
    <cellStyle name="Обычный 2 16 2 2" xfId="8882"/>
    <cellStyle name="Обычный 2 16 3" xfId="8883"/>
    <cellStyle name="Обычный 2 16_НВВ 2014 год  по заявкам" xfId="16080"/>
    <cellStyle name="Обычный 2 17" xfId="8884"/>
    <cellStyle name="Обычный 2 17 2" xfId="8885"/>
    <cellStyle name="Обычный 2 17 2 2" xfId="8886"/>
    <cellStyle name="Обычный 2 17 3" xfId="8887"/>
    <cellStyle name="Обычный 2 17_НВВ 2014 год  по заявкам" xfId="16081"/>
    <cellStyle name="Обычный 2 18" xfId="8888"/>
    <cellStyle name="Обычный 2 18 2" xfId="8889"/>
    <cellStyle name="Обычный 2 18 2 2" xfId="8890"/>
    <cellStyle name="Обычный 2 18 3" xfId="8891"/>
    <cellStyle name="Обычный 2 18_НВВ 2014 год  по заявкам" xfId="16082"/>
    <cellStyle name="Обычный 2 19" xfId="8892"/>
    <cellStyle name="Обычный 2 19 2" xfId="8893"/>
    <cellStyle name="Обычный 2 19 2 2" xfId="8894"/>
    <cellStyle name="Обычный 2 19 3" xfId="8895"/>
    <cellStyle name="Обычный 2 19_НВВ 2014 год  по заявкам" xfId="16083"/>
    <cellStyle name="Обычный 2 2" xfId="8896"/>
    <cellStyle name="Обычный 2 2 10" xfId="8897"/>
    <cellStyle name="Обычный 2 2 10 2" xfId="8898"/>
    <cellStyle name="Обычный 2 2 11" xfId="8899"/>
    <cellStyle name="Обычный 2 2 11 2" xfId="8900"/>
    <cellStyle name="Обычный 2 2 12" xfId="8901"/>
    <cellStyle name="Обычный 2 2 12 2" xfId="8902"/>
    <cellStyle name="Обычный 2 2 13" xfId="8903"/>
    <cellStyle name="Обычный 2 2 13 2" xfId="8904"/>
    <cellStyle name="Обычный 2 2 14" xfId="8905"/>
    <cellStyle name="Обычный 2 2 14 2" xfId="8906"/>
    <cellStyle name="Обычный 2 2 15" xfId="8907"/>
    <cellStyle name="Обычный 2 2 15 2" xfId="8908"/>
    <cellStyle name="Обычный 2 2 16" xfId="8909"/>
    <cellStyle name="Обычный 2 2 16 2" xfId="8910"/>
    <cellStyle name="Обычный 2 2 17" xfId="8911"/>
    <cellStyle name="Обычный 2 2 17 2" xfId="8912"/>
    <cellStyle name="Обычный 2 2 18" xfId="8913"/>
    <cellStyle name="Обычный 2 2 18 2" xfId="8914"/>
    <cellStyle name="Обычный 2 2 19" xfId="8915"/>
    <cellStyle name="Обычный 2 2 19 2" xfId="8916"/>
    <cellStyle name="Обычный 2 2 19 2 2" xfId="8917"/>
    <cellStyle name="Обычный 2 2 19 2 2 2" xfId="8918"/>
    <cellStyle name="Обычный 2 2 19 2 3" xfId="8919"/>
    <cellStyle name="Обычный 2 2 19 2 3 2" xfId="8920"/>
    <cellStyle name="Обычный 2 2 19 2 4" xfId="8921"/>
    <cellStyle name="Обычный 2 2 19 2 4 2" xfId="8922"/>
    <cellStyle name="Обычный 2 2 19 2 5" xfId="8923"/>
    <cellStyle name="Обычный 2 2 19 2 5 2" xfId="8924"/>
    <cellStyle name="Обычный 2 2 19 3" xfId="8925"/>
    <cellStyle name="Обычный 2 2 19 4" xfId="8926"/>
    <cellStyle name="Обычный 2 2 19 5" xfId="8927"/>
    <cellStyle name="Обычный 2 2 19 6" xfId="8928"/>
    <cellStyle name="Обычный 2 2 2" xfId="8929"/>
    <cellStyle name="Обычный 2 2 2 10" xfId="8930"/>
    <cellStyle name="Обычный 2 2 2 11" xfId="8931"/>
    <cellStyle name="Обычный 2 2 2 12" xfId="8932"/>
    <cellStyle name="Обычный 2 2 2 13" xfId="8933"/>
    <cellStyle name="Обычный 2 2 2 14" xfId="8934"/>
    <cellStyle name="Обычный 2 2 2 15" xfId="8935"/>
    <cellStyle name="Обычный 2 2 2 16" xfId="8936"/>
    <cellStyle name="Обычный 2 2 2 17" xfId="8937"/>
    <cellStyle name="Обычный 2 2 2 18" xfId="8938"/>
    <cellStyle name="Обычный 2 2 2 19" xfId="8939"/>
    <cellStyle name="Обычный 2 2 2 19 2" xfId="8940"/>
    <cellStyle name="Обычный 2 2 2 19 2 2" xfId="8941"/>
    <cellStyle name="Обычный 2 2 2 19 2 3" xfId="8942"/>
    <cellStyle name="Обычный 2 2 2 19 2 4" xfId="8943"/>
    <cellStyle name="Обычный 2 2 2 19 2 5" xfId="8944"/>
    <cellStyle name="Обычный 2 2 2 19 2 6" xfId="8945"/>
    <cellStyle name="Обычный 2 2 2 19 3" xfId="8946"/>
    <cellStyle name="Обычный 2 2 2 19 3 2" xfId="8947"/>
    <cellStyle name="Обычный 2 2 2 19 4" xfId="8948"/>
    <cellStyle name="Обычный 2 2 2 19 4 2" xfId="8949"/>
    <cellStyle name="Обычный 2 2 2 19 5" xfId="8950"/>
    <cellStyle name="Обычный 2 2 2 19 5 2" xfId="8951"/>
    <cellStyle name="Обычный 2 2 2 2" xfId="8952"/>
    <cellStyle name="Обычный 2 2 2 2 10" xfId="8953"/>
    <cellStyle name="Обычный 2 2 2 2 10 2" xfId="8954"/>
    <cellStyle name="Обычный 2 2 2 2 11" xfId="8955"/>
    <cellStyle name="Обычный 2 2 2 2 11 2" xfId="8956"/>
    <cellStyle name="Обычный 2 2 2 2 12" xfId="8957"/>
    <cellStyle name="Обычный 2 2 2 2 12 2" xfId="8958"/>
    <cellStyle name="Обычный 2 2 2 2 13" xfId="8959"/>
    <cellStyle name="Обычный 2 2 2 2 13 2" xfId="8960"/>
    <cellStyle name="Обычный 2 2 2 2 14" xfId="8961"/>
    <cellStyle name="Обычный 2 2 2 2 14 2" xfId="8962"/>
    <cellStyle name="Обычный 2 2 2 2 15" xfId="8963"/>
    <cellStyle name="Обычный 2 2 2 2 15 2" xfId="8964"/>
    <cellStyle name="Обычный 2 2 2 2 16" xfId="8965"/>
    <cellStyle name="Обычный 2 2 2 2 16 2" xfId="8966"/>
    <cellStyle name="Обычный 2 2 2 2 17" xfId="8967"/>
    <cellStyle name="Обычный 2 2 2 2 17 2" xfId="8968"/>
    <cellStyle name="Обычный 2 2 2 2 18" xfId="8969"/>
    <cellStyle name="Обычный 2 2 2 2 18 2" xfId="8970"/>
    <cellStyle name="Обычный 2 2 2 2 19" xfId="8971"/>
    <cellStyle name="Обычный 2 2 2 2 19 2" xfId="8972"/>
    <cellStyle name="Обычный 2 2 2 2 2" xfId="8973"/>
    <cellStyle name="Обычный 2 2 2 2 2 10" xfId="8974"/>
    <cellStyle name="Обычный 2 2 2 2 2 11" xfId="8975"/>
    <cellStyle name="Обычный 2 2 2 2 2 12" xfId="8976"/>
    <cellStyle name="Обычный 2 2 2 2 2 13" xfId="8977"/>
    <cellStyle name="Обычный 2 2 2 2 2 14" xfId="8978"/>
    <cellStyle name="Обычный 2 2 2 2 2 15" xfId="8979"/>
    <cellStyle name="Обычный 2 2 2 2 2 16" xfId="8980"/>
    <cellStyle name="Обычный 2 2 2 2 2 17" xfId="8981"/>
    <cellStyle name="Обычный 2 2 2 2 2 18" xfId="8982"/>
    <cellStyle name="Обычный 2 2 2 2 2 19" xfId="8983"/>
    <cellStyle name="Обычный 2 2 2 2 2 2" xfId="8984"/>
    <cellStyle name="Обычный 2 2 2 2 2 2 10" xfId="8985"/>
    <cellStyle name="Обычный 2 2 2 2 2 2 10 2" xfId="8986"/>
    <cellStyle name="Обычный 2 2 2 2 2 2 11" xfId="8987"/>
    <cellStyle name="Обычный 2 2 2 2 2 2 11 2" xfId="8988"/>
    <cellStyle name="Обычный 2 2 2 2 2 2 12" xfId="8989"/>
    <cellStyle name="Обычный 2 2 2 2 2 2 12 2" xfId="8990"/>
    <cellStyle name="Обычный 2 2 2 2 2 2 13" xfId="8991"/>
    <cellStyle name="Обычный 2 2 2 2 2 2 13 2" xfId="8992"/>
    <cellStyle name="Обычный 2 2 2 2 2 2 14" xfId="8993"/>
    <cellStyle name="Обычный 2 2 2 2 2 2 14 2" xfId="8994"/>
    <cellStyle name="Обычный 2 2 2 2 2 2 15" xfId="8995"/>
    <cellStyle name="Обычный 2 2 2 2 2 2 15 2" xfId="8996"/>
    <cellStyle name="Обычный 2 2 2 2 2 2 16" xfId="8997"/>
    <cellStyle name="Обычный 2 2 2 2 2 2 16 2" xfId="8998"/>
    <cellStyle name="Обычный 2 2 2 2 2 2 17" xfId="8999"/>
    <cellStyle name="Обычный 2 2 2 2 2 2 17 2" xfId="9000"/>
    <cellStyle name="Обычный 2 2 2 2 2 2 18" xfId="9001"/>
    <cellStyle name="Обычный 2 2 2 2 2 2 18 2" xfId="9002"/>
    <cellStyle name="Обычный 2 2 2 2 2 2 19" xfId="9003"/>
    <cellStyle name="Обычный 2 2 2 2 2 2 19 2" xfId="9004"/>
    <cellStyle name="Обычный 2 2 2 2 2 2 2" xfId="9005"/>
    <cellStyle name="Обычный 2 2 2 2 2 2 2 10" xfId="9006"/>
    <cellStyle name="Обычный 2 2 2 2 2 2 2 11" xfId="9007"/>
    <cellStyle name="Обычный 2 2 2 2 2 2 2 12" xfId="9008"/>
    <cellStyle name="Обычный 2 2 2 2 2 2 2 13" xfId="9009"/>
    <cellStyle name="Обычный 2 2 2 2 2 2 2 14" xfId="9010"/>
    <cellStyle name="Обычный 2 2 2 2 2 2 2 15" xfId="9011"/>
    <cellStyle name="Обычный 2 2 2 2 2 2 2 16" xfId="9012"/>
    <cellStyle name="Обычный 2 2 2 2 2 2 2 17" xfId="9013"/>
    <cellStyle name="Обычный 2 2 2 2 2 2 2 18" xfId="9014"/>
    <cellStyle name="Обычный 2 2 2 2 2 2 2 19" xfId="9015"/>
    <cellStyle name="Обычный 2 2 2 2 2 2 2 2" xfId="9016"/>
    <cellStyle name="Обычный 2 2 2 2 2 2 2 2 10" xfId="9017"/>
    <cellStyle name="Обычный 2 2 2 2 2 2 2 2 10 2" xfId="9018"/>
    <cellStyle name="Обычный 2 2 2 2 2 2 2 2 11" xfId="9019"/>
    <cellStyle name="Обычный 2 2 2 2 2 2 2 2 11 2" xfId="9020"/>
    <cellStyle name="Обычный 2 2 2 2 2 2 2 2 12" xfId="9021"/>
    <cellStyle name="Обычный 2 2 2 2 2 2 2 2 12 2" xfId="9022"/>
    <cellStyle name="Обычный 2 2 2 2 2 2 2 2 13" xfId="9023"/>
    <cellStyle name="Обычный 2 2 2 2 2 2 2 2 13 2" xfId="9024"/>
    <cellStyle name="Обычный 2 2 2 2 2 2 2 2 14" xfId="9025"/>
    <cellStyle name="Обычный 2 2 2 2 2 2 2 2 14 2" xfId="9026"/>
    <cellStyle name="Обычный 2 2 2 2 2 2 2 2 15" xfId="9027"/>
    <cellStyle name="Обычный 2 2 2 2 2 2 2 2 15 2" xfId="9028"/>
    <cellStyle name="Обычный 2 2 2 2 2 2 2 2 16" xfId="9029"/>
    <cellStyle name="Обычный 2 2 2 2 2 2 2 2 16 2" xfId="9030"/>
    <cellStyle name="Обычный 2 2 2 2 2 2 2 2 17" xfId="9031"/>
    <cellStyle name="Обычный 2 2 2 2 2 2 2 2 2" xfId="9032"/>
    <cellStyle name="Обычный 2 2 2 2 2 2 2 2 2 10" xfId="9033"/>
    <cellStyle name="Обычный 2 2 2 2 2 2 2 2 2 11" xfId="9034"/>
    <cellStyle name="Обычный 2 2 2 2 2 2 2 2 2 12" xfId="9035"/>
    <cellStyle name="Обычный 2 2 2 2 2 2 2 2 2 13" xfId="9036"/>
    <cellStyle name="Обычный 2 2 2 2 2 2 2 2 2 14" xfId="9037"/>
    <cellStyle name="Обычный 2 2 2 2 2 2 2 2 2 15" xfId="9038"/>
    <cellStyle name="Обычный 2 2 2 2 2 2 2 2 2 16" xfId="9039"/>
    <cellStyle name="Обычный 2 2 2 2 2 2 2 2 2 2" xfId="9040"/>
    <cellStyle name="Обычный 2 2 2 2 2 2 2 2 2 2 10" xfId="9041"/>
    <cellStyle name="Обычный 2 2 2 2 2 2 2 2 2 2 10 2" xfId="9042"/>
    <cellStyle name="Обычный 2 2 2 2 2 2 2 2 2 2 11" xfId="9043"/>
    <cellStyle name="Обычный 2 2 2 2 2 2 2 2 2 2 11 2" xfId="9044"/>
    <cellStyle name="Обычный 2 2 2 2 2 2 2 2 2 2 12" xfId="9045"/>
    <cellStyle name="Обычный 2 2 2 2 2 2 2 2 2 2 12 2" xfId="9046"/>
    <cellStyle name="Обычный 2 2 2 2 2 2 2 2 2 2 13" xfId="9047"/>
    <cellStyle name="Обычный 2 2 2 2 2 2 2 2 2 2 2" xfId="9048"/>
    <cellStyle name="Обычный 2 2 2 2 2 2 2 2 2 2 2 10" xfId="9049"/>
    <cellStyle name="Обычный 2 2 2 2 2 2 2 2 2 2 2 11" xfId="9050"/>
    <cellStyle name="Обычный 2 2 2 2 2 2 2 2 2 2 2 12" xfId="9051"/>
    <cellStyle name="Обычный 2 2 2 2 2 2 2 2 2 2 2 2" xfId="9052"/>
    <cellStyle name="Обычный 2 2 2 2 2 2 2 2 2 2 2 2 2" xfId="9053"/>
    <cellStyle name="Обычный 2 2 2 2 2 2 2 2 2 2 2 2 3" xfId="9054"/>
    <cellStyle name="Обычный 2 2 2 2 2 2 2 2 2 2 2 3" xfId="9055"/>
    <cellStyle name="Обычный 2 2 2 2 2 2 2 2 2 2 2 4" xfId="9056"/>
    <cellStyle name="Обычный 2 2 2 2 2 2 2 2 2 2 2 5" xfId="9057"/>
    <cellStyle name="Обычный 2 2 2 2 2 2 2 2 2 2 2 6" xfId="9058"/>
    <cellStyle name="Обычный 2 2 2 2 2 2 2 2 2 2 2 7" xfId="9059"/>
    <cellStyle name="Обычный 2 2 2 2 2 2 2 2 2 2 2 8" xfId="9060"/>
    <cellStyle name="Обычный 2 2 2 2 2 2 2 2 2 2 2 9" xfId="9061"/>
    <cellStyle name="Обычный 2 2 2 2 2 2 2 2 2 2 3" xfId="9062"/>
    <cellStyle name="Обычный 2 2 2 2 2 2 2 2 2 2 3 2" xfId="9063"/>
    <cellStyle name="Обычный 2 2 2 2 2 2 2 2 2 2 4" xfId="9064"/>
    <cellStyle name="Обычный 2 2 2 2 2 2 2 2 2 2 4 2" xfId="9065"/>
    <cellStyle name="Обычный 2 2 2 2 2 2 2 2 2 2 5" xfId="9066"/>
    <cellStyle name="Обычный 2 2 2 2 2 2 2 2 2 2 5 2" xfId="9067"/>
    <cellStyle name="Обычный 2 2 2 2 2 2 2 2 2 2 6" xfId="9068"/>
    <cellStyle name="Обычный 2 2 2 2 2 2 2 2 2 2 6 2" xfId="9069"/>
    <cellStyle name="Обычный 2 2 2 2 2 2 2 2 2 2 7" xfId="9070"/>
    <cellStyle name="Обычный 2 2 2 2 2 2 2 2 2 2 7 2" xfId="9071"/>
    <cellStyle name="Обычный 2 2 2 2 2 2 2 2 2 2 8" xfId="9072"/>
    <cellStyle name="Обычный 2 2 2 2 2 2 2 2 2 2 8 2" xfId="9073"/>
    <cellStyle name="Обычный 2 2 2 2 2 2 2 2 2 2 9" xfId="9074"/>
    <cellStyle name="Обычный 2 2 2 2 2 2 2 2 2 2 9 2" xfId="9075"/>
    <cellStyle name="Обычный 2 2 2 2 2 2 2 2 2 3" xfId="9076"/>
    <cellStyle name="Обычный 2 2 2 2 2 2 2 2 2 4" xfId="9077"/>
    <cellStyle name="Обычный 2 2 2 2 2 2 2 2 2 5" xfId="9078"/>
    <cellStyle name="Обычный 2 2 2 2 2 2 2 2 2 6" xfId="9079"/>
    <cellStyle name="Обычный 2 2 2 2 2 2 2 2 2 7" xfId="9080"/>
    <cellStyle name="Обычный 2 2 2 2 2 2 2 2 2 8" xfId="9081"/>
    <cellStyle name="Обычный 2 2 2 2 2 2 2 2 2 9" xfId="9082"/>
    <cellStyle name="Обычный 2 2 2 2 2 2 2 2 3" xfId="9083"/>
    <cellStyle name="Обычный 2 2 2 2 2 2 2 2 3 2" xfId="9084"/>
    <cellStyle name="Обычный 2 2 2 2 2 2 2 2 4" xfId="9085"/>
    <cellStyle name="Обычный 2 2 2 2 2 2 2 2 4 2" xfId="9086"/>
    <cellStyle name="Обычный 2 2 2 2 2 2 2 2 5" xfId="9087"/>
    <cellStyle name="Обычный 2 2 2 2 2 2 2 2 5 2" xfId="9088"/>
    <cellStyle name="Обычный 2 2 2 2 2 2 2 2 6" xfId="9089"/>
    <cellStyle name="Обычный 2 2 2 2 2 2 2 2 6 2" xfId="9090"/>
    <cellStyle name="Обычный 2 2 2 2 2 2 2 2 7" xfId="9091"/>
    <cellStyle name="Обычный 2 2 2 2 2 2 2 2 7 2" xfId="9092"/>
    <cellStyle name="Обычный 2 2 2 2 2 2 2 2 8" xfId="9093"/>
    <cellStyle name="Обычный 2 2 2 2 2 2 2 2 8 2" xfId="9094"/>
    <cellStyle name="Обычный 2 2 2 2 2 2 2 2 9" xfId="9095"/>
    <cellStyle name="Обычный 2 2 2 2 2 2 2 2 9 2" xfId="9096"/>
    <cellStyle name="Обычный 2 2 2 2 2 2 2 20" xfId="9097"/>
    <cellStyle name="Обычный 2 2 2 2 2 2 2 21" xfId="9098"/>
    <cellStyle name="Обычный 2 2 2 2 2 2 2 3" xfId="9099"/>
    <cellStyle name="Обычный 2 2 2 2 2 2 2 3 2" xfId="9100"/>
    <cellStyle name="Обычный 2 2 2 2 2 2 2 4" xfId="9101"/>
    <cellStyle name="Обычный 2 2 2 2 2 2 2 4 2" xfId="9102"/>
    <cellStyle name="Обычный 2 2 2 2 2 2 2 5" xfId="9103"/>
    <cellStyle name="Обычный 2 2 2 2 2 2 2 6" xfId="9104"/>
    <cellStyle name="Обычный 2 2 2 2 2 2 2 7" xfId="9105"/>
    <cellStyle name="Обычный 2 2 2 2 2 2 2 8" xfId="9106"/>
    <cellStyle name="Обычный 2 2 2 2 2 2 2 9" xfId="9107"/>
    <cellStyle name="Обычный 2 2 2 2 2 2 20" xfId="9108"/>
    <cellStyle name="Обычный 2 2 2 2 2 2 20 2" xfId="9109"/>
    <cellStyle name="Обычный 2 2 2 2 2 2 21" xfId="9110"/>
    <cellStyle name="Обычный 2 2 2 2 2 2 3" xfId="9111"/>
    <cellStyle name="Обычный 2 2 2 2 2 2 3 2" xfId="9112"/>
    <cellStyle name="Обычный 2 2 2 2 2 2 3 2 2" xfId="9113"/>
    <cellStyle name="Обычный 2 2 2 2 2 2 3 2 2 2" xfId="9114"/>
    <cellStyle name="Обычный 2 2 2 2 2 2 3 2 3" xfId="9115"/>
    <cellStyle name="Обычный 2 2 2 2 2 2 3 2 3 2" xfId="9116"/>
    <cellStyle name="Обычный 2 2 2 2 2 2 3 2 4" xfId="9117"/>
    <cellStyle name="Обычный 2 2 2 2 2 2 3 2 4 2" xfId="9118"/>
    <cellStyle name="Обычный 2 2 2 2 2 2 3 2 5" xfId="9119"/>
    <cellStyle name="Обычный 2 2 2 2 2 2 3 2 5 2" xfId="9120"/>
    <cellStyle name="Обычный 2 2 2 2 2 2 3 3" xfId="9121"/>
    <cellStyle name="Обычный 2 2 2 2 2 2 3 4" xfId="9122"/>
    <cellStyle name="Обычный 2 2 2 2 2 2 3 5" xfId="9123"/>
    <cellStyle name="Обычный 2 2 2 2 2 2 3 6" xfId="9124"/>
    <cellStyle name="Обычный 2 2 2 2 2 2 4" xfId="9125"/>
    <cellStyle name="Обычный 2 2 2 2 2 2 4 2" xfId="9126"/>
    <cellStyle name="Обычный 2 2 2 2 2 2 5" xfId="9127"/>
    <cellStyle name="Обычный 2 2 2 2 2 2 5 2" xfId="9128"/>
    <cellStyle name="Обычный 2 2 2 2 2 2 6" xfId="9129"/>
    <cellStyle name="Обычный 2 2 2 2 2 2 6 2" xfId="9130"/>
    <cellStyle name="Обычный 2 2 2 2 2 2 7" xfId="9131"/>
    <cellStyle name="Обычный 2 2 2 2 2 2 7 2" xfId="9132"/>
    <cellStyle name="Обычный 2 2 2 2 2 2 8" xfId="9133"/>
    <cellStyle name="Обычный 2 2 2 2 2 2 8 2" xfId="9134"/>
    <cellStyle name="Обычный 2 2 2 2 2 2 9" xfId="9135"/>
    <cellStyle name="Обычный 2 2 2 2 2 2 9 2" xfId="9136"/>
    <cellStyle name="Обычный 2 2 2 2 2 20" xfId="9137"/>
    <cellStyle name="Обычный 2 2 2 2 2 21" xfId="9138"/>
    <cellStyle name="Обычный 2 2 2 2 2 22" xfId="9139"/>
    <cellStyle name="Обычный 2 2 2 2 2 23" xfId="9140"/>
    <cellStyle name="Обычный 2 2 2 2 2 24" xfId="9141"/>
    <cellStyle name="Обычный 2 2 2 2 2 25" xfId="9142"/>
    <cellStyle name="Обычный 2 2 2 2 2 26" xfId="9143"/>
    <cellStyle name="Обычный 2 2 2 2 2 27" xfId="9144"/>
    <cellStyle name="Обычный 2 2 2 2 2 28" xfId="9145"/>
    <cellStyle name="Обычный 2 2 2 2 2 3" xfId="9146"/>
    <cellStyle name="Обычный 2 2 2 2 2 3 2" xfId="9147"/>
    <cellStyle name="Обычный 2 2 2 2 2 4" xfId="9148"/>
    <cellStyle name="Обычный 2 2 2 2 2 4 2" xfId="9149"/>
    <cellStyle name="Обычный 2 2 2 2 2 5" xfId="9150"/>
    <cellStyle name="Обычный 2 2 2 2 2 5 2" xfId="9151"/>
    <cellStyle name="Обычный 2 2 2 2 2 6" xfId="9152"/>
    <cellStyle name="Обычный 2 2 2 2 2 7" xfId="9153"/>
    <cellStyle name="Обычный 2 2 2 2 2 8" xfId="9154"/>
    <cellStyle name="Обычный 2 2 2 2 2 9" xfId="9155"/>
    <cellStyle name="Обычный 2 2 2 2 2 9 2" xfId="9156"/>
    <cellStyle name="Обычный 2 2 2 2 2 9 2 2" xfId="9157"/>
    <cellStyle name="Обычный 2 2 2 2 2 9 2 3" xfId="9158"/>
    <cellStyle name="Обычный 2 2 2 2 2 9 2 4" xfId="9159"/>
    <cellStyle name="Обычный 2 2 2 2 2 9 2 5" xfId="9160"/>
    <cellStyle name="Обычный 2 2 2 2 2 9 2 6" xfId="9161"/>
    <cellStyle name="Обычный 2 2 2 2 2 9 3" xfId="9162"/>
    <cellStyle name="Обычный 2 2 2 2 2 9 3 2" xfId="9163"/>
    <cellStyle name="Обычный 2 2 2 2 2 9 4" xfId="9164"/>
    <cellStyle name="Обычный 2 2 2 2 2 9 4 2" xfId="9165"/>
    <cellStyle name="Обычный 2 2 2 2 2 9 5" xfId="9166"/>
    <cellStyle name="Обычный 2 2 2 2 2 9 5 2" xfId="9167"/>
    <cellStyle name="Обычный 2 2 2 2 20" xfId="9168"/>
    <cellStyle name="Обычный 2 2 2 2 20 2" xfId="9169"/>
    <cellStyle name="Обычный 2 2 2 2 21" xfId="9170"/>
    <cellStyle name="Обычный 2 2 2 2 21 2" xfId="9171"/>
    <cellStyle name="Обычный 2 2 2 2 22" xfId="9172"/>
    <cellStyle name="Обычный 2 2 2 2 22 2" xfId="9173"/>
    <cellStyle name="Обычный 2 2 2 2 23" xfId="9174"/>
    <cellStyle name="Обычный 2 2 2 2 23 2" xfId="9175"/>
    <cellStyle name="Обычный 2 2 2 2 24" xfId="9176"/>
    <cellStyle name="Обычный 2 2 2 2 24 2" xfId="9177"/>
    <cellStyle name="Обычный 2 2 2 2 25" xfId="9178"/>
    <cellStyle name="Обычный 2 2 2 2 25 2" xfId="9179"/>
    <cellStyle name="Обычный 2 2 2 2 26" xfId="9180"/>
    <cellStyle name="Обычный 2 2 2 2 26 2" xfId="9181"/>
    <cellStyle name="Обычный 2 2 2 2 27" xfId="9182"/>
    <cellStyle name="Обычный 2 2 2 2 27 2" xfId="9183"/>
    <cellStyle name="Обычный 2 2 2 2 28" xfId="9184"/>
    <cellStyle name="Обычный 2 2 2 2 3" xfId="9185"/>
    <cellStyle name="Обычный 2 2 2 2 3 2" xfId="9186"/>
    <cellStyle name="Обычный 2 2 2 2 4" xfId="9187"/>
    <cellStyle name="Обычный 2 2 2 2 4 2" xfId="9188"/>
    <cellStyle name="Обычный 2 2 2 2 5" xfId="9189"/>
    <cellStyle name="Обычный 2 2 2 2 5 2" xfId="9190"/>
    <cellStyle name="Обычный 2 2 2 2 6" xfId="9191"/>
    <cellStyle name="Обычный 2 2 2 2 6 2" xfId="9192"/>
    <cellStyle name="Обычный 2 2 2 2 7" xfId="9193"/>
    <cellStyle name="Обычный 2 2 2 2 7 2" xfId="9194"/>
    <cellStyle name="Обычный 2 2 2 2 8" xfId="9195"/>
    <cellStyle name="Обычный 2 2 2 2 8 2" xfId="9196"/>
    <cellStyle name="Обычный 2 2 2 2 9" xfId="9197"/>
    <cellStyle name="Обычный 2 2 2 2 9 2" xfId="9198"/>
    <cellStyle name="Обычный 2 2 2 2 9 2 2" xfId="9199"/>
    <cellStyle name="Обычный 2 2 2 2 9 2 2 2" xfId="9200"/>
    <cellStyle name="Обычный 2 2 2 2 9 2 3" xfId="9201"/>
    <cellStyle name="Обычный 2 2 2 2 9 2 3 2" xfId="9202"/>
    <cellStyle name="Обычный 2 2 2 2 9 2 4" xfId="9203"/>
    <cellStyle name="Обычный 2 2 2 2 9 2 4 2" xfId="9204"/>
    <cellStyle name="Обычный 2 2 2 2 9 2 5" xfId="9205"/>
    <cellStyle name="Обычный 2 2 2 2 9 2 5 2" xfId="9206"/>
    <cellStyle name="Обычный 2 2 2 2 9 3" xfId="9207"/>
    <cellStyle name="Обычный 2 2 2 2 9 4" xfId="9208"/>
    <cellStyle name="Обычный 2 2 2 2 9 5" xfId="9209"/>
    <cellStyle name="Обычный 2 2 2 2 9 6" xfId="9210"/>
    <cellStyle name="Обычный 2 2 2 20" xfId="9211"/>
    <cellStyle name="Обычный 2 2 2 21" xfId="9212"/>
    <cellStyle name="Обычный 2 2 2 22" xfId="9213"/>
    <cellStyle name="Обычный 2 2 2 23" xfId="9214"/>
    <cellStyle name="Обычный 2 2 2 24" xfId="9215"/>
    <cellStyle name="Обычный 2 2 2 25" xfId="9216"/>
    <cellStyle name="Обычный 2 2 2 26" xfId="9217"/>
    <cellStyle name="Обычный 2 2 2 27" xfId="9218"/>
    <cellStyle name="Обычный 2 2 2 28" xfId="9219"/>
    <cellStyle name="Обычный 2 2 2 29" xfId="9220"/>
    <cellStyle name="Обычный 2 2 2 3" xfId="9221"/>
    <cellStyle name="Обычный 2 2 2 3 2" xfId="9222"/>
    <cellStyle name="Обычный 2 2 2 30" xfId="9223"/>
    <cellStyle name="Обычный 2 2 2 31" xfId="9224"/>
    <cellStyle name="Обычный 2 2 2 32" xfId="9225"/>
    <cellStyle name="Обычный 2 2 2 33" xfId="9226"/>
    <cellStyle name="Обычный 2 2 2 34" xfId="9227"/>
    <cellStyle name="Обычный 2 2 2 35" xfId="9228"/>
    <cellStyle name="Обычный 2 2 2 36" xfId="9229"/>
    <cellStyle name="Обычный 2 2 2 37" xfId="9230"/>
    <cellStyle name="Обычный 2 2 2 38" xfId="9231"/>
    <cellStyle name="Обычный 2 2 2 4" xfId="9232"/>
    <cellStyle name="Обычный 2 2 2 4 2" xfId="9233"/>
    <cellStyle name="Обычный 2 2 2 5" xfId="9234"/>
    <cellStyle name="Обычный 2 2 2 5 2" xfId="9235"/>
    <cellStyle name="Обычный 2 2 2 6" xfId="9236"/>
    <cellStyle name="Обычный 2 2 2 6 2" xfId="9237"/>
    <cellStyle name="Обычный 2 2 2 7" xfId="9238"/>
    <cellStyle name="Обычный 2 2 2 8" xfId="9239"/>
    <cellStyle name="Обычный 2 2 2 9" xfId="9240"/>
    <cellStyle name="Обычный 2 2 2_НВВ 2014 год  по заявкам" xfId="16084"/>
    <cellStyle name="Обычный 2 2 20" xfId="9241"/>
    <cellStyle name="Обычный 2 2 20 2" xfId="9242"/>
    <cellStyle name="Обычный 2 2 21" xfId="9243"/>
    <cellStyle name="Обычный 2 2 21 2" xfId="9244"/>
    <cellStyle name="Обычный 2 2 22" xfId="9245"/>
    <cellStyle name="Обычный 2 2 22 2" xfId="9246"/>
    <cellStyle name="Обычный 2 2 23" xfId="9247"/>
    <cellStyle name="Обычный 2 2 23 2" xfId="9248"/>
    <cellStyle name="Обычный 2 2 24" xfId="9249"/>
    <cellStyle name="Обычный 2 2 24 2" xfId="9250"/>
    <cellStyle name="Обычный 2 2 25" xfId="9251"/>
    <cellStyle name="Обычный 2 2 25 2" xfId="9252"/>
    <cellStyle name="Обычный 2 2 26" xfId="9253"/>
    <cellStyle name="Обычный 2 2 26 2" xfId="9254"/>
    <cellStyle name="Обычный 2 2 27" xfId="9255"/>
    <cellStyle name="Обычный 2 2 27 2" xfId="9256"/>
    <cellStyle name="Обычный 2 2 28" xfId="9257"/>
    <cellStyle name="Обычный 2 2 28 2" xfId="9258"/>
    <cellStyle name="Обычный 2 2 29" xfId="9259"/>
    <cellStyle name="Обычный 2 2 29 2" xfId="9260"/>
    <cellStyle name="Обычный 2 2 3" xfId="9261"/>
    <cellStyle name="Обычный 2 2 3 2" xfId="9262"/>
    <cellStyle name="Обычный 2 2 3 2 2" xfId="9263"/>
    <cellStyle name="Обычный 2 2 3 3" xfId="9264"/>
    <cellStyle name="Обычный 2 2 3 3 2" xfId="9265"/>
    <cellStyle name="Обычный 2 2 3 4" xfId="9266"/>
    <cellStyle name="Обычный 2 2 3 4 2" xfId="9267"/>
    <cellStyle name="Обычный 2 2 3 5" xfId="9268"/>
    <cellStyle name="Обычный 2 2 3_НВВ 2014 год  по заявкам" xfId="16085"/>
    <cellStyle name="Обычный 2 2 30" xfId="9269"/>
    <cellStyle name="Обычный 2 2 30 2" xfId="9270"/>
    <cellStyle name="Обычный 2 2 31" xfId="9271"/>
    <cellStyle name="Обычный 2 2 31 2" xfId="9272"/>
    <cellStyle name="Обычный 2 2 32" xfId="9273"/>
    <cellStyle name="Обычный 2 2 32 2" xfId="9274"/>
    <cellStyle name="Обычный 2 2 33" xfId="9275"/>
    <cellStyle name="Обычный 2 2 33 2" xfId="9276"/>
    <cellStyle name="Обычный 2 2 34" xfId="9277"/>
    <cellStyle name="Обычный 2 2 34 2" xfId="9278"/>
    <cellStyle name="Обычный 2 2 35" xfId="9279"/>
    <cellStyle name="Обычный 2 2 35 2" xfId="9280"/>
    <cellStyle name="Обычный 2 2 36" xfId="9281"/>
    <cellStyle name="Обычный 2 2 36 2" xfId="9282"/>
    <cellStyle name="Обычный 2 2 37" xfId="9283"/>
    <cellStyle name="Обычный 2 2 37 2" xfId="9284"/>
    <cellStyle name="Обычный 2 2 38" xfId="9285"/>
    <cellStyle name="Обычный 2 2 4" xfId="9286"/>
    <cellStyle name="Обычный 2 2 4 2" xfId="9287"/>
    <cellStyle name="Обычный 2 2 4 2 2" xfId="9288"/>
    <cellStyle name="Обычный 2 2 4 3" xfId="9289"/>
    <cellStyle name="Обычный 2 2 4_НВВ 2014 год  по заявкам" xfId="16086"/>
    <cellStyle name="Обычный 2 2 5" xfId="9290"/>
    <cellStyle name="Обычный 2 2 5 2" xfId="9291"/>
    <cellStyle name="Обычный 2 2 6" xfId="9292"/>
    <cellStyle name="Обычный 2 2 6 2" xfId="9293"/>
    <cellStyle name="Обычный 2 2 7" xfId="9294"/>
    <cellStyle name="Обычный 2 2 7 2" xfId="9295"/>
    <cellStyle name="Обычный 2 2 8" xfId="9296"/>
    <cellStyle name="Обычный 2 2 8 2" xfId="9297"/>
    <cellStyle name="Обычный 2 2 9" xfId="9298"/>
    <cellStyle name="Обычный 2 2 9 2" xfId="9299"/>
    <cellStyle name="Обычный 2 2_2. Приложение Доп материалы согласованияБП_БП" xfId="9300"/>
    <cellStyle name="Обычный 2 20" xfId="9301"/>
    <cellStyle name="Обычный 2 20 2" xfId="9302"/>
    <cellStyle name="Обычный 2 20 2 2" xfId="9303"/>
    <cellStyle name="Обычный 2 20 2 2 2" xfId="9304"/>
    <cellStyle name="Обычный 2 20 2 3" xfId="9305"/>
    <cellStyle name="Обычный 2 20 2_НВВ 2014 год  по заявкам" xfId="16087"/>
    <cellStyle name="Обычный 2 20 3" xfId="9306"/>
    <cellStyle name="Обычный 2 20_НВВ 2014 год  по заявкам" xfId="16088"/>
    <cellStyle name="Обычный 2 21" xfId="9307"/>
    <cellStyle name="Обычный 2 21 2" xfId="9308"/>
    <cellStyle name="Обычный 2 21 2 2" xfId="9309"/>
    <cellStyle name="Обычный 2 21 3" xfId="9310"/>
    <cellStyle name="Обычный 2 21_НВВ 2014 год  по заявкам" xfId="16089"/>
    <cellStyle name="Обычный 2 22" xfId="9311"/>
    <cellStyle name="Обычный 2 22 2" xfId="9312"/>
    <cellStyle name="Обычный 2 22 2 2" xfId="9313"/>
    <cellStyle name="Обычный 2 22 3" xfId="9314"/>
    <cellStyle name="Обычный 2 22_НВВ 2014 год  по заявкам" xfId="16090"/>
    <cellStyle name="Обычный 2 23" xfId="9315"/>
    <cellStyle name="Обычный 2 23 2" xfId="9316"/>
    <cellStyle name="Обычный 2 23_НВВ 2014 год  по заявкам" xfId="16091"/>
    <cellStyle name="Обычный 2 24" xfId="9317"/>
    <cellStyle name="Обычный 2 24 2" xfId="9318"/>
    <cellStyle name="Обычный 2 24_НВВ 2014 год  по заявкам" xfId="16092"/>
    <cellStyle name="Обычный 2 25" xfId="9319"/>
    <cellStyle name="Обычный 2 25 2" xfId="9320"/>
    <cellStyle name="Обычный 2 25_НВВ 2014 год  по заявкам" xfId="16093"/>
    <cellStyle name="Обычный 2 26" xfId="9321"/>
    <cellStyle name="Обычный 2 26 2" xfId="9322"/>
    <cellStyle name="Обычный 2 26 3" xfId="16320"/>
    <cellStyle name="Обычный 2 26_НВВ 2014 год  по заявкам" xfId="16094"/>
    <cellStyle name="Обычный 2 27" xfId="9323"/>
    <cellStyle name="Обычный 2 27 2" xfId="9324"/>
    <cellStyle name="Обычный 2 27_НВВ 2014 год  по заявкам" xfId="16095"/>
    <cellStyle name="Обычный 2 28" xfId="9325"/>
    <cellStyle name="Обычный 2 28 2" xfId="9326"/>
    <cellStyle name="Обычный 2 28_НВВ 2014 год  по заявкам" xfId="16096"/>
    <cellStyle name="Обычный 2 29" xfId="9327"/>
    <cellStyle name="Обычный 2 29 2" xfId="9328"/>
    <cellStyle name="Обычный 2 29_НВВ 2014 год  по заявкам" xfId="16097"/>
    <cellStyle name="Обычный 2 3" xfId="9329"/>
    <cellStyle name="Обычный 2 3 10" xfId="9330"/>
    <cellStyle name="Обычный 2 3 10 2" xfId="9331"/>
    <cellStyle name="Обычный 2 3 11" xfId="9332"/>
    <cellStyle name="Обычный 2 3 11 2" xfId="9333"/>
    <cellStyle name="Обычный 2 3 12" xfId="9334"/>
    <cellStyle name="Обычный 2 3 12 2" xfId="9335"/>
    <cellStyle name="Обычный 2 3 13" xfId="9336"/>
    <cellStyle name="Обычный 2 3 13 2" xfId="9337"/>
    <cellStyle name="Обычный 2 3 14" xfId="9338"/>
    <cellStyle name="Обычный 2 3 14 2" xfId="9339"/>
    <cellStyle name="Обычный 2 3 15" xfId="9340"/>
    <cellStyle name="Обычный 2 3 15 2" xfId="9341"/>
    <cellStyle name="Обычный 2 3 16" xfId="9342"/>
    <cellStyle name="Обычный 2 3 16 2" xfId="9343"/>
    <cellStyle name="Обычный 2 3 17" xfId="9344"/>
    <cellStyle name="Обычный 2 3 2" xfId="9345"/>
    <cellStyle name="Обычный 2 3 2 2" xfId="9346"/>
    <cellStyle name="Обычный 2 3 2 2 2" xfId="9347"/>
    <cellStyle name="Обычный 2 3 2 2 2 2" xfId="9348"/>
    <cellStyle name="Обычный 2 3 2 2 2 2 2" xfId="9349"/>
    <cellStyle name="Обычный 2 3 2 2 2 2 2 2" xfId="9350"/>
    <cellStyle name="Обычный 2 3 2 2 2 2 3" xfId="9351"/>
    <cellStyle name="Обычный 2 3 2 2 2 2 3 2" xfId="9352"/>
    <cellStyle name="Обычный 2 3 2 2 2 2 4" xfId="9353"/>
    <cellStyle name="Обычный 2 3 2 2 2 2_Карта сбора НВВ РЭ 1 полугодие" xfId="9354"/>
    <cellStyle name="Обычный 2 3 2 2 2 3" xfId="9355"/>
    <cellStyle name="Обычный 2 3 2 2 2 3 2" xfId="9356"/>
    <cellStyle name="Обычный 2 3 2 2 2 4" xfId="9357"/>
    <cellStyle name="Обычный 2 3 2 2 2 4 2" xfId="9358"/>
    <cellStyle name="Обычный 2 3 2 2 2 5" xfId="9359"/>
    <cellStyle name="Обычный 2 3 2 2 2_Карта сбора НВВ РЭ 1 полугодие" xfId="9360"/>
    <cellStyle name="Обычный 2 3 2 2 3" xfId="9361"/>
    <cellStyle name="Обычный 2 3 2 2 3 2" xfId="9362"/>
    <cellStyle name="Обычный 2 3 2 2 3 2 2" xfId="9363"/>
    <cellStyle name="Обычный 2 3 2 2 3 3" xfId="9364"/>
    <cellStyle name="Обычный 2 3 2 2 3 3 2" xfId="9365"/>
    <cellStyle name="Обычный 2 3 2 2 3 4" xfId="9366"/>
    <cellStyle name="Обычный 2 3 2 2 3_Карта сбора НВВ РЭ 1 полугодие" xfId="9367"/>
    <cellStyle name="Обычный 2 3 2 2 4" xfId="9368"/>
    <cellStyle name="Обычный 2 3 2 2 4 2" xfId="9369"/>
    <cellStyle name="Обычный 2 3 2 2 5" xfId="9370"/>
    <cellStyle name="Обычный 2 3 2 2 5 2" xfId="9371"/>
    <cellStyle name="Обычный 2 3 2 2 6" xfId="9372"/>
    <cellStyle name="Обычный 2 3 2 2_Карта сбора НВВ РЭ 1 полугодие" xfId="9373"/>
    <cellStyle name="Обычный 2 3 2 3" xfId="9374"/>
    <cellStyle name="Обычный 2 3 2 3 2" xfId="9375"/>
    <cellStyle name="Обычный 2 3 2 3 2 2" xfId="9376"/>
    <cellStyle name="Обычный 2 3 2 3 2 2 2" xfId="9377"/>
    <cellStyle name="Обычный 2 3 2 3 2 2 2 2" xfId="9378"/>
    <cellStyle name="Обычный 2 3 2 3 2 2 3" xfId="9379"/>
    <cellStyle name="Обычный 2 3 2 3 2 2 3 2" xfId="9380"/>
    <cellStyle name="Обычный 2 3 2 3 2 2 4" xfId="9381"/>
    <cellStyle name="Обычный 2 3 2 3 2 2_Карта сбора НВВ РЭ 1 полугодие" xfId="9382"/>
    <cellStyle name="Обычный 2 3 2 3 2 3" xfId="9383"/>
    <cellStyle name="Обычный 2 3 2 3 2 3 2" xfId="9384"/>
    <cellStyle name="Обычный 2 3 2 3 2 4" xfId="9385"/>
    <cellStyle name="Обычный 2 3 2 3 2 4 2" xfId="9386"/>
    <cellStyle name="Обычный 2 3 2 3 2 5" xfId="9387"/>
    <cellStyle name="Обычный 2 3 2 3 2_Карта сбора НВВ РЭ 1 полугодие" xfId="9388"/>
    <cellStyle name="Обычный 2 3 2 3 3" xfId="9389"/>
    <cellStyle name="Обычный 2 3 2 3 3 2" xfId="9390"/>
    <cellStyle name="Обычный 2 3 2 3 3 2 2" xfId="9391"/>
    <cellStyle name="Обычный 2 3 2 3 3 3" xfId="9392"/>
    <cellStyle name="Обычный 2 3 2 3 3 3 2" xfId="9393"/>
    <cellStyle name="Обычный 2 3 2 3 3 4" xfId="9394"/>
    <cellStyle name="Обычный 2 3 2 3 3_Карта сбора НВВ РЭ 1 полугодие" xfId="9395"/>
    <cellStyle name="Обычный 2 3 2 3 4" xfId="9396"/>
    <cellStyle name="Обычный 2 3 2 3 4 2" xfId="9397"/>
    <cellStyle name="Обычный 2 3 2 3 5" xfId="9398"/>
    <cellStyle name="Обычный 2 3 2 3 5 2" xfId="9399"/>
    <cellStyle name="Обычный 2 3 2 3 6" xfId="9400"/>
    <cellStyle name="Обычный 2 3 2 3_Карта сбора НВВ РЭ 1 полугодие" xfId="9401"/>
    <cellStyle name="Обычный 2 3 2 4" xfId="9402"/>
    <cellStyle name="Обычный 2 3 2 4 2" xfId="9403"/>
    <cellStyle name="Обычный 2 3 2 4 2 2" xfId="9404"/>
    <cellStyle name="Обычный 2 3 2 4 2 2 2" xfId="9405"/>
    <cellStyle name="Обычный 2 3 2 4 2 3" xfId="9406"/>
    <cellStyle name="Обычный 2 3 2 4 2 3 2" xfId="9407"/>
    <cellStyle name="Обычный 2 3 2 4 2 4" xfId="9408"/>
    <cellStyle name="Обычный 2 3 2 4 2_Карта сбора НВВ РЭ 1 полугодие" xfId="9409"/>
    <cellStyle name="Обычный 2 3 2 4 3" xfId="9410"/>
    <cellStyle name="Обычный 2 3 2 4 3 2" xfId="9411"/>
    <cellStyle name="Обычный 2 3 2 4 4" xfId="9412"/>
    <cellStyle name="Обычный 2 3 2 4 4 2" xfId="9413"/>
    <cellStyle name="Обычный 2 3 2 4 5" xfId="9414"/>
    <cellStyle name="Обычный 2 3 2 4_Карта сбора НВВ РЭ 1 полугодие" xfId="9415"/>
    <cellStyle name="Обычный 2 3 2 5" xfId="9416"/>
    <cellStyle name="Обычный 2 3 2 5 2" xfId="9417"/>
    <cellStyle name="Обычный 2 3 2 5 2 2" xfId="9418"/>
    <cellStyle name="Обычный 2 3 2 5 3" xfId="9419"/>
    <cellStyle name="Обычный 2 3 2 5 3 2" xfId="9420"/>
    <cellStyle name="Обычный 2 3 2 5 4" xfId="9421"/>
    <cellStyle name="Обычный 2 3 2 5_Карта сбора НВВ РЭ 1 полугодие" xfId="9422"/>
    <cellStyle name="Обычный 2 3 2 6" xfId="9423"/>
    <cellStyle name="Обычный 2 3 2 6 2" xfId="9424"/>
    <cellStyle name="Обычный 2 3 2 7" xfId="9425"/>
    <cellStyle name="Обычный 2 3 2 7 2" xfId="9426"/>
    <cellStyle name="Обычный 2 3 2 8" xfId="9427"/>
    <cellStyle name="Обычный 2 3 2_Карта сбора НВВ РЭ 1 полугодие" xfId="9428"/>
    <cellStyle name="Обычный 2 3 3" xfId="9429"/>
    <cellStyle name="Обычный 2 3 3 2" xfId="9430"/>
    <cellStyle name="Обычный 2 3 3 2 2" xfId="9431"/>
    <cellStyle name="Обычный 2 3 3 3" xfId="9432"/>
    <cellStyle name="Обычный 2 3 3 3 2" xfId="9433"/>
    <cellStyle name="Обычный 2 3 3 4" xfId="9434"/>
    <cellStyle name="Обычный 2 3 3_Карта сбора НВВ РЭ 1 полугодие" xfId="9435"/>
    <cellStyle name="Обычный 2 3 4" xfId="9436"/>
    <cellStyle name="Обычный 2 3 4 2" xfId="9437"/>
    <cellStyle name="Обычный 2 3 4 2 2" xfId="9438"/>
    <cellStyle name="Обычный 2 3 4 3" xfId="9439"/>
    <cellStyle name="Обычный 2 3 4 3 2" xfId="9440"/>
    <cellStyle name="Обычный 2 3 4 4" xfId="9441"/>
    <cellStyle name="Обычный 2 3 4_Карта сбора НВВ РЭ 1 полугодие" xfId="9442"/>
    <cellStyle name="Обычный 2 3 5" xfId="9443"/>
    <cellStyle name="Обычный 2 3 5 2" xfId="9444"/>
    <cellStyle name="Обычный 2 3 5 2 2" xfId="9445"/>
    <cellStyle name="Обычный 2 3 5 3" xfId="9446"/>
    <cellStyle name="Обычный 2 3 5 3 2" xfId="9447"/>
    <cellStyle name="Обычный 2 3 5 4" xfId="9448"/>
    <cellStyle name="Обычный 2 3 5_Карта сбора НВВ РЭ 1 полугодие" xfId="9449"/>
    <cellStyle name="Обычный 2 3 6" xfId="9450"/>
    <cellStyle name="Обычный 2 3 6 2" xfId="9451"/>
    <cellStyle name="Обычный 2 3 6 2 2" xfId="9452"/>
    <cellStyle name="Обычный 2 3 6 3" xfId="9453"/>
    <cellStyle name="Обычный 2 3 6 3 2" xfId="9454"/>
    <cellStyle name="Обычный 2 3 6 4" xfId="9455"/>
    <cellStyle name="Обычный 2 3 6_Карта сбора НВВ РЭ 1 полугодие" xfId="9456"/>
    <cellStyle name="Обычный 2 3 7" xfId="9457"/>
    <cellStyle name="Обычный 2 3 7 2" xfId="9458"/>
    <cellStyle name="Обычный 2 3 7 2 2" xfId="9459"/>
    <cellStyle name="Обычный 2 3 7 3" xfId="9460"/>
    <cellStyle name="Обычный 2 3 7 3 2" xfId="9461"/>
    <cellStyle name="Обычный 2 3 7 4" xfId="9462"/>
    <cellStyle name="Обычный 2 3 7_Карта сбора НВВ РЭ 1 полугодие" xfId="9463"/>
    <cellStyle name="Обычный 2 3 8" xfId="9464"/>
    <cellStyle name="Обычный 2 3 8 2" xfId="9465"/>
    <cellStyle name="Обычный 2 3 8 2 2" xfId="9466"/>
    <cellStyle name="Обычный 2 3 8 3" xfId="9467"/>
    <cellStyle name="Обычный 2 3 8 3 2" xfId="9468"/>
    <cellStyle name="Обычный 2 3 8 4" xfId="9469"/>
    <cellStyle name="Обычный 2 3 8_Карта сбора НВВ РЭ 1 полугодие" xfId="9470"/>
    <cellStyle name="Обычный 2 3 9" xfId="9471"/>
    <cellStyle name="Обычный 2 3 9 2" xfId="9472"/>
    <cellStyle name="Обычный 2 3_2. Приложение Доп материалы согласованияБП_БП" xfId="9473"/>
    <cellStyle name="Обычный 2 30" xfId="9474"/>
    <cellStyle name="Обычный 2 30 2" xfId="9475"/>
    <cellStyle name="Обычный 2 30_НВВ 2014 год  по заявкам" xfId="16098"/>
    <cellStyle name="Обычный 2 31" xfId="9476"/>
    <cellStyle name="Обычный 2 31 2" xfId="9477"/>
    <cellStyle name="Обычный 2 31_НВВ 2014 год  по заявкам" xfId="16099"/>
    <cellStyle name="Обычный 2 32" xfId="9478"/>
    <cellStyle name="Обычный 2 32 2" xfId="9479"/>
    <cellStyle name="Обычный 2 32_НВВ 2014 год  по заявкам" xfId="16100"/>
    <cellStyle name="Обычный 2 33" xfId="9480"/>
    <cellStyle name="Обычный 2 33 2" xfId="9481"/>
    <cellStyle name="Обычный 2 33_НВВ 2014 год  по заявкам" xfId="16101"/>
    <cellStyle name="Обычный 2 34" xfId="9482"/>
    <cellStyle name="Обычный 2 34 2" xfId="9483"/>
    <cellStyle name="Обычный 2 34_НВВ 2014 год  по заявкам" xfId="16102"/>
    <cellStyle name="Обычный 2 35" xfId="9484"/>
    <cellStyle name="Обычный 2 35 2" xfId="9485"/>
    <cellStyle name="Обычный 2 35_НВВ 2014 год  по заявкам" xfId="16103"/>
    <cellStyle name="Обычный 2 36" xfId="9486"/>
    <cellStyle name="Обычный 2 36 2" xfId="9487"/>
    <cellStyle name="Обычный 2 36_НВВ 2014 год  по заявкам" xfId="16104"/>
    <cellStyle name="Обычный 2 37" xfId="9488"/>
    <cellStyle name="Обычный 2 37 2" xfId="9489"/>
    <cellStyle name="Обычный 2 37_НВВ 2014 год  по заявкам" xfId="16105"/>
    <cellStyle name="Обычный 2 38" xfId="9490"/>
    <cellStyle name="Обычный 2 38 2" xfId="9491"/>
    <cellStyle name="Обычный 2 38_НВВ 2014 год  по заявкам" xfId="16106"/>
    <cellStyle name="Обычный 2 39" xfId="9492"/>
    <cellStyle name="Обычный 2 39 2" xfId="9493"/>
    <cellStyle name="Обычный 2 39_НВВ 2014 год  по заявкам" xfId="16107"/>
    <cellStyle name="Обычный 2 4" xfId="9494"/>
    <cellStyle name="Обычный 2 4 2" xfId="9495"/>
    <cellStyle name="Обычный 2 4 2 2" xfId="9496"/>
    <cellStyle name="Обычный 2 4 2 2 2" xfId="9497"/>
    <cellStyle name="Обычный 2 4 2 2 2 2" xfId="9498"/>
    <cellStyle name="Обычный 2 4 2 2 2 2 2" xfId="9499"/>
    <cellStyle name="Обычный 2 4 2 2 2 2 2 2" xfId="9500"/>
    <cellStyle name="Обычный 2 4 2 2 2 2 3" xfId="9501"/>
    <cellStyle name="Обычный 2 4 2 2 2 2 3 2" xfId="9502"/>
    <cellStyle name="Обычный 2 4 2 2 2 2 4" xfId="9503"/>
    <cellStyle name="Обычный 2 4 2 2 2 2_Карта сбора НВВ РЭ 1 полугодие" xfId="9504"/>
    <cellStyle name="Обычный 2 4 2 2 2 3" xfId="9505"/>
    <cellStyle name="Обычный 2 4 2 2 2 3 2" xfId="9506"/>
    <cellStyle name="Обычный 2 4 2 2 2 4" xfId="9507"/>
    <cellStyle name="Обычный 2 4 2 2 2 4 2" xfId="9508"/>
    <cellStyle name="Обычный 2 4 2 2 2 5" xfId="9509"/>
    <cellStyle name="Обычный 2 4 2 2 2_Карта сбора НВВ РЭ 1 полугодие" xfId="9510"/>
    <cellStyle name="Обычный 2 4 2 2 3" xfId="9511"/>
    <cellStyle name="Обычный 2 4 2 2 3 2" xfId="9512"/>
    <cellStyle name="Обычный 2 4 2 2 3 2 2" xfId="9513"/>
    <cellStyle name="Обычный 2 4 2 2 3 3" xfId="9514"/>
    <cellStyle name="Обычный 2 4 2 2 3 3 2" xfId="9515"/>
    <cellStyle name="Обычный 2 4 2 2 3 4" xfId="9516"/>
    <cellStyle name="Обычный 2 4 2 2 3_Карта сбора НВВ РЭ 1 полугодие" xfId="9517"/>
    <cellStyle name="Обычный 2 4 2 2 4" xfId="9518"/>
    <cellStyle name="Обычный 2 4 2 2 4 2" xfId="9519"/>
    <cellStyle name="Обычный 2 4 2 2 5" xfId="9520"/>
    <cellStyle name="Обычный 2 4 2 2 5 2" xfId="9521"/>
    <cellStyle name="Обычный 2 4 2 2 6" xfId="9522"/>
    <cellStyle name="Обычный 2 4 2 2_Карта сбора НВВ РЭ 1 полугодие" xfId="9523"/>
    <cellStyle name="Обычный 2 4 2 3" xfId="9524"/>
    <cellStyle name="Обычный 2 4 2 3 2" xfId="9525"/>
    <cellStyle name="Обычный 2 4 2 3 2 2" xfId="9526"/>
    <cellStyle name="Обычный 2 4 2 3 2 2 2" xfId="9527"/>
    <cellStyle name="Обычный 2 4 2 3 2 2 2 2" xfId="9528"/>
    <cellStyle name="Обычный 2 4 2 3 2 2 3" xfId="9529"/>
    <cellStyle name="Обычный 2 4 2 3 2 2 3 2" xfId="9530"/>
    <cellStyle name="Обычный 2 4 2 3 2 2 4" xfId="9531"/>
    <cellStyle name="Обычный 2 4 2 3 2 2_Карта сбора НВВ РЭ 1 полугодие" xfId="9532"/>
    <cellStyle name="Обычный 2 4 2 3 2 3" xfId="9533"/>
    <cellStyle name="Обычный 2 4 2 3 2 3 2" xfId="9534"/>
    <cellStyle name="Обычный 2 4 2 3 2 4" xfId="9535"/>
    <cellStyle name="Обычный 2 4 2 3 2 4 2" xfId="9536"/>
    <cellStyle name="Обычный 2 4 2 3 2 5" xfId="9537"/>
    <cellStyle name="Обычный 2 4 2 3 2_Карта сбора НВВ РЭ 1 полугодие" xfId="9538"/>
    <cellStyle name="Обычный 2 4 2 3 3" xfId="9539"/>
    <cellStyle name="Обычный 2 4 2 3 3 2" xfId="9540"/>
    <cellStyle name="Обычный 2 4 2 3 3 2 2" xfId="9541"/>
    <cellStyle name="Обычный 2 4 2 3 3 3" xfId="9542"/>
    <cellStyle name="Обычный 2 4 2 3 3 3 2" xfId="9543"/>
    <cellStyle name="Обычный 2 4 2 3 3 4" xfId="9544"/>
    <cellStyle name="Обычный 2 4 2 3 3_Карта сбора НВВ РЭ 1 полугодие" xfId="9545"/>
    <cellStyle name="Обычный 2 4 2 3 4" xfId="9546"/>
    <cellStyle name="Обычный 2 4 2 3 4 2" xfId="9547"/>
    <cellStyle name="Обычный 2 4 2 3 5" xfId="9548"/>
    <cellStyle name="Обычный 2 4 2 3 5 2" xfId="9549"/>
    <cellStyle name="Обычный 2 4 2 3 6" xfId="9550"/>
    <cellStyle name="Обычный 2 4 2 3_Карта сбора НВВ РЭ 1 полугодие" xfId="9551"/>
    <cellStyle name="Обычный 2 4 2 4" xfId="9552"/>
    <cellStyle name="Обычный 2 4 2 4 2" xfId="9553"/>
    <cellStyle name="Обычный 2 4 2 4 2 2" xfId="9554"/>
    <cellStyle name="Обычный 2 4 2 4 2 2 2" xfId="9555"/>
    <cellStyle name="Обычный 2 4 2 4 2 3" xfId="9556"/>
    <cellStyle name="Обычный 2 4 2 4 2 3 2" xfId="9557"/>
    <cellStyle name="Обычный 2 4 2 4 2 4" xfId="9558"/>
    <cellStyle name="Обычный 2 4 2 4 2_Карта сбора НВВ РЭ 1 полугодие" xfId="9559"/>
    <cellStyle name="Обычный 2 4 2 4 3" xfId="9560"/>
    <cellStyle name="Обычный 2 4 2 4 3 2" xfId="9561"/>
    <cellStyle name="Обычный 2 4 2 4 4" xfId="9562"/>
    <cellStyle name="Обычный 2 4 2 4 4 2" xfId="9563"/>
    <cellStyle name="Обычный 2 4 2 4 5" xfId="9564"/>
    <cellStyle name="Обычный 2 4 2 4_Карта сбора НВВ РЭ 1 полугодие" xfId="9565"/>
    <cellStyle name="Обычный 2 4 2 5" xfId="9566"/>
    <cellStyle name="Обычный 2 4 2 5 2" xfId="9567"/>
    <cellStyle name="Обычный 2 4 2 5 2 2" xfId="9568"/>
    <cellStyle name="Обычный 2 4 2 5 3" xfId="9569"/>
    <cellStyle name="Обычный 2 4 2 5 3 2" xfId="9570"/>
    <cellStyle name="Обычный 2 4 2 5 4" xfId="9571"/>
    <cellStyle name="Обычный 2 4 2 5_Карта сбора НВВ РЭ 1 полугодие" xfId="9572"/>
    <cellStyle name="Обычный 2 4 2 6" xfId="9573"/>
    <cellStyle name="Обычный 2 4 2 6 2" xfId="9574"/>
    <cellStyle name="Обычный 2 4 2 7" xfId="9575"/>
    <cellStyle name="Обычный 2 4 2 7 2" xfId="9576"/>
    <cellStyle name="Обычный 2 4 2 8" xfId="9577"/>
    <cellStyle name="Обычный 2 4 2_Карта сбора НВВ РЭ 1 полугодие" xfId="9578"/>
    <cellStyle name="Обычный 2 4 3" xfId="9579"/>
    <cellStyle name="Обычный 2 4 3 2" xfId="9580"/>
    <cellStyle name="Обычный 2 4 3 2 2" xfId="9581"/>
    <cellStyle name="Обычный 2 4 3 2 2 2" xfId="9582"/>
    <cellStyle name="Обычный 2 4 3 2 2 2 2" xfId="9583"/>
    <cellStyle name="Обычный 2 4 3 2 2 3" xfId="9584"/>
    <cellStyle name="Обычный 2 4 3 2 2 3 2" xfId="9585"/>
    <cellStyle name="Обычный 2 4 3 2 2 4" xfId="9586"/>
    <cellStyle name="Обычный 2 4 3 2 2_Карта сбора НВВ РЭ 1 полугодие" xfId="9587"/>
    <cellStyle name="Обычный 2 4 3 2 3" xfId="9588"/>
    <cellStyle name="Обычный 2 4 3 2 3 2" xfId="9589"/>
    <cellStyle name="Обычный 2 4 3 2 4" xfId="9590"/>
    <cellStyle name="Обычный 2 4 3 2 4 2" xfId="9591"/>
    <cellStyle name="Обычный 2 4 3 2 5" xfId="9592"/>
    <cellStyle name="Обычный 2 4 3 2_Карта сбора НВВ РЭ 1 полугодие" xfId="9593"/>
    <cellStyle name="Обычный 2 4 3 3" xfId="9594"/>
    <cellStyle name="Обычный 2 4 3 3 2" xfId="9595"/>
    <cellStyle name="Обычный 2 4 3 3 2 2" xfId="9596"/>
    <cellStyle name="Обычный 2 4 3 3 3" xfId="9597"/>
    <cellStyle name="Обычный 2 4 3 3 3 2" xfId="9598"/>
    <cellStyle name="Обычный 2 4 3 3 4" xfId="9599"/>
    <cellStyle name="Обычный 2 4 3 3_Карта сбора НВВ РЭ 1 полугодие" xfId="9600"/>
    <cellStyle name="Обычный 2 4 3 4" xfId="9601"/>
    <cellStyle name="Обычный 2 4 3 4 2" xfId="9602"/>
    <cellStyle name="Обычный 2 4 3 5" xfId="9603"/>
    <cellStyle name="Обычный 2 4 3 5 2" xfId="9604"/>
    <cellStyle name="Обычный 2 4 3 6" xfId="9605"/>
    <cellStyle name="Обычный 2 4 3_Карта сбора НВВ РЭ 1 полугодие" xfId="9606"/>
    <cellStyle name="Обычный 2 4 4" xfId="9607"/>
    <cellStyle name="Обычный 2 4 4 2" xfId="9608"/>
    <cellStyle name="Обычный 2 4 4 2 2" xfId="9609"/>
    <cellStyle name="Обычный 2 4 4 2 2 2" xfId="9610"/>
    <cellStyle name="Обычный 2 4 4 2 2 2 2" xfId="9611"/>
    <cellStyle name="Обычный 2 4 4 2 2 3" xfId="9612"/>
    <cellStyle name="Обычный 2 4 4 2 2 3 2" xfId="9613"/>
    <cellStyle name="Обычный 2 4 4 2 2 4" xfId="9614"/>
    <cellStyle name="Обычный 2 4 4 2 2_Карта сбора НВВ РЭ 1 полугодие" xfId="9615"/>
    <cellStyle name="Обычный 2 4 4 2 3" xfId="9616"/>
    <cellStyle name="Обычный 2 4 4 2 3 2" xfId="9617"/>
    <cellStyle name="Обычный 2 4 4 2 4" xfId="9618"/>
    <cellStyle name="Обычный 2 4 4 2 4 2" xfId="9619"/>
    <cellStyle name="Обычный 2 4 4 2 5" xfId="9620"/>
    <cellStyle name="Обычный 2 4 4 2_Карта сбора НВВ РЭ 1 полугодие" xfId="9621"/>
    <cellStyle name="Обычный 2 4 4 3" xfId="9622"/>
    <cellStyle name="Обычный 2 4 4 3 2" xfId="9623"/>
    <cellStyle name="Обычный 2 4 4 3 2 2" xfId="9624"/>
    <cellStyle name="Обычный 2 4 4 3 3" xfId="9625"/>
    <cellStyle name="Обычный 2 4 4 3 3 2" xfId="9626"/>
    <cellStyle name="Обычный 2 4 4 3 4" xfId="9627"/>
    <cellStyle name="Обычный 2 4 4 3_Карта сбора НВВ РЭ 1 полугодие" xfId="9628"/>
    <cellStyle name="Обычный 2 4 4 4" xfId="9629"/>
    <cellStyle name="Обычный 2 4 4 4 2" xfId="9630"/>
    <cellStyle name="Обычный 2 4 4 5" xfId="9631"/>
    <cellStyle name="Обычный 2 4 4 5 2" xfId="9632"/>
    <cellStyle name="Обычный 2 4 4 6" xfId="9633"/>
    <cellStyle name="Обычный 2 4 4_Карта сбора НВВ РЭ 1 полугодие" xfId="9634"/>
    <cellStyle name="Обычный 2 4 5" xfId="9635"/>
    <cellStyle name="Обычный 2 4 5 2" xfId="9636"/>
    <cellStyle name="Обычный 2 4 5 2 2" xfId="9637"/>
    <cellStyle name="Обычный 2 4 5 2 2 2" xfId="9638"/>
    <cellStyle name="Обычный 2 4 5 2 3" xfId="9639"/>
    <cellStyle name="Обычный 2 4 5 2 3 2" xfId="9640"/>
    <cellStyle name="Обычный 2 4 5 2 4" xfId="9641"/>
    <cellStyle name="Обычный 2 4 5 2_Карта сбора НВВ РЭ 1 полугодие" xfId="9642"/>
    <cellStyle name="Обычный 2 4 5 3" xfId="9643"/>
    <cellStyle name="Обычный 2 4 5 3 2" xfId="9644"/>
    <cellStyle name="Обычный 2 4 5 4" xfId="9645"/>
    <cellStyle name="Обычный 2 4 5 4 2" xfId="9646"/>
    <cellStyle name="Обычный 2 4 5 5" xfId="9647"/>
    <cellStyle name="Обычный 2 4 5_Карта сбора НВВ РЭ 1 полугодие" xfId="9648"/>
    <cellStyle name="Обычный 2 4 6" xfId="9649"/>
    <cellStyle name="Обычный 2 4 6 2" xfId="9650"/>
    <cellStyle name="Обычный 2 4 6 2 2" xfId="9651"/>
    <cellStyle name="Обычный 2 4 6 3" xfId="9652"/>
    <cellStyle name="Обычный 2 4 6 3 2" xfId="9653"/>
    <cellStyle name="Обычный 2 4 6 4" xfId="9654"/>
    <cellStyle name="Обычный 2 4 6_Карта сбора НВВ РЭ 1 полугодие" xfId="9655"/>
    <cellStyle name="Обычный 2 4 7" xfId="9656"/>
    <cellStyle name="Обычный 2 4 7 2" xfId="9657"/>
    <cellStyle name="Обычный 2 4 7 2 2" xfId="9658"/>
    <cellStyle name="Обычный 2 4 7 3" xfId="9659"/>
    <cellStyle name="Обычный 2 4 7 3 2" xfId="9660"/>
    <cellStyle name="Обычный 2 4 7 4" xfId="9661"/>
    <cellStyle name="Обычный 2 4 7_Карта сбора НВВ РЭ 1 полугодие" xfId="9662"/>
    <cellStyle name="Обычный 2 4 8" xfId="9663"/>
    <cellStyle name="Обычный 2 4 8 2" xfId="9664"/>
    <cellStyle name="Обычный 2 4 8 2 2" xfId="9665"/>
    <cellStyle name="Обычный 2 4 8 3" xfId="9666"/>
    <cellStyle name="Обычный 2 4 8 3 2" xfId="9667"/>
    <cellStyle name="Обычный 2 4 8 4" xfId="9668"/>
    <cellStyle name="Обычный 2 4 8_Карта сбора НВВ РЭ 1 полугодие" xfId="9669"/>
    <cellStyle name="Обычный 2 4 9" xfId="9670"/>
    <cellStyle name="Обычный 2 4_2. Приложение Доп материалы согласованияБП_БП" xfId="9671"/>
    <cellStyle name="Обычный 2 40" xfId="9672"/>
    <cellStyle name="Обычный 2 40 2" xfId="9673"/>
    <cellStyle name="Обычный 2 40_НВВ 2014 год  по заявкам" xfId="16108"/>
    <cellStyle name="Обычный 2 41" xfId="9674"/>
    <cellStyle name="Обычный 2 41 2" xfId="9675"/>
    <cellStyle name="Обычный 2 41_НВВ 2014 год  по заявкам" xfId="16109"/>
    <cellStyle name="Обычный 2 42" xfId="9676"/>
    <cellStyle name="Обычный 2 42 2" xfId="9677"/>
    <cellStyle name="Обычный 2 42_НВВ 2014 год  по заявкам" xfId="16110"/>
    <cellStyle name="Обычный 2 43" xfId="9678"/>
    <cellStyle name="Обычный 2 43 2" xfId="9679"/>
    <cellStyle name="Обычный 2 43_НВВ 2014 год  по заявкам" xfId="16111"/>
    <cellStyle name="Обычный 2 44" xfId="9680"/>
    <cellStyle name="Обычный 2 44 2" xfId="9681"/>
    <cellStyle name="Обычный 2 44_НВВ 2014 год  по заявкам" xfId="16112"/>
    <cellStyle name="Обычный 2 45" xfId="9682"/>
    <cellStyle name="Обычный 2 45 2" xfId="9683"/>
    <cellStyle name="Обычный 2 45_НВВ 2014 год  по заявкам" xfId="16113"/>
    <cellStyle name="Обычный 2 46" xfId="9684"/>
    <cellStyle name="Обычный 2 46 2" xfId="9685"/>
    <cellStyle name="Обычный 2 46_НВВ 2014 год  по заявкам" xfId="16114"/>
    <cellStyle name="Обычный 2 47" xfId="9686"/>
    <cellStyle name="Обычный 2 47 2" xfId="9687"/>
    <cellStyle name="Обычный 2 47_НВВ 2014 год  по заявкам" xfId="16115"/>
    <cellStyle name="Обычный 2 48" xfId="9688"/>
    <cellStyle name="Обычный 2 48 2" xfId="9689"/>
    <cellStyle name="Обычный 2 48_НВВ 2014 год  по заявкам" xfId="16116"/>
    <cellStyle name="Обычный 2 49" xfId="9690"/>
    <cellStyle name="Обычный 2 49 2" xfId="9691"/>
    <cellStyle name="Обычный 2 49_НВВ 2014 год  по заявкам" xfId="16117"/>
    <cellStyle name="Обычный 2 5" xfId="9692"/>
    <cellStyle name="Обычный 2 5 10" xfId="9693"/>
    <cellStyle name="Обычный 2 5 2" xfId="9694"/>
    <cellStyle name="Обычный 2 5 2 2" xfId="9695"/>
    <cellStyle name="Обычный 2 5 2 2 2" xfId="9696"/>
    <cellStyle name="Обычный 2 5 2 3" xfId="9697"/>
    <cellStyle name="Обычный 2 5 2 3 2" xfId="9698"/>
    <cellStyle name="Обычный 2 5 2 4" xfId="9699"/>
    <cellStyle name="Обычный 2 5 2_Карта сбора НВВ РЭ 1 полугодие" xfId="9700"/>
    <cellStyle name="Обычный 2 5 3" xfId="9701"/>
    <cellStyle name="Обычный 2 5 3 2" xfId="9702"/>
    <cellStyle name="Обычный 2 5 3 2 2" xfId="9703"/>
    <cellStyle name="Обычный 2 5 3 3" xfId="9704"/>
    <cellStyle name="Обычный 2 5 3 3 2" xfId="9705"/>
    <cellStyle name="Обычный 2 5 3 4" xfId="9706"/>
    <cellStyle name="Обычный 2 5 3_Карта сбора НВВ РЭ 1 полугодие" xfId="9707"/>
    <cellStyle name="Обычный 2 5 4" xfId="9708"/>
    <cellStyle name="Обычный 2 5 4 2" xfId="9709"/>
    <cellStyle name="Обычный 2 5 5" xfId="9710"/>
    <cellStyle name="Обычный 2 5 5 2" xfId="9711"/>
    <cellStyle name="Обычный 2 5 6" xfId="9712"/>
    <cellStyle name="Обычный 2 5 6 2" xfId="9713"/>
    <cellStyle name="Обычный 2 5 7" xfId="9714"/>
    <cellStyle name="Обычный 2 5 7 2" xfId="9715"/>
    <cellStyle name="Обычный 2 5 8" xfId="9716"/>
    <cellStyle name="Обычный 2 5 8 2" xfId="9717"/>
    <cellStyle name="Обычный 2 5 9" xfId="9718"/>
    <cellStyle name="Обычный 2 5 9 2" xfId="9719"/>
    <cellStyle name="Обычный 2 5_46EE.2011(v1.0)" xfId="9720"/>
    <cellStyle name="Обычный 2 50" xfId="9721"/>
    <cellStyle name="Обычный 2 50 2" xfId="9722"/>
    <cellStyle name="Обычный 2 51" xfId="9723"/>
    <cellStyle name="Обычный 2 52" xfId="9724"/>
    <cellStyle name="Обычный 2 6" xfId="9725"/>
    <cellStyle name="Обычный 2 6 2" xfId="9726"/>
    <cellStyle name="Обычный 2 6 2 2" xfId="9727"/>
    <cellStyle name="Обычный 2 6 2_Карта сбора НВВ РЭ 1 полугодие" xfId="9728"/>
    <cellStyle name="Обычный 2 6 3" xfId="9729"/>
    <cellStyle name="Обычный 2 6 3 2" xfId="9730"/>
    <cellStyle name="Обычный 2 6 3 2 2" xfId="9731"/>
    <cellStyle name="Обычный 2 6 3 3" xfId="9732"/>
    <cellStyle name="Обычный 2 6 3 3 2" xfId="9733"/>
    <cellStyle name="Обычный 2 6 3 4" xfId="9734"/>
    <cellStyle name="Обычный 2 6 3_Карта сбора НВВ РЭ 1 полугодие" xfId="9735"/>
    <cellStyle name="Обычный 2 6 4" xfId="9736"/>
    <cellStyle name="Обычный 2 6 4 2" xfId="9737"/>
    <cellStyle name="Обычный 2 6 5" xfId="9738"/>
    <cellStyle name="Обычный 2 6 5 2" xfId="9739"/>
    <cellStyle name="Обычный 2 6 6" xfId="9740"/>
    <cellStyle name="Обычный 2 6 6 2" xfId="9741"/>
    <cellStyle name="Обычный 2 6 7" xfId="9742"/>
    <cellStyle name="Обычный 2 6 7 2" xfId="9743"/>
    <cellStyle name="Обычный 2 6 8" xfId="9744"/>
    <cellStyle name="Обычный 2 6_46EE.2011(v1.0)" xfId="9745"/>
    <cellStyle name="Обычный 2 7" xfId="9746"/>
    <cellStyle name="Обычный 2 7 2" xfId="9747"/>
    <cellStyle name="Обычный 2 7 2 2" xfId="9748"/>
    <cellStyle name="Обычный 2 7 2 2 2" xfId="9749"/>
    <cellStyle name="Обычный 2 7 2 2 2 2" xfId="9750"/>
    <cellStyle name="Обычный 2 7 2 2 2 2 2" xfId="9751"/>
    <cellStyle name="Обычный 2 7 2 2 2 2 2 2" xfId="9752"/>
    <cellStyle name="Обычный 2 7 2 2 2 2 3" xfId="9753"/>
    <cellStyle name="Обычный 2 7 2 2 2 2 3 2" xfId="9754"/>
    <cellStyle name="Обычный 2 7 2 2 2 2 4" xfId="9755"/>
    <cellStyle name="Обычный 2 7 2 2 2 2_Карта сбора НВВ РЭ 1 полугодие" xfId="9756"/>
    <cellStyle name="Обычный 2 7 2 2 2 3" xfId="9757"/>
    <cellStyle name="Обычный 2 7 2 2 2 3 2" xfId="9758"/>
    <cellStyle name="Обычный 2 7 2 2 2 4" xfId="9759"/>
    <cellStyle name="Обычный 2 7 2 2 2 4 2" xfId="9760"/>
    <cellStyle name="Обычный 2 7 2 2 2 5" xfId="9761"/>
    <cellStyle name="Обычный 2 7 2 2 2_Карта сбора НВВ РЭ 1 полугодие" xfId="9762"/>
    <cellStyle name="Обычный 2 7 2 2 3" xfId="9763"/>
    <cellStyle name="Обычный 2 7 2 2 3 2" xfId="9764"/>
    <cellStyle name="Обычный 2 7 2 2 3 2 2" xfId="9765"/>
    <cellStyle name="Обычный 2 7 2 2 3 3" xfId="9766"/>
    <cellStyle name="Обычный 2 7 2 2 3 3 2" xfId="9767"/>
    <cellStyle name="Обычный 2 7 2 2 3 4" xfId="9768"/>
    <cellStyle name="Обычный 2 7 2 2 3_Карта сбора НВВ РЭ 1 полугодие" xfId="9769"/>
    <cellStyle name="Обычный 2 7 2 2 4" xfId="9770"/>
    <cellStyle name="Обычный 2 7 2 2 4 2" xfId="9771"/>
    <cellStyle name="Обычный 2 7 2 2 5" xfId="9772"/>
    <cellStyle name="Обычный 2 7 2 2 5 2" xfId="9773"/>
    <cellStyle name="Обычный 2 7 2 2 6" xfId="9774"/>
    <cellStyle name="Обычный 2 7 2 2_Карта сбора НВВ РЭ 1 полугодие" xfId="9775"/>
    <cellStyle name="Обычный 2 7 2 3" xfId="9776"/>
    <cellStyle name="Обычный 2 7 2 3 2" xfId="9777"/>
    <cellStyle name="Обычный 2 7 2 3 2 2" xfId="9778"/>
    <cellStyle name="Обычный 2 7 2 3 2 2 2" xfId="9779"/>
    <cellStyle name="Обычный 2 7 2 3 2 2 2 2" xfId="9780"/>
    <cellStyle name="Обычный 2 7 2 3 2 2 3" xfId="9781"/>
    <cellStyle name="Обычный 2 7 2 3 2 2 3 2" xfId="9782"/>
    <cellStyle name="Обычный 2 7 2 3 2 2 4" xfId="9783"/>
    <cellStyle name="Обычный 2 7 2 3 2 2_Карта сбора НВВ РЭ 1 полугодие" xfId="9784"/>
    <cellStyle name="Обычный 2 7 2 3 2 3" xfId="9785"/>
    <cellStyle name="Обычный 2 7 2 3 2 3 2" xfId="9786"/>
    <cellStyle name="Обычный 2 7 2 3 2 4" xfId="9787"/>
    <cellStyle name="Обычный 2 7 2 3 2 4 2" xfId="9788"/>
    <cellStyle name="Обычный 2 7 2 3 2 5" xfId="9789"/>
    <cellStyle name="Обычный 2 7 2 3 2_Карта сбора НВВ РЭ 1 полугодие" xfId="9790"/>
    <cellStyle name="Обычный 2 7 2 3 3" xfId="9791"/>
    <cellStyle name="Обычный 2 7 2 3 3 2" xfId="9792"/>
    <cellStyle name="Обычный 2 7 2 3 3 2 2" xfId="9793"/>
    <cellStyle name="Обычный 2 7 2 3 3 3" xfId="9794"/>
    <cellStyle name="Обычный 2 7 2 3 3 3 2" xfId="9795"/>
    <cellStyle name="Обычный 2 7 2 3 3 4" xfId="9796"/>
    <cellStyle name="Обычный 2 7 2 3 3_Карта сбора НВВ РЭ 1 полугодие" xfId="9797"/>
    <cellStyle name="Обычный 2 7 2 3 4" xfId="9798"/>
    <cellStyle name="Обычный 2 7 2 3 4 2" xfId="9799"/>
    <cellStyle name="Обычный 2 7 2 3 5" xfId="9800"/>
    <cellStyle name="Обычный 2 7 2 3 5 2" xfId="9801"/>
    <cellStyle name="Обычный 2 7 2 3 6" xfId="9802"/>
    <cellStyle name="Обычный 2 7 2 3_Карта сбора НВВ РЭ 1 полугодие" xfId="9803"/>
    <cellStyle name="Обычный 2 7 2 4" xfId="9804"/>
    <cellStyle name="Обычный 2 7 2 4 2" xfId="9805"/>
    <cellStyle name="Обычный 2 7 2 4 2 2" xfId="9806"/>
    <cellStyle name="Обычный 2 7 2 4 2 2 2" xfId="9807"/>
    <cellStyle name="Обычный 2 7 2 4 2 3" xfId="9808"/>
    <cellStyle name="Обычный 2 7 2 4 2 3 2" xfId="9809"/>
    <cellStyle name="Обычный 2 7 2 4 2 4" xfId="9810"/>
    <cellStyle name="Обычный 2 7 2 4 2_Карта сбора НВВ РЭ 1 полугодие" xfId="9811"/>
    <cellStyle name="Обычный 2 7 2 4 3" xfId="9812"/>
    <cellStyle name="Обычный 2 7 2 4 3 2" xfId="9813"/>
    <cellStyle name="Обычный 2 7 2 4 4" xfId="9814"/>
    <cellStyle name="Обычный 2 7 2 4 4 2" xfId="9815"/>
    <cellStyle name="Обычный 2 7 2 4 5" xfId="9816"/>
    <cellStyle name="Обычный 2 7 2 4_Карта сбора НВВ РЭ 1 полугодие" xfId="9817"/>
    <cellStyle name="Обычный 2 7 2 5" xfId="9818"/>
    <cellStyle name="Обычный 2 7 2 5 2" xfId="9819"/>
    <cellStyle name="Обычный 2 7 2 5 2 2" xfId="9820"/>
    <cellStyle name="Обычный 2 7 2 5 3" xfId="9821"/>
    <cellStyle name="Обычный 2 7 2 5 3 2" xfId="9822"/>
    <cellStyle name="Обычный 2 7 2 5 4" xfId="9823"/>
    <cellStyle name="Обычный 2 7 2 5_Карта сбора НВВ РЭ 1 полугодие" xfId="9824"/>
    <cellStyle name="Обычный 2 7 2 6" xfId="9825"/>
    <cellStyle name="Обычный 2 7 2 6 2" xfId="9826"/>
    <cellStyle name="Обычный 2 7 2 7" xfId="9827"/>
    <cellStyle name="Обычный 2 7 2 7 2" xfId="9828"/>
    <cellStyle name="Обычный 2 7 2 8" xfId="9829"/>
    <cellStyle name="Обычный 2 7 2_Карта сбора НВВ РЭ 1 полугодие" xfId="9830"/>
    <cellStyle name="Обычный 2 7 3" xfId="9831"/>
    <cellStyle name="Обычный 2 7 3 2" xfId="9832"/>
    <cellStyle name="Обычный 2 7 3 2 2" xfId="9833"/>
    <cellStyle name="Обычный 2 7 3 2 2 2" xfId="9834"/>
    <cellStyle name="Обычный 2 7 3 2 2 2 2" xfId="9835"/>
    <cellStyle name="Обычный 2 7 3 2 2 3" xfId="9836"/>
    <cellStyle name="Обычный 2 7 3 2 2 3 2" xfId="9837"/>
    <cellStyle name="Обычный 2 7 3 2 2 4" xfId="9838"/>
    <cellStyle name="Обычный 2 7 3 2 2_Карта сбора НВВ РЭ 1 полугодие" xfId="9839"/>
    <cellStyle name="Обычный 2 7 3 2 3" xfId="9840"/>
    <cellStyle name="Обычный 2 7 3 2 3 2" xfId="9841"/>
    <cellStyle name="Обычный 2 7 3 2 4" xfId="9842"/>
    <cellStyle name="Обычный 2 7 3 2 4 2" xfId="9843"/>
    <cellStyle name="Обычный 2 7 3 2 5" xfId="9844"/>
    <cellStyle name="Обычный 2 7 3 2_Карта сбора НВВ РЭ 1 полугодие" xfId="9845"/>
    <cellStyle name="Обычный 2 7 3 3" xfId="9846"/>
    <cellStyle name="Обычный 2 7 3 3 2" xfId="9847"/>
    <cellStyle name="Обычный 2 7 3 3 2 2" xfId="9848"/>
    <cellStyle name="Обычный 2 7 3 3 3" xfId="9849"/>
    <cellStyle name="Обычный 2 7 3 3 3 2" xfId="9850"/>
    <cellStyle name="Обычный 2 7 3 3 4" xfId="9851"/>
    <cellStyle name="Обычный 2 7 3 3_Карта сбора НВВ РЭ 1 полугодие" xfId="9852"/>
    <cellStyle name="Обычный 2 7 3 4" xfId="9853"/>
    <cellStyle name="Обычный 2 7 3 4 2" xfId="9854"/>
    <cellStyle name="Обычный 2 7 3 5" xfId="9855"/>
    <cellStyle name="Обычный 2 7 3 5 2" xfId="9856"/>
    <cellStyle name="Обычный 2 7 3 6" xfId="9857"/>
    <cellStyle name="Обычный 2 7 3_Карта сбора НВВ РЭ 1 полугодие" xfId="9858"/>
    <cellStyle name="Обычный 2 7 4" xfId="9859"/>
    <cellStyle name="Обычный 2 7 4 2" xfId="9860"/>
    <cellStyle name="Обычный 2 7 4 2 2" xfId="9861"/>
    <cellStyle name="Обычный 2 7 4 2 2 2" xfId="9862"/>
    <cellStyle name="Обычный 2 7 4 2 2 2 2" xfId="9863"/>
    <cellStyle name="Обычный 2 7 4 2 2 3" xfId="9864"/>
    <cellStyle name="Обычный 2 7 4 2 2 3 2" xfId="9865"/>
    <cellStyle name="Обычный 2 7 4 2 2 4" xfId="9866"/>
    <cellStyle name="Обычный 2 7 4 2 2_Карта сбора НВВ РЭ 1 полугодие" xfId="9867"/>
    <cellStyle name="Обычный 2 7 4 2 3" xfId="9868"/>
    <cellStyle name="Обычный 2 7 4 2 3 2" xfId="9869"/>
    <cellStyle name="Обычный 2 7 4 2 4" xfId="9870"/>
    <cellStyle name="Обычный 2 7 4 2 4 2" xfId="9871"/>
    <cellStyle name="Обычный 2 7 4 2 5" xfId="9872"/>
    <cellStyle name="Обычный 2 7 4 2_Карта сбора НВВ РЭ 1 полугодие" xfId="9873"/>
    <cellStyle name="Обычный 2 7 4 3" xfId="9874"/>
    <cellStyle name="Обычный 2 7 4 3 2" xfId="9875"/>
    <cellStyle name="Обычный 2 7 4 3 2 2" xfId="9876"/>
    <cellStyle name="Обычный 2 7 4 3 3" xfId="9877"/>
    <cellStyle name="Обычный 2 7 4 3 3 2" xfId="9878"/>
    <cellStyle name="Обычный 2 7 4 3 4" xfId="9879"/>
    <cellStyle name="Обычный 2 7 4 3_Карта сбора НВВ РЭ 1 полугодие" xfId="9880"/>
    <cellStyle name="Обычный 2 7 4 4" xfId="9881"/>
    <cellStyle name="Обычный 2 7 4 4 2" xfId="9882"/>
    <cellStyle name="Обычный 2 7 4 5" xfId="9883"/>
    <cellStyle name="Обычный 2 7 4 5 2" xfId="9884"/>
    <cellStyle name="Обычный 2 7 4 6" xfId="9885"/>
    <cellStyle name="Обычный 2 7 4_Карта сбора НВВ РЭ 1 полугодие" xfId="9886"/>
    <cellStyle name="Обычный 2 7 5" xfId="9887"/>
    <cellStyle name="Обычный 2 7 5 2" xfId="9888"/>
    <cellStyle name="Обычный 2 7 5 2 2" xfId="9889"/>
    <cellStyle name="Обычный 2 7 5 2 2 2" xfId="9890"/>
    <cellStyle name="Обычный 2 7 5 2 3" xfId="9891"/>
    <cellStyle name="Обычный 2 7 5 2 3 2" xfId="9892"/>
    <cellStyle name="Обычный 2 7 5 2 4" xfId="9893"/>
    <cellStyle name="Обычный 2 7 5 2_Карта сбора НВВ РЭ 1 полугодие" xfId="9894"/>
    <cellStyle name="Обычный 2 7 5 3" xfId="9895"/>
    <cellStyle name="Обычный 2 7 5 3 2" xfId="9896"/>
    <cellStyle name="Обычный 2 7 5 4" xfId="9897"/>
    <cellStyle name="Обычный 2 7 5 4 2" xfId="9898"/>
    <cellStyle name="Обычный 2 7 5 5" xfId="9899"/>
    <cellStyle name="Обычный 2 7 5_Карта сбора НВВ РЭ 1 полугодие" xfId="9900"/>
    <cellStyle name="Обычный 2 7 6" xfId="9901"/>
    <cellStyle name="Обычный 2 7 6 2" xfId="9902"/>
    <cellStyle name="Обычный 2 7 6 2 2" xfId="9903"/>
    <cellStyle name="Обычный 2 7 6 3" xfId="9904"/>
    <cellStyle name="Обычный 2 7 6 3 2" xfId="9905"/>
    <cellStyle name="Обычный 2 7 6 4" xfId="9906"/>
    <cellStyle name="Обычный 2 7 6_Карта сбора НВВ РЭ 1 полугодие" xfId="9907"/>
    <cellStyle name="Обычный 2 7 7" xfId="9908"/>
    <cellStyle name="Обычный 2 7 7 2" xfId="9909"/>
    <cellStyle name="Обычный 2 7 7 2 2" xfId="9910"/>
    <cellStyle name="Обычный 2 7 7 3" xfId="9911"/>
    <cellStyle name="Обычный 2 7 7 3 2" xfId="9912"/>
    <cellStyle name="Обычный 2 7 7 4" xfId="9913"/>
    <cellStyle name="Обычный 2 7 7_Карта сбора НВВ РЭ 1 полугодие" xfId="9914"/>
    <cellStyle name="Обычный 2 7 8" xfId="9915"/>
    <cellStyle name="Обычный 2 7 8 2" xfId="9916"/>
    <cellStyle name="Обычный 2 7 8 2 2" xfId="9917"/>
    <cellStyle name="Обычный 2 7 8 3" xfId="9918"/>
    <cellStyle name="Обычный 2 7 8 3 2" xfId="9919"/>
    <cellStyle name="Обычный 2 7 8 4" xfId="9920"/>
    <cellStyle name="Обычный 2 7 8_Карта сбора НВВ РЭ 1 полугодие" xfId="9921"/>
    <cellStyle name="Обычный 2 7 9" xfId="9922"/>
    <cellStyle name="Обычный 2 7_2. Приложение Доп материалы согласованияБП_БП" xfId="9923"/>
    <cellStyle name="Обычный 2 8" xfId="9924"/>
    <cellStyle name="Обычный 2 8 2" xfId="9925"/>
    <cellStyle name="Обычный 2 8 2 2" xfId="9926"/>
    <cellStyle name="Обычный 2 8 2 2 2" xfId="9927"/>
    <cellStyle name="Обычный 2 8 2 2 2 2" xfId="9928"/>
    <cellStyle name="Обычный 2 8 2 2 2 2 2" xfId="9929"/>
    <cellStyle name="Обычный 2 8 2 2 2 2 2 2" xfId="9930"/>
    <cellStyle name="Обычный 2 8 2 2 2 2 3" xfId="9931"/>
    <cellStyle name="Обычный 2 8 2 2 2 2 3 2" xfId="9932"/>
    <cellStyle name="Обычный 2 8 2 2 2 2 4" xfId="9933"/>
    <cellStyle name="Обычный 2 8 2 2 2 2_Карта сбора НВВ РЭ 1 полугодие" xfId="9934"/>
    <cellStyle name="Обычный 2 8 2 2 2 3" xfId="9935"/>
    <cellStyle name="Обычный 2 8 2 2 2 3 2" xfId="9936"/>
    <cellStyle name="Обычный 2 8 2 2 2 4" xfId="9937"/>
    <cellStyle name="Обычный 2 8 2 2 2 4 2" xfId="9938"/>
    <cellStyle name="Обычный 2 8 2 2 2 5" xfId="9939"/>
    <cellStyle name="Обычный 2 8 2 2 2_Карта сбора НВВ РЭ 1 полугодие" xfId="9940"/>
    <cellStyle name="Обычный 2 8 2 2 3" xfId="9941"/>
    <cellStyle name="Обычный 2 8 2 2 3 2" xfId="9942"/>
    <cellStyle name="Обычный 2 8 2 2 3 2 2" xfId="9943"/>
    <cellStyle name="Обычный 2 8 2 2 3 3" xfId="9944"/>
    <cellStyle name="Обычный 2 8 2 2 3 3 2" xfId="9945"/>
    <cellStyle name="Обычный 2 8 2 2 3 4" xfId="9946"/>
    <cellStyle name="Обычный 2 8 2 2 3_Карта сбора НВВ РЭ 1 полугодие" xfId="9947"/>
    <cellStyle name="Обычный 2 8 2 2 4" xfId="9948"/>
    <cellStyle name="Обычный 2 8 2 2 4 2" xfId="9949"/>
    <cellStyle name="Обычный 2 8 2 2 5" xfId="9950"/>
    <cellStyle name="Обычный 2 8 2 2 5 2" xfId="9951"/>
    <cellStyle name="Обычный 2 8 2 2 6" xfId="9952"/>
    <cellStyle name="Обычный 2 8 2 2_Карта сбора НВВ РЭ 1 полугодие" xfId="9953"/>
    <cellStyle name="Обычный 2 8 2 3" xfId="9954"/>
    <cellStyle name="Обычный 2 8 2 3 2" xfId="9955"/>
    <cellStyle name="Обычный 2 8 2 3 2 2" xfId="9956"/>
    <cellStyle name="Обычный 2 8 2 3 2 2 2" xfId="9957"/>
    <cellStyle name="Обычный 2 8 2 3 2 2 2 2" xfId="9958"/>
    <cellStyle name="Обычный 2 8 2 3 2 2 3" xfId="9959"/>
    <cellStyle name="Обычный 2 8 2 3 2 2 3 2" xfId="9960"/>
    <cellStyle name="Обычный 2 8 2 3 2 2 4" xfId="9961"/>
    <cellStyle name="Обычный 2 8 2 3 2 2_Карта сбора НВВ РЭ 1 полугодие" xfId="9962"/>
    <cellStyle name="Обычный 2 8 2 3 2 3" xfId="9963"/>
    <cellStyle name="Обычный 2 8 2 3 2 3 2" xfId="9964"/>
    <cellStyle name="Обычный 2 8 2 3 2 4" xfId="9965"/>
    <cellStyle name="Обычный 2 8 2 3 2 4 2" xfId="9966"/>
    <cellStyle name="Обычный 2 8 2 3 2 5" xfId="9967"/>
    <cellStyle name="Обычный 2 8 2 3 2_Карта сбора НВВ РЭ 1 полугодие" xfId="9968"/>
    <cellStyle name="Обычный 2 8 2 3 3" xfId="9969"/>
    <cellStyle name="Обычный 2 8 2 3 3 2" xfId="9970"/>
    <cellStyle name="Обычный 2 8 2 3 3 2 2" xfId="9971"/>
    <cellStyle name="Обычный 2 8 2 3 3 3" xfId="9972"/>
    <cellStyle name="Обычный 2 8 2 3 3 3 2" xfId="9973"/>
    <cellStyle name="Обычный 2 8 2 3 3 4" xfId="9974"/>
    <cellStyle name="Обычный 2 8 2 3 3_Карта сбора НВВ РЭ 1 полугодие" xfId="9975"/>
    <cellStyle name="Обычный 2 8 2 3 4" xfId="9976"/>
    <cellStyle name="Обычный 2 8 2 3 4 2" xfId="9977"/>
    <cellStyle name="Обычный 2 8 2 3 5" xfId="9978"/>
    <cellStyle name="Обычный 2 8 2 3 5 2" xfId="9979"/>
    <cellStyle name="Обычный 2 8 2 3 6" xfId="9980"/>
    <cellStyle name="Обычный 2 8 2 3_Карта сбора НВВ РЭ 1 полугодие" xfId="9981"/>
    <cellStyle name="Обычный 2 8 2 4" xfId="9982"/>
    <cellStyle name="Обычный 2 8 2 4 2" xfId="9983"/>
    <cellStyle name="Обычный 2 8 2 4 2 2" xfId="9984"/>
    <cellStyle name="Обычный 2 8 2 4 2 2 2" xfId="9985"/>
    <cellStyle name="Обычный 2 8 2 4 2 3" xfId="9986"/>
    <cellStyle name="Обычный 2 8 2 4 2 3 2" xfId="9987"/>
    <cellStyle name="Обычный 2 8 2 4 2 4" xfId="9988"/>
    <cellStyle name="Обычный 2 8 2 4 2_Карта сбора НВВ РЭ 1 полугодие" xfId="9989"/>
    <cellStyle name="Обычный 2 8 2 4 3" xfId="9990"/>
    <cellStyle name="Обычный 2 8 2 4 3 2" xfId="9991"/>
    <cellStyle name="Обычный 2 8 2 4 4" xfId="9992"/>
    <cellStyle name="Обычный 2 8 2 4 4 2" xfId="9993"/>
    <cellStyle name="Обычный 2 8 2 4 5" xfId="9994"/>
    <cellStyle name="Обычный 2 8 2 4_Карта сбора НВВ РЭ 1 полугодие" xfId="9995"/>
    <cellStyle name="Обычный 2 8 2 5" xfId="9996"/>
    <cellStyle name="Обычный 2 8 2 5 2" xfId="9997"/>
    <cellStyle name="Обычный 2 8 2 5 2 2" xfId="9998"/>
    <cellStyle name="Обычный 2 8 2 5 3" xfId="9999"/>
    <cellStyle name="Обычный 2 8 2 5 3 2" xfId="10000"/>
    <cellStyle name="Обычный 2 8 2 5 4" xfId="10001"/>
    <cellStyle name="Обычный 2 8 2 5_Карта сбора НВВ РЭ 1 полугодие" xfId="10002"/>
    <cellStyle name="Обычный 2 8 2 6" xfId="10003"/>
    <cellStyle name="Обычный 2 8 2 6 2" xfId="10004"/>
    <cellStyle name="Обычный 2 8 2 7" xfId="10005"/>
    <cellStyle name="Обычный 2 8 2 7 2" xfId="10006"/>
    <cellStyle name="Обычный 2 8 2 8" xfId="10007"/>
    <cellStyle name="Обычный 2 8 2_Карта сбора НВВ РЭ 1 полугодие" xfId="10008"/>
    <cellStyle name="Обычный 2 8 3" xfId="10009"/>
    <cellStyle name="Обычный 2 8 3 2" xfId="10010"/>
    <cellStyle name="Обычный 2 8 3 2 2" xfId="10011"/>
    <cellStyle name="Обычный 2 8 3 2 2 2" xfId="10012"/>
    <cellStyle name="Обычный 2 8 3 2 2 2 2" xfId="10013"/>
    <cellStyle name="Обычный 2 8 3 2 2 3" xfId="10014"/>
    <cellStyle name="Обычный 2 8 3 2 2 3 2" xfId="10015"/>
    <cellStyle name="Обычный 2 8 3 2 2 4" xfId="10016"/>
    <cellStyle name="Обычный 2 8 3 2 2_Карта сбора НВВ РЭ 1 полугодие" xfId="10017"/>
    <cellStyle name="Обычный 2 8 3 2 3" xfId="10018"/>
    <cellStyle name="Обычный 2 8 3 2 3 2" xfId="10019"/>
    <cellStyle name="Обычный 2 8 3 2 4" xfId="10020"/>
    <cellStyle name="Обычный 2 8 3 2 4 2" xfId="10021"/>
    <cellStyle name="Обычный 2 8 3 2 5" xfId="10022"/>
    <cellStyle name="Обычный 2 8 3 2_Карта сбора НВВ РЭ 1 полугодие" xfId="10023"/>
    <cellStyle name="Обычный 2 8 3 3" xfId="10024"/>
    <cellStyle name="Обычный 2 8 3 3 2" xfId="10025"/>
    <cellStyle name="Обычный 2 8 3 3 2 2" xfId="10026"/>
    <cellStyle name="Обычный 2 8 3 3 3" xfId="10027"/>
    <cellStyle name="Обычный 2 8 3 3 3 2" xfId="10028"/>
    <cellStyle name="Обычный 2 8 3 3 4" xfId="10029"/>
    <cellStyle name="Обычный 2 8 3 3_Карта сбора НВВ РЭ 1 полугодие" xfId="10030"/>
    <cellStyle name="Обычный 2 8 3 4" xfId="10031"/>
    <cellStyle name="Обычный 2 8 3 4 2" xfId="10032"/>
    <cellStyle name="Обычный 2 8 3 5" xfId="10033"/>
    <cellStyle name="Обычный 2 8 3 5 2" xfId="10034"/>
    <cellStyle name="Обычный 2 8 3 6" xfId="10035"/>
    <cellStyle name="Обычный 2 8 3_Карта сбора НВВ РЭ 1 полугодие" xfId="10036"/>
    <cellStyle name="Обычный 2 8 4" xfId="10037"/>
    <cellStyle name="Обычный 2 8 4 2" xfId="10038"/>
    <cellStyle name="Обычный 2 8 4 2 2" xfId="10039"/>
    <cellStyle name="Обычный 2 8 4 2 2 2" xfId="10040"/>
    <cellStyle name="Обычный 2 8 4 2 2 2 2" xfId="10041"/>
    <cellStyle name="Обычный 2 8 4 2 2 3" xfId="10042"/>
    <cellStyle name="Обычный 2 8 4 2 2 3 2" xfId="10043"/>
    <cellStyle name="Обычный 2 8 4 2 2 4" xfId="10044"/>
    <cellStyle name="Обычный 2 8 4 2 2_Карта сбора НВВ РЭ 1 полугодие" xfId="10045"/>
    <cellStyle name="Обычный 2 8 4 2 3" xfId="10046"/>
    <cellStyle name="Обычный 2 8 4 2 3 2" xfId="10047"/>
    <cellStyle name="Обычный 2 8 4 2 4" xfId="10048"/>
    <cellStyle name="Обычный 2 8 4 2 4 2" xfId="10049"/>
    <cellStyle name="Обычный 2 8 4 2 5" xfId="10050"/>
    <cellStyle name="Обычный 2 8 4 2_Карта сбора НВВ РЭ 1 полугодие" xfId="10051"/>
    <cellStyle name="Обычный 2 8 4 3" xfId="10052"/>
    <cellStyle name="Обычный 2 8 4 3 2" xfId="10053"/>
    <cellStyle name="Обычный 2 8 4 3 2 2" xfId="10054"/>
    <cellStyle name="Обычный 2 8 4 3 3" xfId="10055"/>
    <cellStyle name="Обычный 2 8 4 3 3 2" xfId="10056"/>
    <cellStyle name="Обычный 2 8 4 3 4" xfId="10057"/>
    <cellStyle name="Обычный 2 8 4 3_Карта сбора НВВ РЭ 1 полугодие" xfId="10058"/>
    <cellStyle name="Обычный 2 8 4 4" xfId="10059"/>
    <cellStyle name="Обычный 2 8 4 4 2" xfId="10060"/>
    <cellStyle name="Обычный 2 8 4 5" xfId="10061"/>
    <cellStyle name="Обычный 2 8 4 5 2" xfId="10062"/>
    <cellStyle name="Обычный 2 8 4 6" xfId="10063"/>
    <cellStyle name="Обычный 2 8 4_Карта сбора НВВ РЭ 1 полугодие" xfId="10064"/>
    <cellStyle name="Обычный 2 8 5" xfId="10065"/>
    <cellStyle name="Обычный 2 8 5 2" xfId="10066"/>
    <cellStyle name="Обычный 2 8 5 2 2" xfId="10067"/>
    <cellStyle name="Обычный 2 8 5 2 2 2" xfId="10068"/>
    <cellStyle name="Обычный 2 8 5 2 3" xfId="10069"/>
    <cellStyle name="Обычный 2 8 5 2 3 2" xfId="10070"/>
    <cellStyle name="Обычный 2 8 5 2 4" xfId="10071"/>
    <cellStyle name="Обычный 2 8 5 2_Карта сбора НВВ РЭ 1 полугодие" xfId="10072"/>
    <cellStyle name="Обычный 2 8 5 3" xfId="10073"/>
    <cellStyle name="Обычный 2 8 5 3 2" xfId="10074"/>
    <cellStyle name="Обычный 2 8 5 4" xfId="10075"/>
    <cellStyle name="Обычный 2 8 5 4 2" xfId="10076"/>
    <cellStyle name="Обычный 2 8 5 5" xfId="10077"/>
    <cellStyle name="Обычный 2 8 5_Карта сбора НВВ РЭ 1 полугодие" xfId="10078"/>
    <cellStyle name="Обычный 2 8 6" xfId="10079"/>
    <cellStyle name="Обычный 2 8 6 2" xfId="10080"/>
    <cellStyle name="Обычный 2 8 6 2 2" xfId="10081"/>
    <cellStyle name="Обычный 2 8 6 3" xfId="10082"/>
    <cellStyle name="Обычный 2 8 6 3 2" xfId="10083"/>
    <cellStyle name="Обычный 2 8 6 4" xfId="10084"/>
    <cellStyle name="Обычный 2 8 6_Карта сбора НВВ РЭ 1 полугодие" xfId="10085"/>
    <cellStyle name="Обычный 2 8 7" xfId="10086"/>
    <cellStyle name="Обычный 2 8 7 2" xfId="10087"/>
    <cellStyle name="Обычный 2 8 7 2 2" xfId="10088"/>
    <cellStyle name="Обычный 2 8 7 3" xfId="10089"/>
    <cellStyle name="Обычный 2 8 7 3 2" xfId="10090"/>
    <cellStyle name="Обычный 2 8 7 4" xfId="10091"/>
    <cellStyle name="Обычный 2 8 7_Карта сбора НВВ РЭ 1 полугодие" xfId="10092"/>
    <cellStyle name="Обычный 2 8 8" xfId="10093"/>
    <cellStyle name="Обычный 2 8 8 2" xfId="10094"/>
    <cellStyle name="Обычный 2 8 8 2 2" xfId="10095"/>
    <cellStyle name="Обычный 2 8 8 3" xfId="10096"/>
    <cellStyle name="Обычный 2 8 8 3 2" xfId="10097"/>
    <cellStyle name="Обычный 2 8 8 4" xfId="10098"/>
    <cellStyle name="Обычный 2 8 8_Карта сбора НВВ РЭ 1 полугодие" xfId="10099"/>
    <cellStyle name="Обычный 2 8 9" xfId="10100"/>
    <cellStyle name="Обычный 2 8_2. Приложение Доп материалы согласованияБП_БП" xfId="10101"/>
    <cellStyle name="Обычный 2 9" xfId="10102"/>
    <cellStyle name="Обычный 2 9 2" xfId="10103"/>
    <cellStyle name="Обычный 2 9 2 2" xfId="10104"/>
    <cellStyle name="Обычный 2 9 2 2 2" xfId="10105"/>
    <cellStyle name="Обычный 2 9 2 2 2 2" xfId="10106"/>
    <cellStyle name="Обычный 2 9 2 2 2 2 2" xfId="10107"/>
    <cellStyle name="Обычный 2 9 2 2 2 2 2 2" xfId="10108"/>
    <cellStyle name="Обычный 2 9 2 2 2 2 3" xfId="10109"/>
    <cellStyle name="Обычный 2 9 2 2 2 2 3 2" xfId="10110"/>
    <cellStyle name="Обычный 2 9 2 2 2 2 4" xfId="10111"/>
    <cellStyle name="Обычный 2 9 2 2 2 2_Карта сбора НВВ РЭ 1 полугодие" xfId="10112"/>
    <cellStyle name="Обычный 2 9 2 2 2 3" xfId="10113"/>
    <cellStyle name="Обычный 2 9 2 2 2 3 2" xfId="10114"/>
    <cellStyle name="Обычный 2 9 2 2 2 4" xfId="10115"/>
    <cellStyle name="Обычный 2 9 2 2 2 4 2" xfId="10116"/>
    <cellStyle name="Обычный 2 9 2 2 2 5" xfId="10117"/>
    <cellStyle name="Обычный 2 9 2 2 2_Карта сбора НВВ РЭ 1 полугодие" xfId="10118"/>
    <cellStyle name="Обычный 2 9 2 2 3" xfId="10119"/>
    <cellStyle name="Обычный 2 9 2 2 3 2" xfId="10120"/>
    <cellStyle name="Обычный 2 9 2 2 3 2 2" xfId="10121"/>
    <cellStyle name="Обычный 2 9 2 2 3 3" xfId="10122"/>
    <cellStyle name="Обычный 2 9 2 2 3 3 2" xfId="10123"/>
    <cellStyle name="Обычный 2 9 2 2 3 4" xfId="10124"/>
    <cellStyle name="Обычный 2 9 2 2 3_Карта сбора НВВ РЭ 1 полугодие" xfId="10125"/>
    <cellStyle name="Обычный 2 9 2 2 4" xfId="10126"/>
    <cellStyle name="Обычный 2 9 2 2 4 2" xfId="10127"/>
    <cellStyle name="Обычный 2 9 2 2 5" xfId="10128"/>
    <cellStyle name="Обычный 2 9 2 2 5 2" xfId="10129"/>
    <cellStyle name="Обычный 2 9 2 2 6" xfId="10130"/>
    <cellStyle name="Обычный 2 9 2 2_Карта сбора НВВ РЭ 1 полугодие" xfId="10131"/>
    <cellStyle name="Обычный 2 9 2 3" xfId="10132"/>
    <cellStyle name="Обычный 2 9 2 3 2" xfId="10133"/>
    <cellStyle name="Обычный 2 9 2 3 2 2" xfId="10134"/>
    <cellStyle name="Обычный 2 9 2 3 2 2 2" xfId="10135"/>
    <cellStyle name="Обычный 2 9 2 3 2 2 2 2" xfId="10136"/>
    <cellStyle name="Обычный 2 9 2 3 2 2 3" xfId="10137"/>
    <cellStyle name="Обычный 2 9 2 3 2 2 3 2" xfId="10138"/>
    <cellStyle name="Обычный 2 9 2 3 2 2 4" xfId="10139"/>
    <cellStyle name="Обычный 2 9 2 3 2 2_Карта сбора НВВ РЭ 1 полугодие" xfId="10140"/>
    <cellStyle name="Обычный 2 9 2 3 2 3" xfId="10141"/>
    <cellStyle name="Обычный 2 9 2 3 2 3 2" xfId="10142"/>
    <cellStyle name="Обычный 2 9 2 3 2 4" xfId="10143"/>
    <cellStyle name="Обычный 2 9 2 3 2 4 2" xfId="10144"/>
    <cellStyle name="Обычный 2 9 2 3 2 5" xfId="10145"/>
    <cellStyle name="Обычный 2 9 2 3 2_Карта сбора НВВ РЭ 1 полугодие" xfId="10146"/>
    <cellStyle name="Обычный 2 9 2 3 3" xfId="10147"/>
    <cellStyle name="Обычный 2 9 2 3 3 2" xfId="10148"/>
    <cellStyle name="Обычный 2 9 2 3 3 2 2" xfId="10149"/>
    <cellStyle name="Обычный 2 9 2 3 3 3" xfId="10150"/>
    <cellStyle name="Обычный 2 9 2 3 3 3 2" xfId="10151"/>
    <cellStyle name="Обычный 2 9 2 3 3 4" xfId="10152"/>
    <cellStyle name="Обычный 2 9 2 3 3_Карта сбора НВВ РЭ 1 полугодие" xfId="10153"/>
    <cellStyle name="Обычный 2 9 2 3 4" xfId="10154"/>
    <cellStyle name="Обычный 2 9 2 3 4 2" xfId="10155"/>
    <cellStyle name="Обычный 2 9 2 3 5" xfId="10156"/>
    <cellStyle name="Обычный 2 9 2 3 5 2" xfId="10157"/>
    <cellStyle name="Обычный 2 9 2 3 6" xfId="10158"/>
    <cellStyle name="Обычный 2 9 2 3_Карта сбора НВВ РЭ 1 полугодие" xfId="10159"/>
    <cellStyle name="Обычный 2 9 2 4" xfId="10160"/>
    <cellStyle name="Обычный 2 9 2 4 2" xfId="10161"/>
    <cellStyle name="Обычный 2 9 2 4 2 2" xfId="10162"/>
    <cellStyle name="Обычный 2 9 2 4 2 2 2" xfId="10163"/>
    <cellStyle name="Обычный 2 9 2 4 2 3" xfId="10164"/>
    <cellStyle name="Обычный 2 9 2 4 2 3 2" xfId="10165"/>
    <cellStyle name="Обычный 2 9 2 4 2 4" xfId="10166"/>
    <cellStyle name="Обычный 2 9 2 4 2_Карта сбора НВВ РЭ 1 полугодие" xfId="10167"/>
    <cellStyle name="Обычный 2 9 2 4 3" xfId="10168"/>
    <cellStyle name="Обычный 2 9 2 4 3 2" xfId="10169"/>
    <cellStyle name="Обычный 2 9 2 4 4" xfId="10170"/>
    <cellStyle name="Обычный 2 9 2 4 4 2" xfId="10171"/>
    <cellStyle name="Обычный 2 9 2 4 5" xfId="10172"/>
    <cellStyle name="Обычный 2 9 2 4_Карта сбора НВВ РЭ 1 полугодие" xfId="10173"/>
    <cellStyle name="Обычный 2 9 2 5" xfId="10174"/>
    <cellStyle name="Обычный 2 9 2 5 2" xfId="10175"/>
    <cellStyle name="Обычный 2 9 2 5 2 2" xfId="10176"/>
    <cellStyle name="Обычный 2 9 2 5 3" xfId="10177"/>
    <cellStyle name="Обычный 2 9 2 5 3 2" xfId="10178"/>
    <cellStyle name="Обычный 2 9 2 5 4" xfId="10179"/>
    <cellStyle name="Обычный 2 9 2 5_Карта сбора НВВ РЭ 1 полугодие" xfId="10180"/>
    <cellStyle name="Обычный 2 9 2 6" xfId="10181"/>
    <cellStyle name="Обычный 2 9 2 6 2" xfId="10182"/>
    <cellStyle name="Обычный 2 9 2 7" xfId="10183"/>
    <cellStyle name="Обычный 2 9 2 7 2" xfId="10184"/>
    <cellStyle name="Обычный 2 9 2 8" xfId="10185"/>
    <cellStyle name="Обычный 2 9 2_Карта сбора НВВ РЭ 1 полугодие" xfId="10186"/>
    <cellStyle name="Обычный 2 9 3" xfId="10187"/>
    <cellStyle name="Обычный 2 9 3 2" xfId="10188"/>
    <cellStyle name="Обычный 2 9 3 2 2" xfId="10189"/>
    <cellStyle name="Обычный 2 9 3 2 2 2" xfId="10190"/>
    <cellStyle name="Обычный 2 9 3 2 2 2 2" xfId="10191"/>
    <cellStyle name="Обычный 2 9 3 2 2 3" xfId="10192"/>
    <cellStyle name="Обычный 2 9 3 2 2 3 2" xfId="10193"/>
    <cellStyle name="Обычный 2 9 3 2 2 4" xfId="10194"/>
    <cellStyle name="Обычный 2 9 3 2 2_Карта сбора НВВ РЭ 1 полугодие" xfId="10195"/>
    <cellStyle name="Обычный 2 9 3 2 3" xfId="10196"/>
    <cellStyle name="Обычный 2 9 3 2 3 2" xfId="10197"/>
    <cellStyle name="Обычный 2 9 3 2 4" xfId="10198"/>
    <cellStyle name="Обычный 2 9 3 2 4 2" xfId="10199"/>
    <cellStyle name="Обычный 2 9 3 2 5" xfId="10200"/>
    <cellStyle name="Обычный 2 9 3 2_Карта сбора НВВ РЭ 1 полугодие" xfId="10201"/>
    <cellStyle name="Обычный 2 9 3 3" xfId="10202"/>
    <cellStyle name="Обычный 2 9 3 3 2" xfId="10203"/>
    <cellStyle name="Обычный 2 9 3 3 2 2" xfId="10204"/>
    <cellStyle name="Обычный 2 9 3 3 3" xfId="10205"/>
    <cellStyle name="Обычный 2 9 3 3 3 2" xfId="10206"/>
    <cellStyle name="Обычный 2 9 3 3 4" xfId="10207"/>
    <cellStyle name="Обычный 2 9 3 3_Карта сбора НВВ РЭ 1 полугодие" xfId="10208"/>
    <cellStyle name="Обычный 2 9 3 4" xfId="10209"/>
    <cellStyle name="Обычный 2 9 3 4 2" xfId="10210"/>
    <cellStyle name="Обычный 2 9 3 5" xfId="10211"/>
    <cellStyle name="Обычный 2 9 3 5 2" xfId="10212"/>
    <cellStyle name="Обычный 2 9 3 6" xfId="10213"/>
    <cellStyle name="Обычный 2 9 3_Карта сбора НВВ РЭ 1 полугодие" xfId="10214"/>
    <cellStyle name="Обычный 2 9 4" xfId="10215"/>
    <cellStyle name="Обычный 2 9 4 2" xfId="10216"/>
    <cellStyle name="Обычный 2 9 4 2 2" xfId="10217"/>
    <cellStyle name="Обычный 2 9 4 2 2 2" xfId="10218"/>
    <cellStyle name="Обычный 2 9 4 2 2 2 2" xfId="10219"/>
    <cellStyle name="Обычный 2 9 4 2 2 3" xfId="10220"/>
    <cellStyle name="Обычный 2 9 4 2 2 3 2" xfId="10221"/>
    <cellStyle name="Обычный 2 9 4 2 2 4" xfId="10222"/>
    <cellStyle name="Обычный 2 9 4 2 2_Карта сбора НВВ РЭ 1 полугодие" xfId="10223"/>
    <cellStyle name="Обычный 2 9 4 2 3" xfId="10224"/>
    <cellStyle name="Обычный 2 9 4 2 3 2" xfId="10225"/>
    <cellStyle name="Обычный 2 9 4 2 4" xfId="10226"/>
    <cellStyle name="Обычный 2 9 4 2 4 2" xfId="10227"/>
    <cellStyle name="Обычный 2 9 4 2 5" xfId="10228"/>
    <cellStyle name="Обычный 2 9 4 2_Карта сбора НВВ РЭ 1 полугодие" xfId="10229"/>
    <cellStyle name="Обычный 2 9 4 3" xfId="10230"/>
    <cellStyle name="Обычный 2 9 4 3 2" xfId="10231"/>
    <cellStyle name="Обычный 2 9 4 3 2 2" xfId="10232"/>
    <cellStyle name="Обычный 2 9 4 3 3" xfId="10233"/>
    <cellStyle name="Обычный 2 9 4 3 3 2" xfId="10234"/>
    <cellStyle name="Обычный 2 9 4 3 4" xfId="10235"/>
    <cellStyle name="Обычный 2 9 4 3_Карта сбора НВВ РЭ 1 полугодие" xfId="10236"/>
    <cellStyle name="Обычный 2 9 4 4" xfId="10237"/>
    <cellStyle name="Обычный 2 9 4 4 2" xfId="10238"/>
    <cellStyle name="Обычный 2 9 4 5" xfId="10239"/>
    <cellStyle name="Обычный 2 9 4 5 2" xfId="10240"/>
    <cellStyle name="Обычный 2 9 4 6" xfId="10241"/>
    <cellStyle name="Обычный 2 9 4_Карта сбора НВВ РЭ 1 полугодие" xfId="10242"/>
    <cellStyle name="Обычный 2 9 5" xfId="10243"/>
    <cellStyle name="Обычный 2 9 5 2" xfId="10244"/>
    <cellStyle name="Обычный 2 9 5 2 2" xfId="10245"/>
    <cellStyle name="Обычный 2 9 5 2 2 2" xfId="10246"/>
    <cellStyle name="Обычный 2 9 5 2 3" xfId="10247"/>
    <cellStyle name="Обычный 2 9 5 2 3 2" xfId="10248"/>
    <cellStyle name="Обычный 2 9 5 2 4" xfId="10249"/>
    <cellStyle name="Обычный 2 9 5 2_Карта сбора НВВ РЭ 1 полугодие" xfId="10250"/>
    <cellStyle name="Обычный 2 9 5 3" xfId="10251"/>
    <cellStyle name="Обычный 2 9 5 3 2" xfId="10252"/>
    <cellStyle name="Обычный 2 9 5 4" xfId="10253"/>
    <cellStyle name="Обычный 2 9 5 4 2" xfId="10254"/>
    <cellStyle name="Обычный 2 9 5 5" xfId="10255"/>
    <cellStyle name="Обычный 2 9 5_Карта сбора НВВ РЭ 1 полугодие" xfId="10256"/>
    <cellStyle name="Обычный 2 9 6" xfId="10257"/>
    <cellStyle name="Обычный 2 9 6 2" xfId="10258"/>
    <cellStyle name="Обычный 2 9 6 2 2" xfId="10259"/>
    <cellStyle name="Обычный 2 9 6 3" xfId="10260"/>
    <cellStyle name="Обычный 2 9 6 3 2" xfId="10261"/>
    <cellStyle name="Обычный 2 9 6 4" xfId="10262"/>
    <cellStyle name="Обычный 2 9 6_Карта сбора НВВ РЭ 1 полугодие" xfId="10263"/>
    <cellStyle name="Обычный 2 9 7" xfId="10264"/>
    <cellStyle name="Обычный 2 9 7 2" xfId="10265"/>
    <cellStyle name="Обычный 2 9 7 2 2" xfId="10266"/>
    <cellStyle name="Обычный 2 9 7 3" xfId="10267"/>
    <cellStyle name="Обычный 2 9 7 3 2" xfId="10268"/>
    <cellStyle name="Обычный 2 9 7 4" xfId="10269"/>
    <cellStyle name="Обычный 2 9 7_Карта сбора НВВ РЭ 1 полугодие" xfId="10270"/>
    <cellStyle name="Обычный 2 9 8" xfId="10271"/>
    <cellStyle name="Обычный 2 9 8 2" xfId="10272"/>
    <cellStyle name="Обычный 2 9 8 2 2" xfId="10273"/>
    <cellStyle name="Обычный 2 9 8 3" xfId="10274"/>
    <cellStyle name="Обычный 2 9 8 3 2" xfId="10275"/>
    <cellStyle name="Обычный 2 9 8 4" xfId="10276"/>
    <cellStyle name="Обычный 2 9 8_Карта сбора НВВ РЭ 1 полугодие" xfId="10277"/>
    <cellStyle name="Обычный 2 9 9" xfId="10278"/>
    <cellStyle name="Обычный 2 9_2. Приложение Доп материалы согласованияБП_БП" xfId="10279"/>
    <cellStyle name="Обычный 2_07_Отчеты_ПУИ_ВСЕ" xfId="10280"/>
    <cellStyle name="Обычный 20" xfId="10281"/>
    <cellStyle name="Обычный 20 2" xfId="10282"/>
    <cellStyle name="Обычный 20 2 2" xfId="10283"/>
    <cellStyle name="Обычный 20 2 2 2" xfId="10284"/>
    <cellStyle name="Обычный 20 2 3" xfId="10285"/>
    <cellStyle name="Обычный 20 2 3 2" xfId="10286"/>
    <cellStyle name="Обычный 20 2 4" xfId="10287"/>
    <cellStyle name="Обычный 20 2_Карта сбора НВВ РЭ 1 полугодие" xfId="10288"/>
    <cellStyle name="Обычный 20 3" xfId="10289"/>
    <cellStyle name="Обычный 20 3 2" xfId="10290"/>
    <cellStyle name="Обычный 20 4" xfId="10291"/>
    <cellStyle name="Обычный 21" xfId="10292"/>
    <cellStyle name="Обычный 21 2" xfId="10293"/>
    <cellStyle name="Обычный 21 3" xfId="10294"/>
    <cellStyle name="Обычный 21 3 2" xfId="10295"/>
    <cellStyle name="Обычный 21 3 2 2" xfId="10296"/>
    <cellStyle name="Обычный 21 3 3" xfId="10297"/>
    <cellStyle name="Обычный 21 3 3 2" xfId="10298"/>
    <cellStyle name="Обычный 21 3 4" xfId="10299"/>
    <cellStyle name="Обычный 21 3_Карта сбора НВВ РЭ 1 полугодие" xfId="10300"/>
    <cellStyle name="Обычный 22" xfId="10301"/>
    <cellStyle name="Обычный 22 2" xfId="10302"/>
    <cellStyle name="Обычный 23" xfId="10303"/>
    <cellStyle name="Обычный 23 2" xfId="10304"/>
    <cellStyle name="Обычный 24" xfId="10305"/>
    <cellStyle name="Обычный 24 2" xfId="10306"/>
    <cellStyle name="Обычный 25" xfId="10307"/>
    <cellStyle name="Обычный 25 2" xfId="10308"/>
    <cellStyle name="Обычный 25 2 2" xfId="10309"/>
    <cellStyle name="Обычный 25 3" xfId="10310"/>
    <cellStyle name="Обычный 25 3 2" xfId="10311"/>
    <cellStyle name="Обычный 25 4" xfId="10312"/>
    <cellStyle name="Обычный 25_Карта сбора НВВ РЭ 1 полугодие" xfId="10313"/>
    <cellStyle name="Обычный 26" xfId="10314"/>
    <cellStyle name="Обычный 26 2" xfId="10315"/>
    <cellStyle name="Обычный 26 2 2" xfId="10316"/>
    <cellStyle name="Обычный 26 3" xfId="10317"/>
    <cellStyle name="Обычный 26 3 2" xfId="10318"/>
    <cellStyle name="Обычный 26 4" xfId="10319"/>
    <cellStyle name="Обычный 26_Карта сбора НВВ РЭ 1 полугодие" xfId="10320"/>
    <cellStyle name="Обычный 27" xfId="10321"/>
    <cellStyle name="Обычный 27 2" xfId="10322"/>
    <cellStyle name="Обычный 28" xfId="10323"/>
    <cellStyle name="Обычный 28 2" xfId="10324"/>
    <cellStyle name="Обычный 29" xfId="10325"/>
    <cellStyle name="Обычный 29 2" xfId="10326"/>
    <cellStyle name="Обычный 3" xfId="10327"/>
    <cellStyle name="Обычный 3 10" xfId="10328"/>
    <cellStyle name="Обычный 3 10 10" xfId="10329"/>
    <cellStyle name="Обычный 3 10 10 2" xfId="10330"/>
    <cellStyle name="Обычный 3 10 11" xfId="10331"/>
    <cellStyle name="Обычный 3 10 11 2" xfId="10332"/>
    <cellStyle name="Обычный 3 10 12" xfId="10333"/>
    <cellStyle name="Обычный 3 10 12 2" xfId="10334"/>
    <cellStyle name="Обычный 3 10 13" xfId="10335"/>
    <cellStyle name="Обычный 3 10 13 2" xfId="10336"/>
    <cellStyle name="Обычный 3 10 14" xfId="10337"/>
    <cellStyle name="Обычный 3 10 14 2" xfId="10338"/>
    <cellStyle name="Обычный 3 10 15" xfId="10339"/>
    <cellStyle name="Обычный 3 10 15 2" xfId="10340"/>
    <cellStyle name="Обычный 3 10 16" xfId="10341"/>
    <cellStyle name="Обычный 3 10 16 2" xfId="10342"/>
    <cellStyle name="Обычный 3 10 17" xfId="10343"/>
    <cellStyle name="Обычный 3 10 2" xfId="10344"/>
    <cellStyle name="Обычный 3 10 2 2" xfId="10345"/>
    <cellStyle name="Обычный 3 10 3" xfId="10346"/>
    <cellStyle name="Обычный 3 10 3 2" xfId="10347"/>
    <cellStyle name="Обычный 3 10 4" xfId="10348"/>
    <cellStyle name="Обычный 3 10 4 2" xfId="10349"/>
    <cellStyle name="Обычный 3 10 5" xfId="10350"/>
    <cellStyle name="Обычный 3 10 5 2" xfId="10351"/>
    <cellStyle name="Обычный 3 10 6" xfId="10352"/>
    <cellStyle name="Обычный 3 10 6 2" xfId="10353"/>
    <cellStyle name="Обычный 3 10 7" xfId="10354"/>
    <cellStyle name="Обычный 3 10 7 2" xfId="10355"/>
    <cellStyle name="Обычный 3 10 8" xfId="10356"/>
    <cellStyle name="Обычный 3 10 8 2" xfId="10357"/>
    <cellStyle name="Обычный 3 10 9" xfId="10358"/>
    <cellStyle name="Обычный 3 10 9 2" xfId="10359"/>
    <cellStyle name="Обычный 3 11" xfId="10360"/>
    <cellStyle name="Обычный 3 11 10" xfId="10361"/>
    <cellStyle name="Обычный 3 11 10 2" xfId="10362"/>
    <cellStyle name="Обычный 3 11 11" xfId="10363"/>
    <cellStyle name="Обычный 3 11 11 2" xfId="10364"/>
    <cellStyle name="Обычный 3 11 12" xfId="10365"/>
    <cellStyle name="Обычный 3 11 12 2" xfId="10366"/>
    <cellStyle name="Обычный 3 11 13" xfId="10367"/>
    <cellStyle name="Обычный 3 11 13 2" xfId="10368"/>
    <cellStyle name="Обычный 3 11 14" xfId="10369"/>
    <cellStyle name="Обычный 3 11 14 2" xfId="10370"/>
    <cellStyle name="Обычный 3 11 15" xfId="10371"/>
    <cellStyle name="Обычный 3 11 15 2" xfId="10372"/>
    <cellStyle name="Обычный 3 11 16" xfId="10373"/>
    <cellStyle name="Обычный 3 11 16 2" xfId="10374"/>
    <cellStyle name="Обычный 3 11 17" xfId="10375"/>
    <cellStyle name="Обычный 3 11 2" xfId="10376"/>
    <cellStyle name="Обычный 3 11 2 2" xfId="10377"/>
    <cellStyle name="Обычный 3 11 3" xfId="10378"/>
    <cellStyle name="Обычный 3 11 3 2" xfId="10379"/>
    <cellStyle name="Обычный 3 11 4" xfId="10380"/>
    <cellStyle name="Обычный 3 11 4 2" xfId="10381"/>
    <cellStyle name="Обычный 3 11 5" xfId="10382"/>
    <cellStyle name="Обычный 3 11 5 2" xfId="10383"/>
    <cellStyle name="Обычный 3 11 6" xfId="10384"/>
    <cellStyle name="Обычный 3 11 6 2" xfId="10385"/>
    <cellStyle name="Обычный 3 11 7" xfId="10386"/>
    <cellStyle name="Обычный 3 11 7 2" xfId="10387"/>
    <cellStyle name="Обычный 3 11 8" xfId="10388"/>
    <cellStyle name="Обычный 3 11 8 2" xfId="10389"/>
    <cellStyle name="Обычный 3 11 9" xfId="10390"/>
    <cellStyle name="Обычный 3 11 9 2" xfId="10391"/>
    <cellStyle name="Обычный 3 12" xfId="10392"/>
    <cellStyle name="Обычный 3 12 10" xfId="10393"/>
    <cellStyle name="Обычный 3 12 10 2" xfId="10394"/>
    <cellStyle name="Обычный 3 12 11" xfId="10395"/>
    <cellStyle name="Обычный 3 12 11 2" xfId="10396"/>
    <cellStyle name="Обычный 3 12 12" xfId="10397"/>
    <cellStyle name="Обычный 3 12 12 2" xfId="10398"/>
    <cellStyle name="Обычный 3 12 13" xfId="10399"/>
    <cellStyle name="Обычный 3 12 13 2" xfId="10400"/>
    <cellStyle name="Обычный 3 12 14" xfId="10401"/>
    <cellStyle name="Обычный 3 12 14 2" xfId="10402"/>
    <cellStyle name="Обычный 3 12 15" xfId="10403"/>
    <cellStyle name="Обычный 3 12 15 2" xfId="10404"/>
    <cellStyle name="Обычный 3 12 16" xfId="10405"/>
    <cellStyle name="Обычный 3 12 16 2" xfId="10406"/>
    <cellStyle name="Обычный 3 12 17" xfId="10407"/>
    <cellStyle name="Обычный 3 12 2" xfId="10408"/>
    <cellStyle name="Обычный 3 12 2 2" xfId="10409"/>
    <cellStyle name="Обычный 3 12 3" xfId="10410"/>
    <cellStyle name="Обычный 3 12 3 2" xfId="10411"/>
    <cellStyle name="Обычный 3 12 4" xfId="10412"/>
    <cellStyle name="Обычный 3 12 4 2" xfId="10413"/>
    <cellStyle name="Обычный 3 12 5" xfId="10414"/>
    <cellStyle name="Обычный 3 12 5 2" xfId="10415"/>
    <cellStyle name="Обычный 3 12 6" xfId="10416"/>
    <cellStyle name="Обычный 3 12 6 2" xfId="10417"/>
    <cellStyle name="Обычный 3 12 7" xfId="10418"/>
    <cellStyle name="Обычный 3 12 7 2" xfId="10419"/>
    <cellStyle name="Обычный 3 12 8" xfId="10420"/>
    <cellStyle name="Обычный 3 12 8 2" xfId="10421"/>
    <cellStyle name="Обычный 3 12 9" xfId="10422"/>
    <cellStyle name="Обычный 3 12 9 2" xfId="10423"/>
    <cellStyle name="Обычный 3 13" xfId="10424"/>
    <cellStyle name="Обычный 3 13 10" xfId="10425"/>
    <cellStyle name="Обычный 3 13 10 2" xfId="10426"/>
    <cellStyle name="Обычный 3 13 11" xfId="10427"/>
    <cellStyle name="Обычный 3 13 11 2" xfId="10428"/>
    <cellStyle name="Обычный 3 13 12" xfId="10429"/>
    <cellStyle name="Обычный 3 13 12 2" xfId="10430"/>
    <cellStyle name="Обычный 3 13 13" xfId="10431"/>
    <cellStyle name="Обычный 3 13 13 2" xfId="10432"/>
    <cellStyle name="Обычный 3 13 14" xfId="10433"/>
    <cellStyle name="Обычный 3 13 14 2" xfId="10434"/>
    <cellStyle name="Обычный 3 13 15" xfId="10435"/>
    <cellStyle name="Обычный 3 13 15 2" xfId="10436"/>
    <cellStyle name="Обычный 3 13 16" xfId="10437"/>
    <cellStyle name="Обычный 3 13 16 2" xfId="10438"/>
    <cellStyle name="Обычный 3 13 17" xfId="10439"/>
    <cellStyle name="Обычный 3 13 2" xfId="10440"/>
    <cellStyle name="Обычный 3 13 2 2" xfId="10441"/>
    <cellStyle name="Обычный 3 13 3" xfId="10442"/>
    <cellStyle name="Обычный 3 13 3 2" xfId="10443"/>
    <cellStyle name="Обычный 3 13 4" xfId="10444"/>
    <cellStyle name="Обычный 3 13 4 2" xfId="10445"/>
    <cellStyle name="Обычный 3 13 5" xfId="10446"/>
    <cellStyle name="Обычный 3 13 5 2" xfId="10447"/>
    <cellStyle name="Обычный 3 13 6" xfId="10448"/>
    <cellStyle name="Обычный 3 13 6 2" xfId="10449"/>
    <cellStyle name="Обычный 3 13 7" xfId="10450"/>
    <cellStyle name="Обычный 3 13 7 2" xfId="10451"/>
    <cellStyle name="Обычный 3 13 8" xfId="10452"/>
    <cellStyle name="Обычный 3 13 8 2" xfId="10453"/>
    <cellStyle name="Обычный 3 13 9" xfId="10454"/>
    <cellStyle name="Обычный 3 13 9 2" xfId="10455"/>
    <cellStyle name="Обычный 3 14" xfId="10456"/>
    <cellStyle name="Обычный 3 14 10" xfId="10457"/>
    <cellStyle name="Обычный 3 14 10 2" xfId="10458"/>
    <cellStyle name="Обычный 3 14 11" xfId="10459"/>
    <cellStyle name="Обычный 3 14 11 2" xfId="10460"/>
    <cellStyle name="Обычный 3 14 12" xfId="10461"/>
    <cellStyle name="Обычный 3 14 12 2" xfId="10462"/>
    <cellStyle name="Обычный 3 14 13" xfId="10463"/>
    <cellStyle name="Обычный 3 14 13 2" xfId="10464"/>
    <cellStyle name="Обычный 3 14 14" xfId="10465"/>
    <cellStyle name="Обычный 3 14 14 2" xfId="10466"/>
    <cellStyle name="Обычный 3 14 15" xfId="10467"/>
    <cellStyle name="Обычный 3 14 15 2" xfId="10468"/>
    <cellStyle name="Обычный 3 14 16" xfId="10469"/>
    <cellStyle name="Обычный 3 14 16 2" xfId="10470"/>
    <cellStyle name="Обычный 3 14 17" xfId="10471"/>
    <cellStyle name="Обычный 3 14 2" xfId="10472"/>
    <cellStyle name="Обычный 3 14 2 2" xfId="10473"/>
    <cellStyle name="Обычный 3 14 3" xfId="10474"/>
    <cellStyle name="Обычный 3 14 3 2" xfId="10475"/>
    <cellStyle name="Обычный 3 14 4" xfId="10476"/>
    <cellStyle name="Обычный 3 14 4 2" xfId="10477"/>
    <cellStyle name="Обычный 3 14 5" xfId="10478"/>
    <cellStyle name="Обычный 3 14 5 2" xfId="10479"/>
    <cellStyle name="Обычный 3 14 6" xfId="10480"/>
    <cellStyle name="Обычный 3 14 6 2" xfId="10481"/>
    <cellStyle name="Обычный 3 14 7" xfId="10482"/>
    <cellStyle name="Обычный 3 14 7 2" xfId="10483"/>
    <cellStyle name="Обычный 3 14 8" xfId="10484"/>
    <cellStyle name="Обычный 3 14 8 2" xfId="10485"/>
    <cellStyle name="Обычный 3 14 9" xfId="10486"/>
    <cellStyle name="Обычный 3 14 9 2" xfId="10487"/>
    <cellStyle name="Обычный 3 15" xfId="10488"/>
    <cellStyle name="Обычный 3 15 2" xfId="10489"/>
    <cellStyle name="Обычный 3 16" xfId="10490"/>
    <cellStyle name="Обычный 3 16 2" xfId="10491"/>
    <cellStyle name="Обычный 3 17" xfId="10492"/>
    <cellStyle name="Обычный 3 17 2" xfId="10493"/>
    <cellStyle name="Обычный 3 18" xfId="10494"/>
    <cellStyle name="Обычный 3 18 2" xfId="10495"/>
    <cellStyle name="Обычный 3 19" xfId="10496"/>
    <cellStyle name="Обычный 3 19 2" xfId="10497"/>
    <cellStyle name="Обычный 3 2" xfId="10498"/>
    <cellStyle name="Обычный 3 2 2" xfId="10499"/>
    <cellStyle name="Обычный 3 2 2 2" xfId="10500"/>
    <cellStyle name="Обычный 3 2 2 2 2" xfId="10501"/>
    <cellStyle name="Обычный 3 2 2 2 2 2" xfId="10502"/>
    <cellStyle name="Обычный 3 2 2 2 2 2 2" xfId="10503"/>
    <cellStyle name="Обычный 3 2 2 2 2 2 2 2" xfId="10504"/>
    <cellStyle name="Обычный 3 2 2 2 2 2 3" xfId="10505"/>
    <cellStyle name="Обычный 3 2 2 2 2 2 3 2" xfId="10506"/>
    <cellStyle name="Обычный 3 2 2 2 2 2 4" xfId="10507"/>
    <cellStyle name="Обычный 3 2 2 2 2 2_Карта сбора НВВ РЭ 1 полугодие" xfId="10508"/>
    <cellStyle name="Обычный 3 2 2 2 2 3" xfId="10509"/>
    <cellStyle name="Обычный 3 2 2 2 2 3 2" xfId="10510"/>
    <cellStyle name="Обычный 3 2 2 2 2 4" xfId="10511"/>
    <cellStyle name="Обычный 3 2 2 2 2 4 2" xfId="10512"/>
    <cellStyle name="Обычный 3 2 2 2 2 5" xfId="10513"/>
    <cellStyle name="Обычный 3 2 2 2 2_Карта сбора НВВ РЭ 1 полугодие" xfId="10514"/>
    <cellStyle name="Обычный 3 2 2 2 3" xfId="10515"/>
    <cellStyle name="Обычный 3 2 2 2 3 2" xfId="10516"/>
    <cellStyle name="Обычный 3 2 2 2 3 2 2" xfId="10517"/>
    <cellStyle name="Обычный 3 2 2 2 3 3" xfId="10518"/>
    <cellStyle name="Обычный 3 2 2 2 3 3 2" xfId="10519"/>
    <cellStyle name="Обычный 3 2 2 2 3 4" xfId="10520"/>
    <cellStyle name="Обычный 3 2 2 2 3_Карта сбора НВВ РЭ 1 полугодие" xfId="10521"/>
    <cellStyle name="Обычный 3 2 2 2 4" xfId="10522"/>
    <cellStyle name="Обычный 3 2 2 2 4 2" xfId="10523"/>
    <cellStyle name="Обычный 3 2 2 2 5" xfId="10524"/>
    <cellStyle name="Обычный 3 2 2 2 5 2" xfId="10525"/>
    <cellStyle name="Обычный 3 2 2 2 6" xfId="10526"/>
    <cellStyle name="Обычный 3 2 2 2_Карта сбора НВВ РЭ 1 полугодие" xfId="10527"/>
    <cellStyle name="Обычный 3 2 2 3" xfId="10528"/>
    <cellStyle name="Обычный 3 2 2 3 2" xfId="10529"/>
    <cellStyle name="Обычный 3 2 2 3 2 2" xfId="10530"/>
    <cellStyle name="Обычный 3 2 2 3 2 2 2" xfId="10531"/>
    <cellStyle name="Обычный 3 2 2 3 2 2 2 2" xfId="10532"/>
    <cellStyle name="Обычный 3 2 2 3 2 2 3" xfId="10533"/>
    <cellStyle name="Обычный 3 2 2 3 2 2 3 2" xfId="10534"/>
    <cellStyle name="Обычный 3 2 2 3 2 2 4" xfId="10535"/>
    <cellStyle name="Обычный 3 2 2 3 2 2_Карта сбора НВВ РЭ 1 полугодие" xfId="10536"/>
    <cellStyle name="Обычный 3 2 2 3 2 3" xfId="10537"/>
    <cellStyle name="Обычный 3 2 2 3 2 3 2" xfId="10538"/>
    <cellStyle name="Обычный 3 2 2 3 2 4" xfId="10539"/>
    <cellStyle name="Обычный 3 2 2 3 2 4 2" xfId="10540"/>
    <cellStyle name="Обычный 3 2 2 3 2 5" xfId="10541"/>
    <cellStyle name="Обычный 3 2 2 3 2_Карта сбора НВВ РЭ 1 полугодие" xfId="10542"/>
    <cellStyle name="Обычный 3 2 2 3 3" xfId="10543"/>
    <cellStyle name="Обычный 3 2 2 3 3 2" xfId="10544"/>
    <cellStyle name="Обычный 3 2 2 3 3 2 2" xfId="10545"/>
    <cellStyle name="Обычный 3 2 2 3 3 3" xfId="10546"/>
    <cellStyle name="Обычный 3 2 2 3 3 3 2" xfId="10547"/>
    <cellStyle name="Обычный 3 2 2 3 3 4" xfId="10548"/>
    <cellStyle name="Обычный 3 2 2 3 3_Карта сбора НВВ РЭ 1 полугодие" xfId="10549"/>
    <cellStyle name="Обычный 3 2 2 3 4" xfId="10550"/>
    <cellStyle name="Обычный 3 2 2 3 4 2" xfId="10551"/>
    <cellStyle name="Обычный 3 2 2 3 5" xfId="10552"/>
    <cellStyle name="Обычный 3 2 2 3 5 2" xfId="10553"/>
    <cellStyle name="Обычный 3 2 2 3 6" xfId="10554"/>
    <cellStyle name="Обычный 3 2 2 3_Карта сбора НВВ РЭ 1 полугодие" xfId="10555"/>
    <cellStyle name="Обычный 3 2 2 4" xfId="10556"/>
    <cellStyle name="Обычный 3 2 2 4 2" xfId="10557"/>
    <cellStyle name="Обычный 3 2 2 4 2 2" xfId="10558"/>
    <cellStyle name="Обычный 3 2 2 4 2 2 2" xfId="10559"/>
    <cellStyle name="Обычный 3 2 2 4 2 3" xfId="10560"/>
    <cellStyle name="Обычный 3 2 2 4 2 3 2" xfId="10561"/>
    <cellStyle name="Обычный 3 2 2 4 2 4" xfId="10562"/>
    <cellStyle name="Обычный 3 2 2 4 2_Карта сбора НВВ РЭ 1 полугодие" xfId="10563"/>
    <cellStyle name="Обычный 3 2 2 4 3" xfId="10564"/>
    <cellStyle name="Обычный 3 2 2 4 3 2" xfId="10565"/>
    <cellStyle name="Обычный 3 2 2 4 4" xfId="10566"/>
    <cellStyle name="Обычный 3 2 2 4 4 2" xfId="10567"/>
    <cellStyle name="Обычный 3 2 2 4 5" xfId="10568"/>
    <cellStyle name="Обычный 3 2 2 4_Карта сбора НВВ РЭ 1 полугодие" xfId="10569"/>
    <cellStyle name="Обычный 3 2 2 5" xfId="10570"/>
    <cellStyle name="Обычный 3 2 2 5 2" xfId="10571"/>
    <cellStyle name="Обычный 3 2 2 5 2 2" xfId="10572"/>
    <cellStyle name="Обычный 3 2 2 5 3" xfId="10573"/>
    <cellStyle name="Обычный 3 2 2 5 3 2" xfId="10574"/>
    <cellStyle name="Обычный 3 2 2 5 4" xfId="10575"/>
    <cellStyle name="Обычный 3 2 2 5_Карта сбора НВВ РЭ 1 полугодие" xfId="10576"/>
    <cellStyle name="Обычный 3 2 2 6" xfId="10577"/>
    <cellStyle name="Обычный 3 2 2 6 2" xfId="10578"/>
    <cellStyle name="Обычный 3 2 2 7" xfId="10579"/>
    <cellStyle name="Обычный 3 2 2_Карта сбора НВВ РЭ 1 полугодие" xfId="10580"/>
    <cellStyle name="Обычный 3 2 3" xfId="10581"/>
    <cellStyle name="Обычный 3 2 3 2" xfId="10582"/>
    <cellStyle name="Обычный 3 2 3 2 2" xfId="10583"/>
    <cellStyle name="Обычный 3 2 3 3" xfId="10584"/>
    <cellStyle name="Обычный 3 2 3 3 2" xfId="10585"/>
    <cellStyle name="Обычный 3 2 3 4" xfId="10586"/>
    <cellStyle name="Обычный 3 2 3_Карта сбора НВВ РЭ 1 полугодие" xfId="10587"/>
    <cellStyle name="Обычный 3 2 4" xfId="10588"/>
    <cellStyle name="Обычный 3 2 4 2" xfId="10589"/>
    <cellStyle name="Обычный 3 2 4 2 2" xfId="10590"/>
    <cellStyle name="Обычный 3 2 4 3" xfId="10591"/>
    <cellStyle name="Обычный 3 2 4 3 2" xfId="10592"/>
    <cellStyle name="Обычный 3 2 4 4" xfId="10593"/>
    <cellStyle name="Обычный 3 2 4_Карта сбора НВВ РЭ 1 полугодие" xfId="10594"/>
    <cellStyle name="Обычный 3 2 5" xfId="10595"/>
    <cellStyle name="Обычный 3 2 5 2" xfId="10596"/>
    <cellStyle name="Обычный 3 2 5 2 2" xfId="10597"/>
    <cellStyle name="Обычный 3 2 5 3" xfId="10598"/>
    <cellStyle name="Обычный 3 2 5 3 2" xfId="10599"/>
    <cellStyle name="Обычный 3 2 5 4" xfId="10600"/>
    <cellStyle name="Обычный 3 2 5_Карта сбора НВВ РЭ 1 полугодие" xfId="10601"/>
    <cellStyle name="Обычный 3 2 6" xfId="10602"/>
    <cellStyle name="Обычный 3 2 6 2" xfId="10603"/>
    <cellStyle name="Обычный 3 2 6 2 2" xfId="10604"/>
    <cellStyle name="Обычный 3 2 6 3" xfId="10605"/>
    <cellStyle name="Обычный 3 2 6 3 2" xfId="10606"/>
    <cellStyle name="Обычный 3 2 6 4" xfId="10607"/>
    <cellStyle name="Обычный 3 2 6_Карта сбора НВВ РЭ 1 полугодие" xfId="10608"/>
    <cellStyle name="Обычный 3 2 7" xfId="10609"/>
    <cellStyle name="Обычный 3 2 7 2" xfId="10610"/>
    <cellStyle name="Обычный 3 2 7 2 2" xfId="10611"/>
    <cellStyle name="Обычный 3 2 7 3" xfId="10612"/>
    <cellStyle name="Обычный 3 2 7 3 2" xfId="10613"/>
    <cellStyle name="Обычный 3 2 7 4" xfId="10614"/>
    <cellStyle name="Обычный 3 2 7_Карта сбора НВВ РЭ 1 полугодие" xfId="10615"/>
    <cellStyle name="Обычный 3 2 8" xfId="10616"/>
    <cellStyle name="Обычный 3 2 8 2" xfId="10617"/>
    <cellStyle name="Обычный 3 2 8 2 2" xfId="10618"/>
    <cellStyle name="Обычный 3 2 8 3" xfId="10619"/>
    <cellStyle name="Обычный 3 2 8 3 2" xfId="10620"/>
    <cellStyle name="Обычный 3 2 8 4" xfId="10621"/>
    <cellStyle name="Обычный 3 2 8_Карта сбора НВВ РЭ 1 полугодие" xfId="10622"/>
    <cellStyle name="Обычный 3 2 9" xfId="10623"/>
    <cellStyle name="Обычный 3 2_2. Приложение Доп материалы согласованияБП_БП" xfId="10624"/>
    <cellStyle name="Обычный 3 20" xfId="10625"/>
    <cellStyle name="Обычный 3 20 2" xfId="10626"/>
    <cellStyle name="Обычный 3 21" xfId="10627"/>
    <cellStyle name="Обычный 3 21 2" xfId="10628"/>
    <cellStyle name="Обычный 3 22" xfId="10629"/>
    <cellStyle name="Обычный 3 22 2" xfId="10630"/>
    <cellStyle name="Обычный 3 23" xfId="10631"/>
    <cellStyle name="Обычный 3 23 2" xfId="10632"/>
    <cellStyle name="Обычный 3 24" xfId="10633"/>
    <cellStyle name="Обычный 3 24 2" xfId="10634"/>
    <cellStyle name="Обычный 3 25" xfId="10635"/>
    <cellStyle name="Обычный 3 25 2" xfId="10636"/>
    <cellStyle name="Обычный 3 26" xfId="10637"/>
    <cellStyle name="Обычный 3 26 2" xfId="10638"/>
    <cellStyle name="Обычный 3 27" xfId="10639"/>
    <cellStyle name="Обычный 3 27 2" xfId="10640"/>
    <cellStyle name="Обычный 3 28" xfId="10641"/>
    <cellStyle name="Обычный 3 28 2" xfId="10642"/>
    <cellStyle name="Обычный 3 29" xfId="10643"/>
    <cellStyle name="Обычный 3 29 2" xfId="10644"/>
    <cellStyle name="Обычный 3 3" xfId="10645"/>
    <cellStyle name="Обычный 3 3 10" xfId="10646"/>
    <cellStyle name="Обычный 3 3 10 10" xfId="10647"/>
    <cellStyle name="Обычный 3 3 10 10 2" xfId="10648"/>
    <cellStyle name="Обычный 3 3 10 11" xfId="10649"/>
    <cellStyle name="Обычный 3 3 10 11 2" xfId="10650"/>
    <cellStyle name="Обычный 3 3 10 12" xfId="10651"/>
    <cellStyle name="Обычный 3 3 10 12 2" xfId="10652"/>
    <cellStyle name="Обычный 3 3 10 13" xfId="10653"/>
    <cellStyle name="Обычный 3 3 10 13 2" xfId="10654"/>
    <cellStyle name="Обычный 3 3 10 14" xfId="10655"/>
    <cellStyle name="Обычный 3 3 10 14 2" xfId="10656"/>
    <cellStyle name="Обычный 3 3 10 15" xfId="10657"/>
    <cellStyle name="Обычный 3 3 10 15 2" xfId="10658"/>
    <cellStyle name="Обычный 3 3 10 16" xfId="10659"/>
    <cellStyle name="Обычный 3 3 10 16 2" xfId="10660"/>
    <cellStyle name="Обычный 3 3 10 17" xfId="10661"/>
    <cellStyle name="Обычный 3 3 10 2" xfId="10662"/>
    <cellStyle name="Обычный 3 3 10 2 2" xfId="10663"/>
    <cellStyle name="Обычный 3 3 10 3" xfId="10664"/>
    <cellStyle name="Обычный 3 3 10 3 2" xfId="10665"/>
    <cellStyle name="Обычный 3 3 10 4" xfId="10666"/>
    <cellStyle name="Обычный 3 3 10 4 2" xfId="10667"/>
    <cellStyle name="Обычный 3 3 10 5" xfId="10668"/>
    <cellStyle name="Обычный 3 3 10 5 2" xfId="10669"/>
    <cellStyle name="Обычный 3 3 10 6" xfId="10670"/>
    <cellStyle name="Обычный 3 3 10 6 2" xfId="10671"/>
    <cellStyle name="Обычный 3 3 10 7" xfId="10672"/>
    <cellStyle name="Обычный 3 3 10 7 2" xfId="10673"/>
    <cellStyle name="Обычный 3 3 10 8" xfId="10674"/>
    <cellStyle name="Обычный 3 3 10 8 2" xfId="10675"/>
    <cellStyle name="Обычный 3 3 10 9" xfId="10676"/>
    <cellStyle name="Обычный 3 3 10 9 2" xfId="10677"/>
    <cellStyle name="Обычный 3 3 11" xfId="10678"/>
    <cellStyle name="Обычный 3 3 11 10" xfId="10679"/>
    <cellStyle name="Обычный 3 3 11 10 2" xfId="10680"/>
    <cellStyle name="Обычный 3 3 11 11" xfId="10681"/>
    <cellStyle name="Обычный 3 3 11 11 2" xfId="10682"/>
    <cellStyle name="Обычный 3 3 11 12" xfId="10683"/>
    <cellStyle name="Обычный 3 3 11 12 2" xfId="10684"/>
    <cellStyle name="Обычный 3 3 11 13" xfId="10685"/>
    <cellStyle name="Обычный 3 3 11 13 2" xfId="10686"/>
    <cellStyle name="Обычный 3 3 11 14" xfId="10687"/>
    <cellStyle name="Обычный 3 3 11 14 2" xfId="10688"/>
    <cellStyle name="Обычный 3 3 11 15" xfId="10689"/>
    <cellStyle name="Обычный 3 3 11 15 2" xfId="10690"/>
    <cellStyle name="Обычный 3 3 11 16" xfId="10691"/>
    <cellStyle name="Обычный 3 3 11 16 2" xfId="10692"/>
    <cellStyle name="Обычный 3 3 11 17" xfId="10693"/>
    <cellStyle name="Обычный 3 3 11 2" xfId="10694"/>
    <cellStyle name="Обычный 3 3 11 2 2" xfId="10695"/>
    <cellStyle name="Обычный 3 3 11 3" xfId="10696"/>
    <cellStyle name="Обычный 3 3 11 3 2" xfId="10697"/>
    <cellStyle name="Обычный 3 3 11 4" xfId="10698"/>
    <cellStyle name="Обычный 3 3 11 4 2" xfId="10699"/>
    <cellStyle name="Обычный 3 3 11 5" xfId="10700"/>
    <cellStyle name="Обычный 3 3 11 5 2" xfId="10701"/>
    <cellStyle name="Обычный 3 3 11 6" xfId="10702"/>
    <cellStyle name="Обычный 3 3 11 6 2" xfId="10703"/>
    <cellStyle name="Обычный 3 3 11 7" xfId="10704"/>
    <cellStyle name="Обычный 3 3 11 7 2" xfId="10705"/>
    <cellStyle name="Обычный 3 3 11 8" xfId="10706"/>
    <cellStyle name="Обычный 3 3 11 8 2" xfId="10707"/>
    <cellStyle name="Обычный 3 3 11 9" xfId="10708"/>
    <cellStyle name="Обычный 3 3 11 9 2" xfId="10709"/>
    <cellStyle name="Обычный 3 3 12" xfId="10710"/>
    <cellStyle name="Обычный 3 3 12 2" xfId="10711"/>
    <cellStyle name="Обычный 3 3 13" xfId="10712"/>
    <cellStyle name="Обычный 3 3 13 2" xfId="10713"/>
    <cellStyle name="Обычный 3 3 14" xfId="10714"/>
    <cellStyle name="Обычный 3 3 14 2" xfId="10715"/>
    <cellStyle name="Обычный 3 3 15" xfId="10716"/>
    <cellStyle name="Обычный 3 3 15 2" xfId="10717"/>
    <cellStyle name="Обычный 3 3 16" xfId="10718"/>
    <cellStyle name="Обычный 3 3 16 2" xfId="10719"/>
    <cellStyle name="Обычный 3 3 17" xfId="10720"/>
    <cellStyle name="Обычный 3 3 17 2" xfId="10721"/>
    <cellStyle name="Обычный 3 3 18" xfId="10722"/>
    <cellStyle name="Обычный 3 3 18 2" xfId="10723"/>
    <cellStyle name="Обычный 3 3 19" xfId="10724"/>
    <cellStyle name="Обычный 3 3 19 2" xfId="10725"/>
    <cellStyle name="Обычный 3 3 2" xfId="10726"/>
    <cellStyle name="Обычный 3 3 2 10" xfId="10727"/>
    <cellStyle name="Обычный 3 3 2 10 2" xfId="10728"/>
    <cellStyle name="Обычный 3 3 2 11" xfId="10729"/>
    <cellStyle name="Обычный 3 3 2 11 2" xfId="10730"/>
    <cellStyle name="Обычный 3 3 2 12" xfId="10731"/>
    <cellStyle name="Обычный 3 3 2 12 2" xfId="10732"/>
    <cellStyle name="Обычный 3 3 2 13" xfId="10733"/>
    <cellStyle name="Обычный 3 3 2 13 2" xfId="10734"/>
    <cellStyle name="Обычный 3 3 2 14" xfId="10735"/>
    <cellStyle name="Обычный 3 3 2 14 2" xfId="10736"/>
    <cellStyle name="Обычный 3 3 2 15" xfId="10737"/>
    <cellStyle name="Обычный 3 3 2 15 2" xfId="10738"/>
    <cellStyle name="Обычный 3 3 2 16" xfId="10739"/>
    <cellStyle name="Обычный 3 3 2 16 2" xfId="10740"/>
    <cellStyle name="Обычный 3 3 2 17" xfId="10741"/>
    <cellStyle name="Обычный 3 3 2 17 2" xfId="10742"/>
    <cellStyle name="Обычный 3 3 2 18" xfId="10743"/>
    <cellStyle name="Обычный 3 3 2 18 2" xfId="10744"/>
    <cellStyle name="Обычный 3 3 2 19" xfId="10745"/>
    <cellStyle name="Обычный 3 3 2 19 2" xfId="10746"/>
    <cellStyle name="Обычный 3 3 2 2" xfId="10747"/>
    <cellStyle name="Обычный 3 3 2 2 10" xfId="10748"/>
    <cellStyle name="Обычный 3 3 2 2 10 2" xfId="10749"/>
    <cellStyle name="Обычный 3 3 2 2 11" xfId="10750"/>
    <cellStyle name="Обычный 3 3 2 2 11 2" xfId="10751"/>
    <cellStyle name="Обычный 3 3 2 2 12" xfId="10752"/>
    <cellStyle name="Обычный 3 3 2 2 12 2" xfId="10753"/>
    <cellStyle name="Обычный 3 3 2 2 13" xfId="10754"/>
    <cellStyle name="Обычный 3 3 2 2 13 2" xfId="10755"/>
    <cellStyle name="Обычный 3 3 2 2 14" xfId="10756"/>
    <cellStyle name="Обычный 3 3 2 2 14 2" xfId="10757"/>
    <cellStyle name="Обычный 3 3 2 2 15" xfId="10758"/>
    <cellStyle name="Обычный 3 3 2 2 15 2" xfId="10759"/>
    <cellStyle name="Обычный 3 3 2 2 16" xfId="10760"/>
    <cellStyle name="Обычный 3 3 2 2 16 2" xfId="10761"/>
    <cellStyle name="Обычный 3 3 2 2 17" xfId="10762"/>
    <cellStyle name="Обычный 3 3 2 2 2" xfId="10763"/>
    <cellStyle name="Обычный 3 3 2 2 2 2" xfId="10764"/>
    <cellStyle name="Обычный 3 3 2 2 3" xfId="10765"/>
    <cellStyle name="Обычный 3 3 2 2 3 2" xfId="10766"/>
    <cellStyle name="Обычный 3 3 2 2 4" xfId="10767"/>
    <cellStyle name="Обычный 3 3 2 2 4 2" xfId="10768"/>
    <cellStyle name="Обычный 3 3 2 2 5" xfId="10769"/>
    <cellStyle name="Обычный 3 3 2 2 5 2" xfId="10770"/>
    <cellStyle name="Обычный 3 3 2 2 6" xfId="10771"/>
    <cellStyle name="Обычный 3 3 2 2 6 2" xfId="10772"/>
    <cellStyle name="Обычный 3 3 2 2 7" xfId="10773"/>
    <cellStyle name="Обычный 3 3 2 2 7 2" xfId="10774"/>
    <cellStyle name="Обычный 3 3 2 2 8" xfId="10775"/>
    <cellStyle name="Обычный 3 3 2 2 8 2" xfId="10776"/>
    <cellStyle name="Обычный 3 3 2 2 9" xfId="10777"/>
    <cellStyle name="Обычный 3 3 2 2 9 2" xfId="10778"/>
    <cellStyle name="Обычный 3 3 2 20" xfId="10779"/>
    <cellStyle name="Обычный 3 3 2 20 2" xfId="10780"/>
    <cellStyle name="Обычный 3 3 2 21" xfId="10781"/>
    <cellStyle name="Обычный 3 3 2 21 2" xfId="10782"/>
    <cellStyle name="Обычный 3 3 2 22" xfId="10783"/>
    <cellStyle name="Обычный 3 3 2 22 2" xfId="10784"/>
    <cellStyle name="Обычный 3 3 2 23" xfId="10785"/>
    <cellStyle name="Обычный 3 3 2 23 2" xfId="10786"/>
    <cellStyle name="Обычный 3 3 2 24" xfId="10787"/>
    <cellStyle name="Обычный 3 3 2 24 2" xfId="10788"/>
    <cellStyle name="Обычный 3 3 2 25" xfId="10789"/>
    <cellStyle name="Обычный 3 3 2 25 2" xfId="10790"/>
    <cellStyle name="Обычный 3 3 2 26" xfId="10791"/>
    <cellStyle name="Обычный 3 3 2 3" xfId="10792"/>
    <cellStyle name="Обычный 3 3 2 3 10" xfId="10793"/>
    <cellStyle name="Обычный 3 3 2 3 10 2" xfId="10794"/>
    <cellStyle name="Обычный 3 3 2 3 11" xfId="10795"/>
    <cellStyle name="Обычный 3 3 2 3 11 2" xfId="10796"/>
    <cellStyle name="Обычный 3 3 2 3 12" xfId="10797"/>
    <cellStyle name="Обычный 3 3 2 3 12 2" xfId="10798"/>
    <cellStyle name="Обычный 3 3 2 3 13" xfId="10799"/>
    <cellStyle name="Обычный 3 3 2 3 13 2" xfId="10800"/>
    <cellStyle name="Обычный 3 3 2 3 14" xfId="10801"/>
    <cellStyle name="Обычный 3 3 2 3 14 2" xfId="10802"/>
    <cellStyle name="Обычный 3 3 2 3 15" xfId="10803"/>
    <cellStyle name="Обычный 3 3 2 3 15 2" xfId="10804"/>
    <cellStyle name="Обычный 3 3 2 3 16" xfId="10805"/>
    <cellStyle name="Обычный 3 3 2 3 16 2" xfId="10806"/>
    <cellStyle name="Обычный 3 3 2 3 17" xfId="10807"/>
    <cellStyle name="Обычный 3 3 2 3 2" xfId="10808"/>
    <cellStyle name="Обычный 3 3 2 3 2 2" xfId="10809"/>
    <cellStyle name="Обычный 3 3 2 3 3" xfId="10810"/>
    <cellStyle name="Обычный 3 3 2 3 3 2" xfId="10811"/>
    <cellStyle name="Обычный 3 3 2 3 4" xfId="10812"/>
    <cellStyle name="Обычный 3 3 2 3 4 2" xfId="10813"/>
    <cellStyle name="Обычный 3 3 2 3 5" xfId="10814"/>
    <cellStyle name="Обычный 3 3 2 3 5 2" xfId="10815"/>
    <cellStyle name="Обычный 3 3 2 3 6" xfId="10816"/>
    <cellStyle name="Обычный 3 3 2 3 6 2" xfId="10817"/>
    <cellStyle name="Обычный 3 3 2 3 7" xfId="10818"/>
    <cellStyle name="Обычный 3 3 2 3 7 2" xfId="10819"/>
    <cellStyle name="Обычный 3 3 2 3 8" xfId="10820"/>
    <cellStyle name="Обычный 3 3 2 3 8 2" xfId="10821"/>
    <cellStyle name="Обычный 3 3 2 3 9" xfId="10822"/>
    <cellStyle name="Обычный 3 3 2 3 9 2" xfId="10823"/>
    <cellStyle name="Обычный 3 3 2 4" xfId="10824"/>
    <cellStyle name="Обычный 3 3 2 4 10" xfId="10825"/>
    <cellStyle name="Обычный 3 3 2 4 10 2" xfId="10826"/>
    <cellStyle name="Обычный 3 3 2 4 11" xfId="10827"/>
    <cellStyle name="Обычный 3 3 2 4 11 2" xfId="10828"/>
    <cellStyle name="Обычный 3 3 2 4 12" xfId="10829"/>
    <cellStyle name="Обычный 3 3 2 4 12 2" xfId="10830"/>
    <cellStyle name="Обычный 3 3 2 4 13" xfId="10831"/>
    <cellStyle name="Обычный 3 3 2 4 13 2" xfId="10832"/>
    <cellStyle name="Обычный 3 3 2 4 14" xfId="10833"/>
    <cellStyle name="Обычный 3 3 2 4 14 2" xfId="10834"/>
    <cellStyle name="Обычный 3 3 2 4 15" xfId="10835"/>
    <cellStyle name="Обычный 3 3 2 4 15 2" xfId="10836"/>
    <cellStyle name="Обычный 3 3 2 4 16" xfId="10837"/>
    <cellStyle name="Обычный 3 3 2 4 16 2" xfId="10838"/>
    <cellStyle name="Обычный 3 3 2 4 17" xfId="10839"/>
    <cellStyle name="Обычный 3 3 2 4 2" xfId="10840"/>
    <cellStyle name="Обычный 3 3 2 4 2 2" xfId="10841"/>
    <cellStyle name="Обычный 3 3 2 4 3" xfId="10842"/>
    <cellStyle name="Обычный 3 3 2 4 3 2" xfId="10843"/>
    <cellStyle name="Обычный 3 3 2 4 4" xfId="10844"/>
    <cellStyle name="Обычный 3 3 2 4 4 2" xfId="10845"/>
    <cellStyle name="Обычный 3 3 2 4 5" xfId="10846"/>
    <cellStyle name="Обычный 3 3 2 4 5 2" xfId="10847"/>
    <cellStyle name="Обычный 3 3 2 4 6" xfId="10848"/>
    <cellStyle name="Обычный 3 3 2 4 6 2" xfId="10849"/>
    <cellStyle name="Обычный 3 3 2 4 7" xfId="10850"/>
    <cellStyle name="Обычный 3 3 2 4 7 2" xfId="10851"/>
    <cellStyle name="Обычный 3 3 2 4 8" xfId="10852"/>
    <cellStyle name="Обычный 3 3 2 4 8 2" xfId="10853"/>
    <cellStyle name="Обычный 3 3 2 4 9" xfId="10854"/>
    <cellStyle name="Обычный 3 3 2 4 9 2" xfId="10855"/>
    <cellStyle name="Обычный 3 3 2 5" xfId="10856"/>
    <cellStyle name="Обычный 3 3 2 5 10" xfId="10857"/>
    <cellStyle name="Обычный 3 3 2 5 10 2" xfId="10858"/>
    <cellStyle name="Обычный 3 3 2 5 11" xfId="10859"/>
    <cellStyle name="Обычный 3 3 2 5 11 2" xfId="10860"/>
    <cellStyle name="Обычный 3 3 2 5 12" xfId="10861"/>
    <cellStyle name="Обычный 3 3 2 5 12 2" xfId="10862"/>
    <cellStyle name="Обычный 3 3 2 5 13" xfId="10863"/>
    <cellStyle name="Обычный 3 3 2 5 13 2" xfId="10864"/>
    <cellStyle name="Обычный 3 3 2 5 14" xfId="10865"/>
    <cellStyle name="Обычный 3 3 2 5 14 2" xfId="10866"/>
    <cellStyle name="Обычный 3 3 2 5 15" xfId="10867"/>
    <cellStyle name="Обычный 3 3 2 5 15 2" xfId="10868"/>
    <cellStyle name="Обычный 3 3 2 5 16" xfId="10869"/>
    <cellStyle name="Обычный 3 3 2 5 16 2" xfId="10870"/>
    <cellStyle name="Обычный 3 3 2 5 17" xfId="10871"/>
    <cellStyle name="Обычный 3 3 2 5 2" xfId="10872"/>
    <cellStyle name="Обычный 3 3 2 5 2 2" xfId="10873"/>
    <cellStyle name="Обычный 3 3 2 5 3" xfId="10874"/>
    <cellStyle name="Обычный 3 3 2 5 3 2" xfId="10875"/>
    <cellStyle name="Обычный 3 3 2 5 4" xfId="10876"/>
    <cellStyle name="Обычный 3 3 2 5 4 2" xfId="10877"/>
    <cellStyle name="Обычный 3 3 2 5 5" xfId="10878"/>
    <cellStyle name="Обычный 3 3 2 5 5 2" xfId="10879"/>
    <cellStyle name="Обычный 3 3 2 5 6" xfId="10880"/>
    <cellStyle name="Обычный 3 3 2 5 6 2" xfId="10881"/>
    <cellStyle name="Обычный 3 3 2 5 7" xfId="10882"/>
    <cellStyle name="Обычный 3 3 2 5 7 2" xfId="10883"/>
    <cellStyle name="Обычный 3 3 2 5 8" xfId="10884"/>
    <cellStyle name="Обычный 3 3 2 5 8 2" xfId="10885"/>
    <cellStyle name="Обычный 3 3 2 5 9" xfId="10886"/>
    <cellStyle name="Обычный 3 3 2 5 9 2" xfId="10887"/>
    <cellStyle name="Обычный 3 3 2 6" xfId="10888"/>
    <cellStyle name="Обычный 3 3 2 6 10" xfId="10889"/>
    <cellStyle name="Обычный 3 3 2 6 10 2" xfId="10890"/>
    <cellStyle name="Обычный 3 3 2 6 11" xfId="10891"/>
    <cellStyle name="Обычный 3 3 2 6 11 2" xfId="10892"/>
    <cellStyle name="Обычный 3 3 2 6 12" xfId="10893"/>
    <cellStyle name="Обычный 3 3 2 6 12 2" xfId="10894"/>
    <cellStyle name="Обычный 3 3 2 6 13" xfId="10895"/>
    <cellStyle name="Обычный 3 3 2 6 13 2" xfId="10896"/>
    <cellStyle name="Обычный 3 3 2 6 14" xfId="10897"/>
    <cellStyle name="Обычный 3 3 2 6 14 2" xfId="10898"/>
    <cellStyle name="Обычный 3 3 2 6 15" xfId="10899"/>
    <cellStyle name="Обычный 3 3 2 6 15 2" xfId="10900"/>
    <cellStyle name="Обычный 3 3 2 6 16" xfId="10901"/>
    <cellStyle name="Обычный 3 3 2 6 16 2" xfId="10902"/>
    <cellStyle name="Обычный 3 3 2 6 17" xfId="10903"/>
    <cellStyle name="Обычный 3 3 2 6 2" xfId="10904"/>
    <cellStyle name="Обычный 3 3 2 6 2 2" xfId="10905"/>
    <cellStyle name="Обычный 3 3 2 6 3" xfId="10906"/>
    <cellStyle name="Обычный 3 3 2 6 3 2" xfId="10907"/>
    <cellStyle name="Обычный 3 3 2 6 4" xfId="10908"/>
    <cellStyle name="Обычный 3 3 2 6 4 2" xfId="10909"/>
    <cellStyle name="Обычный 3 3 2 6 5" xfId="10910"/>
    <cellStyle name="Обычный 3 3 2 6 5 2" xfId="10911"/>
    <cellStyle name="Обычный 3 3 2 6 6" xfId="10912"/>
    <cellStyle name="Обычный 3 3 2 6 6 2" xfId="10913"/>
    <cellStyle name="Обычный 3 3 2 6 7" xfId="10914"/>
    <cellStyle name="Обычный 3 3 2 6 7 2" xfId="10915"/>
    <cellStyle name="Обычный 3 3 2 6 8" xfId="10916"/>
    <cellStyle name="Обычный 3 3 2 6 8 2" xfId="10917"/>
    <cellStyle name="Обычный 3 3 2 6 9" xfId="10918"/>
    <cellStyle name="Обычный 3 3 2 6 9 2" xfId="10919"/>
    <cellStyle name="Обычный 3 3 2 7" xfId="10920"/>
    <cellStyle name="Обычный 3 3 2 7 10" xfId="10921"/>
    <cellStyle name="Обычный 3 3 2 7 10 2" xfId="10922"/>
    <cellStyle name="Обычный 3 3 2 7 11" xfId="10923"/>
    <cellStyle name="Обычный 3 3 2 7 11 2" xfId="10924"/>
    <cellStyle name="Обычный 3 3 2 7 12" xfId="10925"/>
    <cellStyle name="Обычный 3 3 2 7 12 2" xfId="10926"/>
    <cellStyle name="Обычный 3 3 2 7 13" xfId="10927"/>
    <cellStyle name="Обычный 3 3 2 7 13 2" xfId="10928"/>
    <cellStyle name="Обычный 3 3 2 7 14" xfId="10929"/>
    <cellStyle name="Обычный 3 3 2 7 14 2" xfId="10930"/>
    <cellStyle name="Обычный 3 3 2 7 15" xfId="10931"/>
    <cellStyle name="Обычный 3 3 2 7 15 2" xfId="10932"/>
    <cellStyle name="Обычный 3 3 2 7 16" xfId="10933"/>
    <cellStyle name="Обычный 3 3 2 7 16 2" xfId="10934"/>
    <cellStyle name="Обычный 3 3 2 7 17" xfId="10935"/>
    <cellStyle name="Обычный 3 3 2 7 2" xfId="10936"/>
    <cellStyle name="Обычный 3 3 2 7 2 2" xfId="10937"/>
    <cellStyle name="Обычный 3 3 2 7 3" xfId="10938"/>
    <cellStyle name="Обычный 3 3 2 7 3 2" xfId="10939"/>
    <cellStyle name="Обычный 3 3 2 7 4" xfId="10940"/>
    <cellStyle name="Обычный 3 3 2 7 4 2" xfId="10941"/>
    <cellStyle name="Обычный 3 3 2 7 5" xfId="10942"/>
    <cellStyle name="Обычный 3 3 2 7 5 2" xfId="10943"/>
    <cellStyle name="Обычный 3 3 2 7 6" xfId="10944"/>
    <cellStyle name="Обычный 3 3 2 7 6 2" xfId="10945"/>
    <cellStyle name="Обычный 3 3 2 7 7" xfId="10946"/>
    <cellStyle name="Обычный 3 3 2 7 7 2" xfId="10947"/>
    <cellStyle name="Обычный 3 3 2 7 8" xfId="10948"/>
    <cellStyle name="Обычный 3 3 2 7 8 2" xfId="10949"/>
    <cellStyle name="Обычный 3 3 2 7 9" xfId="10950"/>
    <cellStyle name="Обычный 3 3 2 7 9 2" xfId="10951"/>
    <cellStyle name="Обычный 3 3 2 8" xfId="10952"/>
    <cellStyle name="Обычный 3 3 2 8 10" xfId="10953"/>
    <cellStyle name="Обычный 3 3 2 8 10 2" xfId="10954"/>
    <cellStyle name="Обычный 3 3 2 8 11" xfId="10955"/>
    <cellStyle name="Обычный 3 3 2 8 11 2" xfId="10956"/>
    <cellStyle name="Обычный 3 3 2 8 12" xfId="10957"/>
    <cellStyle name="Обычный 3 3 2 8 12 2" xfId="10958"/>
    <cellStyle name="Обычный 3 3 2 8 13" xfId="10959"/>
    <cellStyle name="Обычный 3 3 2 8 13 2" xfId="10960"/>
    <cellStyle name="Обычный 3 3 2 8 14" xfId="10961"/>
    <cellStyle name="Обычный 3 3 2 8 14 2" xfId="10962"/>
    <cellStyle name="Обычный 3 3 2 8 15" xfId="10963"/>
    <cellStyle name="Обычный 3 3 2 8 15 2" xfId="10964"/>
    <cellStyle name="Обычный 3 3 2 8 16" xfId="10965"/>
    <cellStyle name="Обычный 3 3 2 8 16 2" xfId="10966"/>
    <cellStyle name="Обычный 3 3 2 8 17" xfId="10967"/>
    <cellStyle name="Обычный 3 3 2 8 2" xfId="10968"/>
    <cellStyle name="Обычный 3 3 2 8 2 2" xfId="10969"/>
    <cellStyle name="Обычный 3 3 2 8 3" xfId="10970"/>
    <cellStyle name="Обычный 3 3 2 8 3 2" xfId="10971"/>
    <cellStyle name="Обычный 3 3 2 8 4" xfId="10972"/>
    <cellStyle name="Обычный 3 3 2 8 4 2" xfId="10973"/>
    <cellStyle name="Обычный 3 3 2 8 5" xfId="10974"/>
    <cellStyle name="Обычный 3 3 2 8 5 2" xfId="10975"/>
    <cellStyle name="Обычный 3 3 2 8 6" xfId="10976"/>
    <cellStyle name="Обычный 3 3 2 8 6 2" xfId="10977"/>
    <cellStyle name="Обычный 3 3 2 8 7" xfId="10978"/>
    <cellStyle name="Обычный 3 3 2 8 7 2" xfId="10979"/>
    <cellStyle name="Обычный 3 3 2 8 8" xfId="10980"/>
    <cellStyle name="Обычный 3 3 2 8 8 2" xfId="10981"/>
    <cellStyle name="Обычный 3 3 2 8 9" xfId="10982"/>
    <cellStyle name="Обычный 3 3 2 8 9 2" xfId="10983"/>
    <cellStyle name="Обычный 3 3 2 9" xfId="10984"/>
    <cellStyle name="Обычный 3 3 2 9 2" xfId="10985"/>
    <cellStyle name="Обычный 3 3 20" xfId="10986"/>
    <cellStyle name="Обычный 3 3 20 2" xfId="10987"/>
    <cellStyle name="Обычный 3 3 21" xfId="10988"/>
    <cellStyle name="Обычный 3 3 21 2" xfId="10989"/>
    <cellStyle name="Обычный 3 3 22" xfId="10990"/>
    <cellStyle name="Обычный 3 3 22 2" xfId="10991"/>
    <cellStyle name="Обычный 3 3 23" xfId="10992"/>
    <cellStyle name="Обычный 3 3 23 2" xfId="10993"/>
    <cellStyle name="Обычный 3 3 24" xfId="10994"/>
    <cellStyle name="Обычный 3 3 24 2" xfId="10995"/>
    <cellStyle name="Обычный 3 3 25" xfId="10996"/>
    <cellStyle name="Обычный 3 3 25 2" xfId="10997"/>
    <cellStyle name="Обычный 3 3 26" xfId="10998"/>
    <cellStyle name="Обычный 3 3 26 2" xfId="10999"/>
    <cellStyle name="Обычный 3 3 27" xfId="11000"/>
    <cellStyle name="Обычный 3 3 27 2" xfId="11001"/>
    <cellStyle name="Обычный 3 3 28" xfId="11002"/>
    <cellStyle name="Обычный 3 3 28 2" xfId="11003"/>
    <cellStyle name="Обычный 3 3 29" xfId="11004"/>
    <cellStyle name="Обычный 3 3 29 2" xfId="11005"/>
    <cellStyle name="Обычный 3 3 3" xfId="11006"/>
    <cellStyle name="Обычный 3 3 3 10" xfId="11007"/>
    <cellStyle name="Обычный 3 3 3 10 2" xfId="11008"/>
    <cellStyle name="Обычный 3 3 3 11" xfId="11009"/>
    <cellStyle name="Обычный 3 3 3 11 2" xfId="11010"/>
    <cellStyle name="Обычный 3 3 3 12" xfId="11011"/>
    <cellStyle name="Обычный 3 3 3 12 2" xfId="11012"/>
    <cellStyle name="Обычный 3 3 3 13" xfId="11013"/>
    <cellStyle name="Обычный 3 3 3 13 2" xfId="11014"/>
    <cellStyle name="Обычный 3 3 3 14" xfId="11015"/>
    <cellStyle name="Обычный 3 3 3 14 2" xfId="11016"/>
    <cellStyle name="Обычный 3 3 3 15" xfId="11017"/>
    <cellStyle name="Обычный 3 3 3 15 2" xfId="11018"/>
    <cellStyle name="Обычный 3 3 3 16" xfId="11019"/>
    <cellStyle name="Обычный 3 3 3 16 2" xfId="11020"/>
    <cellStyle name="Обычный 3 3 3 17" xfId="11021"/>
    <cellStyle name="Обычный 3 3 3 17 2" xfId="11022"/>
    <cellStyle name="Обычный 3 3 3 18" xfId="11023"/>
    <cellStyle name="Обычный 3 3 3 18 2" xfId="11024"/>
    <cellStyle name="Обычный 3 3 3 19" xfId="11025"/>
    <cellStyle name="Обычный 3 3 3 19 2" xfId="11026"/>
    <cellStyle name="Обычный 3 3 3 2" xfId="11027"/>
    <cellStyle name="Обычный 3 3 3 2 10" xfId="11028"/>
    <cellStyle name="Обычный 3 3 3 2 10 2" xfId="11029"/>
    <cellStyle name="Обычный 3 3 3 2 11" xfId="11030"/>
    <cellStyle name="Обычный 3 3 3 2 11 2" xfId="11031"/>
    <cellStyle name="Обычный 3 3 3 2 12" xfId="11032"/>
    <cellStyle name="Обычный 3 3 3 2 12 2" xfId="11033"/>
    <cellStyle name="Обычный 3 3 3 2 13" xfId="11034"/>
    <cellStyle name="Обычный 3 3 3 2 13 2" xfId="11035"/>
    <cellStyle name="Обычный 3 3 3 2 14" xfId="11036"/>
    <cellStyle name="Обычный 3 3 3 2 14 2" xfId="11037"/>
    <cellStyle name="Обычный 3 3 3 2 15" xfId="11038"/>
    <cellStyle name="Обычный 3 3 3 2 15 2" xfId="11039"/>
    <cellStyle name="Обычный 3 3 3 2 16" xfId="11040"/>
    <cellStyle name="Обычный 3 3 3 2 16 2" xfId="11041"/>
    <cellStyle name="Обычный 3 3 3 2 17" xfId="11042"/>
    <cellStyle name="Обычный 3 3 3 2 2" xfId="11043"/>
    <cellStyle name="Обычный 3 3 3 2 2 2" xfId="11044"/>
    <cellStyle name="Обычный 3 3 3 2 3" xfId="11045"/>
    <cellStyle name="Обычный 3 3 3 2 3 2" xfId="11046"/>
    <cellStyle name="Обычный 3 3 3 2 4" xfId="11047"/>
    <cellStyle name="Обычный 3 3 3 2 4 2" xfId="11048"/>
    <cellStyle name="Обычный 3 3 3 2 5" xfId="11049"/>
    <cellStyle name="Обычный 3 3 3 2 5 2" xfId="11050"/>
    <cellStyle name="Обычный 3 3 3 2 6" xfId="11051"/>
    <cellStyle name="Обычный 3 3 3 2 6 2" xfId="11052"/>
    <cellStyle name="Обычный 3 3 3 2 7" xfId="11053"/>
    <cellStyle name="Обычный 3 3 3 2 7 2" xfId="11054"/>
    <cellStyle name="Обычный 3 3 3 2 8" xfId="11055"/>
    <cellStyle name="Обычный 3 3 3 2 8 2" xfId="11056"/>
    <cellStyle name="Обычный 3 3 3 2 9" xfId="11057"/>
    <cellStyle name="Обычный 3 3 3 2 9 2" xfId="11058"/>
    <cellStyle name="Обычный 3 3 3 20" xfId="11059"/>
    <cellStyle name="Обычный 3 3 3 20 2" xfId="11060"/>
    <cellStyle name="Обычный 3 3 3 21" xfId="11061"/>
    <cellStyle name="Обычный 3 3 3 21 2" xfId="11062"/>
    <cellStyle name="Обычный 3 3 3 22" xfId="11063"/>
    <cellStyle name="Обычный 3 3 3 22 2" xfId="11064"/>
    <cellStyle name="Обычный 3 3 3 23" xfId="11065"/>
    <cellStyle name="Обычный 3 3 3 23 2" xfId="11066"/>
    <cellStyle name="Обычный 3 3 3 24" xfId="11067"/>
    <cellStyle name="Обычный 3 3 3 24 2" xfId="11068"/>
    <cellStyle name="Обычный 3 3 3 25" xfId="11069"/>
    <cellStyle name="Обычный 3 3 3 25 2" xfId="11070"/>
    <cellStyle name="Обычный 3 3 3 26" xfId="11071"/>
    <cellStyle name="Обычный 3 3 3 3" xfId="11072"/>
    <cellStyle name="Обычный 3 3 3 3 10" xfId="11073"/>
    <cellStyle name="Обычный 3 3 3 3 10 2" xfId="11074"/>
    <cellStyle name="Обычный 3 3 3 3 11" xfId="11075"/>
    <cellStyle name="Обычный 3 3 3 3 11 2" xfId="11076"/>
    <cellStyle name="Обычный 3 3 3 3 12" xfId="11077"/>
    <cellStyle name="Обычный 3 3 3 3 12 2" xfId="11078"/>
    <cellStyle name="Обычный 3 3 3 3 13" xfId="11079"/>
    <cellStyle name="Обычный 3 3 3 3 13 2" xfId="11080"/>
    <cellStyle name="Обычный 3 3 3 3 14" xfId="11081"/>
    <cellStyle name="Обычный 3 3 3 3 14 2" xfId="11082"/>
    <cellStyle name="Обычный 3 3 3 3 15" xfId="11083"/>
    <cellStyle name="Обычный 3 3 3 3 15 2" xfId="11084"/>
    <cellStyle name="Обычный 3 3 3 3 16" xfId="11085"/>
    <cellStyle name="Обычный 3 3 3 3 16 2" xfId="11086"/>
    <cellStyle name="Обычный 3 3 3 3 17" xfId="11087"/>
    <cellStyle name="Обычный 3 3 3 3 2" xfId="11088"/>
    <cellStyle name="Обычный 3 3 3 3 2 2" xfId="11089"/>
    <cellStyle name="Обычный 3 3 3 3 3" xfId="11090"/>
    <cellStyle name="Обычный 3 3 3 3 3 2" xfId="11091"/>
    <cellStyle name="Обычный 3 3 3 3 4" xfId="11092"/>
    <cellStyle name="Обычный 3 3 3 3 4 2" xfId="11093"/>
    <cellStyle name="Обычный 3 3 3 3 5" xfId="11094"/>
    <cellStyle name="Обычный 3 3 3 3 5 2" xfId="11095"/>
    <cellStyle name="Обычный 3 3 3 3 6" xfId="11096"/>
    <cellStyle name="Обычный 3 3 3 3 6 2" xfId="11097"/>
    <cellStyle name="Обычный 3 3 3 3 7" xfId="11098"/>
    <cellStyle name="Обычный 3 3 3 3 7 2" xfId="11099"/>
    <cellStyle name="Обычный 3 3 3 3 8" xfId="11100"/>
    <cellStyle name="Обычный 3 3 3 3 8 2" xfId="11101"/>
    <cellStyle name="Обычный 3 3 3 3 9" xfId="11102"/>
    <cellStyle name="Обычный 3 3 3 3 9 2" xfId="11103"/>
    <cellStyle name="Обычный 3 3 3 4" xfId="11104"/>
    <cellStyle name="Обычный 3 3 3 4 10" xfId="11105"/>
    <cellStyle name="Обычный 3 3 3 4 10 2" xfId="11106"/>
    <cellStyle name="Обычный 3 3 3 4 11" xfId="11107"/>
    <cellStyle name="Обычный 3 3 3 4 11 2" xfId="11108"/>
    <cellStyle name="Обычный 3 3 3 4 12" xfId="11109"/>
    <cellStyle name="Обычный 3 3 3 4 12 2" xfId="11110"/>
    <cellStyle name="Обычный 3 3 3 4 13" xfId="11111"/>
    <cellStyle name="Обычный 3 3 3 4 13 2" xfId="11112"/>
    <cellStyle name="Обычный 3 3 3 4 14" xfId="11113"/>
    <cellStyle name="Обычный 3 3 3 4 14 2" xfId="11114"/>
    <cellStyle name="Обычный 3 3 3 4 15" xfId="11115"/>
    <cellStyle name="Обычный 3 3 3 4 15 2" xfId="11116"/>
    <cellStyle name="Обычный 3 3 3 4 16" xfId="11117"/>
    <cellStyle name="Обычный 3 3 3 4 16 2" xfId="11118"/>
    <cellStyle name="Обычный 3 3 3 4 17" xfId="11119"/>
    <cellStyle name="Обычный 3 3 3 4 2" xfId="11120"/>
    <cellStyle name="Обычный 3 3 3 4 2 2" xfId="11121"/>
    <cellStyle name="Обычный 3 3 3 4 3" xfId="11122"/>
    <cellStyle name="Обычный 3 3 3 4 3 2" xfId="11123"/>
    <cellStyle name="Обычный 3 3 3 4 4" xfId="11124"/>
    <cellStyle name="Обычный 3 3 3 4 4 2" xfId="11125"/>
    <cellStyle name="Обычный 3 3 3 4 5" xfId="11126"/>
    <cellStyle name="Обычный 3 3 3 4 5 2" xfId="11127"/>
    <cellStyle name="Обычный 3 3 3 4 6" xfId="11128"/>
    <cellStyle name="Обычный 3 3 3 4 6 2" xfId="11129"/>
    <cellStyle name="Обычный 3 3 3 4 7" xfId="11130"/>
    <cellStyle name="Обычный 3 3 3 4 7 2" xfId="11131"/>
    <cellStyle name="Обычный 3 3 3 4 8" xfId="11132"/>
    <cellStyle name="Обычный 3 3 3 4 8 2" xfId="11133"/>
    <cellStyle name="Обычный 3 3 3 4 9" xfId="11134"/>
    <cellStyle name="Обычный 3 3 3 4 9 2" xfId="11135"/>
    <cellStyle name="Обычный 3 3 3 5" xfId="11136"/>
    <cellStyle name="Обычный 3 3 3 5 10" xfId="11137"/>
    <cellStyle name="Обычный 3 3 3 5 10 2" xfId="11138"/>
    <cellStyle name="Обычный 3 3 3 5 11" xfId="11139"/>
    <cellStyle name="Обычный 3 3 3 5 11 2" xfId="11140"/>
    <cellStyle name="Обычный 3 3 3 5 12" xfId="11141"/>
    <cellStyle name="Обычный 3 3 3 5 12 2" xfId="11142"/>
    <cellStyle name="Обычный 3 3 3 5 13" xfId="11143"/>
    <cellStyle name="Обычный 3 3 3 5 13 2" xfId="11144"/>
    <cellStyle name="Обычный 3 3 3 5 14" xfId="11145"/>
    <cellStyle name="Обычный 3 3 3 5 14 2" xfId="11146"/>
    <cellStyle name="Обычный 3 3 3 5 15" xfId="11147"/>
    <cellStyle name="Обычный 3 3 3 5 15 2" xfId="11148"/>
    <cellStyle name="Обычный 3 3 3 5 16" xfId="11149"/>
    <cellStyle name="Обычный 3 3 3 5 16 2" xfId="11150"/>
    <cellStyle name="Обычный 3 3 3 5 17" xfId="11151"/>
    <cellStyle name="Обычный 3 3 3 5 2" xfId="11152"/>
    <cellStyle name="Обычный 3 3 3 5 2 2" xfId="11153"/>
    <cellStyle name="Обычный 3 3 3 5 3" xfId="11154"/>
    <cellStyle name="Обычный 3 3 3 5 3 2" xfId="11155"/>
    <cellStyle name="Обычный 3 3 3 5 4" xfId="11156"/>
    <cellStyle name="Обычный 3 3 3 5 4 2" xfId="11157"/>
    <cellStyle name="Обычный 3 3 3 5 5" xfId="11158"/>
    <cellStyle name="Обычный 3 3 3 5 5 2" xfId="11159"/>
    <cellStyle name="Обычный 3 3 3 5 6" xfId="11160"/>
    <cellStyle name="Обычный 3 3 3 5 6 2" xfId="11161"/>
    <cellStyle name="Обычный 3 3 3 5 7" xfId="11162"/>
    <cellStyle name="Обычный 3 3 3 5 7 2" xfId="11163"/>
    <cellStyle name="Обычный 3 3 3 5 8" xfId="11164"/>
    <cellStyle name="Обычный 3 3 3 5 8 2" xfId="11165"/>
    <cellStyle name="Обычный 3 3 3 5 9" xfId="11166"/>
    <cellStyle name="Обычный 3 3 3 5 9 2" xfId="11167"/>
    <cellStyle name="Обычный 3 3 3 6" xfId="11168"/>
    <cellStyle name="Обычный 3 3 3 6 10" xfId="11169"/>
    <cellStyle name="Обычный 3 3 3 6 10 2" xfId="11170"/>
    <cellStyle name="Обычный 3 3 3 6 11" xfId="11171"/>
    <cellStyle name="Обычный 3 3 3 6 11 2" xfId="11172"/>
    <cellStyle name="Обычный 3 3 3 6 12" xfId="11173"/>
    <cellStyle name="Обычный 3 3 3 6 12 2" xfId="11174"/>
    <cellStyle name="Обычный 3 3 3 6 13" xfId="11175"/>
    <cellStyle name="Обычный 3 3 3 6 13 2" xfId="11176"/>
    <cellStyle name="Обычный 3 3 3 6 14" xfId="11177"/>
    <cellStyle name="Обычный 3 3 3 6 14 2" xfId="11178"/>
    <cellStyle name="Обычный 3 3 3 6 15" xfId="11179"/>
    <cellStyle name="Обычный 3 3 3 6 15 2" xfId="11180"/>
    <cellStyle name="Обычный 3 3 3 6 16" xfId="11181"/>
    <cellStyle name="Обычный 3 3 3 6 16 2" xfId="11182"/>
    <cellStyle name="Обычный 3 3 3 6 17" xfId="11183"/>
    <cellStyle name="Обычный 3 3 3 6 2" xfId="11184"/>
    <cellStyle name="Обычный 3 3 3 6 2 2" xfId="11185"/>
    <cellStyle name="Обычный 3 3 3 6 3" xfId="11186"/>
    <cellStyle name="Обычный 3 3 3 6 3 2" xfId="11187"/>
    <cellStyle name="Обычный 3 3 3 6 4" xfId="11188"/>
    <cellStyle name="Обычный 3 3 3 6 4 2" xfId="11189"/>
    <cellStyle name="Обычный 3 3 3 6 5" xfId="11190"/>
    <cellStyle name="Обычный 3 3 3 6 5 2" xfId="11191"/>
    <cellStyle name="Обычный 3 3 3 6 6" xfId="11192"/>
    <cellStyle name="Обычный 3 3 3 6 6 2" xfId="11193"/>
    <cellStyle name="Обычный 3 3 3 6 7" xfId="11194"/>
    <cellStyle name="Обычный 3 3 3 6 7 2" xfId="11195"/>
    <cellStyle name="Обычный 3 3 3 6 8" xfId="11196"/>
    <cellStyle name="Обычный 3 3 3 6 8 2" xfId="11197"/>
    <cellStyle name="Обычный 3 3 3 6 9" xfId="11198"/>
    <cellStyle name="Обычный 3 3 3 6 9 2" xfId="11199"/>
    <cellStyle name="Обычный 3 3 3 7" xfId="11200"/>
    <cellStyle name="Обычный 3 3 3 7 10" xfId="11201"/>
    <cellStyle name="Обычный 3 3 3 7 10 2" xfId="11202"/>
    <cellStyle name="Обычный 3 3 3 7 11" xfId="11203"/>
    <cellStyle name="Обычный 3 3 3 7 11 2" xfId="11204"/>
    <cellStyle name="Обычный 3 3 3 7 12" xfId="11205"/>
    <cellStyle name="Обычный 3 3 3 7 12 2" xfId="11206"/>
    <cellStyle name="Обычный 3 3 3 7 13" xfId="11207"/>
    <cellStyle name="Обычный 3 3 3 7 13 2" xfId="11208"/>
    <cellStyle name="Обычный 3 3 3 7 14" xfId="11209"/>
    <cellStyle name="Обычный 3 3 3 7 14 2" xfId="11210"/>
    <cellStyle name="Обычный 3 3 3 7 15" xfId="11211"/>
    <cellStyle name="Обычный 3 3 3 7 15 2" xfId="11212"/>
    <cellStyle name="Обычный 3 3 3 7 16" xfId="11213"/>
    <cellStyle name="Обычный 3 3 3 7 16 2" xfId="11214"/>
    <cellStyle name="Обычный 3 3 3 7 17" xfId="11215"/>
    <cellStyle name="Обычный 3 3 3 7 2" xfId="11216"/>
    <cellStyle name="Обычный 3 3 3 7 2 2" xfId="11217"/>
    <cellStyle name="Обычный 3 3 3 7 3" xfId="11218"/>
    <cellStyle name="Обычный 3 3 3 7 3 2" xfId="11219"/>
    <cellStyle name="Обычный 3 3 3 7 4" xfId="11220"/>
    <cellStyle name="Обычный 3 3 3 7 4 2" xfId="11221"/>
    <cellStyle name="Обычный 3 3 3 7 5" xfId="11222"/>
    <cellStyle name="Обычный 3 3 3 7 5 2" xfId="11223"/>
    <cellStyle name="Обычный 3 3 3 7 6" xfId="11224"/>
    <cellStyle name="Обычный 3 3 3 7 6 2" xfId="11225"/>
    <cellStyle name="Обычный 3 3 3 7 7" xfId="11226"/>
    <cellStyle name="Обычный 3 3 3 7 7 2" xfId="11227"/>
    <cellStyle name="Обычный 3 3 3 7 8" xfId="11228"/>
    <cellStyle name="Обычный 3 3 3 7 8 2" xfId="11229"/>
    <cellStyle name="Обычный 3 3 3 7 9" xfId="11230"/>
    <cellStyle name="Обычный 3 3 3 7 9 2" xfId="11231"/>
    <cellStyle name="Обычный 3 3 3 8" xfId="11232"/>
    <cellStyle name="Обычный 3 3 3 8 10" xfId="11233"/>
    <cellStyle name="Обычный 3 3 3 8 10 2" xfId="11234"/>
    <cellStyle name="Обычный 3 3 3 8 11" xfId="11235"/>
    <cellStyle name="Обычный 3 3 3 8 11 2" xfId="11236"/>
    <cellStyle name="Обычный 3 3 3 8 12" xfId="11237"/>
    <cellStyle name="Обычный 3 3 3 8 12 2" xfId="11238"/>
    <cellStyle name="Обычный 3 3 3 8 13" xfId="11239"/>
    <cellStyle name="Обычный 3 3 3 8 13 2" xfId="11240"/>
    <cellStyle name="Обычный 3 3 3 8 14" xfId="11241"/>
    <cellStyle name="Обычный 3 3 3 8 14 2" xfId="11242"/>
    <cellStyle name="Обычный 3 3 3 8 15" xfId="11243"/>
    <cellStyle name="Обычный 3 3 3 8 15 2" xfId="11244"/>
    <cellStyle name="Обычный 3 3 3 8 16" xfId="11245"/>
    <cellStyle name="Обычный 3 3 3 8 16 2" xfId="11246"/>
    <cellStyle name="Обычный 3 3 3 8 17" xfId="11247"/>
    <cellStyle name="Обычный 3 3 3 8 2" xfId="11248"/>
    <cellStyle name="Обычный 3 3 3 8 2 2" xfId="11249"/>
    <cellStyle name="Обычный 3 3 3 8 3" xfId="11250"/>
    <cellStyle name="Обычный 3 3 3 8 3 2" xfId="11251"/>
    <cellStyle name="Обычный 3 3 3 8 4" xfId="11252"/>
    <cellStyle name="Обычный 3 3 3 8 4 2" xfId="11253"/>
    <cellStyle name="Обычный 3 3 3 8 5" xfId="11254"/>
    <cellStyle name="Обычный 3 3 3 8 5 2" xfId="11255"/>
    <cellStyle name="Обычный 3 3 3 8 6" xfId="11256"/>
    <cellStyle name="Обычный 3 3 3 8 6 2" xfId="11257"/>
    <cellStyle name="Обычный 3 3 3 8 7" xfId="11258"/>
    <cellStyle name="Обычный 3 3 3 8 7 2" xfId="11259"/>
    <cellStyle name="Обычный 3 3 3 8 8" xfId="11260"/>
    <cellStyle name="Обычный 3 3 3 8 8 2" xfId="11261"/>
    <cellStyle name="Обычный 3 3 3 8 9" xfId="11262"/>
    <cellStyle name="Обычный 3 3 3 8 9 2" xfId="11263"/>
    <cellStyle name="Обычный 3 3 3 9" xfId="11264"/>
    <cellStyle name="Обычный 3 3 3 9 2" xfId="11265"/>
    <cellStyle name="Обычный 3 3 30" xfId="11266"/>
    <cellStyle name="Обычный 3 3 4" xfId="11267"/>
    <cellStyle name="Обычный 3 3 4 10" xfId="11268"/>
    <cellStyle name="Обычный 3 3 4 10 2" xfId="11269"/>
    <cellStyle name="Обычный 3 3 4 11" xfId="11270"/>
    <cellStyle name="Обычный 3 3 4 11 2" xfId="11271"/>
    <cellStyle name="Обычный 3 3 4 12" xfId="11272"/>
    <cellStyle name="Обычный 3 3 4 12 2" xfId="11273"/>
    <cellStyle name="Обычный 3 3 4 13" xfId="11274"/>
    <cellStyle name="Обычный 3 3 4 13 2" xfId="11275"/>
    <cellStyle name="Обычный 3 3 4 14" xfId="11276"/>
    <cellStyle name="Обычный 3 3 4 14 2" xfId="11277"/>
    <cellStyle name="Обычный 3 3 4 15" xfId="11278"/>
    <cellStyle name="Обычный 3 3 4 15 2" xfId="11279"/>
    <cellStyle name="Обычный 3 3 4 16" xfId="11280"/>
    <cellStyle name="Обычный 3 3 4 16 2" xfId="11281"/>
    <cellStyle name="Обычный 3 3 4 17" xfId="11282"/>
    <cellStyle name="Обычный 3 3 4 17 2" xfId="11283"/>
    <cellStyle name="Обычный 3 3 4 18" xfId="11284"/>
    <cellStyle name="Обычный 3 3 4 18 2" xfId="11285"/>
    <cellStyle name="Обычный 3 3 4 19" xfId="11286"/>
    <cellStyle name="Обычный 3 3 4 19 2" xfId="11287"/>
    <cellStyle name="Обычный 3 3 4 2" xfId="11288"/>
    <cellStyle name="Обычный 3 3 4 2 10" xfId="11289"/>
    <cellStyle name="Обычный 3 3 4 2 10 2" xfId="11290"/>
    <cellStyle name="Обычный 3 3 4 2 11" xfId="11291"/>
    <cellStyle name="Обычный 3 3 4 2 11 2" xfId="11292"/>
    <cellStyle name="Обычный 3 3 4 2 12" xfId="11293"/>
    <cellStyle name="Обычный 3 3 4 2 12 2" xfId="11294"/>
    <cellStyle name="Обычный 3 3 4 2 13" xfId="11295"/>
    <cellStyle name="Обычный 3 3 4 2 13 2" xfId="11296"/>
    <cellStyle name="Обычный 3 3 4 2 14" xfId="11297"/>
    <cellStyle name="Обычный 3 3 4 2 14 2" xfId="11298"/>
    <cellStyle name="Обычный 3 3 4 2 15" xfId="11299"/>
    <cellStyle name="Обычный 3 3 4 2 15 2" xfId="11300"/>
    <cellStyle name="Обычный 3 3 4 2 16" xfId="11301"/>
    <cellStyle name="Обычный 3 3 4 2 16 2" xfId="11302"/>
    <cellStyle name="Обычный 3 3 4 2 17" xfId="11303"/>
    <cellStyle name="Обычный 3 3 4 2 2" xfId="11304"/>
    <cellStyle name="Обычный 3 3 4 2 2 2" xfId="11305"/>
    <cellStyle name="Обычный 3 3 4 2 3" xfId="11306"/>
    <cellStyle name="Обычный 3 3 4 2 3 2" xfId="11307"/>
    <cellStyle name="Обычный 3 3 4 2 4" xfId="11308"/>
    <cellStyle name="Обычный 3 3 4 2 4 2" xfId="11309"/>
    <cellStyle name="Обычный 3 3 4 2 5" xfId="11310"/>
    <cellStyle name="Обычный 3 3 4 2 5 2" xfId="11311"/>
    <cellStyle name="Обычный 3 3 4 2 6" xfId="11312"/>
    <cellStyle name="Обычный 3 3 4 2 6 2" xfId="11313"/>
    <cellStyle name="Обычный 3 3 4 2 7" xfId="11314"/>
    <cellStyle name="Обычный 3 3 4 2 7 2" xfId="11315"/>
    <cellStyle name="Обычный 3 3 4 2 8" xfId="11316"/>
    <cellStyle name="Обычный 3 3 4 2 8 2" xfId="11317"/>
    <cellStyle name="Обычный 3 3 4 2 9" xfId="11318"/>
    <cellStyle name="Обычный 3 3 4 2 9 2" xfId="11319"/>
    <cellStyle name="Обычный 3 3 4 20" xfId="11320"/>
    <cellStyle name="Обычный 3 3 4 20 2" xfId="11321"/>
    <cellStyle name="Обычный 3 3 4 21" xfId="11322"/>
    <cellStyle name="Обычный 3 3 4 21 2" xfId="11323"/>
    <cellStyle name="Обычный 3 3 4 22" xfId="11324"/>
    <cellStyle name="Обычный 3 3 4 22 2" xfId="11325"/>
    <cellStyle name="Обычный 3 3 4 23" xfId="11326"/>
    <cellStyle name="Обычный 3 3 4 23 2" xfId="11327"/>
    <cellStyle name="Обычный 3 3 4 24" xfId="11328"/>
    <cellStyle name="Обычный 3 3 4 24 2" xfId="11329"/>
    <cellStyle name="Обычный 3 3 4 25" xfId="11330"/>
    <cellStyle name="Обычный 3 3 4 25 2" xfId="11331"/>
    <cellStyle name="Обычный 3 3 4 26" xfId="11332"/>
    <cellStyle name="Обычный 3 3 4 3" xfId="11333"/>
    <cellStyle name="Обычный 3 3 4 3 10" xfId="11334"/>
    <cellStyle name="Обычный 3 3 4 3 10 2" xfId="11335"/>
    <cellStyle name="Обычный 3 3 4 3 11" xfId="11336"/>
    <cellStyle name="Обычный 3 3 4 3 11 2" xfId="11337"/>
    <cellStyle name="Обычный 3 3 4 3 12" xfId="11338"/>
    <cellStyle name="Обычный 3 3 4 3 12 2" xfId="11339"/>
    <cellStyle name="Обычный 3 3 4 3 13" xfId="11340"/>
    <cellStyle name="Обычный 3 3 4 3 13 2" xfId="11341"/>
    <cellStyle name="Обычный 3 3 4 3 14" xfId="11342"/>
    <cellStyle name="Обычный 3 3 4 3 14 2" xfId="11343"/>
    <cellStyle name="Обычный 3 3 4 3 15" xfId="11344"/>
    <cellStyle name="Обычный 3 3 4 3 15 2" xfId="11345"/>
    <cellStyle name="Обычный 3 3 4 3 16" xfId="11346"/>
    <cellStyle name="Обычный 3 3 4 3 16 2" xfId="11347"/>
    <cellStyle name="Обычный 3 3 4 3 17" xfId="11348"/>
    <cellStyle name="Обычный 3 3 4 3 2" xfId="11349"/>
    <cellStyle name="Обычный 3 3 4 3 2 2" xfId="11350"/>
    <cellStyle name="Обычный 3 3 4 3 3" xfId="11351"/>
    <cellStyle name="Обычный 3 3 4 3 3 2" xfId="11352"/>
    <cellStyle name="Обычный 3 3 4 3 4" xfId="11353"/>
    <cellStyle name="Обычный 3 3 4 3 4 2" xfId="11354"/>
    <cellStyle name="Обычный 3 3 4 3 5" xfId="11355"/>
    <cellStyle name="Обычный 3 3 4 3 5 2" xfId="11356"/>
    <cellStyle name="Обычный 3 3 4 3 6" xfId="11357"/>
    <cellStyle name="Обычный 3 3 4 3 6 2" xfId="11358"/>
    <cellStyle name="Обычный 3 3 4 3 7" xfId="11359"/>
    <cellStyle name="Обычный 3 3 4 3 7 2" xfId="11360"/>
    <cellStyle name="Обычный 3 3 4 3 8" xfId="11361"/>
    <cellStyle name="Обычный 3 3 4 3 8 2" xfId="11362"/>
    <cellStyle name="Обычный 3 3 4 3 9" xfId="11363"/>
    <cellStyle name="Обычный 3 3 4 3 9 2" xfId="11364"/>
    <cellStyle name="Обычный 3 3 4 4" xfId="11365"/>
    <cellStyle name="Обычный 3 3 4 4 10" xfId="11366"/>
    <cellStyle name="Обычный 3 3 4 4 10 2" xfId="11367"/>
    <cellStyle name="Обычный 3 3 4 4 11" xfId="11368"/>
    <cellStyle name="Обычный 3 3 4 4 11 2" xfId="11369"/>
    <cellStyle name="Обычный 3 3 4 4 12" xfId="11370"/>
    <cellStyle name="Обычный 3 3 4 4 12 2" xfId="11371"/>
    <cellStyle name="Обычный 3 3 4 4 13" xfId="11372"/>
    <cellStyle name="Обычный 3 3 4 4 13 2" xfId="11373"/>
    <cellStyle name="Обычный 3 3 4 4 14" xfId="11374"/>
    <cellStyle name="Обычный 3 3 4 4 14 2" xfId="11375"/>
    <cellStyle name="Обычный 3 3 4 4 15" xfId="11376"/>
    <cellStyle name="Обычный 3 3 4 4 15 2" xfId="11377"/>
    <cellStyle name="Обычный 3 3 4 4 16" xfId="11378"/>
    <cellStyle name="Обычный 3 3 4 4 16 2" xfId="11379"/>
    <cellStyle name="Обычный 3 3 4 4 17" xfId="11380"/>
    <cellStyle name="Обычный 3 3 4 4 2" xfId="11381"/>
    <cellStyle name="Обычный 3 3 4 4 2 2" xfId="11382"/>
    <cellStyle name="Обычный 3 3 4 4 3" xfId="11383"/>
    <cellStyle name="Обычный 3 3 4 4 3 2" xfId="11384"/>
    <cellStyle name="Обычный 3 3 4 4 4" xfId="11385"/>
    <cellStyle name="Обычный 3 3 4 4 4 2" xfId="11386"/>
    <cellStyle name="Обычный 3 3 4 4 5" xfId="11387"/>
    <cellStyle name="Обычный 3 3 4 4 5 2" xfId="11388"/>
    <cellStyle name="Обычный 3 3 4 4 6" xfId="11389"/>
    <cellStyle name="Обычный 3 3 4 4 6 2" xfId="11390"/>
    <cellStyle name="Обычный 3 3 4 4 7" xfId="11391"/>
    <cellStyle name="Обычный 3 3 4 4 7 2" xfId="11392"/>
    <cellStyle name="Обычный 3 3 4 4 8" xfId="11393"/>
    <cellStyle name="Обычный 3 3 4 4 8 2" xfId="11394"/>
    <cellStyle name="Обычный 3 3 4 4 9" xfId="11395"/>
    <cellStyle name="Обычный 3 3 4 4 9 2" xfId="11396"/>
    <cellStyle name="Обычный 3 3 4 5" xfId="11397"/>
    <cellStyle name="Обычный 3 3 4 5 10" xfId="11398"/>
    <cellStyle name="Обычный 3 3 4 5 10 2" xfId="11399"/>
    <cellStyle name="Обычный 3 3 4 5 11" xfId="11400"/>
    <cellStyle name="Обычный 3 3 4 5 11 2" xfId="11401"/>
    <cellStyle name="Обычный 3 3 4 5 12" xfId="11402"/>
    <cellStyle name="Обычный 3 3 4 5 12 2" xfId="11403"/>
    <cellStyle name="Обычный 3 3 4 5 13" xfId="11404"/>
    <cellStyle name="Обычный 3 3 4 5 13 2" xfId="11405"/>
    <cellStyle name="Обычный 3 3 4 5 14" xfId="11406"/>
    <cellStyle name="Обычный 3 3 4 5 14 2" xfId="11407"/>
    <cellStyle name="Обычный 3 3 4 5 15" xfId="11408"/>
    <cellStyle name="Обычный 3 3 4 5 15 2" xfId="11409"/>
    <cellStyle name="Обычный 3 3 4 5 16" xfId="11410"/>
    <cellStyle name="Обычный 3 3 4 5 16 2" xfId="11411"/>
    <cellStyle name="Обычный 3 3 4 5 17" xfId="11412"/>
    <cellStyle name="Обычный 3 3 4 5 2" xfId="11413"/>
    <cellStyle name="Обычный 3 3 4 5 2 2" xfId="11414"/>
    <cellStyle name="Обычный 3 3 4 5 3" xfId="11415"/>
    <cellStyle name="Обычный 3 3 4 5 3 2" xfId="11416"/>
    <cellStyle name="Обычный 3 3 4 5 4" xfId="11417"/>
    <cellStyle name="Обычный 3 3 4 5 4 2" xfId="11418"/>
    <cellStyle name="Обычный 3 3 4 5 5" xfId="11419"/>
    <cellStyle name="Обычный 3 3 4 5 5 2" xfId="11420"/>
    <cellStyle name="Обычный 3 3 4 5 6" xfId="11421"/>
    <cellStyle name="Обычный 3 3 4 5 6 2" xfId="11422"/>
    <cellStyle name="Обычный 3 3 4 5 7" xfId="11423"/>
    <cellStyle name="Обычный 3 3 4 5 7 2" xfId="11424"/>
    <cellStyle name="Обычный 3 3 4 5 8" xfId="11425"/>
    <cellStyle name="Обычный 3 3 4 5 8 2" xfId="11426"/>
    <cellStyle name="Обычный 3 3 4 5 9" xfId="11427"/>
    <cellStyle name="Обычный 3 3 4 5 9 2" xfId="11428"/>
    <cellStyle name="Обычный 3 3 4 6" xfId="11429"/>
    <cellStyle name="Обычный 3 3 4 6 10" xfId="11430"/>
    <cellStyle name="Обычный 3 3 4 6 10 2" xfId="11431"/>
    <cellStyle name="Обычный 3 3 4 6 11" xfId="11432"/>
    <cellStyle name="Обычный 3 3 4 6 11 2" xfId="11433"/>
    <cellStyle name="Обычный 3 3 4 6 12" xfId="11434"/>
    <cellStyle name="Обычный 3 3 4 6 12 2" xfId="11435"/>
    <cellStyle name="Обычный 3 3 4 6 13" xfId="11436"/>
    <cellStyle name="Обычный 3 3 4 6 13 2" xfId="11437"/>
    <cellStyle name="Обычный 3 3 4 6 14" xfId="11438"/>
    <cellStyle name="Обычный 3 3 4 6 14 2" xfId="11439"/>
    <cellStyle name="Обычный 3 3 4 6 15" xfId="11440"/>
    <cellStyle name="Обычный 3 3 4 6 15 2" xfId="11441"/>
    <cellStyle name="Обычный 3 3 4 6 16" xfId="11442"/>
    <cellStyle name="Обычный 3 3 4 6 16 2" xfId="11443"/>
    <cellStyle name="Обычный 3 3 4 6 17" xfId="11444"/>
    <cellStyle name="Обычный 3 3 4 6 2" xfId="11445"/>
    <cellStyle name="Обычный 3 3 4 6 2 2" xfId="11446"/>
    <cellStyle name="Обычный 3 3 4 6 3" xfId="11447"/>
    <cellStyle name="Обычный 3 3 4 6 3 2" xfId="11448"/>
    <cellStyle name="Обычный 3 3 4 6 4" xfId="11449"/>
    <cellStyle name="Обычный 3 3 4 6 4 2" xfId="11450"/>
    <cellStyle name="Обычный 3 3 4 6 5" xfId="11451"/>
    <cellStyle name="Обычный 3 3 4 6 5 2" xfId="11452"/>
    <cellStyle name="Обычный 3 3 4 6 6" xfId="11453"/>
    <cellStyle name="Обычный 3 3 4 6 6 2" xfId="11454"/>
    <cellStyle name="Обычный 3 3 4 6 7" xfId="11455"/>
    <cellStyle name="Обычный 3 3 4 6 7 2" xfId="11456"/>
    <cellStyle name="Обычный 3 3 4 6 8" xfId="11457"/>
    <cellStyle name="Обычный 3 3 4 6 8 2" xfId="11458"/>
    <cellStyle name="Обычный 3 3 4 6 9" xfId="11459"/>
    <cellStyle name="Обычный 3 3 4 6 9 2" xfId="11460"/>
    <cellStyle name="Обычный 3 3 4 7" xfId="11461"/>
    <cellStyle name="Обычный 3 3 4 7 10" xfId="11462"/>
    <cellStyle name="Обычный 3 3 4 7 10 2" xfId="11463"/>
    <cellStyle name="Обычный 3 3 4 7 11" xfId="11464"/>
    <cellStyle name="Обычный 3 3 4 7 11 2" xfId="11465"/>
    <cellStyle name="Обычный 3 3 4 7 12" xfId="11466"/>
    <cellStyle name="Обычный 3 3 4 7 12 2" xfId="11467"/>
    <cellStyle name="Обычный 3 3 4 7 13" xfId="11468"/>
    <cellStyle name="Обычный 3 3 4 7 13 2" xfId="11469"/>
    <cellStyle name="Обычный 3 3 4 7 14" xfId="11470"/>
    <cellStyle name="Обычный 3 3 4 7 14 2" xfId="11471"/>
    <cellStyle name="Обычный 3 3 4 7 15" xfId="11472"/>
    <cellStyle name="Обычный 3 3 4 7 15 2" xfId="11473"/>
    <cellStyle name="Обычный 3 3 4 7 16" xfId="11474"/>
    <cellStyle name="Обычный 3 3 4 7 16 2" xfId="11475"/>
    <cellStyle name="Обычный 3 3 4 7 17" xfId="11476"/>
    <cellStyle name="Обычный 3 3 4 7 2" xfId="11477"/>
    <cellStyle name="Обычный 3 3 4 7 2 2" xfId="11478"/>
    <cellStyle name="Обычный 3 3 4 7 3" xfId="11479"/>
    <cellStyle name="Обычный 3 3 4 7 3 2" xfId="11480"/>
    <cellStyle name="Обычный 3 3 4 7 4" xfId="11481"/>
    <cellStyle name="Обычный 3 3 4 7 4 2" xfId="11482"/>
    <cellStyle name="Обычный 3 3 4 7 5" xfId="11483"/>
    <cellStyle name="Обычный 3 3 4 7 5 2" xfId="11484"/>
    <cellStyle name="Обычный 3 3 4 7 6" xfId="11485"/>
    <cellStyle name="Обычный 3 3 4 7 6 2" xfId="11486"/>
    <cellStyle name="Обычный 3 3 4 7 7" xfId="11487"/>
    <cellStyle name="Обычный 3 3 4 7 7 2" xfId="11488"/>
    <cellStyle name="Обычный 3 3 4 7 8" xfId="11489"/>
    <cellStyle name="Обычный 3 3 4 7 8 2" xfId="11490"/>
    <cellStyle name="Обычный 3 3 4 7 9" xfId="11491"/>
    <cellStyle name="Обычный 3 3 4 7 9 2" xfId="11492"/>
    <cellStyle name="Обычный 3 3 4 8" xfId="11493"/>
    <cellStyle name="Обычный 3 3 4 8 10" xfId="11494"/>
    <cellStyle name="Обычный 3 3 4 8 10 2" xfId="11495"/>
    <cellStyle name="Обычный 3 3 4 8 11" xfId="11496"/>
    <cellStyle name="Обычный 3 3 4 8 11 2" xfId="11497"/>
    <cellStyle name="Обычный 3 3 4 8 12" xfId="11498"/>
    <cellStyle name="Обычный 3 3 4 8 12 2" xfId="11499"/>
    <cellStyle name="Обычный 3 3 4 8 13" xfId="11500"/>
    <cellStyle name="Обычный 3 3 4 8 13 2" xfId="11501"/>
    <cellStyle name="Обычный 3 3 4 8 14" xfId="11502"/>
    <cellStyle name="Обычный 3 3 4 8 14 2" xfId="11503"/>
    <cellStyle name="Обычный 3 3 4 8 15" xfId="11504"/>
    <cellStyle name="Обычный 3 3 4 8 15 2" xfId="11505"/>
    <cellStyle name="Обычный 3 3 4 8 16" xfId="11506"/>
    <cellStyle name="Обычный 3 3 4 8 16 2" xfId="11507"/>
    <cellStyle name="Обычный 3 3 4 8 17" xfId="11508"/>
    <cellStyle name="Обычный 3 3 4 8 2" xfId="11509"/>
    <cellStyle name="Обычный 3 3 4 8 2 2" xfId="11510"/>
    <cellStyle name="Обычный 3 3 4 8 3" xfId="11511"/>
    <cellStyle name="Обычный 3 3 4 8 3 2" xfId="11512"/>
    <cellStyle name="Обычный 3 3 4 8 4" xfId="11513"/>
    <cellStyle name="Обычный 3 3 4 8 4 2" xfId="11514"/>
    <cellStyle name="Обычный 3 3 4 8 5" xfId="11515"/>
    <cellStyle name="Обычный 3 3 4 8 5 2" xfId="11516"/>
    <cellStyle name="Обычный 3 3 4 8 6" xfId="11517"/>
    <cellStyle name="Обычный 3 3 4 8 6 2" xfId="11518"/>
    <cellStyle name="Обычный 3 3 4 8 7" xfId="11519"/>
    <cellStyle name="Обычный 3 3 4 8 7 2" xfId="11520"/>
    <cellStyle name="Обычный 3 3 4 8 8" xfId="11521"/>
    <cellStyle name="Обычный 3 3 4 8 8 2" xfId="11522"/>
    <cellStyle name="Обычный 3 3 4 8 9" xfId="11523"/>
    <cellStyle name="Обычный 3 3 4 8 9 2" xfId="11524"/>
    <cellStyle name="Обычный 3 3 4 9" xfId="11525"/>
    <cellStyle name="Обычный 3 3 4 9 2" xfId="11526"/>
    <cellStyle name="Обычный 3 3 5" xfId="11527"/>
    <cellStyle name="Обычный 3 3 5 10" xfId="11528"/>
    <cellStyle name="Обычный 3 3 5 10 2" xfId="11529"/>
    <cellStyle name="Обычный 3 3 5 11" xfId="11530"/>
    <cellStyle name="Обычный 3 3 5 11 2" xfId="11531"/>
    <cellStyle name="Обычный 3 3 5 12" xfId="11532"/>
    <cellStyle name="Обычный 3 3 5 12 2" xfId="11533"/>
    <cellStyle name="Обычный 3 3 5 13" xfId="11534"/>
    <cellStyle name="Обычный 3 3 5 13 2" xfId="11535"/>
    <cellStyle name="Обычный 3 3 5 14" xfId="11536"/>
    <cellStyle name="Обычный 3 3 5 14 2" xfId="11537"/>
    <cellStyle name="Обычный 3 3 5 15" xfId="11538"/>
    <cellStyle name="Обычный 3 3 5 15 2" xfId="11539"/>
    <cellStyle name="Обычный 3 3 5 16" xfId="11540"/>
    <cellStyle name="Обычный 3 3 5 16 2" xfId="11541"/>
    <cellStyle name="Обычный 3 3 5 17" xfId="11542"/>
    <cellStyle name="Обычный 3 3 5 2" xfId="11543"/>
    <cellStyle name="Обычный 3 3 5 2 2" xfId="11544"/>
    <cellStyle name="Обычный 3 3 5 3" xfId="11545"/>
    <cellStyle name="Обычный 3 3 5 3 2" xfId="11546"/>
    <cellStyle name="Обычный 3 3 5 4" xfId="11547"/>
    <cellStyle name="Обычный 3 3 5 4 2" xfId="11548"/>
    <cellStyle name="Обычный 3 3 5 5" xfId="11549"/>
    <cellStyle name="Обычный 3 3 5 5 2" xfId="11550"/>
    <cellStyle name="Обычный 3 3 5 6" xfId="11551"/>
    <cellStyle name="Обычный 3 3 5 6 2" xfId="11552"/>
    <cellStyle name="Обычный 3 3 5 7" xfId="11553"/>
    <cellStyle name="Обычный 3 3 5 7 2" xfId="11554"/>
    <cellStyle name="Обычный 3 3 5 8" xfId="11555"/>
    <cellStyle name="Обычный 3 3 5 8 2" xfId="11556"/>
    <cellStyle name="Обычный 3 3 5 9" xfId="11557"/>
    <cellStyle name="Обычный 3 3 5 9 2" xfId="11558"/>
    <cellStyle name="Обычный 3 3 6" xfId="11559"/>
    <cellStyle name="Обычный 3 3 6 10" xfId="11560"/>
    <cellStyle name="Обычный 3 3 6 10 2" xfId="11561"/>
    <cellStyle name="Обычный 3 3 6 11" xfId="11562"/>
    <cellStyle name="Обычный 3 3 6 11 2" xfId="11563"/>
    <cellStyle name="Обычный 3 3 6 12" xfId="11564"/>
    <cellStyle name="Обычный 3 3 6 12 2" xfId="11565"/>
    <cellStyle name="Обычный 3 3 6 13" xfId="11566"/>
    <cellStyle name="Обычный 3 3 6 13 2" xfId="11567"/>
    <cellStyle name="Обычный 3 3 6 14" xfId="11568"/>
    <cellStyle name="Обычный 3 3 6 14 2" xfId="11569"/>
    <cellStyle name="Обычный 3 3 6 15" xfId="11570"/>
    <cellStyle name="Обычный 3 3 6 15 2" xfId="11571"/>
    <cellStyle name="Обычный 3 3 6 16" xfId="11572"/>
    <cellStyle name="Обычный 3 3 6 16 2" xfId="11573"/>
    <cellStyle name="Обычный 3 3 6 17" xfId="11574"/>
    <cellStyle name="Обычный 3 3 6 2" xfId="11575"/>
    <cellStyle name="Обычный 3 3 6 2 2" xfId="11576"/>
    <cellStyle name="Обычный 3 3 6 3" xfId="11577"/>
    <cellStyle name="Обычный 3 3 6 3 2" xfId="11578"/>
    <cellStyle name="Обычный 3 3 6 4" xfId="11579"/>
    <cellStyle name="Обычный 3 3 6 4 2" xfId="11580"/>
    <cellStyle name="Обычный 3 3 6 5" xfId="11581"/>
    <cellStyle name="Обычный 3 3 6 5 2" xfId="11582"/>
    <cellStyle name="Обычный 3 3 6 6" xfId="11583"/>
    <cellStyle name="Обычный 3 3 6 6 2" xfId="11584"/>
    <cellStyle name="Обычный 3 3 6 7" xfId="11585"/>
    <cellStyle name="Обычный 3 3 6 7 2" xfId="11586"/>
    <cellStyle name="Обычный 3 3 6 8" xfId="11587"/>
    <cellStyle name="Обычный 3 3 6 8 2" xfId="11588"/>
    <cellStyle name="Обычный 3 3 6 9" xfId="11589"/>
    <cellStyle name="Обычный 3 3 6 9 2" xfId="11590"/>
    <cellStyle name="Обычный 3 3 7" xfId="11591"/>
    <cellStyle name="Обычный 3 3 7 10" xfId="11592"/>
    <cellStyle name="Обычный 3 3 7 10 2" xfId="11593"/>
    <cellStyle name="Обычный 3 3 7 11" xfId="11594"/>
    <cellStyle name="Обычный 3 3 7 11 2" xfId="11595"/>
    <cellStyle name="Обычный 3 3 7 12" xfId="11596"/>
    <cellStyle name="Обычный 3 3 7 12 2" xfId="11597"/>
    <cellStyle name="Обычный 3 3 7 13" xfId="11598"/>
    <cellStyle name="Обычный 3 3 7 13 2" xfId="11599"/>
    <cellStyle name="Обычный 3 3 7 14" xfId="11600"/>
    <cellStyle name="Обычный 3 3 7 14 2" xfId="11601"/>
    <cellStyle name="Обычный 3 3 7 15" xfId="11602"/>
    <cellStyle name="Обычный 3 3 7 15 2" xfId="11603"/>
    <cellStyle name="Обычный 3 3 7 16" xfId="11604"/>
    <cellStyle name="Обычный 3 3 7 16 2" xfId="11605"/>
    <cellStyle name="Обычный 3 3 7 17" xfId="11606"/>
    <cellStyle name="Обычный 3 3 7 2" xfId="11607"/>
    <cellStyle name="Обычный 3 3 7 2 2" xfId="11608"/>
    <cellStyle name="Обычный 3 3 7 3" xfId="11609"/>
    <cellStyle name="Обычный 3 3 7 3 2" xfId="11610"/>
    <cellStyle name="Обычный 3 3 7 4" xfId="11611"/>
    <cellStyle name="Обычный 3 3 7 4 2" xfId="11612"/>
    <cellStyle name="Обычный 3 3 7 5" xfId="11613"/>
    <cellStyle name="Обычный 3 3 7 5 2" xfId="11614"/>
    <cellStyle name="Обычный 3 3 7 6" xfId="11615"/>
    <cellStyle name="Обычный 3 3 7 6 2" xfId="11616"/>
    <cellStyle name="Обычный 3 3 7 7" xfId="11617"/>
    <cellStyle name="Обычный 3 3 7 7 2" xfId="11618"/>
    <cellStyle name="Обычный 3 3 7 8" xfId="11619"/>
    <cellStyle name="Обычный 3 3 7 8 2" xfId="11620"/>
    <cellStyle name="Обычный 3 3 7 9" xfId="11621"/>
    <cellStyle name="Обычный 3 3 7 9 2" xfId="11622"/>
    <cellStyle name="Обычный 3 3 8" xfId="11623"/>
    <cellStyle name="Обычный 3 3 8 10" xfId="11624"/>
    <cellStyle name="Обычный 3 3 8 10 2" xfId="11625"/>
    <cellStyle name="Обычный 3 3 8 11" xfId="11626"/>
    <cellStyle name="Обычный 3 3 8 11 2" xfId="11627"/>
    <cellStyle name="Обычный 3 3 8 12" xfId="11628"/>
    <cellStyle name="Обычный 3 3 8 12 2" xfId="11629"/>
    <cellStyle name="Обычный 3 3 8 13" xfId="11630"/>
    <cellStyle name="Обычный 3 3 8 13 2" xfId="11631"/>
    <cellStyle name="Обычный 3 3 8 14" xfId="11632"/>
    <cellStyle name="Обычный 3 3 8 14 2" xfId="11633"/>
    <cellStyle name="Обычный 3 3 8 15" xfId="11634"/>
    <cellStyle name="Обычный 3 3 8 15 2" xfId="11635"/>
    <cellStyle name="Обычный 3 3 8 16" xfId="11636"/>
    <cellStyle name="Обычный 3 3 8 16 2" xfId="11637"/>
    <cellStyle name="Обычный 3 3 8 17" xfId="11638"/>
    <cellStyle name="Обычный 3 3 8 2" xfId="11639"/>
    <cellStyle name="Обычный 3 3 8 2 2" xfId="11640"/>
    <cellStyle name="Обычный 3 3 8 3" xfId="11641"/>
    <cellStyle name="Обычный 3 3 8 3 2" xfId="11642"/>
    <cellStyle name="Обычный 3 3 8 4" xfId="11643"/>
    <cellStyle name="Обычный 3 3 8 4 2" xfId="11644"/>
    <cellStyle name="Обычный 3 3 8 5" xfId="11645"/>
    <cellStyle name="Обычный 3 3 8 5 2" xfId="11646"/>
    <cellStyle name="Обычный 3 3 8 6" xfId="11647"/>
    <cellStyle name="Обычный 3 3 8 6 2" xfId="11648"/>
    <cellStyle name="Обычный 3 3 8 7" xfId="11649"/>
    <cellStyle name="Обычный 3 3 8 7 2" xfId="11650"/>
    <cellStyle name="Обычный 3 3 8 8" xfId="11651"/>
    <cellStyle name="Обычный 3 3 8 8 2" xfId="11652"/>
    <cellStyle name="Обычный 3 3 8 9" xfId="11653"/>
    <cellStyle name="Обычный 3 3 8 9 2" xfId="11654"/>
    <cellStyle name="Обычный 3 3 9" xfId="11655"/>
    <cellStyle name="Обычный 3 3 9 10" xfId="11656"/>
    <cellStyle name="Обычный 3 3 9 10 2" xfId="11657"/>
    <cellStyle name="Обычный 3 3 9 11" xfId="11658"/>
    <cellStyle name="Обычный 3 3 9 11 2" xfId="11659"/>
    <cellStyle name="Обычный 3 3 9 12" xfId="11660"/>
    <cellStyle name="Обычный 3 3 9 12 2" xfId="11661"/>
    <cellStyle name="Обычный 3 3 9 13" xfId="11662"/>
    <cellStyle name="Обычный 3 3 9 13 2" xfId="11663"/>
    <cellStyle name="Обычный 3 3 9 14" xfId="11664"/>
    <cellStyle name="Обычный 3 3 9 14 2" xfId="11665"/>
    <cellStyle name="Обычный 3 3 9 15" xfId="11666"/>
    <cellStyle name="Обычный 3 3 9 15 2" xfId="11667"/>
    <cellStyle name="Обычный 3 3 9 16" xfId="11668"/>
    <cellStyle name="Обычный 3 3 9 16 2" xfId="11669"/>
    <cellStyle name="Обычный 3 3 9 17" xfId="11670"/>
    <cellStyle name="Обычный 3 3 9 2" xfId="11671"/>
    <cellStyle name="Обычный 3 3 9 2 2" xfId="11672"/>
    <cellStyle name="Обычный 3 3 9 3" xfId="11673"/>
    <cellStyle name="Обычный 3 3 9 3 2" xfId="11674"/>
    <cellStyle name="Обычный 3 3 9 4" xfId="11675"/>
    <cellStyle name="Обычный 3 3 9 4 2" xfId="11676"/>
    <cellStyle name="Обычный 3 3 9 5" xfId="11677"/>
    <cellStyle name="Обычный 3 3 9 5 2" xfId="11678"/>
    <cellStyle name="Обычный 3 3 9 6" xfId="11679"/>
    <cellStyle name="Обычный 3 3 9 6 2" xfId="11680"/>
    <cellStyle name="Обычный 3 3 9 7" xfId="11681"/>
    <cellStyle name="Обычный 3 3 9 7 2" xfId="11682"/>
    <cellStyle name="Обычный 3 3 9 8" xfId="11683"/>
    <cellStyle name="Обычный 3 3 9 8 2" xfId="11684"/>
    <cellStyle name="Обычный 3 3 9 9" xfId="11685"/>
    <cellStyle name="Обычный 3 3 9 9 2" xfId="11686"/>
    <cellStyle name="Обычный 3 3_Карта сбора НВВ РЭ 1 полугодие" xfId="11687"/>
    <cellStyle name="Обычный 3 30" xfId="11688"/>
    <cellStyle name="Обычный 3 30 2" xfId="11689"/>
    <cellStyle name="Обычный 3 31" xfId="11690"/>
    <cellStyle name="Обычный 3 31 2" xfId="11691"/>
    <cellStyle name="Обычный 3 32" xfId="11692"/>
    <cellStyle name="Обычный 3 32 2" xfId="11693"/>
    <cellStyle name="Обычный 3 33" xfId="11694"/>
    <cellStyle name="Обычный 3 34" xfId="11695"/>
    <cellStyle name="Обычный 3 34 2" xfId="11696"/>
    <cellStyle name="Обычный 3 34_Карта сбора НВВ РЭ 1 полугодие" xfId="11697"/>
    <cellStyle name="Обычный 3 35" xfId="11698"/>
    <cellStyle name="Обычный 3 36" xfId="11699"/>
    <cellStyle name="Обычный 3 4" xfId="11700"/>
    <cellStyle name="Обычный 3 4 10" xfId="11701"/>
    <cellStyle name="Обычный 3 4 10 10" xfId="11702"/>
    <cellStyle name="Обычный 3 4 10 10 2" xfId="11703"/>
    <cellStyle name="Обычный 3 4 10 11" xfId="11704"/>
    <cellStyle name="Обычный 3 4 10 11 2" xfId="11705"/>
    <cellStyle name="Обычный 3 4 10 12" xfId="11706"/>
    <cellStyle name="Обычный 3 4 10 12 2" xfId="11707"/>
    <cellStyle name="Обычный 3 4 10 13" xfId="11708"/>
    <cellStyle name="Обычный 3 4 10 13 2" xfId="11709"/>
    <cellStyle name="Обычный 3 4 10 14" xfId="11710"/>
    <cellStyle name="Обычный 3 4 10 14 2" xfId="11711"/>
    <cellStyle name="Обычный 3 4 10 15" xfId="11712"/>
    <cellStyle name="Обычный 3 4 10 15 2" xfId="11713"/>
    <cellStyle name="Обычный 3 4 10 16" xfId="11714"/>
    <cellStyle name="Обычный 3 4 10 16 2" xfId="11715"/>
    <cellStyle name="Обычный 3 4 10 17" xfId="11716"/>
    <cellStyle name="Обычный 3 4 10 2" xfId="11717"/>
    <cellStyle name="Обычный 3 4 10 2 2" xfId="11718"/>
    <cellStyle name="Обычный 3 4 10 3" xfId="11719"/>
    <cellStyle name="Обычный 3 4 10 3 2" xfId="11720"/>
    <cellStyle name="Обычный 3 4 10 4" xfId="11721"/>
    <cellStyle name="Обычный 3 4 10 4 2" xfId="11722"/>
    <cellStyle name="Обычный 3 4 10 5" xfId="11723"/>
    <cellStyle name="Обычный 3 4 10 5 2" xfId="11724"/>
    <cellStyle name="Обычный 3 4 10 6" xfId="11725"/>
    <cellStyle name="Обычный 3 4 10 6 2" xfId="11726"/>
    <cellStyle name="Обычный 3 4 10 7" xfId="11727"/>
    <cellStyle name="Обычный 3 4 10 7 2" xfId="11728"/>
    <cellStyle name="Обычный 3 4 10 8" xfId="11729"/>
    <cellStyle name="Обычный 3 4 10 8 2" xfId="11730"/>
    <cellStyle name="Обычный 3 4 10 9" xfId="11731"/>
    <cellStyle name="Обычный 3 4 10 9 2" xfId="11732"/>
    <cellStyle name="Обычный 3 4 11" xfId="11733"/>
    <cellStyle name="Обычный 3 4 11 10" xfId="11734"/>
    <cellStyle name="Обычный 3 4 11 10 2" xfId="11735"/>
    <cellStyle name="Обычный 3 4 11 11" xfId="11736"/>
    <cellStyle name="Обычный 3 4 11 11 2" xfId="11737"/>
    <cellStyle name="Обычный 3 4 11 12" xfId="11738"/>
    <cellStyle name="Обычный 3 4 11 12 2" xfId="11739"/>
    <cellStyle name="Обычный 3 4 11 13" xfId="11740"/>
    <cellStyle name="Обычный 3 4 11 13 2" xfId="11741"/>
    <cellStyle name="Обычный 3 4 11 14" xfId="11742"/>
    <cellStyle name="Обычный 3 4 11 14 2" xfId="11743"/>
    <cellStyle name="Обычный 3 4 11 15" xfId="11744"/>
    <cellStyle name="Обычный 3 4 11 15 2" xfId="11745"/>
    <cellStyle name="Обычный 3 4 11 16" xfId="11746"/>
    <cellStyle name="Обычный 3 4 11 16 2" xfId="11747"/>
    <cellStyle name="Обычный 3 4 11 17" xfId="11748"/>
    <cellStyle name="Обычный 3 4 11 2" xfId="11749"/>
    <cellStyle name="Обычный 3 4 11 2 2" xfId="11750"/>
    <cellStyle name="Обычный 3 4 11 3" xfId="11751"/>
    <cellStyle name="Обычный 3 4 11 3 2" xfId="11752"/>
    <cellStyle name="Обычный 3 4 11 4" xfId="11753"/>
    <cellStyle name="Обычный 3 4 11 4 2" xfId="11754"/>
    <cellStyle name="Обычный 3 4 11 5" xfId="11755"/>
    <cellStyle name="Обычный 3 4 11 5 2" xfId="11756"/>
    <cellStyle name="Обычный 3 4 11 6" xfId="11757"/>
    <cellStyle name="Обычный 3 4 11 6 2" xfId="11758"/>
    <cellStyle name="Обычный 3 4 11 7" xfId="11759"/>
    <cellStyle name="Обычный 3 4 11 7 2" xfId="11760"/>
    <cellStyle name="Обычный 3 4 11 8" xfId="11761"/>
    <cellStyle name="Обычный 3 4 11 8 2" xfId="11762"/>
    <cellStyle name="Обычный 3 4 11 9" xfId="11763"/>
    <cellStyle name="Обычный 3 4 11 9 2" xfId="11764"/>
    <cellStyle name="Обычный 3 4 12" xfId="11765"/>
    <cellStyle name="Обычный 3 4 12 2" xfId="11766"/>
    <cellStyle name="Обычный 3 4 13" xfId="11767"/>
    <cellStyle name="Обычный 3 4 13 2" xfId="11768"/>
    <cellStyle name="Обычный 3 4 14" xfId="11769"/>
    <cellStyle name="Обычный 3 4 14 2" xfId="11770"/>
    <cellStyle name="Обычный 3 4 15" xfId="11771"/>
    <cellStyle name="Обычный 3 4 15 2" xfId="11772"/>
    <cellStyle name="Обычный 3 4 16" xfId="11773"/>
    <cellStyle name="Обычный 3 4 16 2" xfId="11774"/>
    <cellStyle name="Обычный 3 4 17" xfId="11775"/>
    <cellStyle name="Обычный 3 4 17 2" xfId="11776"/>
    <cellStyle name="Обычный 3 4 18" xfId="11777"/>
    <cellStyle name="Обычный 3 4 18 2" xfId="11778"/>
    <cellStyle name="Обычный 3 4 19" xfId="11779"/>
    <cellStyle name="Обычный 3 4 19 2" xfId="11780"/>
    <cellStyle name="Обычный 3 4 2" xfId="11781"/>
    <cellStyle name="Обычный 3 4 2 10" xfId="11782"/>
    <cellStyle name="Обычный 3 4 2 10 2" xfId="11783"/>
    <cellStyle name="Обычный 3 4 2 11" xfId="11784"/>
    <cellStyle name="Обычный 3 4 2 11 2" xfId="11785"/>
    <cellStyle name="Обычный 3 4 2 12" xfId="11786"/>
    <cellStyle name="Обычный 3 4 2 12 2" xfId="11787"/>
    <cellStyle name="Обычный 3 4 2 13" xfId="11788"/>
    <cellStyle name="Обычный 3 4 2 13 2" xfId="11789"/>
    <cellStyle name="Обычный 3 4 2 14" xfId="11790"/>
    <cellStyle name="Обычный 3 4 2 14 2" xfId="11791"/>
    <cellStyle name="Обычный 3 4 2 15" xfId="11792"/>
    <cellStyle name="Обычный 3 4 2 15 2" xfId="11793"/>
    <cellStyle name="Обычный 3 4 2 16" xfId="11794"/>
    <cellStyle name="Обычный 3 4 2 16 2" xfId="11795"/>
    <cellStyle name="Обычный 3 4 2 17" xfId="11796"/>
    <cellStyle name="Обычный 3 4 2 17 2" xfId="11797"/>
    <cellStyle name="Обычный 3 4 2 18" xfId="11798"/>
    <cellStyle name="Обычный 3 4 2 18 2" xfId="11799"/>
    <cellStyle name="Обычный 3 4 2 19" xfId="11800"/>
    <cellStyle name="Обычный 3 4 2 19 2" xfId="11801"/>
    <cellStyle name="Обычный 3 4 2 2" xfId="11802"/>
    <cellStyle name="Обычный 3 4 2 2 10" xfId="11803"/>
    <cellStyle name="Обычный 3 4 2 2 10 2" xfId="11804"/>
    <cellStyle name="Обычный 3 4 2 2 11" xfId="11805"/>
    <cellStyle name="Обычный 3 4 2 2 11 2" xfId="11806"/>
    <cellStyle name="Обычный 3 4 2 2 12" xfId="11807"/>
    <cellStyle name="Обычный 3 4 2 2 12 2" xfId="11808"/>
    <cellStyle name="Обычный 3 4 2 2 13" xfId="11809"/>
    <cellStyle name="Обычный 3 4 2 2 13 2" xfId="11810"/>
    <cellStyle name="Обычный 3 4 2 2 14" xfId="11811"/>
    <cellStyle name="Обычный 3 4 2 2 14 2" xfId="11812"/>
    <cellStyle name="Обычный 3 4 2 2 15" xfId="11813"/>
    <cellStyle name="Обычный 3 4 2 2 15 2" xfId="11814"/>
    <cellStyle name="Обычный 3 4 2 2 16" xfId="11815"/>
    <cellStyle name="Обычный 3 4 2 2 16 2" xfId="11816"/>
    <cellStyle name="Обычный 3 4 2 2 17" xfId="11817"/>
    <cellStyle name="Обычный 3 4 2 2 2" xfId="11818"/>
    <cellStyle name="Обычный 3 4 2 2 2 2" xfId="11819"/>
    <cellStyle name="Обычный 3 4 2 2 3" xfId="11820"/>
    <cellStyle name="Обычный 3 4 2 2 3 2" xfId="11821"/>
    <cellStyle name="Обычный 3 4 2 2 4" xfId="11822"/>
    <cellStyle name="Обычный 3 4 2 2 4 2" xfId="11823"/>
    <cellStyle name="Обычный 3 4 2 2 5" xfId="11824"/>
    <cellStyle name="Обычный 3 4 2 2 5 2" xfId="11825"/>
    <cellStyle name="Обычный 3 4 2 2 6" xfId="11826"/>
    <cellStyle name="Обычный 3 4 2 2 6 2" xfId="11827"/>
    <cellStyle name="Обычный 3 4 2 2 7" xfId="11828"/>
    <cellStyle name="Обычный 3 4 2 2 7 2" xfId="11829"/>
    <cellStyle name="Обычный 3 4 2 2 8" xfId="11830"/>
    <cellStyle name="Обычный 3 4 2 2 8 2" xfId="11831"/>
    <cellStyle name="Обычный 3 4 2 2 9" xfId="11832"/>
    <cellStyle name="Обычный 3 4 2 2 9 2" xfId="11833"/>
    <cellStyle name="Обычный 3 4 2 20" xfId="11834"/>
    <cellStyle name="Обычный 3 4 2 20 2" xfId="11835"/>
    <cellStyle name="Обычный 3 4 2 21" xfId="11836"/>
    <cellStyle name="Обычный 3 4 2 21 2" xfId="11837"/>
    <cellStyle name="Обычный 3 4 2 22" xfId="11838"/>
    <cellStyle name="Обычный 3 4 2 22 2" xfId="11839"/>
    <cellStyle name="Обычный 3 4 2 23" xfId="11840"/>
    <cellStyle name="Обычный 3 4 2 23 2" xfId="11841"/>
    <cellStyle name="Обычный 3 4 2 24" xfId="11842"/>
    <cellStyle name="Обычный 3 4 2 24 2" xfId="11843"/>
    <cellStyle name="Обычный 3 4 2 25" xfId="11844"/>
    <cellStyle name="Обычный 3 4 2 25 2" xfId="11845"/>
    <cellStyle name="Обычный 3 4 2 26" xfId="11846"/>
    <cellStyle name="Обычный 3 4 2 3" xfId="11847"/>
    <cellStyle name="Обычный 3 4 2 3 10" xfId="11848"/>
    <cellStyle name="Обычный 3 4 2 3 10 2" xfId="11849"/>
    <cellStyle name="Обычный 3 4 2 3 11" xfId="11850"/>
    <cellStyle name="Обычный 3 4 2 3 11 2" xfId="11851"/>
    <cellStyle name="Обычный 3 4 2 3 12" xfId="11852"/>
    <cellStyle name="Обычный 3 4 2 3 12 2" xfId="11853"/>
    <cellStyle name="Обычный 3 4 2 3 13" xfId="11854"/>
    <cellStyle name="Обычный 3 4 2 3 13 2" xfId="11855"/>
    <cellStyle name="Обычный 3 4 2 3 14" xfId="11856"/>
    <cellStyle name="Обычный 3 4 2 3 14 2" xfId="11857"/>
    <cellStyle name="Обычный 3 4 2 3 15" xfId="11858"/>
    <cellStyle name="Обычный 3 4 2 3 15 2" xfId="11859"/>
    <cellStyle name="Обычный 3 4 2 3 16" xfId="11860"/>
    <cellStyle name="Обычный 3 4 2 3 16 2" xfId="11861"/>
    <cellStyle name="Обычный 3 4 2 3 17" xfId="11862"/>
    <cellStyle name="Обычный 3 4 2 3 2" xfId="11863"/>
    <cellStyle name="Обычный 3 4 2 3 2 2" xfId="11864"/>
    <cellStyle name="Обычный 3 4 2 3 3" xfId="11865"/>
    <cellStyle name="Обычный 3 4 2 3 3 2" xfId="11866"/>
    <cellStyle name="Обычный 3 4 2 3 4" xfId="11867"/>
    <cellStyle name="Обычный 3 4 2 3 4 2" xfId="11868"/>
    <cellStyle name="Обычный 3 4 2 3 5" xfId="11869"/>
    <cellStyle name="Обычный 3 4 2 3 5 2" xfId="11870"/>
    <cellStyle name="Обычный 3 4 2 3 6" xfId="11871"/>
    <cellStyle name="Обычный 3 4 2 3 6 2" xfId="11872"/>
    <cellStyle name="Обычный 3 4 2 3 7" xfId="11873"/>
    <cellStyle name="Обычный 3 4 2 3 7 2" xfId="11874"/>
    <cellStyle name="Обычный 3 4 2 3 8" xfId="11875"/>
    <cellStyle name="Обычный 3 4 2 3 8 2" xfId="11876"/>
    <cellStyle name="Обычный 3 4 2 3 9" xfId="11877"/>
    <cellStyle name="Обычный 3 4 2 3 9 2" xfId="11878"/>
    <cellStyle name="Обычный 3 4 2 4" xfId="11879"/>
    <cellStyle name="Обычный 3 4 2 4 10" xfId="11880"/>
    <cellStyle name="Обычный 3 4 2 4 10 2" xfId="11881"/>
    <cellStyle name="Обычный 3 4 2 4 11" xfId="11882"/>
    <cellStyle name="Обычный 3 4 2 4 11 2" xfId="11883"/>
    <cellStyle name="Обычный 3 4 2 4 12" xfId="11884"/>
    <cellStyle name="Обычный 3 4 2 4 12 2" xfId="11885"/>
    <cellStyle name="Обычный 3 4 2 4 13" xfId="11886"/>
    <cellStyle name="Обычный 3 4 2 4 13 2" xfId="11887"/>
    <cellStyle name="Обычный 3 4 2 4 14" xfId="11888"/>
    <cellStyle name="Обычный 3 4 2 4 14 2" xfId="11889"/>
    <cellStyle name="Обычный 3 4 2 4 15" xfId="11890"/>
    <cellStyle name="Обычный 3 4 2 4 15 2" xfId="11891"/>
    <cellStyle name="Обычный 3 4 2 4 16" xfId="11892"/>
    <cellStyle name="Обычный 3 4 2 4 16 2" xfId="11893"/>
    <cellStyle name="Обычный 3 4 2 4 17" xfId="11894"/>
    <cellStyle name="Обычный 3 4 2 4 2" xfId="11895"/>
    <cellStyle name="Обычный 3 4 2 4 2 2" xfId="11896"/>
    <cellStyle name="Обычный 3 4 2 4 3" xfId="11897"/>
    <cellStyle name="Обычный 3 4 2 4 3 2" xfId="11898"/>
    <cellStyle name="Обычный 3 4 2 4 4" xfId="11899"/>
    <cellStyle name="Обычный 3 4 2 4 4 2" xfId="11900"/>
    <cellStyle name="Обычный 3 4 2 4 5" xfId="11901"/>
    <cellStyle name="Обычный 3 4 2 4 5 2" xfId="11902"/>
    <cellStyle name="Обычный 3 4 2 4 6" xfId="11903"/>
    <cellStyle name="Обычный 3 4 2 4 6 2" xfId="11904"/>
    <cellStyle name="Обычный 3 4 2 4 7" xfId="11905"/>
    <cellStyle name="Обычный 3 4 2 4 7 2" xfId="11906"/>
    <cellStyle name="Обычный 3 4 2 4 8" xfId="11907"/>
    <cellStyle name="Обычный 3 4 2 4 8 2" xfId="11908"/>
    <cellStyle name="Обычный 3 4 2 4 9" xfId="11909"/>
    <cellStyle name="Обычный 3 4 2 4 9 2" xfId="11910"/>
    <cellStyle name="Обычный 3 4 2 5" xfId="11911"/>
    <cellStyle name="Обычный 3 4 2 5 10" xfId="11912"/>
    <cellStyle name="Обычный 3 4 2 5 10 2" xfId="11913"/>
    <cellStyle name="Обычный 3 4 2 5 11" xfId="11914"/>
    <cellStyle name="Обычный 3 4 2 5 11 2" xfId="11915"/>
    <cellStyle name="Обычный 3 4 2 5 12" xfId="11916"/>
    <cellStyle name="Обычный 3 4 2 5 12 2" xfId="11917"/>
    <cellStyle name="Обычный 3 4 2 5 13" xfId="11918"/>
    <cellStyle name="Обычный 3 4 2 5 13 2" xfId="11919"/>
    <cellStyle name="Обычный 3 4 2 5 14" xfId="11920"/>
    <cellStyle name="Обычный 3 4 2 5 14 2" xfId="11921"/>
    <cellStyle name="Обычный 3 4 2 5 15" xfId="11922"/>
    <cellStyle name="Обычный 3 4 2 5 15 2" xfId="11923"/>
    <cellStyle name="Обычный 3 4 2 5 16" xfId="11924"/>
    <cellStyle name="Обычный 3 4 2 5 16 2" xfId="11925"/>
    <cellStyle name="Обычный 3 4 2 5 17" xfId="11926"/>
    <cellStyle name="Обычный 3 4 2 5 2" xfId="11927"/>
    <cellStyle name="Обычный 3 4 2 5 2 2" xfId="11928"/>
    <cellStyle name="Обычный 3 4 2 5 3" xfId="11929"/>
    <cellStyle name="Обычный 3 4 2 5 3 2" xfId="11930"/>
    <cellStyle name="Обычный 3 4 2 5 4" xfId="11931"/>
    <cellStyle name="Обычный 3 4 2 5 4 2" xfId="11932"/>
    <cellStyle name="Обычный 3 4 2 5 5" xfId="11933"/>
    <cellStyle name="Обычный 3 4 2 5 5 2" xfId="11934"/>
    <cellStyle name="Обычный 3 4 2 5 6" xfId="11935"/>
    <cellStyle name="Обычный 3 4 2 5 6 2" xfId="11936"/>
    <cellStyle name="Обычный 3 4 2 5 7" xfId="11937"/>
    <cellStyle name="Обычный 3 4 2 5 7 2" xfId="11938"/>
    <cellStyle name="Обычный 3 4 2 5 8" xfId="11939"/>
    <cellStyle name="Обычный 3 4 2 5 8 2" xfId="11940"/>
    <cellStyle name="Обычный 3 4 2 5 9" xfId="11941"/>
    <cellStyle name="Обычный 3 4 2 5 9 2" xfId="11942"/>
    <cellStyle name="Обычный 3 4 2 6" xfId="11943"/>
    <cellStyle name="Обычный 3 4 2 6 10" xfId="11944"/>
    <cellStyle name="Обычный 3 4 2 6 10 2" xfId="11945"/>
    <cellStyle name="Обычный 3 4 2 6 11" xfId="11946"/>
    <cellStyle name="Обычный 3 4 2 6 11 2" xfId="11947"/>
    <cellStyle name="Обычный 3 4 2 6 12" xfId="11948"/>
    <cellStyle name="Обычный 3 4 2 6 12 2" xfId="11949"/>
    <cellStyle name="Обычный 3 4 2 6 13" xfId="11950"/>
    <cellStyle name="Обычный 3 4 2 6 13 2" xfId="11951"/>
    <cellStyle name="Обычный 3 4 2 6 14" xfId="11952"/>
    <cellStyle name="Обычный 3 4 2 6 14 2" xfId="11953"/>
    <cellStyle name="Обычный 3 4 2 6 15" xfId="11954"/>
    <cellStyle name="Обычный 3 4 2 6 15 2" xfId="11955"/>
    <cellStyle name="Обычный 3 4 2 6 16" xfId="11956"/>
    <cellStyle name="Обычный 3 4 2 6 16 2" xfId="11957"/>
    <cellStyle name="Обычный 3 4 2 6 17" xfId="11958"/>
    <cellStyle name="Обычный 3 4 2 6 2" xfId="11959"/>
    <cellStyle name="Обычный 3 4 2 6 2 2" xfId="11960"/>
    <cellStyle name="Обычный 3 4 2 6 3" xfId="11961"/>
    <cellStyle name="Обычный 3 4 2 6 3 2" xfId="11962"/>
    <cellStyle name="Обычный 3 4 2 6 4" xfId="11963"/>
    <cellStyle name="Обычный 3 4 2 6 4 2" xfId="11964"/>
    <cellStyle name="Обычный 3 4 2 6 5" xfId="11965"/>
    <cellStyle name="Обычный 3 4 2 6 5 2" xfId="11966"/>
    <cellStyle name="Обычный 3 4 2 6 6" xfId="11967"/>
    <cellStyle name="Обычный 3 4 2 6 6 2" xfId="11968"/>
    <cellStyle name="Обычный 3 4 2 6 7" xfId="11969"/>
    <cellStyle name="Обычный 3 4 2 6 7 2" xfId="11970"/>
    <cellStyle name="Обычный 3 4 2 6 8" xfId="11971"/>
    <cellStyle name="Обычный 3 4 2 6 8 2" xfId="11972"/>
    <cellStyle name="Обычный 3 4 2 6 9" xfId="11973"/>
    <cellStyle name="Обычный 3 4 2 6 9 2" xfId="11974"/>
    <cellStyle name="Обычный 3 4 2 7" xfId="11975"/>
    <cellStyle name="Обычный 3 4 2 7 10" xfId="11976"/>
    <cellStyle name="Обычный 3 4 2 7 10 2" xfId="11977"/>
    <cellStyle name="Обычный 3 4 2 7 11" xfId="11978"/>
    <cellStyle name="Обычный 3 4 2 7 11 2" xfId="11979"/>
    <cellStyle name="Обычный 3 4 2 7 12" xfId="11980"/>
    <cellStyle name="Обычный 3 4 2 7 12 2" xfId="11981"/>
    <cellStyle name="Обычный 3 4 2 7 13" xfId="11982"/>
    <cellStyle name="Обычный 3 4 2 7 13 2" xfId="11983"/>
    <cellStyle name="Обычный 3 4 2 7 14" xfId="11984"/>
    <cellStyle name="Обычный 3 4 2 7 14 2" xfId="11985"/>
    <cellStyle name="Обычный 3 4 2 7 15" xfId="11986"/>
    <cellStyle name="Обычный 3 4 2 7 15 2" xfId="11987"/>
    <cellStyle name="Обычный 3 4 2 7 16" xfId="11988"/>
    <cellStyle name="Обычный 3 4 2 7 16 2" xfId="11989"/>
    <cellStyle name="Обычный 3 4 2 7 17" xfId="11990"/>
    <cellStyle name="Обычный 3 4 2 7 2" xfId="11991"/>
    <cellStyle name="Обычный 3 4 2 7 2 2" xfId="11992"/>
    <cellStyle name="Обычный 3 4 2 7 3" xfId="11993"/>
    <cellStyle name="Обычный 3 4 2 7 3 2" xfId="11994"/>
    <cellStyle name="Обычный 3 4 2 7 4" xfId="11995"/>
    <cellStyle name="Обычный 3 4 2 7 4 2" xfId="11996"/>
    <cellStyle name="Обычный 3 4 2 7 5" xfId="11997"/>
    <cellStyle name="Обычный 3 4 2 7 5 2" xfId="11998"/>
    <cellStyle name="Обычный 3 4 2 7 6" xfId="11999"/>
    <cellStyle name="Обычный 3 4 2 7 6 2" xfId="12000"/>
    <cellStyle name="Обычный 3 4 2 7 7" xfId="12001"/>
    <cellStyle name="Обычный 3 4 2 7 7 2" xfId="12002"/>
    <cellStyle name="Обычный 3 4 2 7 8" xfId="12003"/>
    <cellStyle name="Обычный 3 4 2 7 8 2" xfId="12004"/>
    <cellStyle name="Обычный 3 4 2 7 9" xfId="12005"/>
    <cellStyle name="Обычный 3 4 2 7 9 2" xfId="12006"/>
    <cellStyle name="Обычный 3 4 2 8" xfId="12007"/>
    <cellStyle name="Обычный 3 4 2 8 10" xfId="12008"/>
    <cellStyle name="Обычный 3 4 2 8 10 2" xfId="12009"/>
    <cellStyle name="Обычный 3 4 2 8 11" xfId="12010"/>
    <cellStyle name="Обычный 3 4 2 8 11 2" xfId="12011"/>
    <cellStyle name="Обычный 3 4 2 8 12" xfId="12012"/>
    <cellStyle name="Обычный 3 4 2 8 12 2" xfId="12013"/>
    <cellStyle name="Обычный 3 4 2 8 13" xfId="12014"/>
    <cellStyle name="Обычный 3 4 2 8 13 2" xfId="12015"/>
    <cellStyle name="Обычный 3 4 2 8 14" xfId="12016"/>
    <cellStyle name="Обычный 3 4 2 8 14 2" xfId="12017"/>
    <cellStyle name="Обычный 3 4 2 8 15" xfId="12018"/>
    <cellStyle name="Обычный 3 4 2 8 15 2" xfId="12019"/>
    <cellStyle name="Обычный 3 4 2 8 16" xfId="12020"/>
    <cellStyle name="Обычный 3 4 2 8 16 2" xfId="12021"/>
    <cellStyle name="Обычный 3 4 2 8 17" xfId="12022"/>
    <cellStyle name="Обычный 3 4 2 8 2" xfId="12023"/>
    <cellStyle name="Обычный 3 4 2 8 2 2" xfId="12024"/>
    <cellStyle name="Обычный 3 4 2 8 3" xfId="12025"/>
    <cellStyle name="Обычный 3 4 2 8 3 2" xfId="12026"/>
    <cellStyle name="Обычный 3 4 2 8 4" xfId="12027"/>
    <cellStyle name="Обычный 3 4 2 8 4 2" xfId="12028"/>
    <cellStyle name="Обычный 3 4 2 8 5" xfId="12029"/>
    <cellStyle name="Обычный 3 4 2 8 5 2" xfId="12030"/>
    <cellStyle name="Обычный 3 4 2 8 6" xfId="12031"/>
    <cellStyle name="Обычный 3 4 2 8 6 2" xfId="12032"/>
    <cellStyle name="Обычный 3 4 2 8 7" xfId="12033"/>
    <cellStyle name="Обычный 3 4 2 8 7 2" xfId="12034"/>
    <cellStyle name="Обычный 3 4 2 8 8" xfId="12035"/>
    <cellStyle name="Обычный 3 4 2 8 8 2" xfId="12036"/>
    <cellStyle name="Обычный 3 4 2 8 9" xfId="12037"/>
    <cellStyle name="Обычный 3 4 2 8 9 2" xfId="12038"/>
    <cellStyle name="Обычный 3 4 2 9" xfId="12039"/>
    <cellStyle name="Обычный 3 4 2 9 2" xfId="12040"/>
    <cellStyle name="Обычный 3 4 20" xfId="12041"/>
    <cellStyle name="Обычный 3 4 20 2" xfId="12042"/>
    <cellStyle name="Обычный 3 4 21" xfId="12043"/>
    <cellStyle name="Обычный 3 4 21 2" xfId="12044"/>
    <cellStyle name="Обычный 3 4 22" xfId="12045"/>
    <cellStyle name="Обычный 3 4 22 2" xfId="12046"/>
    <cellStyle name="Обычный 3 4 23" xfId="12047"/>
    <cellStyle name="Обычный 3 4 23 2" xfId="12048"/>
    <cellStyle name="Обычный 3 4 24" xfId="12049"/>
    <cellStyle name="Обычный 3 4 24 2" xfId="12050"/>
    <cellStyle name="Обычный 3 4 25" xfId="12051"/>
    <cellStyle name="Обычный 3 4 25 2" xfId="12052"/>
    <cellStyle name="Обычный 3 4 26" xfId="12053"/>
    <cellStyle name="Обычный 3 4 26 2" xfId="12054"/>
    <cellStyle name="Обычный 3 4 27" xfId="12055"/>
    <cellStyle name="Обычный 3 4 27 2" xfId="12056"/>
    <cellStyle name="Обычный 3 4 28" xfId="12057"/>
    <cellStyle name="Обычный 3 4 28 2" xfId="12058"/>
    <cellStyle name="Обычный 3 4 29" xfId="12059"/>
    <cellStyle name="Обычный 3 4 3" xfId="12060"/>
    <cellStyle name="Обычный 3 4 3 10" xfId="12061"/>
    <cellStyle name="Обычный 3 4 3 10 2" xfId="12062"/>
    <cellStyle name="Обычный 3 4 3 11" xfId="12063"/>
    <cellStyle name="Обычный 3 4 3 11 2" xfId="12064"/>
    <cellStyle name="Обычный 3 4 3 12" xfId="12065"/>
    <cellStyle name="Обычный 3 4 3 12 2" xfId="12066"/>
    <cellStyle name="Обычный 3 4 3 13" xfId="12067"/>
    <cellStyle name="Обычный 3 4 3 13 2" xfId="12068"/>
    <cellStyle name="Обычный 3 4 3 14" xfId="12069"/>
    <cellStyle name="Обычный 3 4 3 14 2" xfId="12070"/>
    <cellStyle name="Обычный 3 4 3 15" xfId="12071"/>
    <cellStyle name="Обычный 3 4 3 15 2" xfId="12072"/>
    <cellStyle name="Обычный 3 4 3 16" xfId="12073"/>
    <cellStyle name="Обычный 3 4 3 16 2" xfId="12074"/>
    <cellStyle name="Обычный 3 4 3 17" xfId="12075"/>
    <cellStyle name="Обычный 3 4 3 17 2" xfId="12076"/>
    <cellStyle name="Обычный 3 4 3 18" xfId="12077"/>
    <cellStyle name="Обычный 3 4 3 18 2" xfId="12078"/>
    <cellStyle name="Обычный 3 4 3 19" xfId="12079"/>
    <cellStyle name="Обычный 3 4 3 19 2" xfId="12080"/>
    <cellStyle name="Обычный 3 4 3 2" xfId="12081"/>
    <cellStyle name="Обычный 3 4 3 2 10" xfId="12082"/>
    <cellStyle name="Обычный 3 4 3 2 10 2" xfId="12083"/>
    <cellStyle name="Обычный 3 4 3 2 11" xfId="12084"/>
    <cellStyle name="Обычный 3 4 3 2 11 2" xfId="12085"/>
    <cellStyle name="Обычный 3 4 3 2 12" xfId="12086"/>
    <cellStyle name="Обычный 3 4 3 2 12 2" xfId="12087"/>
    <cellStyle name="Обычный 3 4 3 2 13" xfId="12088"/>
    <cellStyle name="Обычный 3 4 3 2 13 2" xfId="12089"/>
    <cellStyle name="Обычный 3 4 3 2 14" xfId="12090"/>
    <cellStyle name="Обычный 3 4 3 2 14 2" xfId="12091"/>
    <cellStyle name="Обычный 3 4 3 2 15" xfId="12092"/>
    <cellStyle name="Обычный 3 4 3 2 15 2" xfId="12093"/>
    <cellStyle name="Обычный 3 4 3 2 16" xfId="12094"/>
    <cellStyle name="Обычный 3 4 3 2 16 2" xfId="12095"/>
    <cellStyle name="Обычный 3 4 3 2 17" xfId="12096"/>
    <cellStyle name="Обычный 3 4 3 2 2" xfId="12097"/>
    <cellStyle name="Обычный 3 4 3 2 2 2" xfId="12098"/>
    <cellStyle name="Обычный 3 4 3 2 3" xfId="12099"/>
    <cellStyle name="Обычный 3 4 3 2 3 2" xfId="12100"/>
    <cellStyle name="Обычный 3 4 3 2 4" xfId="12101"/>
    <cellStyle name="Обычный 3 4 3 2 4 2" xfId="12102"/>
    <cellStyle name="Обычный 3 4 3 2 5" xfId="12103"/>
    <cellStyle name="Обычный 3 4 3 2 5 2" xfId="12104"/>
    <cellStyle name="Обычный 3 4 3 2 6" xfId="12105"/>
    <cellStyle name="Обычный 3 4 3 2 6 2" xfId="12106"/>
    <cellStyle name="Обычный 3 4 3 2 7" xfId="12107"/>
    <cellStyle name="Обычный 3 4 3 2 7 2" xfId="12108"/>
    <cellStyle name="Обычный 3 4 3 2 8" xfId="12109"/>
    <cellStyle name="Обычный 3 4 3 2 8 2" xfId="12110"/>
    <cellStyle name="Обычный 3 4 3 2 9" xfId="12111"/>
    <cellStyle name="Обычный 3 4 3 2 9 2" xfId="12112"/>
    <cellStyle name="Обычный 3 4 3 20" xfId="12113"/>
    <cellStyle name="Обычный 3 4 3 20 2" xfId="12114"/>
    <cellStyle name="Обычный 3 4 3 21" xfId="12115"/>
    <cellStyle name="Обычный 3 4 3 21 2" xfId="12116"/>
    <cellStyle name="Обычный 3 4 3 22" xfId="12117"/>
    <cellStyle name="Обычный 3 4 3 22 2" xfId="12118"/>
    <cellStyle name="Обычный 3 4 3 23" xfId="12119"/>
    <cellStyle name="Обычный 3 4 3 23 2" xfId="12120"/>
    <cellStyle name="Обычный 3 4 3 24" xfId="12121"/>
    <cellStyle name="Обычный 3 4 3 24 2" xfId="12122"/>
    <cellStyle name="Обычный 3 4 3 25" xfId="12123"/>
    <cellStyle name="Обычный 3 4 3 25 2" xfId="12124"/>
    <cellStyle name="Обычный 3 4 3 26" xfId="12125"/>
    <cellStyle name="Обычный 3 4 3 3" xfId="12126"/>
    <cellStyle name="Обычный 3 4 3 3 10" xfId="12127"/>
    <cellStyle name="Обычный 3 4 3 3 10 2" xfId="12128"/>
    <cellStyle name="Обычный 3 4 3 3 11" xfId="12129"/>
    <cellStyle name="Обычный 3 4 3 3 11 2" xfId="12130"/>
    <cellStyle name="Обычный 3 4 3 3 12" xfId="12131"/>
    <cellStyle name="Обычный 3 4 3 3 12 2" xfId="12132"/>
    <cellStyle name="Обычный 3 4 3 3 13" xfId="12133"/>
    <cellStyle name="Обычный 3 4 3 3 13 2" xfId="12134"/>
    <cellStyle name="Обычный 3 4 3 3 14" xfId="12135"/>
    <cellStyle name="Обычный 3 4 3 3 14 2" xfId="12136"/>
    <cellStyle name="Обычный 3 4 3 3 15" xfId="12137"/>
    <cellStyle name="Обычный 3 4 3 3 15 2" xfId="12138"/>
    <cellStyle name="Обычный 3 4 3 3 16" xfId="12139"/>
    <cellStyle name="Обычный 3 4 3 3 16 2" xfId="12140"/>
    <cellStyle name="Обычный 3 4 3 3 17" xfId="12141"/>
    <cellStyle name="Обычный 3 4 3 3 2" xfId="12142"/>
    <cellStyle name="Обычный 3 4 3 3 2 2" xfId="12143"/>
    <cellStyle name="Обычный 3 4 3 3 3" xfId="12144"/>
    <cellStyle name="Обычный 3 4 3 3 3 2" xfId="12145"/>
    <cellStyle name="Обычный 3 4 3 3 4" xfId="12146"/>
    <cellStyle name="Обычный 3 4 3 3 4 2" xfId="12147"/>
    <cellStyle name="Обычный 3 4 3 3 5" xfId="12148"/>
    <cellStyle name="Обычный 3 4 3 3 5 2" xfId="12149"/>
    <cellStyle name="Обычный 3 4 3 3 6" xfId="12150"/>
    <cellStyle name="Обычный 3 4 3 3 6 2" xfId="12151"/>
    <cellStyle name="Обычный 3 4 3 3 7" xfId="12152"/>
    <cellStyle name="Обычный 3 4 3 3 7 2" xfId="12153"/>
    <cellStyle name="Обычный 3 4 3 3 8" xfId="12154"/>
    <cellStyle name="Обычный 3 4 3 3 8 2" xfId="12155"/>
    <cellStyle name="Обычный 3 4 3 3 9" xfId="12156"/>
    <cellStyle name="Обычный 3 4 3 3 9 2" xfId="12157"/>
    <cellStyle name="Обычный 3 4 3 4" xfId="12158"/>
    <cellStyle name="Обычный 3 4 3 4 10" xfId="12159"/>
    <cellStyle name="Обычный 3 4 3 4 10 2" xfId="12160"/>
    <cellStyle name="Обычный 3 4 3 4 11" xfId="12161"/>
    <cellStyle name="Обычный 3 4 3 4 11 2" xfId="12162"/>
    <cellStyle name="Обычный 3 4 3 4 12" xfId="12163"/>
    <cellStyle name="Обычный 3 4 3 4 12 2" xfId="12164"/>
    <cellStyle name="Обычный 3 4 3 4 13" xfId="12165"/>
    <cellStyle name="Обычный 3 4 3 4 13 2" xfId="12166"/>
    <cellStyle name="Обычный 3 4 3 4 14" xfId="12167"/>
    <cellStyle name="Обычный 3 4 3 4 14 2" xfId="12168"/>
    <cellStyle name="Обычный 3 4 3 4 15" xfId="12169"/>
    <cellStyle name="Обычный 3 4 3 4 15 2" xfId="12170"/>
    <cellStyle name="Обычный 3 4 3 4 16" xfId="12171"/>
    <cellStyle name="Обычный 3 4 3 4 16 2" xfId="12172"/>
    <cellStyle name="Обычный 3 4 3 4 17" xfId="12173"/>
    <cellStyle name="Обычный 3 4 3 4 2" xfId="12174"/>
    <cellStyle name="Обычный 3 4 3 4 2 2" xfId="12175"/>
    <cellStyle name="Обычный 3 4 3 4 3" xfId="12176"/>
    <cellStyle name="Обычный 3 4 3 4 3 2" xfId="12177"/>
    <cellStyle name="Обычный 3 4 3 4 4" xfId="12178"/>
    <cellStyle name="Обычный 3 4 3 4 4 2" xfId="12179"/>
    <cellStyle name="Обычный 3 4 3 4 5" xfId="12180"/>
    <cellStyle name="Обычный 3 4 3 4 5 2" xfId="12181"/>
    <cellStyle name="Обычный 3 4 3 4 6" xfId="12182"/>
    <cellStyle name="Обычный 3 4 3 4 6 2" xfId="12183"/>
    <cellStyle name="Обычный 3 4 3 4 7" xfId="12184"/>
    <cellStyle name="Обычный 3 4 3 4 7 2" xfId="12185"/>
    <cellStyle name="Обычный 3 4 3 4 8" xfId="12186"/>
    <cellStyle name="Обычный 3 4 3 4 8 2" xfId="12187"/>
    <cellStyle name="Обычный 3 4 3 4 9" xfId="12188"/>
    <cellStyle name="Обычный 3 4 3 4 9 2" xfId="12189"/>
    <cellStyle name="Обычный 3 4 3 5" xfId="12190"/>
    <cellStyle name="Обычный 3 4 3 5 10" xfId="12191"/>
    <cellStyle name="Обычный 3 4 3 5 10 2" xfId="12192"/>
    <cellStyle name="Обычный 3 4 3 5 11" xfId="12193"/>
    <cellStyle name="Обычный 3 4 3 5 11 2" xfId="12194"/>
    <cellStyle name="Обычный 3 4 3 5 12" xfId="12195"/>
    <cellStyle name="Обычный 3 4 3 5 12 2" xfId="12196"/>
    <cellStyle name="Обычный 3 4 3 5 13" xfId="12197"/>
    <cellStyle name="Обычный 3 4 3 5 13 2" xfId="12198"/>
    <cellStyle name="Обычный 3 4 3 5 14" xfId="12199"/>
    <cellStyle name="Обычный 3 4 3 5 14 2" xfId="12200"/>
    <cellStyle name="Обычный 3 4 3 5 15" xfId="12201"/>
    <cellStyle name="Обычный 3 4 3 5 15 2" xfId="12202"/>
    <cellStyle name="Обычный 3 4 3 5 16" xfId="12203"/>
    <cellStyle name="Обычный 3 4 3 5 16 2" xfId="12204"/>
    <cellStyle name="Обычный 3 4 3 5 17" xfId="12205"/>
    <cellStyle name="Обычный 3 4 3 5 2" xfId="12206"/>
    <cellStyle name="Обычный 3 4 3 5 2 2" xfId="12207"/>
    <cellStyle name="Обычный 3 4 3 5 3" xfId="12208"/>
    <cellStyle name="Обычный 3 4 3 5 3 2" xfId="12209"/>
    <cellStyle name="Обычный 3 4 3 5 4" xfId="12210"/>
    <cellStyle name="Обычный 3 4 3 5 4 2" xfId="12211"/>
    <cellStyle name="Обычный 3 4 3 5 5" xfId="12212"/>
    <cellStyle name="Обычный 3 4 3 5 5 2" xfId="12213"/>
    <cellStyle name="Обычный 3 4 3 5 6" xfId="12214"/>
    <cellStyle name="Обычный 3 4 3 5 6 2" xfId="12215"/>
    <cellStyle name="Обычный 3 4 3 5 7" xfId="12216"/>
    <cellStyle name="Обычный 3 4 3 5 7 2" xfId="12217"/>
    <cellStyle name="Обычный 3 4 3 5 8" xfId="12218"/>
    <cellStyle name="Обычный 3 4 3 5 8 2" xfId="12219"/>
    <cellStyle name="Обычный 3 4 3 5 9" xfId="12220"/>
    <cellStyle name="Обычный 3 4 3 5 9 2" xfId="12221"/>
    <cellStyle name="Обычный 3 4 3 6" xfId="12222"/>
    <cellStyle name="Обычный 3 4 3 6 10" xfId="12223"/>
    <cellStyle name="Обычный 3 4 3 6 10 2" xfId="12224"/>
    <cellStyle name="Обычный 3 4 3 6 11" xfId="12225"/>
    <cellStyle name="Обычный 3 4 3 6 11 2" xfId="12226"/>
    <cellStyle name="Обычный 3 4 3 6 12" xfId="12227"/>
    <cellStyle name="Обычный 3 4 3 6 12 2" xfId="12228"/>
    <cellStyle name="Обычный 3 4 3 6 13" xfId="12229"/>
    <cellStyle name="Обычный 3 4 3 6 13 2" xfId="12230"/>
    <cellStyle name="Обычный 3 4 3 6 14" xfId="12231"/>
    <cellStyle name="Обычный 3 4 3 6 14 2" xfId="12232"/>
    <cellStyle name="Обычный 3 4 3 6 15" xfId="12233"/>
    <cellStyle name="Обычный 3 4 3 6 15 2" xfId="12234"/>
    <cellStyle name="Обычный 3 4 3 6 16" xfId="12235"/>
    <cellStyle name="Обычный 3 4 3 6 16 2" xfId="12236"/>
    <cellStyle name="Обычный 3 4 3 6 17" xfId="12237"/>
    <cellStyle name="Обычный 3 4 3 6 2" xfId="12238"/>
    <cellStyle name="Обычный 3 4 3 6 2 2" xfId="12239"/>
    <cellStyle name="Обычный 3 4 3 6 3" xfId="12240"/>
    <cellStyle name="Обычный 3 4 3 6 3 2" xfId="12241"/>
    <cellStyle name="Обычный 3 4 3 6 4" xfId="12242"/>
    <cellStyle name="Обычный 3 4 3 6 4 2" xfId="12243"/>
    <cellStyle name="Обычный 3 4 3 6 5" xfId="12244"/>
    <cellStyle name="Обычный 3 4 3 6 5 2" xfId="12245"/>
    <cellStyle name="Обычный 3 4 3 6 6" xfId="12246"/>
    <cellStyle name="Обычный 3 4 3 6 6 2" xfId="12247"/>
    <cellStyle name="Обычный 3 4 3 6 7" xfId="12248"/>
    <cellStyle name="Обычный 3 4 3 6 7 2" xfId="12249"/>
    <cellStyle name="Обычный 3 4 3 6 8" xfId="12250"/>
    <cellStyle name="Обычный 3 4 3 6 8 2" xfId="12251"/>
    <cellStyle name="Обычный 3 4 3 6 9" xfId="12252"/>
    <cellStyle name="Обычный 3 4 3 6 9 2" xfId="12253"/>
    <cellStyle name="Обычный 3 4 3 7" xfId="12254"/>
    <cellStyle name="Обычный 3 4 3 7 10" xfId="12255"/>
    <cellStyle name="Обычный 3 4 3 7 10 2" xfId="12256"/>
    <cellStyle name="Обычный 3 4 3 7 11" xfId="12257"/>
    <cellStyle name="Обычный 3 4 3 7 11 2" xfId="12258"/>
    <cellStyle name="Обычный 3 4 3 7 12" xfId="12259"/>
    <cellStyle name="Обычный 3 4 3 7 12 2" xfId="12260"/>
    <cellStyle name="Обычный 3 4 3 7 13" xfId="12261"/>
    <cellStyle name="Обычный 3 4 3 7 13 2" xfId="12262"/>
    <cellStyle name="Обычный 3 4 3 7 14" xfId="12263"/>
    <cellStyle name="Обычный 3 4 3 7 14 2" xfId="12264"/>
    <cellStyle name="Обычный 3 4 3 7 15" xfId="12265"/>
    <cellStyle name="Обычный 3 4 3 7 15 2" xfId="12266"/>
    <cellStyle name="Обычный 3 4 3 7 16" xfId="12267"/>
    <cellStyle name="Обычный 3 4 3 7 16 2" xfId="12268"/>
    <cellStyle name="Обычный 3 4 3 7 17" xfId="12269"/>
    <cellStyle name="Обычный 3 4 3 7 2" xfId="12270"/>
    <cellStyle name="Обычный 3 4 3 7 2 2" xfId="12271"/>
    <cellStyle name="Обычный 3 4 3 7 3" xfId="12272"/>
    <cellStyle name="Обычный 3 4 3 7 3 2" xfId="12273"/>
    <cellStyle name="Обычный 3 4 3 7 4" xfId="12274"/>
    <cellStyle name="Обычный 3 4 3 7 4 2" xfId="12275"/>
    <cellStyle name="Обычный 3 4 3 7 5" xfId="12276"/>
    <cellStyle name="Обычный 3 4 3 7 5 2" xfId="12277"/>
    <cellStyle name="Обычный 3 4 3 7 6" xfId="12278"/>
    <cellStyle name="Обычный 3 4 3 7 6 2" xfId="12279"/>
    <cellStyle name="Обычный 3 4 3 7 7" xfId="12280"/>
    <cellStyle name="Обычный 3 4 3 7 7 2" xfId="12281"/>
    <cellStyle name="Обычный 3 4 3 7 8" xfId="12282"/>
    <cellStyle name="Обычный 3 4 3 7 8 2" xfId="12283"/>
    <cellStyle name="Обычный 3 4 3 7 9" xfId="12284"/>
    <cellStyle name="Обычный 3 4 3 7 9 2" xfId="12285"/>
    <cellStyle name="Обычный 3 4 3 8" xfId="12286"/>
    <cellStyle name="Обычный 3 4 3 8 10" xfId="12287"/>
    <cellStyle name="Обычный 3 4 3 8 10 2" xfId="12288"/>
    <cellStyle name="Обычный 3 4 3 8 11" xfId="12289"/>
    <cellStyle name="Обычный 3 4 3 8 11 2" xfId="12290"/>
    <cellStyle name="Обычный 3 4 3 8 12" xfId="12291"/>
    <cellStyle name="Обычный 3 4 3 8 12 2" xfId="12292"/>
    <cellStyle name="Обычный 3 4 3 8 13" xfId="12293"/>
    <cellStyle name="Обычный 3 4 3 8 13 2" xfId="12294"/>
    <cellStyle name="Обычный 3 4 3 8 14" xfId="12295"/>
    <cellStyle name="Обычный 3 4 3 8 14 2" xfId="12296"/>
    <cellStyle name="Обычный 3 4 3 8 15" xfId="12297"/>
    <cellStyle name="Обычный 3 4 3 8 15 2" xfId="12298"/>
    <cellStyle name="Обычный 3 4 3 8 16" xfId="12299"/>
    <cellStyle name="Обычный 3 4 3 8 16 2" xfId="12300"/>
    <cellStyle name="Обычный 3 4 3 8 17" xfId="12301"/>
    <cellStyle name="Обычный 3 4 3 8 2" xfId="12302"/>
    <cellStyle name="Обычный 3 4 3 8 2 2" xfId="12303"/>
    <cellStyle name="Обычный 3 4 3 8 3" xfId="12304"/>
    <cellStyle name="Обычный 3 4 3 8 3 2" xfId="12305"/>
    <cellStyle name="Обычный 3 4 3 8 4" xfId="12306"/>
    <cellStyle name="Обычный 3 4 3 8 4 2" xfId="12307"/>
    <cellStyle name="Обычный 3 4 3 8 5" xfId="12308"/>
    <cellStyle name="Обычный 3 4 3 8 5 2" xfId="12309"/>
    <cellStyle name="Обычный 3 4 3 8 6" xfId="12310"/>
    <cellStyle name="Обычный 3 4 3 8 6 2" xfId="12311"/>
    <cellStyle name="Обычный 3 4 3 8 7" xfId="12312"/>
    <cellStyle name="Обычный 3 4 3 8 7 2" xfId="12313"/>
    <cellStyle name="Обычный 3 4 3 8 8" xfId="12314"/>
    <cellStyle name="Обычный 3 4 3 8 8 2" xfId="12315"/>
    <cellStyle name="Обычный 3 4 3 8 9" xfId="12316"/>
    <cellStyle name="Обычный 3 4 3 8 9 2" xfId="12317"/>
    <cellStyle name="Обычный 3 4 3 9" xfId="12318"/>
    <cellStyle name="Обычный 3 4 3 9 2" xfId="12319"/>
    <cellStyle name="Обычный 3 4 30" xfId="12320"/>
    <cellStyle name="Обычный 3 4 4" xfId="12321"/>
    <cellStyle name="Обычный 3 4 4 10" xfId="12322"/>
    <cellStyle name="Обычный 3 4 4 10 2" xfId="12323"/>
    <cellStyle name="Обычный 3 4 4 11" xfId="12324"/>
    <cellStyle name="Обычный 3 4 4 11 2" xfId="12325"/>
    <cellStyle name="Обычный 3 4 4 12" xfId="12326"/>
    <cellStyle name="Обычный 3 4 4 12 2" xfId="12327"/>
    <cellStyle name="Обычный 3 4 4 13" xfId="12328"/>
    <cellStyle name="Обычный 3 4 4 13 2" xfId="12329"/>
    <cellStyle name="Обычный 3 4 4 14" xfId="12330"/>
    <cellStyle name="Обычный 3 4 4 14 2" xfId="12331"/>
    <cellStyle name="Обычный 3 4 4 15" xfId="12332"/>
    <cellStyle name="Обычный 3 4 4 15 2" xfId="12333"/>
    <cellStyle name="Обычный 3 4 4 16" xfId="12334"/>
    <cellStyle name="Обычный 3 4 4 16 2" xfId="12335"/>
    <cellStyle name="Обычный 3 4 4 17" xfId="12336"/>
    <cellStyle name="Обычный 3 4 4 17 2" xfId="12337"/>
    <cellStyle name="Обычный 3 4 4 18" xfId="12338"/>
    <cellStyle name="Обычный 3 4 4 18 2" xfId="12339"/>
    <cellStyle name="Обычный 3 4 4 19" xfId="12340"/>
    <cellStyle name="Обычный 3 4 4 19 2" xfId="12341"/>
    <cellStyle name="Обычный 3 4 4 2" xfId="12342"/>
    <cellStyle name="Обычный 3 4 4 2 10" xfId="12343"/>
    <cellStyle name="Обычный 3 4 4 2 10 2" xfId="12344"/>
    <cellStyle name="Обычный 3 4 4 2 11" xfId="12345"/>
    <cellStyle name="Обычный 3 4 4 2 11 2" xfId="12346"/>
    <cellStyle name="Обычный 3 4 4 2 12" xfId="12347"/>
    <cellStyle name="Обычный 3 4 4 2 12 2" xfId="12348"/>
    <cellStyle name="Обычный 3 4 4 2 13" xfId="12349"/>
    <cellStyle name="Обычный 3 4 4 2 13 2" xfId="12350"/>
    <cellStyle name="Обычный 3 4 4 2 14" xfId="12351"/>
    <cellStyle name="Обычный 3 4 4 2 14 2" xfId="12352"/>
    <cellStyle name="Обычный 3 4 4 2 15" xfId="12353"/>
    <cellStyle name="Обычный 3 4 4 2 15 2" xfId="12354"/>
    <cellStyle name="Обычный 3 4 4 2 16" xfId="12355"/>
    <cellStyle name="Обычный 3 4 4 2 16 2" xfId="12356"/>
    <cellStyle name="Обычный 3 4 4 2 17" xfId="12357"/>
    <cellStyle name="Обычный 3 4 4 2 2" xfId="12358"/>
    <cellStyle name="Обычный 3 4 4 2 2 2" xfId="12359"/>
    <cellStyle name="Обычный 3 4 4 2 3" xfId="12360"/>
    <cellStyle name="Обычный 3 4 4 2 3 2" xfId="12361"/>
    <cellStyle name="Обычный 3 4 4 2 4" xfId="12362"/>
    <cellStyle name="Обычный 3 4 4 2 4 2" xfId="12363"/>
    <cellStyle name="Обычный 3 4 4 2 5" xfId="12364"/>
    <cellStyle name="Обычный 3 4 4 2 5 2" xfId="12365"/>
    <cellStyle name="Обычный 3 4 4 2 6" xfId="12366"/>
    <cellStyle name="Обычный 3 4 4 2 6 2" xfId="12367"/>
    <cellStyle name="Обычный 3 4 4 2 7" xfId="12368"/>
    <cellStyle name="Обычный 3 4 4 2 7 2" xfId="12369"/>
    <cellStyle name="Обычный 3 4 4 2 8" xfId="12370"/>
    <cellStyle name="Обычный 3 4 4 2 8 2" xfId="12371"/>
    <cellStyle name="Обычный 3 4 4 2 9" xfId="12372"/>
    <cellStyle name="Обычный 3 4 4 2 9 2" xfId="12373"/>
    <cellStyle name="Обычный 3 4 4 20" xfId="12374"/>
    <cellStyle name="Обычный 3 4 4 20 2" xfId="12375"/>
    <cellStyle name="Обычный 3 4 4 21" xfId="12376"/>
    <cellStyle name="Обычный 3 4 4 21 2" xfId="12377"/>
    <cellStyle name="Обычный 3 4 4 22" xfId="12378"/>
    <cellStyle name="Обычный 3 4 4 22 2" xfId="12379"/>
    <cellStyle name="Обычный 3 4 4 23" xfId="12380"/>
    <cellStyle name="Обычный 3 4 4 23 2" xfId="12381"/>
    <cellStyle name="Обычный 3 4 4 24" xfId="12382"/>
    <cellStyle name="Обычный 3 4 4 24 2" xfId="12383"/>
    <cellStyle name="Обычный 3 4 4 25" xfId="12384"/>
    <cellStyle name="Обычный 3 4 4 25 2" xfId="12385"/>
    <cellStyle name="Обычный 3 4 4 26" xfId="12386"/>
    <cellStyle name="Обычный 3 4 4 3" xfId="12387"/>
    <cellStyle name="Обычный 3 4 4 3 10" xfId="12388"/>
    <cellStyle name="Обычный 3 4 4 3 10 2" xfId="12389"/>
    <cellStyle name="Обычный 3 4 4 3 11" xfId="12390"/>
    <cellStyle name="Обычный 3 4 4 3 11 2" xfId="12391"/>
    <cellStyle name="Обычный 3 4 4 3 12" xfId="12392"/>
    <cellStyle name="Обычный 3 4 4 3 12 2" xfId="12393"/>
    <cellStyle name="Обычный 3 4 4 3 13" xfId="12394"/>
    <cellStyle name="Обычный 3 4 4 3 13 2" xfId="12395"/>
    <cellStyle name="Обычный 3 4 4 3 14" xfId="12396"/>
    <cellStyle name="Обычный 3 4 4 3 14 2" xfId="12397"/>
    <cellStyle name="Обычный 3 4 4 3 15" xfId="12398"/>
    <cellStyle name="Обычный 3 4 4 3 15 2" xfId="12399"/>
    <cellStyle name="Обычный 3 4 4 3 16" xfId="12400"/>
    <cellStyle name="Обычный 3 4 4 3 16 2" xfId="12401"/>
    <cellStyle name="Обычный 3 4 4 3 17" xfId="12402"/>
    <cellStyle name="Обычный 3 4 4 3 2" xfId="12403"/>
    <cellStyle name="Обычный 3 4 4 3 2 2" xfId="12404"/>
    <cellStyle name="Обычный 3 4 4 3 3" xfId="12405"/>
    <cellStyle name="Обычный 3 4 4 3 3 2" xfId="12406"/>
    <cellStyle name="Обычный 3 4 4 3 4" xfId="12407"/>
    <cellStyle name="Обычный 3 4 4 3 4 2" xfId="12408"/>
    <cellStyle name="Обычный 3 4 4 3 5" xfId="12409"/>
    <cellStyle name="Обычный 3 4 4 3 5 2" xfId="12410"/>
    <cellStyle name="Обычный 3 4 4 3 6" xfId="12411"/>
    <cellStyle name="Обычный 3 4 4 3 6 2" xfId="12412"/>
    <cellStyle name="Обычный 3 4 4 3 7" xfId="12413"/>
    <cellStyle name="Обычный 3 4 4 3 7 2" xfId="12414"/>
    <cellStyle name="Обычный 3 4 4 3 8" xfId="12415"/>
    <cellStyle name="Обычный 3 4 4 3 8 2" xfId="12416"/>
    <cellStyle name="Обычный 3 4 4 3 9" xfId="12417"/>
    <cellStyle name="Обычный 3 4 4 3 9 2" xfId="12418"/>
    <cellStyle name="Обычный 3 4 4 4" xfId="12419"/>
    <cellStyle name="Обычный 3 4 4 4 10" xfId="12420"/>
    <cellStyle name="Обычный 3 4 4 4 10 2" xfId="12421"/>
    <cellStyle name="Обычный 3 4 4 4 11" xfId="12422"/>
    <cellStyle name="Обычный 3 4 4 4 11 2" xfId="12423"/>
    <cellStyle name="Обычный 3 4 4 4 12" xfId="12424"/>
    <cellStyle name="Обычный 3 4 4 4 12 2" xfId="12425"/>
    <cellStyle name="Обычный 3 4 4 4 13" xfId="12426"/>
    <cellStyle name="Обычный 3 4 4 4 13 2" xfId="12427"/>
    <cellStyle name="Обычный 3 4 4 4 14" xfId="12428"/>
    <cellStyle name="Обычный 3 4 4 4 14 2" xfId="12429"/>
    <cellStyle name="Обычный 3 4 4 4 15" xfId="12430"/>
    <cellStyle name="Обычный 3 4 4 4 15 2" xfId="12431"/>
    <cellStyle name="Обычный 3 4 4 4 16" xfId="12432"/>
    <cellStyle name="Обычный 3 4 4 4 16 2" xfId="12433"/>
    <cellStyle name="Обычный 3 4 4 4 17" xfId="12434"/>
    <cellStyle name="Обычный 3 4 4 4 2" xfId="12435"/>
    <cellStyle name="Обычный 3 4 4 4 2 2" xfId="12436"/>
    <cellStyle name="Обычный 3 4 4 4 3" xfId="12437"/>
    <cellStyle name="Обычный 3 4 4 4 3 2" xfId="12438"/>
    <cellStyle name="Обычный 3 4 4 4 4" xfId="12439"/>
    <cellStyle name="Обычный 3 4 4 4 4 2" xfId="12440"/>
    <cellStyle name="Обычный 3 4 4 4 5" xfId="12441"/>
    <cellStyle name="Обычный 3 4 4 4 5 2" xfId="12442"/>
    <cellStyle name="Обычный 3 4 4 4 6" xfId="12443"/>
    <cellStyle name="Обычный 3 4 4 4 6 2" xfId="12444"/>
    <cellStyle name="Обычный 3 4 4 4 7" xfId="12445"/>
    <cellStyle name="Обычный 3 4 4 4 7 2" xfId="12446"/>
    <cellStyle name="Обычный 3 4 4 4 8" xfId="12447"/>
    <cellStyle name="Обычный 3 4 4 4 8 2" xfId="12448"/>
    <cellStyle name="Обычный 3 4 4 4 9" xfId="12449"/>
    <cellStyle name="Обычный 3 4 4 4 9 2" xfId="12450"/>
    <cellStyle name="Обычный 3 4 4 5" xfId="12451"/>
    <cellStyle name="Обычный 3 4 4 5 10" xfId="12452"/>
    <cellStyle name="Обычный 3 4 4 5 10 2" xfId="12453"/>
    <cellStyle name="Обычный 3 4 4 5 11" xfId="12454"/>
    <cellStyle name="Обычный 3 4 4 5 11 2" xfId="12455"/>
    <cellStyle name="Обычный 3 4 4 5 12" xfId="12456"/>
    <cellStyle name="Обычный 3 4 4 5 12 2" xfId="12457"/>
    <cellStyle name="Обычный 3 4 4 5 13" xfId="12458"/>
    <cellStyle name="Обычный 3 4 4 5 13 2" xfId="12459"/>
    <cellStyle name="Обычный 3 4 4 5 14" xfId="12460"/>
    <cellStyle name="Обычный 3 4 4 5 14 2" xfId="12461"/>
    <cellStyle name="Обычный 3 4 4 5 15" xfId="12462"/>
    <cellStyle name="Обычный 3 4 4 5 15 2" xfId="12463"/>
    <cellStyle name="Обычный 3 4 4 5 16" xfId="12464"/>
    <cellStyle name="Обычный 3 4 4 5 16 2" xfId="12465"/>
    <cellStyle name="Обычный 3 4 4 5 17" xfId="12466"/>
    <cellStyle name="Обычный 3 4 4 5 2" xfId="12467"/>
    <cellStyle name="Обычный 3 4 4 5 2 2" xfId="12468"/>
    <cellStyle name="Обычный 3 4 4 5 3" xfId="12469"/>
    <cellStyle name="Обычный 3 4 4 5 3 2" xfId="12470"/>
    <cellStyle name="Обычный 3 4 4 5 4" xfId="12471"/>
    <cellStyle name="Обычный 3 4 4 5 4 2" xfId="12472"/>
    <cellStyle name="Обычный 3 4 4 5 5" xfId="12473"/>
    <cellStyle name="Обычный 3 4 4 5 5 2" xfId="12474"/>
    <cellStyle name="Обычный 3 4 4 5 6" xfId="12475"/>
    <cellStyle name="Обычный 3 4 4 5 6 2" xfId="12476"/>
    <cellStyle name="Обычный 3 4 4 5 7" xfId="12477"/>
    <cellStyle name="Обычный 3 4 4 5 7 2" xfId="12478"/>
    <cellStyle name="Обычный 3 4 4 5 8" xfId="12479"/>
    <cellStyle name="Обычный 3 4 4 5 8 2" xfId="12480"/>
    <cellStyle name="Обычный 3 4 4 5 9" xfId="12481"/>
    <cellStyle name="Обычный 3 4 4 5 9 2" xfId="12482"/>
    <cellStyle name="Обычный 3 4 4 6" xfId="12483"/>
    <cellStyle name="Обычный 3 4 4 6 10" xfId="12484"/>
    <cellStyle name="Обычный 3 4 4 6 10 2" xfId="12485"/>
    <cellStyle name="Обычный 3 4 4 6 11" xfId="12486"/>
    <cellStyle name="Обычный 3 4 4 6 11 2" xfId="12487"/>
    <cellStyle name="Обычный 3 4 4 6 12" xfId="12488"/>
    <cellStyle name="Обычный 3 4 4 6 12 2" xfId="12489"/>
    <cellStyle name="Обычный 3 4 4 6 13" xfId="12490"/>
    <cellStyle name="Обычный 3 4 4 6 13 2" xfId="12491"/>
    <cellStyle name="Обычный 3 4 4 6 14" xfId="12492"/>
    <cellStyle name="Обычный 3 4 4 6 14 2" xfId="12493"/>
    <cellStyle name="Обычный 3 4 4 6 15" xfId="12494"/>
    <cellStyle name="Обычный 3 4 4 6 15 2" xfId="12495"/>
    <cellStyle name="Обычный 3 4 4 6 16" xfId="12496"/>
    <cellStyle name="Обычный 3 4 4 6 16 2" xfId="12497"/>
    <cellStyle name="Обычный 3 4 4 6 17" xfId="12498"/>
    <cellStyle name="Обычный 3 4 4 6 2" xfId="12499"/>
    <cellStyle name="Обычный 3 4 4 6 2 2" xfId="12500"/>
    <cellStyle name="Обычный 3 4 4 6 3" xfId="12501"/>
    <cellStyle name="Обычный 3 4 4 6 3 2" xfId="12502"/>
    <cellStyle name="Обычный 3 4 4 6 4" xfId="12503"/>
    <cellStyle name="Обычный 3 4 4 6 4 2" xfId="12504"/>
    <cellStyle name="Обычный 3 4 4 6 5" xfId="12505"/>
    <cellStyle name="Обычный 3 4 4 6 5 2" xfId="12506"/>
    <cellStyle name="Обычный 3 4 4 6 6" xfId="12507"/>
    <cellStyle name="Обычный 3 4 4 6 6 2" xfId="12508"/>
    <cellStyle name="Обычный 3 4 4 6 7" xfId="12509"/>
    <cellStyle name="Обычный 3 4 4 6 7 2" xfId="12510"/>
    <cellStyle name="Обычный 3 4 4 6 8" xfId="12511"/>
    <cellStyle name="Обычный 3 4 4 6 8 2" xfId="12512"/>
    <cellStyle name="Обычный 3 4 4 6 9" xfId="12513"/>
    <cellStyle name="Обычный 3 4 4 6 9 2" xfId="12514"/>
    <cellStyle name="Обычный 3 4 4 7" xfId="12515"/>
    <cellStyle name="Обычный 3 4 4 7 10" xfId="12516"/>
    <cellStyle name="Обычный 3 4 4 7 10 2" xfId="12517"/>
    <cellStyle name="Обычный 3 4 4 7 11" xfId="12518"/>
    <cellStyle name="Обычный 3 4 4 7 11 2" xfId="12519"/>
    <cellStyle name="Обычный 3 4 4 7 12" xfId="12520"/>
    <cellStyle name="Обычный 3 4 4 7 12 2" xfId="12521"/>
    <cellStyle name="Обычный 3 4 4 7 13" xfId="12522"/>
    <cellStyle name="Обычный 3 4 4 7 13 2" xfId="12523"/>
    <cellStyle name="Обычный 3 4 4 7 14" xfId="12524"/>
    <cellStyle name="Обычный 3 4 4 7 14 2" xfId="12525"/>
    <cellStyle name="Обычный 3 4 4 7 15" xfId="12526"/>
    <cellStyle name="Обычный 3 4 4 7 15 2" xfId="12527"/>
    <cellStyle name="Обычный 3 4 4 7 16" xfId="12528"/>
    <cellStyle name="Обычный 3 4 4 7 16 2" xfId="12529"/>
    <cellStyle name="Обычный 3 4 4 7 17" xfId="12530"/>
    <cellStyle name="Обычный 3 4 4 7 2" xfId="12531"/>
    <cellStyle name="Обычный 3 4 4 7 2 2" xfId="12532"/>
    <cellStyle name="Обычный 3 4 4 7 3" xfId="12533"/>
    <cellStyle name="Обычный 3 4 4 7 3 2" xfId="12534"/>
    <cellStyle name="Обычный 3 4 4 7 4" xfId="12535"/>
    <cellStyle name="Обычный 3 4 4 7 4 2" xfId="12536"/>
    <cellStyle name="Обычный 3 4 4 7 5" xfId="12537"/>
    <cellStyle name="Обычный 3 4 4 7 5 2" xfId="12538"/>
    <cellStyle name="Обычный 3 4 4 7 6" xfId="12539"/>
    <cellStyle name="Обычный 3 4 4 7 6 2" xfId="12540"/>
    <cellStyle name="Обычный 3 4 4 7 7" xfId="12541"/>
    <cellStyle name="Обычный 3 4 4 7 7 2" xfId="12542"/>
    <cellStyle name="Обычный 3 4 4 7 8" xfId="12543"/>
    <cellStyle name="Обычный 3 4 4 7 8 2" xfId="12544"/>
    <cellStyle name="Обычный 3 4 4 7 9" xfId="12545"/>
    <cellStyle name="Обычный 3 4 4 7 9 2" xfId="12546"/>
    <cellStyle name="Обычный 3 4 4 8" xfId="12547"/>
    <cellStyle name="Обычный 3 4 4 8 10" xfId="12548"/>
    <cellStyle name="Обычный 3 4 4 8 10 2" xfId="12549"/>
    <cellStyle name="Обычный 3 4 4 8 11" xfId="12550"/>
    <cellStyle name="Обычный 3 4 4 8 11 2" xfId="12551"/>
    <cellStyle name="Обычный 3 4 4 8 12" xfId="12552"/>
    <cellStyle name="Обычный 3 4 4 8 12 2" xfId="12553"/>
    <cellStyle name="Обычный 3 4 4 8 13" xfId="12554"/>
    <cellStyle name="Обычный 3 4 4 8 13 2" xfId="12555"/>
    <cellStyle name="Обычный 3 4 4 8 14" xfId="12556"/>
    <cellStyle name="Обычный 3 4 4 8 14 2" xfId="12557"/>
    <cellStyle name="Обычный 3 4 4 8 15" xfId="12558"/>
    <cellStyle name="Обычный 3 4 4 8 15 2" xfId="12559"/>
    <cellStyle name="Обычный 3 4 4 8 16" xfId="12560"/>
    <cellStyle name="Обычный 3 4 4 8 16 2" xfId="12561"/>
    <cellStyle name="Обычный 3 4 4 8 17" xfId="12562"/>
    <cellStyle name="Обычный 3 4 4 8 2" xfId="12563"/>
    <cellStyle name="Обычный 3 4 4 8 2 2" xfId="12564"/>
    <cellStyle name="Обычный 3 4 4 8 3" xfId="12565"/>
    <cellStyle name="Обычный 3 4 4 8 3 2" xfId="12566"/>
    <cellStyle name="Обычный 3 4 4 8 4" xfId="12567"/>
    <cellStyle name="Обычный 3 4 4 8 4 2" xfId="12568"/>
    <cellStyle name="Обычный 3 4 4 8 5" xfId="12569"/>
    <cellStyle name="Обычный 3 4 4 8 5 2" xfId="12570"/>
    <cellStyle name="Обычный 3 4 4 8 6" xfId="12571"/>
    <cellStyle name="Обычный 3 4 4 8 6 2" xfId="12572"/>
    <cellStyle name="Обычный 3 4 4 8 7" xfId="12573"/>
    <cellStyle name="Обычный 3 4 4 8 7 2" xfId="12574"/>
    <cellStyle name="Обычный 3 4 4 8 8" xfId="12575"/>
    <cellStyle name="Обычный 3 4 4 8 8 2" xfId="12576"/>
    <cellStyle name="Обычный 3 4 4 8 9" xfId="12577"/>
    <cellStyle name="Обычный 3 4 4 8 9 2" xfId="12578"/>
    <cellStyle name="Обычный 3 4 4 9" xfId="12579"/>
    <cellStyle name="Обычный 3 4 4 9 2" xfId="12580"/>
    <cellStyle name="Обычный 3 4 5" xfId="12581"/>
    <cellStyle name="Обычный 3 4 5 10" xfId="12582"/>
    <cellStyle name="Обычный 3 4 5 10 2" xfId="12583"/>
    <cellStyle name="Обычный 3 4 5 11" xfId="12584"/>
    <cellStyle name="Обычный 3 4 5 11 2" xfId="12585"/>
    <cellStyle name="Обычный 3 4 5 12" xfId="12586"/>
    <cellStyle name="Обычный 3 4 5 12 2" xfId="12587"/>
    <cellStyle name="Обычный 3 4 5 13" xfId="12588"/>
    <cellStyle name="Обычный 3 4 5 13 2" xfId="12589"/>
    <cellStyle name="Обычный 3 4 5 14" xfId="12590"/>
    <cellStyle name="Обычный 3 4 5 14 2" xfId="12591"/>
    <cellStyle name="Обычный 3 4 5 15" xfId="12592"/>
    <cellStyle name="Обычный 3 4 5 15 2" xfId="12593"/>
    <cellStyle name="Обычный 3 4 5 16" xfId="12594"/>
    <cellStyle name="Обычный 3 4 5 16 2" xfId="12595"/>
    <cellStyle name="Обычный 3 4 5 17" xfId="12596"/>
    <cellStyle name="Обычный 3 4 5 2" xfId="12597"/>
    <cellStyle name="Обычный 3 4 5 2 2" xfId="12598"/>
    <cellStyle name="Обычный 3 4 5 3" xfId="12599"/>
    <cellStyle name="Обычный 3 4 5 3 2" xfId="12600"/>
    <cellStyle name="Обычный 3 4 5 4" xfId="12601"/>
    <cellStyle name="Обычный 3 4 5 4 2" xfId="12602"/>
    <cellStyle name="Обычный 3 4 5 5" xfId="12603"/>
    <cellStyle name="Обычный 3 4 5 5 2" xfId="12604"/>
    <cellStyle name="Обычный 3 4 5 6" xfId="12605"/>
    <cellStyle name="Обычный 3 4 5 6 2" xfId="12606"/>
    <cellStyle name="Обычный 3 4 5 7" xfId="12607"/>
    <cellStyle name="Обычный 3 4 5 7 2" xfId="12608"/>
    <cellStyle name="Обычный 3 4 5 8" xfId="12609"/>
    <cellStyle name="Обычный 3 4 5 8 2" xfId="12610"/>
    <cellStyle name="Обычный 3 4 5 9" xfId="12611"/>
    <cellStyle name="Обычный 3 4 5 9 2" xfId="12612"/>
    <cellStyle name="Обычный 3 4 6" xfId="12613"/>
    <cellStyle name="Обычный 3 4 6 10" xfId="12614"/>
    <cellStyle name="Обычный 3 4 6 10 2" xfId="12615"/>
    <cellStyle name="Обычный 3 4 6 11" xfId="12616"/>
    <cellStyle name="Обычный 3 4 6 11 2" xfId="12617"/>
    <cellStyle name="Обычный 3 4 6 12" xfId="12618"/>
    <cellStyle name="Обычный 3 4 6 12 2" xfId="12619"/>
    <cellStyle name="Обычный 3 4 6 13" xfId="12620"/>
    <cellStyle name="Обычный 3 4 6 13 2" xfId="12621"/>
    <cellStyle name="Обычный 3 4 6 14" xfId="12622"/>
    <cellStyle name="Обычный 3 4 6 14 2" xfId="12623"/>
    <cellStyle name="Обычный 3 4 6 15" xfId="12624"/>
    <cellStyle name="Обычный 3 4 6 15 2" xfId="12625"/>
    <cellStyle name="Обычный 3 4 6 16" xfId="12626"/>
    <cellStyle name="Обычный 3 4 6 16 2" xfId="12627"/>
    <cellStyle name="Обычный 3 4 6 17" xfId="12628"/>
    <cellStyle name="Обычный 3 4 6 2" xfId="12629"/>
    <cellStyle name="Обычный 3 4 6 2 2" xfId="12630"/>
    <cellStyle name="Обычный 3 4 6 3" xfId="12631"/>
    <cellStyle name="Обычный 3 4 6 3 2" xfId="12632"/>
    <cellStyle name="Обычный 3 4 6 4" xfId="12633"/>
    <cellStyle name="Обычный 3 4 6 4 2" xfId="12634"/>
    <cellStyle name="Обычный 3 4 6 5" xfId="12635"/>
    <cellStyle name="Обычный 3 4 6 5 2" xfId="12636"/>
    <cellStyle name="Обычный 3 4 6 6" xfId="12637"/>
    <cellStyle name="Обычный 3 4 6 6 2" xfId="12638"/>
    <cellStyle name="Обычный 3 4 6 7" xfId="12639"/>
    <cellStyle name="Обычный 3 4 6 7 2" xfId="12640"/>
    <cellStyle name="Обычный 3 4 6 8" xfId="12641"/>
    <cellStyle name="Обычный 3 4 6 8 2" xfId="12642"/>
    <cellStyle name="Обычный 3 4 6 9" xfId="12643"/>
    <cellStyle name="Обычный 3 4 6 9 2" xfId="12644"/>
    <cellStyle name="Обычный 3 4 7" xfId="12645"/>
    <cellStyle name="Обычный 3 4 7 10" xfId="12646"/>
    <cellStyle name="Обычный 3 4 7 10 2" xfId="12647"/>
    <cellStyle name="Обычный 3 4 7 11" xfId="12648"/>
    <cellStyle name="Обычный 3 4 7 11 2" xfId="12649"/>
    <cellStyle name="Обычный 3 4 7 12" xfId="12650"/>
    <cellStyle name="Обычный 3 4 7 12 2" xfId="12651"/>
    <cellStyle name="Обычный 3 4 7 13" xfId="12652"/>
    <cellStyle name="Обычный 3 4 7 13 2" xfId="12653"/>
    <cellStyle name="Обычный 3 4 7 14" xfId="12654"/>
    <cellStyle name="Обычный 3 4 7 14 2" xfId="12655"/>
    <cellStyle name="Обычный 3 4 7 15" xfId="12656"/>
    <cellStyle name="Обычный 3 4 7 15 2" xfId="12657"/>
    <cellStyle name="Обычный 3 4 7 16" xfId="12658"/>
    <cellStyle name="Обычный 3 4 7 16 2" xfId="12659"/>
    <cellStyle name="Обычный 3 4 7 17" xfId="12660"/>
    <cellStyle name="Обычный 3 4 7 2" xfId="12661"/>
    <cellStyle name="Обычный 3 4 7 2 2" xfId="12662"/>
    <cellStyle name="Обычный 3 4 7 3" xfId="12663"/>
    <cellStyle name="Обычный 3 4 7 3 2" xfId="12664"/>
    <cellStyle name="Обычный 3 4 7 4" xfId="12665"/>
    <cellStyle name="Обычный 3 4 7 4 2" xfId="12666"/>
    <cellStyle name="Обычный 3 4 7 5" xfId="12667"/>
    <cellStyle name="Обычный 3 4 7 5 2" xfId="12668"/>
    <cellStyle name="Обычный 3 4 7 6" xfId="12669"/>
    <cellStyle name="Обычный 3 4 7 6 2" xfId="12670"/>
    <cellStyle name="Обычный 3 4 7 7" xfId="12671"/>
    <cellStyle name="Обычный 3 4 7 7 2" xfId="12672"/>
    <cellStyle name="Обычный 3 4 7 8" xfId="12673"/>
    <cellStyle name="Обычный 3 4 7 8 2" xfId="12674"/>
    <cellStyle name="Обычный 3 4 7 9" xfId="12675"/>
    <cellStyle name="Обычный 3 4 7 9 2" xfId="12676"/>
    <cellStyle name="Обычный 3 4 8" xfId="12677"/>
    <cellStyle name="Обычный 3 4 8 10" xfId="12678"/>
    <cellStyle name="Обычный 3 4 8 10 2" xfId="12679"/>
    <cellStyle name="Обычный 3 4 8 11" xfId="12680"/>
    <cellStyle name="Обычный 3 4 8 11 2" xfId="12681"/>
    <cellStyle name="Обычный 3 4 8 12" xfId="12682"/>
    <cellStyle name="Обычный 3 4 8 12 2" xfId="12683"/>
    <cellStyle name="Обычный 3 4 8 13" xfId="12684"/>
    <cellStyle name="Обычный 3 4 8 13 2" xfId="12685"/>
    <cellStyle name="Обычный 3 4 8 14" xfId="12686"/>
    <cellStyle name="Обычный 3 4 8 14 2" xfId="12687"/>
    <cellStyle name="Обычный 3 4 8 15" xfId="12688"/>
    <cellStyle name="Обычный 3 4 8 15 2" xfId="12689"/>
    <cellStyle name="Обычный 3 4 8 16" xfId="12690"/>
    <cellStyle name="Обычный 3 4 8 16 2" xfId="12691"/>
    <cellStyle name="Обычный 3 4 8 17" xfId="12692"/>
    <cellStyle name="Обычный 3 4 8 2" xfId="12693"/>
    <cellStyle name="Обычный 3 4 8 2 2" xfId="12694"/>
    <cellStyle name="Обычный 3 4 8 3" xfId="12695"/>
    <cellStyle name="Обычный 3 4 8 3 2" xfId="12696"/>
    <cellStyle name="Обычный 3 4 8 4" xfId="12697"/>
    <cellStyle name="Обычный 3 4 8 4 2" xfId="12698"/>
    <cellStyle name="Обычный 3 4 8 5" xfId="12699"/>
    <cellStyle name="Обычный 3 4 8 5 2" xfId="12700"/>
    <cellStyle name="Обычный 3 4 8 6" xfId="12701"/>
    <cellStyle name="Обычный 3 4 8 6 2" xfId="12702"/>
    <cellStyle name="Обычный 3 4 8 7" xfId="12703"/>
    <cellStyle name="Обычный 3 4 8 7 2" xfId="12704"/>
    <cellStyle name="Обычный 3 4 8 8" xfId="12705"/>
    <cellStyle name="Обычный 3 4 8 8 2" xfId="12706"/>
    <cellStyle name="Обычный 3 4 8 9" xfId="12707"/>
    <cellStyle name="Обычный 3 4 8 9 2" xfId="12708"/>
    <cellStyle name="Обычный 3 4 9" xfId="12709"/>
    <cellStyle name="Обычный 3 4 9 10" xfId="12710"/>
    <cellStyle name="Обычный 3 4 9 10 2" xfId="12711"/>
    <cellStyle name="Обычный 3 4 9 11" xfId="12712"/>
    <cellStyle name="Обычный 3 4 9 11 2" xfId="12713"/>
    <cellStyle name="Обычный 3 4 9 12" xfId="12714"/>
    <cellStyle name="Обычный 3 4 9 12 2" xfId="12715"/>
    <cellStyle name="Обычный 3 4 9 13" xfId="12716"/>
    <cellStyle name="Обычный 3 4 9 13 2" xfId="12717"/>
    <cellStyle name="Обычный 3 4 9 14" xfId="12718"/>
    <cellStyle name="Обычный 3 4 9 14 2" xfId="12719"/>
    <cellStyle name="Обычный 3 4 9 15" xfId="12720"/>
    <cellStyle name="Обычный 3 4 9 15 2" xfId="12721"/>
    <cellStyle name="Обычный 3 4 9 16" xfId="12722"/>
    <cellStyle name="Обычный 3 4 9 16 2" xfId="12723"/>
    <cellStyle name="Обычный 3 4 9 17" xfId="12724"/>
    <cellStyle name="Обычный 3 4 9 2" xfId="12725"/>
    <cellStyle name="Обычный 3 4 9 2 2" xfId="12726"/>
    <cellStyle name="Обычный 3 4 9 3" xfId="12727"/>
    <cellStyle name="Обычный 3 4 9 3 2" xfId="12728"/>
    <cellStyle name="Обычный 3 4 9 4" xfId="12729"/>
    <cellStyle name="Обычный 3 4 9 4 2" xfId="12730"/>
    <cellStyle name="Обычный 3 4 9 5" xfId="12731"/>
    <cellStyle name="Обычный 3 4 9 5 2" xfId="12732"/>
    <cellStyle name="Обычный 3 4 9 6" xfId="12733"/>
    <cellStyle name="Обычный 3 4 9 6 2" xfId="12734"/>
    <cellStyle name="Обычный 3 4 9 7" xfId="12735"/>
    <cellStyle name="Обычный 3 4 9 7 2" xfId="12736"/>
    <cellStyle name="Обычный 3 4 9 8" xfId="12737"/>
    <cellStyle name="Обычный 3 4 9 8 2" xfId="12738"/>
    <cellStyle name="Обычный 3 4 9 9" xfId="12739"/>
    <cellStyle name="Обычный 3 4 9 9 2" xfId="12740"/>
    <cellStyle name="Обычный 3 4_Карта сбора НВВ РЭ 1 полугодие" xfId="12741"/>
    <cellStyle name="Обычный 3 5" xfId="12742"/>
    <cellStyle name="Обычный 3 5 10" xfId="12743"/>
    <cellStyle name="Обычный 3 5 10 2" xfId="12744"/>
    <cellStyle name="Обычный 3 5 11" xfId="12745"/>
    <cellStyle name="Обычный 3 5 11 2" xfId="12746"/>
    <cellStyle name="Обычный 3 5 12" xfId="12747"/>
    <cellStyle name="Обычный 3 5 12 2" xfId="12748"/>
    <cellStyle name="Обычный 3 5 13" xfId="12749"/>
    <cellStyle name="Обычный 3 5 13 2" xfId="12750"/>
    <cellStyle name="Обычный 3 5 14" xfId="12751"/>
    <cellStyle name="Обычный 3 5 14 2" xfId="12752"/>
    <cellStyle name="Обычный 3 5 15" xfId="12753"/>
    <cellStyle name="Обычный 3 5 15 2" xfId="12754"/>
    <cellStyle name="Обычный 3 5 16" xfId="12755"/>
    <cellStyle name="Обычный 3 5 16 2" xfId="12756"/>
    <cellStyle name="Обычный 3 5 17" xfId="12757"/>
    <cellStyle name="Обычный 3 5 17 2" xfId="12758"/>
    <cellStyle name="Обычный 3 5 18" xfId="12759"/>
    <cellStyle name="Обычный 3 5 18 2" xfId="12760"/>
    <cellStyle name="Обычный 3 5 19" xfId="12761"/>
    <cellStyle name="Обычный 3 5 19 2" xfId="12762"/>
    <cellStyle name="Обычный 3 5 2" xfId="12763"/>
    <cellStyle name="Обычный 3 5 2 10" xfId="12764"/>
    <cellStyle name="Обычный 3 5 2 10 2" xfId="12765"/>
    <cellStyle name="Обычный 3 5 2 11" xfId="12766"/>
    <cellStyle name="Обычный 3 5 2 11 2" xfId="12767"/>
    <cellStyle name="Обычный 3 5 2 12" xfId="12768"/>
    <cellStyle name="Обычный 3 5 2 12 2" xfId="12769"/>
    <cellStyle name="Обычный 3 5 2 13" xfId="12770"/>
    <cellStyle name="Обычный 3 5 2 13 2" xfId="12771"/>
    <cellStyle name="Обычный 3 5 2 14" xfId="12772"/>
    <cellStyle name="Обычный 3 5 2 14 2" xfId="12773"/>
    <cellStyle name="Обычный 3 5 2 15" xfId="12774"/>
    <cellStyle name="Обычный 3 5 2 15 2" xfId="12775"/>
    <cellStyle name="Обычный 3 5 2 16" xfId="12776"/>
    <cellStyle name="Обычный 3 5 2 16 2" xfId="12777"/>
    <cellStyle name="Обычный 3 5 2 17" xfId="12778"/>
    <cellStyle name="Обычный 3 5 2 2" xfId="12779"/>
    <cellStyle name="Обычный 3 5 2 2 2" xfId="12780"/>
    <cellStyle name="Обычный 3 5 2 3" xfId="12781"/>
    <cellStyle name="Обычный 3 5 2 3 2" xfId="12782"/>
    <cellStyle name="Обычный 3 5 2 4" xfId="12783"/>
    <cellStyle name="Обычный 3 5 2 4 2" xfId="12784"/>
    <cellStyle name="Обычный 3 5 2 5" xfId="12785"/>
    <cellStyle name="Обычный 3 5 2 5 2" xfId="12786"/>
    <cellStyle name="Обычный 3 5 2 6" xfId="12787"/>
    <cellStyle name="Обычный 3 5 2 6 2" xfId="12788"/>
    <cellStyle name="Обычный 3 5 2 7" xfId="12789"/>
    <cellStyle name="Обычный 3 5 2 7 2" xfId="12790"/>
    <cellStyle name="Обычный 3 5 2 8" xfId="12791"/>
    <cellStyle name="Обычный 3 5 2 8 2" xfId="12792"/>
    <cellStyle name="Обычный 3 5 2 9" xfId="12793"/>
    <cellStyle name="Обычный 3 5 2 9 2" xfId="12794"/>
    <cellStyle name="Обычный 3 5 20" xfId="12795"/>
    <cellStyle name="Обычный 3 5 20 2" xfId="12796"/>
    <cellStyle name="Обычный 3 5 21" xfId="12797"/>
    <cellStyle name="Обычный 3 5 21 2" xfId="12798"/>
    <cellStyle name="Обычный 3 5 22" xfId="12799"/>
    <cellStyle name="Обычный 3 5 22 2" xfId="12800"/>
    <cellStyle name="Обычный 3 5 23" xfId="12801"/>
    <cellStyle name="Обычный 3 5 23 2" xfId="12802"/>
    <cellStyle name="Обычный 3 5 24" xfId="12803"/>
    <cellStyle name="Обычный 3 5 24 2" xfId="12804"/>
    <cellStyle name="Обычный 3 5 25" xfId="12805"/>
    <cellStyle name="Обычный 3 5 25 2" xfId="12806"/>
    <cellStyle name="Обычный 3 5 26" xfId="12807"/>
    <cellStyle name="Обычный 3 5 26 2" xfId="12808"/>
    <cellStyle name="Обычный 3 5 26_Карта сбора НВВ РЭ 1 полугодие" xfId="12809"/>
    <cellStyle name="Обычный 3 5 27" xfId="12810"/>
    <cellStyle name="Обычный 3 5 3" xfId="12811"/>
    <cellStyle name="Обычный 3 5 3 10" xfId="12812"/>
    <cellStyle name="Обычный 3 5 3 10 2" xfId="12813"/>
    <cellStyle name="Обычный 3 5 3 11" xfId="12814"/>
    <cellStyle name="Обычный 3 5 3 11 2" xfId="12815"/>
    <cellStyle name="Обычный 3 5 3 12" xfId="12816"/>
    <cellStyle name="Обычный 3 5 3 12 2" xfId="12817"/>
    <cellStyle name="Обычный 3 5 3 13" xfId="12818"/>
    <cellStyle name="Обычный 3 5 3 13 2" xfId="12819"/>
    <cellStyle name="Обычный 3 5 3 14" xfId="12820"/>
    <cellStyle name="Обычный 3 5 3 14 2" xfId="12821"/>
    <cellStyle name="Обычный 3 5 3 15" xfId="12822"/>
    <cellStyle name="Обычный 3 5 3 15 2" xfId="12823"/>
    <cellStyle name="Обычный 3 5 3 16" xfId="12824"/>
    <cellStyle name="Обычный 3 5 3 16 2" xfId="12825"/>
    <cellStyle name="Обычный 3 5 3 17" xfId="12826"/>
    <cellStyle name="Обычный 3 5 3 2" xfId="12827"/>
    <cellStyle name="Обычный 3 5 3 2 2" xfId="12828"/>
    <cellStyle name="Обычный 3 5 3 3" xfId="12829"/>
    <cellStyle name="Обычный 3 5 3 3 2" xfId="12830"/>
    <cellStyle name="Обычный 3 5 3 4" xfId="12831"/>
    <cellStyle name="Обычный 3 5 3 4 2" xfId="12832"/>
    <cellStyle name="Обычный 3 5 3 5" xfId="12833"/>
    <cellStyle name="Обычный 3 5 3 5 2" xfId="12834"/>
    <cellStyle name="Обычный 3 5 3 6" xfId="12835"/>
    <cellStyle name="Обычный 3 5 3 6 2" xfId="12836"/>
    <cellStyle name="Обычный 3 5 3 7" xfId="12837"/>
    <cellStyle name="Обычный 3 5 3 7 2" xfId="12838"/>
    <cellStyle name="Обычный 3 5 3 8" xfId="12839"/>
    <cellStyle name="Обычный 3 5 3 8 2" xfId="12840"/>
    <cellStyle name="Обычный 3 5 3 9" xfId="12841"/>
    <cellStyle name="Обычный 3 5 3 9 2" xfId="12842"/>
    <cellStyle name="Обычный 3 5 4" xfId="12843"/>
    <cellStyle name="Обычный 3 5 4 10" xfId="12844"/>
    <cellStyle name="Обычный 3 5 4 10 2" xfId="12845"/>
    <cellStyle name="Обычный 3 5 4 11" xfId="12846"/>
    <cellStyle name="Обычный 3 5 4 11 2" xfId="12847"/>
    <cellStyle name="Обычный 3 5 4 12" xfId="12848"/>
    <cellStyle name="Обычный 3 5 4 12 2" xfId="12849"/>
    <cellStyle name="Обычный 3 5 4 13" xfId="12850"/>
    <cellStyle name="Обычный 3 5 4 13 2" xfId="12851"/>
    <cellStyle name="Обычный 3 5 4 14" xfId="12852"/>
    <cellStyle name="Обычный 3 5 4 14 2" xfId="12853"/>
    <cellStyle name="Обычный 3 5 4 15" xfId="12854"/>
    <cellStyle name="Обычный 3 5 4 15 2" xfId="12855"/>
    <cellStyle name="Обычный 3 5 4 16" xfId="12856"/>
    <cellStyle name="Обычный 3 5 4 16 2" xfId="12857"/>
    <cellStyle name="Обычный 3 5 4 17" xfId="12858"/>
    <cellStyle name="Обычный 3 5 4 2" xfId="12859"/>
    <cellStyle name="Обычный 3 5 4 2 2" xfId="12860"/>
    <cellStyle name="Обычный 3 5 4 3" xfId="12861"/>
    <cellStyle name="Обычный 3 5 4 3 2" xfId="12862"/>
    <cellStyle name="Обычный 3 5 4 4" xfId="12863"/>
    <cellStyle name="Обычный 3 5 4 4 2" xfId="12864"/>
    <cellStyle name="Обычный 3 5 4 5" xfId="12865"/>
    <cellStyle name="Обычный 3 5 4 5 2" xfId="12866"/>
    <cellStyle name="Обычный 3 5 4 6" xfId="12867"/>
    <cellStyle name="Обычный 3 5 4 6 2" xfId="12868"/>
    <cellStyle name="Обычный 3 5 4 7" xfId="12869"/>
    <cellStyle name="Обычный 3 5 4 7 2" xfId="12870"/>
    <cellStyle name="Обычный 3 5 4 8" xfId="12871"/>
    <cellStyle name="Обычный 3 5 4 8 2" xfId="12872"/>
    <cellStyle name="Обычный 3 5 4 9" xfId="12873"/>
    <cellStyle name="Обычный 3 5 4 9 2" xfId="12874"/>
    <cellStyle name="Обычный 3 5 5" xfId="12875"/>
    <cellStyle name="Обычный 3 5 5 10" xfId="12876"/>
    <cellStyle name="Обычный 3 5 5 10 2" xfId="12877"/>
    <cellStyle name="Обычный 3 5 5 11" xfId="12878"/>
    <cellStyle name="Обычный 3 5 5 11 2" xfId="12879"/>
    <cellStyle name="Обычный 3 5 5 12" xfId="12880"/>
    <cellStyle name="Обычный 3 5 5 12 2" xfId="12881"/>
    <cellStyle name="Обычный 3 5 5 13" xfId="12882"/>
    <cellStyle name="Обычный 3 5 5 13 2" xfId="12883"/>
    <cellStyle name="Обычный 3 5 5 14" xfId="12884"/>
    <cellStyle name="Обычный 3 5 5 14 2" xfId="12885"/>
    <cellStyle name="Обычный 3 5 5 15" xfId="12886"/>
    <cellStyle name="Обычный 3 5 5 15 2" xfId="12887"/>
    <cellStyle name="Обычный 3 5 5 16" xfId="12888"/>
    <cellStyle name="Обычный 3 5 5 16 2" xfId="12889"/>
    <cellStyle name="Обычный 3 5 5 17" xfId="12890"/>
    <cellStyle name="Обычный 3 5 5 2" xfId="12891"/>
    <cellStyle name="Обычный 3 5 5 2 2" xfId="12892"/>
    <cellStyle name="Обычный 3 5 5 3" xfId="12893"/>
    <cellStyle name="Обычный 3 5 5 3 2" xfId="12894"/>
    <cellStyle name="Обычный 3 5 5 4" xfId="12895"/>
    <cellStyle name="Обычный 3 5 5 4 2" xfId="12896"/>
    <cellStyle name="Обычный 3 5 5 5" xfId="12897"/>
    <cellStyle name="Обычный 3 5 5 5 2" xfId="12898"/>
    <cellStyle name="Обычный 3 5 5 6" xfId="12899"/>
    <cellStyle name="Обычный 3 5 5 6 2" xfId="12900"/>
    <cellStyle name="Обычный 3 5 5 7" xfId="12901"/>
    <cellStyle name="Обычный 3 5 5 7 2" xfId="12902"/>
    <cellStyle name="Обычный 3 5 5 8" xfId="12903"/>
    <cellStyle name="Обычный 3 5 5 8 2" xfId="12904"/>
    <cellStyle name="Обычный 3 5 5 9" xfId="12905"/>
    <cellStyle name="Обычный 3 5 5 9 2" xfId="12906"/>
    <cellStyle name="Обычный 3 5 6" xfId="12907"/>
    <cellStyle name="Обычный 3 5 6 10" xfId="12908"/>
    <cellStyle name="Обычный 3 5 6 10 2" xfId="12909"/>
    <cellStyle name="Обычный 3 5 6 11" xfId="12910"/>
    <cellStyle name="Обычный 3 5 6 11 2" xfId="12911"/>
    <cellStyle name="Обычный 3 5 6 12" xfId="12912"/>
    <cellStyle name="Обычный 3 5 6 12 2" xfId="12913"/>
    <cellStyle name="Обычный 3 5 6 13" xfId="12914"/>
    <cellStyle name="Обычный 3 5 6 13 2" xfId="12915"/>
    <cellStyle name="Обычный 3 5 6 14" xfId="12916"/>
    <cellStyle name="Обычный 3 5 6 14 2" xfId="12917"/>
    <cellStyle name="Обычный 3 5 6 15" xfId="12918"/>
    <cellStyle name="Обычный 3 5 6 15 2" xfId="12919"/>
    <cellStyle name="Обычный 3 5 6 16" xfId="12920"/>
    <cellStyle name="Обычный 3 5 6 16 2" xfId="12921"/>
    <cellStyle name="Обычный 3 5 6 17" xfId="12922"/>
    <cellStyle name="Обычный 3 5 6 2" xfId="12923"/>
    <cellStyle name="Обычный 3 5 6 2 2" xfId="12924"/>
    <cellStyle name="Обычный 3 5 6 3" xfId="12925"/>
    <cellStyle name="Обычный 3 5 6 3 2" xfId="12926"/>
    <cellStyle name="Обычный 3 5 6 4" xfId="12927"/>
    <cellStyle name="Обычный 3 5 6 4 2" xfId="12928"/>
    <cellStyle name="Обычный 3 5 6 5" xfId="12929"/>
    <cellStyle name="Обычный 3 5 6 5 2" xfId="12930"/>
    <cellStyle name="Обычный 3 5 6 6" xfId="12931"/>
    <cellStyle name="Обычный 3 5 6 6 2" xfId="12932"/>
    <cellStyle name="Обычный 3 5 6 7" xfId="12933"/>
    <cellStyle name="Обычный 3 5 6 7 2" xfId="12934"/>
    <cellStyle name="Обычный 3 5 6 8" xfId="12935"/>
    <cellStyle name="Обычный 3 5 6 8 2" xfId="12936"/>
    <cellStyle name="Обычный 3 5 6 9" xfId="12937"/>
    <cellStyle name="Обычный 3 5 6 9 2" xfId="12938"/>
    <cellStyle name="Обычный 3 5 7" xfId="12939"/>
    <cellStyle name="Обычный 3 5 7 10" xfId="12940"/>
    <cellStyle name="Обычный 3 5 7 10 2" xfId="12941"/>
    <cellStyle name="Обычный 3 5 7 11" xfId="12942"/>
    <cellStyle name="Обычный 3 5 7 11 2" xfId="12943"/>
    <cellStyle name="Обычный 3 5 7 12" xfId="12944"/>
    <cellStyle name="Обычный 3 5 7 12 2" xfId="12945"/>
    <cellStyle name="Обычный 3 5 7 13" xfId="12946"/>
    <cellStyle name="Обычный 3 5 7 13 2" xfId="12947"/>
    <cellStyle name="Обычный 3 5 7 14" xfId="12948"/>
    <cellStyle name="Обычный 3 5 7 14 2" xfId="12949"/>
    <cellStyle name="Обычный 3 5 7 15" xfId="12950"/>
    <cellStyle name="Обычный 3 5 7 15 2" xfId="12951"/>
    <cellStyle name="Обычный 3 5 7 16" xfId="12952"/>
    <cellStyle name="Обычный 3 5 7 16 2" xfId="12953"/>
    <cellStyle name="Обычный 3 5 7 17" xfId="12954"/>
    <cellStyle name="Обычный 3 5 7 2" xfId="12955"/>
    <cellStyle name="Обычный 3 5 7 2 2" xfId="12956"/>
    <cellStyle name="Обычный 3 5 7 3" xfId="12957"/>
    <cellStyle name="Обычный 3 5 7 3 2" xfId="12958"/>
    <cellStyle name="Обычный 3 5 7 4" xfId="12959"/>
    <cellStyle name="Обычный 3 5 7 4 2" xfId="12960"/>
    <cellStyle name="Обычный 3 5 7 5" xfId="12961"/>
    <cellStyle name="Обычный 3 5 7 5 2" xfId="12962"/>
    <cellStyle name="Обычный 3 5 7 6" xfId="12963"/>
    <cellStyle name="Обычный 3 5 7 6 2" xfId="12964"/>
    <cellStyle name="Обычный 3 5 7 7" xfId="12965"/>
    <cellStyle name="Обычный 3 5 7 7 2" xfId="12966"/>
    <cellStyle name="Обычный 3 5 7 8" xfId="12967"/>
    <cellStyle name="Обычный 3 5 7 8 2" xfId="12968"/>
    <cellStyle name="Обычный 3 5 7 9" xfId="12969"/>
    <cellStyle name="Обычный 3 5 7 9 2" xfId="12970"/>
    <cellStyle name="Обычный 3 5 8" xfId="12971"/>
    <cellStyle name="Обычный 3 5 8 10" xfId="12972"/>
    <cellStyle name="Обычный 3 5 8 10 2" xfId="12973"/>
    <cellStyle name="Обычный 3 5 8 11" xfId="12974"/>
    <cellStyle name="Обычный 3 5 8 11 2" xfId="12975"/>
    <cellStyle name="Обычный 3 5 8 12" xfId="12976"/>
    <cellStyle name="Обычный 3 5 8 12 2" xfId="12977"/>
    <cellStyle name="Обычный 3 5 8 13" xfId="12978"/>
    <cellStyle name="Обычный 3 5 8 13 2" xfId="12979"/>
    <cellStyle name="Обычный 3 5 8 14" xfId="12980"/>
    <cellStyle name="Обычный 3 5 8 14 2" xfId="12981"/>
    <cellStyle name="Обычный 3 5 8 15" xfId="12982"/>
    <cellStyle name="Обычный 3 5 8 15 2" xfId="12983"/>
    <cellStyle name="Обычный 3 5 8 16" xfId="12984"/>
    <cellStyle name="Обычный 3 5 8 16 2" xfId="12985"/>
    <cellStyle name="Обычный 3 5 8 17" xfId="12986"/>
    <cellStyle name="Обычный 3 5 8 2" xfId="12987"/>
    <cellStyle name="Обычный 3 5 8 2 2" xfId="12988"/>
    <cellStyle name="Обычный 3 5 8 3" xfId="12989"/>
    <cellStyle name="Обычный 3 5 8 3 2" xfId="12990"/>
    <cellStyle name="Обычный 3 5 8 4" xfId="12991"/>
    <cellStyle name="Обычный 3 5 8 4 2" xfId="12992"/>
    <cellStyle name="Обычный 3 5 8 5" xfId="12993"/>
    <cellStyle name="Обычный 3 5 8 5 2" xfId="12994"/>
    <cellStyle name="Обычный 3 5 8 6" xfId="12995"/>
    <cellStyle name="Обычный 3 5 8 6 2" xfId="12996"/>
    <cellStyle name="Обычный 3 5 8 7" xfId="12997"/>
    <cellStyle name="Обычный 3 5 8 7 2" xfId="12998"/>
    <cellStyle name="Обычный 3 5 8 8" xfId="12999"/>
    <cellStyle name="Обычный 3 5 8 8 2" xfId="13000"/>
    <cellStyle name="Обычный 3 5 8 9" xfId="13001"/>
    <cellStyle name="Обычный 3 5 8 9 2" xfId="13002"/>
    <cellStyle name="Обычный 3 5 9" xfId="13003"/>
    <cellStyle name="Обычный 3 5 9 2" xfId="13004"/>
    <cellStyle name="Обычный 3 6" xfId="13005"/>
    <cellStyle name="Обычный 3 6 10" xfId="13006"/>
    <cellStyle name="Обычный 3 6 10 2" xfId="13007"/>
    <cellStyle name="Обычный 3 6 11" xfId="13008"/>
    <cellStyle name="Обычный 3 6 11 2" xfId="13009"/>
    <cellStyle name="Обычный 3 6 12" xfId="13010"/>
    <cellStyle name="Обычный 3 6 12 2" xfId="13011"/>
    <cellStyle name="Обычный 3 6 13" xfId="13012"/>
    <cellStyle name="Обычный 3 6 13 2" xfId="13013"/>
    <cellStyle name="Обычный 3 6 14" xfId="13014"/>
    <cellStyle name="Обычный 3 6 14 2" xfId="13015"/>
    <cellStyle name="Обычный 3 6 15" xfId="13016"/>
    <cellStyle name="Обычный 3 6 15 2" xfId="13017"/>
    <cellStyle name="Обычный 3 6 16" xfId="13018"/>
    <cellStyle name="Обычный 3 6 16 2" xfId="13019"/>
    <cellStyle name="Обычный 3 6 17" xfId="13020"/>
    <cellStyle name="Обычный 3 6 17 2" xfId="13021"/>
    <cellStyle name="Обычный 3 6 18" xfId="13022"/>
    <cellStyle name="Обычный 3 6 18 2" xfId="13023"/>
    <cellStyle name="Обычный 3 6 19" xfId="13024"/>
    <cellStyle name="Обычный 3 6 19 2" xfId="13025"/>
    <cellStyle name="Обычный 3 6 2" xfId="13026"/>
    <cellStyle name="Обычный 3 6 2 10" xfId="13027"/>
    <cellStyle name="Обычный 3 6 2 10 2" xfId="13028"/>
    <cellStyle name="Обычный 3 6 2 11" xfId="13029"/>
    <cellStyle name="Обычный 3 6 2 11 2" xfId="13030"/>
    <cellStyle name="Обычный 3 6 2 12" xfId="13031"/>
    <cellStyle name="Обычный 3 6 2 12 2" xfId="13032"/>
    <cellStyle name="Обычный 3 6 2 13" xfId="13033"/>
    <cellStyle name="Обычный 3 6 2 13 2" xfId="13034"/>
    <cellStyle name="Обычный 3 6 2 14" xfId="13035"/>
    <cellStyle name="Обычный 3 6 2 14 2" xfId="13036"/>
    <cellStyle name="Обычный 3 6 2 15" xfId="13037"/>
    <cellStyle name="Обычный 3 6 2 15 2" xfId="13038"/>
    <cellStyle name="Обычный 3 6 2 16" xfId="13039"/>
    <cellStyle name="Обычный 3 6 2 16 2" xfId="13040"/>
    <cellStyle name="Обычный 3 6 2 17" xfId="13041"/>
    <cellStyle name="Обычный 3 6 2 2" xfId="13042"/>
    <cellStyle name="Обычный 3 6 2 2 2" xfId="13043"/>
    <cellStyle name="Обычный 3 6 2 3" xfId="13044"/>
    <cellStyle name="Обычный 3 6 2 3 2" xfId="13045"/>
    <cellStyle name="Обычный 3 6 2 4" xfId="13046"/>
    <cellStyle name="Обычный 3 6 2 4 2" xfId="13047"/>
    <cellStyle name="Обычный 3 6 2 5" xfId="13048"/>
    <cellStyle name="Обычный 3 6 2 5 2" xfId="13049"/>
    <cellStyle name="Обычный 3 6 2 6" xfId="13050"/>
    <cellStyle name="Обычный 3 6 2 6 2" xfId="13051"/>
    <cellStyle name="Обычный 3 6 2 7" xfId="13052"/>
    <cellStyle name="Обычный 3 6 2 7 2" xfId="13053"/>
    <cellStyle name="Обычный 3 6 2 8" xfId="13054"/>
    <cellStyle name="Обычный 3 6 2 8 2" xfId="13055"/>
    <cellStyle name="Обычный 3 6 2 9" xfId="13056"/>
    <cellStyle name="Обычный 3 6 2 9 2" xfId="13057"/>
    <cellStyle name="Обычный 3 6 20" xfId="13058"/>
    <cellStyle name="Обычный 3 6 20 2" xfId="13059"/>
    <cellStyle name="Обычный 3 6 21" xfId="13060"/>
    <cellStyle name="Обычный 3 6 21 2" xfId="13061"/>
    <cellStyle name="Обычный 3 6 22" xfId="13062"/>
    <cellStyle name="Обычный 3 6 22 2" xfId="13063"/>
    <cellStyle name="Обычный 3 6 23" xfId="13064"/>
    <cellStyle name="Обычный 3 6 23 2" xfId="13065"/>
    <cellStyle name="Обычный 3 6 24" xfId="13066"/>
    <cellStyle name="Обычный 3 6 24 2" xfId="13067"/>
    <cellStyle name="Обычный 3 6 25" xfId="13068"/>
    <cellStyle name="Обычный 3 6 25 2" xfId="13069"/>
    <cellStyle name="Обычный 3 6 26" xfId="13070"/>
    <cellStyle name="Обычный 3 6 26 2" xfId="13071"/>
    <cellStyle name="Обычный 3 6 27" xfId="13072"/>
    <cellStyle name="Обычный 3 6 3" xfId="13073"/>
    <cellStyle name="Обычный 3 6 3 10" xfId="13074"/>
    <cellStyle name="Обычный 3 6 3 10 2" xfId="13075"/>
    <cellStyle name="Обычный 3 6 3 11" xfId="13076"/>
    <cellStyle name="Обычный 3 6 3 11 2" xfId="13077"/>
    <cellStyle name="Обычный 3 6 3 12" xfId="13078"/>
    <cellStyle name="Обычный 3 6 3 12 2" xfId="13079"/>
    <cellStyle name="Обычный 3 6 3 13" xfId="13080"/>
    <cellStyle name="Обычный 3 6 3 13 2" xfId="13081"/>
    <cellStyle name="Обычный 3 6 3 14" xfId="13082"/>
    <cellStyle name="Обычный 3 6 3 14 2" xfId="13083"/>
    <cellStyle name="Обычный 3 6 3 15" xfId="13084"/>
    <cellStyle name="Обычный 3 6 3 15 2" xfId="13085"/>
    <cellStyle name="Обычный 3 6 3 16" xfId="13086"/>
    <cellStyle name="Обычный 3 6 3 16 2" xfId="13087"/>
    <cellStyle name="Обычный 3 6 3 17" xfId="13088"/>
    <cellStyle name="Обычный 3 6 3 2" xfId="13089"/>
    <cellStyle name="Обычный 3 6 3 2 2" xfId="13090"/>
    <cellStyle name="Обычный 3 6 3 3" xfId="13091"/>
    <cellStyle name="Обычный 3 6 3 3 2" xfId="13092"/>
    <cellStyle name="Обычный 3 6 3 4" xfId="13093"/>
    <cellStyle name="Обычный 3 6 3 4 2" xfId="13094"/>
    <cellStyle name="Обычный 3 6 3 5" xfId="13095"/>
    <cellStyle name="Обычный 3 6 3 5 2" xfId="13096"/>
    <cellStyle name="Обычный 3 6 3 6" xfId="13097"/>
    <cellStyle name="Обычный 3 6 3 6 2" xfId="13098"/>
    <cellStyle name="Обычный 3 6 3 7" xfId="13099"/>
    <cellStyle name="Обычный 3 6 3 7 2" xfId="13100"/>
    <cellStyle name="Обычный 3 6 3 8" xfId="13101"/>
    <cellStyle name="Обычный 3 6 3 8 2" xfId="13102"/>
    <cellStyle name="Обычный 3 6 3 9" xfId="13103"/>
    <cellStyle name="Обычный 3 6 3 9 2" xfId="13104"/>
    <cellStyle name="Обычный 3 6 4" xfId="13105"/>
    <cellStyle name="Обычный 3 6 4 10" xfId="13106"/>
    <cellStyle name="Обычный 3 6 4 10 2" xfId="13107"/>
    <cellStyle name="Обычный 3 6 4 11" xfId="13108"/>
    <cellStyle name="Обычный 3 6 4 11 2" xfId="13109"/>
    <cellStyle name="Обычный 3 6 4 12" xfId="13110"/>
    <cellStyle name="Обычный 3 6 4 12 2" xfId="13111"/>
    <cellStyle name="Обычный 3 6 4 13" xfId="13112"/>
    <cellStyle name="Обычный 3 6 4 13 2" xfId="13113"/>
    <cellStyle name="Обычный 3 6 4 14" xfId="13114"/>
    <cellStyle name="Обычный 3 6 4 14 2" xfId="13115"/>
    <cellStyle name="Обычный 3 6 4 15" xfId="13116"/>
    <cellStyle name="Обычный 3 6 4 15 2" xfId="13117"/>
    <cellStyle name="Обычный 3 6 4 16" xfId="13118"/>
    <cellStyle name="Обычный 3 6 4 16 2" xfId="13119"/>
    <cellStyle name="Обычный 3 6 4 17" xfId="13120"/>
    <cellStyle name="Обычный 3 6 4 2" xfId="13121"/>
    <cellStyle name="Обычный 3 6 4 2 2" xfId="13122"/>
    <cellStyle name="Обычный 3 6 4 3" xfId="13123"/>
    <cellStyle name="Обычный 3 6 4 3 2" xfId="13124"/>
    <cellStyle name="Обычный 3 6 4 4" xfId="13125"/>
    <cellStyle name="Обычный 3 6 4 4 2" xfId="13126"/>
    <cellStyle name="Обычный 3 6 4 5" xfId="13127"/>
    <cellStyle name="Обычный 3 6 4 5 2" xfId="13128"/>
    <cellStyle name="Обычный 3 6 4 6" xfId="13129"/>
    <cellStyle name="Обычный 3 6 4 6 2" xfId="13130"/>
    <cellStyle name="Обычный 3 6 4 7" xfId="13131"/>
    <cellStyle name="Обычный 3 6 4 7 2" xfId="13132"/>
    <cellStyle name="Обычный 3 6 4 8" xfId="13133"/>
    <cellStyle name="Обычный 3 6 4 8 2" xfId="13134"/>
    <cellStyle name="Обычный 3 6 4 9" xfId="13135"/>
    <cellStyle name="Обычный 3 6 4 9 2" xfId="13136"/>
    <cellStyle name="Обычный 3 6 5" xfId="13137"/>
    <cellStyle name="Обычный 3 6 5 10" xfId="13138"/>
    <cellStyle name="Обычный 3 6 5 10 2" xfId="13139"/>
    <cellStyle name="Обычный 3 6 5 11" xfId="13140"/>
    <cellStyle name="Обычный 3 6 5 11 2" xfId="13141"/>
    <cellStyle name="Обычный 3 6 5 12" xfId="13142"/>
    <cellStyle name="Обычный 3 6 5 12 2" xfId="13143"/>
    <cellStyle name="Обычный 3 6 5 13" xfId="13144"/>
    <cellStyle name="Обычный 3 6 5 13 2" xfId="13145"/>
    <cellStyle name="Обычный 3 6 5 14" xfId="13146"/>
    <cellStyle name="Обычный 3 6 5 14 2" xfId="13147"/>
    <cellStyle name="Обычный 3 6 5 15" xfId="13148"/>
    <cellStyle name="Обычный 3 6 5 15 2" xfId="13149"/>
    <cellStyle name="Обычный 3 6 5 16" xfId="13150"/>
    <cellStyle name="Обычный 3 6 5 16 2" xfId="13151"/>
    <cellStyle name="Обычный 3 6 5 17" xfId="13152"/>
    <cellStyle name="Обычный 3 6 5 2" xfId="13153"/>
    <cellStyle name="Обычный 3 6 5 2 2" xfId="13154"/>
    <cellStyle name="Обычный 3 6 5 3" xfId="13155"/>
    <cellStyle name="Обычный 3 6 5 3 2" xfId="13156"/>
    <cellStyle name="Обычный 3 6 5 4" xfId="13157"/>
    <cellStyle name="Обычный 3 6 5 4 2" xfId="13158"/>
    <cellStyle name="Обычный 3 6 5 5" xfId="13159"/>
    <cellStyle name="Обычный 3 6 5 5 2" xfId="13160"/>
    <cellStyle name="Обычный 3 6 5 6" xfId="13161"/>
    <cellStyle name="Обычный 3 6 5 6 2" xfId="13162"/>
    <cellStyle name="Обычный 3 6 5 7" xfId="13163"/>
    <cellStyle name="Обычный 3 6 5 7 2" xfId="13164"/>
    <cellStyle name="Обычный 3 6 5 8" xfId="13165"/>
    <cellStyle name="Обычный 3 6 5 8 2" xfId="13166"/>
    <cellStyle name="Обычный 3 6 5 9" xfId="13167"/>
    <cellStyle name="Обычный 3 6 5 9 2" xfId="13168"/>
    <cellStyle name="Обычный 3 6 6" xfId="13169"/>
    <cellStyle name="Обычный 3 6 6 10" xfId="13170"/>
    <cellStyle name="Обычный 3 6 6 10 2" xfId="13171"/>
    <cellStyle name="Обычный 3 6 6 11" xfId="13172"/>
    <cellStyle name="Обычный 3 6 6 11 2" xfId="13173"/>
    <cellStyle name="Обычный 3 6 6 12" xfId="13174"/>
    <cellStyle name="Обычный 3 6 6 12 2" xfId="13175"/>
    <cellStyle name="Обычный 3 6 6 13" xfId="13176"/>
    <cellStyle name="Обычный 3 6 6 13 2" xfId="13177"/>
    <cellStyle name="Обычный 3 6 6 14" xfId="13178"/>
    <cellStyle name="Обычный 3 6 6 14 2" xfId="13179"/>
    <cellStyle name="Обычный 3 6 6 15" xfId="13180"/>
    <cellStyle name="Обычный 3 6 6 15 2" xfId="13181"/>
    <cellStyle name="Обычный 3 6 6 16" xfId="13182"/>
    <cellStyle name="Обычный 3 6 6 16 2" xfId="13183"/>
    <cellStyle name="Обычный 3 6 6 17" xfId="13184"/>
    <cellStyle name="Обычный 3 6 6 2" xfId="13185"/>
    <cellStyle name="Обычный 3 6 6 2 2" xfId="13186"/>
    <cellStyle name="Обычный 3 6 6 3" xfId="13187"/>
    <cellStyle name="Обычный 3 6 6 3 2" xfId="13188"/>
    <cellStyle name="Обычный 3 6 6 4" xfId="13189"/>
    <cellStyle name="Обычный 3 6 6 4 2" xfId="13190"/>
    <cellStyle name="Обычный 3 6 6 5" xfId="13191"/>
    <cellStyle name="Обычный 3 6 6 5 2" xfId="13192"/>
    <cellStyle name="Обычный 3 6 6 6" xfId="13193"/>
    <cellStyle name="Обычный 3 6 6 6 2" xfId="13194"/>
    <cellStyle name="Обычный 3 6 6 7" xfId="13195"/>
    <cellStyle name="Обычный 3 6 6 7 2" xfId="13196"/>
    <cellStyle name="Обычный 3 6 6 8" xfId="13197"/>
    <cellStyle name="Обычный 3 6 6 8 2" xfId="13198"/>
    <cellStyle name="Обычный 3 6 6 9" xfId="13199"/>
    <cellStyle name="Обычный 3 6 6 9 2" xfId="13200"/>
    <cellStyle name="Обычный 3 6 7" xfId="13201"/>
    <cellStyle name="Обычный 3 6 7 10" xfId="13202"/>
    <cellStyle name="Обычный 3 6 7 10 2" xfId="13203"/>
    <cellStyle name="Обычный 3 6 7 11" xfId="13204"/>
    <cellStyle name="Обычный 3 6 7 11 2" xfId="13205"/>
    <cellStyle name="Обычный 3 6 7 12" xfId="13206"/>
    <cellStyle name="Обычный 3 6 7 12 2" xfId="13207"/>
    <cellStyle name="Обычный 3 6 7 13" xfId="13208"/>
    <cellStyle name="Обычный 3 6 7 13 2" xfId="13209"/>
    <cellStyle name="Обычный 3 6 7 14" xfId="13210"/>
    <cellStyle name="Обычный 3 6 7 14 2" xfId="13211"/>
    <cellStyle name="Обычный 3 6 7 15" xfId="13212"/>
    <cellStyle name="Обычный 3 6 7 15 2" xfId="13213"/>
    <cellStyle name="Обычный 3 6 7 16" xfId="13214"/>
    <cellStyle name="Обычный 3 6 7 16 2" xfId="13215"/>
    <cellStyle name="Обычный 3 6 7 17" xfId="13216"/>
    <cellStyle name="Обычный 3 6 7 2" xfId="13217"/>
    <cellStyle name="Обычный 3 6 7 2 2" xfId="13218"/>
    <cellStyle name="Обычный 3 6 7 3" xfId="13219"/>
    <cellStyle name="Обычный 3 6 7 3 2" xfId="13220"/>
    <cellStyle name="Обычный 3 6 7 4" xfId="13221"/>
    <cellStyle name="Обычный 3 6 7 4 2" xfId="13222"/>
    <cellStyle name="Обычный 3 6 7 5" xfId="13223"/>
    <cellStyle name="Обычный 3 6 7 5 2" xfId="13224"/>
    <cellStyle name="Обычный 3 6 7 6" xfId="13225"/>
    <cellStyle name="Обычный 3 6 7 6 2" xfId="13226"/>
    <cellStyle name="Обычный 3 6 7 7" xfId="13227"/>
    <cellStyle name="Обычный 3 6 7 7 2" xfId="13228"/>
    <cellStyle name="Обычный 3 6 7 8" xfId="13229"/>
    <cellStyle name="Обычный 3 6 7 8 2" xfId="13230"/>
    <cellStyle name="Обычный 3 6 7 9" xfId="13231"/>
    <cellStyle name="Обычный 3 6 7 9 2" xfId="13232"/>
    <cellStyle name="Обычный 3 6 8" xfId="13233"/>
    <cellStyle name="Обычный 3 6 8 10" xfId="13234"/>
    <cellStyle name="Обычный 3 6 8 10 2" xfId="13235"/>
    <cellStyle name="Обычный 3 6 8 11" xfId="13236"/>
    <cellStyle name="Обычный 3 6 8 11 2" xfId="13237"/>
    <cellStyle name="Обычный 3 6 8 12" xfId="13238"/>
    <cellStyle name="Обычный 3 6 8 12 2" xfId="13239"/>
    <cellStyle name="Обычный 3 6 8 13" xfId="13240"/>
    <cellStyle name="Обычный 3 6 8 13 2" xfId="13241"/>
    <cellStyle name="Обычный 3 6 8 14" xfId="13242"/>
    <cellStyle name="Обычный 3 6 8 14 2" xfId="13243"/>
    <cellStyle name="Обычный 3 6 8 15" xfId="13244"/>
    <cellStyle name="Обычный 3 6 8 15 2" xfId="13245"/>
    <cellStyle name="Обычный 3 6 8 16" xfId="13246"/>
    <cellStyle name="Обычный 3 6 8 16 2" xfId="13247"/>
    <cellStyle name="Обычный 3 6 8 17" xfId="13248"/>
    <cellStyle name="Обычный 3 6 8 2" xfId="13249"/>
    <cellStyle name="Обычный 3 6 8 2 2" xfId="13250"/>
    <cellStyle name="Обычный 3 6 8 3" xfId="13251"/>
    <cellStyle name="Обычный 3 6 8 3 2" xfId="13252"/>
    <cellStyle name="Обычный 3 6 8 4" xfId="13253"/>
    <cellStyle name="Обычный 3 6 8 4 2" xfId="13254"/>
    <cellStyle name="Обычный 3 6 8 5" xfId="13255"/>
    <cellStyle name="Обычный 3 6 8 5 2" xfId="13256"/>
    <cellStyle name="Обычный 3 6 8 6" xfId="13257"/>
    <cellStyle name="Обычный 3 6 8 6 2" xfId="13258"/>
    <cellStyle name="Обычный 3 6 8 7" xfId="13259"/>
    <cellStyle name="Обычный 3 6 8 7 2" xfId="13260"/>
    <cellStyle name="Обычный 3 6 8 8" xfId="13261"/>
    <cellStyle name="Обычный 3 6 8 8 2" xfId="13262"/>
    <cellStyle name="Обычный 3 6 8 9" xfId="13263"/>
    <cellStyle name="Обычный 3 6 8 9 2" xfId="13264"/>
    <cellStyle name="Обычный 3 6 9" xfId="13265"/>
    <cellStyle name="Обычный 3 6 9 2" xfId="13266"/>
    <cellStyle name="Обычный 3 6_Карта сбора НВВ РЭ 1 полугодие" xfId="13267"/>
    <cellStyle name="Обычный 3 7" xfId="13268"/>
    <cellStyle name="Обычный 3 7 10" xfId="13269"/>
    <cellStyle name="Обычный 3 7 10 2" xfId="13270"/>
    <cellStyle name="Обычный 3 7 11" xfId="13271"/>
    <cellStyle name="Обычный 3 7 11 2" xfId="13272"/>
    <cellStyle name="Обычный 3 7 12" xfId="13273"/>
    <cellStyle name="Обычный 3 7 12 2" xfId="13274"/>
    <cellStyle name="Обычный 3 7 13" xfId="13275"/>
    <cellStyle name="Обычный 3 7 13 2" xfId="13276"/>
    <cellStyle name="Обычный 3 7 14" xfId="13277"/>
    <cellStyle name="Обычный 3 7 14 2" xfId="13278"/>
    <cellStyle name="Обычный 3 7 15" xfId="13279"/>
    <cellStyle name="Обычный 3 7 15 2" xfId="13280"/>
    <cellStyle name="Обычный 3 7 16" xfId="13281"/>
    <cellStyle name="Обычный 3 7 16 2" xfId="13282"/>
    <cellStyle name="Обычный 3 7 17" xfId="13283"/>
    <cellStyle name="Обычный 3 7 17 2" xfId="13284"/>
    <cellStyle name="Обычный 3 7 18" xfId="13285"/>
    <cellStyle name="Обычный 3 7 18 2" xfId="13286"/>
    <cellStyle name="Обычный 3 7 19" xfId="13287"/>
    <cellStyle name="Обычный 3 7 19 2" xfId="13288"/>
    <cellStyle name="Обычный 3 7 2" xfId="13289"/>
    <cellStyle name="Обычный 3 7 2 10" xfId="13290"/>
    <cellStyle name="Обычный 3 7 2 10 2" xfId="13291"/>
    <cellStyle name="Обычный 3 7 2 11" xfId="13292"/>
    <cellStyle name="Обычный 3 7 2 11 2" xfId="13293"/>
    <cellStyle name="Обычный 3 7 2 12" xfId="13294"/>
    <cellStyle name="Обычный 3 7 2 12 2" xfId="13295"/>
    <cellStyle name="Обычный 3 7 2 13" xfId="13296"/>
    <cellStyle name="Обычный 3 7 2 13 2" xfId="13297"/>
    <cellStyle name="Обычный 3 7 2 14" xfId="13298"/>
    <cellStyle name="Обычный 3 7 2 14 2" xfId="13299"/>
    <cellStyle name="Обычный 3 7 2 15" xfId="13300"/>
    <cellStyle name="Обычный 3 7 2 15 2" xfId="13301"/>
    <cellStyle name="Обычный 3 7 2 16" xfId="13302"/>
    <cellStyle name="Обычный 3 7 2 16 2" xfId="13303"/>
    <cellStyle name="Обычный 3 7 2 17" xfId="13304"/>
    <cellStyle name="Обычный 3 7 2 2" xfId="13305"/>
    <cellStyle name="Обычный 3 7 2 2 2" xfId="13306"/>
    <cellStyle name="Обычный 3 7 2 3" xfId="13307"/>
    <cellStyle name="Обычный 3 7 2 3 2" xfId="13308"/>
    <cellStyle name="Обычный 3 7 2 4" xfId="13309"/>
    <cellStyle name="Обычный 3 7 2 4 2" xfId="13310"/>
    <cellStyle name="Обычный 3 7 2 5" xfId="13311"/>
    <cellStyle name="Обычный 3 7 2 5 2" xfId="13312"/>
    <cellStyle name="Обычный 3 7 2 6" xfId="13313"/>
    <cellStyle name="Обычный 3 7 2 6 2" xfId="13314"/>
    <cellStyle name="Обычный 3 7 2 7" xfId="13315"/>
    <cellStyle name="Обычный 3 7 2 7 2" xfId="13316"/>
    <cellStyle name="Обычный 3 7 2 8" xfId="13317"/>
    <cellStyle name="Обычный 3 7 2 8 2" xfId="13318"/>
    <cellStyle name="Обычный 3 7 2 9" xfId="13319"/>
    <cellStyle name="Обычный 3 7 2 9 2" xfId="13320"/>
    <cellStyle name="Обычный 3 7 20" xfId="13321"/>
    <cellStyle name="Обычный 3 7 20 2" xfId="13322"/>
    <cellStyle name="Обычный 3 7 21" xfId="13323"/>
    <cellStyle name="Обычный 3 7 21 2" xfId="13324"/>
    <cellStyle name="Обычный 3 7 22" xfId="13325"/>
    <cellStyle name="Обычный 3 7 22 2" xfId="13326"/>
    <cellStyle name="Обычный 3 7 23" xfId="13327"/>
    <cellStyle name="Обычный 3 7 23 2" xfId="13328"/>
    <cellStyle name="Обычный 3 7 24" xfId="13329"/>
    <cellStyle name="Обычный 3 7 24 2" xfId="13330"/>
    <cellStyle name="Обычный 3 7 25" xfId="13331"/>
    <cellStyle name="Обычный 3 7 25 2" xfId="13332"/>
    <cellStyle name="Обычный 3 7 26" xfId="13333"/>
    <cellStyle name="Обычный 3 7 26 2" xfId="13334"/>
    <cellStyle name="Обычный 3 7 26_Карта сбора НВВ РЭ 1 полугодие" xfId="13335"/>
    <cellStyle name="Обычный 3 7 27" xfId="13336"/>
    <cellStyle name="Обычный 3 7 3" xfId="13337"/>
    <cellStyle name="Обычный 3 7 3 10" xfId="13338"/>
    <cellStyle name="Обычный 3 7 3 10 2" xfId="13339"/>
    <cellStyle name="Обычный 3 7 3 11" xfId="13340"/>
    <cellStyle name="Обычный 3 7 3 11 2" xfId="13341"/>
    <cellStyle name="Обычный 3 7 3 12" xfId="13342"/>
    <cellStyle name="Обычный 3 7 3 12 2" xfId="13343"/>
    <cellStyle name="Обычный 3 7 3 13" xfId="13344"/>
    <cellStyle name="Обычный 3 7 3 13 2" xfId="13345"/>
    <cellStyle name="Обычный 3 7 3 14" xfId="13346"/>
    <cellStyle name="Обычный 3 7 3 14 2" xfId="13347"/>
    <cellStyle name="Обычный 3 7 3 15" xfId="13348"/>
    <cellStyle name="Обычный 3 7 3 15 2" xfId="13349"/>
    <cellStyle name="Обычный 3 7 3 16" xfId="13350"/>
    <cellStyle name="Обычный 3 7 3 16 2" xfId="13351"/>
    <cellStyle name="Обычный 3 7 3 17" xfId="13352"/>
    <cellStyle name="Обычный 3 7 3 2" xfId="13353"/>
    <cellStyle name="Обычный 3 7 3 2 2" xfId="13354"/>
    <cellStyle name="Обычный 3 7 3 3" xfId="13355"/>
    <cellStyle name="Обычный 3 7 3 3 2" xfId="13356"/>
    <cellStyle name="Обычный 3 7 3 4" xfId="13357"/>
    <cellStyle name="Обычный 3 7 3 4 2" xfId="13358"/>
    <cellStyle name="Обычный 3 7 3 5" xfId="13359"/>
    <cellStyle name="Обычный 3 7 3 5 2" xfId="13360"/>
    <cellStyle name="Обычный 3 7 3 6" xfId="13361"/>
    <cellStyle name="Обычный 3 7 3 6 2" xfId="13362"/>
    <cellStyle name="Обычный 3 7 3 7" xfId="13363"/>
    <cellStyle name="Обычный 3 7 3 7 2" xfId="13364"/>
    <cellStyle name="Обычный 3 7 3 8" xfId="13365"/>
    <cellStyle name="Обычный 3 7 3 8 2" xfId="13366"/>
    <cellStyle name="Обычный 3 7 3 9" xfId="13367"/>
    <cellStyle name="Обычный 3 7 3 9 2" xfId="13368"/>
    <cellStyle name="Обычный 3 7 4" xfId="13369"/>
    <cellStyle name="Обычный 3 7 4 10" xfId="13370"/>
    <cellStyle name="Обычный 3 7 4 10 2" xfId="13371"/>
    <cellStyle name="Обычный 3 7 4 11" xfId="13372"/>
    <cellStyle name="Обычный 3 7 4 11 2" xfId="13373"/>
    <cellStyle name="Обычный 3 7 4 12" xfId="13374"/>
    <cellStyle name="Обычный 3 7 4 12 2" xfId="13375"/>
    <cellStyle name="Обычный 3 7 4 13" xfId="13376"/>
    <cellStyle name="Обычный 3 7 4 13 2" xfId="13377"/>
    <cellStyle name="Обычный 3 7 4 14" xfId="13378"/>
    <cellStyle name="Обычный 3 7 4 14 2" xfId="13379"/>
    <cellStyle name="Обычный 3 7 4 15" xfId="13380"/>
    <cellStyle name="Обычный 3 7 4 15 2" xfId="13381"/>
    <cellStyle name="Обычный 3 7 4 16" xfId="13382"/>
    <cellStyle name="Обычный 3 7 4 16 2" xfId="13383"/>
    <cellStyle name="Обычный 3 7 4 17" xfId="13384"/>
    <cellStyle name="Обычный 3 7 4 2" xfId="13385"/>
    <cellStyle name="Обычный 3 7 4 2 2" xfId="13386"/>
    <cellStyle name="Обычный 3 7 4 3" xfId="13387"/>
    <cellStyle name="Обычный 3 7 4 3 2" xfId="13388"/>
    <cellStyle name="Обычный 3 7 4 4" xfId="13389"/>
    <cellStyle name="Обычный 3 7 4 4 2" xfId="13390"/>
    <cellStyle name="Обычный 3 7 4 5" xfId="13391"/>
    <cellStyle name="Обычный 3 7 4 5 2" xfId="13392"/>
    <cellStyle name="Обычный 3 7 4 6" xfId="13393"/>
    <cellStyle name="Обычный 3 7 4 6 2" xfId="13394"/>
    <cellStyle name="Обычный 3 7 4 7" xfId="13395"/>
    <cellStyle name="Обычный 3 7 4 7 2" xfId="13396"/>
    <cellStyle name="Обычный 3 7 4 8" xfId="13397"/>
    <cellStyle name="Обычный 3 7 4 8 2" xfId="13398"/>
    <cellStyle name="Обычный 3 7 4 9" xfId="13399"/>
    <cellStyle name="Обычный 3 7 4 9 2" xfId="13400"/>
    <cellStyle name="Обычный 3 7 5" xfId="13401"/>
    <cellStyle name="Обычный 3 7 5 10" xfId="13402"/>
    <cellStyle name="Обычный 3 7 5 10 2" xfId="13403"/>
    <cellStyle name="Обычный 3 7 5 11" xfId="13404"/>
    <cellStyle name="Обычный 3 7 5 11 2" xfId="13405"/>
    <cellStyle name="Обычный 3 7 5 12" xfId="13406"/>
    <cellStyle name="Обычный 3 7 5 12 2" xfId="13407"/>
    <cellStyle name="Обычный 3 7 5 13" xfId="13408"/>
    <cellStyle name="Обычный 3 7 5 13 2" xfId="13409"/>
    <cellStyle name="Обычный 3 7 5 14" xfId="13410"/>
    <cellStyle name="Обычный 3 7 5 14 2" xfId="13411"/>
    <cellStyle name="Обычный 3 7 5 15" xfId="13412"/>
    <cellStyle name="Обычный 3 7 5 15 2" xfId="13413"/>
    <cellStyle name="Обычный 3 7 5 16" xfId="13414"/>
    <cellStyle name="Обычный 3 7 5 16 2" xfId="13415"/>
    <cellStyle name="Обычный 3 7 5 17" xfId="13416"/>
    <cellStyle name="Обычный 3 7 5 2" xfId="13417"/>
    <cellStyle name="Обычный 3 7 5 2 2" xfId="13418"/>
    <cellStyle name="Обычный 3 7 5 3" xfId="13419"/>
    <cellStyle name="Обычный 3 7 5 3 2" xfId="13420"/>
    <cellStyle name="Обычный 3 7 5 4" xfId="13421"/>
    <cellStyle name="Обычный 3 7 5 4 2" xfId="13422"/>
    <cellStyle name="Обычный 3 7 5 5" xfId="13423"/>
    <cellStyle name="Обычный 3 7 5 5 2" xfId="13424"/>
    <cellStyle name="Обычный 3 7 5 6" xfId="13425"/>
    <cellStyle name="Обычный 3 7 5 6 2" xfId="13426"/>
    <cellStyle name="Обычный 3 7 5 7" xfId="13427"/>
    <cellStyle name="Обычный 3 7 5 7 2" xfId="13428"/>
    <cellStyle name="Обычный 3 7 5 8" xfId="13429"/>
    <cellStyle name="Обычный 3 7 5 8 2" xfId="13430"/>
    <cellStyle name="Обычный 3 7 5 9" xfId="13431"/>
    <cellStyle name="Обычный 3 7 5 9 2" xfId="13432"/>
    <cellStyle name="Обычный 3 7 6" xfId="13433"/>
    <cellStyle name="Обычный 3 7 6 10" xfId="13434"/>
    <cellStyle name="Обычный 3 7 6 10 2" xfId="13435"/>
    <cellStyle name="Обычный 3 7 6 11" xfId="13436"/>
    <cellStyle name="Обычный 3 7 6 11 2" xfId="13437"/>
    <cellStyle name="Обычный 3 7 6 12" xfId="13438"/>
    <cellStyle name="Обычный 3 7 6 12 2" xfId="13439"/>
    <cellStyle name="Обычный 3 7 6 13" xfId="13440"/>
    <cellStyle name="Обычный 3 7 6 13 2" xfId="13441"/>
    <cellStyle name="Обычный 3 7 6 14" xfId="13442"/>
    <cellStyle name="Обычный 3 7 6 14 2" xfId="13443"/>
    <cellStyle name="Обычный 3 7 6 15" xfId="13444"/>
    <cellStyle name="Обычный 3 7 6 15 2" xfId="13445"/>
    <cellStyle name="Обычный 3 7 6 16" xfId="13446"/>
    <cellStyle name="Обычный 3 7 6 16 2" xfId="13447"/>
    <cellStyle name="Обычный 3 7 6 17" xfId="13448"/>
    <cellStyle name="Обычный 3 7 6 2" xfId="13449"/>
    <cellStyle name="Обычный 3 7 6 2 2" xfId="13450"/>
    <cellStyle name="Обычный 3 7 6 3" xfId="13451"/>
    <cellStyle name="Обычный 3 7 6 3 2" xfId="13452"/>
    <cellStyle name="Обычный 3 7 6 4" xfId="13453"/>
    <cellStyle name="Обычный 3 7 6 4 2" xfId="13454"/>
    <cellStyle name="Обычный 3 7 6 5" xfId="13455"/>
    <cellStyle name="Обычный 3 7 6 5 2" xfId="13456"/>
    <cellStyle name="Обычный 3 7 6 6" xfId="13457"/>
    <cellStyle name="Обычный 3 7 6 6 2" xfId="13458"/>
    <cellStyle name="Обычный 3 7 6 7" xfId="13459"/>
    <cellStyle name="Обычный 3 7 6 7 2" xfId="13460"/>
    <cellStyle name="Обычный 3 7 6 8" xfId="13461"/>
    <cellStyle name="Обычный 3 7 6 8 2" xfId="13462"/>
    <cellStyle name="Обычный 3 7 6 9" xfId="13463"/>
    <cellStyle name="Обычный 3 7 6 9 2" xfId="13464"/>
    <cellStyle name="Обычный 3 7 7" xfId="13465"/>
    <cellStyle name="Обычный 3 7 7 10" xfId="13466"/>
    <cellStyle name="Обычный 3 7 7 10 2" xfId="13467"/>
    <cellStyle name="Обычный 3 7 7 11" xfId="13468"/>
    <cellStyle name="Обычный 3 7 7 11 2" xfId="13469"/>
    <cellStyle name="Обычный 3 7 7 12" xfId="13470"/>
    <cellStyle name="Обычный 3 7 7 12 2" xfId="13471"/>
    <cellStyle name="Обычный 3 7 7 13" xfId="13472"/>
    <cellStyle name="Обычный 3 7 7 13 2" xfId="13473"/>
    <cellStyle name="Обычный 3 7 7 14" xfId="13474"/>
    <cellStyle name="Обычный 3 7 7 14 2" xfId="13475"/>
    <cellStyle name="Обычный 3 7 7 15" xfId="13476"/>
    <cellStyle name="Обычный 3 7 7 15 2" xfId="13477"/>
    <cellStyle name="Обычный 3 7 7 16" xfId="13478"/>
    <cellStyle name="Обычный 3 7 7 16 2" xfId="13479"/>
    <cellStyle name="Обычный 3 7 7 17" xfId="13480"/>
    <cellStyle name="Обычный 3 7 7 2" xfId="13481"/>
    <cellStyle name="Обычный 3 7 7 2 2" xfId="13482"/>
    <cellStyle name="Обычный 3 7 7 3" xfId="13483"/>
    <cellStyle name="Обычный 3 7 7 3 2" xfId="13484"/>
    <cellStyle name="Обычный 3 7 7 4" xfId="13485"/>
    <cellStyle name="Обычный 3 7 7 4 2" xfId="13486"/>
    <cellStyle name="Обычный 3 7 7 5" xfId="13487"/>
    <cellStyle name="Обычный 3 7 7 5 2" xfId="13488"/>
    <cellStyle name="Обычный 3 7 7 6" xfId="13489"/>
    <cellStyle name="Обычный 3 7 7 6 2" xfId="13490"/>
    <cellStyle name="Обычный 3 7 7 7" xfId="13491"/>
    <cellStyle name="Обычный 3 7 7 7 2" xfId="13492"/>
    <cellStyle name="Обычный 3 7 7 8" xfId="13493"/>
    <cellStyle name="Обычный 3 7 7 8 2" xfId="13494"/>
    <cellStyle name="Обычный 3 7 7 9" xfId="13495"/>
    <cellStyle name="Обычный 3 7 7 9 2" xfId="13496"/>
    <cellStyle name="Обычный 3 7 8" xfId="13497"/>
    <cellStyle name="Обычный 3 7 8 10" xfId="13498"/>
    <cellStyle name="Обычный 3 7 8 10 2" xfId="13499"/>
    <cellStyle name="Обычный 3 7 8 11" xfId="13500"/>
    <cellStyle name="Обычный 3 7 8 11 2" xfId="13501"/>
    <cellStyle name="Обычный 3 7 8 12" xfId="13502"/>
    <cellStyle name="Обычный 3 7 8 12 2" xfId="13503"/>
    <cellStyle name="Обычный 3 7 8 13" xfId="13504"/>
    <cellStyle name="Обычный 3 7 8 13 2" xfId="13505"/>
    <cellStyle name="Обычный 3 7 8 14" xfId="13506"/>
    <cellStyle name="Обычный 3 7 8 14 2" xfId="13507"/>
    <cellStyle name="Обычный 3 7 8 15" xfId="13508"/>
    <cellStyle name="Обычный 3 7 8 15 2" xfId="13509"/>
    <cellStyle name="Обычный 3 7 8 16" xfId="13510"/>
    <cellStyle name="Обычный 3 7 8 16 2" xfId="13511"/>
    <cellStyle name="Обычный 3 7 8 17" xfId="13512"/>
    <cellStyle name="Обычный 3 7 8 2" xfId="13513"/>
    <cellStyle name="Обычный 3 7 8 2 2" xfId="13514"/>
    <cellStyle name="Обычный 3 7 8 3" xfId="13515"/>
    <cellStyle name="Обычный 3 7 8 3 2" xfId="13516"/>
    <cellStyle name="Обычный 3 7 8 4" xfId="13517"/>
    <cellStyle name="Обычный 3 7 8 4 2" xfId="13518"/>
    <cellStyle name="Обычный 3 7 8 5" xfId="13519"/>
    <cellStyle name="Обычный 3 7 8 5 2" xfId="13520"/>
    <cellStyle name="Обычный 3 7 8 6" xfId="13521"/>
    <cellStyle name="Обычный 3 7 8 6 2" xfId="13522"/>
    <cellStyle name="Обычный 3 7 8 7" xfId="13523"/>
    <cellStyle name="Обычный 3 7 8 7 2" xfId="13524"/>
    <cellStyle name="Обычный 3 7 8 8" xfId="13525"/>
    <cellStyle name="Обычный 3 7 8 8 2" xfId="13526"/>
    <cellStyle name="Обычный 3 7 8 9" xfId="13527"/>
    <cellStyle name="Обычный 3 7 8 9 2" xfId="13528"/>
    <cellStyle name="Обычный 3 7 9" xfId="13529"/>
    <cellStyle name="Обычный 3 7 9 2" xfId="13530"/>
    <cellStyle name="Обычный 3 8" xfId="13531"/>
    <cellStyle name="Обычный 3 8 10" xfId="13532"/>
    <cellStyle name="Обычный 3 8 10 2" xfId="13533"/>
    <cellStyle name="Обычный 3 8 11" xfId="13534"/>
    <cellStyle name="Обычный 3 8 11 2" xfId="13535"/>
    <cellStyle name="Обычный 3 8 12" xfId="13536"/>
    <cellStyle name="Обычный 3 8 12 2" xfId="13537"/>
    <cellStyle name="Обычный 3 8 13" xfId="13538"/>
    <cellStyle name="Обычный 3 8 13 2" xfId="13539"/>
    <cellStyle name="Обычный 3 8 14" xfId="13540"/>
    <cellStyle name="Обычный 3 8 14 2" xfId="13541"/>
    <cellStyle name="Обычный 3 8 15" xfId="13542"/>
    <cellStyle name="Обычный 3 8 15 2" xfId="13543"/>
    <cellStyle name="Обычный 3 8 16" xfId="13544"/>
    <cellStyle name="Обычный 3 8 16 2" xfId="13545"/>
    <cellStyle name="Обычный 3 8 17" xfId="13546"/>
    <cellStyle name="Обычный 3 8 2" xfId="13547"/>
    <cellStyle name="Обычный 3 8 2 2" xfId="13548"/>
    <cellStyle name="Обычный 3 8 3" xfId="13549"/>
    <cellStyle name="Обычный 3 8 3 2" xfId="13550"/>
    <cellStyle name="Обычный 3 8 4" xfId="13551"/>
    <cellStyle name="Обычный 3 8 4 2" xfId="13552"/>
    <cellStyle name="Обычный 3 8 5" xfId="13553"/>
    <cellStyle name="Обычный 3 8 5 2" xfId="13554"/>
    <cellStyle name="Обычный 3 8 6" xfId="13555"/>
    <cellStyle name="Обычный 3 8 6 2" xfId="13556"/>
    <cellStyle name="Обычный 3 8 7" xfId="13557"/>
    <cellStyle name="Обычный 3 8 7 2" xfId="13558"/>
    <cellStyle name="Обычный 3 8 8" xfId="13559"/>
    <cellStyle name="Обычный 3 8 8 2" xfId="13560"/>
    <cellStyle name="Обычный 3 8 9" xfId="13561"/>
    <cellStyle name="Обычный 3 8 9 2" xfId="13562"/>
    <cellStyle name="Обычный 3 9" xfId="13563"/>
    <cellStyle name="Обычный 3 9 10" xfId="13564"/>
    <cellStyle name="Обычный 3 9 10 2" xfId="13565"/>
    <cellStyle name="Обычный 3 9 11" xfId="13566"/>
    <cellStyle name="Обычный 3 9 11 2" xfId="13567"/>
    <cellStyle name="Обычный 3 9 12" xfId="13568"/>
    <cellStyle name="Обычный 3 9 12 2" xfId="13569"/>
    <cellStyle name="Обычный 3 9 13" xfId="13570"/>
    <cellStyle name="Обычный 3 9 13 2" xfId="13571"/>
    <cellStyle name="Обычный 3 9 14" xfId="13572"/>
    <cellStyle name="Обычный 3 9 14 2" xfId="13573"/>
    <cellStyle name="Обычный 3 9 15" xfId="13574"/>
    <cellStyle name="Обычный 3 9 15 2" xfId="13575"/>
    <cellStyle name="Обычный 3 9 16" xfId="13576"/>
    <cellStyle name="Обычный 3 9 16 2" xfId="13577"/>
    <cellStyle name="Обычный 3 9 17" xfId="13578"/>
    <cellStyle name="Обычный 3 9 2" xfId="13579"/>
    <cellStyle name="Обычный 3 9 2 2" xfId="13580"/>
    <cellStyle name="Обычный 3 9 3" xfId="13581"/>
    <cellStyle name="Обычный 3 9 3 2" xfId="13582"/>
    <cellStyle name="Обычный 3 9 4" xfId="13583"/>
    <cellStyle name="Обычный 3 9 4 2" xfId="13584"/>
    <cellStyle name="Обычный 3 9 5" xfId="13585"/>
    <cellStyle name="Обычный 3 9 5 2" xfId="13586"/>
    <cellStyle name="Обычный 3 9 6" xfId="13587"/>
    <cellStyle name="Обычный 3 9 6 2" xfId="13588"/>
    <cellStyle name="Обычный 3 9 7" xfId="13589"/>
    <cellStyle name="Обычный 3 9 7 2" xfId="13590"/>
    <cellStyle name="Обычный 3 9 8" xfId="13591"/>
    <cellStyle name="Обычный 3 9 8 2" xfId="13592"/>
    <cellStyle name="Обычный 3 9 9" xfId="13593"/>
    <cellStyle name="Обычный 3 9 9 2" xfId="13594"/>
    <cellStyle name="Обычный 3_Баланс2012_15.06.11" xfId="13595"/>
    <cellStyle name="Обычный 30" xfId="13596"/>
    <cellStyle name="Обычный 30 10" xfId="13597"/>
    <cellStyle name="Обычный 30 11" xfId="13598"/>
    <cellStyle name="Обычный 30 12" xfId="13599"/>
    <cellStyle name="Обычный 30 13" xfId="13600"/>
    <cellStyle name="Обычный 30 14" xfId="13601"/>
    <cellStyle name="Обычный 30 15" xfId="13602"/>
    <cellStyle name="Обычный 30 16" xfId="13603"/>
    <cellStyle name="Обычный 30 17" xfId="13604"/>
    <cellStyle name="Обычный 30 18" xfId="13605"/>
    <cellStyle name="Обычный 30 19" xfId="13606"/>
    <cellStyle name="Обычный 30 2" xfId="13607"/>
    <cellStyle name="Обычный 30 20" xfId="13608"/>
    <cellStyle name="Обычный 30 21" xfId="13609"/>
    <cellStyle name="Обычный 30 22" xfId="13610"/>
    <cellStyle name="Обычный 30 23" xfId="13611"/>
    <cellStyle name="Обычный 30 24" xfId="13612"/>
    <cellStyle name="Обычный 30 25" xfId="13613"/>
    <cellStyle name="Обычный 30 26" xfId="13614"/>
    <cellStyle name="Обычный 30 27" xfId="13615"/>
    <cellStyle name="Обычный 30 28" xfId="13616"/>
    <cellStyle name="Обычный 30 29" xfId="13617"/>
    <cellStyle name="Обычный 30 3" xfId="13618"/>
    <cellStyle name="Обычный 30 30" xfId="13619"/>
    <cellStyle name="Обычный 30 31" xfId="13620"/>
    <cellStyle name="Обычный 30 32" xfId="13621"/>
    <cellStyle name="Обычный 30 33" xfId="13622"/>
    <cellStyle name="Обычный 30 34" xfId="13623"/>
    <cellStyle name="Обычный 30 35" xfId="13624"/>
    <cellStyle name="Обычный 30 36" xfId="13625"/>
    <cellStyle name="Обычный 30 37" xfId="13626"/>
    <cellStyle name="Обычный 30 38" xfId="13627"/>
    <cellStyle name="Обычный 30 4" xfId="13628"/>
    <cellStyle name="Обычный 30 5" xfId="13629"/>
    <cellStyle name="Обычный 30 6" xfId="13630"/>
    <cellStyle name="Обычный 30 7" xfId="13631"/>
    <cellStyle name="Обычный 30 8" xfId="13632"/>
    <cellStyle name="Обычный 30 9" xfId="13633"/>
    <cellStyle name="Обычный 30_Карта сбора НВВ РЭ 1 полугодие" xfId="13634"/>
    <cellStyle name="Обычный 31" xfId="13635"/>
    <cellStyle name="Обычный 31 2" xfId="13636"/>
    <cellStyle name="Обычный 31_Карта сбора НВВ РЭ 1 полугодие" xfId="13637"/>
    <cellStyle name="Обычный 32" xfId="13638"/>
    <cellStyle name="Обычный 32 2" xfId="13639"/>
    <cellStyle name="Обычный 32_Карта сбора НВВ РЭ 1 полугодие" xfId="13640"/>
    <cellStyle name="Обычный 33" xfId="13641"/>
    <cellStyle name="Обычный 33 2" xfId="13642"/>
    <cellStyle name="Обычный 33_Карта сбора НВВ РЭ 1 полугодие" xfId="13643"/>
    <cellStyle name="Обычный 34" xfId="13644"/>
    <cellStyle name="Обычный 34 10" xfId="13645"/>
    <cellStyle name="Обычный 34 11" xfId="13646"/>
    <cellStyle name="Обычный 34 12" xfId="13647"/>
    <cellStyle name="Обычный 34 2" xfId="13648"/>
    <cellStyle name="Обычный 34 3" xfId="13649"/>
    <cellStyle name="Обычный 34 4" xfId="13650"/>
    <cellStyle name="Обычный 34 5" xfId="13651"/>
    <cellStyle name="Обычный 34 6" xfId="13652"/>
    <cellStyle name="Обычный 34 7" xfId="13653"/>
    <cellStyle name="Обычный 34 8" xfId="13654"/>
    <cellStyle name="Обычный 34 9" xfId="13655"/>
    <cellStyle name="Обычный 34_Карта сбора НВВ РЭ 1 полугодие" xfId="13656"/>
    <cellStyle name="Обычный 35" xfId="13657"/>
    <cellStyle name="Обычный 35 2" xfId="13658"/>
    <cellStyle name="Обычный 35_Карта сбора НВВ РЭ 1 полугодие" xfId="13659"/>
    <cellStyle name="Обычный 36" xfId="13660"/>
    <cellStyle name="Обычный 36 10" xfId="13661"/>
    <cellStyle name="Обычный 36 11" xfId="13662"/>
    <cellStyle name="Обычный 36 12" xfId="13663"/>
    <cellStyle name="Обычный 36 2" xfId="13664"/>
    <cellStyle name="Обычный 36 3" xfId="13665"/>
    <cellStyle name="Обычный 36 4" xfId="13666"/>
    <cellStyle name="Обычный 36 5" xfId="13667"/>
    <cellStyle name="Обычный 36 6" xfId="13668"/>
    <cellStyle name="Обычный 36 7" xfId="13669"/>
    <cellStyle name="Обычный 36 8" xfId="13670"/>
    <cellStyle name="Обычный 36 9" xfId="13671"/>
    <cellStyle name="Обычный 36_Карта сбора НВВ РЭ 1 полугодие" xfId="13672"/>
    <cellStyle name="Обычный 37" xfId="13673"/>
    <cellStyle name="Обычный 37 10" xfId="13674"/>
    <cellStyle name="Обычный 37 11" xfId="13675"/>
    <cellStyle name="Обычный 37 12" xfId="13676"/>
    <cellStyle name="Обычный 37 2" xfId="13677"/>
    <cellStyle name="Обычный 37 3" xfId="13678"/>
    <cellStyle name="Обычный 37 4" xfId="13679"/>
    <cellStyle name="Обычный 37 5" xfId="13680"/>
    <cellStyle name="Обычный 37 6" xfId="13681"/>
    <cellStyle name="Обычный 37 7" xfId="13682"/>
    <cellStyle name="Обычный 37 8" xfId="13683"/>
    <cellStyle name="Обычный 37 9" xfId="13684"/>
    <cellStyle name="Обычный 37_Карта сбора НВВ РЭ 1 полугодие" xfId="13685"/>
    <cellStyle name="Обычный 38" xfId="13686"/>
    <cellStyle name="Обычный 38 2" xfId="13687"/>
    <cellStyle name="Обычный 38_Карта сбора НВВ РЭ 1 полугодие" xfId="13688"/>
    <cellStyle name="Обычный 39" xfId="13689"/>
    <cellStyle name="Обычный 39 2" xfId="13690"/>
    <cellStyle name="Обычный 39_Карта сбора НВВ РЭ 1 полугодие" xfId="13691"/>
    <cellStyle name="Обычный 4" xfId="13692"/>
    <cellStyle name="Обычный 4 10" xfId="13693"/>
    <cellStyle name="Обычный 4 10 2" xfId="13694"/>
    <cellStyle name="Обычный 4 10_Карта сбора НВВ РЭ 1 полугодие" xfId="13695"/>
    <cellStyle name="Обычный 4 11" xfId="13696"/>
    <cellStyle name="Обычный 4 11 2" xfId="13697"/>
    <cellStyle name="Обычный 4 11_Карта сбора НВВ РЭ 1 полугодие" xfId="13698"/>
    <cellStyle name="Обычный 4 12" xfId="13699"/>
    <cellStyle name="Обычный 4 12 2" xfId="13700"/>
    <cellStyle name="Обычный 4 12_Карта сбора НВВ РЭ 1 полугодие" xfId="13701"/>
    <cellStyle name="Обычный 4 13" xfId="13702"/>
    <cellStyle name="Обычный 4 13 2" xfId="13703"/>
    <cellStyle name="Обычный 4 13_Карта сбора НВВ РЭ 1 полугодие" xfId="13704"/>
    <cellStyle name="Обычный 4 14" xfId="13705"/>
    <cellStyle name="Обычный 4 14 2" xfId="13706"/>
    <cellStyle name="Обычный 4 14_Карта сбора НВВ РЭ 1 полугодие" xfId="13707"/>
    <cellStyle name="Обычный 4 15" xfId="13708"/>
    <cellStyle name="Обычный 4 16" xfId="13709"/>
    <cellStyle name="Обычный 4 16 2" xfId="13710"/>
    <cellStyle name="Обычный 4 16_Карта сбора НВВ РЭ 1 полугодие" xfId="13711"/>
    <cellStyle name="Обычный 4 17" xfId="13712"/>
    <cellStyle name="Обычный 4 18" xfId="16321"/>
    <cellStyle name="Обычный 4 19" xfId="16322"/>
    <cellStyle name="Обычный 4 2" xfId="13713"/>
    <cellStyle name="Обычный 4 2 10" xfId="13714"/>
    <cellStyle name="Обычный 4 2 11" xfId="13715"/>
    <cellStyle name="Обычный 4 2 2" xfId="13716"/>
    <cellStyle name="Обычный 4 2 2 2" xfId="13717"/>
    <cellStyle name="Обычный 4 2 2 2 2" xfId="13718"/>
    <cellStyle name="Обычный 4 2 2 2 2 2" xfId="13719"/>
    <cellStyle name="Обычный 4 2 2 2 3" xfId="13720"/>
    <cellStyle name="Обычный 4 2 2 3" xfId="13721"/>
    <cellStyle name="Обычный 4 2 2 3 2" xfId="13722"/>
    <cellStyle name="Обычный 4 2 2 4" xfId="13723"/>
    <cellStyle name="Обычный 4 2 2_Карта сбора НВВ РЭ 1 полугодие" xfId="13724"/>
    <cellStyle name="Обычный 4 2 3" xfId="13725"/>
    <cellStyle name="Обычный 4 2 3 2" xfId="13726"/>
    <cellStyle name="Обычный 4 2 4" xfId="13727"/>
    <cellStyle name="Обычный 4 2 4 2" xfId="13728"/>
    <cellStyle name="Обычный 4 2 4_Карта сбора НВВ РЭ 1 полугодие" xfId="13729"/>
    <cellStyle name="Обычный 4 2 5" xfId="13730"/>
    <cellStyle name="Обычный 4 2 5 2" xfId="13731"/>
    <cellStyle name="Обычный 4 2 5 2 2" xfId="13732"/>
    <cellStyle name="Обычный 4 2 5 3" xfId="13733"/>
    <cellStyle name="Обычный 4 2 5_Карта сбора НВВ РЭ 1 полугодие" xfId="13734"/>
    <cellStyle name="Обычный 4 2 6" xfId="13735"/>
    <cellStyle name="Обычный 4 2 6 2" xfId="13736"/>
    <cellStyle name="Обычный 4 2 7" xfId="13737"/>
    <cellStyle name="Обычный 4 2 8" xfId="13738"/>
    <cellStyle name="Обычный 4 2 9" xfId="13739"/>
    <cellStyle name="Обычный 4 2_46EP.2012(v0.1)" xfId="13740"/>
    <cellStyle name="Обычный 4 20" xfId="16323"/>
    <cellStyle name="Обычный 4 21" xfId="16324"/>
    <cellStyle name="Обычный 4 3" xfId="13741"/>
    <cellStyle name="Обычный 4 3 2" xfId="13742"/>
    <cellStyle name="Обычный 4 3 2 2" xfId="13743"/>
    <cellStyle name="Обычный 4 3 3" xfId="13744"/>
    <cellStyle name="Обычный 4 3 3 2" xfId="13745"/>
    <cellStyle name="Обычный 4 3 3 2 2" xfId="13746"/>
    <cellStyle name="Обычный 4 3 3 3" xfId="13747"/>
    <cellStyle name="Обычный 4 3 4" xfId="13748"/>
    <cellStyle name="Обычный 4 3 4 2" xfId="13749"/>
    <cellStyle name="Обычный 4 3 5" xfId="13750"/>
    <cellStyle name="Обычный 4 3_Карта сбора НВВ РЭ 1 полугодие" xfId="13751"/>
    <cellStyle name="Обычный 4 4" xfId="13752"/>
    <cellStyle name="Обычный 4 4 2" xfId="13753"/>
    <cellStyle name="Обычный 4 4 2 2" xfId="13754"/>
    <cellStyle name="Обычный 4 4 2_Карта сбора НВВ РЭ 1 полугодие" xfId="13755"/>
    <cellStyle name="Обычный 4 4 3" xfId="13756"/>
    <cellStyle name="Обычный 4 5" xfId="13757"/>
    <cellStyle name="Обычный 4 5 2" xfId="13758"/>
    <cellStyle name="Обычный 4 5 2 2" xfId="13759"/>
    <cellStyle name="Обычный 4 5 3" xfId="13760"/>
    <cellStyle name="Обычный 4 5_Карта сбора НВВ РЭ 1 полугодие" xfId="13761"/>
    <cellStyle name="Обычный 4 6" xfId="13762"/>
    <cellStyle name="Обычный 4 6 2" xfId="13763"/>
    <cellStyle name="Обычный 4 6_Карта сбора НВВ РЭ 1 полугодие" xfId="13764"/>
    <cellStyle name="Обычный 4 7" xfId="13765"/>
    <cellStyle name="Обычный 4 7 2" xfId="13766"/>
    <cellStyle name="Обычный 4 7_Карта сбора НВВ РЭ 1 полугодие" xfId="13767"/>
    <cellStyle name="Обычный 4 8" xfId="13768"/>
    <cellStyle name="Обычный 4 8 2" xfId="13769"/>
    <cellStyle name="Обычный 4 8_Карта сбора НВВ РЭ 1 полугодие" xfId="13770"/>
    <cellStyle name="Обычный 4 9" xfId="13771"/>
    <cellStyle name="Обычный 4 9 2" xfId="13772"/>
    <cellStyle name="Обычный 4 9_Карта сбора НВВ РЭ 1 полугодие" xfId="13773"/>
    <cellStyle name="Обычный 4_ARMRAZR" xfId="13774"/>
    <cellStyle name="Обычный 40" xfId="13775"/>
    <cellStyle name="Обычный 40 2" xfId="13776"/>
    <cellStyle name="Обычный 40_Карта сбора НВВ РЭ 1 полугодие" xfId="13777"/>
    <cellStyle name="Обычный 41" xfId="13778"/>
    <cellStyle name="Обычный 41 2" xfId="13779"/>
    <cellStyle name="Обычный 41_Карта сбора НВВ РЭ 1 полугодие" xfId="13780"/>
    <cellStyle name="Обычный 42" xfId="13781"/>
    <cellStyle name="Обычный 42 2" xfId="13782"/>
    <cellStyle name="Обычный 42_Карта сбора НВВ РЭ 1 полугодие" xfId="13783"/>
    <cellStyle name="Обычный 43" xfId="13784"/>
    <cellStyle name="Обычный 43 2" xfId="13785"/>
    <cellStyle name="Обычный 43_Карта сбора НВВ РЭ 1 полугодие" xfId="13786"/>
    <cellStyle name="Обычный 44" xfId="13787"/>
    <cellStyle name="Обычный 44 10" xfId="13788"/>
    <cellStyle name="Обычный 44 11" xfId="13789"/>
    <cellStyle name="Обычный 44 12" xfId="13790"/>
    <cellStyle name="Обычный 44 2" xfId="13791"/>
    <cellStyle name="Обычный 44 3" xfId="13792"/>
    <cellStyle name="Обычный 44 4" xfId="13793"/>
    <cellStyle name="Обычный 44 5" xfId="13794"/>
    <cellStyle name="Обычный 44 6" xfId="13795"/>
    <cellStyle name="Обычный 44 7" xfId="13796"/>
    <cellStyle name="Обычный 44 8" xfId="13797"/>
    <cellStyle name="Обычный 44 9" xfId="13798"/>
    <cellStyle name="Обычный 44_Карта сбора НВВ РЭ 1 полугодие" xfId="13799"/>
    <cellStyle name="Обычный 45" xfId="13800"/>
    <cellStyle name="Обычный 45 10" xfId="13801"/>
    <cellStyle name="Обычный 45 11" xfId="13802"/>
    <cellStyle name="Обычный 45 12" xfId="13803"/>
    <cellStyle name="Обычный 45 2" xfId="13804"/>
    <cellStyle name="Обычный 45 3" xfId="13805"/>
    <cellStyle name="Обычный 45 4" xfId="13806"/>
    <cellStyle name="Обычный 45 5" xfId="13807"/>
    <cellStyle name="Обычный 45 6" xfId="13808"/>
    <cellStyle name="Обычный 45 7" xfId="13809"/>
    <cellStyle name="Обычный 45 8" xfId="13810"/>
    <cellStyle name="Обычный 45 9" xfId="13811"/>
    <cellStyle name="Обычный 45_Карта сбора НВВ РЭ 1 полугодие" xfId="13812"/>
    <cellStyle name="Обычный 46" xfId="13813"/>
    <cellStyle name="Обычный 46 2" xfId="13814"/>
    <cellStyle name="Обычный 47" xfId="13815"/>
    <cellStyle name="Обычный 47 2" xfId="13816"/>
    <cellStyle name="Обычный 48" xfId="13817"/>
    <cellStyle name="Обычный 48 2" xfId="13818"/>
    <cellStyle name="Обычный 49" xfId="13819"/>
    <cellStyle name="Обычный 49 2" xfId="13820"/>
    <cellStyle name="Обычный 49_Карта сбора НВВ РЭ 1 полугодие" xfId="13821"/>
    <cellStyle name="Обычный 5" xfId="13822"/>
    <cellStyle name="Обычный 5 10" xfId="13823"/>
    <cellStyle name="Обычный 5 10 2" xfId="13824"/>
    <cellStyle name="Обычный 5 10_Карта сбора НВВ РЭ 1 полугодие" xfId="13825"/>
    <cellStyle name="Обычный 5 11" xfId="13826"/>
    <cellStyle name="Обычный 5 11 2" xfId="13827"/>
    <cellStyle name="Обычный 5 11_Карта сбора НВВ РЭ 1 полугодие" xfId="13828"/>
    <cellStyle name="Обычный 5 12" xfId="13829"/>
    <cellStyle name="Обычный 5 2" xfId="13830"/>
    <cellStyle name="Обычный 5 2 2" xfId="13831"/>
    <cellStyle name="Обычный 5 2 2 2" xfId="13832"/>
    <cellStyle name="Обычный 5 2 2 2 2" xfId="13833"/>
    <cellStyle name="Обычный 5 2 2 2 2 2" xfId="13834"/>
    <cellStyle name="Обычный 5 2 2 2 3" xfId="13835"/>
    <cellStyle name="Обычный 5 2 2 2 3 2" xfId="13836"/>
    <cellStyle name="Обычный 5 2 2 2 4" xfId="13837"/>
    <cellStyle name="Обычный 5 2 2 2_Карта сбора НВВ РЭ 1 полугодие" xfId="13838"/>
    <cellStyle name="Обычный 5 2 2 3" xfId="13839"/>
    <cellStyle name="Обычный 5 2 2_Карта сбора НВВ РЭ 1 полугодие" xfId="13840"/>
    <cellStyle name="Обычный 5 2 3" xfId="13841"/>
    <cellStyle name="Обычный 5 2 3 2" xfId="13842"/>
    <cellStyle name="Обычный 5 2 3 2 2" xfId="13843"/>
    <cellStyle name="Обычный 5 2 3 3" xfId="13844"/>
    <cellStyle name="Обычный 5 2 3 3 2" xfId="13845"/>
    <cellStyle name="Обычный 5 2 3 4" xfId="13846"/>
    <cellStyle name="Обычный 5 2 3_Карта сбора НВВ РЭ 1 полугодие" xfId="13847"/>
    <cellStyle name="Обычный 5 2 4" xfId="13848"/>
    <cellStyle name="Обычный 5 2 4 2" xfId="13849"/>
    <cellStyle name="Обычный 5 2 4 2 2" xfId="13850"/>
    <cellStyle name="Обычный 5 2 4 3" xfId="13851"/>
    <cellStyle name="Обычный 5 2 4 3 2" xfId="13852"/>
    <cellStyle name="Обычный 5 2 4 4" xfId="13853"/>
    <cellStyle name="Обычный 5 2 4_Карта сбора НВВ РЭ 1 полугодие" xfId="13854"/>
    <cellStyle name="Обычный 5 2 5" xfId="13855"/>
    <cellStyle name="Обычный 5 2 5 2" xfId="13856"/>
    <cellStyle name="Обычный 5 2 5 2 2" xfId="13857"/>
    <cellStyle name="Обычный 5 2 5 3" xfId="13858"/>
    <cellStyle name="Обычный 5 2 5 3 2" xfId="13859"/>
    <cellStyle name="Обычный 5 2 5 4" xfId="13860"/>
    <cellStyle name="Обычный 5 2 5_Карта сбора НВВ РЭ 1 полугодие" xfId="13861"/>
    <cellStyle name="Обычный 5 2 6" xfId="13862"/>
    <cellStyle name="Обычный 5 2_Карта сбора НВВ РЭ 1 полугодие" xfId="13863"/>
    <cellStyle name="Обычный 5 3" xfId="13864"/>
    <cellStyle name="Обычный 5 3 2" xfId="13865"/>
    <cellStyle name="Обычный 5 3_Карта сбора НВВ РЭ 1 полугодие" xfId="13866"/>
    <cellStyle name="Обычный 5 4" xfId="13867"/>
    <cellStyle name="Обычный 5 4 2" xfId="13868"/>
    <cellStyle name="Обычный 5 4 2 2" xfId="13869"/>
    <cellStyle name="Обычный 5 4 2_Карта сбора НВВ РЭ 1 полугодие" xfId="13870"/>
    <cellStyle name="Обычный 5 4 3" xfId="13871"/>
    <cellStyle name="Обычный 5 4_Карта сбора НВВ РЭ 1 полугодие" xfId="13872"/>
    <cellStyle name="Обычный 5 5" xfId="13873"/>
    <cellStyle name="Обычный 5 5 2" xfId="13874"/>
    <cellStyle name="Обычный 5 5 2 2" xfId="13875"/>
    <cellStyle name="Обычный 5 5 2_Карта сбора НВВ РЭ 1 полугодие" xfId="13876"/>
    <cellStyle name="Обычный 5 5 3" xfId="13877"/>
    <cellStyle name="Обычный 5 5_Карта сбора НВВ РЭ 1 полугодие" xfId="13878"/>
    <cellStyle name="Обычный 5 6" xfId="13879"/>
    <cellStyle name="Обычный 5 6 2" xfId="13880"/>
    <cellStyle name="Обычный 5 6 2 2" xfId="13881"/>
    <cellStyle name="Обычный 5 6 2_Карта сбора НВВ РЭ 1 полугодие" xfId="13882"/>
    <cellStyle name="Обычный 5 6 3" xfId="13883"/>
    <cellStyle name="Обычный 5 6_Карта сбора НВВ РЭ 1 полугодие" xfId="13884"/>
    <cellStyle name="Обычный 5 7" xfId="13885"/>
    <cellStyle name="Обычный 5 7 2" xfId="13886"/>
    <cellStyle name="Обычный 5 7_Карта сбора НВВ РЭ 1 полугодие" xfId="13887"/>
    <cellStyle name="Обычный 5 8" xfId="13888"/>
    <cellStyle name="Обычный 5 8 2" xfId="13889"/>
    <cellStyle name="Обычный 5 8_Карта сбора НВВ РЭ 1 полугодие" xfId="13890"/>
    <cellStyle name="Обычный 5 9" xfId="13891"/>
    <cellStyle name="Обычный 5 9 2" xfId="13892"/>
    <cellStyle name="Обычный 5 9_Карта сбора НВВ РЭ 1 полугодие" xfId="13893"/>
    <cellStyle name="Обычный 5_2. Приложение Доп материалы согласованияБП_БП" xfId="13894"/>
    <cellStyle name="Обычный 50" xfId="13895"/>
    <cellStyle name="Обычный 50 2" xfId="13896"/>
    <cellStyle name="Обычный 50 2 2" xfId="13897"/>
    <cellStyle name="Обычный 50 3" xfId="13898"/>
    <cellStyle name="Обычный 50 3 2" xfId="13899"/>
    <cellStyle name="Обычный 50 4" xfId="13900"/>
    <cellStyle name="Обычный 50_Карта сбора НВВ РЭ 1 полугодие" xfId="13901"/>
    <cellStyle name="Обычный 51" xfId="13902"/>
    <cellStyle name="Обычный 51 2" xfId="13903"/>
    <cellStyle name="Обычный 51_Карта сбора НВВ РЭ 1 полугодие" xfId="13904"/>
    <cellStyle name="Обычный 52" xfId="13905"/>
    <cellStyle name="Обычный 52 2" xfId="13906"/>
    <cellStyle name="Обычный 52_Карта сбора НВВ РЭ 1 полугодие" xfId="13907"/>
    <cellStyle name="Обычный 53" xfId="13908"/>
    <cellStyle name="Обычный 53 2" xfId="13909"/>
    <cellStyle name="Обычный 53_Карта сбора НВВ РЭ 1 полугодие" xfId="13910"/>
    <cellStyle name="Обычный 54" xfId="13911"/>
    <cellStyle name="Обычный 54 2" xfId="13912"/>
    <cellStyle name="Обычный 54_Карта сбора НВВ РЭ 1 полугодие" xfId="13913"/>
    <cellStyle name="Обычный 55" xfId="13914"/>
    <cellStyle name="Обычный 55 2" xfId="13915"/>
    <cellStyle name="Обычный 55_Карта сбора НВВ РЭ 1 полугодие" xfId="13916"/>
    <cellStyle name="Обычный 56" xfId="13917"/>
    <cellStyle name="Обычный 56 2" xfId="13918"/>
    <cellStyle name="Обычный 56_Карта сбора НВВ РЭ 1 полугодие" xfId="13919"/>
    <cellStyle name="Обычный 57" xfId="13920"/>
    <cellStyle name="Обычный 57 2" xfId="13921"/>
    <cellStyle name="Обычный 57_Карта сбора НВВ РЭ 1 полугодие" xfId="13922"/>
    <cellStyle name="Обычный 58" xfId="13923"/>
    <cellStyle name="Обычный 58 2" xfId="13924"/>
    <cellStyle name="Обычный 58_Карта сбора НВВ РЭ 1 полугодие" xfId="13925"/>
    <cellStyle name="Обычный 59" xfId="13926"/>
    <cellStyle name="Обычный 59 2" xfId="13927"/>
    <cellStyle name="Обычный 59_Карта сбора НВВ РЭ 1 полугодие" xfId="13928"/>
    <cellStyle name="Обычный 6" xfId="13929"/>
    <cellStyle name="Обычный 6 10" xfId="13930"/>
    <cellStyle name="Обычный 6 10 2" xfId="13931"/>
    <cellStyle name="Обычный 6 10_Карта сбора НВВ РЭ 1 полугодие" xfId="13932"/>
    <cellStyle name="Обычный 6 11" xfId="13933"/>
    <cellStyle name="Обычный 6 11 2" xfId="13934"/>
    <cellStyle name="Обычный 6 11_Карта сбора НВВ РЭ 1 полугодие" xfId="13935"/>
    <cellStyle name="Обычный 6 12" xfId="13936"/>
    <cellStyle name="Обычный 6 2" xfId="13937"/>
    <cellStyle name="Обычный 6 2 2" xfId="13938"/>
    <cellStyle name="Обычный 6 2 2 2" xfId="13939"/>
    <cellStyle name="Обычный 6 2 2_Карта сбора НВВ РЭ 1 полугодие" xfId="13940"/>
    <cellStyle name="Обычный 6 2 3" xfId="13941"/>
    <cellStyle name="Обычный 6 2 4" xfId="13942"/>
    <cellStyle name="Обычный 6 2 5" xfId="13943"/>
    <cellStyle name="Обычный 6 2_Карта сбора НВВ РЭ 1 полугодие" xfId="13944"/>
    <cellStyle name="Обычный 6 3" xfId="13945"/>
    <cellStyle name="Обычный 6 3 2" xfId="13946"/>
    <cellStyle name="Обычный 6 3_Карта сбора НВВ РЭ 1 полугодие" xfId="13947"/>
    <cellStyle name="Обычный 6 4" xfId="13948"/>
    <cellStyle name="Обычный 6 4 2" xfId="13949"/>
    <cellStyle name="Обычный 6 4 2 2" xfId="13950"/>
    <cellStyle name="Обычный 6 4 2_Карта сбора НВВ РЭ 1 полугодие" xfId="13951"/>
    <cellStyle name="Обычный 6 4 3" xfId="13952"/>
    <cellStyle name="Обычный 6 4_Карта сбора НВВ РЭ 1 полугодие" xfId="13953"/>
    <cellStyle name="Обычный 6 5" xfId="13954"/>
    <cellStyle name="Обычный 6 5 2" xfId="13955"/>
    <cellStyle name="Обычный 6 5 2 2" xfId="13956"/>
    <cellStyle name="Обычный 6 5 2_Карта сбора НВВ РЭ 1 полугодие" xfId="13957"/>
    <cellStyle name="Обычный 6 5 3" xfId="13958"/>
    <cellStyle name="Обычный 6 5_Карта сбора НВВ РЭ 1 полугодие" xfId="13959"/>
    <cellStyle name="Обычный 6 6" xfId="13960"/>
    <cellStyle name="Обычный 6 6 2" xfId="13961"/>
    <cellStyle name="Обычный 6 6_Карта сбора НВВ РЭ 1 полугодие" xfId="13962"/>
    <cellStyle name="Обычный 6 7" xfId="13963"/>
    <cellStyle name="Обычный 6 7 2" xfId="13964"/>
    <cellStyle name="Обычный 6 7_Карта сбора НВВ РЭ 1 полугодие" xfId="13965"/>
    <cellStyle name="Обычный 6 8" xfId="13966"/>
    <cellStyle name="Обычный 6 8 2" xfId="13967"/>
    <cellStyle name="Обычный 6 8_Карта сбора НВВ РЭ 1 полугодие" xfId="13968"/>
    <cellStyle name="Обычный 6 9" xfId="13969"/>
    <cellStyle name="Обычный 6 9 2" xfId="13970"/>
    <cellStyle name="Обычный 6 9_Карта сбора НВВ РЭ 1 полугодие" xfId="13971"/>
    <cellStyle name="Обычный 6_2. Приложение Доп материалы согласованияБП_БП" xfId="13972"/>
    <cellStyle name="Обычный 60" xfId="13973"/>
    <cellStyle name="Обычный 60 2" xfId="13974"/>
    <cellStyle name="Обычный 60_Карта сбора НВВ РЭ 1 полугодие" xfId="13975"/>
    <cellStyle name="Обычный 61" xfId="13976"/>
    <cellStyle name="Обычный 61 10" xfId="13977"/>
    <cellStyle name="Обычный 61 11" xfId="13978"/>
    <cellStyle name="Обычный 61 12" xfId="13979"/>
    <cellStyle name="Обычный 61 2" xfId="13980"/>
    <cellStyle name="Обычный 61 3" xfId="13981"/>
    <cellStyle name="Обычный 61 4" xfId="13982"/>
    <cellStyle name="Обычный 61 5" xfId="13983"/>
    <cellStyle name="Обычный 61 6" xfId="13984"/>
    <cellStyle name="Обычный 61 7" xfId="13985"/>
    <cellStyle name="Обычный 61 8" xfId="13986"/>
    <cellStyle name="Обычный 61 9" xfId="13987"/>
    <cellStyle name="Обычный 61_Карта сбора НВВ РЭ 1 полугодие" xfId="13988"/>
    <cellStyle name="Обычный 62" xfId="13989"/>
    <cellStyle name="Обычный 62 2" xfId="13990"/>
    <cellStyle name="Обычный 62_Карта сбора НВВ РЭ 1 полугодие" xfId="13991"/>
    <cellStyle name="Обычный 63" xfId="13992"/>
    <cellStyle name="Обычный 63 2" xfId="13993"/>
    <cellStyle name="Обычный 63_Карта сбора НВВ РЭ 1 полугодие" xfId="13994"/>
    <cellStyle name="Обычный 64" xfId="13995"/>
    <cellStyle name="Обычный 64 2" xfId="13996"/>
    <cellStyle name="Обычный 64_Карта сбора НВВ РЭ 1 полугодие" xfId="13997"/>
    <cellStyle name="Обычный 65" xfId="13998"/>
    <cellStyle name="Обычный 65 2" xfId="13999"/>
    <cellStyle name="Обычный 65_Карта сбора НВВ РЭ 1 полугодие" xfId="14000"/>
    <cellStyle name="Обычный 66" xfId="14001"/>
    <cellStyle name="Обычный 66 2" xfId="14002"/>
    <cellStyle name="Обычный 66 2 2" xfId="14003"/>
    <cellStyle name="Обычный 66 3" xfId="14004"/>
    <cellStyle name="Обычный 66 3 2" xfId="14005"/>
    <cellStyle name="Обычный 66 4" xfId="14006"/>
    <cellStyle name="Обычный 66_Карта сбора НВВ РЭ 1 полугодие" xfId="14007"/>
    <cellStyle name="Обычный 67" xfId="14008"/>
    <cellStyle name="Обычный 68" xfId="14009"/>
    <cellStyle name="Обычный 68 2" xfId="14010"/>
    <cellStyle name="Обычный 68_Карта сбора НВВ РЭ 1 полугодие" xfId="14011"/>
    <cellStyle name="Обычный 69" xfId="14012"/>
    <cellStyle name="Обычный 69 2" xfId="14013"/>
    <cellStyle name="Обычный 69_Карта сбора НВВ РЭ 1 полугодие" xfId="14014"/>
    <cellStyle name="Обычный 7" xfId="14015"/>
    <cellStyle name="Обычный 7 10" xfId="16325"/>
    <cellStyle name="Обычный 7 11" xfId="16326"/>
    <cellStyle name="Обычный 7 2" xfId="14016"/>
    <cellStyle name="Обычный 7 2 2" xfId="14017"/>
    <cellStyle name="Обычный 7 2 2 2" xfId="14018"/>
    <cellStyle name="Обычный 7 2 2_Карта сбора НВВ РЭ 1 полугодие" xfId="14019"/>
    <cellStyle name="Обычный 7 2 3" xfId="14020"/>
    <cellStyle name="Обычный 7 2 3 2" xfId="14021"/>
    <cellStyle name="Обычный 7 2 3 2 2" xfId="14022"/>
    <cellStyle name="Обычный 7 2 3 3" xfId="14023"/>
    <cellStyle name="Обычный 7 2 4" xfId="14024"/>
    <cellStyle name="Обычный 7 2 4 2" xfId="14025"/>
    <cellStyle name="Обычный 7 2 5" xfId="14026"/>
    <cellStyle name="Обычный 7 3" xfId="14027"/>
    <cellStyle name="Обычный 7 3 2" xfId="14028"/>
    <cellStyle name="Обычный 7 3_Карта сбора НВВ РЭ 1 полугодие" xfId="14029"/>
    <cellStyle name="Обычный 7 4" xfId="14030"/>
    <cellStyle name="Обычный 7 4 2" xfId="14031"/>
    <cellStyle name="Обычный 7 4 2 2" xfId="14032"/>
    <cellStyle name="Обычный 7 4 2_Карта сбора НВВ РЭ 1 полугодие" xfId="14033"/>
    <cellStyle name="Обычный 7 4_Карта сбора НВВ РЭ 1 полугодие" xfId="14034"/>
    <cellStyle name="Обычный 7 5" xfId="14035"/>
    <cellStyle name="Обычный 7 5 2" xfId="14036"/>
    <cellStyle name="Обычный 7 5_Карта сбора НВВ РЭ 1 полугодие" xfId="14037"/>
    <cellStyle name="Обычный 7 6" xfId="14038"/>
    <cellStyle name="Обычный 7 6 2" xfId="14039"/>
    <cellStyle name="Обычный 7 6_Карта сбора НВВ РЭ 1 полугодие" xfId="14040"/>
    <cellStyle name="Обычный 7 7" xfId="14041"/>
    <cellStyle name="Обычный 7 8" xfId="14042"/>
    <cellStyle name="Обычный 7 9" xfId="16327"/>
    <cellStyle name="Обычный 7_Итоги тариф. кампании 2011_коррек" xfId="14043"/>
    <cellStyle name="Обычный 70" xfId="14044"/>
    <cellStyle name="Обычный 70 2" xfId="14045"/>
    <cellStyle name="Обычный 70_Карта сбора НВВ РЭ 1 полугодие" xfId="14046"/>
    <cellStyle name="Обычный 71" xfId="14047"/>
    <cellStyle name="Обычный 71 2" xfId="14048"/>
    <cellStyle name="Обычный 71_Карта сбора НВВ РЭ 1 полугодие" xfId="14049"/>
    <cellStyle name="Обычный 72" xfId="14050"/>
    <cellStyle name="Обычный 72 2" xfId="14051"/>
    <cellStyle name="Обычный 72_Карта сбора НВВ РЭ 1 полугодие" xfId="14052"/>
    <cellStyle name="Обычный 73" xfId="14053"/>
    <cellStyle name="Обычный 73 2" xfId="14054"/>
    <cellStyle name="Обычный 73_Карта сбора НВВ РЭ 1 полугодие" xfId="14055"/>
    <cellStyle name="Обычный 74" xfId="14056"/>
    <cellStyle name="Обычный 74 2" xfId="14057"/>
    <cellStyle name="Обычный 74_Карта сбора НВВ РЭ 1 полугодие" xfId="14058"/>
    <cellStyle name="Обычный 75" xfId="14059"/>
    <cellStyle name="Обычный 75 2" xfId="14060"/>
    <cellStyle name="Обычный 75_Карта сбора НВВ РЭ 1 полугодие" xfId="14061"/>
    <cellStyle name="Обычный 76" xfId="14062"/>
    <cellStyle name="Обычный 76 2" xfId="14063"/>
    <cellStyle name="Обычный 76_Карта сбора НВВ РЭ 1 полугодие" xfId="14064"/>
    <cellStyle name="Обычный 77" xfId="14065"/>
    <cellStyle name="Обычный 77 2" xfId="14066"/>
    <cellStyle name="Обычный 77_Карта сбора НВВ РЭ 1 полугодие" xfId="14067"/>
    <cellStyle name="Обычный 78" xfId="14068"/>
    <cellStyle name="Обычный 78 2" xfId="14069"/>
    <cellStyle name="Обычный 78_Карта сбора НВВ РЭ 1 полугодие" xfId="14070"/>
    <cellStyle name="Обычный 79" xfId="14071"/>
    <cellStyle name="Обычный 79 2" xfId="14072"/>
    <cellStyle name="Обычный 79_Карта сбора НВВ РЭ 1 полугодие" xfId="14073"/>
    <cellStyle name="Обычный 8" xfId="14074"/>
    <cellStyle name="Обычный 8 10" xfId="16328"/>
    <cellStyle name="Обычный 8 11" xfId="16329"/>
    <cellStyle name="Обычный 8 2" xfId="14075"/>
    <cellStyle name="Обычный 8 2 2" xfId="14076"/>
    <cellStyle name="Обычный 8 2 2 2" xfId="14077"/>
    <cellStyle name="Обычный 8 2 2_Карта сбора НВВ РЭ 1 полугодие" xfId="14078"/>
    <cellStyle name="Обычный 8 2 3" xfId="14079"/>
    <cellStyle name="Обычный 8 3" xfId="14080"/>
    <cellStyle name="Обычный 8 4" xfId="14081"/>
    <cellStyle name="Обычный 8 4 2" xfId="14082"/>
    <cellStyle name="Обычный 8 4_Карта сбора НВВ РЭ 1 полугодие" xfId="14083"/>
    <cellStyle name="Обычный 8 5" xfId="14084"/>
    <cellStyle name="Обычный 8 5 2" xfId="14085"/>
    <cellStyle name="Обычный 8 5_Карта сбора НВВ РЭ 1 полугодие" xfId="14086"/>
    <cellStyle name="Обычный 8 6" xfId="14087"/>
    <cellStyle name="Обычный 8 7" xfId="16330"/>
    <cellStyle name="Обычный 8 8" xfId="16331"/>
    <cellStyle name="Обычный 8 9" xfId="16332"/>
    <cellStyle name="Обычный 8_Копия (Приложение 4 3)_вставка значения" xfId="14088"/>
    <cellStyle name="Обычный 80" xfId="14089"/>
    <cellStyle name="Обычный 80 2" xfId="14090"/>
    <cellStyle name="Обычный 80_Карта сбора НВВ РЭ 1 полугодие" xfId="14091"/>
    <cellStyle name="Обычный 81" xfId="14092"/>
    <cellStyle name="Обычный 81 2" xfId="14093"/>
    <cellStyle name="Обычный 81_Карта сбора НВВ РЭ 1 полугодие" xfId="14094"/>
    <cellStyle name="Обычный 82" xfId="14095"/>
    <cellStyle name="Обычный 82 2" xfId="14096"/>
    <cellStyle name="Обычный 82_Карта сбора НВВ РЭ 1 полугодие" xfId="14097"/>
    <cellStyle name="Обычный 83" xfId="14098"/>
    <cellStyle name="Обычный 83 2" xfId="14099"/>
    <cellStyle name="Обычный 83_Карта сбора НВВ РЭ 1 полугодие" xfId="14100"/>
    <cellStyle name="Обычный 84" xfId="14101"/>
    <cellStyle name="Обычный 84 2" xfId="14102"/>
    <cellStyle name="Обычный 84_Карта сбора НВВ РЭ 1 полугодие" xfId="14103"/>
    <cellStyle name="Обычный 85" xfId="14104"/>
    <cellStyle name="Обычный 85 2" xfId="14105"/>
    <cellStyle name="Обычный 85_Карта сбора НВВ РЭ 1 полугодие" xfId="14106"/>
    <cellStyle name="Обычный 86" xfId="14107"/>
    <cellStyle name="Обычный 86 2" xfId="14108"/>
    <cellStyle name="Обычный 86_Карта сбора НВВ РЭ 1 полугодие" xfId="14109"/>
    <cellStyle name="Обычный 87" xfId="14110"/>
    <cellStyle name="Обычный 87 10" xfId="14111"/>
    <cellStyle name="Обычный 87 11" xfId="14112"/>
    <cellStyle name="Обычный 87 12" xfId="14113"/>
    <cellStyle name="Обычный 87 13" xfId="14114"/>
    <cellStyle name="Обычный 87 14" xfId="14115"/>
    <cellStyle name="Обычный 87 15" xfId="14116"/>
    <cellStyle name="Обычный 87 16" xfId="14117"/>
    <cellStyle name="Обычный 87 17" xfId="14118"/>
    <cellStyle name="Обычный 87 18" xfId="14119"/>
    <cellStyle name="Обычный 87 19" xfId="14120"/>
    <cellStyle name="Обычный 87 2" xfId="14121"/>
    <cellStyle name="Обычный 87 20" xfId="14122"/>
    <cellStyle name="Обычный 87 21" xfId="14123"/>
    <cellStyle name="Обычный 87 3" xfId="14124"/>
    <cellStyle name="Обычный 87 4" xfId="14125"/>
    <cellStyle name="Обычный 87 5" xfId="14126"/>
    <cellStyle name="Обычный 87 6" xfId="14127"/>
    <cellStyle name="Обычный 87 7" xfId="14128"/>
    <cellStyle name="Обычный 87 8" xfId="14129"/>
    <cellStyle name="Обычный 87 9" xfId="14130"/>
    <cellStyle name="Обычный 87_Карта сбора НВВ РЭ 1 полугодие" xfId="14131"/>
    <cellStyle name="Обычный 88" xfId="14132"/>
    <cellStyle name="Обычный 88 2" xfId="14133"/>
    <cellStyle name="Обычный 88_Карта сбора НВВ РЭ 1 полугодие" xfId="14134"/>
    <cellStyle name="Обычный 89" xfId="14135"/>
    <cellStyle name="Обычный 89 2" xfId="14136"/>
    <cellStyle name="Обычный 89_Карта сбора НВВ РЭ 1 полугодие" xfId="14137"/>
    <cellStyle name="Обычный 9" xfId="14138"/>
    <cellStyle name="Обычный 9 2" xfId="14139"/>
    <cellStyle name="Обычный 9 2 2" xfId="14140"/>
    <cellStyle name="Обычный 9 2 2 2" xfId="14141"/>
    <cellStyle name="Обычный 9 2 2_Карта сбора НВВ РЭ 1 полугодие" xfId="14142"/>
    <cellStyle name="Обычный 9 2 3" xfId="14143"/>
    <cellStyle name="Обычный 9 2 3 2" xfId="14144"/>
    <cellStyle name="Обычный 9 2 4" xfId="14145"/>
    <cellStyle name="Обычный 9 2 4 2" xfId="14146"/>
    <cellStyle name="Обычный 9 2 5" xfId="14147"/>
    <cellStyle name="Обычный 9 2_Карта сбора НВВ РЭ 1 полугодие" xfId="14148"/>
    <cellStyle name="Обычный 9 3" xfId="14149"/>
    <cellStyle name="Обычный 9 3 2" xfId="16333"/>
    <cellStyle name="Обычный 9 4" xfId="14150"/>
    <cellStyle name="Обычный 9 4 2" xfId="14151"/>
    <cellStyle name="Обычный 9 4_Карта сбора НВВ РЭ 1 полугодие" xfId="14152"/>
    <cellStyle name="Обычный 9 5" xfId="14153"/>
    <cellStyle name="Обычный 9_Карта сбора НВВ РЭ 1 полугодие" xfId="14154"/>
    <cellStyle name="Обычный 90" xfId="14155"/>
    <cellStyle name="Обычный 90 2" xfId="14156"/>
    <cellStyle name="Обычный 90_Карта сбора НВВ РЭ 1 полугодие" xfId="14157"/>
    <cellStyle name="Обычный 91" xfId="14158"/>
    <cellStyle name="Обычный 91 2" xfId="14159"/>
    <cellStyle name="Обычный 91_Карта сбора НВВ РЭ 1 полугодие" xfId="14160"/>
    <cellStyle name="Обычный 92" xfId="14161"/>
    <cellStyle name="Обычный 92 2" xfId="14162"/>
    <cellStyle name="Обычный 92_Карта сбора НВВ РЭ 1 полугодие" xfId="14163"/>
    <cellStyle name="Обычный 93" xfId="14164"/>
    <cellStyle name="Обычный 93 2" xfId="14165"/>
    <cellStyle name="Обычный 93_Карта сбора НВВ РЭ 1 полугодие" xfId="14166"/>
    <cellStyle name="Обычный 94" xfId="14167"/>
    <cellStyle name="Обычный 94 2" xfId="14168"/>
    <cellStyle name="Обычный 94_Карта сбора НВВ РЭ 1 полугодие" xfId="14169"/>
    <cellStyle name="Обычный 95" xfId="14170"/>
    <cellStyle name="Обычный 95 2" xfId="14171"/>
    <cellStyle name="Обычный 95_Карта сбора НВВ РЭ 1 полугодие" xfId="14172"/>
    <cellStyle name="Обычный 96" xfId="14173"/>
    <cellStyle name="Обычный 96 2" xfId="14174"/>
    <cellStyle name="Обычный 96_Карта сбора НВВ РЭ 1 полугодие" xfId="14175"/>
    <cellStyle name="Обычный 97" xfId="14176"/>
    <cellStyle name="Обычный 97 2" xfId="14177"/>
    <cellStyle name="Обычный 97_Карта сбора НВВ РЭ 1 полугодие" xfId="14178"/>
    <cellStyle name="Обычный 98" xfId="14179"/>
    <cellStyle name="Обычный 98 2" xfId="14180"/>
    <cellStyle name="Обычный 98_Карта сбора НВВ РЭ 1 полугодие" xfId="14181"/>
    <cellStyle name="Обычный 99" xfId="14182"/>
    <cellStyle name="Обычный 99 2" xfId="14183"/>
    <cellStyle name="Обычный 99 3" xfId="14184"/>
    <cellStyle name="Обычный 99 4" xfId="14185"/>
    <cellStyle name="Обычный 99 5" xfId="14186"/>
    <cellStyle name="Обычный 99 6" xfId="14187"/>
    <cellStyle name="Обычный 99_Карта сбора НВВ РЭ 1 полугодие" xfId="14188"/>
    <cellStyle name="Обычный1" xfId="14189"/>
    <cellStyle name="Обычный1 2" xfId="14190"/>
    <cellStyle name="Обычный1_Карта сбора НВВ РЭ 1 полугодие" xfId="14191"/>
    <cellStyle name="Ошибка" xfId="14192"/>
    <cellStyle name="Ошибка 2" xfId="14193"/>
    <cellStyle name="Ошибка_Карта сбора НВВ РЭ 1 полугодие" xfId="14194"/>
    <cellStyle name="Плохой 10" xfId="14195"/>
    <cellStyle name="Плохой 10 2" xfId="14196"/>
    <cellStyle name="Плохой 10_Карта сбора НВВ РЭ 1 полугодие" xfId="14197"/>
    <cellStyle name="Плохой 11" xfId="14198"/>
    <cellStyle name="Плохой 11 2" xfId="14199"/>
    <cellStyle name="Плохой 11_Карта сбора НВВ РЭ 1 полугодие" xfId="14200"/>
    <cellStyle name="Плохой 2" xfId="14201"/>
    <cellStyle name="Плохой 2 2" xfId="14202"/>
    <cellStyle name="Плохой 2 2 2" xfId="14203"/>
    <cellStyle name="Плохой 2 2 2 2" xfId="14204"/>
    <cellStyle name="Плохой 2 2 2_Карта сбора НВВ РЭ 1 полугодие" xfId="14205"/>
    <cellStyle name="Плохой 2 2 3" xfId="14206"/>
    <cellStyle name="Плохой 2 2_Карта сбора НВВ РЭ 1 полугодие" xfId="14207"/>
    <cellStyle name="Плохой 2 3" xfId="14208"/>
    <cellStyle name="Плохой 2 3 2" xfId="14209"/>
    <cellStyle name="Плохой 2 3 2 2" xfId="14210"/>
    <cellStyle name="Плохой 2 3 2_Карта сбора НВВ РЭ 1 полугодие" xfId="14211"/>
    <cellStyle name="Плохой 2 3 3" xfId="14212"/>
    <cellStyle name="Плохой 2 3_Карта сбора НВВ РЭ 1 полугодие" xfId="14213"/>
    <cellStyle name="Плохой 2 4" xfId="14214"/>
    <cellStyle name="Плохой 2 4 2" xfId="14215"/>
    <cellStyle name="Плохой 2 4_Карта сбора НВВ РЭ 1 полугодие" xfId="14216"/>
    <cellStyle name="Плохой 2 5" xfId="14217"/>
    <cellStyle name="Плохой 2 5 2" xfId="14218"/>
    <cellStyle name="Плохой 2 5_Карта сбора НВВ РЭ 1 полугодие" xfId="14219"/>
    <cellStyle name="Плохой 2 6" xfId="14220"/>
    <cellStyle name="Плохой 2 6 2" xfId="14221"/>
    <cellStyle name="Плохой 2 6_Карта сбора НВВ РЭ 1 полугодие" xfId="14222"/>
    <cellStyle name="Плохой 2 7" xfId="14223"/>
    <cellStyle name="Плохой 2_Карта сбора НВВ РЭ 1 полугодие" xfId="14224"/>
    <cellStyle name="Плохой 3" xfId="14225"/>
    <cellStyle name="Плохой 3 2" xfId="14226"/>
    <cellStyle name="Плохой 3 2 2" xfId="14227"/>
    <cellStyle name="Плохой 3 2_Карта сбора НВВ РЭ 1 полугодие" xfId="14228"/>
    <cellStyle name="Плохой 3 3" xfId="14229"/>
    <cellStyle name="Плохой 3_Карта сбора НВВ РЭ 1 полугодие" xfId="14230"/>
    <cellStyle name="Плохой 4" xfId="14231"/>
    <cellStyle name="Плохой 4 2" xfId="14232"/>
    <cellStyle name="Плохой 4 2 2" xfId="14233"/>
    <cellStyle name="Плохой 4 2_Карта сбора НВВ РЭ 1 полугодие" xfId="14234"/>
    <cellStyle name="Плохой 4 3" xfId="14235"/>
    <cellStyle name="Плохой 4_Карта сбора НВВ РЭ 1 полугодие" xfId="14236"/>
    <cellStyle name="Плохой 5" xfId="14237"/>
    <cellStyle name="Плохой 5 2" xfId="14238"/>
    <cellStyle name="Плохой 5 2 2" xfId="14239"/>
    <cellStyle name="Плохой 5 2_Карта сбора НВВ РЭ 1 полугодие" xfId="14240"/>
    <cellStyle name="Плохой 5 3" xfId="14241"/>
    <cellStyle name="Плохой 5_Карта сбора НВВ РЭ 1 полугодие" xfId="14242"/>
    <cellStyle name="Плохой 6" xfId="14243"/>
    <cellStyle name="Плохой 6 2" xfId="14244"/>
    <cellStyle name="Плохой 6 2 2" xfId="14245"/>
    <cellStyle name="Плохой 6 2_Карта сбора НВВ РЭ 1 полугодие" xfId="14246"/>
    <cellStyle name="Плохой 6 3" xfId="14247"/>
    <cellStyle name="Плохой 6_Карта сбора НВВ РЭ 1 полугодие" xfId="14248"/>
    <cellStyle name="Плохой 7" xfId="14249"/>
    <cellStyle name="Плохой 7 2" xfId="14250"/>
    <cellStyle name="Плохой 7 2 2" xfId="14251"/>
    <cellStyle name="Плохой 7 2_Карта сбора НВВ РЭ 1 полугодие" xfId="14252"/>
    <cellStyle name="Плохой 7 3" xfId="14253"/>
    <cellStyle name="Плохой 7_Карта сбора НВВ РЭ 1 полугодие" xfId="14254"/>
    <cellStyle name="Плохой 8" xfId="14255"/>
    <cellStyle name="Плохой 8 2" xfId="14256"/>
    <cellStyle name="Плохой 8 2 2" xfId="14257"/>
    <cellStyle name="Плохой 8 2_Карта сбора НВВ РЭ 1 полугодие" xfId="14258"/>
    <cellStyle name="Плохой 8 3" xfId="14259"/>
    <cellStyle name="Плохой 8_Карта сбора НВВ РЭ 1 полугодие" xfId="14260"/>
    <cellStyle name="Плохой 9" xfId="14261"/>
    <cellStyle name="Плохой 9 2" xfId="14262"/>
    <cellStyle name="Плохой 9 2 2" xfId="14263"/>
    <cellStyle name="Плохой 9 2_Карта сбора НВВ РЭ 1 полугодие" xfId="14264"/>
    <cellStyle name="Плохой 9 3" xfId="14265"/>
    <cellStyle name="Плохой 9_Карта сбора НВВ РЭ 1 полугодие" xfId="14266"/>
    <cellStyle name="По центру с переносом" xfId="14267"/>
    <cellStyle name="По центру с переносом 2" xfId="14268"/>
    <cellStyle name="По центру с переносом 2 2" xfId="14269"/>
    <cellStyle name="По центру с переносом 2 2 2" xfId="14270"/>
    <cellStyle name="По центру с переносом 2 2_Карта сбора НВВ РЭ 1 полугодие" xfId="14271"/>
    <cellStyle name="По центру с переносом 2 3" xfId="14272"/>
    <cellStyle name="По центру с переносом 2_Карта сбора НВВ РЭ 1 полугодие" xfId="14273"/>
    <cellStyle name="По центру с переносом 3" xfId="14274"/>
    <cellStyle name="По центру с переносом_Карта сбора НВВ РЭ 1 полугодие" xfId="14275"/>
    <cellStyle name="По ширине с переносом" xfId="14276"/>
    <cellStyle name="По ширине с переносом 2" xfId="14277"/>
    <cellStyle name="По ширине с переносом 2 2" xfId="14278"/>
    <cellStyle name="По ширине с переносом 2 2 2" xfId="14279"/>
    <cellStyle name="По ширине с переносом 2 2_Карта сбора НВВ РЭ 1 полугодие" xfId="14280"/>
    <cellStyle name="По ширине с переносом 2 3" xfId="14281"/>
    <cellStyle name="По ширине с переносом 2_Карта сбора НВВ РЭ 1 полугодие" xfId="14282"/>
    <cellStyle name="По ширине с переносом 3" xfId="14283"/>
    <cellStyle name="По ширине с переносом_Карта сбора НВВ РЭ 1 полугодие" xfId="14284"/>
    <cellStyle name="Подгруппа" xfId="14285"/>
    <cellStyle name="Подгруппа 2" xfId="14286"/>
    <cellStyle name="Подгруппа_Карта сбора НВВ РЭ 1 полугодие" xfId="14287"/>
    <cellStyle name="Поле ввода" xfId="14288"/>
    <cellStyle name="Пояснение 10" xfId="14289"/>
    <cellStyle name="Пояснение 10 2" xfId="14290"/>
    <cellStyle name="Пояснение 10_Карта сбора НВВ РЭ 1 полугодие" xfId="14291"/>
    <cellStyle name="Пояснение 11" xfId="14292"/>
    <cellStyle name="Пояснение 11 2" xfId="14293"/>
    <cellStyle name="Пояснение 11_Карта сбора НВВ РЭ 1 полугодие" xfId="14294"/>
    <cellStyle name="Пояснение 2" xfId="14295"/>
    <cellStyle name="Пояснение 2 2" xfId="14296"/>
    <cellStyle name="Пояснение 2 2 2" xfId="14297"/>
    <cellStyle name="Пояснение 2 2 2 2" xfId="14298"/>
    <cellStyle name="Пояснение 2 2 2_Карта сбора НВВ РЭ 1 полугодие" xfId="14299"/>
    <cellStyle name="Пояснение 2 2 3" xfId="14300"/>
    <cellStyle name="Пояснение 2 2_Карта сбора НВВ РЭ 1 полугодие" xfId="14301"/>
    <cellStyle name="Пояснение 2 3" xfId="14302"/>
    <cellStyle name="Пояснение 2 3 2" xfId="14303"/>
    <cellStyle name="Пояснение 2 3 2 2" xfId="14304"/>
    <cellStyle name="Пояснение 2 3 2_Карта сбора НВВ РЭ 1 полугодие" xfId="14305"/>
    <cellStyle name="Пояснение 2 3 3" xfId="14306"/>
    <cellStyle name="Пояснение 2 3_Карта сбора НВВ РЭ 1 полугодие" xfId="14307"/>
    <cellStyle name="Пояснение 2 4" xfId="14308"/>
    <cellStyle name="Пояснение 2 4 2" xfId="14309"/>
    <cellStyle name="Пояснение 2 4_Карта сбора НВВ РЭ 1 полугодие" xfId="14310"/>
    <cellStyle name="Пояснение 2 5" xfId="14311"/>
    <cellStyle name="Пояснение 2 5 2" xfId="14312"/>
    <cellStyle name="Пояснение 2 5_Карта сбора НВВ РЭ 1 полугодие" xfId="14313"/>
    <cellStyle name="Пояснение 2 6" xfId="14314"/>
    <cellStyle name="Пояснение 2_Карта сбора НВВ РЭ 1 полугодие" xfId="14315"/>
    <cellStyle name="Пояснение 3" xfId="14316"/>
    <cellStyle name="Пояснение 3 2" xfId="14317"/>
    <cellStyle name="Пояснение 3 2 2" xfId="14318"/>
    <cellStyle name="Пояснение 3 2_Карта сбора НВВ РЭ 1 полугодие" xfId="14319"/>
    <cellStyle name="Пояснение 3 3" xfId="14320"/>
    <cellStyle name="Пояснение 3_Карта сбора НВВ РЭ 1 полугодие" xfId="14321"/>
    <cellStyle name="Пояснение 4" xfId="14322"/>
    <cellStyle name="Пояснение 4 2" xfId="14323"/>
    <cellStyle name="Пояснение 4 2 2" xfId="14324"/>
    <cellStyle name="Пояснение 4 2_Карта сбора НВВ РЭ 1 полугодие" xfId="14325"/>
    <cellStyle name="Пояснение 4 3" xfId="14326"/>
    <cellStyle name="Пояснение 4_Карта сбора НВВ РЭ 1 полугодие" xfId="14327"/>
    <cellStyle name="Пояснение 5" xfId="14328"/>
    <cellStyle name="Пояснение 5 2" xfId="14329"/>
    <cellStyle name="Пояснение 5 2 2" xfId="14330"/>
    <cellStyle name="Пояснение 5 2_Карта сбора НВВ РЭ 1 полугодие" xfId="14331"/>
    <cellStyle name="Пояснение 5 3" xfId="14332"/>
    <cellStyle name="Пояснение 5_Карта сбора НВВ РЭ 1 полугодие" xfId="14333"/>
    <cellStyle name="Пояснение 6" xfId="14334"/>
    <cellStyle name="Пояснение 6 2" xfId="14335"/>
    <cellStyle name="Пояснение 6 2 2" xfId="14336"/>
    <cellStyle name="Пояснение 6 2_Карта сбора НВВ РЭ 1 полугодие" xfId="14337"/>
    <cellStyle name="Пояснение 6 3" xfId="14338"/>
    <cellStyle name="Пояснение 6_Карта сбора НВВ РЭ 1 полугодие" xfId="14339"/>
    <cellStyle name="Пояснение 7" xfId="14340"/>
    <cellStyle name="Пояснение 7 2" xfId="14341"/>
    <cellStyle name="Пояснение 7 2 2" xfId="14342"/>
    <cellStyle name="Пояснение 7 2_Карта сбора НВВ РЭ 1 полугодие" xfId="14343"/>
    <cellStyle name="Пояснение 7 3" xfId="14344"/>
    <cellStyle name="Пояснение 7_Карта сбора НВВ РЭ 1 полугодие" xfId="14345"/>
    <cellStyle name="Пояснение 8" xfId="14346"/>
    <cellStyle name="Пояснение 8 2" xfId="14347"/>
    <cellStyle name="Пояснение 8 2 2" xfId="14348"/>
    <cellStyle name="Пояснение 8 2_Карта сбора НВВ РЭ 1 полугодие" xfId="14349"/>
    <cellStyle name="Пояснение 8 3" xfId="14350"/>
    <cellStyle name="Пояснение 8_Карта сбора НВВ РЭ 1 полугодие" xfId="14351"/>
    <cellStyle name="Пояснение 9" xfId="14352"/>
    <cellStyle name="Пояснение 9 2" xfId="14353"/>
    <cellStyle name="Пояснение 9 2 2" xfId="14354"/>
    <cellStyle name="Пояснение 9 2_Карта сбора НВВ РЭ 1 полугодие" xfId="14355"/>
    <cellStyle name="Пояснение 9 3" xfId="14356"/>
    <cellStyle name="Пояснение 9_Карта сбора НВВ РЭ 1 полугодие" xfId="14357"/>
    <cellStyle name="Примечание 10" xfId="14358"/>
    <cellStyle name="Примечание 10 2" xfId="14359"/>
    <cellStyle name="Примечание 10 2 2" xfId="14360"/>
    <cellStyle name="Примечание 10 2_Карта сбора НВВ РЭ 1 полугодие" xfId="14361"/>
    <cellStyle name="Примечание 10 3" xfId="14362"/>
    <cellStyle name="Примечание 10 3 2" xfId="14363"/>
    <cellStyle name="Примечание 10 3_Карта сбора НВВ РЭ 1 полугодие" xfId="14364"/>
    <cellStyle name="Примечание 10 4" xfId="14365"/>
    <cellStyle name="Примечание 10_46EE.2011(v1.0)" xfId="14366"/>
    <cellStyle name="Примечание 11" xfId="14367"/>
    <cellStyle name="Примечание 11 2" xfId="14368"/>
    <cellStyle name="Примечание 11 2 2" xfId="14369"/>
    <cellStyle name="Примечание 11 2_Карта сбора НВВ РЭ 1 полугодие" xfId="14370"/>
    <cellStyle name="Примечание 11 3" xfId="14371"/>
    <cellStyle name="Примечание 11 3 2" xfId="14372"/>
    <cellStyle name="Примечание 11 3_Карта сбора НВВ РЭ 1 полугодие" xfId="14373"/>
    <cellStyle name="Примечание 11 4" xfId="14374"/>
    <cellStyle name="Примечание 11_46EE.2011(v1.0)" xfId="14375"/>
    <cellStyle name="Примечание 12" xfId="14376"/>
    <cellStyle name="Примечание 12 2" xfId="14377"/>
    <cellStyle name="Примечание 12 2 2" xfId="14378"/>
    <cellStyle name="Примечание 12 2_Карта сбора НВВ РЭ 1 полугодие" xfId="14379"/>
    <cellStyle name="Примечание 12 3" xfId="14380"/>
    <cellStyle name="Примечание 12 3 2" xfId="14381"/>
    <cellStyle name="Примечание 12 3_Карта сбора НВВ РЭ 1 полугодие" xfId="14382"/>
    <cellStyle name="Примечание 12 4" xfId="14383"/>
    <cellStyle name="Примечание 12_46EE.2011(v1.0)" xfId="14384"/>
    <cellStyle name="Примечание 13" xfId="14385"/>
    <cellStyle name="Примечание 13 2" xfId="14386"/>
    <cellStyle name="Примечание 13 2 2" xfId="14387"/>
    <cellStyle name="Примечание 13 2 2 2" xfId="14388"/>
    <cellStyle name="Примечание 13 2 2_Карта сбора НВВ РЭ 1 полугодие" xfId="14389"/>
    <cellStyle name="Примечание 13 2 3" xfId="14390"/>
    <cellStyle name="Примечание 13 2_Карта сбора НВВ РЭ 1 полугодие" xfId="14391"/>
    <cellStyle name="Примечание 13 3" xfId="14392"/>
    <cellStyle name="Примечание 13 3 2" xfId="14393"/>
    <cellStyle name="Примечание 13 3_Карта сбора НВВ РЭ 1 полугодие" xfId="14394"/>
    <cellStyle name="Примечание 13 4" xfId="14395"/>
    <cellStyle name="Примечание 13_Карта сбора НВВ РЭ 1 полугодие" xfId="14396"/>
    <cellStyle name="Примечание 14" xfId="14397"/>
    <cellStyle name="Примечание 14 2" xfId="14398"/>
    <cellStyle name="Примечание 14_Карта сбора НВВ РЭ 1 полугодие" xfId="14399"/>
    <cellStyle name="Примечание 15" xfId="14400"/>
    <cellStyle name="Примечание 16" xfId="14401"/>
    <cellStyle name="Примечание 17" xfId="14402"/>
    <cellStyle name="Примечание 18" xfId="14403"/>
    <cellStyle name="Примечание 19" xfId="14404"/>
    <cellStyle name="Примечание 2" xfId="14405"/>
    <cellStyle name="Примечание 2 10" xfId="14406"/>
    <cellStyle name="Примечание 2 2" xfId="14407"/>
    <cellStyle name="Примечание 2 2 2" xfId="14408"/>
    <cellStyle name="Примечание 2 2 2 2" xfId="14409"/>
    <cellStyle name="Примечание 2 2 2 2 2" xfId="14410"/>
    <cellStyle name="Примечание 2 2 2 2_Карта сбора НВВ РЭ 1 полугодие" xfId="14411"/>
    <cellStyle name="Примечание 2 2 2 3" xfId="14412"/>
    <cellStyle name="Примечание 2 2 2_Карта сбора НВВ РЭ 1 полугодие" xfId="14413"/>
    <cellStyle name="Примечание 2 2 3" xfId="14414"/>
    <cellStyle name="Примечание 2 2 3 2" xfId="14415"/>
    <cellStyle name="Примечание 2 2 3_Карта сбора НВВ РЭ 1 полугодие" xfId="14416"/>
    <cellStyle name="Примечание 2 2 4" xfId="14417"/>
    <cellStyle name="Примечание 2 2_Карта сбора НВВ РЭ 1 полугодие" xfId="14418"/>
    <cellStyle name="Примечание 2 3" xfId="14419"/>
    <cellStyle name="Примечание 2 3 2" xfId="14420"/>
    <cellStyle name="Примечание 2 3 2 2" xfId="14421"/>
    <cellStyle name="Примечание 2 3 2 2 2" xfId="14422"/>
    <cellStyle name="Примечание 2 3 2 2_Карта сбора НВВ РЭ 1 полугодие" xfId="14423"/>
    <cellStyle name="Примечание 2 3 2 3" xfId="14424"/>
    <cellStyle name="Примечание 2 3 2_Карта сбора НВВ РЭ 1 полугодие" xfId="14425"/>
    <cellStyle name="Примечание 2 3 3" xfId="14426"/>
    <cellStyle name="Примечание 2 3 3 2" xfId="14427"/>
    <cellStyle name="Примечание 2 3 3_Карта сбора НВВ РЭ 1 полугодие" xfId="14428"/>
    <cellStyle name="Примечание 2 3 4" xfId="14429"/>
    <cellStyle name="Примечание 2 3_Карта сбора НВВ РЭ 1 полугодие" xfId="14430"/>
    <cellStyle name="Примечание 2 4" xfId="14431"/>
    <cellStyle name="Примечание 2 4 2" xfId="14432"/>
    <cellStyle name="Примечание 2 4 2 2" xfId="14433"/>
    <cellStyle name="Примечание 2 4 2_Карта сбора НВВ РЭ 1 полугодие" xfId="14434"/>
    <cellStyle name="Примечание 2 4 3" xfId="14435"/>
    <cellStyle name="Примечание 2 4_Карта сбора НВВ РЭ 1 полугодие" xfId="14436"/>
    <cellStyle name="Примечание 2 5" xfId="14437"/>
    <cellStyle name="Примечание 2 5 2" xfId="14438"/>
    <cellStyle name="Примечание 2 5 2 2" xfId="16334"/>
    <cellStyle name="Примечание 2 5 3" xfId="16335"/>
    <cellStyle name="Примечание 2 5_Карта сбора НВВ РЭ 1 полугодие" xfId="14439"/>
    <cellStyle name="Примечание 2 6" xfId="14440"/>
    <cellStyle name="Примечание 2 6 2" xfId="14441"/>
    <cellStyle name="Примечание 2 6_Карта сбора НВВ РЭ 1 полугодие" xfId="14442"/>
    <cellStyle name="Примечание 2 7" xfId="14443"/>
    <cellStyle name="Примечание 2 7 2" xfId="14444"/>
    <cellStyle name="Примечание 2 7_Карта сбора НВВ РЭ 1 полугодие" xfId="14445"/>
    <cellStyle name="Примечание 2 8" xfId="14446"/>
    <cellStyle name="Примечание 2 8 2" xfId="14447"/>
    <cellStyle name="Примечание 2 8_Карта сбора НВВ РЭ 1 полугодие" xfId="14448"/>
    <cellStyle name="Примечание 2 9" xfId="14449"/>
    <cellStyle name="Примечание 2 9 2" xfId="14450"/>
    <cellStyle name="Примечание 2 9_Карта сбора НВВ РЭ 1 полугодие" xfId="14451"/>
    <cellStyle name="Примечание 2_46EE.2011(v1.0)" xfId="14452"/>
    <cellStyle name="Примечание 20" xfId="14453"/>
    <cellStyle name="Примечание 21" xfId="14454"/>
    <cellStyle name="Примечание 22" xfId="14455"/>
    <cellStyle name="Примечание 23" xfId="14456"/>
    <cellStyle name="Примечание 24" xfId="14457"/>
    <cellStyle name="Примечание 25" xfId="14458"/>
    <cellStyle name="Примечание 26" xfId="14459"/>
    <cellStyle name="Примечание 27" xfId="14460"/>
    <cellStyle name="Примечание 28" xfId="14461"/>
    <cellStyle name="Примечание 29" xfId="14462"/>
    <cellStyle name="Примечание 3" xfId="14463"/>
    <cellStyle name="Примечание 3 10" xfId="14464"/>
    <cellStyle name="Примечание 3 2" xfId="14465"/>
    <cellStyle name="Примечание 3 2 2" xfId="14466"/>
    <cellStyle name="Примечание 3 2 2 2" xfId="14467"/>
    <cellStyle name="Примечание 3 2 2_Карта сбора НВВ РЭ 1 полугодие" xfId="14468"/>
    <cellStyle name="Примечание 3 2 3" xfId="14469"/>
    <cellStyle name="Примечание 3 2_Карта сбора НВВ РЭ 1 полугодие" xfId="14470"/>
    <cellStyle name="Примечание 3 3" xfId="14471"/>
    <cellStyle name="Примечание 3 3 2" xfId="14472"/>
    <cellStyle name="Примечание 3 3_Карта сбора НВВ РЭ 1 полугодие" xfId="14473"/>
    <cellStyle name="Примечание 3 4" xfId="14474"/>
    <cellStyle name="Примечание 3 4 2" xfId="14475"/>
    <cellStyle name="Примечание 3 4_Карта сбора НВВ РЭ 1 полугодие" xfId="14476"/>
    <cellStyle name="Примечание 3 5" xfId="14477"/>
    <cellStyle name="Примечание 3 5 2" xfId="14478"/>
    <cellStyle name="Примечание 3 5_Карта сбора НВВ РЭ 1 полугодие" xfId="14479"/>
    <cellStyle name="Примечание 3 6" xfId="14480"/>
    <cellStyle name="Примечание 3 6 2" xfId="14481"/>
    <cellStyle name="Примечание 3 6_Карта сбора НВВ РЭ 1 полугодие" xfId="14482"/>
    <cellStyle name="Примечание 3 7" xfId="14483"/>
    <cellStyle name="Примечание 3 7 2" xfId="14484"/>
    <cellStyle name="Примечание 3 7_Карта сбора НВВ РЭ 1 полугодие" xfId="14485"/>
    <cellStyle name="Примечание 3 8" xfId="14486"/>
    <cellStyle name="Примечание 3 8 2" xfId="14487"/>
    <cellStyle name="Примечание 3 8_Карта сбора НВВ РЭ 1 полугодие" xfId="14488"/>
    <cellStyle name="Примечание 3 9" xfId="14489"/>
    <cellStyle name="Примечание 3 9 2" xfId="14490"/>
    <cellStyle name="Примечание 3 9_Карта сбора НВВ РЭ 1 полугодие" xfId="14491"/>
    <cellStyle name="Примечание 3_46EE.2011(v1.0)" xfId="14492"/>
    <cellStyle name="Примечание 30" xfId="14493"/>
    <cellStyle name="Примечание 31" xfId="14494"/>
    <cellStyle name="Примечание 32" xfId="14495"/>
    <cellStyle name="Примечание 33" xfId="14496"/>
    <cellStyle name="Примечание 34" xfId="14497"/>
    <cellStyle name="Примечание 35" xfId="14498"/>
    <cellStyle name="Примечание 36" xfId="14499"/>
    <cellStyle name="Примечание 37" xfId="14500"/>
    <cellStyle name="Примечание 38" xfId="14501"/>
    <cellStyle name="Примечание 39" xfId="14502"/>
    <cellStyle name="Примечание 4" xfId="14503"/>
    <cellStyle name="Примечание 4 10" xfId="14504"/>
    <cellStyle name="Примечание 4 2" xfId="14505"/>
    <cellStyle name="Примечание 4 2 2" xfId="14506"/>
    <cellStyle name="Примечание 4 2 2 2" xfId="14507"/>
    <cellStyle name="Примечание 4 2 2_Карта сбора НВВ РЭ 1 полугодие" xfId="14508"/>
    <cellStyle name="Примечание 4 2 3" xfId="14509"/>
    <cellStyle name="Примечание 4 2_Карта сбора НВВ РЭ 1 полугодие" xfId="14510"/>
    <cellStyle name="Примечание 4 3" xfId="14511"/>
    <cellStyle name="Примечание 4 3 2" xfId="14512"/>
    <cellStyle name="Примечание 4 3_Карта сбора НВВ РЭ 1 полугодие" xfId="14513"/>
    <cellStyle name="Примечание 4 4" xfId="14514"/>
    <cellStyle name="Примечание 4 4 2" xfId="14515"/>
    <cellStyle name="Примечание 4 4_Карта сбора НВВ РЭ 1 полугодие" xfId="14516"/>
    <cellStyle name="Примечание 4 5" xfId="14517"/>
    <cellStyle name="Примечание 4 5 2" xfId="14518"/>
    <cellStyle name="Примечание 4 5_Карта сбора НВВ РЭ 1 полугодие" xfId="14519"/>
    <cellStyle name="Примечание 4 6" xfId="14520"/>
    <cellStyle name="Примечание 4 6 2" xfId="14521"/>
    <cellStyle name="Примечание 4 6_Карта сбора НВВ РЭ 1 полугодие" xfId="14522"/>
    <cellStyle name="Примечание 4 7" xfId="14523"/>
    <cellStyle name="Примечание 4 7 2" xfId="14524"/>
    <cellStyle name="Примечание 4 7_Карта сбора НВВ РЭ 1 полугодие" xfId="14525"/>
    <cellStyle name="Примечание 4 8" xfId="14526"/>
    <cellStyle name="Примечание 4 8 2" xfId="14527"/>
    <cellStyle name="Примечание 4 8_Карта сбора НВВ РЭ 1 полугодие" xfId="14528"/>
    <cellStyle name="Примечание 4 9" xfId="14529"/>
    <cellStyle name="Примечание 4 9 2" xfId="14530"/>
    <cellStyle name="Примечание 4 9_Карта сбора НВВ РЭ 1 полугодие" xfId="14531"/>
    <cellStyle name="Примечание 4_46EE.2011(v1.0)" xfId="14532"/>
    <cellStyle name="Примечание 40" xfId="14533"/>
    <cellStyle name="Примечание 41" xfId="14534"/>
    <cellStyle name="Примечание 42" xfId="14535"/>
    <cellStyle name="Примечание 43" xfId="14536"/>
    <cellStyle name="Примечание 44" xfId="14537"/>
    <cellStyle name="Примечание 45" xfId="14538"/>
    <cellStyle name="Примечание 46" xfId="14539"/>
    <cellStyle name="Примечание 47" xfId="14540"/>
    <cellStyle name="Примечание 48" xfId="14541"/>
    <cellStyle name="Примечание 49" xfId="14542"/>
    <cellStyle name="Примечание 5" xfId="14543"/>
    <cellStyle name="Примечание 5 10" xfId="14544"/>
    <cellStyle name="Примечание 5 2" xfId="14545"/>
    <cellStyle name="Примечание 5 2 2" xfId="14546"/>
    <cellStyle name="Примечание 5 2 2 2" xfId="14547"/>
    <cellStyle name="Примечание 5 2 2_Карта сбора НВВ РЭ 1 полугодие" xfId="14548"/>
    <cellStyle name="Примечание 5 2 3" xfId="14549"/>
    <cellStyle name="Примечание 5 2_Карта сбора НВВ РЭ 1 полугодие" xfId="14550"/>
    <cellStyle name="Примечание 5 3" xfId="14551"/>
    <cellStyle name="Примечание 5 3 2" xfId="14552"/>
    <cellStyle name="Примечание 5 3_Карта сбора НВВ РЭ 1 полугодие" xfId="14553"/>
    <cellStyle name="Примечание 5 4" xfId="14554"/>
    <cellStyle name="Примечание 5 4 2" xfId="14555"/>
    <cellStyle name="Примечание 5 4_Карта сбора НВВ РЭ 1 полугодие" xfId="14556"/>
    <cellStyle name="Примечание 5 5" xfId="14557"/>
    <cellStyle name="Примечание 5 5 2" xfId="14558"/>
    <cellStyle name="Примечание 5 5_Карта сбора НВВ РЭ 1 полугодие" xfId="14559"/>
    <cellStyle name="Примечание 5 6" xfId="14560"/>
    <cellStyle name="Примечание 5 6 2" xfId="14561"/>
    <cellStyle name="Примечание 5 6_Карта сбора НВВ РЭ 1 полугодие" xfId="14562"/>
    <cellStyle name="Примечание 5 7" xfId="14563"/>
    <cellStyle name="Примечание 5 7 2" xfId="14564"/>
    <cellStyle name="Примечание 5 7_Карта сбора НВВ РЭ 1 полугодие" xfId="14565"/>
    <cellStyle name="Примечание 5 8" xfId="14566"/>
    <cellStyle name="Примечание 5 8 2" xfId="14567"/>
    <cellStyle name="Примечание 5 8_Карта сбора НВВ РЭ 1 полугодие" xfId="14568"/>
    <cellStyle name="Примечание 5 9" xfId="14569"/>
    <cellStyle name="Примечание 5 9 2" xfId="14570"/>
    <cellStyle name="Примечание 5 9_Карта сбора НВВ РЭ 1 полугодие" xfId="14571"/>
    <cellStyle name="Примечание 5_46EE.2011(v1.0)" xfId="14572"/>
    <cellStyle name="Примечание 50" xfId="14573"/>
    <cellStyle name="Примечание 51" xfId="14574"/>
    <cellStyle name="Примечание 52" xfId="14575"/>
    <cellStyle name="Примечание 53" xfId="14576"/>
    <cellStyle name="Примечание 54" xfId="14577"/>
    <cellStyle name="Примечание 55" xfId="14578"/>
    <cellStyle name="Примечание 56" xfId="14579"/>
    <cellStyle name="Примечание 57" xfId="14580"/>
    <cellStyle name="Примечание 58" xfId="14581"/>
    <cellStyle name="Примечание 59" xfId="14582"/>
    <cellStyle name="Примечание 6" xfId="14583"/>
    <cellStyle name="Примечание 6 2" xfId="14584"/>
    <cellStyle name="Примечание 6 2 2" xfId="14585"/>
    <cellStyle name="Примечание 6 2_Карта сбора НВВ РЭ 1 полугодие" xfId="14586"/>
    <cellStyle name="Примечание 6 3" xfId="14587"/>
    <cellStyle name="Примечание 6_46EE.2011(v1.0)" xfId="14588"/>
    <cellStyle name="Примечание 60" xfId="14589"/>
    <cellStyle name="Примечание 61" xfId="14590"/>
    <cellStyle name="Примечание 62" xfId="14591"/>
    <cellStyle name="Примечание 63" xfId="14592"/>
    <cellStyle name="Примечание 64" xfId="14593"/>
    <cellStyle name="Примечание 65" xfId="14594"/>
    <cellStyle name="Примечание 66" xfId="14595"/>
    <cellStyle name="Примечание 67" xfId="14596"/>
    <cellStyle name="Примечание 68" xfId="14597"/>
    <cellStyle name="Примечание 69" xfId="14598"/>
    <cellStyle name="Примечание 7" xfId="14599"/>
    <cellStyle name="Примечание 7 2" xfId="14600"/>
    <cellStyle name="Примечание 7 2 2" xfId="14601"/>
    <cellStyle name="Примечание 7 2_Карта сбора НВВ РЭ 1 полугодие" xfId="14602"/>
    <cellStyle name="Примечание 7 3" xfId="14603"/>
    <cellStyle name="Примечание 7_46EE.2011(v1.0)" xfId="14604"/>
    <cellStyle name="Примечание 70" xfId="14605"/>
    <cellStyle name="Примечание 71" xfId="14606"/>
    <cellStyle name="Примечание 72" xfId="14607"/>
    <cellStyle name="Примечание 73" xfId="14608"/>
    <cellStyle name="Примечание 74" xfId="14609"/>
    <cellStyle name="Примечание 75" xfId="14610"/>
    <cellStyle name="Примечание 76" xfId="14611"/>
    <cellStyle name="Примечание 77" xfId="14612"/>
    <cellStyle name="Примечание 78" xfId="14613"/>
    <cellStyle name="Примечание 79" xfId="14614"/>
    <cellStyle name="Примечание 8" xfId="14615"/>
    <cellStyle name="Примечание 8 2" xfId="14616"/>
    <cellStyle name="Примечание 8 2 2" xfId="14617"/>
    <cellStyle name="Примечание 8 2_Карта сбора НВВ РЭ 1 полугодие" xfId="14618"/>
    <cellStyle name="Примечание 8 3" xfId="14619"/>
    <cellStyle name="Примечание 8_46EE.2011(v1.0)" xfId="14620"/>
    <cellStyle name="Примечание 80" xfId="14621"/>
    <cellStyle name="Примечание 81" xfId="14622"/>
    <cellStyle name="Примечание 82" xfId="14623"/>
    <cellStyle name="Примечание 83" xfId="14624"/>
    <cellStyle name="Примечание 84" xfId="16123"/>
    <cellStyle name="Примечание 9" xfId="14625"/>
    <cellStyle name="Примечание 9 2" xfId="14626"/>
    <cellStyle name="Примечание 9 2 2" xfId="14627"/>
    <cellStyle name="Примечание 9 2_Карта сбора НВВ РЭ 1 полугодие" xfId="14628"/>
    <cellStyle name="Примечание 9 3" xfId="14629"/>
    <cellStyle name="Примечание 9_46EE.2011(v1.0)" xfId="14630"/>
    <cellStyle name="Продукт" xfId="14631"/>
    <cellStyle name="Процентный 10" xfId="14632"/>
    <cellStyle name="Процентный 10 10" xfId="14633"/>
    <cellStyle name="Процентный 10 11" xfId="14634"/>
    <cellStyle name="Процентный 10 12" xfId="14635"/>
    <cellStyle name="Процентный 10 2" xfId="14636"/>
    <cellStyle name="Процентный 10 3" xfId="14637"/>
    <cellStyle name="Процентный 10 4" xfId="14638"/>
    <cellStyle name="Процентный 10 5" xfId="14639"/>
    <cellStyle name="Процентный 10 6" xfId="14640"/>
    <cellStyle name="Процентный 10 7" xfId="14641"/>
    <cellStyle name="Процентный 10 8" xfId="14642"/>
    <cellStyle name="Процентный 10 9" xfId="14643"/>
    <cellStyle name="Процентный 10_Карта сбора НВВ РЭ 1 полугодие" xfId="14644"/>
    <cellStyle name="Процентный 11" xfId="14645"/>
    <cellStyle name="Процентный 12" xfId="14646"/>
    <cellStyle name="Процентный 12 2" xfId="14647"/>
    <cellStyle name="Процентный 12 3" xfId="14648"/>
    <cellStyle name="Процентный 12 3 2" xfId="14649"/>
    <cellStyle name="Процентный 12 4" xfId="14650"/>
    <cellStyle name="Процентный 12 4 2" xfId="14651"/>
    <cellStyle name="Процентный 12 5" xfId="14652"/>
    <cellStyle name="Процентный 12_Карта сбора НВВ РЭ 1 полугодие" xfId="14653"/>
    <cellStyle name="Процентный 13" xfId="14654"/>
    <cellStyle name="Процентный 14" xfId="14655"/>
    <cellStyle name="Процентный 14 2" xfId="14656"/>
    <cellStyle name="Процентный 14 2 2" xfId="14657"/>
    <cellStyle name="Процентный 14 3" xfId="14658"/>
    <cellStyle name="Процентный 14 3 2" xfId="14659"/>
    <cellStyle name="Процентный 14 4" xfId="14660"/>
    <cellStyle name="Процентный 14_Карта сбора НВВ РЭ 1 полугодие" xfId="14661"/>
    <cellStyle name="Процентный 15" xfId="14662"/>
    <cellStyle name="Процентный 16" xfId="14663"/>
    <cellStyle name="Процентный 16 2" xfId="14664"/>
    <cellStyle name="Процентный 16 2 2" xfId="14665"/>
    <cellStyle name="Процентный 16 3" xfId="14666"/>
    <cellStyle name="Процентный 16 3 2" xfId="14667"/>
    <cellStyle name="Процентный 16 4" xfId="14668"/>
    <cellStyle name="Процентный 16_Карта сбора НВВ РЭ 1 полугодие" xfId="14669"/>
    <cellStyle name="Процентный 17" xfId="14670"/>
    <cellStyle name="Процентный 17 2" xfId="14671"/>
    <cellStyle name="Процентный 17 2 2" xfId="14672"/>
    <cellStyle name="Процентный 17 3" xfId="14673"/>
    <cellStyle name="Процентный 17 3 2" xfId="14674"/>
    <cellStyle name="Процентный 17 4" xfId="14675"/>
    <cellStyle name="Процентный 17_Карта сбора НВВ РЭ 1 полугодие" xfId="14676"/>
    <cellStyle name="Процентный 18" xfId="14677"/>
    <cellStyle name="Процентный 18 2" xfId="14678"/>
    <cellStyle name="Процентный 19" xfId="14679"/>
    <cellStyle name="Процентный 19 2" xfId="14680"/>
    <cellStyle name="Процентный 2" xfId="6"/>
    <cellStyle name="Процентный 2 10" xfId="14681"/>
    <cellStyle name="Процентный 2 10 10" xfId="14682"/>
    <cellStyle name="Процентный 2 10 11" xfId="14683"/>
    <cellStyle name="Процентный 2 10 12" xfId="14684"/>
    <cellStyle name="Процентный 2 10 2" xfId="14685"/>
    <cellStyle name="Процентный 2 10 3" xfId="14686"/>
    <cellStyle name="Процентный 2 10 4" xfId="14687"/>
    <cellStyle name="Процентный 2 10 5" xfId="14688"/>
    <cellStyle name="Процентный 2 10 6" xfId="14689"/>
    <cellStyle name="Процентный 2 10 7" xfId="14690"/>
    <cellStyle name="Процентный 2 10 8" xfId="14691"/>
    <cellStyle name="Процентный 2 10 9" xfId="14692"/>
    <cellStyle name="Процентный 2 10_Карта сбора НВВ РЭ 1 полугодие" xfId="14693"/>
    <cellStyle name="Процентный 2 11" xfId="14694"/>
    <cellStyle name="Процентный 2 12" xfId="14695"/>
    <cellStyle name="Процентный 2 13" xfId="14696"/>
    <cellStyle name="Процентный 2 14" xfId="14697"/>
    <cellStyle name="Процентный 2 15" xfId="14698"/>
    <cellStyle name="Процентный 2 16" xfId="14699"/>
    <cellStyle name="Процентный 2 17" xfId="14700"/>
    <cellStyle name="Процентный 2 18" xfId="14701"/>
    <cellStyle name="Процентный 2 19" xfId="14702"/>
    <cellStyle name="Процентный 2 2" xfId="14703"/>
    <cellStyle name="Процентный 2 2 10" xfId="14704"/>
    <cellStyle name="Процентный 2 2 11" xfId="14705"/>
    <cellStyle name="Процентный 2 2 12" xfId="14706"/>
    <cellStyle name="Процентный 2 2 13" xfId="14707"/>
    <cellStyle name="Процентный 2 2 2" xfId="14708"/>
    <cellStyle name="Процентный 2 2 2 2" xfId="14709"/>
    <cellStyle name="Процентный 2 2 2_Карта сбора НВВ РЭ 1 полугодие" xfId="14710"/>
    <cellStyle name="Процентный 2 2 3" xfId="14711"/>
    <cellStyle name="Процентный 2 2 4" xfId="14712"/>
    <cellStyle name="Процентный 2 2 5" xfId="14713"/>
    <cellStyle name="Процентный 2 2 6" xfId="14714"/>
    <cellStyle name="Процентный 2 2 7" xfId="14715"/>
    <cellStyle name="Процентный 2 2 8" xfId="14716"/>
    <cellStyle name="Процентный 2 2 9" xfId="14717"/>
    <cellStyle name="Процентный 2 2_Карта сбора НВВ РЭ 1 полугодие" xfId="14718"/>
    <cellStyle name="Процентный 2 20" xfId="14719"/>
    <cellStyle name="Процентный 2 21" xfId="14720"/>
    <cellStyle name="Процентный 2 22" xfId="14721"/>
    <cellStyle name="Процентный 2 23" xfId="14722"/>
    <cellStyle name="Процентный 2 23 2" xfId="14723"/>
    <cellStyle name="Процентный 2 23_Карта сбора НВВ РЭ 1 полугодие" xfId="14724"/>
    <cellStyle name="Процентный 2 24" xfId="14725"/>
    <cellStyle name="Процентный 2 25" xfId="16336"/>
    <cellStyle name="Процентный 2 26" xfId="16337"/>
    <cellStyle name="Процентный 2 27" xfId="16338"/>
    <cellStyle name="Процентный 2 3" xfId="14726"/>
    <cellStyle name="Процентный 2 3 10" xfId="14727"/>
    <cellStyle name="Процентный 2 3 11" xfId="14728"/>
    <cellStyle name="Процентный 2 3 12" xfId="14729"/>
    <cellStyle name="Процентный 2 3 13" xfId="14730"/>
    <cellStyle name="Процентный 2 3 2" xfId="14731"/>
    <cellStyle name="Процентный 2 3 2 2" xfId="14732"/>
    <cellStyle name="Процентный 2 3 2_Карта сбора НВВ РЭ 1 полугодие" xfId="14733"/>
    <cellStyle name="Процентный 2 3 3" xfId="14734"/>
    <cellStyle name="Процентный 2 3 4" xfId="14735"/>
    <cellStyle name="Процентный 2 3 5" xfId="14736"/>
    <cellStyle name="Процентный 2 3 6" xfId="14737"/>
    <cellStyle name="Процентный 2 3 7" xfId="14738"/>
    <cellStyle name="Процентный 2 3 8" xfId="14739"/>
    <cellStyle name="Процентный 2 3 9" xfId="14740"/>
    <cellStyle name="Процентный 2 3_Карта сбора НВВ РЭ 1 полугодие" xfId="14741"/>
    <cellStyle name="Процентный 2 4" xfId="14742"/>
    <cellStyle name="Процентный 2 4 10" xfId="14743"/>
    <cellStyle name="Процентный 2 4 11" xfId="14744"/>
    <cellStyle name="Процентный 2 4 12" xfId="14745"/>
    <cellStyle name="Процентный 2 4 2" xfId="14746"/>
    <cellStyle name="Процентный 2 4 2 2" xfId="14747"/>
    <cellStyle name="Процентный 2 4 2_Карта сбора НВВ РЭ 1 полугодие" xfId="14748"/>
    <cellStyle name="Процентный 2 4 3" xfId="14749"/>
    <cellStyle name="Процентный 2 4 4" xfId="14750"/>
    <cellStyle name="Процентный 2 4 4 2" xfId="14751"/>
    <cellStyle name="Процентный 2 4 4 3" xfId="14752"/>
    <cellStyle name="Процентный 2 4 4 4" xfId="14753"/>
    <cellStyle name="Процентный 2 4 4 5" xfId="14754"/>
    <cellStyle name="Процентный 2 4 4 6" xfId="14755"/>
    <cellStyle name="Процентный 2 4 4 7" xfId="14756"/>
    <cellStyle name="Процентный 2 4 4 8" xfId="14757"/>
    <cellStyle name="Процентный 2 4 4 9" xfId="14758"/>
    <cellStyle name="Процентный 2 4 4_Карта сбора НВВ РЭ 1 полугодие" xfId="14759"/>
    <cellStyle name="Процентный 2 4 5" xfId="14760"/>
    <cellStyle name="Процентный 2 4 6" xfId="14761"/>
    <cellStyle name="Процентный 2 4 7" xfId="14762"/>
    <cellStyle name="Процентный 2 4 8" xfId="14763"/>
    <cellStyle name="Процентный 2 4 9" xfId="14764"/>
    <cellStyle name="Процентный 2 4_Карта сбора НВВ РЭ 1 полугодие" xfId="14765"/>
    <cellStyle name="Процентный 2 5" xfId="14766"/>
    <cellStyle name="Процентный 2 5 10" xfId="14767"/>
    <cellStyle name="Процентный 2 5 11" xfId="14768"/>
    <cellStyle name="Процентный 2 5 12" xfId="14769"/>
    <cellStyle name="Процентный 2 5 13" xfId="14770"/>
    <cellStyle name="Процентный 2 5 2" xfId="14771"/>
    <cellStyle name="Процентный 2 5 3" xfId="14772"/>
    <cellStyle name="Процентный 2 5 4" xfId="14773"/>
    <cellStyle name="Процентный 2 5 5" xfId="14774"/>
    <cellStyle name="Процентный 2 5 6" xfId="14775"/>
    <cellStyle name="Процентный 2 5 7" xfId="14776"/>
    <cellStyle name="Процентный 2 5 8" xfId="14777"/>
    <cellStyle name="Процентный 2 5 9" xfId="14778"/>
    <cellStyle name="Процентный 2 5_Карта сбора НВВ РЭ 1 полугодие" xfId="14779"/>
    <cellStyle name="Процентный 2 6" xfId="14780"/>
    <cellStyle name="Процентный 2 6 10" xfId="14781"/>
    <cellStyle name="Процентный 2 6 11" xfId="14782"/>
    <cellStyle name="Процентный 2 6 12" xfId="14783"/>
    <cellStyle name="Процентный 2 6 13" xfId="14784"/>
    <cellStyle name="Процентный 2 6 2" xfId="14785"/>
    <cellStyle name="Процентный 2 6 3" xfId="14786"/>
    <cellStyle name="Процентный 2 6 4" xfId="14787"/>
    <cellStyle name="Процентный 2 6 5" xfId="14788"/>
    <cellStyle name="Процентный 2 6 6" xfId="14789"/>
    <cellStyle name="Процентный 2 6 7" xfId="14790"/>
    <cellStyle name="Процентный 2 6 8" xfId="14791"/>
    <cellStyle name="Процентный 2 6 9" xfId="14792"/>
    <cellStyle name="Процентный 2 6_Карта сбора НВВ РЭ 1 полугодие" xfId="14793"/>
    <cellStyle name="Процентный 2 7" xfId="14794"/>
    <cellStyle name="Процентный 2 7 10" xfId="14795"/>
    <cellStyle name="Процентный 2 7 11" xfId="14796"/>
    <cellStyle name="Процентный 2 7 12" xfId="14797"/>
    <cellStyle name="Процентный 2 7 13" xfId="14798"/>
    <cellStyle name="Процентный 2 7 2" xfId="14799"/>
    <cellStyle name="Процентный 2 7 3" xfId="14800"/>
    <cellStyle name="Процентный 2 7 4" xfId="14801"/>
    <cellStyle name="Процентный 2 7 5" xfId="14802"/>
    <cellStyle name="Процентный 2 7 6" xfId="14803"/>
    <cellStyle name="Процентный 2 7 7" xfId="14804"/>
    <cellStyle name="Процентный 2 7 8" xfId="14805"/>
    <cellStyle name="Процентный 2 7 9" xfId="14806"/>
    <cellStyle name="Процентный 2 7_Карта сбора НВВ РЭ 1 полугодие" xfId="14807"/>
    <cellStyle name="Процентный 2 8" xfId="14808"/>
    <cellStyle name="Процентный 2 8 10" xfId="14809"/>
    <cellStyle name="Процентный 2 8 11" xfId="14810"/>
    <cellStyle name="Процентный 2 8 12" xfId="14811"/>
    <cellStyle name="Процентный 2 8 13" xfId="14812"/>
    <cellStyle name="Процентный 2 8 2" xfId="14813"/>
    <cellStyle name="Процентный 2 8 3" xfId="14814"/>
    <cellStyle name="Процентный 2 8 4" xfId="14815"/>
    <cellStyle name="Процентный 2 8 5" xfId="14816"/>
    <cellStyle name="Процентный 2 8 6" xfId="14817"/>
    <cellStyle name="Процентный 2 8 7" xfId="14818"/>
    <cellStyle name="Процентный 2 8 8" xfId="14819"/>
    <cellStyle name="Процентный 2 8 9" xfId="14820"/>
    <cellStyle name="Процентный 2 8_Карта сбора НВВ РЭ 1 полугодие" xfId="14821"/>
    <cellStyle name="Процентный 2 9" xfId="14822"/>
    <cellStyle name="Процентный 2 9 10" xfId="14823"/>
    <cellStyle name="Процентный 2 9 11" xfId="14824"/>
    <cellStyle name="Процентный 2 9 12" xfId="14825"/>
    <cellStyle name="Процентный 2 9 13" xfId="14826"/>
    <cellStyle name="Процентный 2 9 2" xfId="14827"/>
    <cellStyle name="Процентный 2 9 3" xfId="14828"/>
    <cellStyle name="Процентный 2 9 4" xfId="14829"/>
    <cellStyle name="Процентный 2 9 5" xfId="14830"/>
    <cellStyle name="Процентный 2 9 6" xfId="14831"/>
    <cellStyle name="Процентный 2 9 7" xfId="14832"/>
    <cellStyle name="Процентный 2 9 8" xfId="14833"/>
    <cellStyle name="Процентный 2 9 9" xfId="14834"/>
    <cellStyle name="Процентный 2 9_Карта сбора НВВ РЭ 1 полугодие" xfId="14835"/>
    <cellStyle name="Процентный 2_Карта сбора НВВ РЭ 1 полугодие" xfId="14836"/>
    <cellStyle name="Процентный 20" xfId="14837"/>
    <cellStyle name="Процентный 20 2" xfId="14838"/>
    <cellStyle name="Процентный 21" xfId="14839"/>
    <cellStyle name="Процентный 22" xfId="14840"/>
    <cellStyle name="Процентный 23" xfId="14841"/>
    <cellStyle name="Процентный 24" xfId="14842"/>
    <cellStyle name="Процентный 25" xfId="14843"/>
    <cellStyle name="Процентный 26" xfId="14844"/>
    <cellStyle name="Процентный 3" xfId="14845"/>
    <cellStyle name="Процентный 3 10" xfId="14846"/>
    <cellStyle name="Процентный 3 11" xfId="14847"/>
    <cellStyle name="Процентный 3 12" xfId="14848"/>
    <cellStyle name="Процентный 3 13" xfId="14849"/>
    <cellStyle name="Процентный 3 14" xfId="14850"/>
    <cellStyle name="Процентный 3 15" xfId="16339"/>
    <cellStyle name="Процентный 3 16" xfId="16340"/>
    <cellStyle name="Процентный 3 17" xfId="16341"/>
    <cellStyle name="Процентный 3 18" xfId="16342"/>
    <cellStyle name="Процентный 3 19" xfId="16343"/>
    <cellStyle name="Процентный 3 2" xfId="14851"/>
    <cellStyle name="Процентный 3 2 2" xfId="14852"/>
    <cellStyle name="Процентный 3 2 2 2" xfId="16344"/>
    <cellStyle name="Процентный 3 2 3" xfId="14853"/>
    <cellStyle name="Процентный 3 2 3 2" xfId="14854"/>
    <cellStyle name="Процентный 3 2 3 3" xfId="14855"/>
    <cellStyle name="Процентный 3 2 3 3 2" xfId="14856"/>
    <cellStyle name="Процентный 3 2 3 4" xfId="14857"/>
    <cellStyle name="Процентный 3 2 3 4 2" xfId="14858"/>
    <cellStyle name="Процентный 3 2 3 5" xfId="14859"/>
    <cellStyle name="Процентный 3 2 3_Карта сбора НВВ РЭ 1 полугодие" xfId="14860"/>
    <cellStyle name="Процентный 3 2 4" xfId="14861"/>
    <cellStyle name="Процентный 3 2 4 2" xfId="14862"/>
    <cellStyle name="Процентный 3 2 4 3" xfId="14863"/>
    <cellStyle name="Процентный 3 2 4 3 2" xfId="14864"/>
    <cellStyle name="Процентный 3 2 4 4" xfId="14865"/>
    <cellStyle name="Процентный 3 2 4 4 2" xfId="14866"/>
    <cellStyle name="Процентный 3 2 4 5" xfId="14867"/>
    <cellStyle name="Процентный 3 2 4_Карта сбора НВВ РЭ 1 полугодие" xfId="14868"/>
    <cellStyle name="Процентный 3 2_Карта сбора НВВ РЭ 1 полугодие" xfId="14869"/>
    <cellStyle name="Процентный 3 20" xfId="16345"/>
    <cellStyle name="Процентный 3 3" xfId="14870"/>
    <cellStyle name="Процентный 3 3 2" xfId="14871"/>
    <cellStyle name="Процентный 3 3_Карта сбора НВВ РЭ 1 полугодие" xfId="14872"/>
    <cellStyle name="Процентный 3 4" xfId="14873"/>
    <cellStyle name="Процентный 3 4 2" xfId="14874"/>
    <cellStyle name="Процентный 3 4 2 2" xfId="14875"/>
    <cellStyle name="Процентный 3 4 2 3" xfId="14876"/>
    <cellStyle name="Процентный 3 4 2 3 2" xfId="14877"/>
    <cellStyle name="Процентный 3 4 2 4" xfId="14878"/>
    <cellStyle name="Процентный 3 4 2 4 2" xfId="14879"/>
    <cellStyle name="Процентный 3 4 2 5" xfId="14880"/>
    <cellStyle name="Процентный 3 4 2_Карта сбора НВВ РЭ 1 полугодие" xfId="14881"/>
    <cellStyle name="Процентный 3 4 3" xfId="14882"/>
    <cellStyle name="Процентный 3 4 3 2" xfId="14883"/>
    <cellStyle name="Процентный 3 4 3 3" xfId="14884"/>
    <cellStyle name="Процентный 3 4 3 3 2" xfId="14885"/>
    <cellStyle name="Процентный 3 4 3 4" xfId="14886"/>
    <cellStyle name="Процентный 3 4 3 4 2" xfId="14887"/>
    <cellStyle name="Процентный 3 4 3 5" xfId="14888"/>
    <cellStyle name="Процентный 3 4 3_Карта сбора НВВ РЭ 1 полугодие" xfId="14889"/>
    <cellStyle name="Процентный 3 4 4" xfId="14890"/>
    <cellStyle name="Процентный 3 4_Карта сбора НВВ РЭ 1 полугодие" xfId="14891"/>
    <cellStyle name="Процентный 3 5" xfId="14892"/>
    <cellStyle name="Процентный 3 6" xfId="14893"/>
    <cellStyle name="Процентный 3 7" xfId="14894"/>
    <cellStyle name="Процентный 3 8" xfId="14895"/>
    <cellStyle name="Процентный 3 9" xfId="14896"/>
    <cellStyle name="Процентный 3_Карта сбора НВВ РЭ 1 полугодие" xfId="14897"/>
    <cellStyle name="Процентный 4" xfId="14898"/>
    <cellStyle name="Процентный 4 10" xfId="14899"/>
    <cellStyle name="Процентный 4 11" xfId="14900"/>
    <cellStyle name="Процентный 4 12" xfId="14901"/>
    <cellStyle name="Процентный 4 13" xfId="14902"/>
    <cellStyle name="Процентный 4 2" xfId="14903"/>
    <cellStyle name="Процентный 4 2 2" xfId="14904"/>
    <cellStyle name="Процентный 4 2 2 2" xfId="14905"/>
    <cellStyle name="Процентный 4 2 2_Карта сбора НВВ РЭ 1 полугодие" xfId="14906"/>
    <cellStyle name="Процентный 4 2 3" xfId="14907"/>
    <cellStyle name="Процентный 4 2 3 2" xfId="14908"/>
    <cellStyle name="Процентный 4 2 4" xfId="14909"/>
    <cellStyle name="Процентный 4 2 4 2" xfId="14910"/>
    <cellStyle name="Процентный 4 2 5" xfId="14911"/>
    <cellStyle name="Процентный 4 2 5 2" xfId="14912"/>
    <cellStyle name="Процентный 4 2_Карта сбора НВВ РЭ 1 полугодие" xfId="14913"/>
    <cellStyle name="Процентный 4 3" xfId="14914"/>
    <cellStyle name="Процентный 4 3 2" xfId="14915"/>
    <cellStyle name="Процентный 4 3_Карта сбора НВВ РЭ 1 полугодие" xfId="14916"/>
    <cellStyle name="Процентный 4 4" xfId="14917"/>
    <cellStyle name="Процентный 4 4 2" xfId="14918"/>
    <cellStyle name="Процентный 4 4_Карта сбора НВВ РЭ 1 полугодие" xfId="14919"/>
    <cellStyle name="Процентный 4 5" xfId="14920"/>
    <cellStyle name="Процентный 4 5 2" xfId="14921"/>
    <cellStyle name="Процентный 4 5 2 2" xfId="14922"/>
    <cellStyle name="Процентный 4 5 3" xfId="14923"/>
    <cellStyle name="Процентный 4 5_Карта сбора НВВ РЭ 1 полугодие" xfId="14924"/>
    <cellStyle name="Процентный 4 6" xfId="14925"/>
    <cellStyle name="Процентный 4 6 2" xfId="14926"/>
    <cellStyle name="Процентный 4 6 2 2" xfId="14927"/>
    <cellStyle name="Процентный 4 6 2 2 2" xfId="14928"/>
    <cellStyle name="Процентный 4 6 2 3" xfId="14929"/>
    <cellStyle name="Процентный 4 6 3" xfId="14930"/>
    <cellStyle name="Процентный 4 6 3 2" xfId="14931"/>
    <cellStyle name="Процентный 4 6 3 2 2" xfId="14932"/>
    <cellStyle name="Процентный 4 6 3 3" xfId="14933"/>
    <cellStyle name="Процентный 4 6 4" xfId="14934"/>
    <cellStyle name="Процентный 4 6 4 2" xfId="14935"/>
    <cellStyle name="Процентный 4 6 5" xfId="14936"/>
    <cellStyle name="Процентный 4 6_Карта сбора НВВ РЭ 1 полугодие" xfId="14937"/>
    <cellStyle name="Процентный 4 7" xfId="14938"/>
    <cellStyle name="Процентный 4 8" xfId="14939"/>
    <cellStyle name="Процентный 4 9" xfId="14940"/>
    <cellStyle name="Процентный 4_Карта сбора НВВ РЭ 1 полугодие" xfId="14941"/>
    <cellStyle name="Процентный 5" xfId="14942"/>
    <cellStyle name="Процентный 5 10" xfId="14943"/>
    <cellStyle name="Процентный 5 11" xfId="14944"/>
    <cellStyle name="Процентный 5 12" xfId="14945"/>
    <cellStyle name="Процентный 5 13" xfId="14946"/>
    <cellStyle name="Процентный 5 13 2" xfId="14947"/>
    <cellStyle name="Процентный 5 13_Карта сбора НВВ РЭ 1 полугодие" xfId="14948"/>
    <cellStyle name="Процентный 5 14" xfId="14949"/>
    <cellStyle name="Процентный 5 14 2" xfId="14950"/>
    <cellStyle name="Процентный 5 2" xfId="14951"/>
    <cellStyle name="Процентный 5 2 2" xfId="14952"/>
    <cellStyle name="Процентный 5 2 2 2" xfId="14953"/>
    <cellStyle name="Процентный 5 2 2 2 2" xfId="14954"/>
    <cellStyle name="Процентный 5 2 2 3" xfId="14955"/>
    <cellStyle name="Процентный 5 2 2 3 2" xfId="14956"/>
    <cellStyle name="Процентный 5 2 2 4" xfId="14957"/>
    <cellStyle name="Процентный 5 2 2_Карта сбора НВВ РЭ 1 полугодие" xfId="14958"/>
    <cellStyle name="Процентный 5 2 3" xfId="14959"/>
    <cellStyle name="Процентный 5 2 3 2" xfId="14960"/>
    <cellStyle name="Процентный 5 2 4" xfId="14961"/>
    <cellStyle name="Процентный 5 2_Карта сбора НВВ РЭ 1 полугодие" xfId="14962"/>
    <cellStyle name="Процентный 5 3" xfId="14963"/>
    <cellStyle name="Процентный 5 3 2" xfId="16346"/>
    <cellStyle name="Процентный 5 4" xfId="14964"/>
    <cellStyle name="Процентный 5 5" xfId="14965"/>
    <cellStyle name="Процентный 5 6" xfId="14966"/>
    <cellStyle name="Процентный 5 7" xfId="14967"/>
    <cellStyle name="Процентный 5 8" xfId="14968"/>
    <cellStyle name="Процентный 5 9" xfId="14969"/>
    <cellStyle name="Процентный 5_Карта сбора НВВ РЭ 1 полугодие" xfId="14970"/>
    <cellStyle name="Процентный 6" xfId="14971"/>
    <cellStyle name="Процентный 6 10" xfId="14972"/>
    <cellStyle name="Процентный 6 11" xfId="14973"/>
    <cellStyle name="Процентный 6 12" xfId="14974"/>
    <cellStyle name="Процентный 6 13" xfId="14975"/>
    <cellStyle name="Процентный 6 13 2" xfId="14976"/>
    <cellStyle name="Процентный 6 13 3" xfId="14977"/>
    <cellStyle name="Процентный 6 13 3 2" xfId="14978"/>
    <cellStyle name="Процентный 6 13 4" xfId="14979"/>
    <cellStyle name="Процентный 6 13 4 2" xfId="14980"/>
    <cellStyle name="Процентный 6 13 5" xfId="14981"/>
    <cellStyle name="Процентный 6 13_Карта сбора НВВ РЭ 1 полугодие" xfId="14982"/>
    <cellStyle name="Процентный 6 14" xfId="16347"/>
    <cellStyle name="Процентный 6 2" xfId="14983"/>
    <cellStyle name="Процентный 6 2 2" xfId="14984"/>
    <cellStyle name="Процентный 6 2 2 2" xfId="14985"/>
    <cellStyle name="Процентный 6 2 2 3" xfId="14986"/>
    <cellStyle name="Процентный 6 2 2 4" xfId="14987"/>
    <cellStyle name="Процентный 6 2 2 5" xfId="14988"/>
    <cellStyle name="Процентный 6 2 2 6" xfId="14989"/>
    <cellStyle name="Процентный 6 2 2 7" xfId="14990"/>
    <cellStyle name="Процентный 6 2 2 8" xfId="14991"/>
    <cellStyle name="Процентный 6 2 2 9" xfId="14992"/>
    <cellStyle name="Процентный 6 2 2_Карта сбора НВВ РЭ 1 полугодие" xfId="14993"/>
    <cellStyle name="Процентный 6 2 3" xfId="14994"/>
    <cellStyle name="Процентный 6 2 3 2" xfId="14995"/>
    <cellStyle name="Процентный 6 2 3 2 2" xfId="14996"/>
    <cellStyle name="Процентный 6 2 3 3" xfId="14997"/>
    <cellStyle name="Процентный 6 2 3 3 2" xfId="14998"/>
    <cellStyle name="Процентный 6 2 3 4" xfId="14999"/>
    <cellStyle name="Процентный 6 2 3_Карта сбора НВВ РЭ 1 полугодие" xfId="15000"/>
    <cellStyle name="Процентный 6 2_Карта сбора НВВ РЭ 1 полугодие" xfId="15001"/>
    <cellStyle name="Процентный 6 3" xfId="15002"/>
    <cellStyle name="Процентный 6 3 10" xfId="15003"/>
    <cellStyle name="Процентный 6 3 10 2" xfId="15004"/>
    <cellStyle name="Процентный 6 3 10 2 2" xfId="15005"/>
    <cellStyle name="Процентный 6 3 10 3" xfId="15006"/>
    <cellStyle name="Процентный 6 3 10 3 2" xfId="15007"/>
    <cellStyle name="Процентный 6 3 10 4" xfId="15008"/>
    <cellStyle name="Процентный 6 3 10_Карта сбора НВВ РЭ 1 полугодие" xfId="15009"/>
    <cellStyle name="Процентный 6 3 2" xfId="15010"/>
    <cellStyle name="Процентный 6 3 3" xfId="15011"/>
    <cellStyle name="Процентный 6 3 4" xfId="15012"/>
    <cellStyle name="Процентный 6 3 5" xfId="15013"/>
    <cellStyle name="Процентный 6 3 6" xfId="15014"/>
    <cellStyle name="Процентный 6 3 7" xfId="15015"/>
    <cellStyle name="Процентный 6 3 8" xfId="15016"/>
    <cellStyle name="Процентный 6 3 9" xfId="15017"/>
    <cellStyle name="Процентный 6 3_Карта сбора НВВ РЭ 1 полугодие" xfId="15018"/>
    <cellStyle name="Процентный 6 4" xfId="15019"/>
    <cellStyle name="Процентный 6 4 2" xfId="15020"/>
    <cellStyle name="Процентный 6 4 2 2" xfId="15021"/>
    <cellStyle name="Процентный 6 4 3" xfId="15022"/>
    <cellStyle name="Процентный 6 4 3 2" xfId="15023"/>
    <cellStyle name="Процентный 6 4 4" xfId="15024"/>
    <cellStyle name="Процентный 6 4_Карта сбора НВВ РЭ 1 полугодие" xfId="15025"/>
    <cellStyle name="Процентный 6 5" xfId="15026"/>
    <cellStyle name="Процентный 6 5 2" xfId="15027"/>
    <cellStyle name="Процентный 6 5 2 2" xfId="15028"/>
    <cellStyle name="Процентный 6 5 3" xfId="15029"/>
    <cellStyle name="Процентный 6 5 3 2" xfId="15030"/>
    <cellStyle name="Процентный 6 5 4" xfId="15031"/>
    <cellStyle name="Процентный 6 5_Карта сбора НВВ РЭ 1 полугодие" xfId="15032"/>
    <cellStyle name="Процентный 6 6" xfId="15033"/>
    <cellStyle name="Процентный 6 6 2" xfId="15034"/>
    <cellStyle name="Процентный 6 6 2 2" xfId="15035"/>
    <cellStyle name="Процентный 6 6 3" xfId="15036"/>
    <cellStyle name="Процентный 6 6 3 2" xfId="15037"/>
    <cellStyle name="Процентный 6 6 4" xfId="15038"/>
    <cellStyle name="Процентный 6 6_Карта сбора НВВ РЭ 1 полугодие" xfId="15039"/>
    <cellStyle name="Процентный 6 7" xfId="15040"/>
    <cellStyle name="Процентный 6 7 2" xfId="15041"/>
    <cellStyle name="Процентный 6 7 2 2" xfId="15042"/>
    <cellStyle name="Процентный 6 7 3" xfId="15043"/>
    <cellStyle name="Процентный 6 7 3 2" xfId="15044"/>
    <cellStyle name="Процентный 6 7 4" xfId="15045"/>
    <cellStyle name="Процентный 6 7_Карта сбора НВВ РЭ 1 полугодие" xfId="15046"/>
    <cellStyle name="Процентный 6 8" xfId="15047"/>
    <cellStyle name="Процентный 6 8 2" xfId="15048"/>
    <cellStyle name="Процентный 6 8 2 2" xfId="15049"/>
    <cellStyle name="Процентный 6 8 3" xfId="15050"/>
    <cellStyle name="Процентный 6 8 3 2" xfId="15051"/>
    <cellStyle name="Процентный 6 8 4" xfId="15052"/>
    <cellStyle name="Процентный 6 8_Карта сбора НВВ РЭ 1 полугодие" xfId="15053"/>
    <cellStyle name="Процентный 6 9" xfId="15054"/>
    <cellStyle name="Процентный 6_Карта сбора НВВ РЭ 1 полугодие" xfId="15055"/>
    <cellStyle name="Процентный 7" xfId="15056"/>
    <cellStyle name="Процентный 7 10" xfId="15057"/>
    <cellStyle name="Процентный 7 11" xfId="15058"/>
    <cellStyle name="Процентный 7 12" xfId="15059"/>
    <cellStyle name="Процентный 7 13" xfId="16348"/>
    <cellStyle name="Процентный 7 2" xfId="15060"/>
    <cellStyle name="Процентный 7 3" xfId="15061"/>
    <cellStyle name="Процентный 7 4" xfId="15062"/>
    <cellStyle name="Процентный 7 5" xfId="15063"/>
    <cellStyle name="Процентный 7 6" xfId="15064"/>
    <cellStyle name="Процентный 7 7" xfId="15065"/>
    <cellStyle name="Процентный 7 8" xfId="15066"/>
    <cellStyle name="Процентный 7 9" xfId="15067"/>
    <cellStyle name="Процентный 7_Карта сбора НВВ РЭ 1 полугодие" xfId="15068"/>
    <cellStyle name="Процентный 8" xfId="15069"/>
    <cellStyle name="Процентный 8 10" xfId="15070"/>
    <cellStyle name="Процентный 8 11" xfId="15071"/>
    <cellStyle name="Процентный 8 12" xfId="15072"/>
    <cellStyle name="Процентный 8 13" xfId="16349"/>
    <cellStyle name="Процентный 8 2" xfId="15073"/>
    <cellStyle name="Процентный 8 2 2" xfId="16350"/>
    <cellStyle name="Процентный 8 3" xfId="15074"/>
    <cellStyle name="Процентный 8 4" xfId="15075"/>
    <cellStyle name="Процентный 8 5" xfId="15076"/>
    <cellStyle name="Процентный 8 6" xfId="15077"/>
    <cellStyle name="Процентный 8 7" xfId="15078"/>
    <cellStyle name="Процентный 8 8" xfId="15079"/>
    <cellStyle name="Процентный 8 9" xfId="15080"/>
    <cellStyle name="Процентный 8_Карта сбора НВВ РЭ 1 полугодие" xfId="15081"/>
    <cellStyle name="Процентный 9" xfId="15082"/>
    <cellStyle name="Процентный 9 10" xfId="15083"/>
    <cellStyle name="Процентный 9 11" xfId="15084"/>
    <cellStyle name="Процентный 9 12" xfId="15085"/>
    <cellStyle name="Процентный 9 2" xfId="15086"/>
    <cellStyle name="Процентный 9 3" xfId="15087"/>
    <cellStyle name="Процентный 9 4" xfId="15088"/>
    <cellStyle name="Процентный 9 5" xfId="15089"/>
    <cellStyle name="Процентный 9 6" xfId="15090"/>
    <cellStyle name="Процентный 9 7" xfId="15091"/>
    <cellStyle name="Процентный 9 8" xfId="15092"/>
    <cellStyle name="Процентный 9 9" xfId="15093"/>
    <cellStyle name="Процентный 9_Карта сбора НВВ РЭ 1 полугодие" xfId="15094"/>
    <cellStyle name="Проценты_формула" xfId="15095"/>
    <cellStyle name="Разница" xfId="15096"/>
    <cellStyle name="Разница 2" xfId="15097"/>
    <cellStyle name="Разница_Карта сбора НВВ РЭ 1 полугодие" xfId="15098"/>
    <cellStyle name="Рамки" xfId="15099"/>
    <cellStyle name="Рамки 2" xfId="15100"/>
    <cellStyle name="Рамки_Карта сбора НВВ РЭ 1 полугодие" xfId="15101"/>
    <cellStyle name="Сводная таблица" xfId="15102"/>
    <cellStyle name="Связанная ячейка 10" xfId="15103"/>
    <cellStyle name="Связанная ячейка 10 2" xfId="15104"/>
    <cellStyle name="Связанная ячейка 10_Карта сбора НВВ РЭ 1 полугодие" xfId="15105"/>
    <cellStyle name="Связанная ячейка 11" xfId="15106"/>
    <cellStyle name="Связанная ячейка 11 2" xfId="15107"/>
    <cellStyle name="Связанная ячейка 11_Карта сбора НВВ РЭ 1 полугодие" xfId="15108"/>
    <cellStyle name="Связанная ячейка 2" xfId="15109"/>
    <cellStyle name="Связанная ячейка 2 2" xfId="15110"/>
    <cellStyle name="Связанная ячейка 2 2 2" xfId="15111"/>
    <cellStyle name="Связанная ячейка 2 2 2 2" xfId="15112"/>
    <cellStyle name="Связанная ячейка 2 2 2_Карта сбора НВВ РЭ 1 полугодие" xfId="15113"/>
    <cellStyle name="Связанная ячейка 2 2 3" xfId="15114"/>
    <cellStyle name="Связанная ячейка 2 2_Карта сбора НВВ РЭ 1 полугодие" xfId="15115"/>
    <cellStyle name="Связанная ячейка 2 3" xfId="15116"/>
    <cellStyle name="Связанная ячейка 2 3 2" xfId="15117"/>
    <cellStyle name="Связанная ячейка 2 3 2 2" xfId="15118"/>
    <cellStyle name="Связанная ячейка 2 3 2_Карта сбора НВВ РЭ 1 полугодие" xfId="15119"/>
    <cellStyle name="Связанная ячейка 2 3 3" xfId="15120"/>
    <cellStyle name="Связанная ячейка 2 3_Карта сбора НВВ РЭ 1 полугодие" xfId="15121"/>
    <cellStyle name="Связанная ячейка 2 4" xfId="15122"/>
    <cellStyle name="Связанная ячейка 2 4 2" xfId="15123"/>
    <cellStyle name="Связанная ячейка 2 4_Карта сбора НВВ РЭ 1 полугодие" xfId="15124"/>
    <cellStyle name="Связанная ячейка 2 5" xfId="15125"/>
    <cellStyle name="Связанная ячейка 2 5 2" xfId="15126"/>
    <cellStyle name="Связанная ячейка 2 5_Карта сбора НВВ РЭ 1 полугодие" xfId="15127"/>
    <cellStyle name="Связанная ячейка 2 6" xfId="15128"/>
    <cellStyle name="Связанная ячейка 2_46EE.2011(v1.0)" xfId="15129"/>
    <cellStyle name="Связанная ячейка 3" xfId="15130"/>
    <cellStyle name="Связанная ячейка 3 2" xfId="15131"/>
    <cellStyle name="Связанная ячейка 3 2 2" xfId="15132"/>
    <cellStyle name="Связанная ячейка 3 2_Карта сбора НВВ РЭ 1 полугодие" xfId="15133"/>
    <cellStyle name="Связанная ячейка 3 3" xfId="15134"/>
    <cellStyle name="Связанная ячейка 3_46EE.2011(v1.0)" xfId="15135"/>
    <cellStyle name="Связанная ячейка 4" xfId="15136"/>
    <cellStyle name="Связанная ячейка 4 2" xfId="15137"/>
    <cellStyle name="Связанная ячейка 4 2 2" xfId="15138"/>
    <cellStyle name="Связанная ячейка 4 2_Карта сбора НВВ РЭ 1 полугодие" xfId="15139"/>
    <cellStyle name="Связанная ячейка 4 3" xfId="15140"/>
    <cellStyle name="Связанная ячейка 4_46EE.2011(v1.0)" xfId="15141"/>
    <cellStyle name="Связанная ячейка 5" xfId="15142"/>
    <cellStyle name="Связанная ячейка 5 2" xfId="15143"/>
    <cellStyle name="Связанная ячейка 5 2 2" xfId="15144"/>
    <cellStyle name="Связанная ячейка 5 2_Карта сбора НВВ РЭ 1 полугодие" xfId="15145"/>
    <cellStyle name="Связанная ячейка 5 3" xfId="15146"/>
    <cellStyle name="Связанная ячейка 5_46EE.2011(v1.0)" xfId="15147"/>
    <cellStyle name="Связанная ячейка 6" xfId="15148"/>
    <cellStyle name="Связанная ячейка 6 2" xfId="15149"/>
    <cellStyle name="Связанная ячейка 6 2 2" xfId="15150"/>
    <cellStyle name="Связанная ячейка 6 2_Карта сбора НВВ РЭ 1 полугодие" xfId="15151"/>
    <cellStyle name="Связанная ячейка 6 3" xfId="15152"/>
    <cellStyle name="Связанная ячейка 6_46EE.2011(v1.0)" xfId="15153"/>
    <cellStyle name="Связанная ячейка 7" xfId="15154"/>
    <cellStyle name="Связанная ячейка 7 2" xfId="15155"/>
    <cellStyle name="Связанная ячейка 7 2 2" xfId="15156"/>
    <cellStyle name="Связанная ячейка 7 2_Карта сбора НВВ РЭ 1 полугодие" xfId="15157"/>
    <cellStyle name="Связанная ячейка 7 3" xfId="15158"/>
    <cellStyle name="Связанная ячейка 7_46EE.2011(v1.0)" xfId="15159"/>
    <cellStyle name="Связанная ячейка 8" xfId="15160"/>
    <cellStyle name="Связанная ячейка 8 2" xfId="15161"/>
    <cellStyle name="Связанная ячейка 8 2 2" xfId="15162"/>
    <cellStyle name="Связанная ячейка 8 2_Карта сбора НВВ РЭ 1 полугодие" xfId="15163"/>
    <cellStyle name="Связанная ячейка 8 3" xfId="15164"/>
    <cellStyle name="Связанная ячейка 8_46EE.2011(v1.0)" xfId="15165"/>
    <cellStyle name="Связанная ячейка 9" xfId="15166"/>
    <cellStyle name="Связанная ячейка 9 2" xfId="15167"/>
    <cellStyle name="Связанная ячейка 9 2 2" xfId="15168"/>
    <cellStyle name="Связанная ячейка 9 2_Карта сбора НВВ РЭ 1 полугодие" xfId="15169"/>
    <cellStyle name="Связанная ячейка 9 3" xfId="15170"/>
    <cellStyle name="Связанная ячейка 9_46EE.2011(v1.0)" xfId="15171"/>
    <cellStyle name="смр" xfId="15172"/>
    <cellStyle name="смр 2" xfId="15173"/>
    <cellStyle name="смр_Карта сбора НВВ РЭ 1 полугодие" xfId="15174"/>
    <cellStyle name="Стиль 1" xfId="15175"/>
    <cellStyle name="Стиль 1 10" xfId="15176"/>
    <cellStyle name="Стиль 1 11" xfId="15177"/>
    <cellStyle name="Стиль 1 12" xfId="16351"/>
    <cellStyle name="Стиль 1 13" xfId="16352"/>
    <cellStyle name="Стиль 1 14" xfId="16353"/>
    <cellStyle name="Стиль 1 15" xfId="16354"/>
    <cellStyle name="Стиль 1 16" xfId="16355"/>
    <cellStyle name="Стиль 1 17" xfId="16356"/>
    <cellStyle name="Стиль 1 18" xfId="16357"/>
    <cellStyle name="Стиль 1 19" xfId="16358"/>
    <cellStyle name="Стиль 1 2" xfId="15178"/>
    <cellStyle name="Стиль 1 2 2" xfId="15179"/>
    <cellStyle name="Стиль 1 2 2 2" xfId="16359"/>
    <cellStyle name="Стиль 1 2 3" xfId="15180"/>
    <cellStyle name="Стиль 1 2 3 2" xfId="15181"/>
    <cellStyle name="Стиль 1 2 3_Карта сбора НВВ РЭ 1 полугодие" xfId="15182"/>
    <cellStyle name="Стиль 1 2_46EP.2011(v2.0)" xfId="15183"/>
    <cellStyle name="Стиль 1 20" xfId="16360"/>
    <cellStyle name="Стиль 1 3" xfId="15184"/>
    <cellStyle name="Стиль 1 4" xfId="15185"/>
    <cellStyle name="Стиль 1 5" xfId="15186"/>
    <cellStyle name="Стиль 1 6" xfId="15187"/>
    <cellStyle name="Стиль 1 7" xfId="15188"/>
    <cellStyle name="Стиль 1 8" xfId="15189"/>
    <cellStyle name="Стиль 1 9" xfId="15190"/>
    <cellStyle name="Стиль 1_04.05.2009г.Формат расчета амортизации (факт 1 кв., план 2-4 кв.)" xfId="16361"/>
    <cellStyle name="Стиль 2" xfId="15191"/>
    <cellStyle name="Стиль 2 2" xfId="15192"/>
    <cellStyle name="Стиль 2 2 2" xfId="15193"/>
    <cellStyle name="Стиль 2 2_Карта сбора НВВ РЭ 1 полугодие" xfId="15194"/>
    <cellStyle name="Стиль 2 3" xfId="15195"/>
    <cellStyle name="Стиль 2_Карта сбора НВВ РЭ 1 полугодие" xfId="15196"/>
    <cellStyle name="Стиль 3" xfId="15197"/>
    <cellStyle name="Стиль 3 2" xfId="15198"/>
    <cellStyle name="Стиль 3_Карта сбора НВВ РЭ 1 полугодие" xfId="15199"/>
    <cellStyle name="Стиль 4" xfId="15200"/>
    <cellStyle name="Стиль 4 2" xfId="15201"/>
    <cellStyle name="Стиль 4_Карта сбора НВВ РЭ 1 полугодие" xfId="15202"/>
    <cellStyle name="Стиль 5" xfId="15203"/>
    <cellStyle name="Стиль 5 2" xfId="15204"/>
    <cellStyle name="Стиль 5_Карта сбора НВВ РЭ 1 полугодие" xfId="15205"/>
    <cellStyle name="Стиль 6" xfId="15206"/>
    <cellStyle name="Стиль 6 2" xfId="15207"/>
    <cellStyle name="Стиль 6_Карта сбора НВВ РЭ 1 полугодие" xfId="15208"/>
    <cellStyle name="Стиль 7" xfId="15209"/>
    <cellStyle name="Стиль 7 2" xfId="15210"/>
    <cellStyle name="Стиль 7_Карта сбора НВВ РЭ 1 полугодие" xfId="15211"/>
    <cellStyle name="Стиль 8" xfId="15212"/>
    <cellStyle name="Стиль 8 2" xfId="15213"/>
    <cellStyle name="Стиль 8_Карта сбора НВВ РЭ 1 полугодие" xfId="15214"/>
    <cellStyle name="Стиль 9" xfId="15215"/>
    <cellStyle name="Стиль 9 2" xfId="15216"/>
    <cellStyle name="Стиль 9_Карта сбора НВВ РЭ 1 полугодие" xfId="15217"/>
    <cellStyle name="Стиль_названий" xfId="15218"/>
    <cellStyle name="Субсчет" xfId="15219"/>
    <cellStyle name="Счет" xfId="15220"/>
    <cellStyle name="ТЕКСТ" xfId="15221"/>
    <cellStyle name="ТЕКСТ 10" xfId="16362"/>
    <cellStyle name="ТЕКСТ 2" xfId="15222"/>
    <cellStyle name="Текст 2 2" xfId="15223"/>
    <cellStyle name="Текст 2 2 2" xfId="15224"/>
    <cellStyle name="Текст 2 2 3" xfId="15225"/>
    <cellStyle name="Текст 2 2 4" xfId="15226"/>
    <cellStyle name="Текст 2 3" xfId="15227"/>
    <cellStyle name="ТЕКСТ 2 3 2" xfId="15228"/>
    <cellStyle name="Текст 2 4" xfId="15229"/>
    <cellStyle name="Текст 2 5" xfId="15230"/>
    <cellStyle name="ТЕКСТ 2_Карта сбора НВВ РЭ 1 полугодие" xfId="15231"/>
    <cellStyle name="ТЕКСТ 3" xfId="15232"/>
    <cellStyle name="ТЕКСТ 4" xfId="15233"/>
    <cellStyle name="ТЕКСТ 5" xfId="15234"/>
    <cellStyle name="ТЕКСТ 6" xfId="15235"/>
    <cellStyle name="ТЕКСТ 7" xfId="15236"/>
    <cellStyle name="ТЕКСТ 8" xfId="15237"/>
    <cellStyle name="ТЕКСТ 9" xfId="15238"/>
    <cellStyle name="Текст предупреждения 10" xfId="15239"/>
    <cellStyle name="Текст предупреждения 10 2" xfId="15240"/>
    <cellStyle name="Текст предупреждения 10_Карта сбора НВВ РЭ 1 полугодие" xfId="15241"/>
    <cellStyle name="Текст предупреждения 11" xfId="15242"/>
    <cellStyle name="Текст предупреждения 11 2" xfId="15243"/>
    <cellStyle name="Текст предупреждения 11_Карта сбора НВВ РЭ 1 полугодие" xfId="15244"/>
    <cellStyle name="Текст предупреждения 2" xfId="15245"/>
    <cellStyle name="Текст предупреждения 2 2" xfId="15246"/>
    <cellStyle name="Текст предупреждения 2 2 2" xfId="15247"/>
    <cellStyle name="Текст предупреждения 2 2 2 2" xfId="15248"/>
    <cellStyle name="Текст предупреждения 2 2 2_Карта сбора НВВ РЭ 1 полугодие" xfId="15249"/>
    <cellStyle name="Текст предупреждения 2 2 3" xfId="15250"/>
    <cellStyle name="Текст предупреждения 2 2_Карта сбора НВВ РЭ 1 полугодие" xfId="15251"/>
    <cellStyle name="Текст предупреждения 2 3" xfId="15252"/>
    <cellStyle name="Текст предупреждения 2 3 2" xfId="15253"/>
    <cellStyle name="Текст предупреждения 2 3 2 2" xfId="15254"/>
    <cellStyle name="Текст предупреждения 2 3 2_Карта сбора НВВ РЭ 1 полугодие" xfId="15255"/>
    <cellStyle name="Текст предупреждения 2 3 3" xfId="15256"/>
    <cellStyle name="Текст предупреждения 2 3_Карта сбора НВВ РЭ 1 полугодие" xfId="15257"/>
    <cellStyle name="Текст предупреждения 2 4" xfId="15258"/>
    <cellStyle name="Текст предупреждения 2 4 2" xfId="15259"/>
    <cellStyle name="Текст предупреждения 2 4_Карта сбора НВВ РЭ 1 полугодие" xfId="15260"/>
    <cellStyle name="Текст предупреждения 2 5" xfId="15261"/>
    <cellStyle name="Текст предупреждения 2 5 2" xfId="15262"/>
    <cellStyle name="Текст предупреждения 2 5_Карта сбора НВВ РЭ 1 полугодие" xfId="15263"/>
    <cellStyle name="Текст предупреждения 2 6" xfId="15264"/>
    <cellStyle name="Текст предупреждения 2_Карта сбора НВВ РЭ 1 полугодие" xfId="15265"/>
    <cellStyle name="Текст предупреждения 3" xfId="15266"/>
    <cellStyle name="Текст предупреждения 3 2" xfId="15267"/>
    <cellStyle name="Текст предупреждения 3 2 2" xfId="15268"/>
    <cellStyle name="Текст предупреждения 3 2_Карта сбора НВВ РЭ 1 полугодие" xfId="15269"/>
    <cellStyle name="Текст предупреждения 3 3" xfId="15270"/>
    <cellStyle name="Текст предупреждения 3_Карта сбора НВВ РЭ 1 полугодие" xfId="15271"/>
    <cellStyle name="Текст предупреждения 4" xfId="15272"/>
    <cellStyle name="Текст предупреждения 4 2" xfId="15273"/>
    <cellStyle name="Текст предупреждения 4 2 2" xfId="15274"/>
    <cellStyle name="Текст предупреждения 4 2_Карта сбора НВВ РЭ 1 полугодие" xfId="15275"/>
    <cellStyle name="Текст предупреждения 4 3" xfId="15276"/>
    <cellStyle name="Текст предупреждения 4_Карта сбора НВВ РЭ 1 полугодие" xfId="15277"/>
    <cellStyle name="Текст предупреждения 5" xfId="15278"/>
    <cellStyle name="Текст предупреждения 5 2" xfId="15279"/>
    <cellStyle name="Текст предупреждения 5 2 2" xfId="15280"/>
    <cellStyle name="Текст предупреждения 5 2_Карта сбора НВВ РЭ 1 полугодие" xfId="15281"/>
    <cellStyle name="Текст предупреждения 5 3" xfId="15282"/>
    <cellStyle name="Текст предупреждения 5_Карта сбора НВВ РЭ 1 полугодие" xfId="15283"/>
    <cellStyle name="Текст предупреждения 6" xfId="15284"/>
    <cellStyle name="Текст предупреждения 6 2" xfId="15285"/>
    <cellStyle name="Текст предупреждения 6 2 2" xfId="15286"/>
    <cellStyle name="Текст предупреждения 6 2_Карта сбора НВВ РЭ 1 полугодие" xfId="15287"/>
    <cellStyle name="Текст предупреждения 6 3" xfId="15288"/>
    <cellStyle name="Текст предупреждения 6_Карта сбора НВВ РЭ 1 полугодие" xfId="15289"/>
    <cellStyle name="Текст предупреждения 7" xfId="15290"/>
    <cellStyle name="Текст предупреждения 7 2" xfId="15291"/>
    <cellStyle name="Текст предупреждения 7 2 2" xfId="15292"/>
    <cellStyle name="Текст предупреждения 7 2_Карта сбора НВВ РЭ 1 полугодие" xfId="15293"/>
    <cellStyle name="Текст предупреждения 7 3" xfId="15294"/>
    <cellStyle name="Текст предупреждения 7_Карта сбора НВВ РЭ 1 полугодие" xfId="15295"/>
    <cellStyle name="Текст предупреждения 8" xfId="15296"/>
    <cellStyle name="Текст предупреждения 8 2" xfId="15297"/>
    <cellStyle name="Текст предупреждения 8 2 2" xfId="15298"/>
    <cellStyle name="Текст предупреждения 8 2_Карта сбора НВВ РЭ 1 полугодие" xfId="15299"/>
    <cellStyle name="Текст предупреждения 8 3" xfId="15300"/>
    <cellStyle name="Текст предупреждения 8_Карта сбора НВВ РЭ 1 полугодие" xfId="15301"/>
    <cellStyle name="Текст предупреждения 9" xfId="15302"/>
    <cellStyle name="Текст предупреждения 9 2" xfId="15303"/>
    <cellStyle name="Текст предупреждения 9 2 2" xfId="15304"/>
    <cellStyle name="Текст предупреждения 9 2_Карта сбора НВВ РЭ 1 полугодие" xfId="15305"/>
    <cellStyle name="Текст предупреждения 9 3" xfId="15306"/>
    <cellStyle name="Текст предупреждения 9_Карта сбора НВВ РЭ 1 полугодие" xfId="15307"/>
    <cellStyle name="Текстовый" xfId="15308"/>
    <cellStyle name="Текстовый 2" xfId="15309"/>
    <cellStyle name="Текстовый 3" xfId="15310"/>
    <cellStyle name="Текстовый 4" xfId="15311"/>
    <cellStyle name="Текстовый 4 2" xfId="16363"/>
    <cellStyle name="Текстовый 5" xfId="15312"/>
    <cellStyle name="Текстовый 6" xfId="15313"/>
    <cellStyle name="Текстовый 7" xfId="15314"/>
    <cellStyle name="Текстовый 8" xfId="15315"/>
    <cellStyle name="Текстовый 9" xfId="15316"/>
    <cellStyle name="Текстовый_1" xfId="15317"/>
    <cellStyle name="тонны" xfId="15318"/>
    <cellStyle name="Тысячи [0]_01.01.98" xfId="15319"/>
    <cellStyle name="Тысячи_01.01.98" xfId="15320"/>
    <cellStyle name="УровеньСтолб_1 2" xfId="15321"/>
    <cellStyle name="ФИКСИРОВАННЫЙ" xfId="15322"/>
    <cellStyle name="ФИКСИРОВАННЫЙ 2" xfId="15323"/>
    <cellStyle name="ФИКСИРОВАННЫЙ 3" xfId="15324"/>
    <cellStyle name="ФИКСИРОВАННЫЙ 4" xfId="15325"/>
    <cellStyle name="ФИКСИРОВАННЫЙ 5" xfId="15326"/>
    <cellStyle name="ФИКСИРОВАННЫЙ 6" xfId="15327"/>
    <cellStyle name="ФИКСИРОВАННЫЙ 7" xfId="15328"/>
    <cellStyle name="ФИКСИРОВАННЫЙ 8" xfId="15329"/>
    <cellStyle name="ФИКСИРОВАННЫЙ 9" xfId="15330"/>
    <cellStyle name="ФИКСИРОВАННЫЙ_1" xfId="15331"/>
    <cellStyle name="Финансовый" xfId="2" builtinId="3"/>
    <cellStyle name="Финансовый [0] 2" xfId="16364"/>
    <cellStyle name="Финансовый 10" xfId="15332"/>
    <cellStyle name="Финансовый 10 10" xfId="15333"/>
    <cellStyle name="Финансовый 10 11" xfId="15334"/>
    <cellStyle name="Финансовый 10 12" xfId="15335"/>
    <cellStyle name="Финансовый 10 2" xfId="15336"/>
    <cellStyle name="Финансовый 10 3" xfId="15337"/>
    <cellStyle name="Финансовый 10 4" xfId="15338"/>
    <cellStyle name="Финансовый 10 5" xfId="15339"/>
    <cellStyle name="Финансовый 10 6" xfId="15340"/>
    <cellStyle name="Финансовый 10 7" xfId="15341"/>
    <cellStyle name="Финансовый 10 8" xfId="15342"/>
    <cellStyle name="Финансовый 10 9" xfId="15343"/>
    <cellStyle name="Финансовый 10_Карта сбора НВВ РЭ 1 полугодие" xfId="15344"/>
    <cellStyle name="Финансовый 11" xfId="15345"/>
    <cellStyle name="Финансовый 12" xfId="15346"/>
    <cellStyle name="Финансовый 13" xfId="15347"/>
    <cellStyle name="Финансовый 13 2" xfId="15348"/>
    <cellStyle name="Финансовый 13 2 2" xfId="15349"/>
    <cellStyle name="Финансовый 13 2 2 2" xfId="15350"/>
    <cellStyle name="Финансовый 13 2 3" xfId="15351"/>
    <cellStyle name="Финансовый 13 2 3 2" xfId="15352"/>
    <cellStyle name="Финансовый 13 2 4" xfId="15353"/>
    <cellStyle name="Финансовый 13 2_Карта сбора НВВ РЭ 1 полугодие" xfId="15354"/>
    <cellStyle name="Финансовый 13_Карта сбора НВВ РЭ 1 полугодие" xfId="15355"/>
    <cellStyle name="Финансовый 14" xfId="15356"/>
    <cellStyle name="Финансовый 15" xfId="15357"/>
    <cellStyle name="Финансовый 16" xfId="15358"/>
    <cellStyle name="Финансовый 16 2" xfId="15359"/>
    <cellStyle name="Финансовый 16_Карта сбора НВВ РЭ 1 полугодие" xfId="15360"/>
    <cellStyle name="Финансовый 17" xfId="15361"/>
    <cellStyle name="Финансовый 18" xfId="15362"/>
    <cellStyle name="Финансовый 18 2" xfId="15363"/>
    <cellStyle name="Финансовый 19" xfId="15364"/>
    <cellStyle name="Финансовый 2" xfId="5"/>
    <cellStyle name="Финансовый 2 10" xfId="15365"/>
    <cellStyle name="Финансовый 2 10 10" xfId="15366"/>
    <cellStyle name="Финансовый 2 10 11" xfId="15367"/>
    <cellStyle name="Финансовый 2 10 12" xfId="15368"/>
    <cellStyle name="Финансовый 2 10 2" xfId="15369"/>
    <cellStyle name="Финансовый 2 10 3" xfId="15370"/>
    <cellStyle name="Финансовый 2 10 4" xfId="15371"/>
    <cellStyle name="Финансовый 2 10 5" xfId="15372"/>
    <cellStyle name="Финансовый 2 10 6" xfId="15373"/>
    <cellStyle name="Финансовый 2 10 7" xfId="15374"/>
    <cellStyle name="Финансовый 2 10 8" xfId="15375"/>
    <cellStyle name="Финансовый 2 10 9" xfId="15376"/>
    <cellStyle name="Финансовый 2 10_Карта сбора НВВ РЭ 1 полугодие" xfId="15377"/>
    <cellStyle name="Финансовый 2 11" xfId="15378"/>
    <cellStyle name="Финансовый 2 12" xfId="15379"/>
    <cellStyle name="Финансовый 2 13" xfId="15380"/>
    <cellStyle name="Финансовый 2 14" xfId="15381"/>
    <cellStyle name="Финансовый 2 15" xfId="15382"/>
    <cellStyle name="Финансовый 2 16" xfId="15383"/>
    <cellStyle name="Финансовый 2 17" xfId="15384"/>
    <cellStyle name="Финансовый 2 18" xfId="15385"/>
    <cellStyle name="Финансовый 2 19" xfId="15386"/>
    <cellStyle name="Финансовый 2 2" xfId="15387"/>
    <cellStyle name="Финансовый 2 2 10" xfId="15388"/>
    <cellStyle name="Финансовый 2 2 11" xfId="15389"/>
    <cellStyle name="Финансовый 2 2 12" xfId="15390"/>
    <cellStyle name="Финансовый 2 2 13" xfId="15391"/>
    <cellStyle name="Финансовый 2 2 2" xfId="15392"/>
    <cellStyle name="Финансовый 2 2 2 2" xfId="16365"/>
    <cellStyle name="Финансовый 2 2 3" xfId="15393"/>
    <cellStyle name="Финансовый 2 2 4" xfId="15394"/>
    <cellStyle name="Финансовый 2 2 5" xfId="15395"/>
    <cellStyle name="Финансовый 2 2 6" xfId="15396"/>
    <cellStyle name="Финансовый 2 2 7" xfId="15397"/>
    <cellStyle name="Финансовый 2 2 8" xfId="15398"/>
    <cellStyle name="Финансовый 2 2 9" xfId="15399"/>
    <cellStyle name="Финансовый 2 2_INDEX.STATION.2012(v1.0)_" xfId="15400"/>
    <cellStyle name="Финансовый 2 20" xfId="15401"/>
    <cellStyle name="Финансовый 2 21" xfId="15402"/>
    <cellStyle name="Финансовый 2 22" xfId="15403"/>
    <cellStyle name="Финансовый 2 23" xfId="15404"/>
    <cellStyle name="Финансовый 2 3" xfId="15405"/>
    <cellStyle name="Финансовый 2 3 10" xfId="15406"/>
    <cellStyle name="Финансовый 2 3 11" xfId="15407"/>
    <cellStyle name="Финансовый 2 3 12" xfId="15408"/>
    <cellStyle name="Финансовый 2 3 13" xfId="16366"/>
    <cellStyle name="Финансовый 2 3 2" xfId="15409"/>
    <cellStyle name="Финансовый 2 3 3" xfId="15410"/>
    <cellStyle name="Финансовый 2 3 4" xfId="15411"/>
    <cellStyle name="Финансовый 2 3 5" xfId="15412"/>
    <cellStyle name="Финансовый 2 3 6" xfId="15413"/>
    <cellStyle name="Финансовый 2 3 7" xfId="15414"/>
    <cellStyle name="Финансовый 2 3 8" xfId="15415"/>
    <cellStyle name="Финансовый 2 3 9" xfId="15416"/>
    <cellStyle name="Финансовый 2 3_Карта сбора НВВ РЭ 1 полугодие" xfId="15417"/>
    <cellStyle name="Финансовый 2 4" xfId="15418"/>
    <cellStyle name="Финансовый 2 4 10" xfId="15419"/>
    <cellStyle name="Финансовый 2 4 11" xfId="15420"/>
    <cellStyle name="Финансовый 2 4 12" xfId="15421"/>
    <cellStyle name="Финансовый 2 4 2" xfId="15422"/>
    <cellStyle name="Финансовый 2 4 3" xfId="15423"/>
    <cellStyle name="Финансовый 2 4 4" xfId="15424"/>
    <cellStyle name="Финансовый 2 4 5" xfId="15425"/>
    <cellStyle name="Финансовый 2 4 6" xfId="15426"/>
    <cellStyle name="Финансовый 2 4 7" xfId="15427"/>
    <cellStyle name="Финансовый 2 4 8" xfId="15428"/>
    <cellStyle name="Финансовый 2 4 9" xfId="15429"/>
    <cellStyle name="Финансовый 2 4_Карта сбора НВВ РЭ 1 полугодие" xfId="15430"/>
    <cellStyle name="Финансовый 2 5" xfId="15431"/>
    <cellStyle name="Финансовый 2 5 10" xfId="15432"/>
    <cellStyle name="Финансовый 2 5 11" xfId="15433"/>
    <cellStyle name="Финансовый 2 5 12" xfId="15434"/>
    <cellStyle name="Финансовый 2 5 13" xfId="16125"/>
    <cellStyle name="Финансовый 2 5 2" xfId="15435"/>
    <cellStyle name="Финансовый 2 5 3" xfId="15436"/>
    <cellStyle name="Финансовый 2 5 4" xfId="15437"/>
    <cellStyle name="Финансовый 2 5 5" xfId="15438"/>
    <cellStyle name="Финансовый 2 5 6" xfId="15439"/>
    <cellStyle name="Финансовый 2 5 7" xfId="15440"/>
    <cellStyle name="Финансовый 2 5 8" xfId="15441"/>
    <cellStyle name="Финансовый 2 5 9" xfId="15442"/>
    <cellStyle name="Финансовый 2 5_Карта сбора НВВ РЭ 1 полугодие" xfId="15443"/>
    <cellStyle name="Финансовый 2 6" xfId="15444"/>
    <cellStyle name="Финансовый 2 6 10" xfId="15445"/>
    <cellStyle name="Финансовый 2 6 11" xfId="15446"/>
    <cellStyle name="Финансовый 2 6 12" xfId="15447"/>
    <cellStyle name="Финансовый 2 6 2" xfId="15448"/>
    <cellStyle name="Финансовый 2 6 3" xfId="15449"/>
    <cellStyle name="Финансовый 2 6 4" xfId="15450"/>
    <cellStyle name="Финансовый 2 6 5" xfId="15451"/>
    <cellStyle name="Финансовый 2 6 6" xfId="15452"/>
    <cellStyle name="Финансовый 2 6 7" xfId="15453"/>
    <cellStyle name="Финансовый 2 6 8" xfId="15454"/>
    <cellStyle name="Финансовый 2 6 9" xfId="15455"/>
    <cellStyle name="Финансовый 2 6_Карта сбора НВВ РЭ 1 полугодие" xfId="15456"/>
    <cellStyle name="Финансовый 2 7" xfId="15457"/>
    <cellStyle name="Финансовый 2 7 10" xfId="15458"/>
    <cellStyle name="Финансовый 2 7 11" xfId="15459"/>
    <cellStyle name="Финансовый 2 7 12" xfId="15460"/>
    <cellStyle name="Финансовый 2 7 2" xfId="15461"/>
    <cellStyle name="Финансовый 2 7 3" xfId="15462"/>
    <cellStyle name="Финансовый 2 7 4" xfId="15463"/>
    <cellStyle name="Финансовый 2 7 5" xfId="15464"/>
    <cellStyle name="Финансовый 2 7 6" xfId="15465"/>
    <cellStyle name="Финансовый 2 7 7" xfId="15466"/>
    <cellStyle name="Финансовый 2 7 8" xfId="15467"/>
    <cellStyle name="Финансовый 2 7 9" xfId="15468"/>
    <cellStyle name="Финансовый 2 7_Карта сбора НВВ РЭ 1 полугодие" xfId="15469"/>
    <cellStyle name="Финансовый 2 8" xfId="15470"/>
    <cellStyle name="Финансовый 2 8 10" xfId="15471"/>
    <cellStyle name="Финансовый 2 8 11" xfId="15472"/>
    <cellStyle name="Финансовый 2 8 12" xfId="15473"/>
    <cellStyle name="Финансовый 2 8 2" xfId="15474"/>
    <cellStyle name="Финансовый 2 8 3" xfId="15475"/>
    <cellStyle name="Финансовый 2 8 4" xfId="15476"/>
    <cellStyle name="Финансовый 2 8 5" xfId="15477"/>
    <cellStyle name="Финансовый 2 8 6" xfId="15478"/>
    <cellStyle name="Финансовый 2 8 7" xfId="15479"/>
    <cellStyle name="Финансовый 2 8 8" xfId="15480"/>
    <cellStyle name="Финансовый 2 8 9" xfId="15481"/>
    <cellStyle name="Финансовый 2 8_Карта сбора НВВ РЭ 1 полугодие" xfId="15482"/>
    <cellStyle name="Финансовый 2 9" xfId="15483"/>
    <cellStyle name="Финансовый 2 9 10" xfId="15484"/>
    <cellStyle name="Финансовый 2 9 11" xfId="15485"/>
    <cellStyle name="Финансовый 2 9 12" xfId="15486"/>
    <cellStyle name="Финансовый 2 9 2" xfId="15487"/>
    <cellStyle name="Финансовый 2 9 3" xfId="15488"/>
    <cellStyle name="Финансовый 2 9 4" xfId="15489"/>
    <cellStyle name="Финансовый 2 9 5" xfId="15490"/>
    <cellStyle name="Финансовый 2 9 6" xfId="15491"/>
    <cellStyle name="Финансовый 2 9 7" xfId="15492"/>
    <cellStyle name="Финансовый 2 9 8" xfId="15493"/>
    <cellStyle name="Финансовый 2 9 9" xfId="15494"/>
    <cellStyle name="Финансовый 2 9_Карта сбора НВВ РЭ 1 полугодие" xfId="15495"/>
    <cellStyle name="Финансовый 2_46EE.2011(v1.0)" xfId="15496"/>
    <cellStyle name="Финансовый 20" xfId="15497"/>
    <cellStyle name="Финансовый 21" xfId="16124"/>
    <cellStyle name="Финансовый 22" xfId="15498"/>
    <cellStyle name="Финансовый 3" xfId="15499"/>
    <cellStyle name="Финансовый 3 10" xfId="15500"/>
    <cellStyle name="Финансовый 3 11" xfId="15501"/>
    <cellStyle name="Финансовый 3 12" xfId="15502"/>
    <cellStyle name="Финансовый 3 13" xfId="15503"/>
    <cellStyle name="Финансовый 3 2" xfId="15504"/>
    <cellStyle name="Финансовый 3 2 2" xfId="15505"/>
    <cellStyle name="Финансовый 3 2 2 2" xfId="15506"/>
    <cellStyle name="Финансовый 3 2 2_Карта сбора НВВ РЭ 1 полугодие" xfId="15507"/>
    <cellStyle name="Финансовый 3 2 3" xfId="15508"/>
    <cellStyle name="Финансовый 3 2 3 2" xfId="15509"/>
    <cellStyle name="Финансовый 3 2 3 2 2" xfId="15510"/>
    <cellStyle name="Финансовый 3 2 3 3" xfId="15511"/>
    <cellStyle name="Финансовый 3 2 3 3 2" xfId="15512"/>
    <cellStyle name="Финансовый 3 2 3 4" xfId="15513"/>
    <cellStyle name="Финансовый 3 2 3_Карта сбора НВВ РЭ 1 полугодие" xfId="15514"/>
    <cellStyle name="Финансовый 3 2 4" xfId="15515"/>
    <cellStyle name="Финансовый 3 2 4 2" xfId="15516"/>
    <cellStyle name="Финансовый 3 2_Карта сбора НВВ РЭ 1 полугодие" xfId="15517"/>
    <cellStyle name="Финансовый 3 3" xfId="15518"/>
    <cellStyle name="Финансовый 3 3 2" xfId="15519"/>
    <cellStyle name="Финансовый 3 3_Карта сбора НВВ РЭ 1 полугодие" xfId="15520"/>
    <cellStyle name="Финансовый 3 4" xfId="15521"/>
    <cellStyle name="Финансовый 3 4 2" xfId="15522"/>
    <cellStyle name="Финансовый 3 4_Карта сбора НВВ РЭ 1 полугодие" xfId="15523"/>
    <cellStyle name="Финансовый 3 5" xfId="15524"/>
    <cellStyle name="Финансовый 3 6" xfId="15525"/>
    <cellStyle name="Финансовый 3 7" xfId="15526"/>
    <cellStyle name="Финансовый 3 8" xfId="15527"/>
    <cellStyle name="Финансовый 3 9" xfId="15528"/>
    <cellStyle name="Финансовый 3_INDEX.STATION.2012(v1.0)_" xfId="15529"/>
    <cellStyle name="Финансовый 4" xfId="15530"/>
    <cellStyle name="Финансовый 4 10" xfId="15531"/>
    <cellStyle name="Финансовый 4 11" xfId="15532"/>
    <cellStyle name="Финансовый 4 12" xfId="15533"/>
    <cellStyle name="Финансовый 4 13" xfId="15534"/>
    <cellStyle name="Финансовый 4 14" xfId="15535"/>
    <cellStyle name="Финансовый 4 14 2" xfId="15536"/>
    <cellStyle name="Финансовый 4 14 2 2" xfId="15537"/>
    <cellStyle name="Финансовый 4 14 3" xfId="15538"/>
    <cellStyle name="Финансовый 4 14 3 2" xfId="15539"/>
    <cellStyle name="Финансовый 4 14 4" xfId="15540"/>
    <cellStyle name="Финансовый 4 14_Карта сбора НВВ РЭ 1 полугодие" xfId="15541"/>
    <cellStyle name="Финансовый 4 15" xfId="15542"/>
    <cellStyle name="Финансовый 4 16" xfId="15543"/>
    <cellStyle name="Финансовый 4 16 2" xfId="15544"/>
    <cellStyle name="Финансовый 4 2" xfId="15545"/>
    <cellStyle name="Финансовый 4 2 2" xfId="15546"/>
    <cellStyle name="Финансовый 4 2_Карта сбора НВВ РЭ 1 полугодие" xfId="15547"/>
    <cellStyle name="Финансовый 4 3" xfId="15548"/>
    <cellStyle name="Финансовый 4 3 2" xfId="15549"/>
    <cellStyle name="Финансовый 4 3_Карта сбора НВВ РЭ 1 полугодие" xfId="15550"/>
    <cellStyle name="Финансовый 4 4" xfId="15551"/>
    <cellStyle name="Финансовый 4 5" xfId="15552"/>
    <cellStyle name="Финансовый 4 5 2" xfId="15553"/>
    <cellStyle name="Финансовый 4 5 2 2" xfId="15554"/>
    <cellStyle name="Финансовый 4 5 3" xfId="15555"/>
    <cellStyle name="Финансовый 4 5_Карта сбора НВВ РЭ 1 полугодие" xfId="15556"/>
    <cellStyle name="Финансовый 4 6" xfId="15557"/>
    <cellStyle name="Финансовый 4 6 2" xfId="15558"/>
    <cellStyle name="Финансовый 4 6 2 2" xfId="15559"/>
    <cellStyle name="Финансовый 4 6 2 2 2" xfId="15560"/>
    <cellStyle name="Финансовый 4 6 2 3" xfId="15561"/>
    <cellStyle name="Финансовый 4 6 3" xfId="15562"/>
    <cellStyle name="Финансовый 4 6 3 2" xfId="15563"/>
    <cellStyle name="Финансовый 4 6 3 2 2" xfId="15564"/>
    <cellStyle name="Финансовый 4 6 3 3" xfId="15565"/>
    <cellStyle name="Финансовый 4 6 4" xfId="15566"/>
    <cellStyle name="Финансовый 4 6 4 2" xfId="15567"/>
    <cellStyle name="Финансовый 4 6 5" xfId="15568"/>
    <cellStyle name="Финансовый 4 6_Карта сбора НВВ РЭ 1 полугодие" xfId="15569"/>
    <cellStyle name="Финансовый 4 7" xfId="15570"/>
    <cellStyle name="Финансовый 4 8" xfId="15571"/>
    <cellStyle name="Финансовый 4 9" xfId="15572"/>
    <cellStyle name="Финансовый 4_Карта сбора НВВ РЭ 1 полугодие" xfId="15573"/>
    <cellStyle name="Финансовый 5" xfId="15574"/>
    <cellStyle name="Финансовый 5 10" xfId="15575"/>
    <cellStyle name="Финансовый 5 11" xfId="15576"/>
    <cellStyle name="Финансовый 5 12" xfId="15577"/>
    <cellStyle name="Финансовый 5 13" xfId="15578"/>
    <cellStyle name="Финансовый 5 14" xfId="15579"/>
    <cellStyle name="Финансовый 5 14 2" xfId="15580"/>
    <cellStyle name="Финансовый 5 14_Карта сбора НВВ РЭ 1 полугодие" xfId="15581"/>
    <cellStyle name="Финансовый 5 15" xfId="15582"/>
    <cellStyle name="Финансовый 5 2" xfId="15583"/>
    <cellStyle name="Финансовый 5 2 2" xfId="15584"/>
    <cellStyle name="Финансовый 5 2_Карта сбора НВВ РЭ 1 полугодие" xfId="15585"/>
    <cellStyle name="Финансовый 5 3" xfId="15586"/>
    <cellStyle name="Финансовый 5 4" xfId="15587"/>
    <cellStyle name="Финансовый 5 5" xfId="15588"/>
    <cellStyle name="Финансовый 5 6" xfId="15589"/>
    <cellStyle name="Финансовый 5 7" xfId="15590"/>
    <cellStyle name="Финансовый 5 8" xfId="15591"/>
    <cellStyle name="Финансовый 5 9" xfId="15592"/>
    <cellStyle name="Финансовый 5_Карта сбора НВВ РЭ 1 полугодие" xfId="15593"/>
    <cellStyle name="Финансовый 6" xfId="15594"/>
    <cellStyle name="Финансовый 6 10" xfId="15595"/>
    <cellStyle name="Финансовый 6 11" xfId="15596"/>
    <cellStyle name="Финансовый 6 12" xfId="15597"/>
    <cellStyle name="Финансовый 6 13" xfId="16367"/>
    <cellStyle name="Финансовый 6 2" xfId="15598"/>
    <cellStyle name="Финансовый 6 2 2" xfId="15599"/>
    <cellStyle name="Финансовый 6 2 2 2" xfId="15600"/>
    <cellStyle name="Финансовый 6 2 2 2 2" xfId="15601"/>
    <cellStyle name="Финансовый 6 2 2 3" xfId="15602"/>
    <cellStyle name="Финансовый 6 2 2 3 2" xfId="15603"/>
    <cellStyle name="Финансовый 6 2 2 4" xfId="15604"/>
    <cellStyle name="Финансовый 6 2 2_Карта сбора НВВ РЭ 1 полугодие" xfId="15605"/>
    <cellStyle name="Финансовый 6 2 3" xfId="16368"/>
    <cellStyle name="Финансовый 6 2_Карта сбора НВВ РЭ 1 полугодие" xfId="15606"/>
    <cellStyle name="Финансовый 6 3" xfId="15607"/>
    <cellStyle name="Финансовый 6 3 2" xfId="16369"/>
    <cellStyle name="Финансовый 6 4" xfId="15608"/>
    <cellStyle name="Финансовый 6 4 2" xfId="15609"/>
    <cellStyle name="Финансовый 6 4_Карта сбора НВВ РЭ 1 полугодие" xfId="15610"/>
    <cellStyle name="Финансовый 6 5" xfId="15611"/>
    <cellStyle name="Финансовый 6 6" xfId="15612"/>
    <cellStyle name="Финансовый 6 7" xfId="15613"/>
    <cellStyle name="Финансовый 6 8" xfId="15614"/>
    <cellStyle name="Финансовый 6 9" xfId="15615"/>
    <cellStyle name="Финансовый 6_Карта сбора НВВ РЭ 1 полугодие" xfId="15616"/>
    <cellStyle name="Финансовый 7" xfId="15617"/>
    <cellStyle name="Финансовый 7 10" xfId="15618"/>
    <cellStyle name="Финансовый 7 11" xfId="15619"/>
    <cellStyle name="Финансовый 7 12" xfId="15620"/>
    <cellStyle name="Финансовый 7 2" xfId="15621"/>
    <cellStyle name="Финансовый 7 3" xfId="15622"/>
    <cellStyle name="Финансовый 7 4" xfId="15623"/>
    <cellStyle name="Финансовый 7 5" xfId="15624"/>
    <cellStyle name="Финансовый 7 6" xfId="15625"/>
    <cellStyle name="Финансовый 7 7" xfId="15626"/>
    <cellStyle name="Финансовый 7 8" xfId="15627"/>
    <cellStyle name="Финансовый 7 9" xfId="15628"/>
    <cellStyle name="Финансовый 7_Карта сбора НВВ РЭ 1 полугодие" xfId="15629"/>
    <cellStyle name="Финансовый 8" xfId="15630"/>
    <cellStyle name="Финансовый 8 10" xfId="15631"/>
    <cellStyle name="Финансовый 8 11" xfId="15632"/>
    <cellStyle name="Финансовый 8 12" xfId="15633"/>
    <cellStyle name="Финансовый 8 13" xfId="15634"/>
    <cellStyle name="Финансовый 8 13 2" xfId="15635"/>
    <cellStyle name="Финансовый 8 13 2 2" xfId="15636"/>
    <cellStyle name="Финансовый 8 13 3" xfId="15637"/>
    <cellStyle name="Финансовый 8 13 3 2" xfId="15638"/>
    <cellStyle name="Финансовый 8 13 4" xfId="15639"/>
    <cellStyle name="Финансовый 8 13_Карта сбора НВВ РЭ 1 полугодие" xfId="15640"/>
    <cellStyle name="Финансовый 8 2" xfId="15641"/>
    <cellStyle name="Финансовый 8 3" xfId="15642"/>
    <cellStyle name="Финансовый 8 4" xfId="15643"/>
    <cellStyle name="Финансовый 8 5" xfId="15644"/>
    <cellStyle name="Финансовый 8 6" xfId="15645"/>
    <cellStyle name="Финансовый 8 7" xfId="15646"/>
    <cellStyle name="Финансовый 8 8" xfId="15647"/>
    <cellStyle name="Финансовый 8 9" xfId="15648"/>
    <cellStyle name="Финансовый 8_Карта сбора НВВ РЭ 1 полугодие" xfId="15649"/>
    <cellStyle name="Финансовый 9" xfId="15650"/>
    <cellStyle name="Финансовый 9 10" xfId="15651"/>
    <cellStyle name="Финансовый 9 11" xfId="15652"/>
    <cellStyle name="Финансовый 9 12" xfId="15653"/>
    <cellStyle name="Финансовый 9 2" xfId="15654"/>
    <cellStyle name="Финансовый 9 3" xfId="15655"/>
    <cellStyle name="Финансовый 9 4" xfId="15656"/>
    <cellStyle name="Финансовый 9 5" xfId="15657"/>
    <cellStyle name="Финансовый 9 6" xfId="15658"/>
    <cellStyle name="Финансовый 9 7" xfId="15659"/>
    <cellStyle name="Финансовый 9 8" xfId="15660"/>
    <cellStyle name="Финансовый 9 9" xfId="15661"/>
    <cellStyle name="Финансовый 9_Карта сбора НВВ РЭ 1 полугодие" xfId="15662"/>
    <cellStyle name="Финансовый0[0]_FU_bal" xfId="15663"/>
    <cellStyle name="Формула" xfId="15664"/>
    <cellStyle name="Формула 10" xfId="15665"/>
    <cellStyle name="Формула 2" xfId="15666"/>
    <cellStyle name="Формула 2 2" xfId="15667"/>
    <cellStyle name="Формула 2_Карта сбора НВВ РЭ 1 полугодие" xfId="15668"/>
    <cellStyle name="Формула 3" xfId="15669"/>
    <cellStyle name="Формула 3 2" xfId="15670"/>
    <cellStyle name="Формула 3 2 2" xfId="15671"/>
    <cellStyle name="Формула 3 2 3" xfId="15672"/>
    <cellStyle name="Формула 3 2 4" xfId="15673"/>
    <cellStyle name="Формула 3 2_Карта сбора НВВ РЭ 1 полугодие" xfId="15674"/>
    <cellStyle name="Формула 3 3" xfId="15675"/>
    <cellStyle name="Формула 3 4" xfId="15676"/>
    <cellStyle name="Формула 3 5" xfId="15677"/>
    <cellStyle name="Формула 3_Карта сбора НВВ РЭ 1 полугодие" xfId="15678"/>
    <cellStyle name="Формула 4" xfId="15679"/>
    <cellStyle name="Формула 4 2" xfId="15680"/>
    <cellStyle name="Формула 4 2 2" xfId="15681"/>
    <cellStyle name="Формула 4 2_Карта сбора НВВ РЭ 1 полугодие" xfId="15682"/>
    <cellStyle name="Формула 4 3" xfId="15683"/>
    <cellStyle name="Формула 4 3 2" xfId="15684"/>
    <cellStyle name="Формула 4 3_Карта сбора НВВ РЭ 1 полугодие" xfId="15685"/>
    <cellStyle name="Формула 4 4" xfId="15686"/>
    <cellStyle name="Формула 4_Карта сбора НВВ РЭ 1 полугодие" xfId="15687"/>
    <cellStyle name="Формула 5" xfId="15688"/>
    <cellStyle name="Формула 6" xfId="15689"/>
    <cellStyle name="Формула 7" xfId="15690"/>
    <cellStyle name="Формула 8" xfId="15691"/>
    <cellStyle name="Формула 9" xfId="15692"/>
    <cellStyle name="Формула_5" xfId="15693"/>
    <cellStyle name="ФормулаВБ" xfId="15694"/>
    <cellStyle name="ФормулаВБ 2" xfId="15695"/>
    <cellStyle name="ФормулаВБ 2 2" xfId="15696"/>
    <cellStyle name="ФормулаВБ 2 2 2" xfId="15697"/>
    <cellStyle name="ФормулаВБ 2 2_Карта сбора НВВ РЭ 1 полугодие" xfId="15698"/>
    <cellStyle name="ФормулаВБ 2 3" xfId="15699"/>
    <cellStyle name="ФормулаВБ 2 3 2" xfId="15700"/>
    <cellStyle name="ФормулаВБ 2 3_Карта сбора НВВ РЭ 1 полугодие" xfId="15701"/>
    <cellStyle name="ФормулаВБ 2 4" xfId="15702"/>
    <cellStyle name="ФормулаВБ 2 4 2" xfId="15703"/>
    <cellStyle name="ФормулаВБ 2 4_Карта сбора НВВ РЭ 1 полугодие" xfId="15704"/>
    <cellStyle name="ФормулаВБ 2 5" xfId="15705"/>
    <cellStyle name="ФормулаВБ 2_Карта сбора НВВ РЭ 1 полугодие" xfId="15706"/>
    <cellStyle name="ФормулаВБ 3" xfId="15707"/>
    <cellStyle name="ФормулаВБ 3 2" xfId="15708"/>
    <cellStyle name="ФормулаВБ 3_Карта сбора НВВ РЭ 1 полугодие" xfId="15709"/>
    <cellStyle name="ФормулаВБ 4" xfId="15710"/>
    <cellStyle name="ФормулаВБ 4 2" xfId="15711"/>
    <cellStyle name="ФормулаВБ 4_Карта сбора НВВ РЭ 1 полугодие" xfId="15712"/>
    <cellStyle name="ФормулаВБ 5" xfId="15713"/>
    <cellStyle name="ФормулаВБ 5 2" xfId="15714"/>
    <cellStyle name="ФормулаВБ 5_Карта сбора НВВ РЭ 1 полугодие" xfId="15715"/>
    <cellStyle name="ФормулаВБ 6" xfId="15716"/>
    <cellStyle name="ФормулаВБ 6 2" xfId="15717"/>
    <cellStyle name="ФормулаВБ 6_Карта сбора НВВ РЭ 1 полугодие" xfId="15718"/>
    <cellStyle name="ФормулаВБ 7" xfId="15719"/>
    <cellStyle name="ФормулаВБ 7 2" xfId="15720"/>
    <cellStyle name="ФормулаВБ 7_Карта сбора НВВ РЭ 1 полугодие" xfId="15721"/>
    <cellStyle name="ФормулаВБ 8" xfId="15722"/>
    <cellStyle name="ФормулаВБ_Карта сбора НВВ РЭ 1 полугодие" xfId="15723"/>
    <cellStyle name="ФормулаНаКонтроль" xfId="15724"/>
    <cellStyle name="ФормулаНаКонтроль 2" xfId="15725"/>
    <cellStyle name="ФормулаНаКонтроль 2 2" xfId="15726"/>
    <cellStyle name="ФормулаНаКонтроль 2 2 2" xfId="15727"/>
    <cellStyle name="ФормулаНаКонтроль 2 2 2 2" xfId="15728"/>
    <cellStyle name="ФормулаНаКонтроль 2 2 2_Карта сбора НВВ РЭ 1 полугодие" xfId="15729"/>
    <cellStyle name="ФормулаНаКонтроль 2 2 3" xfId="15730"/>
    <cellStyle name="ФормулаНаКонтроль 2 2 3 2" xfId="15731"/>
    <cellStyle name="ФормулаНаКонтроль 2 2 3_Карта сбора НВВ РЭ 1 полугодие" xfId="15732"/>
    <cellStyle name="ФормулаНаКонтроль 2 2 4" xfId="15733"/>
    <cellStyle name="ФормулаНаКонтроль 2 2 5" xfId="15734"/>
    <cellStyle name="ФормулаНаКонтроль 2 2_Карта сбора НВВ РЭ 1 полугодие" xfId="15735"/>
    <cellStyle name="ФормулаНаКонтроль 2 3" xfId="15736"/>
    <cellStyle name="ФормулаНаКонтроль 2 3 2" xfId="15737"/>
    <cellStyle name="ФормулаНаКонтроль 2 3_Карта сбора НВВ РЭ 1 полугодие" xfId="15738"/>
    <cellStyle name="ФормулаНаКонтроль 2 4" xfId="15739"/>
    <cellStyle name="ФормулаНаКонтроль 2 4 2" xfId="15740"/>
    <cellStyle name="ФормулаНаКонтроль 2 4_Карта сбора НВВ РЭ 1 полугодие" xfId="15741"/>
    <cellStyle name="ФормулаНаКонтроль 2 5" xfId="15742"/>
    <cellStyle name="ФормулаНаКонтроль 2 6" xfId="15743"/>
    <cellStyle name="ФормулаНаКонтроль 2_Карта сбора НВВ РЭ 1 полугодие" xfId="15744"/>
    <cellStyle name="ФормулаНаКонтроль 3" xfId="15745"/>
    <cellStyle name="ФормулаНаКонтроль 3 2" xfId="15746"/>
    <cellStyle name="ФормулаНаКонтроль 3 3" xfId="15747"/>
    <cellStyle name="ФормулаНаКонтроль 3 4" xfId="15748"/>
    <cellStyle name="ФормулаНаКонтроль 3 5" xfId="15749"/>
    <cellStyle name="ФормулаНаКонтроль 3_Карта сбора НВВ РЭ 1 полугодие" xfId="15750"/>
    <cellStyle name="ФормулаНаКонтроль 4" xfId="15751"/>
    <cellStyle name="ФормулаНаКонтроль 4 2" xfId="15752"/>
    <cellStyle name="ФормулаНаКонтроль 4 3" xfId="15753"/>
    <cellStyle name="ФормулаНаКонтроль 4_Карта сбора НВВ РЭ 1 полугодие" xfId="15754"/>
    <cellStyle name="ФормулаНаКонтроль 5" xfId="15755"/>
    <cellStyle name="ФормулаНаКонтроль 5 2" xfId="15756"/>
    <cellStyle name="ФормулаНаКонтроль 5_Карта сбора НВВ РЭ 1 полугодие" xfId="15757"/>
    <cellStyle name="ФормулаНаКонтроль 6" xfId="15758"/>
    <cellStyle name="ФормулаНаКонтроль 6 2" xfId="15759"/>
    <cellStyle name="ФормулаНаКонтроль_GRES.2007.5" xfId="15760"/>
    <cellStyle name="Хороший 10" xfId="15761"/>
    <cellStyle name="Хороший 10 2" xfId="15762"/>
    <cellStyle name="Хороший 10_Карта сбора НВВ РЭ 1 полугодие" xfId="15763"/>
    <cellStyle name="Хороший 11" xfId="15764"/>
    <cellStyle name="Хороший 11 2" xfId="15765"/>
    <cellStyle name="Хороший 11_Карта сбора НВВ РЭ 1 полугодие" xfId="15766"/>
    <cellStyle name="Хороший 2" xfId="15767"/>
    <cellStyle name="Хороший 2 2" xfId="15768"/>
    <cellStyle name="Хороший 2 2 2" xfId="15769"/>
    <cellStyle name="Хороший 2 2 2 2" xfId="15770"/>
    <cellStyle name="Хороший 2 2 2_Карта сбора НВВ РЭ 1 полугодие" xfId="15771"/>
    <cellStyle name="Хороший 2 2 3" xfId="15772"/>
    <cellStyle name="Хороший 2 2_Карта сбора НВВ РЭ 1 полугодие" xfId="15773"/>
    <cellStyle name="Хороший 2 3" xfId="15774"/>
    <cellStyle name="Хороший 2 3 2" xfId="15775"/>
    <cellStyle name="Хороший 2 3 2 2" xfId="15776"/>
    <cellStyle name="Хороший 2 3 2_Карта сбора НВВ РЭ 1 полугодие" xfId="15777"/>
    <cellStyle name="Хороший 2 3 3" xfId="15778"/>
    <cellStyle name="Хороший 2 3_Карта сбора НВВ РЭ 1 полугодие" xfId="15779"/>
    <cellStyle name="Хороший 2 4" xfId="15780"/>
    <cellStyle name="Хороший 2 4 2" xfId="15781"/>
    <cellStyle name="Хороший 2 4_Карта сбора НВВ РЭ 1 полугодие" xfId="15782"/>
    <cellStyle name="Хороший 2 5" xfId="15783"/>
    <cellStyle name="Хороший 2 5 2" xfId="15784"/>
    <cellStyle name="Хороший 2 5_Карта сбора НВВ РЭ 1 полугодие" xfId="15785"/>
    <cellStyle name="Хороший 2 6" xfId="15786"/>
    <cellStyle name="Хороший 2 6 2" xfId="15787"/>
    <cellStyle name="Хороший 2 6_Карта сбора НВВ РЭ 1 полугодие" xfId="15788"/>
    <cellStyle name="Хороший 2 7" xfId="15789"/>
    <cellStyle name="Хороший 2_Карта сбора НВВ РЭ 1 полугодие" xfId="15790"/>
    <cellStyle name="Хороший 3" xfId="15791"/>
    <cellStyle name="Хороший 3 2" xfId="15792"/>
    <cellStyle name="Хороший 3 2 2" xfId="15793"/>
    <cellStyle name="Хороший 3 2_Карта сбора НВВ РЭ 1 полугодие" xfId="15794"/>
    <cellStyle name="Хороший 3 3" xfId="15795"/>
    <cellStyle name="Хороший 3_Карта сбора НВВ РЭ 1 полугодие" xfId="15796"/>
    <cellStyle name="Хороший 4" xfId="15797"/>
    <cellStyle name="Хороший 4 2" xfId="15798"/>
    <cellStyle name="Хороший 4 2 2" xfId="15799"/>
    <cellStyle name="Хороший 4 2_Карта сбора НВВ РЭ 1 полугодие" xfId="15800"/>
    <cellStyle name="Хороший 4 3" xfId="15801"/>
    <cellStyle name="Хороший 4_Карта сбора НВВ РЭ 1 полугодие" xfId="15802"/>
    <cellStyle name="Хороший 5" xfId="15803"/>
    <cellStyle name="Хороший 5 2" xfId="15804"/>
    <cellStyle name="Хороший 5 2 2" xfId="15805"/>
    <cellStyle name="Хороший 5 2_Карта сбора НВВ РЭ 1 полугодие" xfId="15806"/>
    <cellStyle name="Хороший 5 3" xfId="15807"/>
    <cellStyle name="Хороший 5_Карта сбора НВВ РЭ 1 полугодие" xfId="15808"/>
    <cellStyle name="Хороший 6" xfId="15809"/>
    <cellStyle name="Хороший 6 2" xfId="15810"/>
    <cellStyle name="Хороший 6 2 2" xfId="15811"/>
    <cellStyle name="Хороший 6 2_Карта сбора НВВ РЭ 1 полугодие" xfId="15812"/>
    <cellStyle name="Хороший 6 3" xfId="15813"/>
    <cellStyle name="Хороший 6_Карта сбора НВВ РЭ 1 полугодие" xfId="15814"/>
    <cellStyle name="Хороший 7" xfId="15815"/>
    <cellStyle name="Хороший 7 2" xfId="15816"/>
    <cellStyle name="Хороший 7 2 2" xfId="15817"/>
    <cellStyle name="Хороший 7 2_Карта сбора НВВ РЭ 1 полугодие" xfId="15818"/>
    <cellStyle name="Хороший 7 3" xfId="15819"/>
    <cellStyle name="Хороший 7_Карта сбора НВВ РЭ 1 полугодие" xfId="15820"/>
    <cellStyle name="Хороший 8" xfId="15821"/>
    <cellStyle name="Хороший 8 2" xfId="15822"/>
    <cellStyle name="Хороший 8 2 2" xfId="15823"/>
    <cellStyle name="Хороший 8 2_Карта сбора НВВ РЭ 1 полугодие" xfId="15824"/>
    <cellStyle name="Хороший 8 3" xfId="15825"/>
    <cellStyle name="Хороший 8_Карта сбора НВВ РЭ 1 полугодие" xfId="15826"/>
    <cellStyle name="Хороший 9" xfId="15827"/>
    <cellStyle name="Хороший 9 2" xfId="15828"/>
    <cellStyle name="Хороший 9 2 2" xfId="15829"/>
    <cellStyle name="Хороший 9 2_Карта сбора НВВ РЭ 1 полугодие" xfId="15830"/>
    <cellStyle name="Хороший 9 3" xfId="15831"/>
    <cellStyle name="Хороший 9_Карта сбора НВВ РЭ 1 полугодие" xfId="15832"/>
    <cellStyle name="Цена_продукта" xfId="15833"/>
    <cellStyle name="Цифры по центру с десятыми" xfId="15834"/>
    <cellStyle name="Цифры по центру с десятыми 2" xfId="15835"/>
    <cellStyle name="Цифры по центру с десятыми 2 2" xfId="15836"/>
    <cellStyle name="Цифры по центру с десятыми 2 2 2" xfId="15837"/>
    <cellStyle name="Цифры по центру с десятыми 2 2_Карта сбора НВВ РЭ 1 полугодие" xfId="15838"/>
    <cellStyle name="Цифры по центру с десятыми 2 3" xfId="15839"/>
    <cellStyle name="Цифры по центру с десятыми 2 3 2" xfId="15840"/>
    <cellStyle name="Цифры по центру с десятыми 2 3_Карта сбора НВВ РЭ 1 полугодие" xfId="15841"/>
    <cellStyle name="Цифры по центру с десятыми 2 4" xfId="15842"/>
    <cellStyle name="Цифры по центру с десятыми 2 5" xfId="15843"/>
    <cellStyle name="Цифры по центру с десятыми 2_Карта сбора НВВ РЭ 1 полугодие" xfId="15844"/>
    <cellStyle name="Цифры по центру с десятыми 3" xfId="15845"/>
    <cellStyle name="Цифры по центру с десятыми 3 2" xfId="15846"/>
    <cellStyle name="Цифры по центру с десятыми 3 2 2" xfId="15847"/>
    <cellStyle name="Цифры по центру с десятыми 3 2_Карта сбора НВВ РЭ 1 полугодие" xfId="15848"/>
    <cellStyle name="Цифры по центру с десятыми 3 3" xfId="15849"/>
    <cellStyle name="Цифры по центру с десятыми 3 3 2" xfId="15850"/>
    <cellStyle name="Цифры по центру с десятыми 3 3_Карта сбора НВВ РЭ 1 полугодие" xfId="15851"/>
    <cellStyle name="Цифры по центру с десятыми 3 4" xfId="15852"/>
    <cellStyle name="Цифры по центру с десятыми 3_Карта сбора НВВ РЭ 1 полугодие" xfId="15853"/>
    <cellStyle name="Цифры по центру с десятыми 4" xfId="15854"/>
    <cellStyle name="Цифры по центру с десятыми 4 2" xfId="15855"/>
    <cellStyle name="Цифры по центру с десятыми 4_Карта сбора НВВ РЭ 1 полугодие" xfId="15856"/>
    <cellStyle name="Цифры по центру с десятыми 5" xfId="15857"/>
    <cellStyle name="Цифры по центру с десятыми 5 2" xfId="15858"/>
    <cellStyle name="Цифры по центру с десятыми 5_Карта сбора НВВ РЭ 1 полугодие" xfId="15859"/>
    <cellStyle name="Цифры по центру с десятыми 6" xfId="15860"/>
    <cellStyle name="Цифры по центру с десятыми 7" xfId="15861"/>
    <cellStyle name="Цифры по центру с десятыми_Карта сбора НВВ РЭ 1 полугодие" xfId="15862"/>
    <cellStyle name="число" xfId="15863"/>
    <cellStyle name="Числовой" xfId="15864"/>
    <cellStyle name="Числовой 2" xfId="15865"/>
    <cellStyle name="Числовой 2 2" xfId="15866"/>
    <cellStyle name="Числовой 2 2 2" xfId="15867"/>
    <cellStyle name="Числовой 2 2 3" xfId="15868"/>
    <cellStyle name="Числовой 2 2 4" xfId="15869"/>
    <cellStyle name="Числовой 2 3" xfId="15870"/>
    <cellStyle name="Числовой 2 4" xfId="15871"/>
    <cellStyle name="Числовой 2 5" xfId="15872"/>
    <cellStyle name="Числовой 2 6" xfId="15873"/>
    <cellStyle name="Числовой 2 7" xfId="15874"/>
    <cellStyle name="Числовой 2_Карта сбора НВВ РЭ 1 полугодие" xfId="15875"/>
    <cellStyle name="Числовой 3" xfId="15876"/>
    <cellStyle name="Числовой 3 2" xfId="15877"/>
    <cellStyle name="Числовой 3 3" xfId="15878"/>
    <cellStyle name="Числовой 3 4" xfId="15879"/>
    <cellStyle name="Числовой 3 5" xfId="15880"/>
    <cellStyle name="Числовой 3_Карта сбора НВВ РЭ 1 полугодие" xfId="15881"/>
    <cellStyle name="Числовой 4" xfId="15882"/>
    <cellStyle name="Числовой 5" xfId="15883"/>
    <cellStyle name="Числовой 6" xfId="15884"/>
    <cellStyle name="Числовой 7" xfId="15885"/>
    <cellStyle name="Числовой_Карта сбора НВВ РЭ 1 полугодие" xfId="15886"/>
    <cellStyle name="Џђћ–…ќ’ќ›‰" xfId="15887"/>
    <cellStyle name="Џђћ–…ќ’ќ›‰ 2" xfId="15888"/>
    <cellStyle name="Џђћ–…ќ’ќ›‰ 2 2" xfId="15889"/>
    <cellStyle name="Џђћ–…ќ’ќ›‰ 2 3" xfId="15890"/>
    <cellStyle name="Џђћ–…ќ’ќ›‰ 2_Карта сбора НВВ РЭ 1 полугодие" xfId="15891"/>
    <cellStyle name="Џђћ–…ќ’ќ›‰ 3" xfId="15892"/>
    <cellStyle name="Џђћ–…ќ’ќ›‰ 4" xfId="15893"/>
    <cellStyle name="Џђћ–…ќ’ќ›‰ 5" xfId="16370"/>
    <cellStyle name="Џђћ–…ќ’ќ›‰_Карта сбора НВВ РЭ 1 полугодие" xfId="15894"/>
    <cellStyle name="Шапка" xfId="15895"/>
    <cellStyle name="Шапка 2" xfId="15896"/>
    <cellStyle name="Шапка таблицы" xfId="15897"/>
    <cellStyle name="Шапка таблицы 2" xfId="15898"/>
    <cellStyle name="Шапка таблицы 2 2" xfId="15899"/>
    <cellStyle name="Шапка таблицы 2 2 2" xfId="15900"/>
    <cellStyle name="Шапка таблицы 2 2 3" xfId="15901"/>
    <cellStyle name="Шапка таблицы 2 2 4" xfId="15902"/>
    <cellStyle name="Шапка таблицы 2 2 5" xfId="15903"/>
    <cellStyle name="Шапка таблицы 2 2_Карта сбора НВВ РЭ 1 полугодие" xfId="15904"/>
    <cellStyle name="Шапка таблицы 2 3" xfId="15905"/>
    <cellStyle name="Шапка таблицы 2 3 2" xfId="15906"/>
    <cellStyle name="Шапка таблицы 2 3_Карта сбора НВВ РЭ 1 полугодие" xfId="15907"/>
    <cellStyle name="Шапка таблицы 2 4" xfId="15908"/>
    <cellStyle name="Шапка таблицы 2 5" xfId="15909"/>
    <cellStyle name="Шапка таблицы 2 6" xfId="15910"/>
    <cellStyle name="Шапка таблицы 2_Карта сбора НВВ РЭ 1 полугодие" xfId="15911"/>
    <cellStyle name="Шапка таблицы 3" xfId="15912"/>
    <cellStyle name="Шапка таблицы 3 2" xfId="15913"/>
    <cellStyle name="Шапка таблицы 3 2 2" xfId="15914"/>
    <cellStyle name="Шапка таблицы 3 2 3" xfId="15915"/>
    <cellStyle name="Шапка таблицы 3 2 4" xfId="15916"/>
    <cellStyle name="Шапка таблицы 3 2 5" xfId="15917"/>
    <cellStyle name="Шапка таблицы 3 2_Карта сбора НВВ РЭ 1 полугодие" xfId="15918"/>
    <cellStyle name="Шапка таблицы 3 3" xfId="15919"/>
    <cellStyle name="Шапка таблицы 3 3 2" xfId="15920"/>
    <cellStyle name="Шапка таблицы 3 3_Карта сбора НВВ РЭ 1 полугодие" xfId="15921"/>
    <cellStyle name="Шапка таблицы 3 4" xfId="15922"/>
    <cellStyle name="Шапка таблицы 3 5" xfId="15923"/>
    <cellStyle name="Шапка таблицы 3 6" xfId="15924"/>
    <cellStyle name="Шапка таблицы 3 7" xfId="15925"/>
    <cellStyle name="Шапка таблицы 3_Карта сбора НВВ РЭ 1 полугодие" xfId="15926"/>
    <cellStyle name="Шапка таблицы 4" xfId="15927"/>
    <cellStyle name="Шапка таблицы 4 2" xfId="15928"/>
    <cellStyle name="Шапка таблицы 4 3" xfId="15929"/>
    <cellStyle name="Шапка таблицы 4 4" xfId="15930"/>
    <cellStyle name="Шапка таблицы 4 5" xfId="15931"/>
    <cellStyle name="Шапка таблицы 4_Карта сбора НВВ РЭ 1 полугодие" xfId="15932"/>
    <cellStyle name="Шапка таблицы 5" xfId="15933"/>
    <cellStyle name="Шапка таблицы 5 2" xfId="15934"/>
    <cellStyle name="Шапка таблицы 5 3" xfId="15935"/>
    <cellStyle name="Шапка таблицы 5_Карта сбора НВВ РЭ 1 полугодие" xfId="15936"/>
    <cellStyle name="Шапка таблицы 6" xfId="15937"/>
    <cellStyle name="Шапка таблицы 7" xfId="15938"/>
    <cellStyle name="Шапка таблицы 8" xfId="15939"/>
    <cellStyle name="Шапка таблицы 9" xfId="15940"/>
    <cellStyle name="Шапка таблицы_Карта сбора НВВ РЭ 1 полугодие" xfId="15941"/>
    <cellStyle name="Шапка_4DNS.UPDATE.EXAMPLE" xfId="15942"/>
    <cellStyle name="ШАУ" xfId="15943"/>
    <cellStyle name="ШАУ 2" xfId="15944"/>
    <cellStyle name="ШАУ 2 2" xfId="15945"/>
    <cellStyle name="ШАУ 2_Карта сбора НВВ РЭ 1 полугодие" xfId="15946"/>
    <cellStyle name="ШАУ 3" xfId="15947"/>
    <cellStyle name="ШАУ 3 2" xfId="15948"/>
    <cellStyle name="ШАУ 3_Карта сбора НВВ РЭ 1 полугодие" xfId="15949"/>
    <cellStyle name="ШАУ 4" xfId="15950"/>
    <cellStyle name="ШАУ_Карта сбора НВВ РЭ 1 полугодие" xfId="15951"/>
    <cellStyle name="標準_PL-CF sheet" xfId="15952"/>
    <cellStyle name="㼿" xfId="15953"/>
    <cellStyle name="㼿 2" xfId="15954"/>
    <cellStyle name="㼿 2 2" xfId="15955"/>
    <cellStyle name="㼿 2 2 2" xfId="15956"/>
    <cellStyle name="㼿 2 2_Карта сбора НВВ РЭ 1 полугодие" xfId="15957"/>
    <cellStyle name="㼿 2 3" xfId="15958"/>
    <cellStyle name="㼿 2_Карта сбора НВВ РЭ 1 полугодие" xfId="15959"/>
    <cellStyle name="㼿 3" xfId="15960"/>
    <cellStyle name="㼿 3 2" xfId="15961"/>
    <cellStyle name="㼿 3_Карта сбора НВВ РЭ 1 полугодие" xfId="15962"/>
    <cellStyle name="㼿 4" xfId="15963"/>
    <cellStyle name="㼿?" xfId="15964"/>
    <cellStyle name="㼿? 2" xfId="15965"/>
    <cellStyle name="㼿?_Карта сбора НВВ РЭ 1 полугодие" xfId="15966"/>
    <cellStyle name="㼿_Карта сбора НВВ РЭ 1 полугодие" xfId="15967"/>
    <cellStyle name="㼿㼿" xfId="15968"/>
    <cellStyle name="㼿㼿 2" xfId="15969"/>
    <cellStyle name="㼿㼿?" xfId="15970"/>
    <cellStyle name="㼿㼿? 2" xfId="15971"/>
    <cellStyle name="㼿㼿? 2 2" xfId="15972"/>
    <cellStyle name="㼿㼿? 2 2 2" xfId="15973"/>
    <cellStyle name="㼿㼿? 2 2_Карта сбора НВВ РЭ 1 полугодие" xfId="15974"/>
    <cellStyle name="㼿㼿? 2 3" xfId="15975"/>
    <cellStyle name="㼿㼿? 2_Карта сбора НВВ РЭ 1 полугодие" xfId="15976"/>
    <cellStyle name="㼿㼿? 3" xfId="15977"/>
    <cellStyle name="㼿㼿? 3 2" xfId="15978"/>
    <cellStyle name="㼿㼿? 3_Карта сбора НВВ РЭ 1 полугодие" xfId="15979"/>
    <cellStyle name="㼿㼿? 4" xfId="15980"/>
    <cellStyle name="㼿㼿?_Карта сбора НВВ РЭ 1 полугодие" xfId="15981"/>
    <cellStyle name="㼿㼿_Карта сбора НВВ РЭ 1 полугодие" xfId="15982"/>
    <cellStyle name="㼿㼿㼿" xfId="15983"/>
    <cellStyle name="㼿㼿㼿 2" xfId="15984"/>
    <cellStyle name="㼿㼿㼿?" xfId="15985"/>
    <cellStyle name="㼿㼿㼿? 2" xfId="15986"/>
    <cellStyle name="㼿㼿㼿?_Карта сбора НВВ РЭ 1 полугодие" xfId="15987"/>
    <cellStyle name="㼿㼿㼿_Карта сбора НВВ РЭ 1 полугодие" xfId="15988"/>
    <cellStyle name="㼿㼿㼿㼿" xfId="15989"/>
    <cellStyle name="㼿㼿㼿㼿 2" xfId="15990"/>
    <cellStyle name="㼿㼿㼿㼿?" xfId="15991"/>
    <cellStyle name="㼿㼿㼿㼿? 2" xfId="15992"/>
    <cellStyle name="㼿㼿㼿㼿? 2 2" xfId="15993"/>
    <cellStyle name="㼿㼿㼿㼿? 3" xfId="15994"/>
    <cellStyle name="㼿㼿㼿㼿?_Карта сбора НВВ РЭ 1 полугодие" xfId="15995"/>
    <cellStyle name="㼿㼿㼿㼿_Карта сбора НВВ РЭ 1 полугодие" xfId="15996"/>
    <cellStyle name="㼿㼿㼿㼿㼿" xfId="15997"/>
    <cellStyle name="㼿㼿㼿㼿㼿 2" xfId="15998"/>
    <cellStyle name="㼿㼿㼿㼿㼿_Карта сбора НВВ РЭ 1 полугодие" xfId="15999"/>
    <cellStyle name="䁺_x0001_" xfId="16000"/>
    <cellStyle name="䁺_x0001_ 2" xfId="16001"/>
    <cellStyle name="䁺_x0001__Карта сбора НВВ РЭ 1 полугодие" xfId="16002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21.xml"/><Relationship Id="rId117" Type="http://schemas.openxmlformats.org/officeDocument/2006/relationships/externalLink" Target="externalLinks/externalLink112.xml"/><Relationship Id="rId21" Type="http://schemas.openxmlformats.org/officeDocument/2006/relationships/externalLink" Target="externalLinks/externalLink16.xml"/><Relationship Id="rId42" Type="http://schemas.openxmlformats.org/officeDocument/2006/relationships/externalLink" Target="externalLinks/externalLink37.xml"/><Relationship Id="rId47" Type="http://schemas.openxmlformats.org/officeDocument/2006/relationships/externalLink" Target="externalLinks/externalLink42.xml"/><Relationship Id="rId63" Type="http://schemas.openxmlformats.org/officeDocument/2006/relationships/externalLink" Target="externalLinks/externalLink58.xml"/><Relationship Id="rId68" Type="http://schemas.openxmlformats.org/officeDocument/2006/relationships/externalLink" Target="externalLinks/externalLink63.xml"/><Relationship Id="rId84" Type="http://schemas.openxmlformats.org/officeDocument/2006/relationships/externalLink" Target="externalLinks/externalLink79.xml"/><Relationship Id="rId89" Type="http://schemas.openxmlformats.org/officeDocument/2006/relationships/externalLink" Target="externalLinks/externalLink84.xml"/><Relationship Id="rId112" Type="http://schemas.openxmlformats.org/officeDocument/2006/relationships/externalLink" Target="externalLinks/externalLink107.xml"/><Relationship Id="rId133" Type="http://schemas.openxmlformats.org/officeDocument/2006/relationships/externalLink" Target="externalLinks/externalLink128.xml"/><Relationship Id="rId138" Type="http://schemas.openxmlformats.org/officeDocument/2006/relationships/externalLink" Target="externalLinks/externalLink133.xml"/><Relationship Id="rId16" Type="http://schemas.openxmlformats.org/officeDocument/2006/relationships/externalLink" Target="externalLinks/externalLink11.xml"/><Relationship Id="rId107" Type="http://schemas.openxmlformats.org/officeDocument/2006/relationships/externalLink" Target="externalLinks/externalLink102.xml"/><Relationship Id="rId11" Type="http://schemas.openxmlformats.org/officeDocument/2006/relationships/externalLink" Target="externalLinks/externalLink6.xml"/><Relationship Id="rId32" Type="http://schemas.openxmlformats.org/officeDocument/2006/relationships/externalLink" Target="externalLinks/externalLink27.xml"/><Relationship Id="rId37" Type="http://schemas.openxmlformats.org/officeDocument/2006/relationships/externalLink" Target="externalLinks/externalLink32.xml"/><Relationship Id="rId53" Type="http://schemas.openxmlformats.org/officeDocument/2006/relationships/externalLink" Target="externalLinks/externalLink48.xml"/><Relationship Id="rId58" Type="http://schemas.openxmlformats.org/officeDocument/2006/relationships/externalLink" Target="externalLinks/externalLink53.xml"/><Relationship Id="rId74" Type="http://schemas.openxmlformats.org/officeDocument/2006/relationships/externalLink" Target="externalLinks/externalLink69.xml"/><Relationship Id="rId79" Type="http://schemas.openxmlformats.org/officeDocument/2006/relationships/externalLink" Target="externalLinks/externalLink74.xml"/><Relationship Id="rId102" Type="http://schemas.openxmlformats.org/officeDocument/2006/relationships/externalLink" Target="externalLinks/externalLink97.xml"/><Relationship Id="rId123" Type="http://schemas.openxmlformats.org/officeDocument/2006/relationships/externalLink" Target="externalLinks/externalLink118.xml"/><Relationship Id="rId128" Type="http://schemas.openxmlformats.org/officeDocument/2006/relationships/externalLink" Target="externalLinks/externalLink123.xml"/><Relationship Id="rId144" Type="http://schemas.openxmlformats.org/officeDocument/2006/relationships/calcChain" Target="calcChain.xml"/><Relationship Id="rId5" Type="http://schemas.openxmlformats.org/officeDocument/2006/relationships/worksheet" Target="worksheets/sheet5.xml"/><Relationship Id="rId90" Type="http://schemas.openxmlformats.org/officeDocument/2006/relationships/externalLink" Target="externalLinks/externalLink85.xml"/><Relationship Id="rId95" Type="http://schemas.openxmlformats.org/officeDocument/2006/relationships/externalLink" Target="externalLinks/externalLink90.xml"/><Relationship Id="rId22" Type="http://schemas.openxmlformats.org/officeDocument/2006/relationships/externalLink" Target="externalLinks/externalLink17.xml"/><Relationship Id="rId27" Type="http://schemas.openxmlformats.org/officeDocument/2006/relationships/externalLink" Target="externalLinks/externalLink22.xml"/><Relationship Id="rId43" Type="http://schemas.openxmlformats.org/officeDocument/2006/relationships/externalLink" Target="externalLinks/externalLink38.xml"/><Relationship Id="rId48" Type="http://schemas.openxmlformats.org/officeDocument/2006/relationships/externalLink" Target="externalLinks/externalLink43.xml"/><Relationship Id="rId64" Type="http://schemas.openxmlformats.org/officeDocument/2006/relationships/externalLink" Target="externalLinks/externalLink59.xml"/><Relationship Id="rId69" Type="http://schemas.openxmlformats.org/officeDocument/2006/relationships/externalLink" Target="externalLinks/externalLink64.xml"/><Relationship Id="rId113" Type="http://schemas.openxmlformats.org/officeDocument/2006/relationships/externalLink" Target="externalLinks/externalLink108.xml"/><Relationship Id="rId118" Type="http://schemas.openxmlformats.org/officeDocument/2006/relationships/externalLink" Target="externalLinks/externalLink113.xml"/><Relationship Id="rId134" Type="http://schemas.openxmlformats.org/officeDocument/2006/relationships/externalLink" Target="externalLinks/externalLink129.xml"/><Relationship Id="rId139" Type="http://schemas.openxmlformats.org/officeDocument/2006/relationships/externalLink" Target="externalLinks/externalLink134.xml"/><Relationship Id="rId8" Type="http://schemas.openxmlformats.org/officeDocument/2006/relationships/externalLink" Target="externalLinks/externalLink3.xml"/><Relationship Id="rId51" Type="http://schemas.openxmlformats.org/officeDocument/2006/relationships/externalLink" Target="externalLinks/externalLink46.xml"/><Relationship Id="rId72" Type="http://schemas.openxmlformats.org/officeDocument/2006/relationships/externalLink" Target="externalLinks/externalLink67.xml"/><Relationship Id="rId80" Type="http://schemas.openxmlformats.org/officeDocument/2006/relationships/externalLink" Target="externalLinks/externalLink75.xml"/><Relationship Id="rId85" Type="http://schemas.openxmlformats.org/officeDocument/2006/relationships/externalLink" Target="externalLinks/externalLink80.xml"/><Relationship Id="rId93" Type="http://schemas.openxmlformats.org/officeDocument/2006/relationships/externalLink" Target="externalLinks/externalLink88.xml"/><Relationship Id="rId98" Type="http://schemas.openxmlformats.org/officeDocument/2006/relationships/externalLink" Target="externalLinks/externalLink93.xml"/><Relationship Id="rId121" Type="http://schemas.openxmlformats.org/officeDocument/2006/relationships/externalLink" Target="externalLinks/externalLink116.xml"/><Relationship Id="rId142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externalLink" Target="externalLinks/externalLink7.xml"/><Relationship Id="rId17" Type="http://schemas.openxmlformats.org/officeDocument/2006/relationships/externalLink" Target="externalLinks/externalLink12.xml"/><Relationship Id="rId25" Type="http://schemas.openxmlformats.org/officeDocument/2006/relationships/externalLink" Target="externalLinks/externalLink20.xml"/><Relationship Id="rId33" Type="http://schemas.openxmlformats.org/officeDocument/2006/relationships/externalLink" Target="externalLinks/externalLink28.xml"/><Relationship Id="rId38" Type="http://schemas.openxmlformats.org/officeDocument/2006/relationships/externalLink" Target="externalLinks/externalLink33.xml"/><Relationship Id="rId46" Type="http://schemas.openxmlformats.org/officeDocument/2006/relationships/externalLink" Target="externalLinks/externalLink41.xml"/><Relationship Id="rId59" Type="http://schemas.openxmlformats.org/officeDocument/2006/relationships/externalLink" Target="externalLinks/externalLink54.xml"/><Relationship Id="rId67" Type="http://schemas.openxmlformats.org/officeDocument/2006/relationships/externalLink" Target="externalLinks/externalLink62.xml"/><Relationship Id="rId103" Type="http://schemas.openxmlformats.org/officeDocument/2006/relationships/externalLink" Target="externalLinks/externalLink98.xml"/><Relationship Id="rId108" Type="http://schemas.openxmlformats.org/officeDocument/2006/relationships/externalLink" Target="externalLinks/externalLink103.xml"/><Relationship Id="rId116" Type="http://schemas.openxmlformats.org/officeDocument/2006/relationships/externalLink" Target="externalLinks/externalLink111.xml"/><Relationship Id="rId124" Type="http://schemas.openxmlformats.org/officeDocument/2006/relationships/externalLink" Target="externalLinks/externalLink119.xml"/><Relationship Id="rId129" Type="http://schemas.openxmlformats.org/officeDocument/2006/relationships/externalLink" Target="externalLinks/externalLink124.xml"/><Relationship Id="rId137" Type="http://schemas.openxmlformats.org/officeDocument/2006/relationships/externalLink" Target="externalLinks/externalLink132.xml"/><Relationship Id="rId20" Type="http://schemas.openxmlformats.org/officeDocument/2006/relationships/externalLink" Target="externalLinks/externalLink15.xml"/><Relationship Id="rId41" Type="http://schemas.openxmlformats.org/officeDocument/2006/relationships/externalLink" Target="externalLinks/externalLink36.xml"/><Relationship Id="rId54" Type="http://schemas.openxmlformats.org/officeDocument/2006/relationships/externalLink" Target="externalLinks/externalLink49.xml"/><Relationship Id="rId62" Type="http://schemas.openxmlformats.org/officeDocument/2006/relationships/externalLink" Target="externalLinks/externalLink57.xml"/><Relationship Id="rId70" Type="http://schemas.openxmlformats.org/officeDocument/2006/relationships/externalLink" Target="externalLinks/externalLink65.xml"/><Relationship Id="rId75" Type="http://schemas.openxmlformats.org/officeDocument/2006/relationships/externalLink" Target="externalLinks/externalLink70.xml"/><Relationship Id="rId83" Type="http://schemas.openxmlformats.org/officeDocument/2006/relationships/externalLink" Target="externalLinks/externalLink78.xml"/><Relationship Id="rId88" Type="http://schemas.openxmlformats.org/officeDocument/2006/relationships/externalLink" Target="externalLinks/externalLink83.xml"/><Relationship Id="rId91" Type="http://schemas.openxmlformats.org/officeDocument/2006/relationships/externalLink" Target="externalLinks/externalLink86.xml"/><Relationship Id="rId96" Type="http://schemas.openxmlformats.org/officeDocument/2006/relationships/externalLink" Target="externalLinks/externalLink91.xml"/><Relationship Id="rId111" Type="http://schemas.openxmlformats.org/officeDocument/2006/relationships/externalLink" Target="externalLinks/externalLink106.xml"/><Relationship Id="rId132" Type="http://schemas.openxmlformats.org/officeDocument/2006/relationships/externalLink" Target="externalLinks/externalLink127.xml"/><Relationship Id="rId140" Type="http://schemas.openxmlformats.org/officeDocument/2006/relationships/externalLink" Target="externalLinks/externalLink135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5" Type="http://schemas.openxmlformats.org/officeDocument/2006/relationships/externalLink" Target="externalLinks/externalLink10.xml"/><Relationship Id="rId23" Type="http://schemas.openxmlformats.org/officeDocument/2006/relationships/externalLink" Target="externalLinks/externalLink18.xml"/><Relationship Id="rId28" Type="http://schemas.openxmlformats.org/officeDocument/2006/relationships/externalLink" Target="externalLinks/externalLink23.xml"/><Relationship Id="rId36" Type="http://schemas.openxmlformats.org/officeDocument/2006/relationships/externalLink" Target="externalLinks/externalLink31.xml"/><Relationship Id="rId49" Type="http://schemas.openxmlformats.org/officeDocument/2006/relationships/externalLink" Target="externalLinks/externalLink44.xml"/><Relationship Id="rId57" Type="http://schemas.openxmlformats.org/officeDocument/2006/relationships/externalLink" Target="externalLinks/externalLink52.xml"/><Relationship Id="rId106" Type="http://schemas.openxmlformats.org/officeDocument/2006/relationships/externalLink" Target="externalLinks/externalLink101.xml"/><Relationship Id="rId114" Type="http://schemas.openxmlformats.org/officeDocument/2006/relationships/externalLink" Target="externalLinks/externalLink109.xml"/><Relationship Id="rId119" Type="http://schemas.openxmlformats.org/officeDocument/2006/relationships/externalLink" Target="externalLinks/externalLink114.xml"/><Relationship Id="rId127" Type="http://schemas.openxmlformats.org/officeDocument/2006/relationships/externalLink" Target="externalLinks/externalLink122.xml"/><Relationship Id="rId10" Type="http://schemas.openxmlformats.org/officeDocument/2006/relationships/externalLink" Target="externalLinks/externalLink5.xml"/><Relationship Id="rId31" Type="http://schemas.openxmlformats.org/officeDocument/2006/relationships/externalLink" Target="externalLinks/externalLink26.xml"/><Relationship Id="rId44" Type="http://schemas.openxmlformats.org/officeDocument/2006/relationships/externalLink" Target="externalLinks/externalLink39.xml"/><Relationship Id="rId52" Type="http://schemas.openxmlformats.org/officeDocument/2006/relationships/externalLink" Target="externalLinks/externalLink47.xml"/><Relationship Id="rId60" Type="http://schemas.openxmlformats.org/officeDocument/2006/relationships/externalLink" Target="externalLinks/externalLink55.xml"/><Relationship Id="rId65" Type="http://schemas.openxmlformats.org/officeDocument/2006/relationships/externalLink" Target="externalLinks/externalLink60.xml"/><Relationship Id="rId73" Type="http://schemas.openxmlformats.org/officeDocument/2006/relationships/externalLink" Target="externalLinks/externalLink68.xml"/><Relationship Id="rId78" Type="http://schemas.openxmlformats.org/officeDocument/2006/relationships/externalLink" Target="externalLinks/externalLink73.xml"/><Relationship Id="rId81" Type="http://schemas.openxmlformats.org/officeDocument/2006/relationships/externalLink" Target="externalLinks/externalLink76.xml"/><Relationship Id="rId86" Type="http://schemas.openxmlformats.org/officeDocument/2006/relationships/externalLink" Target="externalLinks/externalLink81.xml"/><Relationship Id="rId94" Type="http://schemas.openxmlformats.org/officeDocument/2006/relationships/externalLink" Target="externalLinks/externalLink89.xml"/><Relationship Id="rId99" Type="http://schemas.openxmlformats.org/officeDocument/2006/relationships/externalLink" Target="externalLinks/externalLink94.xml"/><Relationship Id="rId101" Type="http://schemas.openxmlformats.org/officeDocument/2006/relationships/externalLink" Target="externalLinks/externalLink96.xml"/><Relationship Id="rId122" Type="http://schemas.openxmlformats.org/officeDocument/2006/relationships/externalLink" Target="externalLinks/externalLink117.xml"/><Relationship Id="rId130" Type="http://schemas.openxmlformats.org/officeDocument/2006/relationships/externalLink" Target="externalLinks/externalLink125.xml"/><Relationship Id="rId135" Type="http://schemas.openxmlformats.org/officeDocument/2006/relationships/externalLink" Target="externalLinks/externalLink130.xml"/><Relationship Id="rId143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4.xml"/><Relationship Id="rId13" Type="http://schemas.openxmlformats.org/officeDocument/2006/relationships/externalLink" Target="externalLinks/externalLink8.xml"/><Relationship Id="rId18" Type="http://schemas.openxmlformats.org/officeDocument/2006/relationships/externalLink" Target="externalLinks/externalLink13.xml"/><Relationship Id="rId39" Type="http://schemas.openxmlformats.org/officeDocument/2006/relationships/externalLink" Target="externalLinks/externalLink34.xml"/><Relationship Id="rId109" Type="http://schemas.openxmlformats.org/officeDocument/2006/relationships/externalLink" Target="externalLinks/externalLink104.xml"/><Relationship Id="rId34" Type="http://schemas.openxmlformats.org/officeDocument/2006/relationships/externalLink" Target="externalLinks/externalLink29.xml"/><Relationship Id="rId50" Type="http://schemas.openxmlformats.org/officeDocument/2006/relationships/externalLink" Target="externalLinks/externalLink45.xml"/><Relationship Id="rId55" Type="http://schemas.openxmlformats.org/officeDocument/2006/relationships/externalLink" Target="externalLinks/externalLink50.xml"/><Relationship Id="rId76" Type="http://schemas.openxmlformats.org/officeDocument/2006/relationships/externalLink" Target="externalLinks/externalLink71.xml"/><Relationship Id="rId97" Type="http://schemas.openxmlformats.org/officeDocument/2006/relationships/externalLink" Target="externalLinks/externalLink92.xml"/><Relationship Id="rId104" Type="http://schemas.openxmlformats.org/officeDocument/2006/relationships/externalLink" Target="externalLinks/externalLink99.xml"/><Relationship Id="rId120" Type="http://schemas.openxmlformats.org/officeDocument/2006/relationships/externalLink" Target="externalLinks/externalLink115.xml"/><Relationship Id="rId125" Type="http://schemas.openxmlformats.org/officeDocument/2006/relationships/externalLink" Target="externalLinks/externalLink120.xml"/><Relationship Id="rId141" Type="http://schemas.openxmlformats.org/officeDocument/2006/relationships/theme" Target="theme/theme1.xml"/><Relationship Id="rId7" Type="http://schemas.openxmlformats.org/officeDocument/2006/relationships/externalLink" Target="externalLinks/externalLink2.xml"/><Relationship Id="rId71" Type="http://schemas.openxmlformats.org/officeDocument/2006/relationships/externalLink" Target="externalLinks/externalLink66.xml"/><Relationship Id="rId92" Type="http://schemas.openxmlformats.org/officeDocument/2006/relationships/externalLink" Target="externalLinks/externalLink87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24.xml"/><Relationship Id="rId24" Type="http://schemas.openxmlformats.org/officeDocument/2006/relationships/externalLink" Target="externalLinks/externalLink19.xml"/><Relationship Id="rId40" Type="http://schemas.openxmlformats.org/officeDocument/2006/relationships/externalLink" Target="externalLinks/externalLink35.xml"/><Relationship Id="rId45" Type="http://schemas.openxmlformats.org/officeDocument/2006/relationships/externalLink" Target="externalLinks/externalLink40.xml"/><Relationship Id="rId66" Type="http://schemas.openxmlformats.org/officeDocument/2006/relationships/externalLink" Target="externalLinks/externalLink61.xml"/><Relationship Id="rId87" Type="http://schemas.openxmlformats.org/officeDocument/2006/relationships/externalLink" Target="externalLinks/externalLink82.xml"/><Relationship Id="rId110" Type="http://schemas.openxmlformats.org/officeDocument/2006/relationships/externalLink" Target="externalLinks/externalLink105.xml"/><Relationship Id="rId115" Type="http://schemas.openxmlformats.org/officeDocument/2006/relationships/externalLink" Target="externalLinks/externalLink110.xml"/><Relationship Id="rId131" Type="http://schemas.openxmlformats.org/officeDocument/2006/relationships/externalLink" Target="externalLinks/externalLink126.xml"/><Relationship Id="rId136" Type="http://schemas.openxmlformats.org/officeDocument/2006/relationships/externalLink" Target="externalLinks/externalLink131.xml"/><Relationship Id="rId61" Type="http://schemas.openxmlformats.org/officeDocument/2006/relationships/externalLink" Target="externalLinks/externalLink56.xml"/><Relationship Id="rId82" Type="http://schemas.openxmlformats.org/officeDocument/2006/relationships/externalLink" Target="externalLinks/externalLink77.xml"/><Relationship Id="rId19" Type="http://schemas.openxmlformats.org/officeDocument/2006/relationships/externalLink" Target="externalLinks/externalLink14.xml"/><Relationship Id="rId14" Type="http://schemas.openxmlformats.org/officeDocument/2006/relationships/externalLink" Target="externalLinks/externalLink9.xml"/><Relationship Id="rId30" Type="http://schemas.openxmlformats.org/officeDocument/2006/relationships/externalLink" Target="externalLinks/externalLink25.xml"/><Relationship Id="rId35" Type="http://schemas.openxmlformats.org/officeDocument/2006/relationships/externalLink" Target="externalLinks/externalLink30.xml"/><Relationship Id="rId56" Type="http://schemas.openxmlformats.org/officeDocument/2006/relationships/externalLink" Target="externalLinks/externalLink51.xml"/><Relationship Id="rId77" Type="http://schemas.openxmlformats.org/officeDocument/2006/relationships/externalLink" Target="externalLinks/externalLink72.xml"/><Relationship Id="rId100" Type="http://schemas.openxmlformats.org/officeDocument/2006/relationships/externalLink" Target="externalLinks/externalLink95.xml"/><Relationship Id="rId105" Type="http://schemas.openxmlformats.org/officeDocument/2006/relationships/externalLink" Target="externalLinks/externalLink100.xml"/><Relationship Id="rId126" Type="http://schemas.openxmlformats.org/officeDocument/2006/relationships/externalLink" Target="externalLinks/externalLink12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el-srv-fsrv\&#1041;&#1077;&#1083;&#1075;&#1086;&#1088;&#1086;&#1076;&#1101;&#1085;&#1077;&#1088;&#1075;&#1086;\B-PL\NBPL\_FES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&#1042;&#1099;&#1085;&#1077;&#1089;&#1077;&#1085;&#1086;%20&#1089;&#1089;&#1099;&#1083;&#1082;&#1086;&#1081;%20&#1085;&#1072;%20&#1088;&#1072;&#1073;&#1086;&#1095;&#1080;&#1081;%20&#1089;&#1090;&#1086;&#1083;\&#1061;&#1048;&#1053;\&#1042;&#1099;&#1087;&#1086;&#1083;&#1085;&#1077;&#1085;&#1085;&#1077;&#1086;\&#1056;&#1072;&#1089;&#1095;&#1077;&#1090;%20RAB\5\&#1056;&#1072;&#1089;&#1095;&#1077;&#1090;%20RAB_&#1051;&#1077;&#1085;%20&#1080;%20&#1052;&#1054;&#1069;&#1057;&#1050;_&#1089;%202010%20&#1075;&#1086;&#1076;&#1072;_14.04.2009_&#1089;&#1086;%20&#1089;&#1075;&#1083;&#1072;&#1078;_version%203.0_&#1073;&#1077;&#1079;%20&#1060;&#1057;&#1050;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omainmail\&#1092;&#1086;&#1088;&#1101;&#1084;\DOCUME~1\DROMAN~1\LOCALS~1\Temp\notes6030C8\GRES.2007.5.xls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n-nina\c\&#1052;&#1086;&#1080;%20&#1076;&#1086;&#1082;&#1091;&#1084;&#1077;&#1085;&#1090;&#1099;\fek%202002\FEK%202002.&#1053;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dko\&#1054;&#1073;&#1084;&#1077;&#1085;\&#1040;&#1085;&#1072;&#1090;_&#1088;\&#1058;&#1072;&#1088;&#1080;&#1092;_2006\&#1090;&#1072;&#1073;&#1083;_&#1084;&#1077;&#1090;_1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ESK\4.%20&#1069;&#1082;&#1086;&#1085;&#1086;&#1084;&#1080;&#1095;&#1077;&#1089;&#1082;&#1080;&#1081;%20&#1073;&#1083;&#1086;&#1082;\1.%20&#1054;&#1069;&#1080;&#1058;&#1055;\2006\&#1054;&#1090;&#1095;&#1077;&#1090;&#1099;\&#1060;&#1072;&#1082;&#1090;%205%20&#1084;&#1077;&#1089;&#1103;&#1094;&#1077;&#1074;\&#1057;&#1077;&#1073;&#1077;&#1089;&#1090;&#1086;&#1080;&#1084;&#1086;&#1089;&#1090;&#1100;\&#1054;&#1090;&#1095;&#1105;&#1090;%205%20&#1084;&#1077;&#1089;,%20&#1086;&#1078;&#1080;&#1076;.6%20&#1084;&#1077;&#1089;\&#1087;&#1088;&#1080;&#1083;.2.3.%20&#1092;&#1072;&#1082;&#1090;5%20&#1084;&#1077;&#1089;,&#1086;&#1078;&#1080;&#1076;.6.xls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ASP_SERVER\Public_Store\Documents%20and%20Settings\Lifanova_tv\&#1052;&#1086;&#1080;%20&#1076;&#1086;&#1082;&#1091;&#1084;&#1077;&#1085;&#1090;&#1099;\&#1056;&#1072;&#1079;&#1085;&#1099;&#1077;%20&#1087;&#1086;%20&#1056;&#1040;B\&#1083;&#1080;&#1087;&#1077;&#1094;&#1082;-&#1088;&#1072;&#1089;&#1095;&#1077;&#1090;.xls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Documents%20and%20Settings\Lifanova_tv\&#1052;&#1086;&#1080;%20&#1076;&#1086;&#1082;&#1091;&#1084;&#1077;&#1085;&#1090;&#1099;\&#1056;&#1072;&#1079;&#1085;&#1099;&#1077;%20&#1087;&#1086;%20&#1056;&#1040;B\&#1083;&#1080;&#1087;&#1077;&#1094;&#1082;-&#1088;&#1072;&#1089;&#1095;&#1077;&#1090;.xls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el-srv-fsrv\&#1041;&#1077;&#1083;&#1075;&#1086;&#1088;&#1086;&#1076;&#1101;&#1085;&#1077;&#1088;&#1075;&#1086;\Documents%20and%20Settings\Khazov_IN\&#1056;&#1072;&#1073;&#1086;&#1095;&#1080;&#1081;%20&#1089;&#1090;&#1086;&#1083;\&#1055;&#1047;%20&#1087;&#1086;%20&#1084;&#1077;&#1090;&#1086;&#1076;&#1091;%20&#1088;&#1077;&#1075;&#1091;&#1083;&#1080;&#1088;&#1086;&#1074;&#1072;&#1085;&#1080;&#1103;\&#1055;&#1088;&#1077;&#1076;&#1089;&#1090;&#1072;&#1074;&#1083;&#1077;&#1085;&#1086;.xlsx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klepikov_yg/Local%20Settings/Temporary%20Internet%20Files/Content.Outlook/2UMNX8RJ/Information%20blok.xlsx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06.08\TEPLO.PREDEL.0911.2.xls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06.08\TEPLO.PREDEL.0911.2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Yudina\&#1056;&#1072;&#1073;&#1086;&#1095;&#1080;&#1081;%20&#1089;&#1090;&#1086;&#1083;\&#1050;&#1054;&#1058;&#1045;&#1051;%202009\&#1050;&#1054;&#1058;&#1045;&#1051;%202009\OREP.SZPR.2009%20(2009%20year)%20&#1087;&#1086;%20&#1084;&#1077;&#1090;&#1086;&#1076;-&#1087;&#1077;&#1088;&#1077;&#1073;&#1088;&#1086;&#1089;%20(&#1057;&#1090;&#1077;&#1087;&#1072;&#1085;&#1095;)%20&#1085;&#1086;&#1074;.&#1073;&#1072;&#1083;&#1072;&#1085;&#1089;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asp_server\Public_Store\&#1050;&#1083;&#1077;&#1087;&#1080;&#1082;&#1086;&#1074;\&#1054;&#1041;&#1065;&#1040;&#1071;\2009%20&#1075;&#1086;&#1076;\&#1050;&#1086;&#1088;&#1088;&#1077;&#1082;&#1090;&#1080;&#1088;&#1086;&#1074;&#1082;&#1072;%20&#1041;&#1055;%20&#1085;&#1072;%202009\_&#1057;&#1082;&#1086;&#1088;&#1088;_&#1040;&#1075;&#1088;&#1077;&#1075;&#1080;&#1088;&#1086;&#1074;&#1072;&#1085;&#1085;&#1099;&#1081;%20&#1073;&#1080;&#1079;&#1085;&#1077;-&#1087;&#1083;&#1072;&#1085;_2009\&#1050;&#1091;&#1088;&#1089;&#1082;&#1101;&#1085;&#1077;&#1088;&#1075;&#1086;\&#1057;&#1082;&#1086;&#1088;&#1088;_&#1040;&#1041;&#1055;_&#1085;&#1072;%202009&#1075;_&#1050;&#1091;&#1088;&#1089;&#1082;&#1101;&#1085;&#1077;&#1088;&#1075;&#1086;_050809_1103.xls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lphon\Users-&#1050;&#1086;&#1088;&#1089;&#1089;&#1080;&#1089;\&#1044;&#1069;&#1055;\&#1054;&#1073;&#1097;&#1072;&#1103;\&#1041;&#1102;&#1076;&#1078;&#1077;&#1090;&#1080;&#1088;&#1086;&#1074;&#1072;&#1085;&#1080;&#1077;\&#1069;&#1057;&#1050;\&#1043;&#1086;&#1090;&#1086;&#1074;&#1099;&#1077;%20&#1092;&#1086;&#1088;&#1084;&#1072;&#1090;&#1099;\&#1041;&#1102;&#1076;&#1078;&#1077;&#1090;&#1085;&#1099;&#1077;%20&#1092;&#1086;&#1088;&#1084;&#1099;.&#1056;&#1072;&#1089;&#1093;&#1086;&#1076;&#1099;%20v.3.1.xls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omainmail\&#1092;&#1086;&#1088;&#1101;&#1084;\DOCUME~1\DROMAN~1\LOCALS~1\Temp\notes6030C8\~5537733.xls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el-srv-fsrv\&#1041;&#1077;&#1083;&#1075;&#1086;&#1088;&#1086;&#1076;&#1101;&#1085;&#1077;&#1088;&#1075;&#1086;\_&#1057;&#1082;&#1086;&#1088;&#1088;_&#1040;&#1075;&#1088;&#1077;&#1075;&#1080;&#1088;&#1086;&#1074;&#1072;&#1085;&#1085;&#1099;&#1081;%20&#1073;&#1080;&#1079;&#1085;&#1077;-&#1087;&#1083;&#1072;&#1085;_2009\&#1058;&#1074;&#1077;&#1088;&#1100;&#1101;&#1085;&#1077;&#1088;&#1075;&#1086;\&#1057;&#1082;&#1086;&#1088;&#1088;_&#1040;&#1041;&#1055;_&#1085;&#1072;%202009&#1075;_&#1058;&#1074;&#1077;&#1088;_030809_1201.xls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chernova\&#1052;&#1086;&#1080;%20&#1076;&#1086;&#1082;&#1091;&#1084;&#1077;&#1085;&#1090;&#1099;\Chernova\&#1056;&#1057;&#1050;\Alex\My%20doc\&#1058;&#1040;&#1056;&#1048;&#1060;&#1067;_\&#1090;&#1072;&#1088;&#1080;&#1092;&#1099;%202006&#1075;\&#1087;&#1077;&#1088;&#1077;&#1076;&#1072;&#1095;&#1072;\&#1071;\&#1040;&#1085;&#1072;&#1083;&#1080;&#1079;%20&#1069;&#1082;&#1087;&#1077;&#1088;&#1090;&#1080;&#1079;&#1072;%20&#1076;&#1083;&#1103;%20&#1040;&#1050;%20&#1087;&#1086;&#1089;&#1083;&#1077;&#1076;&#1085;&#1103;&#1103;.xls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lphon\users-&#1082;&#1086;&#1088;&#1089;&#1089;&#1080;&#1089;\Documents%20and%20Settings\Titova_TV\Local%20Settings\Temporary%20Internet%20Files\OLKBB\&#1055;&#1088;&#1080;&#1083;&#1086;&#1078;&#1077;&#1085;&#1080;&#1077;%204%20&#1041;&#1102;&#1076;&#1078;&#1077;&#1090;&#1085;&#1099;&#1077;%20&#1092;&#1086;&#1088;&#1084;&#1099;.&#1056;&#1072;&#1089;&#1093;&#1086;&#1076;&#1099;.xls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lphon\users-&#1082;&#1086;&#1088;&#1089;&#1089;&#1080;&#1089;\&#1052;&#1086;&#1080;%20&#1076;&#1086;&#1082;&#1091;&#1084;&#1077;&#1085;&#1090;&#1099;\&#1073;&#1072;&#1083;&#1072;&#1085;&#1089;%20&#1087;&#1090;&#1075;&#1082;%20&#1085;&#1072;%202005&#1075;.%20&#1085;&#1077;&#1076;&#1086;&#1076;..xls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B-PL\NBPL\_FES.XLS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igstore\Store\&#1044;&#1077;&#1087;&#1072;&#1088;&#1090;&#1072;&#1084;&#1077;&#1085;&#1090;&#1099;\&#1044;&#1077;&#1087;&#1072;&#1088;&#1090;&#1072;&#1084;&#1077;&#1085;&#1090;%20&#1090;&#1072;&#1088;&#1080;&#1092;&#1086;&#1086;&#1073;&#1088;&#1072;&#1079;&#1086;&#1074;&#1072;&#1085;&#1080;&#1103;\2010\26-05%20&#1058;&#1041;&#1056;%20&#1085;&#1072;%20&#1091;&#1089;&#1083;&#1091;&#1075;&#1080;%20&#1087;&#1086;%20&#1087;&#1077;&#1088;&#1077;&#1076;&#1072;&#1095;&#1077;%20&#1101;&#1101;\&#1056;&#1077;&#1096;&#1077;&#1085;&#1080;&#1103;%20&#1056;&#1069;&#1050;\&#1058;&#1074;&#1077;&#1088;&#1100;\&#1058;&#1074;&#1077;&#1088;&#1100;_&#1056;&#1058;-&#1087;&#1077;&#1088;&#1077;&#1076;&#1072;&#1095;&#1072;.xlsx" TargetMode="External"/></Relationships>
</file>

<file path=xl/externalLinks/_rels/externalLink1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lphon\users-&#1082;&#1086;&#1088;&#1089;&#1089;&#1080;&#1089;\Documents%20and%20Settings\Titova_TV\Local%20Settings\Temporary%20Internet%20Files\OLKBB\&#1055;&#1088;&#1080;&#1083;&#1086;&#1078;&#1077;&#1085;&#1080;&#1077;%206%20&#1041;&#1102;&#1076;&#1078;&#1077;&#1090;&#1085;&#1099;&#1077;%20&#1092;&#1086;&#1088;&#1084;&#1099;.&#1060;&#1080;&#1085;&#1041;&#1102;&#1076;&#1078;&#1077;&#1090;&#1099;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&#1052;&#1086;&#1080;%20&#1076;&#1086;&#1082;&#1091;&#1084;&#1077;&#1085;&#1090;&#1099;\&#1073;&#1080;&#1079;&#1085;&#1077;&#1089;-&#1087;&#1083;&#1072;&#1085;\2003%20&#1075;&#1086;&#1076;\ARH.Biznes_pl.2003%20(&#1080;&#1089;&#1093;&#1086;&#1076;&#1085;&#1099;&#1081;%20&#1076;&#1083;&#1103;%20&#1101;&#1082;&#1086;&#1085;&#1086;&#1084;&#1080;&#1089;&#1090;&#1086;&#1074;).xls" TargetMode="External"/></Relationships>
</file>

<file path=xl/externalLinks/_rels/externalLink1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el-srv-fsrv\&#1041;&#1077;&#1083;&#1075;&#1086;&#1088;&#1086;&#1076;&#1101;&#1085;&#1077;&#1088;&#1075;&#1086;\_&#1057;&#1082;&#1086;&#1088;&#1088;_&#1040;&#1075;&#1088;&#1077;&#1075;&#1080;&#1088;&#1086;&#1074;&#1072;&#1085;&#1085;&#1099;&#1081;%20&#1073;&#1080;&#1079;&#1085;&#1077;-&#1087;&#1083;&#1072;&#1085;_2009\&#1050;&#1091;&#1088;&#1089;&#1082;&#1101;&#1085;&#1077;&#1088;&#1075;&#1086;\&#1057;&#1082;&#1086;&#1088;&#1088;_&#1040;&#1041;&#1055;_&#1085;&#1072;%202009&#1075;_&#1050;&#1091;&#1088;&#1089;&#1082;&#1101;&#1085;&#1077;&#1088;&#1075;&#1086;_100709_1810.xls" TargetMode="External"/></Relationships>
</file>

<file path=xl/externalLinks/_rels/externalLink121.xml.rels><?xml version="1.0" encoding="UTF-8" standalone="yes"?>
<Relationships xmlns="http://schemas.openxmlformats.org/package/2006/relationships"><Relationship Id="rId1" Type="http://schemas.openxmlformats.org/officeDocument/2006/relationships/externalLinkPath" Target="/BC/1_client/MRSK/01.Working%20papers/02.&#1052;&#1077;&#1090;&#1086;&#1076;&#1086;&#1083;&#1086;&#1075;&#1080;&#1103;/&#1069;&#1090;&#1072;&#1087;%202.2/01.%20&#1064;&#1072;&#1073;&#1083;&#1086;&#1085;%20&#1041;&#1055;%20&#1044;&#1047;&#1054;/&#1052;&#1086;&#1076;&#1091;&#1083;&#1100;%20&#1076;&#1086;&#1087;.%20&#1092;&#1086;&#1088;&#1084;%20&#1082;%20&#1041;&#1055;/&#1044;&#1086;&#1087;&#1086;&#1083;&#1085;&#1080;&#1090;&#1077;&#1083;&#1100;&#1085;&#1099;&#1077;%20&#1092;&#1086;&#1088;&#1084;&#1099;/&#1052;&#1086;&#1076;&#1091;&#1083;&#1100;%20&#1076;&#1086;&#1087;&#1086;&#1083;&#1085;&#1080;&#1090;&#1077;&#1083;&#1100;&#1085;&#1099;&#1093;%20&#1092;&#1086;&#1088;&#1084;_&#1088;&#1072;&#1089;&#1096;%20&#1089;&#1084;&#1077;&#1090;&#1072;_26012012.xlsx" TargetMode="External"/></Relationships>
</file>

<file path=xl/externalLinks/_rels/externalLink1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asp_server\Public_Store\&#1050;&#1083;&#1077;&#1087;&#1080;&#1082;&#1086;&#1074;\&#1054;&#1041;&#1065;&#1040;&#1071;\2009%20&#1075;&#1086;&#1076;\&#1050;&#1086;&#1088;&#1088;&#1077;&#1082;&#1090;&#1080;&#1088;&#1086;&#1074;&#1082;&#1072;%20&#1041;&#1055;%20&#1085;&#1072;%202009\_&#1057;&#1082;&#1086;&#1088;&#1088;_&#1040;&#1075;&#1088;&#1077;&#1075;&#1080;&#1088;&#1086;&#1074;&#1072;&#1085;&#1085;&#1099;&#1081;%20&#1073;&#1080;&#1079;&#1085;&#1077;-&#1087;&#1083;&#1072;&#1085;_2009\&#1058;&#1072;&#1084;&#1073;&#1086;&#1074;&#1101;&#1085;&#1077;&#1088;&#1075;&#1086;\&#1057;&#1082;&#1086;&#1088;&#1088;_&#1040;&#1041;&#1055;_&#1085;&#1072;%202009&#1075;_&#1058;&#1072;&#1084;&#1073;&#1086;&#1074;&#1101;&#1085;&#1077;&#1088;&#1075;&#1086;_270709_1741.xls" TargetMode="External"/></Relationships>
</file>

<file path=xl/externalLinks/_rels/externalLink1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AVRILOV\common\WIN\TEMP\Mikhaylov\1\Alexandrov\TMP\pred.xls" TargetMode="External"/></Relationships>
</file>

<file path=xl/externalLinks/_rels/externalLink1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asp_server\Public_Store\&#1050;&#1083;&#1077;&#1087;&#1080;&#1082;&#1086;&#1074;\&#1054;&#1041;&#1065;&#1040;&#1071;\2009%20&#1075;&#1086;&#1076;\&#1050;&#1086;&#1088;&#1088;&#1077;&#1082;&#1090;&#1080;&#1088;&#1086;&#1074;&#1082;&#1072;%20&#1041;&#1055;%20&#1085;&#1072;%202009\_&#1057;&#1082;&#1086;&#1088;&#1088;_&#1040;&#1075;&#1088;&#1077;&#1075;&#1080;&#1088;&#1086;&#1074;&#1072;&#1085;&#1085;&#1099;&#1081;%20&#1073;&#1080;&#1079;&#1085;&#1077;-&#1087;&#1083;&#1072;&#1085;_2009\&#1058;&#1072;&#1084;&#1073;&#1086;&#1074;&#1101;&#1085;&#1077;&#1088;&#1075;&#1086;\&#1057;&#1082;&#1086;&#1088;&#1088;_&#1040;&#1041;&#1055;_&#1085;&#1072;%202009&#1075;_&#1058;&#1072;&#1084;&#1073;&#1086;&#1074;&#1101;&#1085;&#1077;&#1088;&#1075;&#1086;_280709_1101.xls" TargetMode="External"/></Relationships>
</file>

<file path=xl/externalLinks/_rels/externalLink1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asp_server\Public_Store\&#1050;&#1083;&#1077;&#1087;&#1080;&#1082;&#1086;&#1074;\&#1054;&#1041;&#1065;&#1040;&#1071;\2009%20&#1075;&#1086;&#1076;\&#1050;&#1086;&#1088;&#1088;&#1077;&#1082;&#1090;&#1080;&#1088;&#1086;&#1074;&#1082;&#1072;%20&#1041;&#1055;%20&#1085;&#1072;%202009\_&#1057;&#1082;&#1086;&#1088;&#1088;_&#1040;&#1075;&#1088;&#1077;&#1075;&#1080;&#1088;&#1086;&#1074;&#1072;&#1085;&#1085;&#1099;&#1081;%20&#1073;&#1080;&#1079;&#1085;&#1077;-&#1087;&#1083;&#1072;&#1085;_2009\&#1058;&#1072;&#1084;&#1073;&#1086;&#1074;&#1101;&#1085;&#1077;&#1088;&#1075;&#1086;\&#1057;&#1082;&#1086;&#1088;&#1088;_&#1040;&#1041;&#1055;_&#1085;&#1072;%202009&#1075;_&#1058;&#1072;&#1084;&#1073;&#1086;&#1074;&#1101;&#1085;&#1077;&#1088;&#1075;&#1086;_290709_0946.xls" TargetMode="External"/></Relationships>
</file>

<file path=xl/externalLinks/_rels/externalLink1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el-srv-fsrv\&#1041;&#1077;&#1083;&#1075;&#1086;&#1088;&#1086;&#1076;&#1101;&#1085;&#1077;&#1088;&#1075;&#1086;\Documents%20and%20Settings\Klepikov_YG\&#1052;&#1086;&#1080;%20&#1076;&#1086;&#1082;&#1091;&#1084;&#1077;&#1085;&#1090;&#1099;\Downloads\&#1040;&#1075;&#1088;&#1077;&#1075;&#1080;&#1088;&#1086;&#1074;&#1072;&#1085;&#1085;&#1099;&#1081;%20&#1041;&#1055;%202%20&#1087;&#1086;&#1083;&#1091;&#1075;&#1086;&#1076;&#1080;&#1077;%20(%20&#1089;%20&#1055;&#1091;&#1048;)%20(&#1056;&#1054;&#1050;&#1059;%20&#1074;%20&#1091;&#1089;&#1083;&#1091;&#1075;&#1072;&#1093;)%20(2).xls" TargetMode="External"/></Relationships>
</file>

<file path=xl/externalLinks/_rels/externalLink1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el-srv-fsrv\&#1041;&#1077;&#1083;&#1075;&#1086;&#1088;&#1086;&#1076;&#1101;&#1085;&#1077;&#1088;&#1075;&#1086;\_&#1057;&#1082;&#1086;&#1088;&#1088;_&#1040;&#1075;&#1088;&#1077;&#1075;&#1080;&#1088;&#1086;&#1074;&#1072;&#1085;&#1085;&#1099;&#1081;%20&#1073;&#1080;&#1079;&#1085;&#1077;-&#1087;&#1083;&#1072;&#1085;_2009\&#1058;&#1072;&#1084;&#1073;&#1086;&#1074;&#1101;&#1085;&#1077;&#1088;&#1075;&#1086;\&#1057;&#1082;&#1086;&#1088;&#1088;_&#1040;&#1041;&#1055;_&#1085;&#1072;%202009&#1075;_&#1058;&#1072;&#1084;&#1073;&#1086;&#1074;&#1101;&#1085;&#1077;&#1088;&#1075;&#1086;_310709_1026.xls" TargetMode="External"/></Relationships>
</file>

<file path=xl/externalLinks/_rels/externalLink12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elgorod.motiw.ru/Lu07/E/i/&#1086;&#1090;&#1095;&#1077;&#1090;&#1099;2003/&#1088;&#1072;&#1089;&#1089;&#1099;&#1083;&#1082;&#1072;%20&#1048;&#1053;&#1069;&#1048;/&#1057;&#1080;&#1073;&#1080;&#1088;&#1100;/For%20Bezik%20&#1057;&#1090;&#1088;&#1072;&#1090;&#1077;&#1075;-1130-&#1080;&#1102;&#1083;&#1100;.xls" TargetMode="External"/></Relationships>
</file>

<file path=xl/externalLinks/_rels/externalLink1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asp_server\Public_Store\&#1050;&#1083;&#1077;&#1087;&#1080;&#1082;&#1086;&#1074;\&#1054;&#1041;&#1065;&#1040;&#1071;\2009%20&#1075;&#1086;&#1076;\&#1050;&#1086;&#1088;&#1088;&#1077;&#1082;&#1090;&#1080;&#1088;&#1086;&#1074;&#1082;&#1072;%20&#1041;&#1055;%20&#1085;&#1072;%202009\_&#1057;&#1082;&#1086;&#1088;&#1088;_&#1040;&#1075;&#1088;&#1077;&#1075;&#1080;&#1088;&#1086;&#1074;&#1072;&#1085;&#1085;&#1099;&#1081;%20&#1073;&#1080;&#1079;&#1085;&#1077;-&#1087;&#1083;&#1072;&#1085;_2009\&#1058;&#1072;&#1084;&#1073;&#1086;&#1074;&#1101;&#1085;&#1077;&#1088;&#1075;&#1086;\&#1057;&#1082;&#1086;&#1088;&#1088;_&#1040;&#1041;&#1055;_&#1085;&#1072;%202009&#1075;_&#1058;&#1072;&#1084;&#1073;&#1086;&#1074;&#1101;&#1085;&#1077;&#1088;&#1075;&#1086;_310709_1026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&#1058;&#1072;&#1088;&#1080;&#1092;&#1099;%202010\&#1053;&#1042;&#1042;%20&#1074;&#1089;&#1077;&#1093;%20&#1086;&#1088;&#1075;&#1072;&#1085;&#1080;&#1079;&#1072;&#1094;&#1080;&#1081;%202008&#1092;-2009&#1092;-2010&#1092;.xls" TargetMode="External"/></Relationships>
</file>

<file path=xl/externalLinks/_rels/externalLink130.xml.rels><?xml version="1.0" encoding="UTF-8" standalone="yes"?>
<Relationships xmlns="http://schemas.openxmlformats.org/package/2006/relationships"><Relationship Id="rId1" Type="http://schemas.openxmlformats.org/officeDocument/2006/relationships/externalLinkPath" Target="/le/le/Resource/ESK/2.%20&#1044;&#1086;&#1082;&#1091;&#1084;&#1077;&#1085;&#1090;&#1099;%20&#1086;&#1073;&#1097;&#1077;&#1075;&#1086;%20&#1076;&#1086;&#1089;&#1090;&#1091;&#1087;&#1072;/1.%20&#1044;&#1083;&#1103;%20&#1086;&#1073;&#1084;&#1077;&#1085;&#1072;/&#1040;&#1056;&#1052;%20&#1090;&#1072;&#1088;&#1080;&#1092;&#1099;%202007/&#1040;&#1056;&#1052;%20&#1090;&#1072;&#1088;&#1080;&#1092;&#1099;.2007(&#1051;&#1077;&#1085;.&#1086;&#1073;&#1083;).1.xls" TargetMode="External"/></Relationships>
</file>

<file path=xl/externalLinks/_rels/externalLink13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elgorod.motiw.ru/Lu07/E/i/&#1086;&#1090;&#1095;&#1077;&#1090;&#1099;2003/&#1088;&#1072;&#1089;&#1089;&#1099;&#1083;&#1082;&#1072;%20&#1048;&#1053;&#1069;&#1048;/&#1042;&#1086;&#1083;&#1075;&#1072;/For%20Bezik%20&#1057;&#1090;&#1088;&#1072;&#1090;&#1077;&#1075;-1130-&#1080;&#1102;&#1083;&#1100;.xls" TargetMode="External"/></Relationships>
</file>

<file path=xl/externalLinks/_rels/externalLink1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&#1050;&#1072;&#1090;&#1072;&#1083;&#1086;&#1075;%20&#1086;&#1073;&#1084;&#1077;&#1085;&#1072;\&#1041;&#1083;&#1086;&#1082;%20&#1101;&#1082;&#1086;&#1085;.%20&#1080;%20&#1092;&#1080;&#1085;&#1072;&#1085;&#1089;&#1086;&#1074;\&#1059;&#1069;\&#1054;&#1058;\&#1050;&#1086;&#1088;&#1088;&#1077;&#1082;&#1090;.&#1053;&#1042;&#1042;%202015%20&#1075;&#1086;&#1076;\&#1044;&#1086;&#1087;.&#1084;&#1072;&#1090;&#1077;&#1088;&#1080;&#1072;&#1083;&#1099;\29.09.2014_&#1084;&#1086;&#1076;&#1077;&#1083;&#1100;\&#1056;&#1086;&#1089;&#1090;&#1086;&#1074;%20&#1084;&#1086;&#1076;&#1077;&#1083;&#1100;%20&#1087;&#1088;&#1086;&#1076;&#1083;&#1077;&#1085;&#1080;&#1077;.xlsx" TargetMode="External"/></Relationships>
</file>

<file path=xl/externalLinks/_rels/externalLink1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&#1050;&#1072;&#1090;&#1072;&#1083;&#1086;&#1075;%20&#1086;&#1073;&#1084;&#1077;&#1085;&#1072;\&#1041;&#1083;&#1086;&#1082;%20&#1101;&#1082;&#1086;&#1085;.%20&#1080;%20&#1092;&#1080;&#1085;&#1072;&#1085;&#1089;&#1086;&#1074;\&#1059;&#1069;\&#1054;&#1058;\&#1050;&#1086;&#1088;&#1088;&#1077;&#1082;&#1090;.&#1053;&#1042;&#1042;%202015%20&#1075;&#1086;&#1076;\&#1044;&#1086;&#1087;.&#1084;&#1072;&#1090;&#1077;&#1088;&#1080;&#1072;&#1083;&#1099;\27.10.2014\&#1056;&#1086;&#1089;&#1090;&#1086;&#1074;%20&#1084;&#1086;&#1076;&#1077;&#1083;&#1100;%20&#1087;&#1088;&#1086;&#1076;&#1083;&#1077;&#1085;&#1080;&#1077;_27_10.xlsx" TargetMode="External"/></Relationships>
</file>

<file path=xl/externalLinks/_rels/externalLink134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poludnevaoa/&#1056;&#1072;&#1073;&#1086;&#1095;&#1080;&#1081;%20&#1089;&#1090;&#1086;&#1083;/&#1056;&#1072;&#1089;&#1095;&#1077;&#1090;&#1099;%20&#1087;&#1086;%20&#1082;&#1086;&#1084;&#1087;&#1077;&#1085;&#1089;&#1072;&#1094;&#1080;&#1080;%20&#1074;&#1099;&#1087;&#1072;&#1076;&#1072;&#1102;&#1097;&#1080;&#1093;%20&#1086;&#1090;%20&#1055;&#1052;/&#1056;&#1072;&#1089;&#1095;&#1077;&#1090;&#1099;%20&#1087;&#1086;%20&#1056;&#1086;&#1089;&#1090;&#1086;&#1074;&#1091;%20&#1087;&#1086;&#1076;%20&#1084;&#1072;&#1082;&#1089;&#1080;&#1084;&#1091;&#1084;.xls" TargetMode="External"/></Relationships>
</file>

<file path=xl/externalLinks/_rels/externalLink13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poludnevaoa/&#1056;&#1072;&#1073;&#1086;&#1095;&#1080;&#1081;%20&#1089;&#1090;&#1086;&#1083;/&#1050;&#1086;&#1087;&#1080;&#1103;%20&#1056;&#1072;&#1089;&#1095;&#1077;&#1090;%20&#1056;&#1069;%202014%20&#1053;&#1042;&#1042;%20(2)%20(5)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el-srv-fsrv\&#1041;&#1077;&#1083;&#1075;&#1086;&#1088;&#1086;&#1076;&#1101;&#1085;&#1077;&#1088;&#1075;&#1086;\Users-&#1050;&#1086;&#1088;&#1089;&#1089;&#1080;&#1089;\Documents%20and%20Settings\Ivanenko_OL\Local%20Settings\Temporary%20Internet%20Files\OLK4D\QT_2007_March_Russia_MRSK-1_2007_v21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lphon\users\Documents%20and%20Settings\Taraev_RV\&#1052;&#1086;&#1080;%20&#1076;&#1086;&#1082;&#1091;&#1084;&#1077;&#1085;&#1090;&#1099;\&#1087;&#1088;&#1086;&#1075;&#1088;&#1072;&#1084;&#1084;&#1082;&#1072;%20&#1090;&#1072;&#1088;&#1080;&#1092;&#1099;\&#1088;&#1077;&#1075;2004\&#1076;&#1083;&#1103;%20&#1056;&#1069;&#1050;\Tarif_300_6_2004%20&#1076;&#1083;&#1103;%20&#1092;&#1101;&#1082;%20&#1089;&#1082;&#1086;&#1088;&#1088;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igstore\Store\&#1044;&#1077;&#1087;&#1072;&#1088;&#1090;&#1072;&#1084;&#1077;&#1085;&#1090;&#1099;\&#1044;&#1077;&#1087;&#1072;&#1088;&#1090;&#1072;&#1084;&#1077;&#1085;&#1090;%20&#1090;&#1072;&#1088;&#1080;&#1092;&#1086;&#1086;&#1073;&#1088;&#1072;&#1079;&#1086;&#1074;&#1072;&#1085;&#1080;&#1103;\2010\26-15%20&#1044;&#1086;&#1082;&#1091;&#1084;&#1077;&#1085;&#1090;&#1099;%20&#1087;&#1086;%20&#1084;&#1077;&#1090;&#1086;&#1076;&#1080;&#1082;&#1077;%20RAB%20(&#1074;%20&#1090;.&#1095;.%20&#1088;&#1072;&#1089;&#1095;&#1077;&#1090;&#1099;,%20&#1080;&#1085;&#1092;&#1086;&#1088;&#1084;&#1072;&#1094;&#1080;&#1103;%20&#1076;&#1083;&#1103;%20&#1061;&#1052;&#1056;&#1057;&#1050;)\RAB%20c%2001%2001%2011\&#1057;&#1084;&#1086;&#1083;&#1077;&#1085;&#1089;&#1082;\&#1084;&#1086;&#1076;&#1077;&#1083;&#1100;%20&#1056;&#1069;&#1050;%20&#1074;%20&#1060;&#1057;&#1058;\12.10.10%20&#1084;&#1086;&#1076;&#1077;&#1083;&#1100;%20&#1056;&#1040;&#1041;%20&#1074;%20&#1060;&#1057;&#1058;%20(&#1057;%20&#1044;&#1054;&#1055;%20&#1048;&#1053;&#1060;&#1054;&#1056;&#1052;&#1040;&#1062;&#1048;&#1045;&#1049;)_&#1085;&#1072;&#1087;&#1088;&#1072;&#1074;.%20&#1074;%20&#1092;&#1089;&#1090;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&#1070;&#1076;&#1080;&#1085;&#1072;\RAB\&#1060;&#1086;&#1088;&#1084;&#1099;%20&#1087;&#1086;%20RAB%20&#1089;%20&#1080;&#1079;&#1084;%20&#1073;&#1077;&#1079;%20&#1088;&#1072;&#1089;&#1095;&#1077;&#1090;&#1082;&#1080;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lphon\users-&#1082;&#1086;&#1088;&#1089;&#1089;&#1080;&#1089;\Documents%20and%20Settings\&#1040;&#1076;&#1084;&#1080;&#1085;&#1080;&#1089;&#1090;&#1088;&#1072;&#1090;&#1086;&#1088;\&#1056;&#1072;&#1073;&#1086;&#1095;&#1080;&#1081;%20&#1089;&#1090;&#1086;&#1083;\&#1057;&#1087;&#1088;&#1072;&#1074;&#1082;&#1080;%20&#1080;%20&#1058;&#1072;&#1088;&#1080;&#1092;%20&#1087;&#1086;&#1082;&#1091;&#1087;&#1082;&#1080;\&#1057;&#1087;&#1088;&#1072;&#1074;&#1082;&#1072;%20&#1076;&#1083;&#1103;%20&#1088;&#1077;&#1075;&#1080;&#1086;&#1085;&#1086;&#1074;%20ver6_3&#1053;&#1086;&#1088;&#1084;&#1072;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ms\&#1060;&#1054;&#1056;&#1069;&#1052;\DOCUME~1\YARYAB~1\LOCALS~1\Temp\notes6030C8\~1939662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N1\D\2003\&#1060;&#1086;&#1088;&#1084;&#1080;&#1088;&#1086;&#1074;&#1072;&#1085;&#1080;&#1077;%20&#1044;&#1055;&#1053;\B-PL\NBPL\_FES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igstore\Store\&#1054;&#1090;&#1076;%20&#1087;&#1083;&#1072;&#1090;&#1072;%20&#1079;&#1072;%20&#1087;&#1077;&#1088;&#1077;&#1076;&#1072;&#1095;&#1091;\&#1055;&#1077;&#1088;&#1077;&#1076;&#1072;&#1095;&#1072;%202007\&#1058;&#1072;&#1088;&#1080;&#1092;&#1099;\&#1057;&#1077;&#1088;&#1075;&#1077;&#1081;%20&#1055;&#1086;&#1076;&#1083;\&#1058;&#1086;&#1084;&#1089;&#1082;\&#1058;&#1086;&#1084;&#1089;&#1082;&#1072;&#1103;%20&#1086;&#1073;&#1083;&#1072;&#1089;&#1090;&#1100;1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2;&#1086;&#1085;&#1080;&#1090;&#1086;&#1088;&#1080;&#1085;&#1075;%202010/&#1045;&#1055;-1_12/PREDEL.ELEC.2010v1.5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eias.ru/files/shablon/TEPLO.PREDEL.2010_m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el-srv-fsrv\&#1041;&#1077;&#1083;&#1075;&#1086;&#1088;&#1086;&#1076;&#1101;&#1085;&#1077;&#1088;&#1075;&#1086;\&#1050;&#1083;&#1077;&#1087;&#1080;&#1082;&#1086;&#1074;\&#1054;&#1041;&#1065;&#1040;&#1071;\2009%20&#1075;&#1086;&#1076;\&#1054;&#1090;&#1095;&#1077;&#1090;%20&#1041;&#1055;%20&#1092;&#1080;&#1083;&#1080;&#1072;&#1083;%20&#1079;&#1072;%204%20&#1082;&#1074;&#1072;&#1088;&#1090;&#1072;&#1083;%202009&#1075;\&#1058;&#1072;&#1084;&#1073;&#1086;&#1074;&#1101;&#1085;&#1077;&#1088;&#1075;&#1086;\&#1054;&#1041;&#1055;%20&#1079;&#1072;%204&#1082;&#1074;_&#1058;&#1072;&#1084;&#1073;_140410_1652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~1/muser/LOCALS~1/Temp/bat/ARM_BP_RSK_V10_0_final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&#1056;&#1045;&#1043;&#1059;&#1051;&#1048;&#1056;&#1054;&#1042;&#1040;&#1053;&#1048;&#1045;_&#1087;&#1077;&#1088;&#1077;&#1076;&#1072;&#1095;&#1072;_&#1087;&#1086;&#1089;&#1090;&#1072;&#1074;&#1082;&#1072;\2009&#1075;\&#1086;&#1090;&#1074;&#1077;&#1090;_&#1085;&#1072;_&#1079;&#1072;&#1087;&#1088;&#1086;&#1089;_&#1060;&#1057;&#1058;\OREP.SZPR.2009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ms\&#1060;&#1054;&#1056;&#1069;&#1052;\Users\macbook\Downloads\&#1071;&#1088;&#1086;&#1089;&#1083;&#1072;&#1074;&#1089;&#1082;&#1072;&#1103;%20&#1086;&#1073;&#1083;&#1072;&#1089;&#1090;&#1100;%20&#1092;&#1072;&#1082;&#1090;&#1086;&#1088;&#1085;&#1099;&#1081;%20&#1072;&#1085;&#1072;&#1083;&#1080;&#1079;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Documents%20and%20Settings\rykov_ya\Local%20Settings\Temporary%20Internet%20Files\Content.IE5\Q7UJ6TYN\&#1052;&#1086;&#1085;&#1080;&#1090;&#1086;&#1088;&#1080;&#1085;&#1075;%20_1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Departments\&#1062;&#1077;&#1085;&#1086;&#1086;&#1073;&#1088;&#1072;&#1079;&#1086;&#1074;&#1072;&#1085;&#1080;&#1103;%20&#1074;%20&#1101;&#1085;&#1077;&#1088;&#1075;&#1077;&#1090;&#1080;&#1082;&#1077;\&#1056;&#1046;&#1040;&#1042;&#1048;&#1053;&#1040;%20&#1047;%20&#1043;\&#1052;&#1086;&#1085;&#1080;&#1090;&#1086;&#1088;&#1080;&#1085;&#1075;%202007\&#1052;&#1086;&#1085;&#1080;&#1090;&#1086;&#1088;&#1080;&#1085;&#1075;%20_2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Pankstyanov_YN\&#1056;&#1072;&#1073;&#1086;&#1095;&#1080;&#1081;%20&#1089;&#1090;&#1086;&#1083;\&#1064;&#1054;&#1042;\&#1060;&#1057;&#1058;%20&#1074;&#1072;&#1088;&#1080;&#1072;&#1085;&#1090;&#1099;%20&#1042;&#1053;1\&#1088;&#1072;&#1089;&#1095;&#1077;&#1090;%20&#1056;&#1086;&#1089;&#1089;&#1077;&#1090;&#1080;\LIPETSK_%20PREDEL.PEREDACHA.M2013(v2.2)(1)!!!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lphon\users-&#1082;&#1086;&#1088;&#1089;&#1089;&#1080;&#1089;\B-PL\NBPL\_FES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Documents%20and%20Settings\andreev_vv.MRSK-CP\Local%20Settings\Temporary%20Internet%20Files\OLKAB\&#1057;&#1042;&#1054;&#1044;_6,2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shenkoea/AppData/Local/Microsoft/Windows/Temporary%20Internet%20Files/Content.Outlook/TLZL6PLF/&#1060;&#1086;&#1088;&#1084;&#1072;_2.25_-_&#1058;&#1072;&#1088;&#1080;&#1092;&#1085;&#1072;&#1103;_&#1084;&#1086;&#1076;&#1077;&#1083;&#1100;.xlsx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101;&#1101;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eias.ru/files/shablon/&#1050;&#1086;&#1087;&#1080;&#1103;%20&#1050;&#1086;&#1087;&#1080;&#1103;%20&#1052;&#1086;&#1076;&#1091;&#1083;&#1100;%20&#1076;&#1083;&#1103;%20&#1045;&#1048;&#1040;&#1057;%20&#1089;&#1074;&#1086;&#1076;&#1085;&#1099;&#1081;%20&#1096;&#1072;&#1073;&#1083;&#1086;&#1085;%20&#1076;&#1083;&#1103;%20&#1088;&#1072;&#1089;&#1089;&#1099;&#1083;&#1082;&#1080;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ms\&#1060;&#1054;&#1056;&#1069;&#1052;\DOCUME~1\9335~1\LOCALS~1\Temp\bat\proverka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el-srv-fsrv\&#1041;&#1077;&#1083;&#1075;&#1086;&#1088;&#1086;&#1076;&#1101;&#1085;&#1077;&#1088;&#1075;&#1086;\&#1042;&#1099;&#1085;&#1077;&#1089;&#1077;&#1085;&#1086;%20&#1089;&#1089;&#1099;&#1083;&#1082;&#1086;&#1081;%20&#1085;&#1072;%20&#1088;&#1072;&#1073;&#1086;&#1095;&#1080;&#1081;%20&#1089;&#1090;&#1086;&#1083;\&#1042;%20&#1088;&#1072;&#1073;&#1086;&#1090;&#1077;\&#1087;&#1086;%20RAB\RAB_&#1042;&#1040;&#1046;&#1053;&#1054;_&#1044;&#1051;&#1071;%20&#1044;&#1054;&#1057;&#1058;&#1059;&#1055;&#1040;\&#1055;&#1077;&#1088;&#1077;&#1093;&#1086;&#1076;%20&#1082;%20RAB%20%20c%202011\&#1052;&#1072;&#1090;&#1077;&#1088;&#1080;&#1072;&#1083;&#1099;_&#1057;&#1086;&#1075;&#1083;&#1072;&#1089;&#1086;&#1074;&#1072;&#1085;&#1080;&#1077;\&#1051;&#1080;&#1089;&#1090;&#1099;_&#1101;&#1083;&#1077;&#1082;&#1090;&#1088;\&#1062;&#1080;&#1055;\Documents%20and%20Settings\vgrishanov\&#1056;&#1072;&#1073;&#1086;&#1095;&#1080;&#1081;%20&#1089;&#1090;&#1086;&#1083;\proverka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&#1052;&#1086;&#1085;&#1080;&#1090;&#1086;&#1088;&#1080;&#1085;&#1075;%202010\&#1045;&#1055;-1_12\PREDEL.ELEC.2010v1.5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&#1055;&#1088;&#1086;&#1088;&#1086;&#1082;&#1086;&#1074;&#1072;&#1070;&#1052;/111/&#1041;&#1072;&#1083;&#1072;&#1085;&#1089;/&#1055;&#1083;&#1072;&#1085;.&#1073;&#1072;&#1083;&#1072;&#1085;&#1089;/2010/&#1058;&#1072;&#1088;&#1080;&#1092;&#1099;/&#1060;&#1086;&#1088;&#1084;&#1072;%20&#1055;1.30/&#1060;&#1086;&#1088;&#1084;&#1099;_&#1076;&#1083;&#1103;_&#1090;&#1072;&#1088;&#1080;&#1092;&#1086;&#1074;1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&#1087;&#1088;&#1086;&#1088;&#1086;&#1082;&#1086;&#1074;&#1072;&#1102;&#1084;\111\&#1041;&#1072;&#1083;&#1072;&#1085;&#1089;\&#1055;&#1083;&#1072;&#1085;.&#1073;&#1072;&#1083;&#1072;&#1085;&#1089;\2011\&#1090;&#1072;&#1088;&#1080;&#1092;&#1099;\&#1086;&#1090;%20&#1052;&#1056;&#1057;&#1050;\2010\&#1058;&#1072;&#1088;&#1080;&#1092;&#1099;\&#1060;&#1086;&#1088;&#1084;&#1072;%20&#1055;1.30\&#1060;&#1086;&#1088;&#1084;&#1099;_&#1076;&#1083;&#1103;_&#1090;&#1072;&#1088;&#1080;&#1092;&#1086;&#1074;1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el-srv-fsrv\&#1041;&#1077;&#1083;&#1075;&#1086;&#1088;&#1086;&#1076;&#1101;&#1085;&#1077;&#1088;&#1075;&#1086;\&#1042;&#1099;&#1085;&#1077;&#1089;&#1077;&#1085;&#1086;%20&#1089;&#1089;&#1099;&#1083;&#1082;&#1086;&#1081;%20&#1085;&#1072;%20&#1088;&#1072;&#1073;&#1086;&#1095;&#1080;&#1081;%20&#1089;&#1090;&#1086;&#1083;\&#1042;%20&#1088;&#1072;&#1073;&#1086;&#1090;&#1077;\&#1087;&#1086;%20RAB\RAB_&#1042;&#1040;&#1046;&#1053;&#1054;_&#1044;&#1051;&#1071;%20&#1044;&#1054;&#1057;&#1058;&#1059;&#1055;&#1040;\&#1055;&#1077;&#1088;&#1077;&#1093;&#1086;&#1076;%20&#1082;%20RAB%20%20c%202011\&#1052;&#1072;&#1090;&#1077;&#1088;&#1080;&#1072;&#1083;&#1099;_&#1057;&#1086;&#1075;&#1083;&#1072;&#1089;&#1086;&#1074;&#1072;&#1085;&#1080;&#1077;\&#1051;&#1080;&#1089;&#1090;&#1099;_&#1101;&#1083;&#1077;&#1082;&#1090;&#1088;\&#1062;&#1080;&#1055;\Documents%20and%20Settings\vgrishanov\&#1056;&#1072;&#1073;&#1086;&#1095;&#1080;&#1081;%20&#1089;&#1090;&#1086;&#1083;\&#1055;&#1083;&#1072;&#1085;%20&#1085;&#1072;%202008-2010(13.7)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el-srv-fsrv\&#1041;&#1077;&#1083;&#1075;&#1086;&#1088;&#1086;&#1076;&#1101;&#1085;&#1077;&#1088;&#1075;&#1086;\users\B-PL\NBPL\_FES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mas\&#1044;&#1086;&#1082;&#1091;&#1084;&#1077;&#1085;&#1090;&#1099;%20&#1045;&#1048;&#1040;&#1057;\Documents%20and%20Settings\Administrator\Local%20Settings\Temporary%20Internet%20Files\Content.IE5\OZ4WAL3W\&#1088;&#1072;&#1089;&#1095;&#1077;&#1090;%20&#1089;&#1090;&#1088;&#1072;&#1085;&#1099;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8;&#1072;&#1088;&#1080;&#1092;&#1099;%202010/&#1053;&#1042;&#1042;%20&#1074;&#1089;&#1077;&#1093;%20&#1086;&#1088;&#1075;&#1072;&#1085;&#1080;&#1079;&#1072;&#1094;&#1080;&#1081;%202008&#1092;-2009&#1092;-2010&#1092;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-lida\&#1086;&#1073;&#1084;&#1077;&#1085;\&#1052;&#1086;&#1080;%20&#1076;&#1086;&#1082;&#1091;&#1084;&#1077;&#1085;&#1090;&#1099;\&#1064;&#1072;&#1073;&#1083;&#1086;&#1085;%20%20&#1060;&#1057;&#1058;%20&#1087;&#1086;%20&#1090;&#1072;&#1088;&#1080;&#1092;&#1072;&#1084;%20(&#1075;&#1077;&#1085;&#1077;&#1088;&#1072;&#1094;&#1080;&#1103;)\GRES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@\Peo-lida\&#1086;&#1073;&#1084;&#1077;&#1085;\Documents%20and%20Settings\oks\&#1056;&#1072;&#1073;&#1086;&#1095;&#1080;&#1081;%20&#1089;&#1090;&#1086;&#1083;\&#1051;&#1080;&#1076;&#1080;&#1103;\&#1084;&#1077;&#1090;&#1086;&#1076;&#1080;&#1082;&#1072;%20&#1060;&#1057;&#1058;%20&#1085;&#1072;%202008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mas\&#1044;&#1086;&#1082;&#1091;&#1084;&#1077;&#1085;&#1090;&#1099;%20&#1045;&#1048;&#1040;&#1057;\&#1045;&#1048;&#1040;&#1057;\&#1057;&#1077;&#1088;&#1077;&#1075;&#1072;\mon1.ver4\Values\&#1040;&#1084;&#1091;&#1088;&#1089;&#1082;&#1072;&#1103;%20&#1086;&#1073;&#1083;&#1072;&#1089;&#1090;&#1100;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el-srv-fsrv\&#1041;&#1077;&#1083;&#1075;&#1086;&#1088;&#1086;&#1076;&#1101;&#1085;&#1077;&#1088;&#1075;&#1086;\Documents%20and%20Settings\udina_ek\Local%20Settings\Temporary%20Internet%20Files\OLKAA\&#1047;&#1072;&#1090;&#1088;_&#1082;&#1086;&#1084;&#1084;_&#1091;&#1095;&#1077;&#1090;_&#1040;&#1089;&#1090;&#1088;&#1072;&#1093;&#1072;&#1085;&#1100;&#1101;&#1085;&#1077;&#1088;&#1075;&#1086;_100107_1723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zhidkov\3%20&#1054;&#1060;&#1048;&#1057;\3%20&#1086;&#1092;&#1080;&#1089;\&#1041;&#1102;&#1076;&#1078;&#1077;&#1090;\&#1054;&#1090;&#1095;&#1077;&#1090;&#1099;%20&#1087;&#1086;%20&#1082;&#1086;&#1084;&#1072;&#1085;&#1076;&#1080;&#1088;&#1086;&#1074;&#1082;&#1072;&#1084;\20020431%20&#1050;&#1086;&#1084;&#1072;&#1085;&#1076;&#1080;&#1088;&#1086;&#1074;&#1086;&#1095;&#1085;&#1099;&#1077;%20&#1087;&#1086;%20&#1057;&#1055;&#1073;%20&#1086;&#1092;&#1080;&#1089;&#1091;%20-%20&#1089;&#1074;&#1086;&#1076;&#1085;&#1099;&#1077;%20&#1076;&#1072;&#1085;&#1085;&#1099;&#1077;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zhidkov\3%20&#1054;&#1060;&#1048;&#1057;\3%20&#1086;&#1092;&#1080;&#1089;\&#1041;&#1102;&#1076;&#1078;&#1077;&#1090;\&#1054;&#1090;&#1095;&#1077;&#1090;&#1099;%20&#1087;&#1086;%20&#1082;&#1086;&#1084;&#1072;&#1085;&#1076;&#1080;&#1088;&#1086;&#1074;&#1082;&#1072;&#1084;\20020415%20&#1050;&#1086;&#1084;&#1072;&#1085;&#1076;&#1080;&#1088;&#1086;&#1074;&#1086;&#1095;&#1085;&#1099;&#1077;%20&#1087;&#1086;%20&#1057;&#1055;&#1073;%20&#1086;&#1092;&#1080;&#1089;&#1091;%20-%20&#1089;&#1074;&#1086;&#1076;&#1085;&#1099;&#1077;%20&#1076;&#1072;&#1085;&#1085;&#1099;&#1077;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6;&#1040;&#1041;&#1054;&#1058;&#1040;/&#1055;&#1077;&#1088;&#1077;&#1076;&#1072;&#1095;&#1072;%20&#1101;&#1083;_&#1101;&#1085;/PEREDACHA.2014(v1.0.2)%206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77.4.61\Shared\&#1041;&#1072;&#1083;&#1072;&#1085;&#1089;&#1099;%202009\&#1064;&#1072;&#1073;&#1083;&#1086;&#1085;&#1099;%202009\FORM3.1.2009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el-srv-fsrv\&#1041;&#1077;&#1083;&#1075;&#1086;&#1088;&#1086;&#1076;&#1101;&#1085;&#1077;&#1088;&#1075;&#1086;\Users-&#1050;&#1086;&#1088;&#1089;&#1089;&#1080;&#1089;\Documents%20and%20Settings\Nakonechnaya_GN\&#1056;&#1072;&#1073;&#1086;&#1095;&#1080;&#1081;%20&#1089;&#1090;&#1086;&#1083;\&#1048;&#1089;&#1090;&#1086;&#1095;&#1085;&#1080;&#1082;&#1080;%20&#1080;&#1085;&#1074;&#1077;&#1089;&#1090;&#1080;&#1094;&#1080;&#1081;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69;&#1082;&#1086;&#1085;&#1086;&#1084;&#1080;&#1082;&#1072;/&#1057;&#1052;&#1048;/&#1058;&#1040;&#1056;&#1048;&#1060;&#1054;&#1054;&#1041;&#1056;&#1040;&#1047;&#1054;&#1042;&#1040;&#1053;&#1048;&#1045;/&#1058;&#1072;&#1088;&#1080;&#1092;&#1099;_2013/&#1060;&#1057;&#1058;%20RAB%202012%20&#1076;&#1077;&#1082;&#1072;&#1073;&#1088;&#1100;/PREDEL.PEREDACHA.NOV2012(v1.3)-&#1055;&#1052;%20&#1085;&#1077;%20&#1091;&#1093;&#1086;&#1076;&#1080;&#1090;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-store\users\Documents%20and%20Settings\vgrishanov\&#1056;&#1072;&#1073;&#1086;&#1095;&#1080;&#1081;%20&#1089;&#1090;&#1086;&#1083;\proverka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SERGEY.VERESCHAGIN/Desktop/&#1040;&#1083;&#1100;&#1073;&#1086;&#1084;%20&#1076;&#1086;&#1087;&#1086;&#1083;&#1085;&#1080;&#1090;&#1077;&#1083;&#1100;&#1085;&#1099;&#1093;%20&#1092;&#1086;&#1088;&#1084;%20(Autosaved).xlsx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/WINDOWS/TEMP/notesFFF692/&#1056;&#1072;&#1079;&#1088;&#1072;&#1073;&#1086;&#1090;&#1082;&#1072;%20&#1096;&#1072;&#1073;&#1083;&#1086;&#1085;&#1072;%20&#1041;&#1055;/old/&#1096;&#1072;&#1073;&#1083;&#1086;&#1085;_v59.xlsx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lphon\Users-&#1050;&#1086;&#1088;&#1089;&#1089;&#1080;&#1089;\&#1044;&#1069;&#1055;\&#1054;&#1073;&#1097;&#1072;&#1103;\11%20&#1056;&#1045;&#1043;&#1059;&#1051;&#1048;&#1056;&#1054;&#1042;&#1040;&#1053;&#1048;&#1045;%20&#1058;&#1040;&#1056;&#1048;&#1060;&#1054;&#1042;\03%20&#1055;&#1088;&#1077;&#1076;&#1077;&#1083;&#1100;&#1085;&#1099;&#1077;%202009\&#1045;&#1048;&#1040;&#1057;\&#1045;&#1048;&#1040;&#1057;%2002.08.08\TSET.NET.2009.ORG%20-%20&#1041;&#1077;&#1083;&#1075;&#1086;&#1088;&#1086;&#1076;&#1101;&#1085;&#1077;&#1088;&#1075;&#1086;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&#1055;&#1088;&#1086;&#1088;&#1086;&#1082;&#1086;&#1074;&#1072;&#1070;&#1052;\111\&#1041;&#1072;&#1083;&#1072;&#1085;&#1089;\&#1055;&#1083;&#1072;&#1085;.&#1073;&#1072;&#1083;&#1072;&#1085;&#1089;\2010\&#1058;&#1072;&#1088;&#1080;&#1092;&#1099;\&#1060;&#1086;&#1088;&#1084;&#1072;%20&#1055;1.30\&#1060;&#1086;&#1088;&#1084;&#1099;_&#1076;&#1083;&#1103;_&#1090;&#1072;&#1088;&#1080;&#1092;&#1086;&#1074;1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77.4.61\Shared\Documents%20and%20Settings\Ourwhitefacebro\&#1056;&#1072;&#1073;&#1086;&#1095;&#1080;&#1081;%20&#1089;&#1090;&#1086;&#1083;\Stream\meta\46\3\TSET.NET.2008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lphon\users-&#1082;&#1086;&#1088;&#1089;&#1089;&#1080;&#1089;\&#1044;&#1069;&#1055;\&#1054;&#1073;&#1097;&#1072;&#1103;\&#1058;&#1069;&#1055;\2008\&#1058;&#1069;&#1055;%20&#1080;&#1089;&#1093;&#1086;&#1076;&#1085;&#1080;&#1082;+%20&#1073;&#1072;&#1083;&#1072;&#1085;&#1089;70-30+&#1073;&#1089;%20final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eias.ru/files/shablon/&#1057;&#1090;&#1072;&#1085;&#1094;&#1080;&#1080;%202009/&#1040;&#1083;&#1090;&#1072;&#1081;-&#1050;&#1086;&#1082;&#1089;_09_&#1060;&#1057;&#1058;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77.4.61\Shared\Documents%20and%20Settings\Ourwhitefacebro\&#1056;&#1072;&#1073;&#1086;&#1095;&#1080;&#1081;%20&#1089;&#1090;&#1086;&#1083;\Stream\meta\46\3\Stream\&#1064;&#1072;&#1073;&#1083;&#1086;&#1085;\work\&#1041;&#1072;&#1083;&#1072;&#1085;&#1089;&#1099;\&#1041;&#1072;&#1083;&#1072;&#1085;&#1089;&#1099;%20&#1057;&#1076;&#1077;&#1083;&#1072;&#1085;&#1086;2\1\FORM%201.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ms\&#1060;&#1054;&#1056;&#1069;&#1052;\Users\lebedeva.TARIF\Desktop\&#1052;&#1086;&#1080;%20&#1076;&#1086;&#1082;&#1091;&#1084;&#1077;&#1085;&#1090;&#1099;\&#1056;&#1072;&#1089;&#1095;&#1077;&#1090;&#1099;\2012\&#1053;&#1042;&#1042;%20&#1089;&#1077;&#1090;&#1077;&#1081;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77.4.61\Shared\Documents%20and%20Settings\Ourwhitefacebro\&#1056;&#1072;&#1073;&#1086;&#1095;&#1080;&#1081;%20&#1089;&#1090;&#1086;&#1083;\Stream\meta\46\3\Stream\&#1064;&#1072;&#1073;&#1083;&#1086;&#1085;\work\&#1041;&#1072;&#1083;&#1072;&#1085;&#1089;&#1099;\&#1057;&#1044;&#1077;&#1083;&#1072;&#1085;&#1086;1\ias$FIL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77.4.61\Shared\Documents%20and%20Settings\Ourwhitefacebro\&#1056;&#1072;&#1073;&#1086;&#1095;&#1080;&#1081;%20&#1089;&#1090;&#1086;&#1083;\Stream\meta\46\3\Stream\&#1064;&#1072;&#1073;&#1083;&#1086;&#1085;\work\&#1041;&#1072;&#1083;&#1072;&#1085;&#1089;&#1099;\&#1057;&#1044;&#1077;&#1083;&#1072;&#1085;&#1086;1\&#1053;&#1086;&#1074;&#1072;&#1103;%20&#1088;&#1072;&#1073;&#1086;&#1090;&#1072;\&#1047;&#1072;&#1087;&#1086;&#1083;&#1085;&#1077;&#1085;&#1085;&#1099;&#1077;\&#1042;&#1054;\VODOOTV.BALANCE.2007year2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Documents%20and%20Settings\pankrashova_en\Local%20Settings\Temporary%20Internet%20Files\Content.IE5\MFY38D0X\Documents%20and%20Settings\vgrishanov\&#1056;&#1072;&#1073;&#1086;&#1095;&#1080;&#1081;%20&#1089;&#1090;&#1086;&#1083;\proverka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igstore\Store\Documents%20and%20Settings\Yashina_EA\&#1056;&#1072;&#1073;&#1086;&#1095;&#1080;&#1081;%20&#1089;&#1090;&#1086;&#1083;\RAB\&#1055;&#1088;&#1086;&#1077;&#1082;&#1090;%20&#1087;&#1086;&#1088;&#1103;&#1076;&#1082;&#1072;%20&#1087;&#1077;&#1088;&#1077;&#1093;&#1086;&#1076;&#1072;\PREDEL.ELEK.2011.CZ%20&#1050;&#1086;&#1088;&#1088;.%20&#1052;&#1080;&#1085;&#1080;&#1084;&#1091;&#1084;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1052;&#1086;&#1085;&#1080;&#1090;&#1086;&#1088;&#1080;&#1085;&#1075;%202010\&#1045;&#1055;-1_12\PREDEL.ELEC.2010v1.5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ms\&#1060;&#1054;&#1056;&#1069;&#1052;\DOCUME~1\YARYAB~1\LOCALS~1\Temp\notes6030C8\&#1053;&#1086;&#1074;&#1072;&#1103;%20&#1087;&#1072;&#1087;&#1082;&#1072;\PREDEL.ELEK.2011.D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lphon\users\PEO\&#1054;&#1073;&#1097;&#1072;&#1103;\&#1041;&#1048;&#1047;&#1053;&#1045;&#1057;%20&#1055;&#1051;&#1040;&#1053;&#1067;\&#1056;&#1040;&#1047;&#1044;&#1045;&#1051;&#1045;&#1053;&#1048;&#1045;%20&#1089;.1.10.04&#1075;%20&#1041;.&#1087;&#1083;&#1072;&#1085;&#1099;\&#1087;&#1088;&#1086;&#1075;&#1088;&#1072;&#1084;&#1084;&#1082;&#1072;%20&#1090;&#1072;&#1088;&#1080;&#1092;&#1099;\&#1088;&#1077;&#1075;2004\&#1076;&#1083;&#1103;%20&#1056;&#1069;&#1050;\Tarif_300_6_2004%20&#1076;&#1083;&#1103;%20&#1092;&#1101;&#1082;%20&#1089;&#1082;&#1086;&#1088;&#1088;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n2\fin_plan\&#1052;&#1086;&#1080;%20&#1076;&#1086;&#1082;&#1091;&#1084;&#1077;&#1085;&#1090;&#1099;\&#1041;&#1048;&#1047;&#1055;&#1051;&#1040;&#1053;\B-PL\NBPL\_FES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&#1052;&#1086;&#1080;%20&#1076;&#1086;&#1082;&#1091;&#1084;&#1077;&#1085;&#1090;&#1099;\&#1064;&#1072;&#1073;&#1083;&#1086;&#1085;%20%20&#1060;&#1057;&#1058;%20&#1087;&#1086;%20&#1090;&#1072;&#1088;&#1080;&#1092;&#1072;&#1084;%20(&#1075;&#1077;&#1085;&#1077;&#1088;&#1072;&#1094;&#1080;&#1103;)\GRES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mas\&#1044;&#1086;&#1082;&#1091;&#1084;&#1077;&#1085;&#1090;&#1099;%20&#1045;&#1048;&#1040;&#1057;\Templates\&#1046;&#1050;&#1059;\markup\&#1042;%20&#1056;&#1069;&#1050;&#1080;%20&#1087;&#1083;&#1072;&#1090;&#1072;%20&#1046;&#1050;&#1059;%20ver%2016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B-PL\NBPL\_FES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RAG\&#1058;&#1072;&#1088;&#1080;&#1092;%202009\&#1090;&#1072;&#1073;&#1083;&#1080;&#1094;&#1099;%20&#1076;&#1083;&#1103;%20&#1088;&#1072;&#1089;&#1095;&#1077;&#1090;&#1086;&#1074;28-04-08_2006-2009&#1089;%20&#1048;&#1040;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-lida\&#1086;&#1073;&#1084;&#1077;&#1085;\Documents%20and%20Settings\oks\&#1056;&#1072;&#1073;&#1086;&#1095;&#1080;&#1081;%20&#1089;&#1090;&#1086;&#1083;\&#1051;&#1080;&#1076;&#1080;&#1103;\&#1084;&#1077;&#1090;&#1086;&#1076;&#1080;&#1082;&#1072;%20&#1060;&#1057;&#1058;%20&#1085;&#1072;%202008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/B-PL/NBPL/_FES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poludnevaoa\Local%20Settings\Temporary%20Internet%20Files\OLK3E4\OREP.INV.NET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ariff\c$\Documents%20and%20Settings\&#1040;&#1076;&#1084;&#1080;&#1085;&#1080;&#1089;&#1090;&#1088;&#1072;&#1090;&#1086;&#1088;\&#1056;&#1072;&#1073;&#1086;&#1095;&#1080;&#1081;%20&#1089;&#1090;&#1086;&#1083;\&#1058;&#1077;&#1082;&#1091;&#1095;&#1082;&#1072;\&#1057;&#1077;&#1090;&#1080;\&#1087;&#1080;&#1089;&#1100;&#1084;&#1086;%20&#1082;%20&#1088;&#1072;&#1089;&#1089;&#1099;&#1083;&#1082;&#1077;%2029&#1075;&#1086;\&#1064;&#1040;&#1073;&#1083;&#1086;&#1085;&#1099;%20&#1087;&#1077;&#1088;&#1077;&#1076;&#1072;&#1095;&#1072;%202009\Stream\&#1057;&#1045;&#1058;&#1048;%202009\&#1042;5\OREP.INV.NET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-lida\&#1086;&#1073;&#1084;&#1077;&#1085;\Documents%20and%20Settings\poludnevaoa\Local%20Settings\Temporary%20Internet%20Files\OLKA8\&#1051;&#1080;&#1076;&#1080;&#1103;\&#1090;&#1072;&#1088;&#1080;&#1092;\2008\&#1084;&#1072;&#1090;&#1077;&#1088;&#1080;&#1072;&#1083;&#1099;%202008&#1075;\&#1055;&#1069;&#1054;\&#1051;&#1080;&#1076;&#1080;&#1103;\2008\&#1090;&#1072;&#1088;&#1080;&#1092;%202008%20-%20&#1087;&#1088;&#1077;&#1076;&#1077;&#1083;%20(&#1072;&#1087;&#1088;&#1077;&#1083;&#1100;)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Documents%20and%20Settings\oks\&#1056;&#1072;&#1073;&#1086;&#1095;&#1080;&#1081;%20&#1089;&#1090;&#1086;&#1083;\&#1051;&#1080;&#1076;&#1072;-&#1090;&#1072;&#1088;&#1080;&#1092;\&#1090;&#1072;&#1088;&#1080;&#1092;%202008%20-418,602%20&#1087;&#1086;%20&#1101;.&#1101;&#1085;&#1077;&#1088;&#1075;&#1080;&#1080;%20-&#1056;&#1057;&#1058;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el-srv-fsrv\&#1041;&#1077;&#1083;&#1075;&#1086;&#1088;&#1086;&#1076;&#1101;&#1085;&#1077;&#1088;&#1075;&#1086;\Documents%20and%20Settings\Zagrebelnaya_AI\Local%20Settings\Temporary%20Internet%20Files\OLKB\&#1055;&#1088;&#1080;&#1083;&#1086;&#1078;&#1077;&#1085;&#1080;&#1103;\&#1055;&#1088;&#1080;&#1083;&#1086;&#1078;&#1077;&#1085;&#1080;&#1077;%2011\&#1055;&#1083;&#1072;&#1085;%20&#1089;&#1095;&#1077;&#1090;&#1086;&#1074;100506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r21-232\&#1055;&#1088;&#1086;&#1077;&#1082;&#1090;&#1099;\&#1040;&#1085;&#1072;&#1083;&#1080;&#1079;%20&#1060;&#1044;\&#1040;&#1085;&#1072;&#1083;&#1080;&#1079;%20&#1060;&#1057;%20&#1079;&#1072;%201%20&#1087;&#1086;&#1083;&#1091;&#1075;&#1086;&#1076;&#1080;&#1077;%202003\&#1056;&#1077;&#1081;&#1090;&#1080;&#1085;&#1075;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asp_server\Public_Store\&#1050;&#1083;&#1077;&#1087;&#1080;&#1082;&#1086;&#1074;\&#1054;&#1041;&#1065;&#1040;&#1071;\2009%20&#1075;&#1086;&#1076;\&#1050;&#1086;&#1088;&#1088;&#1077;&#1082;&#1090;&#1080;&#1088;&#1086;&#1074;&#1082;&#1072;%20&#1041;&#1055;%20&#1085;&#1072;%202009\_&#1057;&#1082;&#1086;&#1088;&#1088;_&#1040;&#1075;&#1088;&#1077;&#1075;&#1080;&#1088;&#1086;&#1074;&#1072;&#1085;&#1085;&#1099;&#1081;%20&#1073;&#1080;&#1079;&#1085;&#1077;-&#1087;&#1083;&#1072;&#1085;_2009\&#1057;&#1082;&#1086;&#1088;&#1088;_&#1040;&#1041;&#1055;_&#1085;&#1072;%202009&#1075;_&#1050;&#1091;&#1088;&#1089;&#1082;&#1101;&#1085;&#1077;&#1088;&#1075;&#1086;_210709_1733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ECONOM\IZDERSKI\IZDPL200\UGOL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asp_server\Public_Store\&#1050;&#1083;&#1077;&#1087;&#1080;&#1082;&#1086;&#1074;\&#1054;&#1041;&#1065;&#1040;&#1071;\2009%20&#1075;&#1086;&#1076;\&#1050;&#1086;&#1088;&#1088;&#1077;&#1082;&#1090;&#1080;&#1088;&#1086;&#1074;&#1082;&#1072;%20&#1041;&#1055;%20&#1085;&#1072;%202009\_&#1057;&#1082;&#1086;&#1088;&#1088;_&#1040;&#1075;&#1088;&#1077;&#1075;&#1080;&#1088;&#1086;&#1074;&#1072;&#1085;&#1085;&#1099;&#1081;%20&#1073;&#1080;&#1079;&#1085;&#1077;-&#1087;&#1083;&#1072;&#1085;_2009\&#1058;&#1074;&#1077;&#1088;&#1100;&#1101;&#1085;&#1077;&#1088;&#1075;&#1086;\&#1057;&#1082;&#1086;&#1088;&#1088;_&#1040;&#1041;&#1055;_&#1085;&#1072;%202009&#1075;_&#1058;&#1074;&#1077;&#1088;_290709_1532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asp_server\Public_Store\&#1050;&#1083;&#1077;&#1087;&#1080;&#1082;&#1086;&#1074;\&#1054;&#1041;&#1065;&#1040;&#1071;\2009%20&#1075;&#1086;&#1076;\&#1050;&#1086;&#1088;&#1088;&#1077;&#1082;&#1090;&#1080;&#1088;&#1086;&#1074;&#1082;&#1072;%20&#1041;&#1055;%20&#1085;&#1072;%202009\_&#1057;&#1082;&#1086;&#1088;&#1088;_&#1040;&#1075;&#1088;&#1077;&#1075;&#1080;&#1088;&#1086;&#1074;&#1072;&#1085;&#1085;&#1099;&#1081;%20&#1073;&#1080;&#1079;&#1085;&#1077;-&#1087;&#1083;&#1072;&#1085;_2009\&#1058;&#1072;&#1084;&#1073;&#1086;&#1074;&#1101;&#1085;&#1077;&#1088;&#1075;&#1086;\&#1057;&#1082;&#1086;&#1088;&#1088;_&#1040;&#1041;&#1055;_&#1085;&#1072;%202009&#1075;_&#1058;&#1072;&#1084;&#1073;&#1086;&#1074;&#1101;&#1085;&#1077;&#1088;&#1075;&#1086;_100709_1739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asp_server\Public_Store\&#1050;&#1083;&#1077;&#1087;&#1080;&#1082;&#1086;&#1074;\&#1054;&#1041;&#1065;&#1040;&#1071;\2009%20&#1075;&#1086;&#1076;\&#1050;&#1086;&#1088;&#1088;&#1077;&#1082;&#1090;&#1080;&#1088;&#1086;&#1074;&#1082;&#1072;%20&#1041;&#1055;%20&#1085;&#1072;%202009\_&#1057;&#1082;&#1086;&#1088;&#1088;_&#1040;&#1075;&#1088;&#1077;&#1075;&#1080;&#1088;&#1086;&#1074;&#1072;&#1085;&#1085;&#1099;&#1081;%20&#1073;&#1080;&#1079;&#1085;&#1077;-&#1087;&#1083;&#1072;&#1085;_2009\&#1058;&#1074;&#1077;&#1088;&#1100;&#1101;&#1085;&#1077;&#1088;&#1075;&#1086;\&#1057;&#1082;&#1086;&#1088;&#1088;_&#1040;&#1041;&#1055;_&#1085;&#1072;%202009&#1075;_&#1058;&#1074;&#1077;&#1088;_140709_1356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SHPZ.DBF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Documents%20and%20Settings\&#1045;&#1088;&#1084;&#1086;&#1083;&#1077;&#1085;&#1082;&#1086;\&#1056;&#1072;&#1073;&#1086;&#1095;&#1080;&#1081;%20&#1089;&#1090;&#1086;&#1083;\Tarif_demo\Tarif2_demo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bsfile\&#1092;&#1089;&#1082;\DOCUME~1\krokhmal\LOCALS~1\Temp\Rar$DI01.840\&#1040;&#1083;&#1100;&#1073;&#1086;&#1084;%20&#1092;&#1086;&#1088;&#1084;%20&#1057;&#1041;&#1059;%20&#1056;&#1046;&#1044;%20&#1091;&#1090;&#1074;&#1077;&#1088;&#1078;&#1076;&#1077;&#1085;&#1085;&#1099;&#1081;%20150704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lphon\users-&#1082;&#1086;&#1088;&#1089;&#1089;&#1080;&#1089;\&#1044;&#1069;&#1055;\&#1054;&#1073;&#1097;&#1072;&#1103;\&#1041;&#1102;&#1076;&#1078;&#1077;&#1090;&#1080;&#1088;&#1086;&#1074;&#1072;&#1085;&#1080;&#1077;\&#1053;&#1086;&#1074;&#1099;&#1081;%20&#1088;&#1077;&#1083;&#1080;&#1079;\28_02\&#1041;&#1083;&#1086;&#1082;%20&#1076;&#1086;&#1093;&#1086;&#1076;&#1099;%2028.02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lphon\Users-&#1050;&#1086;&#1088;&#1089;&#1089;&#1080;&#1089;\&#1044;&#1069;&#1055;\&#1054;&#1073;&#1097;&#1072;&#1103;\&#1041;&#1102;&#1076;&#1078;&#1077;&#1090;&#1080;&#1088;&#1086;&#1074;&#1072;&#1085;&#1080;&#1077;\&#1069;&#1057;&#1050;\&#1043;&#1086;&#1090;&#1086;&#1074;&#1099;&#1077;%20&#1092;&#1086;&#1088;&#1084;&#1072;&#1090;&#1099;\&#1040;&#1083;&#1100;&#1073;&#1086;&#1084;%20&#1073;&#1102;&#1076;&#1078;&#1077;&#1090;&#1085;&#1099;&#1093;%20&#1092;&#1086;&#1088;&#1084;%20%20%20&#1086;&#1090;%2023.08.05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ariff\C$\DOCUME~1\DROMAN~1\LOCALS~1\Temp\notes6030C8\~5047955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lphon\users-&#1082;&#1086;&#1088;&#1089;&#1089;&#1080;&#1089;\Documents%20and%20Settings\Titova_TV\Local%20Settings\Temporary%20Internet%20Files\OLKBB\&#1055;&#1088;&#1080;&#1083;&#1086;&#1078;&#1077;&#1085;&#1080;&#1077;%205%20&#1041;&#1102;&#1076;&#1078;&#1077;&#1090;&#1085;&#1099;&#1077;%20&#1092;&#1086;&#1088;&#1084;&#1099;.&#1060;&#1080;&#1085;&#1072;&#1085;&#1089;&#1099;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Yudina\&#1052;&#1086;&#1080;%20&#1076;&#1086;&#1082;&#1091;&#1084;&#1077;&#1085;&#1090;&#1099;\&#1052;&#1054;&#1045;\&#1042;&#1086;&#1083;&#1075;&#1086;&#1075;&#1088;&#1072;&#1076;&#1086;&#1073;&#1083;&#1101;&#1083;&#1077;&#1082;&#1090;&#1088;&#1086;\&#1058;&#1072;&#1088;&#1080;&#1092;%202011\&#1056;&#1072;&#1089;&#1095;&#1077;&#1090;%20&#1053;&#1042;&#1042;%20&#1080;%20&#1090;&#1072;&#1088;&#1080;&#1092;&#1072;%20&#1042;&#1054;&#1069;%20&#1085;&#1072;%202011%20&#1075;&#1086;&#1076;(&#1087;&#1086;&#1089;&#1083;&#1077;%20&#1101;&#1082;&#1089;&#1087;&#1077;&#1088;&#1090;&#1085;&#1086;&#1075;&#1086;)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bsfile\&#1092;&#1089;&#1082;\Documents%20and%20Settings\krokhmal\&#1052;&#1086;&#1080;%20&#1076;&#1086;&#1082;&#1091;&#1084;&#1077;&#1085;&#1090;&#1099;\&#1060;&#1057;&#1050;\&#1041;&#1102;&#1076;&#1078;&#1077;&#1090;&#1085;&#1099;&#1077;%20&#1092;&#1086;&#1088;&#1084;&#1099;.&#1060;&#1080;&#1085;&#1072;&#1085;&#1089;&#1099;%20v.1.1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lphon\users-&#1082;&#1086;&#1088;&#1089;&#1089;&#1080;&#1089;\Documents%20and%20Settings\Shiyanova_AV\&#1052;&#1086;&#1080;%20&#1076;&#1086;&#1082;&#1091;&#1084;&#1077;&#1085;&#1090;&#1099;\&#1042;&#1085;&#1077;&#1076;&#1088;&#1077;&#1085;&#1080;&#1077;%20&#1074;%20&#1056;&#1057;&#1050;\&#1056;&#1077;&#1083;&#1080;&#1079;&#1099;%20(14_06_2007)\&#1056;&#1077;&#1083;&#1080;&#1079;&#1099;%20&#1060;&#1057;&#1050;\&#1048;&#1079;&#1084;&#1077;&#1085;&#1077;&#1085;&#1080;&#1103;%2017.05.07\&#1048;&#1079;&#1084;&#1077;&#1085;&#1077;&#1085;&#1080;&#1103;%2017.05.07\&#1054;&#1090;&#1095;&#1077;&#1090;&#1085;&#1099;&#1077;%20&#1092;&#1086;&#1088;&#1084;&#1072;&#1090;&#1099;\&#1041;&#1102;&#1076;&#1078;&#1077;&#1090;&#1085;&#1099;&#1077;%20&#1092;&#1086;&#1088;&#1084;&#1099;.&#1060;&#1080;&#1085;&#1072;&#1085;&#1089;&#1099;%20&#1076;&#1083;&#1103;%20&#1044;&#1055;&#1053;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&#1040;&#1085;&#1076;&#1088;&#1077;&#1077;&#1074;&#1057;&#1042;.VOLGOGRADENERGO\&#1052;&#1086;&#1080;%20&#1076;&#1086;&#1082;&#1091;&#1084;&#1077;&#1085;&#1090;&#1099;\&#1050;&#1085;&#1080;&#1075;&#1072;1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asp_server\Public_Store\&#1050;&#1083;&#1077;&#1087;&#1080;&#1082;&#1086;&#1074;\&#1054;&#1041;&#1065;&#1040;&#1071;\2009%20&#1075;&#1086;&#1076;\&#1050;&#1086;&#1088;&#1088;&#1077;&#1082;&#1090;&#1080;&#1088;&#1086;&#1074;&#1082;&#1072;%20&#1041;&#1055;%20&#1085;&#1072;%202009\_&#1057;&#1082;&#1086;&#1088;&#1088;_&#1040;&#1075;&#1088;&#1077;&#1075;&#1080;&#1088;&#1086;&#1074;&#1072;&#1085;&#1085;&#1099;&#1081;%20&#1073;&#1080;&#1079;&#1085;&#1077;-&#1087;&#1083;&#1072;&#1085;_2009\&#1057;&#1082;&#1086;&#1088;&#1088;_&#1040;&#1041;&#1055;_&#1085;&#1072;%202009&#1075;_&#1058;&#1072;&#1084;&#1073;&#1086;&#1074;&#1101;&#1085;&#1077;&#1088;&#1075;&#1086;_030809_1643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Lazutchenkova_OV/Downloads/&#1055;&#1088;&#1080;&#1083;&#1086;&#1078;&#1077;&#1085;&#1080;&#1077;%20&#8470;%203_&#1040;&#1056;&#1052;%20&#1073;&#1080;&#1079;&#1085;&#1077;&#1089;-&#1087;&#1083;&#1072;&#1085;&#1072;%20&#1085;&#1072;%202013%20&#1075;.%20(5).xlsx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microsoft.com/office/2006/relationships/xlExternalLinkPath/xlPathMissing" Target="PrintForms1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el-srv-fsrv\&#1041;&#1077;&#1083;&#1075;&#1086;&#1088;&#1086;&#1076;&#1101;&#1085;&#1077;&#1088;&#1075;&#1086;\Documents%20and%20Settings\Klepikov_YG\&#1052;&#1086;&#1080;%20&#1076;&#1086;&#1082;&#1091;&#1084;&#1077;&#1085;&#1090;&#1099;\Downloads\&#1055;&#1088;&#1080;&#1083;%201%20&#1040;&#1075;&#1088;&#1077;&#1075;&#1080;&#1088;&#1086;&#1074;&#1072;&#1085;&#1085;&#1099;&#1081;%20&#1073;&#1080;&#1079;&#1085;&#1077;&#1089;-&#1087;&#1083;&#1072;&#1085;%20&#1085;&#1072;%202009%20&#1075;&#1086;&#1076;_&#1058;&#1042;&#1045;&#1056;&#1068;_29%2007%2009+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AVRILOV\common\Documents%20and%20Settings\nata\&#1052;&#1086;&#1080;%20&#1076;&#1086;&#1082;&#1091;&#1084;&#1077;&#1085;&#1090;&#1099;\&#1086;&#1090;&#1076;&#1077;&#1083;&#1099;\&#1046;&#1091;&#1088;&#1085;&#1072;&#1083;_&#1087;&#1077;&#1095;&#1072;&#1090;&#1080;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iroshnikova.SA/AppData/Local/Microsoft/Windows/Temporary%20Internet%20Files/Content.Outlook/N7PPEWBH/Users/PYTKIN~1.MRS/AppData/Local/Temp/Rar$DI00.634/&#1041;&#1072;&#1079;&#1072;%20&#1048;&#1055;%202011-2015.xlsx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0;&#1083;&#1077;&#1087;&#1080;&#1082;&#1086;&#1074;/&#1054;&#1041;&#1065;&#1040;&#1071;/2013%20&#1075;&#1086;&#1076;/&#1050;&#1086;&#1088;&#1088;&#1077;&#1082;&#1090;&#1080;&#1088;&#1086;&#1074;&#1082;&#1072;%20&#1041;&#1055;%20&#1085;&#1072;%202013%20&#1075;&#1086;&#1076;/_&#1050;&#1086;&#1085;&#1089;&#1086;&#1083;&#1080;&#1076;&#1080;&#1088;&#1086;&#1074;&#1072;&#1085;&#1085;&#1099;&#1081;/&#1050;&#1041;&#1055;_&#1082;&#1086;&#1085;&#1089;&#1086;&#1083;_2013&#1075;_160713_0810_&#1080;&#1079;&#1084;%202014-17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УЗ-21"/>
      <sheetName val="УЗ-21(1кв)"/>
      <sheetName val="УЗ-21(1кв)факт"/>
      <sheetName val="УЗ-21(2кв)"/>
      <sheetName val="УЗ-21(3кв)"/>
      <sheetName val="УЗ-21(4кв)"/>
      <sheetName val="УЗ-22"/>
      <sheetName val="УЗ-22(1кв)"/>
      <sheetName val="УЗ-22(2кв)"/>
      <sheetName val="УЗ-22(3кв)"/>
      <sheetName val="УЗ-22(4кв)"/>
      <sheetName val="УЗ-23"/>
      <sheetName val="УЗ-24"/>
      <sheetName val="УЗ-25"/>
      <sheetName val="УЗ-26"/>
      <sheetName val="УЗ-26 (1)"/>
      <sheetName val="УЗ-26 (2)"/>
      <sheetName val="УЗ-26 (3)"/>
      <sheetName val="УЗ-26 (4)"/>
      <sheetName val="УЗ-27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Лист2"/>
      <sheetName val="Лист3"/>
      <sheetName val="Лист1 (2)"/>
      <sheetName val="УЗ-21 (1полуг 2002)"/>
      <sheetName val="УЗ-21 (1полуг 2003 план)"/>
      <sheetName val="УЗ-21(1полуг2003факт)1"/>
      <sheetName val="УЗ-21 (1полуг 2003 факт)"/>
      <sheetName val="УЗ-22 (1полуг 2002)факт"/>
      <sheetName val="УЗ-22 (1полуг 2003)пл"/>
      <sheetName val="УЗ-22 (1полуг 2003)факт"/>
      <sheetName val="УЗ-23(1 полуг 2002)"/>
      <sheetName val="УЗ-23(1 полуг 2003)пл"/>
      <sheetName val="УЗ-23(1полуг 2003) факт"/>
      <sheetName val="УЗ-26 (1полуг 2002  факт)"/>
      <sheetName val="УЗ-26 (1полуг 2003 план)"/>
      <sheetName val="УЗ-26 (1полуг 2003 факт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водные данные систем"/>
      <sheetName val="Базовые расходы (ЕИАС)"/>
      <sheetName val="Параметры"/>
      <sheetName val="Капитал"/>
      <sheetName val="Тариф"/>
      <sheetName val="Подстановка"/>
      <sheetName val="Итого с пилотами"/>
      <sheetName val="Служебное_1"/>
      <sheetName val="Слкжебное_2"/>
      <sheetName val="для ПЗ_1"/>
      <sheetName val="для ПЗ_2"/>
      <sheetName val="Расчет RAB_Лен и МОЭСК_с 2010 г"/>
      <sheetName val="Лист"/>
      <sheetName val="навигация"/>
      <sheetName val="Производство электроэнергии"/>
      <sheetName val="структура"/>
      <sheetName val="Т11"/>
      <sheetName val="Т19.1"/>
      <sheetName val="Т1"/>
      <sheetName val="Т2"/>
      <sheetName val="Т3"/>
      <sheetName val="Т6"/>
      <sheetName val="Т7"/>
      <sheetName val="Т8"/>
      <sheetName val="Ш_Передача_ЭЭ"/>
      <sheetName val="Акт Дт Кт_задолж_31_03_2010"/>
      <sheetName val="TEHSHEET"/>
      <sheetName val="FES"/>
    </sheetNames>
    <sheetDataSet>
      <sheetData sheetId="0" refreshError="1"/>
      <sheetData sheetId="1" refreshError="1"/>
      <sheetData sheetId="2" refreshError="1">
        <row r="37">
          <cell r="E37">
            <v>95.188674854791898</v>
          </cell>
          <cell r="F37">
            <v>105.054514260806</v>
          </cell>
          <cell r="G37">
            <v>102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0"/>
      <sheetName val="0.1"/>
      <sheetName val="1"/>
      <sheetName val="2"/>
      <sheetName val="2.1"/>
      <sheetName val="2.2"/>
      <sheetName val="4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30"/>
      <sheetName val="Enums"/>
      <sheetName val="GRES.2007.5"/>
      <sheetName val="эл ст"/>
      <sheetName val="ИТ-бюджет"/>
      <sheetName val="FST5"/>
      <sheetName val="Исходные"/>
      <sheetName val="Лист13"/>
      <sheetName val="Конст"/>
      <sheetName val="расшифровка"/>
      <sheetName val="ИТОГИ  по Н,Р,Э,Q"/>
      <sheetName val="2008 -2010"/>
      <sheetName val="Регионы"/>
      <sheetName val="1997"/>
      <sheetName val="1998"/>
      <sheetName val="2002(v2)"/>
      <sheetName val="2002(v1)"/>
      <sheetName val="Общий свод (2)"/>
      <sheetName val="t_настройки"/>
      <sheetName val="t_проверки"/>
      <sheetName val="Сценарные условия"/>
      <sheetName val="Список ДЗО"/>
      <sheetName val="4 Закупка электроэнергии"/>
      <sheetName val="5 Производственная программа"/>
      <sheetName val="0_1"/>
      <sheetName val="2_1"/>
      <sheetName val="2_2"/>
      <sheetName val="6_1"/>
      <sheetName val="17_1"/>
      <sheetName val="24_1"/>
      <sheetName val="GRES_2007_5"/>
      <sheetName val="эл_ст"/>
      <sheetName val="ИТОГИ__по_Н,Р,Э,Q"/>
      <sheetName val="2008_-2010"/>
      <sheetName val="Общий_свод_(2)"/>
      <sheetName val="Сценарные_условия"/>
      <sheetName val="Список_ДЗО"/>
      <sheetName val="4_Закупка_электроэнергии"/>
      <sheetName val="5_Производственная_программа"/>
      <sheetName val="0_11"/>
      <sheetName val="2_11"/>
      <sheetName val="2_21"/>
      <sheetName val="6_11"/>
      <sheetName val="17_11"/>
      <sheetName val="24_11"/>
      <sheetName val="GRES_2007_51"/>
      <sheetName val="эл_ст1"/>
      <sheetName val="ИТОГИ__по_Н,Р,Э,Q1"/>
      <sheetName val="2008_-20101"/>
      <sheetName val="Общий_свод_(2)1"/>
      <sheetName val="Сценарные_условия1"/>
      <sheetName val="Список_ДЗО1"/>
      <sheetName val="4_Закупка_электроэнергии1"/>
      <sheetName val="5_Производственная_программа1"/>
      <sheetName val="0_12"/>
      <sheetName val="2_12"/>
      <sheetName val="2_22"/>
      <sheetName val="6_12"/>
      <sheetName val="17_12"/>
      <sheetName val="24_12"/>
      <sheetName val="GRES_2007_52"/>
      <sheetName val="эл_ст2"/>
      <sheetName val="ИТОГИ__по_Н,Р,Э,Q2"/>
      <sheetName val="2008_-20102"/>
      <sheetName val="Общий_свод_(2)2"/>
      <sheetName val="Сценарные_условия2"/>
      <sheetName val="Список_ДЗО2"/>
      <sheetName val="4_Закупка_электроэнергии2"/>
      <sheetName val="5_Производственная_программа2"/>
      <sheetName val="FGL BS data"/>
      <sheetName val="Эффект"/>
      <sheetName val="Вариант XIII (аренда ГТУ)"/>
      <sheetName val="ЛЭП нов"/>
      <sheetName val="ПС рек"/>
    </sheetNames>
    <sheetDataSet>
      <sheetData sheetId="0" refreshError="1"/>
      <sheetData sheetId="1">
        <row r="4">
          <cell r="A4" t="str">
            <v>РГК</v>
          </cell>
        </row>
      </sheetData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 refreshError="1"/>
      <sheetData sheetId="108" refreshError="1"/>
      <sheetData sheetId="109" refreshError="1"/>
      <sheetData sheetId="110" refreshError="1"/>
      <sheetData sheetId="111" refreshError="1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. табл."/>
      <sheetName val="Мощность"/>
      <sheetName val="Отпуск ээ"/>
      <sheetName val="Аморт-я"/>
      <sheetName val="Зарплата"/>
      <sheetName val="Вспом. мат-лы"/>
      <sheetName val="Услуги"/>
      <sheetName val="Ремонт"/>
      <sheetName val="Кредиты"/>
      <sheetName val="Прочие затраты"/>
      <sheetName val="соцразвитие"/>
      <sheetName val="Лист13"/>
      <sheetName val="Лист14"/>
      <sheetName val="Лист15"/>
      <sheetName val="Лист16"/>
      <sheetName val="ИТОГИ  по Н,Р,Э,Q"/>
      <sheetName val="Справочники"/>
      <sheetName val="Заголовок"/>
      <sheetName val="хар-ка земли 1 "/>
      <sheetName val="Коррект"/>
      <sheetName val="Закупки"/>
      <sheetName val="эл ст"/>
      <sheetName val="Макро"/>
      <sheetName val="6"/>
      <sheetName val="Производство электроэнергии"/>
      <sheetName val="10"/>
      <sheetName val="11"/>
      <sheetName val="12"/>
      <sheetName val="18.1"/>
      <sheetName val="19.1.1"/>
      <sheetName val="19.1.2"/>
      <sheetName val="19.2"/>
      <sheetName val="2.1"/>
      <sheetName val="21.1"/>
      <sheetName val="21.2.1"/>
      <sheetName val="21.2.2"/>
      <sheetName val="21.4"/>
      <sheetName val="27"/>
      <sheetName val="28.3"/>
      <sheetName val="29"/>
      <sheetName val="7"/>
      <sheetName val="1.1"/>
      <sheetName val="1.2"/>
      <sheetName val="14"/>
      <sheetName val="16"/>
      <sheetName val="18.2"/>
      <sheetName val="18"/>
      <sheetName val="2.2"/>
      <sheetName val="20.1"/>
      <sheetName val="21.3"/>
      <sheetName val="22"/>
      <sheetName val="23"/>
      <sheetName val="24"/>
      <sheetName val="24.1"/>
      <sheetName val="25.1"/>
      <sheetName val="25"/>
      <sheetName val="26"/>
      <sheetName val="28.1"/>
      <sheetName val="28.2"/>
      <sheetName val="28"/>
      <sheetName val="3"/>
      <sheetName val="4"/>
      <sheetName val="5"/>
      <sheetName val="8"/>
      <sheetName val="9"/>
      <sheetName val="P2.1"/>
      <sheetName val="P2.2"/>
      <sheetName val="УЗ-22(2002)"/>
      <sheetName val="УЗ-21(1кв.) (2)"/>
      <sheetName val="УЗ-21(2002)"/>
      <sheetName val="УЗ-22(3кв.) (2)"/>
      <sheetName val="Калькуляция кв"/>
      <sheetName val="Balance Sheet"/>
      <sheetName val="Константы"/>
      <sheetName val="инвестиции 2007"/>
      <sheetName val="1997"/>
      <sheetName val="1998"/>
      <sheetName val="обслуживание"/>
      <sheetName val="Приложение 1"/>
      <sheetName val="9-1"/>
      <sheetName val="Титульный лист С-П"/>
      <sheetName val="2002(v1)"/>
      <sheetName val="ФИНПЛАН"/>
      <sheetName val="факт 2009 года"/>
      <sheetName val="Факт 2010 года"/>
      <sheetName val="План на 2011 год"/>
      <sheetName val="Свод__табл_"/>
      <sheetName val="Отпуск_ээ"/>
      <sheetName val="Вспом__мат-лы"/>
      <sheetName val="Прочие_затраты"/>
      <sheetName val="ИТОГИ__по_Н,Р,Э,Q"/>
      <sheetName val="эл_ст"/>
      <sheetName val="УЗ-21(1кв_)_(2)"/>
      <sheetName val="УЗ-22(3кв_)_(2)"/>
      <sheetName val="Производство_электроэнергии"/>
      <sheetName val="18_1"/>
      <sheetName val="19_1_1"/>
      <sheetName val="19_1_2"/>
      <sheetName val="19_2"/>
      <sheetName val="2_1"/>
      <sheetName val="21_1"/>
      <sheetName val="21_2_1"/>
      <sheetName val="21_2_2"/>
      <sheetName val="21_4"/>
      <sheetName val="28_3"/>
      <sheetName val="1_1"/>
      <sheetName val="1_2"/>
      <sheetName val="18_2"/>
      <sheetName val="2_2"/>
      <sheetName val="20_1"/>
      <sheetName val="21_3"/>
      <sheetName val="24_1"/>
      <sheetName val="25_1"/>
      <sheetName val="28_1"/>
      <sheetName val="28_2"/>
      <sheetName val="P2_1"/>
      <sheetName val="P2_2"/>
      <sheetName val="инвестиции_2007"/>
      <sheetName val="Калькуляция_кв"/>
      <sheetName val="Balance_Sheet"/>
      <sheetName val="1.11"/>
      <sheetName val="СписочнаяЧисленность"/>
      <sheetName val="Temp_TOV"/>
      <sheetName val="ф.2 за 4 кв.2005"/>
      <sheetName val="БФ-2-8-П"/>
      <sheetName val="FEK 2002.Н"/>
      <sheetName val="Приложение 2.1"/>
      <sheetName val="13"/>
      <sheetName val="ГоГРЭС"/>
      <sheetName val="19"/>
      <sheetName val="0"/>
      <sheetName val="1"/>
      <sheetName val="15"/>
      <sheetName val="17.1"/>
      <sheetName val="17"/>
      <sheetName val="20"/>
      <sheetName val="21"/>
      <sheetName val="30"/>
      <sheetName val="ГСМ_УР"/>
      <sheetName val="Услуги ПХ"/>
      <sheetName val="НЗП_УР"/>
      <sheetName val="ЭЭ_УР"/>
      <sheetName val="INV_KR"/>
      <sheetName val="ГСМ_РОК"/>
      <sheetName val="НЗП_РОК"/>
      <sheetName val="ПП"/>
      <sheetName val="ремонты_РОК"/>
      <sheetName val="Ээ_РОК"/>
      <sheetName val="Лист7"/>
      <sheetName val="БДДС"/>
      <sheetName val="БЮДЖЕТ"/>
      <sheetName val="SHPZ"/>
      <sheetName val=" накладные расходы"/>
      <sheetName val="Table"/>
      <sheetName val="Справочник"/>
      <sheetName val="Ожид ФР"/>
      <sheetName val="жилой фонд"/>
      <sheetName val="Справ"/>
      <sheetName val="даты"/>
      <sheetName val="Фин план"/>
      <sheetName val="Списки"/>
      <sheetName val="Свод__табл_1"/>
      <sheetName val="Отпуск_ээ1"/>
      <sheetName val="Вспом__мат-лы1"/>
      <sheetName val="Прочие_затраты1"/>
      <sheetName val="ИТОГИ__по_Н,Р,Э,Q1"/>
      <sheetName val="эл_ст1"/>
      <sheetName val="Производство_электроэнергии1"/>
      <sheetName val="18_11"/>
      <sheetName val="19_1_11"/>
      <sheetName val="19_1_21"/>
      <sheetName val="19_21"/>
      <sheetName val="2_11"/>
      <sheetName val="21_11"/>
      <sheetName val="21_2_11"/>
      <sheetName val="21_2_21"/>
      <sheetName val="21_41"/>
      <sheetName val="28_31"/>
      <sheetName val="1_11"/>
      <sheetName val="1_21"/>
      <sheetName val="18_21"/>
      <sheetName val="2_21"/>
      <sheetName val="20_11"/>
      <sheetName val="21_31"/>
      <sheetName val="24_11"/>
      <sheetName val="25_11"/>
      <sheetName val="28_11"/>
      <sheetName val="28_21"/>
      <sheetName val="P2_11"/>
      <sheetName val="P2_21"/>
      <sheetName val="УЗ-21(1кв_)_(2)1"/>
      <sheetName val="УЗ-22(3кв_)_(2)1"/>
      <sheetName val="Калькуляция_кв1"/>
      <sheetName val="Balance_Sheet1"/>
      <sheetName val="инвестиции_20071"/>
      <sheetName val="хар-ка_земли_1_"/>
      <sheetName val="Приложение_1"/>
      <sheetName val="факт_2009_года"/>
      <sheetName val="Факт_2010_года"/>
      <sheetName val="План_на_2011_год"/>
      <sheetName val="1_111"/>
      <sheetName val="ф_2_за_4_кв_2005"/>
      <sheetName val="FEK_2002_Н"/>
      <sheetName val="Приложение_2_1"/>
      <sheetName val="17_1"/>
      <sheetName val="Услуги_ПХ"/>
      <sheetName val="Титульный_лист_С-П"/>
      <sheetName val="_накладные_расходы"/>
      <sheetName val="Ожид_ФР"/>
      <sheetName val="жилой_фонд"/>
      <sheetName val="Фин_план"/>
      <sheetName val="Свод__табл_2"/>
      <sheetName val="Отпуск_ээ2"/>
      <sheetName val="Вспом__мат-лы2"/>
      <sheetName val="Прочие_затраты2"/>
      <sheetName val="ИТОГИ__по_Н,Р,Э,Q2"/>
      <sheetName val="эл_ст2"/>
      <sheetName val="Производство_электроэнергии2"/>
      <sheetName val="18_12"/>
      <sheetName val="19_1_12"/>
      <sheetName val="19_1_22"/>
      <sheetName val="19_22"/>
      <sheetName val="2_12"/>
      <sheetName val="21_12"/>
      <sheetName val="21_2_12"/>
      <sheetName val="21_2_22"/>
      <sheetName val="21_42"/>
      <sheetName val="28_32"/>
      <sheetName val="1_12"/>
      <sheetName val="1_22"/>
      <sheetName val="18_22"/>
      <sheetName val="2_22"/>
      <sheetName val="20_12"/>
      <sheetName val="21_32"/>
      <sheetName val="24_12"/>
      <sheetName val="25_12"/>
      <sheetName val="28_12"/>
      <sheetName val="28_22"/>
      <sheetName val="P2_12"/>
      <sheetName val="P2_22"/>
      <sheetName val="УЗ-21(1кв_)_(2)2"/>
      <sheetName val="УЗ-22(3кв_)_(2)2"/>
      <sheetName val="Калькуляция_кв2"/>
      <sheetName val="Balance_Sheet2"/>
      <sheetName val="инвестиции_20072"/>
      <sheetName val="хар-ка_земли_1_1"/>
      <sheetName val="Приложение_11"/>
      <sheetName val="факт_2009_года1"/>
      <sheetName val="Факт_2010_года1"/>
      <sheetName val="План_на_2011_год1"/>
      <sheetName val="1_112"/>
      <sheetName val="ф_2_за_4_кв_20051"/>
      <sheetName val="FEK_2002_Н1"/>
      <sheetName val="Приложение_2_11"/>
      <sheetName val="17_11"/>
      <sheetName val="Услуги_ПХ1"/>
      <sheetName val="Титульный_лист_С-П1"/>
      <sheetName val="_накладные_расходы1"/>
      <sheetName val="Ожид_ФР1"/>
      <sheetName val="жилой_фонд1"/>
      <sheetName val="Фин_план1"/>
      <sheetName val="Свод__табл_3"/>
      <sheetName val="Отпуск_ээ3"/>
      <sheetName val="Вспом__мат-лы3"/>
      <sheetName val="Прочие_затраты3"/>
      <sheetName val="ИТОГИ__по_Н,Р,Э,Q3"/>
      <sheetName val="эл_ст3"/>
      <sheetName val="Производство_электроэнергии3"/>
      <sheetName val="18_13"/>
      <sheetName val="19_1_13"/>
      <sheetName val="19_1_23"/>
      <sheetName val="19_23"/>
      <sheetName val="2_13"/>
      <sheetName val="21_13"/>
      <sheetName val="21_2_13"/>
      <sheetName val="21_2_23"/>
      <sheetName val="21_43"/>
      <sheetName val="28_33"/>
      <sheetName val="1_13"/>
      <sheetName val="1_23"/>
      <sheetName val="18_23"/>
      <sheetName val="2_23"/>
      <sheetName val="20_13"/>
      <sheetName val="21_33"/>
      <sheetName val="24_13"/>
      <sheetName val="25_13"/>
      <sheetName val="28_13"/>
      <sheetName val="28_23"/>
      <sheetName val="P2_13"/>
      <sheetName val="P2_23"/>
      <sheetName val="УЗ-21(1кв_)_(2)3"/>
      <sheetName val="УЗ-22(3кв_)_(2)3"/>
      <sheetName val="Калькуляция_кв3"/>
      <sheetName val="Balance_Sheet3"/>
      <sheetName val="инвестиции_20073"/>
      <sheetName val="хар-ка_земли_1_2"/>
      <sheetName val="Приложение_12"/>
      <sheetName val="факт_2009_года2"/>
      <sheetName val="Факт_2010_года2"/>
      <sheetName val="План_на_2011_год2"/>
      <sheetName val="1_113"/>
      <sheetName val="ф_2_за_4_кв_20052"/>
      <sheetName val="FEK_2002_Н2"/>
      <sheetName val="Приложение_2_12"/>
      <sheetName val="17_12"/>
      <sheetName val="Услуги_ПХ2"/>
      <sheetName val="Титульный_лист_С-П2"/>
      <sheetName val="_накладные_расходы2"/>
      <sheetName val="Ожид_ФР2"/>
      <sheetName val="жилой_фонд2"/>
      <sheetName val="Фин_план2"/>
      <sheetName val="ИТ-бюджет"/>
      <sheetName val="Дебет_Кредит"/>
      <sheetName val="2007"/>
      <sheetName val="ETС"/>
      <sheetName val="Исходные данные и тариф ЭЛЕКТР"/>
      <sheetName val="Детализация"/>
      <sheetName val="Справочник затрат_СБ"/>
      <sheetName val="Лизинг"/>
      <sheetName val="Классификатор1"/>
      <sheetName val="ГПУ"/>
      <sheetName val="ДРЭУ"/>
      <sheetName val="МП"/>
      <sheetName val="МСЧ"/>
      <sheetName val="НГДУ"/>
      <sheetName val="РМУ"/>
      <sheetName val="РЭУ"/>
      <sheetName val="СБ"/>
      <sheetName val="СРТ"/>
      <sheetName val="УА"/>
      <sheetName val="УГРиЛМ"/>
      <sheetName val="УИиРС"/>
      <sheetName val="УИТ"/>
      <sheetName val="УНИПР"/>
      <sheetName val="УОМ"/>
      <sheetName val="УСО"/>
      <sheetName val="УТС"/>
      <sheetName val="УТТиСТ"/>
      <sheetName val="ЯРЭУ"/>
      <sheetName val="ЯСК"/>
      <sheetName val="Коды статей"/>
    </sheetNames>
    <sheetDataSet>
      <sheetData sheetId="0">
        <row r="2">
          <cell r="A2">
            <v>1.0489999999999999</v>
          </cell>
        </row>
      </sheetData>
      <sheetData sheetId="1">
        <row r="2">
          <cell r="A2">
            <v>1.0489999999999999</v>
          </cell>
        </row>
      </sheetData>
      <sheetData sheetId="2">
        <row r="2">
          <cell r="A2">
            <v>1.0489999999999999</v>
          </cell>
        </row>
      </sheetData>
      <sheetData sheetId="3">
        <row r="2">
          <cell r="A2">
            <v>1.0489999999999999</v>
          </cell>
        </row>
      </sheetData>
      <sheetData sheetId="4">
        <row r="2">
          <cell r="A2">
            <v>1.0489999999999999</v>
          </cell>
        </row>
      </sheetData>
      <sheetData sheetId="5">
        <row r="2">
          <cell r="A2">
            <v>1.0489999999999999</v>
          </cell>
        </row>
      </sheetData>
      <sheetData sheetId="6">
        <row r="2">
          <cell r="A2">
            <v>1.0489999999999999</v>
          </cell>
        </row>
      </sheetData>
      <sheetData sheetId="7">
        <row r="2">
          <cell r="A2">
            <v>1.0489999999999999</v>
          </cell>
        </row>
      </sheetData>
      <sheetData sheetId="8">
        <row r="2">
          <cell r="A2">
            <v>1.0489999999999999</v>
          </cell>
        </row>
      </sheetData>
      <sheetData sheetId="9">
        <row r="2">
          <cell r="A2">
            <v>1.0489999999999999</v>
          </cell>
        </row>
      </sheetData>
      <sheetData sheetId="10">
        <row r="2">
          <cell r="A2">
            <v>1.0489999999999999</v>
          </cell>
        </row>
      </sheetData>
      <sheetData sheetId="11" refreshError="1"/>
      <sheetData sheetId="12"/>
      <sheetData sheetId="13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/>
      <sheetData sheetId="84"/>
      <sheetData sheetId="85"/>
      <sheetData sheetId="86"/>
      <sheetData sheetId="87"/>
      <sheetData sheetId="88"/>
      <sheetData sheetId="89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 refreshError="1"/>
      <sheetData sheetId="340" refreshError="1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 1.1.1"/>
      <sheetName val="П 1.1.2"/>
      <sheetName val="П 1.2.1"/>
      <sheetName val="П 1.2.2"/>
      <sheetName val="П 1.3"/>
      <sheetName val="П 1.4"/>
      <sheetName val="П 1.5"/>
      <sheetName val="Лист1 (2)"/>
      <sheetName val="П 1.6"/>
      <sheetName val="по1.6(сп)"/>
      <sheetName val="П 1.7"/>
      <sheetName val="П 1.8"/>
      <sheetName val="П 1.9"/>
      <sheetName val="П 1.10"/>
      <sheetName val="П 1.11"/>
      <sheetName val="П 1.12"/>
      <sheetName val="П 1.13"/>
      <sheetName val="П 1.14"/>
      <sheetName val="П 1.23"/>
      <sheetName val="аб_плата"/>
      <sheetName val="Трансп_ЭЭ"/>
      <sheetName val="П 1.16 (ФОТ)"/>
      <sheetName val="расх(почтамт)"/>
      <sheetName val="т1.15(смета8а)"/>
      <sheetName val="Прибыл"/>
      <sheetName val="расч_тар"/>
      <sheetName val="тар"/>
      <sheetName val="тт127"/>
      <sheetName val="П 1.15"/>
      <sheetName val="П 1.16"/>
      <sheetName val="выпад"/>
      <sheetName val="П 1.17"/>
      <sheetName val="П 1.17.1"/>
      <sheetName val="П 1.18"/>
      <sheetName val="П1.18.1"/>
      <sheetName val="П 1.18.2"/>
      <sheetName val="П 1.19"/>
      <sheetName val="П 1.19.1"/>
      <sheetName val="П 1.19.2"/>
      <sheetName val="П 1.20"/>
      <sheetName val="П 1.20.1"/>
      <sheetName val="П 1.20.2"/>
      <sheetName val="П 1.20.3"/>
      <sheetName val="П 1.20.4"/>
      <sheetName val="П 1.21"/>
      <sheetName val="П 1.21.1"/>
      <sheetName val="П 1.21.2"/>
      <sheetName val="П 1.21.3"/>
      <sheetName val="П 1.21.4"/>
      <sheetName val="П 1.22"/>
      <sheetName val="П 1.24"/>
      <sheetName val="П 1.24.1"/>
      <sheetName val="П 1.25"/>
      <sheetName val="П 1.26"/>
      <sheetName val="П 1.27"/>
      <sheetName val="П 1.28"/>
      <sheetName val="П 1.28.1"/>
      <sheetName val="П 1.28.2"/>
      <sheetName val="П 1.28.3"/>
      <sheetName val="П 1.29"/>
      <sheetName val="Лист13"/>
      <sheetName val="ИТ-бюджет"/>
      <sheetName val="Справочники"/>
      <sheetName val="Вводные данные систем"/>
      <sheetName val="База по сделкам"/>
      <sheetName val="ИТОГИ  по Н,Р,Э,Q"/>
      <sheetName val="Заголовок"/>
      <sheetName val="эл ст"/>
      <sheetName val="2002(v1)"/>
      <sheetName val="1.11"/>
      <sheetName val="Настройки"/>
      <sheetName val="Исходные"/>
      <sheetName val="FST5"/>
      <sheetName val="табл_мет_1"/>
      <sheetName val="1997"/>
      <sheetName val="1998"/>
      <sheetName val="Исходник"/>
      <sheetName val="Data"/>
      <sheetName val="штат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ЭС"/>
      <sheetName val="ГтЭС"/>
      <sheetName val="КС"/>
      <sheetName val="КнЭС"/>
      <sheetName val="ЛжЭС"/>
      <sheetName val="ЛпЭС"/>
      <sheetName val="НлЭС"/>
      <sheetName val="ПрЭС"/>
      <sheetName val="ТхэС"/>
      <sheetName val="Свод ПЭС"/>
      <sheetName val="5 мес факт"/>
      <sheetName val="6 мес.ожид."/>
      <sheetName val="1кв план НВД"/>
      <sheetName val="2кв план НВД"/>
      <sheetName val="УФ-61"/>
      <sheetName val="тар"/>
      <sheetName val="т1.15(смета8а)"/>
      <sheetName val="ИТ-бюджет"/>
      <sheetName val="Лист13"/>
      <sheetName val="прил.2.3. факт5 мес,ожид.6"/>
      <sheetName val="Справочники"/>
      <sheetName val="Заголовок"/>
      <sheetName val="эл ст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егенда"/>
      <sheetName val="Исходные"/>
      <sheetName val="Допущения"/>
      <sheetName val="Инвестиции"/>
      <sheetName val="Тарифы"/>
      <sheetName val="Финансы"/>
      <sheetName val="Лист1"/>
      <sheetName val="Липецк"/>
      <sheetName val="Лист4"/>
      <sheetName val="Данные"/>
      <sheetName val="ИТ-бюджет"/>
      <sheetName val="тар"/>
      <sheetName val="т1.15(смета8а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егенда"/>
      <sheetName val="Исходные"/>
      <sheetName val="Допущения"/>
      <sheetName val="Инвестиции"/>
      <sheetName val="Тарифы"/>
      <sheetName val="Финансы"/>
      <sheetName val="Лист1"/>
      <sheetName val="Липецк"/>
      <sheetName val="Лист4"/>
      <sheetName val="Данные"/>
      <sheetName val="ИТ-бюджет"/>
      <sheetName val="тар"/>
      <sheetName val="т1.15(смета8а)"/>
      <sheetName val="Лист13"/>
      <sheetName val="Ввод данных"/>
      <sheetName val="Гр5(о)"/>
      <sheetName val="Исходные данные и тариф ЭЛЕКТР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"/>
      <sheetName val="Представлено"/>
      <sheetName val="Данные"/>
    </sheetNames>
    <definedNames>
      <definedName name="P1_SCOPE_NotInd2"/>
      <definedName name="P2_SCOPE_NotInd2"/>
      <definedName name="P3_SCOPE_NotInd2"/>
    </definedNames>
    <sheetDataSet>
      <sheetData sheetId="0" refreshError="1"/>
      <sheetData sheetId="1" refreshError="1"/>
      <sheetData sheetId="2" refreshError="1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аза"/>
      <sheetName val="ХМРСК"/>
      <sheetName val="Панель управления"/>
      <sheetName val="Сценарные условия"/>
      <sheetName val="Список ДЗО"/>
      <sheetName val="Титул"/>
      <sheetName val="1 Общие сведения"/>
      <sheetName val="2 Оценочные показатели"/>
      <sheetName val="3 Программа реализации"/>
      <sheetName val="4 Закупка электроэнергии"/>
      <sheetName val="5 Производственная программа"/>
      <sheetName val="6 Смета Затрат"/>
      <sheetName val="7 Ремонты"/>
      <sheetName val="8 Инвестиции"/>
      <sheetName val="9 Закупки"/>
      <sheetName val="10 Оплата труда"/>
      <sheetName val="11 Прочие доходы и расходы"/>
      <sheetName val="12 Прибыли и убытки"/>
      <sheetName val="13 Прогнозный баланс"/>
      <sheetName val="14 Движение активов и обяз-ств"/>
      <sheetName val="15 ДПН"/>
      <sheetName val="16 ПУИ"/>
      <sheetName val="17 Динамика ДЗ"/>
      <sheetName val="18 Реестр ДЗ и КЗ"/>
      <sheetName val="19 БДР по филиалам"/>
      <sheetName val="t_проверки"/>
      <sheetName val="t_настройки"/>
      <sheetName val="Регионы"/>
      <sheetName val="Справочники"/>
      <sheetName val="16"/>
      <sheetName val="перекрестка"/>
      <sheetName val="18.2"/>
      <sheetName val="4"/>
      <sheetName val="6"/>
      <sheetName val="15"/>
      <sheetName val="17.1"/>
      <sheetName val="2.3"/>
      <sheetName val="20"/>
      <sheetName val="27"/>
      <sheetName val="P2.1"/>
    </sheetNames>
    <sheetDataSet>
      <sheetData sheetId="0">
        <row r="4">
          <cell r="C4" t="str">
            <v>Гуджоян Дмитрий Олегович</v>
          </cell>
        </row>
      </sheetData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2"/>
      <sheetName val="Заголовок"/>
      <sheetName val="Инструкция"/>
      <sheetName val="Справочники"/>
      <sheetName val="2009"/>
      <sheetName val="2010"/>
      <sheetName val="2011"/>
      <sheetName val="Приложение"/>
      <sheetName val="Регионы"/>
      <sheetName val="List"/>
      <sheetName val="TEHSHEET"/>
      <sheetName val="Исходные"/>
      <sheetName val="Данные"/>
      <sheetName val="ИТ-бюджет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2"/>
      <sheetName val="Заголовок"/>
      <sheetName val="Инструкция"/>
      <sheetName val="Справочники"/>
      <sheetName val="2009"/>
      <sheetName val="2010"/>
      <sheetName val="2011"/>
      <sheetName val="Приложение"/>
      <sheetName val="Регионы"/>
      <sheetName val="List"/>
      <sheetName val="TEHSHEET"/>
      <sheetName val="Исходные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2">
          <cell r="A2" t="str">
            <v>Агинский Бурятский автономный округ</v>
          </cell>
        </row>
        <row r="3">
          <cell r="A3" t="str">
            <v>Алтайский край</v>
          </cell>
        </row>
        <row r="4">
          <cell r="A4" t="str">
            <v>Амурская область</v>
          </cell>
        </row>
        <row r="5">
          <cell r="A5" t="str">
            <v>Архангельская область</v>
          </cell>
        </row>
        <row r="6">
          <cell r="A6" t="str">
            <v>Астраханская область</v>
          </cell>
        </row>
        <row r="7">
          <cell r="A7" t="str">
            <v>г.Байконур</v>
          </cell>
        </row>
        <row r="8">
          <cell r="A8" t="str">
            <v>Белгородская область</v>
          </cell>
        </row>
        <row r="9">
          <cell r="A9" t="str">
            <v>Брянская область</v>
          </cell>
        </row>
        <row r="10">
          <cell r="A10" t="str">
            <v>Владимирская область</v>
          </cell>
        </row>
        <row r="11">
          <cell r="A11" t="str">
            <v>Волгоградская область</v>
          </cell>
        </row>
        <row r="12">
          <cell r="A12" t="str">
            <v>Вологодская область</v>
          </cell>
        </row>
        <row r="13">
          <cell r="A13" t="str">
            <v>Воронежская область</v>
          </cell>
        </row>
        <row r="14">
          <cell r="A14" t="str">
            <v>Еврейская автономная область</v>
          </cell>
        </row>
        <row r="15">
          <cell r="A15" t="str">
            <v>Ивановская область</v>
          </cell>
        </row>
        <row r="16">
          <cell r="A16" t="str">
            <v>Иркутская область</v>
          </cell>
        </row>
        <row r="17">
          <cell r="A17" t="str">
            <v>Кабардино-Балкарская республика</v>
          </cell>
        </row>
        <row r="18">
          <cell r="A18" t="str">
            <v>Калининградская область</v>
          </cell>
        </row>
        <row r="19">
          <cell r="A19" t="str">
            <v>Калужская область</v>
          </cell>
        </row>
        <row r="20">
          <cell r="A20" t="str">
            <v>Камчатская область</v>
          </cell>
        </row>
        <row r="21">
          <cell r="A21" t="str">
            <v>Карачаево-Черкесская республика</v>
          </cell>
        </row>
        <row r="22">
          <cell r="A22" t="str">
            <v>Кемеровская область</v>
          </cell>
        </row>
        <row r="23">
          <cell r="A23" t="str">
            <v>Кировская область</v>
          </cell>
        </row>
        <row r="24">
          <cell r="A24" t="str">
            <v>Корякский автономный округ</v>
          </cell>
        </row>
        <row r="25">
          <cell r="A25" t="str">
            <v>Костромская область</v>
          </cell>
        </row>
        <row r="26">
          <cell r="A26" t="str">
            <v>Краснодарский край</v>
          </cell>
        </row>
        <row r="27">
          <cell r="A27" t="str">
            <v>Красноярский край</v>
          </cell>
        </row>
        <row r="28">
          <cell r="A28" t="str">
            <v>Курганская область</v>
          </cell>
        </row>
        <row r="29">
          <cell r="A29" t="str">
            <v>Курская область</v>
          </cell>
        </row>
        <row r="30">
          <cell r="A30" t="str">
            <v>Ленинградская область</v>
          </cell>
        </row>
        <row r="31">
          <cell r="A31" t="str">
            <v>Липецкая область</v>
          </cell>
        </row>
        <row r="32">
          <cell r="A32" t="str">
            <v>Магаданская область</v>
          </cell>
        </row>
        <row r="33">
          <cell r="A33" t="str">
            <v>Московская область</v>
          </cell>
        </row>
        <row r="34">
          <cell r="A34" t="str">
            <v>г. Москва</v>
          </cell>
        </row>
        <row r="35">
          <cell r="A35" t="str">
            <v>Мурманская область</v>
          </cell>
        </row>
        <row r="36">
          <cell r="A36" t="str">
            <v>Ненецкий автономный округ</v>
          </cell>
        </row>
        <row r="37">
          <cell r="A37" t="str">
            <v>Нижегородская область</v>
          </cell>
        </row>
        <row r="38">
          <cell r="A38" t="str">
            <v>Новгородская область</v>
          </cell>
        </row>
        <row r="39">
          <cell r="A39" t="str">
            <v>Новосибирская область</v>
          </cell>
        </row>
        <row r="40">
          <cell r="A40" t="str">
            <v>Омская область</v>
          </cell>
        </row>
        <row r="41">
          <cell r="A41" t="str">
            <v>Оренбургская область</v>
          </cell>
        </row>
        <row r="42">
          <cell r="A42" t="str">
            <v>Орловская область</v>
          </cell>
        </row>
        <row r="43">
          <cell r="A43" t="str">
            <v>Пензенская область</v>
          </cell>
        </row>
        <row r="44">
          <cell r="A44" t="str">
            <v>Пермская область и Коми-Пермяцкий АО</v>
          </cell>
        </row>
        <row r="45">
          <cell r="A45" t="str">
            <v>Приморский край</v>
          </cell>
        </row>
        <row r="46">
          <cell r="A46" t="str">
            <v>Псковская область</v>
          </cell>
        </row>
        <row r="47">
          <cell r="A47" t="str">
            <v>Республика Адыгея</v>
          </cell>
        </row>
        <row r="48">
          <cell r="A48" t="str">
            <v>Республика Алтай</v>
          </cell>
        </row>
        <row r="49">
          <cell r="A49" t="str">
            <v>Республика Башкортостан</v>
          </cell>
        </row>
        <row r="50">
          <cell r="A50" t="str">
            <v>Республика Бурятия</v>
          </cell>
        </row>
        <row r="51">
          <cell r="A51" t="str">
            <v>Республика Дагестан</v>
          </cell>
        </row>
        <row r="52">
          <cell r="A52" t="str">
            <v>Республика Ингушетия</v>
          </cell>
        </row>
        <row r="53">
          <cell r="A53" t="str">
            <v>Республика Калмыкия</v>
          </cell>
        </row>
        <row r="54">
          <cell r="A54" t="str">
            <v>Республика Карелия</v>
          </cell>
        </row>
        <row r="55">
          <cell r="A55" t="str">
            <v>Республика Коми</v>
          </cell>
        </row>
        <row r="56">
          <cell r="A56" t="str">
            <v>Республика Марий Эл</v>
          </cell>
        </row>
        <row r="57">
          <cell r="A57" t="str">
            <v>Республика Мордовия</v>
          </cell>
        </row>
        <row r="58">
          <cell r="A58" t="str">
            <v>Республика Саха (Якутия)</v>
          </cell>
        </row>
        <row r="59">
          <cell r="A59" t="str">
            <v>Республика Северная Осетия-Алания</v>
          </cell>
        </row>
        <row r="60">
          <cell r="A60" t="str">
            <v>Республика Татарстан</v>
          </cell>
        </row>
        <row r="61">
          <cell r="A61" t="str">
            <v>Республика Тыва</v>
          </cell>
        </row>
        <row r="62">
          <cell r="A62" t="str">
            <v>Республика Хакасия</v>
          </cell>
        </row>
        <row r="63">
          <cell r="A63" t="str">
            <v>Ростовская область</v>
          </cell>
        </row>
        <row r="64">
          <cell r="A64" t="str">
            <v>Рязанская область</v>
          </cell>
        </row>
        <row r="65">
          <cell r="A65" t="str">
            <v>Самарская область</v>
          </cell>
        </row>
        <row r="66">
          <cell r="A66" t="str">
            <v>г. Санкт-Петербург</v>
          </cell>
        </row>
        <row r="67">
          <cell r="A67" t="str">
            <v>Саратовская область</v>
          </cell>
        </row>
        <row r="68">
          <cell r="A68" t="str">
            <v>Сахалинская область</v>
          </cell>
        </row>
        <row r="69">
          <cell r="A69" t="str">
            <v>Свердловская область</v>
          </cell>
        </row>
        <row r="70">
          <cell r="A70" t="str">
            <v>Смоленская область</v>
          </cell>
        </row>
        <row r="71">
          <cell r="A71" t="str">
            <v>Ставропольский край</v>
          </cell>
        </row>
        <row r="72">
          <cell r="A72" t="str">
            <v>Таймырский (Долгано-Ненецкий) автономный округ</v>
          </cell>
        </row>
        <row r="73">
          <cell r="A73" t="str">
            <v>Тамбовская область</v>
          </cell>
        </row>
        <row r="74">
          <cell r="A74" t="str">
            <v>Тверская область</v>
          </cell>
        </row>
        <row r="75">
          <cell r="A75" t="str">
            <v>Томская область</v>
          </cell>
        </row>
        <row r="76">
          <cell r="A76" t="str">
            <v>Тульская область</v>
          </cell>
        </row>
        <row r="77">
          <cell r="A77" t="str">
            <v>Тюменская область</v>
          </cell>
        </row>
        <row r="78">
          <cell r="A78" t="str">
            <v>Удмуртская республика</v>
          </cell>
        </row>
        <row r="79">
          <cell r="A79" t="str">
            <v>Ульяновская область</v>
          </cell>
        </row>
        <row r="80">
          <cell r="A80" t="str">
            <v>Усть-Ордынский Бурятский автономный округ</v>
          </cell>
        </row>
        <row r="81">
          <cell r="A81" t="str">
            <v>Хабаровский край</v>
          </cell>
        </row>
        <row r="82">
          <cell r="A82" t="str">
            <v>Ханты-Мансийский автономный округ</v>
          </cell>
        </row>
        <row r="83">
          <cell r="A83" t="str">
            <v>Челябинская область</v>
          </cell>
        </row>
        <row r="84">
          <cell r="A84" t="str">
            <v>Чеченская республика</v>
          </cell>
        </row>
        <row r="85">
          <cell r="A85" t="str">
            <v>Читинская область</v>
          </cell>
        </row>
        <row r="86">
          <cell r="A86" t="str">
            <v>Чувашская республика</v>
          </cell>
        </row>
        <row r="87">
          <cell r="A87" t="str">
            <v>Чукотский автономный округ</v>
          </cell>
        </row>
        <row r="88">
          <cell r="A88" t="str">
            <v>Ямало-Ненецкий автономный округ</v>
          </cell>
        </row>
        <row r="89">
          <cell r="A89" t="str">
            <v>Ярославская область</v>
          </cell>
        </row>
        <row r="90">
          <cell r="A90" t="str">
            <v>Выберите название региона</v>
          </cell>
        </row>
      </sheetData>
      <sheetData sheetId="9" refreshError="1"/>
      <sheetData sheetId="10" refreshError="1"/>
      <sheetData sheetId="11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Справочники"/>
      <sheetName val="Перекрестка"/>
      <sheetName val="Установл"/>
      <sheetName val="Экон.обосн"/>
      <sheetName val="Приложение 3"/>
      <sheetName val="Приложение 4"/>
      <sheetName val="Регионы"/>
    </sheetNames>
    <sheetDataSet>
      <sheetData sheetId="0" refreshError="1"/>
      <sheetData sheetId="1">
        <row r="5">
          <cell r="B5" t="str">
            <v>Волгоградская область</v>
          </cell>
        </row>
      </sheetData>
      <sheetData sheetId="2"/>
      <sheetData sheetId="3">
        <row r="8">
          <cell r="F8">
            <v>124.57627118644068</v>
          </cell>
        </row>
      </sheetData>
      <sheetData sheetId="4"/>
      <sheetData sheetId="5">
        <row r="11">
          <cell r="D11">
            <v>0</v>
          </cell>
        </row>
      </sheetData>
      <sheetData sheetId="6"/>
      <sheetData sheetId="7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гр.БП"/>
      <sheetName val="ИТ-бюджет"/>
      <sheetName val="Регионы"/>
      <sheetName val=" НВВ передача"/>
      <sheetName val="6"/>
      <sheetName val="Гр5(о)"/>
    </sheetNames>
    <sheetDataSet>
      <sheetData sheetId="0" refreshError="1"/>
      <sheetData sheetId="1">
        <row r="5">
          <cell r="L5">
            <v>93</v>
          </cell>
        </row>
        <row r="6">
          <cell r="L6">
            <v>93</v>
          </cell>
        </row>
        <row r="8">
          <cell r="L8">
            <v>12</v>
          </cell>
        </row>
        <row r="9">
          <cell r="L9">
            <v>56</v>
          </cell>
        </row>
        <row r="10">
          <cell r="L10">
            <v>15</v>
          </cell>
        </row>
        <row r="11">
          <cell r="L11">
            <v>10</v>
          </cell>
        </row>
        <row r="18">
          <cell r="L18">
            <v>0</v>
          </cell>
        </row>
        <row r="27">
          <cell r="L27">
            <v>0</v>
          </cell>
        </row>
        <row r="30">
          <cell r="L30">
            <v>0</v>
          </cell>
        </row>
        <row r="38">
          <cell r="L38">
            <v>0</v>
          </cell>
        </row>
        <row r="46">
          <cell r="L46">
            <v>0</v>
          </cell>
        </row>
        <row r="51">
          <cell r="L51">
            <v>0</v>
          </cell>
        </row>
        <row r="56">
          <cell r="L56">
            <v>0</v>
          </cell>
        </row>
        <row r="66">
          <cell r="L66">
            <v>0</v>
          </cell>
        </row>
        <row r="77">
          <cell r="L77">
            <v>0</v>
          </cell>
        </row>
        <row r="85">
          <cell r="L85">
            <v>0</v>
          </cell>
        </row>
        <row r="93">
          <cell r="L93">
            <v>0</v>
          </cell>
        </row>
        <row r="95">
          <cell r="L95">
            <v>0</v>
          </cell>
        </row>
        <row r="99">
          <cell r="L99">
            <v>0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ок"/>
      <sheetName val="журнал изм"/>
      <sheetName val="БР-1-1-П"/>
      <sheetName val="БР-2-2-П"/>
      <sheetName val="БР-3-4-П"/>
      <sheetName val="БР-3-5-П"/>
      <sheetName val="БР-2-6-П"/>
      <sheetName val="БР-3-7-П"/>
      <sheetName val="БР-2-8-П"/>
      <sheetName val="БР-2-9-П"/>
      <sheetName val="БР-2-10-П"/>
      <sheetName val="БР-2-11-П"/>
      <sheetName val="БР-2-12-П"/>
      <sheetName val="БР-2-13-П"/>
      <sheetName val="БР-2-14-П"/>
      <sheetName val="БР-2-15-П"/>
      <sheetName val="БР-3-16-П"/>
      <sheetName val="БР-2-17-П"/>
      <sheetName val="БР-3-18-П"/>
      <sheetName val="БР-2-19-П"/>
      <sheetName val="БР-2-20-П"/>
      <sheetName val="БР-3-21-П"/>
      <sheetName val="БР-3-22-П"/>
      <sheetName val="БР-2-23-П"/>
      <sheetName val="БР-3-24-П"/>
      <sheetName val="БР_2_14_П"/>
      <sheetName val="Лист13"/>
      <sheetName val="ИТ-бюджет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0"/>
      <sheetName val="0.1"/>
      <sheetName val="1"/>
      <sheetName val="2"/>
      <sheetName val="2.1"/>
      <sheetName val="2.2"/>
      <sheetName val="4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30"/>
      <sheetName val="Производство электроэнергии"/>
      <sheetName val="ИТ-бюджет"/>
      <sheetName val="TEHSHEET"/>
      <sheetName val="Регионы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  <sheetName val="FES"/>
      <sheetName val="Рейтинг"/>
      <sheetName val="SHPZ"/>
      <sheetName val="2008 -2010"/>
      <sheetName val="~5537733"/>
      <sheetName val="0_1"/>
      <sheetName val="2_1"/>
      <sheetName val="2_2"/>
      <sheetName val="6_1"/>
      <sheetName val="17_1"/>
      <sheetName val="24_1"/>
      <sheetName val="Производство_электроэнергии"/>
      <sheetName val="услуги_непроизводств_"/>
      <sheetName val="другие_затраты_с-ст"/>
      <sheetName val="налоги_в_с-ст"/>
      <sheetName val="%_за_кредит"/>
      <sheetName val="поощрение_(ДВ)"/>
      <sheetName val="другие_из_прибыли"/>
      <sheetName val="2008_-2010"/>
      <sheetName val="Ф-1 (для АО-энерго)"/>
      <sheetName val="Ф-2 (для АО-энерго)"/>
      <sheetName val="перекрестка"/>
      <sheetName val="Свод"/>
      <sheetName val="0_11"/>
      <sheetName val="2_11"/>
      <sheetName val="2_21"/>
      <sheetName val="6_11"/>
      <sheetName val="17_11"/>
      <sheetName val="24_11"/>
      <sheetName val="Производство_электроэнергии1"/>
      <sheetName val="услуги_непроизводств_1"/>
      <sheetName val="другие_затраты_с-ст1"/>
      <sheetName val="налоги_в_с-ст1"/>
      <sheetName val="%_за_кредит1"/>
      <sheetName val="поощрение_(ДВ)1"/>
      <sheetName val="другие_из_прибыли1"/>
      <sheetName val="2008_-20101"/>
      <sheetName val="0_12"/>
      <sheetName val="2_12"/>
      <sheetName val="2_22"/>
      <sheetName val="6_12"/>
      <sheetName val="17_12"/>
      <sheetName val="24_12"/>
      <sheetName val="Производство_электроэнергии2"/>
      <sheetName val="услуги_непроизводств_2"/>
      <sheetName val="другие_затраты_с-ст2"/>
      <sheetName val="налоги_в_с-ст2"/>
      <sheetName val="%_за_кредит2"/>
      <sheetName val="поощрение_(ДВ)2"/>
      <sheetName val="другие_из_прибыли2"/>
      <sheetName val="2008_-20102"/>
      <sheetName val="списки"/>
      <sheetName val="t_настройки"/>
      <sheetName val="свод ПС"/>
      <sheetName val="ТЭК_баланс+ютэк"/>
      <sheetName val="ТЭСб"/>
      <sheetName val="НЭСКО"/>
      <sheetName val="ГЭС"/>
      <sheetName val="ЮТЭК_ОРЭМ"/>
      <sheetName val="СЕВЕНКО"/>
      <sheetName val="ставки РД"/>
    </sheetNames>
    <sheetDataSet>
      <sheetData sheetId="0" refreshError="1">
        <row r="14">
          <cell r="B14">
            <v>2007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 refreshError="1"/>
      <sheetData sheetId="76" refreshError="1"/>
      <sheetData sheetId="77" refreshError="1"/>
      <sheetData sheetId="78" refreshError="1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гр.БП"/>
      <sheetName val="ИТ-бюджет"/>
      <sheetName val="таблица 1"/>
      <sheetName val="Лист1"/>
      <sheetName val="Исходные"/>
      <sheetName val="БР-2-14-П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экспертиза"/>
      <sheetName val="п1.3."/>
      <sheetName val="п1.4."/>
      <sheetName val="мощн"/>
      <sheetName val="п1.5."/>
      <sheetName val="п 1.6."/>
      <sheetName val="амортиз по напряж."/>
      <sheetName val="п1.15."/>
      <sheetName val="проч"/>
      <sheetName val="п1.17."/>
      <sheetName val="п1.21.3"/>
      <sheetName val="п1.24. по 49-э 8"/>
      <sheetName val="распределение нвв"/>
      <sheetName val="п1.25."/>
      <sheetName val="расчет тарифов"/>
      <sheetName val="п2.2."/>
      <sheetName val="Регионы"/>
      <sheetName val="НВВ утв тарифы"/>
      <sheetName val="тар"/>
      <sheetName val="т1.15(смета8а)"/>
      <sheetName val="Исходные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журнал изм"/>
      <sheetName val="Список"/>
      <sheetName val="БР-1-1-П"/>
      <sheetName val="БР-2-2-П"/>
      <sheetName val="БР-2-2'-П"/>
      <sheetName val="БР-2-3-П"/>
      <sheetName val="БР-3-4-П"/>
      <sheetName val="БР-3-5-П"/>
      <sheetName val="БР-3-6-П"/>
      <sheetName val="БР-2-7-П"/>
      <sheetName val="БР-2-8-П"/>
      <sheetName val="БР-2-9-П"/>
      <sheetName val="БР-3-10-П"/>
      <sheetName val="БР-3-11-П"/>
      <sheetName val="БР-2-12-П"/>
      <sheetName val="БР-3-13-П"/>
      <sheetName val="П-БР-3-1-П"/>
      <sheetName val="БР-3-14-П"/>
      <sheetName val="П-БР-2-2-П"/>
      <sheetName val="БР-2-15-П"/>
      <sheetName val="БР-2-16-П"/>
      <sheetName val="БР-2-17-П"/>
      <sheetName val="БР-2-18-П"/>
      <sheetName val="БР-2-19-П"/>
      <sheetName val="БР-3-20-П"/>
      <sheetName val="БР-2-21-П"/>
      <sheetName val="БР-2-22-П"/>
      <sheetName val="БР-3-23-П"/>
      <sheetName val="БР-2-24-П"/>
      <sheetName val="БР-3-25-П"/>
      <sheetName val="БР-2-26-П"/>
      <sheetName val="БР-2-27-П"/>
      <sheetName val="БР-3-28-П"/>
      <sheetName val="П-БР-2-29-П"/>
      <sheetName val="БР-2-30-П"/>
      <sheetName val="БР-1-31-П"/>
      <sheetName val="БР-1-32-П"/>
      <sheetName val="БР-1-33-П"/>
      <sheetName val="Некоммерческий отпуск"/>
      <sheetName val="БР-2-14-П"/>
      <sheetName val="БФ-2-13-П"/>
      <sheetName val="Регионы"/>
      <sheetName val="Лист1"/>
      <sheetName val="ИТ-бюджет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1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2. Прог.баланс"/>
      <sheetName val="Справочники"/>
      <sheetName val="Заголовок"/>
      <sheetName val="ИТОГИ  по Н,Р,Э,Q"/>
      <sheetName val="эл ст"/>
    </sheetNames>
    <sheetDataSet>
      <sheetData sheetId="0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Лист2"/>
      <sheetName val="Лист3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_FES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З-22"/>
      <sheetName val="УЗ-23"/>
      <sheetName val="УЗ-24"/>
      <sheetName val="УЗ-25"/>
      <sheetName val="УЗ-26"/>
      <sheetName val="УЗ-27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УЗ-21"/>
      <sheetName val="УЗ-21(1кв)"/>
      <sheetName val="УЗ-21(1кв)факт"/>
      <sheetName val="УЗ-21(2кв)"/>
      <sheetName val="УЗ-21(3кв)"/>
      <sheetName val="УЗ-21(4кв)"/>
      <sheetName val="УЗ-22(1кв)"/>
      <sheetName val="УЗ-22(2кв)"/>
      <sheetName val="УЗ-22(3кв)"/>
      <sheetName val="УЗ-22(4кв)"/>
      <sheetName val="УЗ-26 (1)"/>
      <sheetName val="УЗ-26 (2)"/>
      <sheetName val="УЗ-26 (3)"/>
      <sheetName val="УЗ-26 (4)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  <sheetName val="Лист1 (2)"/>
      <sheetName val="УЗ-21 (1полуг 2002)"/>
      <sheetName val="УЗ-21 (1полуг 2003 план)"/>
      <sheetName val="УЗ-21(1полуг2003факт)1"/>
      <sheetName val="УЗ-21 (1полуг 2003 факт)"/>
      <sheetName val="УЗ-22 (1полуг 2002)факт"/>
      <sheetName val="УЗ-22 (1полуг 2003)пл"/>
      <sheetName val="УЗ-22 (1полуг 2003)факт"/>
      <sheetName val="УЗ-23(1 полуг 2002)"/>
      <sheetName val="УЗ-23(1 полуг 2003)пл"/>
      <sheetName val="УЗ-23(1полуг 2003) факт"/>
      <sheetName val="УЗ-26 (1полуг 2002  факт)"/>
      <sheetName val="УЗ-26 (1полуг 2003 план)"/>
      <sheetName val="УЗ-26 (1полуг 2003 факт)"/>
      <sheetName val="Прил 1"/>
      <sheetName val="Прил. 1.1."/>
      <sheetName val="Объемы"/>
      <sheetName val="СКС"/>
      <sheetName val="пл-ф 01.06г."/>
      <sheetName val="Премия (Бизнес-план) "/>
      <sheetName val="Премия (БДР) "/>
      <sheetName val="Объемы "/>
      <sheetName val="СКС "/>
      <sheetName val="Качк_тепло"/>
      <sheetName val="Качк_электро"/>
      <sheetName val="Качк_вода"/>
      <sheetName val="Качк_стоки"/>
      <sheetName val="Качк_свод"/>
      <sheetName val="Н_Тура"/>
      <sheetName val="Первоур"/>
      <sheetName val="пл-ф 02.06г."/>
      <sheetName val="Дотация за февраль"/>
      <sheetName val="Анализ по субконто"/>
      <sheetName val="Объемы март "/>
      <sheetName val="Доходы март"/>
      <sheetName val="свод"/>
      <sheetName val="тэнергия"/>
      <sheetName val="котельные"/>
      <sheetName val="котельные 2"/>
      <sheetName val="ээнергия"/>
      <sheetName val="водоотведение"/>
      <sheetName val="водоснабжение"/>
      <sheetName val="прочие"/>
      <sheetName val="расшифровка по прочим"/>
      <sheetName val="анализ покупки ТЭР"/>
      <sheetName val="обьем продаж"/>
      <sheetName val="смета ахр"/>
      <sheetName val="приложение 2 "/>
      <sheetName val="Лист"/>
      <sheetName val="навигация"/>
      <sheetName val="Т12"/>
      <sheetName val="Т3"/>
      <sheetName val="УФ-53 1кв02 скорр"/>
      <sheetName val="УФ-53 1кв 2002 факт "/>
      <sheetName val="УФ-53 2кв02 скорр"/>
      <sheetName val="УФ-53 3кв02скорр"/>
      <sheetName val="УФ-53 4кв02 скорр"/>
      <sheetName val="УФ-53 2002 всего"/>
      <sheetName val="TEHSHEET"/>
      <sheetName val="Заголовок"/>
      <sheetName val="под кредитное плечо 25%"/>
      <sheetName val="выручка"/>
      <sheetName val="ТМЦ ремонт"/>
      <sheetName val="ремонт"/>
      <sheetName val="пуско-нал"/>
      <sheetName val="ОФ вне смет строек"/>
      <sheetName val="ОФ"/>
      <sheetName val="ОС до 10 тр"/>
      <sheetName val="НИОКР"/>
      <sheetName val="аренда"/>
      <sheetName val="диагностика"/>
      <sheetName val="гостехнадзор"/>
      <sheetName val="лицензии"/>
      <sheetName val="вода"/>
      <sheetName val="охрана окр ср"/>
      <sheetName val="типографские бланки"/>
      <sheetName val="ТМЦ канц"/>
      <sheetName val="командиров"/>
      <sheetName val="спецлитература"/>
      <sheetName val="XLR_NoRangeSheet"/>
      <sheetName val="VLOOKUP"/>
      <sheetName val="INPUTMASTER"/>
      <sheetName val="Sheet2"/>
      <sheetName val="Данные для расчета"/>
      <sheetName val="Справочники"/>
      <sheetName val="SMetstrait"/>
      <sheetName val="2001"/>
      <sheetName val="Справочно"/>
      <sheetName val="Ком потери"/>
      <sheetName val="t_Настройки"/>
      <sheetName val="ñâîä äî âí.îá."/>
      <sheetName val="ðàñø.äëÿ ÐÀÎ"/>
      <sheetName val="ðàñø.äëÿ ÐÀÎ ñòð.310"/>
      <sheetName val="Ëèñò1"/>
      <sheetName val="Ãðàôèêè_Ãêàë,òûñ.ðóá."/>
      <sheetName val="5.1_ÿíâàðü"/>
      <sheetName val="5.1_ôåâðàëü"/>
      <sheetName val="5.1_ìàðò"/>
      <sheetName val="Ý1.14 ÎÀÎ"/>
      <sheetName val="Ý1.15ÎÀÎ"/>
      <sheetName val="Ý1.14 ÇÝÑ"/>
      <sheetName val="Ý1.14ÖÝÑ"/>
      <sheetName val="Ý1.14ÂÝÑ"/>
      <sheetName val="Ý1.14ÞÝÑ"/>
      <sheetName val="Ý1.15ÇÝÑ"/>
      <sheetName val="Ý1.15ÖÝÑ"/>
      <sheetName val="Ý1.15ÂÝÑ"/>
      <sheetName val="Ý1.15ÞÝÑ"/>
      <sheetName val="1 êâ."/>
      <sheetName val="2 êâ."/>
      <sheetName val="3 êâ."/>
      <sheetName val="4 êâ."/>
      <sheetName val=" ãîä"/>
      <sheetName val="ÓÏ 33 ñâîä."/>
      <sheetName val="Ôàêò"/>
      <sheetName val="ïë. è ôàêò"/>
      <sheetName val="Ìîäóëü2"/>
      <sheetName val="Ìîäóëü1"/>
      <sheetName val="òèòóë"/>
      <sheetName val="À1"/>
      <sheetName val="À2"/>
      <sheetName val="ÏÝÏ2"/>
      <sheetName val="ÏÝÏ3"/>
      <sheetName val="Á1"/>
      <sheetName val="ÄÏÍ1"/>
      <sheetName val="ÄÏÍ2"/>
      <sheetName val="ÏÁ1"/>
      <sheetName val="ÏÁ2"/>
      <sheetName val="ÓÔ1 "/>
      <sheetName val="Ì2"/>
      <sheetName val="Ì3"/>
      <sheetName val="ÓÇ1 "/>
      <sheetName val="ÓÇ2"/>
      <sheetName val="ÓÏ1"/>
      <sheetName val="ÓÏ2"/>
      <sheetName val="ÓÏ3"/>
      <sheetName val="ÓÈ1"/>
      <sheetName val="ÓÈ2"/>
      <sheetName val="ÓÐ1"/>
      <sheetName val="È1"/>
      <sheetName val="È2"/>
      <sheetName val="ÓÔ2"/>
      <sheetName val="Ëèñò2"/>
      <sheetName val="Ëèñò3"/>
      <sheetName val="Инфо"/>
      <sheetName val="СОК накладные (ТК-Бишкек)"/>
      <sheetName val="2013б_п"/>
      <sheetName val="ИТОГИ  по Н,Р,Э,Q"/>
      <sheetName val="материалы"/>
      <sheetName val="Лист13"/>
      <sheetName val="Макет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 refreshError="1"/>
      <sheetData sheetId="38" refreshError="1"/>
      <sheetData sheetId="39" refreshError="1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</sheetDataSet>
  </externalBook>
</externalLink>
</file>

<file path=xl/externalLinks/externalLink1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верь"/>
      <sheetName val="Тверь_РТ-передача"/>
      <sheetName val="на 1 тут"/>
    </sheetNames>
    <definedNames>
      <definedName name="про" refersTo="#ССЫЛКА!"/>
    </definedNames>
    <sheetDataSet>
      <sheetData sheetId="0"/>
      <sheetData sheetId="1" refreshError="1"/>
      <sheetData sheetId="2" refreshError="1"/>
    </sheetDataSet>
  </externalBook>
</externalLink>
</file>

<file path=xl/externalLinks/externalLink1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ок"/>
      <sheetName val="журнал изм"/>
      <sheetName val="БДР-1-1-П"/>
      <sheetName val="БДР-1-2-П"/>
      <sheetName val="БДР-2-3-П"/>
      <sheetName val="БДДС-1-4-П"/>
      <sheetName val="БДДС-1-5-П"/>
      <sheetName val="БДДС-2-6-П"/>
      <sheetName val="ПБ-1-7-П"/>
      <sheetName val="ПБ-1-8-П"/>
      <sheetName val="ПБ-2-9-П"/>
      <sheetName val="ПБ-2-10-П"/>
      <sheetName val="ПБ-2-11-П"/>
      <sheetName val="НП-2-12-П"/>
      <sheetName val="НП-2-13-П"/>
      <sheetName val="НП-1-14-П"/>
      <sheetName val="НП-1-15-П"/>
      <sheetName val="П-БР-2-2-П"/>
      <sheetName val="Баланс"/>
      <sheetName val="БФ-1-8-П"/>
      <sheetName val="БФ-2-6-П"/>
      <sheetName val="БФ-2-13-П"/>
      <sheetName val="БФ-1-10-П"/>
      <sheetName val="БФ-2-5-П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-1"/>
      <sheetName val="А-2"/>
      <sheetName val="УЗ-22"/>
      <sheetName val="УИ-34(внутр)"/>
      <sheetName val="УИ-34 (ЭО)"/>
      <sheetName val="УЗ-25 (ЭО)"/>
      <sheetName val="доп. по ремонтам"/>
      <sheetName val="УЗ-26"/>
      <sheetName val="УЗ-27"/>
      <sheetName val="УП-31"/>
      <sheetName val="УИ-39"/>
      <sheetName val="И-40 "/>
      <sheetName val="И-43"/>
      <sheetName val="УК-48 (ОУК)"/>
      <sheetName val="УФ-49"/>
      <sheetName val="УФ-50"/>
      <sheetName val="УФ-51"/>
      <sheetName val="УФ-52"/>
      <sheetName val="УФ-53"/>
      <sheetName val="УФ-54 (ЭО)"/>
      <sheetName val="Налоги 2002"/>
      <sheetName val="УФ-57"/>
      <sheetName val="УФ-60"/>
      <sheetName val="УФ-61"/>
      <sheetName val="УФ-62"/>
      <sheetName val="на 1 тут"/>
      <sheetName val="FES"/>
      <sheetName val="УФ_61"/>
      <sheetName val="TEHSHEET"/>
      <sheetName val="Заголовок"/>
      <sheetName val="шаблон"/>
      <sheetName val="Параметры"/>
      <sheetName val="ARH.Biznes_pl"/>
      <sheetName val="1.5_среднее"/>
      <sheetName val="Gen"/>
      <sheetName val="Exh_DCF_WACC"/>
      <sheetName val="продажи (н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1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гр.БП"/>
      <sheetName val="ИТ-бюджет"/>
      <sheetName val="расчет тарифов"/>
      <sheetName val="Исходные"/>
      <sheetName val="НП-2-12-П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одержание"/>
      <sheetName val="Ввод параметров"/>
      <sheetName val="Описание"/>
      <sheetName val="Расчет средних тарифов"/>
      <sheetName val="Передача эл.энергии"/>
      <sheetName val="Структура нерег. цены"/>
      <sheetName val="Котловая модель"/>
      <sheetName val="Опросный лист Минэнерго"/>
      <sheetName val="Ключевые и оц. показатели"/>
      <sheetName val="Развернутый баланс э-э"/>
      <sheetName val="Расчет НИОКР"/>
      <sheetName val="ПКП"/>
      <sheetName val="КРПФ-2"/>
      <sheetName val="КТЛ"/>
      <sheetName val="КРП"/>
      <sheetName val="Дебиторская задолженность"/>
      <sheetName val="ТО"/>
      <sheetName val="План ремонтных работ"/>
      <sheetName val="Отчет по выполн. плана рем."/>
      <sheetName val="Доля затрат рем."/>
      <sheetName val="ТБР"/>
      <sheetName val="Смета затрат"/>
      <sheetName val="Прочие доходы и расходы"/>
      <sheetName val="Прогнозный баланс"/>
      <sheetName val="План приб. и уб."/>
      <sheetName val="Бюджет доходов и расходов"/>
      <sheetName val="Бенчмаркинг"/>
      <sheetName val="Расш. смета затрат"/>
      <sheetName val="Анализ ФХД ИПЦ"/>
      <sheetName val="Анализ ФХД Расходы"/>
      <sheetName val="Анализ ФХД Кредиты и займы"/>
      <sheetName val="Анализ ФХД Дебиторская задолж."/>
      <sheetName val="Инвестиции - Объекты РСК"/>
      <sheetName val="Инвестиции лизинг РСК"/>
      <sheetName val="t_Настройки"/>
      <sheetName val="Справочники"/>
      <sheetName val="Заголовок"/>
      <sheetName val="ИТ-бюджет"/>
      <sheetName val="НП-2-12-П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>
        <row r="7">
          <cell r="B7" t="str">
            <v>ОАО «МРСК Волги»</v>
          </cell>
        </row>
        <row r="23">
          <cell r="B23" t="str">
            <v>Филиал 1</v>
          </cell>
        </row>
        <row r="24">
          <cell r="B24" t="str">
            <v>Филиал 2</v>
          </cell>
        </row>
        <row r="25">
          <cell r="B25" t="str">
            <v>…</v>
          </cell>
        </row>
        <row r="26">
          <cell r="B26" t="str">
            <v>Филиал N</v>
          </cell>
        </row>
        <row r="29">
          <cell r="B29" t="str">
            <v>ИА</v>
          </cell>
        </row>
        <row r="30">
          <cell r="B30" t="str">
            <v>Филиал 1</v>
          </cell>
        </row>
        <row r="31">
          <cell r="B31" t="str">
            <v>Филиал 2</v>
          </cell>
        </row>
        <row r="32">
          <cell r="B32" t="str">
            <v>…</v>
          </cell>
        </row>
        <row r="33">
          <cell r="B33" t="str">
            <v>Филиал N</v>
          </cell>
        </row>
        <row r="36">
          <cell r="B36" t="str">
            <v>Контрагент 1</v>
          </cell>
        </row>
        <row r="37">
          <cell r="B37" t="str">
            <v>Контрагент 2</v>
          </cell>
        </row>
        <row r="38">
          <cell r="B38" t="str">
            <v>…</v>
          </cell>
        </row>
        <row r="39">
          <cell r="B39" t="str">
            <v>Контрагент N</v>
          </cell>
        </row>
        <row r="42">
          <cell r="B42" t="str">
            <v>Контрагент 1.1</v>
          </cell>
        </row>
        <row r="43">
          <cell r="B43" t="str">
            <v>Контрагент 1.2</v>
          </cell>
        </row>
        <row r="44">
          <cell r="B44" t="str">
            <v>…</v>
          </cell>
        </row>
        <row r="45">
          <cell r="B45" t="str">
            <v>Контрагент 1.N</v>
          </cell>
        </row>
        <row r="46">
          <cell r="B46" t="str">
            <v>Контрагент 2.1</v>
          </cell>
        </row>
        <row r="47">
          <cell r="B47" t="str">
            <v>Контрагент 2.2</v>
          </cell>
        </row>
        <row r="48">
          <cell r="B48" t="str">
            <v>…</v>
          </cell>
        </row>
        <row r="49">
          <cell r="B49" t="str">
            <v>Контрагент 2.N</v>
          </cell>
        </row>
        <row r="50">
          <cell r="B50" t="str">
            <v>Контрагент 3.1</v>
          </cell>
        </row>
        <row r="51">
          <cell r="B51" t="str">
            <v>Контрагент 3.2</v>
          </cell>
        </row>
        <row r="52">
          <cell r="B52" t="str">
            <v>…</v>
          </cell>
        </row>
        <row r="53">
          <cell r="B53" t="str">
            <v>Контрагент 3.N</v>
          </cell>
        </row>
      </sheetData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1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гр.БП"/>
      <sheetName val="ИТ-бюджет"/>
      <sheetName val="НВВ утв тарифы"/>
      <sheetName val="НП-2-12-П"/>
      <sheetName val="расчет тарифов"/>
      <sheetName val="план 2000"/>
      <sheetName val="жилой фонд"/>
      <sheetName val="Классиф_"/>
      <sheetName val="Работы "/>
      <sheetName val="t_Настройки"/>
      <sheetName val="Скорр_АБП_на 2009г_Тамбовэнерго"/>
    </sheetNames>
    <sheetDataSet>
      <sheetData sheetId="0" refreshError="1"/>
      <sheetData sheetId="1" refreshError="1">
        <row r="5">
          <cell r="L5">
            <v>93</v>
          </cell>
        </row>
        <row r="6">
          <cell r="L6">
            <v>93</v>
          </cell>
        </row>
        <row r="8">
          <cell r="L8">
            <v>12</v>
          </cell>
        </row>
        <row r="9">
          <cell r="L9">
            <v>56</v>
          </cell>
        </row>
        <row r="10">
          <cell r="L10">
            <v>15</v>
          </cell>
        </row>
        <row r="11">
          <cell r="L11">
            <v>10</v>
          </cell>
        </row>
        <row r="18">
          <cell r="L18">
            <v>0</v>
          </cell>
        </row>
        <row r="27">
          <cell r="L27">
            <v>0</v>
          </cell>
        </row>
        <row r="30">
          <cell r="L30">
            <v>0</v>
          </cell>
        </row>
        <row r="38">
          <cell r="L38">
            <v>0</v>
          </cell>
        </row>
        <row r="46">
          <cell r="L46">
            <v>23977</v>
          </cell>
        </row>
        <row r="51">
          <cell r="L51">
            <v>23416</v>
          </cell>
        </row>
        <row r="54">
          <cell r="L54">
            <v>23416</v>
          </cell>
        </row>
        <row r="55">
          <cell r="L55">
            <v>386</v>
          </cell>
        </row>
        <row r="56">
          <cell r="L56">
            <v>175</v>
          </cell>
        </row>
        <row r="58">
          <cell r="L58">
            <v>175</v>
          </cell>
        </row>
        <row r="67">
          <cell r="L67">
            <v>12411</v>
          </cell>
        </row>
        <row r="68">
          <cell r="L68">
            <v>10835</v>
          </cell>
        </row>
        <row r="69">
          <cell r="L69">
            <v>1123</v>
          </cell>
        </row>
        <row r="70">
          <cell r="L70">
            <v>84</v>
          </cell>
        </row>
        <row r="72">
          <cell r="L72">
            <v>369</v>
          </cell>
        </row>
        <row r="78">
          <cell r="L78">
            <v>3204</v>
          </cell>
        </row>
        <row r="79">
          <cell r="L79">
            <v>2474</v>
          </cell>
        </row>
        <row r="80">
          <cell r="L80">
            <v>534</v>
          </cell>
        </row>
        <row r="81">
          <cell r="L81">
            <v>196</v>
          </cell>
        </row>
        <row r="86">
          <cell r="L86">
            <v>3730</v>
          </cell>
        </row>
        <row r="88">
          <cell r="L88">
            <v>3364</v>
          </cell>
        </row>
        <row r="90">
          <cell r="L90">
            <v>366</v>
          </cell>
        </row>
        <row r="94">
          <cell r="L94">
            <v>0</v>
          </cell>
        </row>
        <row r="96">
          <cell r="L96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ЧД3"/>
      <sheetName val="Темы"/>
      <sheetName val="Лист2"/>
      <sheetName val="ЧД2"/>
      <sheetName val="план 2000-3"/>
      <sheetName val="план 2000-2"/>
      <sheetName val="план 2000"/>
      <sheetName val="расшифровка"/>
      <sheetName val="расчет тарифов"/>
      <sheetName val="НП-2-12-П"/>
      <sheetName val="Регионы"/>
      <sheetName val="Исходные"/>
      <sheetName val="ИТ-бюджет"/>
      <sheetName val="pred"/>
      <sheetName val="РАСЧЕТ"/>
      <sheetName val="АНАЛИТ"/>
      <sheetName val="ПРОГНОЗ_1"/>
      <sheetName val="ф2"/>
      <sheetName val="Т2"/>
      <sheetName val="2007"/>
      <sheetName val="имена"/>
      <sheetName val="НВВ утв тарифы"/>
      <sheetName val="Справочники"/>
      <sheetName val="ОПТ"/>
      <sheetName val="Ф-2 (для АО-энерго)"/>
      <sheetName val="Смета"/>
      <sheetName val="Исходные данные и свод тарифов"/>
      <sheetName val="Temp_TOV"/>
      <sheetName val="По Концерну Эксп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1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гр.БП"/>
      <sheetName val="ИТ-бюджет"/>
      <sheetName val="НВВ утв тарифы"/>
      <sheetName val="расчет тарифов"/>
    </sheetNames>
    <sheetDataSet>
      <sheetData sheetId="0" refreshError="1"/>
      <sheetData sheetId="1" refreshError="1">
        <row r="5">
          <cell r="L5">
            <v>93</v>
          </cell>
        </row>
        <row r="6">
          <cell r="L6">
            <v>93</v>
          </cell>
        </row>
        <row r="8">
          <cell r="L8">
            <v>12</v>
          </cell>
        </row>
        <row r="9">
          <cell r="L9">
            <v>56</v>
          </cell>
        </row>
        <row r="10">
          <cell r="L10">
            <v>15</v>
          </cell>
        </row>
        <row r="11">
          <cell r="L11">
            <v>10</v>
          </cell>
        </row>
        <row r="18">
          <cell r="L18">
            <v>0</v>
          </cell>
        </row>
        <row r="27">
          <cell r="L27">
            <v>0</v>
          </cell>
        </row>
        <row r="30">
          <cell r="L30">
            <v>0</v>
          </cell>
        </row>
        <row r="38">
          <cell r="L38">
            <v>0</v>
          </cell>
        </row>
        <row r="46">
          <cell r="L46">
            <v>23977</v>
          </cell>
        </row>
        <row r="51">
          <cell r="L51">
            <v>23416</v>
          </cell>
        </row>
        <row r="54">
          <cell r="L54">
            <v>23416</v>
          </cell>
        </row>
        <row r="55">
          <cell r="L55">
            <v>386</v>
          </cell>
        </row>
        <row r="56">
          <cell r="L56">
            <v>175</v>
          </cell>
        </row>
        <row r="58">
          <cell r="L58">
            <v>175</v>
          </cell>
        </row>
        <row r="67">
          <cell r="L67">
            <v>12411</v>
          </cell>
        </row>
        <row r="68">
          <cell r="L68">
            <v>10835</v>
          </cell>
        </row>
        <row r="69">
          <cell r="L69">
            <v>1123</v>
          </cell>
        </row>
        <row r="70">
          <cell r="L70">
            <v>84</v>
          </cell>
        </row>
        <row r="72">
          <cell r="L72">
            <v>369</v>
          </cell>
        </row>
        <row r="78">
          <cell r="L78">
            <v>3204</v>
          </cell>
        </row>
        <row r="79">
          <cell r="L79">
            <v>2474</v>
          </cell>
        </row>
        <row r="80">
          <cell r="L80">
            <v>534</v>
          </cell>
        </row>
        <row r="81">
          <cell r="L81">
            <v>196</v>
          </cell>
        </row>
        <row r="86">
          <cell r="L86">
            <v>3730</v>
          </cell>
        </row>
        <row r="88">
          <cell r="L88">
            <v>3364</v>
          </cell>
        </row>
        <row r="90">
          <cell r="L90">
            <v>366</v>
          </cell>
        </row>
        <row r="94">
          <cell r="L94">
            <v>0</v>
          </cell>
        </row>
        <row r="96">
          <cell r="L96">
            <v>0</v>
          </cell>
        </row>
      </sheetData>
      <sheetData sheetId="2" refreshError="1"/>
      <sheetData sheetId="3" refreshError="1"/>
    </sheetDataSet>
  </externalBook>
</externalLink>
</file>

<file path=xl/externalLinks/externalLink1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гр.БП"/>
      <sheetName val="ИТ-бюджет"/>
    </sheetNames>
    <sheetDataSet>
      <sheetData sheetId="0" refreshError="1"/>
      <sheetData sheetId="1" refreshError="1">
        <row r="5">
          <cell r="L5">
            <v>93</v>
          </cell>
        </row>
        <row r="6">
          <cell r="L6">
            <v>93</v>
          </cell>
        </row>
        <row r="8">
          <cell r="L8">
            <v>12</v>
          </cell>
        </row>
        <row r="9">
          <cell r="L9">
            <v>56</v>
          </cell>
        </row>
        <row r="10">
          <cell r="L10">
            <v>15</v>
          </cell>
        </row>
        <row r="11">
          <cell r="L11">
            <v>10</v>
          </cell>
        </row>
        <row r="18">
          <cell r="L18">
            <v>0</v>
          </cell>
        </row>
        <row r="27">
          <cell r="L27">
            <v>0</v>
          </cell>
        </row>
        <row r="30">
          <cell r="L30">
            <v>0</v>
          </cell>
        </row>
        <row r="38">
          <cell r="L38">
            <v>0</v>
          </cell>
        </row>
        <row r="46">
          <cell r="L46">
            <v>23977</v>
          </cell>
        </row>
        <row r="51">
          <cell r="L51">
            <v>23416</v>
          </cell>
        </row>
        <row r="54">
          <cell r="L54">
            <v>23416</v>
          </cell>
        </row>
        <row r="55">
          <cell r="L55">
            <v>386</v>
          </cell>
        </row>
        <row r="56">
          <cell r="L56">
            <v>175</v>
          </cell>
        </row>
        <row r="58">
          <cell r="L58">
            <v>175</v>
          </cell>
        </row>
        <row r="66">
          <cell r="L66">
            <v>12411</v>
          </cell>
        </row>
        <row r="67">
          <cell r="L67">
            <v>10835</v>
          </cell>
        </row>
        <row r="68">
          <cell r="L68">
            <v>1123</v>
          </cell>
        </row>
        <row r="69">
          <cell r="L69">
            <v>84</v>
          </cell>
        </row>
        <row r="71">
          <cell r="L71">
            <v>369</v>
          </cell>
        </row>
        <row r="77">
          <cell r="L77">
            <v>3204</v>
          </cell>
        </row>
        <row r="78">
          <cell r="L78">
            <v>2474</v>
          </cell>
        </row>
        <row r="79">
          <cell r="L79">
            <v>534</v>
          </cell>
        </row>
        <row r="80">
          <cell r="L80">
            <v>196</v>
          </cell>
        </row>
        <row r="85">
          <cell r="L85">
            <v>3730</v>
          </cell>
        </row>
        <row r="87">
          <cell r="L87">
            <v>3364</v>
          </cell>
        </row>
        <row r="89">
          <cell r="L89">
            <v>366</v>
          </cell>
        </row>
        <row r="93">
          <cell r="L93">
            <v>0</v>
          </cell>
        </row>
        <row r="95">
          <cell r="L95">
            <v>0</v>
          </cell>
        </row>
      </sheetData>
    </sheetDataSet>
  </externalBook>
</externalLink>
</file>

<file path=xl/externalLinks/externalLink1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гр.БП"/>
      <sheetName val="ИТ-бюджет"/>
    </sheetNames>
    <sheetDataSet>
      <sheetData sheetId="0" refreshError="1"/>
      <sheetData sheetId="1">
        <row r="5">
          <cell r="L5">
            <v>93</v>
          </cell>
        </row>
        <row r="6">
          <cell r="L6">
            <v>93</v>
          </cell>
        </row>
        <row r="8">
          <cell r="L8">
            <v>12</v>
          </cell>
        </row>
        <row r="9">
          <cell r="L9">
            <v>56</v>
          </cell>
        </row>
        <row r="10">
          <cell r="L10">
            <v>15</v>
          </cell>
        </row>
        <row r="11">
          <cell r="L11">
            <v>10</v>
          </cell>
        </row>
        <row r="18">
          <cell r="L18">
            <v>0</v>
          </cell>
        </row>
        <row r="27">
          <cell r="L27">
            <v>0</v>
          </cell>
        </row>
        <row r="30">
          <cell r="L30">
            <v>0</v>
          </cell>
        </row>
        <row r="38">
          <cell r="L38">
            <v>0</v>
          </cell>
        </row>
        <row r="46">
          <cell r="L46">
            <v>0</v>
          </cell>
        </row>
        <row r="51">
          <cell r="L51">
            <v>0</v>
          </cell>
        </row>
        <row r="56">
          <cell r="L56">
            <v>0</v>
          </cell>
        </row>
        <row r="66">
          <cell r="L66">
            <v>0</v>
          </cell>
        </row>
        <row r="77">
          <cell r="L77">
            <v>0</v>
          </cell>
        </row>
        <row r="85">
          <cell r="L85">
            <v>0</v>
          </cell>
        </row>
        <row r="93">
          <cell r="L93">
            <v>0</v>
          </cell>
        </row>
        <row r="95">
          <cell r="L95">
            <v>0</v>
          </cell>
        </row>
      </sheetData>
    </sheetDataSet>
  </externalBook>
</externalLink>
</file>

<file path=xl/externalLinks/externalLink1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гр.БП"/>
      <sheetName val="ИТ-бюджет"/>
      <sheetName val="Лист1"/>
      <sheetName val="план 2000"/>
      <sheetName val="расчет тарифов"/>
      <sheetName val="ИТОГИ  по Н,Р,Э,Q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еверо - Запад"/>
      <sheetName val="Центр"/>
      <sheetName val="Волга"/>
      <sheetName val="Юг"/>
      <sheetName val="Урал"/>
      <sheetName val="Сибирь"/>
      <sheetName val=" Восток"/>
      <sheetName val="Изолир. и децентр."/>
      <sheetName val="Россия "/>
      <sheetName val="ИТОГИ  по Н,Р,Э,Q"/>
      <sheetName val="Диаграмма5"/>
      <sheetName val="Тепло"/>
      <sheetName val="Лист13"/>
      <sheetName val="Регионы"/>
      <sheetName val="Лист1"/>
      <sheetName val="НП-2-12-П"/>
      <sheetName val="Контрагенты"/>
      <sheetName val="ИТ-бюджет"/>
      <sheetName val="план 2000"/>
      <sheetName val="Справочник"/>
      <sheetName val="Т12"/>
      <sheetName val="2007"/>
      <sheetName val="Некоммерческий отпуск"/>
      <sheetName val="Работы "/>
      <sheetName val="табл 1"/>
      <sheetName val="жилой фонд"/>
      <sheetName val="исх данные"/>
      <sheetName val="Службы"/>
      <sheetName val="навигация"/>
      <sheetName val="Лист"/>
      <sheetName val="Т3"/>
      <sheetName val="ВСЕ_58"/>
      <sheetName val="Данные"/>
      <sheetName val="For Bezik Стратег-1130-июль"/>
      <sheetName val="Титульный лист С-П"/>
      <sheetName val="расчет тарифов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1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гр.БП"/>
      <sheetName val="ИТ-бюджет"/>
      <sheetName val="Лист1"/>
      <sheetName val="Титульный лист"/>
      <sheetName val="ИТОГИ  по Н,Р,Э,Q"/>
      <sheetName val="план 2000"/>
      <sheetName val="Гр5(о)"/>
    </sheetNames>
    <sheetDataSet>
      <sheetData sheetId="0" refreshError="1"/>
      <sheetData sheetId="1">
        <row r="5">
          <cell r="L5">
            <v>93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Инструкция"/>
      <sheetName val="Заголовок"/>
      <sheetName val="Справочник"/>
      <sheetName val="Справочники"/>
      <sheetName val="сбыт2008"/>
      <sheetName val="Сбыт2009"/>
      <sheetName val="Сбыт2010"/>
      <sheetName val="сети2008"/>
      <sheetName val="Сети2009"/>
      <sheetName val="Сети2010"/>
      <sheetName val="ЭСО"/>
      <sheetName val="Рег генер2008"/>
      <sheetName val="Рег генер2009"/>
      <sheetName val="Рег генер2010"/>
      <sheetName val="Баланс ээ"/>
      <sheetName val="Баланс ээ2009"/>
      <sheetName val="Баланс мощности"/>
      <sheetName val="Баланс мощности2009"/>
      <sheetName val="Свод2008"/>
      <sheetName val="Свод 2009"/>
      <sheetName val="Свод 2010"/>
      <sheetName val="Титул"/>
      <sheetName val="Прил 1"/>
      <sheetName val="Прил 2"/>
      <sheetName val="Прил 3"/>
      <sheetName val="regs"/>
      <sheetName val="Регионы"/>
      <sheetName val="Лист1"/>
      <sheetName val="Лист2"/>
    </sheetNames>
    <sheetDataSet>
      <sheetData sheetId="0"/>
      <sheetData sheetId="1">
        <row r="15">
          <cell r="B15">
            <v>2006</v>
          </cell>
        </row>
      </sheetData>
      <sheetData sheetId="2"/>
      <sheetData sheetId="3"/>
      <sheetData sheetId="4">
        <row r="15">
          <cell r="B15" t="str">
            <v>ИНН</v>
          </cell>
        </row>
      </sheetData>
      <sheetData sheetId="5"/>
      <sheetData sheetId="6"/>
      <sheetData sheetId="7"/>
      <sheetData sheetId="8"/>
      <sheetData sheetId="9">
        <row r="8">
          <cell r="H8">
            <v>911857</v>
          </cell>
        </row>
      </sheetData>
      <sheetData sheetId="10"/>
      <sheetData sheetId="11">
        <row r="9">
          <cell r="F9">
            <v>831.91</v>
          </cell>
        </row>
      </sheetData>
      <sheetData sheetId="12"/>
      <sheetData sheetId="13">
        <row r="13">
          <cell r="F13">
            <v>1763.82</v>
          </cell>
        </row>
        <row r="14">
          <cell r="F14">
            <v>3897.8</v>
          </cell>
        </row>
        <row r="15">
          <cell r="F15">
            <v>18083.400000000001</v>
          </cell>
        </row>
        <row r="16">
          <cell r="F16">
            <v>35719</v>
          </cell>
        </row>
        <row r="17">
          <cell r="F17">
            <v>0</v>
          </cell>
        </row>
        <row r="18">
          <cell r="F18">
            <v>0</v>
          </cell>
        </row>
        <row r="19">
          <cell r="F19">
            <v>0</v>
          </cell>
        </row>
        <row r="20">
          <cell r="F20">
            <v>8893.16</v>
          </cell>
        </row>
        <row r="21">
          <cell r="F21">
            <v>2323</v>
          </cell>
        </row>
        <row r="22">
          <cell r="F22">
            <v>12448</v>
          </cell>
        </row>
        <row r="23">
          <cell r="F23">
            <v>19120</v>
          </cell>
        </row>
        <row r="24">
          <cell r="F24">
            <v>102248.18000000001</v>
          </cell>
        </row>
        <row r="25">
          <cell r="F25">
            <v>0</v>
          </cell>
        </row>
        <row r="26">
          <cell r="F26">
            <v>0</v>
          </cell>
        </row>
        <row r="27">
          <cell r="F27">
            <v>102248.18000000001</v>
          </cell>
        </row>
        <row r="28">
          <cell r="F28">
            <v>2151</v>
          </cell>
        </row>
        <row r="30">
          <cell r="F30">
            <v>2151</v>
          </cell>
        </row>
        <row r="31">
          <cell r="F31">
            <v>0</v>
          </cell>
        </row>
        <row r="32">
          <cell r="F32">
            <v>0</v>
          </cell>
        </row>
        <row r="33">
          <cell r="F33">
            <v>1223.44</v>
          </cell>
        </row>
        <row r="35">
          <cell r="F35">
            <v>1223.44</v>
          </cell>
        </row>
        <row r="36">
          <cell r="F36">
            <v>0</v>
          </cell>
        </row>
        <row r="37">
          <cell r="F37">
            <v>0</v>
          </cell>
        </row>
        <row r="38">
          <cell r="F38">
            <v>0</v>
          </cell>
        </row>
        <row r="39">
          <cell r="F39">
            <v>1723.56</v>
          </cell>
        </row>
        <row r="40">
          <cell r="F40">
            <v>5098</v>
          </cell>
        </row>
        <row r="42">
          <cell r="F42">
            <v>0</v>
          </cell>
        </row>
        <row r="44">
          <cell r="F44">
            <v>107346.18000000001</v>
          </cell>
        </row>
        <row r="46">
          <cell r="F46">
            <v>172.958</v>
          </cell>
        </row>
        <row r="48">
          <cell r="F48">
            <v>62.064882803917712</v>
          </cell>
        </row>
      </sheetData>
      <sheetData sheetId="14"/>
      <sheetData sheetId="15"/>
      <sheetData sheetId="16">
        <row r="12">
          <cell r="H12">
            <v>852.7</v>
          </cell>
          <cell r="I12">
            <v>5574.1000000000013</v>
          </cell>
        </row>
        <row r="13">
          <cell r="I13">
            <v>133.11999999999998</v>
          </cell>
          <cell r="J13">
            <v>4.1500000000000004</v>
          </cell>
        </row>
        <row r="14">
          <cell r="J14">
            <v>3093.3500000000008</v>
          </cell>
        </row>
        <row r="15">
          <cell r="G15">
            <v>174.72</v>
          </cell>
        </row>
        <row r="16">
          <cell r="G16">
            <v>15929.03</v>
          </cell>
        </row>
        <row r="18">
          <cell r="G18">
            <v>416.91</v>
          </cell>
          <cell r="H18">
            <v>69.09</v>
          </cell>
          <cell r="I18">
            <v>641.72</v>
          </cell>
          <cell r="J18">
            <v>653.23</v>
          </cell>
        </row>
        <row r="22">
          <cell r="G22">
            <v>9260.0399999999991</v>
          </cell>
          <cell r="H22">
            <v>646.34</v>
          </cell>
          <cell r="I22">
            <v>1972.15</v>
          </cell>
          <cell r="J22">
            <v>2444.27</v>
          </cell>
        </row>
        <row r="24">
          <cell r="G24">
            <v>550.57000000000005</v>
          </cell>
        </row>
      </sheetData>
      <sheetData sheetId="17"/>
      <sheetData sheetId="18">
        <row r="12">
          <cell r="H12">
            <v>146.99</v>
          </cell>
          <cell r="I12">
            <v>841.04</v>
          </cell>
        </row>
        <row r="13">
          <cell r="I13">
            <v>55.51</v>
          </cell>
          <cell r="J13">
            <v>0.54</v>
          </cell>
        </row>
        <row r="14">
          <cell r="J14">
            <v>516.70000000000005</v>
          </cell>
        </row>
        <row r="15">
          <cell r="G15">
            <v>19.77</v>
          </cell>
        </row>
        <row r="16">
          <cell r="G16">
            <v>2081.48</v>
          </cell>
        </row>
        <row r="18">
          <cell r="G18">
            <v>51.84</v>
          </cell>
          <cell r="H18">
            <v>8.33</v>
          </cell>
          <cell r="I18">
            <v>87.99</v>
          </cell>
          <cell r="J18">
            <v>97.35</v>
          </cell>
        </row>
        <row r="22">
          <cell r="G22">
            <v>1063.8700000000001</v>
          </cell>
          <cell r="H22">
            <v>82.61</v>
          </cell>
          <cell r="I22">
            <v>289.84999999999997</v>
          </cell>
          <cell r="J22">
            <v>419.41</v>
          </cell>
        </row>
        <row r="24">
          <cell r="G24">
            <v>69.819999999999993</v>
          </cell>
        </row>
      </sheetData>
      <sheetData sheetId="19"/>
      <sheetData sheetId="20">
        <row r="5">
          <cell r="D5">
            <v>13537313.800000001</v>
          </cell>
        </row>
        <row r="7">
          <cell r="D7" t="str">
            <v>-</v>
          </cell>
        </row>
        <row r="8">
          <cell r="D8">
            <v>1912467.7</v>
          </cell>
        </row>
        <row r="9">
          <cell r="D9">
            <v>1912467.7</v>
          </cell>
        </row>
        <row r="10">
          <cell r="D10">
            <v>0</v>
          </cell>
        </row>
        <row r="14">
          <cell r="D14" t="str">
            <v>-</v>
          </cell>
        </row>
        <row r="16">
          <cell r="D16">
            <v>15449781.5</v>
          </cell>
        </row>
        <row r="19">
          <cell r="J19">
            <v>35719</v>
          </cell>
        </row>
        <row r="20">
          <cell r="D20">
            <v>0</v>
          </cell>
          <cell r="J20">
            <v>0</v>
          </cell>
        </row>
        <row r="21">
          <cell r="J21">
            <v>172.958</v>
          </cell>
        </row>
        <row r="22">
          <cell r="D22">
            <v>62.064882803917712</v>
          </cell>
          <cell r="J22">
            <v>62.064882803917712</v>
          </cell>
        </row>
        <row r="23">
          <cell r="D23">
            <v>68730.705000000002</v>
          </cell>
          <cell r="G23">
            <v>3236.38</v>
          </cell>
          <cell r="H23">
            <v>65494.324999999997</v>
          </cell>
          <cell r="I23">
            <v>0</v>
          </cell>
          <cell r="J23">
            <v>0</v>
          </cell>
        </row>
        <row r="24">
          <cell r="D24">
            <v>1367320.0111700001</v>
          </cell>
          <cell r="G24">
            <v>168287.43117</v>
          </cell>
          <cell r="H24">
            <v>1199032.58</v>
          </cell>
          <cell r="I24">
            <v>0</v>
          </cell>
          <cell r="J24">
            <v>8893.16</v>
          </cell>
        </row>
        <row r="25">
          <cell r="D25">
            <v>356232.56870420009</v>
          </cell>
          <cell r="G25">
            <v>42926.126704199989</v>
          </cell>
          <cell r="H25">
            <v>313306.4420000001</v>
          </cell>
          <cell r="I25">
            <v>0</v>
          </cell>
          <cell r="J25">
            <v>2323</v>
          </cell>
        </row>
        <row r="26">
          <cell r="D26">
            <v>633959.43999999983</v>
          </cell>
          <cell r="G26">
            <v>13470.17</v>
          </cell>
          <cell r="H26">
            <v>620489.26999999979</v>
          </cell>
          <cell r="I26">
            <v>0</v>
          </cell>
          <cell r="J26">
            <v>12448</v>
          </cell>
        </row>
        <row r="27">
          <cell r="D27">
            <v>1931715.3863400002</v>
          </cell>
          <cell r="F27">
            <v>121402.78487999999</v>
          </cell>
          <cell r="G27">
            <v>168319.54146000001</v>
          </cell>
          <cell r="H27">
            <v>1641993.06</v>
          </cell>
          <cell r="I27">
            <v>0</v>
          </cell>
          <cell r="J27">
            <v>42865.020000000004</v>
          </cell>
        </row>
        <row r="28">
          <cell r="D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</row>
        <row r="29">
          <cell r="D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</row>
        <row r="30">
          <cell r="D30">
            <v>910962.44626999972</v>
          </cell>
          <cell r="G30">
            <v>67368.385269999999</v>
          </cell>
          <cell r="H30">
            <v>843594.06099999975</v>
          </cell>
          <cell r="I30">
            <v>0</v>
          </cell>
          <cell r="J30">
            <v>5098</v>
          </cell>
        </row>
        <row r="31">
          <cell r="D31">
            <v>241252.6</v>
          </cell>
          <cell r="G31">
            <v>1414.1</v>
          </cell>
          <cell r="H31">
            <v>239838.5</v>
          </cell>
          <cell r="I31">
            <v>0</v>
          </cell>
          <cell r="J31">
            <v>2151</v>
          </cell>
        </row>
        <row r="33">
          <cell r="D33">
            <v>241252.6</v>
          </cell>
          <cell r="G33">
            <v>1414.1</v>
          </cell>
          <cell r="H33">
            <v>239838.5</v>
          </cell>
          <cell r="I33">
            <v>0</v>
          </cell>
          <cell r="J33">
            <v>2151</v>
          </cell>
        </row>
        <row r="34">
          <cell r="D34">
            <v>477372.60026999982</v>
          </cell>
          <cell r="G34">
            <v>57188.515270000004</v>
          </cell>
          <cell r="H34">
            <v>420184.08499999985</v>
          </cell>
          <cell r="I34">
            <v>0</v>
          </cell>
          <cell r="J34">
            <v>1723.56</v>
          </cell>
        </row>
        <row r="35">
          <cell r="D35">
            <v>192337.24599999996</v>
          </cell>
          <cell r="G35">
            <v>8765.77</v>
          </cell>
          <cell r="H35">
            <v>183571.47599999997</v>
          </cell>
          <cell r="I35">
            <v>0</v>
          </cell>
          <cell r="J35">
            <v>1223.44</v>
          </cell>
        </row>
        <row r="36">
          <cell r="D36">
            <v>5268920.5574842002</v>
          </cell>
          <cell r="E36">
            <v>0</v>
          </cell>
          <cell r="F36">
            <v>121402.78487999999</v>
          </cell>
          <cell r="G36">
            <v>463608.03460420005</v>
          </cell>
          <cell r="H36">
            <v>4683909.7379999999</v>
          </cell>
          <cell r="I36">
            <v>0</v>
          </cell>
          <cell r="J36">
            <v>107346.18000000001</v>
          </cell>
        </row>
        <row r="37">
          <cell r="F37">
            <v>138.34239961852103</v>
          </cell>
        </row>
        <row r="38">
          <cell r="D38">
            <v>20718702.057484202</v>
          </cell>
          <cell r="F38">
            <v>20826048.237484202</v>
          </cell>
          <cell r="J38">
            <v>107346.18000000001</v>
          </cell>
        </row>
        <row r="40">
          <cell r="D40">
            <v>14881.03</v>
          </cell>
          <cell r="F40">
            <v>15053.988000000001</v>
          </cell>
          <cell r="J40">
            <v>172.958</v>
          </cell>
        </row>
        <row r="42">
          <cell r="D42">
            <v>139.22895160808224</v>
          </cell>
          <cell r="J42">
            <v>62.064882803917712</v>
          </cell>
        </row>
        <row r="45">
          <cell r="J45">
            <v>166</v>
          </cell>
        </row>
      </sheetData>
      <sheetData sheetId="21"/>
      <sheetData sheetId="22"/>
      <sheetData sheetId="23"/>
      <sheetData sheetId="24"/>
      <sheetData sheetId="25"/>
      <sheetData sheetId="26"/>
      <sheetData sheetId="27">
        <row r="1">
          <cell r="A1" t="str">
            <v>Выберите регион из списка…</v>
          </cell>
        </row>
      </sheetData>
      <sheetData sheetId="28"/>
      <sheetData sheetId="29"/>
      <sheetData sheetId="30"/>
    </sheetDataSet>
  </externalBook>
</externalLink>
</file>

<file path=xl/externalLinks/externalLink1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справления 19.05.2006"/>
      <sheetName val="Заголовок"/>
      <sheetName val="Содержание"/>
      <sheetName val="3"/>
      <sheetName val="4"/>
      <sheetName val="5"/>
      <sheetName val="6"/>
      <sheetName val="15"/>
      <sheetName val="16"/>
      <sheetName val="17"/>
      <sheetName val="17.1"/>
      <sheetName val="18.2"/>
      <sheetName val="20"/>
      <sheetName val="ЛО 20.1"/>
      <sheetName val="20.1"/>
      <sheetName val="21.3"/>
      <sheetName val="24"/>
      <sheetName val="25"/>
      <sheetName val="27"/>
      <sheetName val="P2.1"/>
      <sheetName val="P2.2"/>
      <sheetName val="2.3"/>
      <sheetName val="Лист1"/>
      <sheetName val="перекрестка"/>
      <sheetName val="1кв (приток)"/>
      <sheetName val="2 кв(приток)"/>
      <sheetName val="3 кв (приток)"/>
      <sheetName val="4 кв (приток)"/>
      <sheetName val="1кв(отток)"/>
      <sheetName val="2кв(отток)"/>
      <sheetName val="3кв(отток)"/>
      <sheetName val="4кв(отток)"/>
      <sheetName val="ВЭС"/>
      <sheetName val="ГтЭС"/>
      <sheetName val="КС"/>
      <sheetName val="КнЭС"/>
      <sheetName val="ЛпЭС"/>
      <sheetName val="ЛжЭС"/>
      <sheetName val="НлЭС"/>
      <sheetName val="ПрЭС"/>
      <sheetName val="ТхЭС"/>
      <sheetName val="СИСО"/>
      <sheetName val="ДСО"/>
      <sheetName val="Отток свод 3 кв ЛЭ"/>
      <sheetName val="Свод"/>
      <sheetName val="Справочники"/>
      <sheetName val="29"/>
      <sheetName val="21"/>
      <sheetName val="23"/>
      <sheetName val="26"/>
      <sheetName val="28"/>
      <sheetName val="19"/>
      <sheetName val="22"/>
      <sheetName val="17_1"/>
      <sheetName val="18_2"/>
      <sheetName val="P2_1"/>
      <sheetName val="2_3"/>
      <sheetName val="Цены за точку"/>
      <sheetName val="СВОД-инвестиции для БП"/>
      <sheetName val="объекты РСК"/>
      <sheetName val="ДПН"/>
      <sheetName val="Консолидация"/>
      <sheetName val="СПб"/>
      <sheetName val="ЛО"/>
      <sheetName val="Характеристика "/>
      <sheetName val="Основные фонды"/>
      <sheetName val="НЗС 14.11.2011"/>
      <sheetName val="тарифы"/>
      <sheetName val="Перегруппировка 2011-2016"/>
      <sheetName val="анализ 2012 год"/>
      <sheetName val="ИТОГИ"/>
      <sheetName val="Критерии СПб"/>
      <sheetName val="Критерии ЛО"/>
      <sheetName val="на 1 тут"/>
      <sheetName val="эл ст"/>
      <sheetName val="1.17.17.9 Отток"/>
      <sheetName val="сравнение 4 кв."/>
      <sheetName val="доп табл"/>
      <sheetName val="сравнение 3 кв. (2)"/>
      <sheetName val="краткий"/>
      <sheetName val="анализ от БП_СДЕЛАТЬ!!"/>
      <sheetName val="передача"/>
      <sheetName val="Приток"/>
      <sheetName val="Отток"/>
      <sheetName val="1 кв."/>
      <sheetName val="2 кв"/>
      <sheetName val="СПбВС "/>
      <sheetName val="ЛпЭС НЕТ"/>
      <sheetName val="Лист2"/>
      <sheetName val="1.10.1-личное страхование"/>
    </sheetNames>
    <sheetDataSet>
      <sheetData sheetId="0"/>
      <sheetData sheetId="1"/>
      <sheetData sheetId="2"/>
      <sheetData sheetId="3"/>
      <sheetData sheetId="4" refreshError="1"/>
      <sheetData sheetId="5"/>
      <sheetData sheetId="6" refreshError="1">
        <row r="9">
          <cell r="E9">
            <v>654431</v>
          </cell>
        </row>
        <row r="28">
          <cell r="B28" t="str">
            <v>БП №1</v>
          </cell>
          <cell r="L28">
            <v>7072.05</v>
          </cell>
          <cell r="M28">
            <v>604.30600000000004</v>
          </cell>
          <cell r="N28">
            <v>3466.4659999999999</v>
          </cell>
        </row>
        <row r="29">
          <cell r="B29" t="str">
            <v>БП №2</v>
          </cell>
          <cell r="G29">
            <v>149.85</v>
          </cell>
        </row>
        <row r="30">
          <cell r="B30" t="str">
            <v>БП №3</v>
          </cell>
        </row>
        <row r="31">
          <cell r="B31" t="str">
            <v>БП №4</v>
          </cell>
        </row>
        <row r="32">
          <cell r="B32" t="str">
            <v>БП №5</v>
          </cell>
        </row>
        <row r="33">
          <cell r="B33" t="str">
            <v>БП №6</v>
          </cell>
          <cell r="G33">
            <v>77.680000000000007</v>
          </cell>
        </row>
        <row r="34">
          <cell r="B34" t="str">
            <v>БП №7</v>
          </cell>
          <cell r="G34">
            <v>16.96</v>
          </cell>
          <cell r="H34">
            <v>16.96</v>
          </cell>
          <cell r="J34">
            <v>4.16</v>
          </cell>
          <cell r="K34">
            <v>0</v>
          </cell>
        </row>
        <row r="35">
          <cell r="B35" t="str">
            <v>БП №8</v>
          </cell>
        </row>
        <row r="36">
          <cell r="B36" t="str">
            <v>БП №9</v>
          </cell>
        </row>
        <row r="37">
          <cell r="B37" t="str">
            <v>БП №10</v>
          </cell>
        </row>
        <row r="39">
          <cell r="E39">
            <v>0</v>
          </cell>
          <cell r="F39">
            <v>0</v>
          </cell>
          <cell r="G39">
            <v>265.68</v>
          </cell>
          <cell r="H39">
            <v>1354.32</v>
          </cell>
          <cell r="K39">
            <v>0</v>
          </cell>
          <cell r="L39">
            <v>0</v>
          </cell>
          <cell r="M39">
            <v>38.762750000000004</v>
          </cell>
          <cell r="N39">
            <v>197.59558333333334</v>
          </cell>
        </row>
        <row r="40">
          <cell r="E40">
            <v>3247.1039999999998</v>
          </cell>
          <cell r="F40">
            <v>267.25400000000002</v>
          </cell>
          <cell r="G40">
            <v>2221.9279999999999</v>
          </cell>
          <cell r="H40">
            <v>1489.3140000000001</v>
          </cell>
          <cell r="K40">
            <v>567.40708333333339</v>
          </cell>
          <cell r="L40">
            <v>40.154083333333332</v>
          </cell>
          <cell r="M40">
            <v>332.61891666666668</v>
          </cell>
          <cell r="N40">
            <v>195.69791666666666</v>
          </cell>
        </row>
        <row r="41">
          <cell r="E41">
            <v>0</v>
          </cell>
          <cell r="F41">
            <v>0</v>
          </cell>
          <cell r="G41">
            <v>190.49</v>
          </cell>
          <cell r="H41">
            <v>239.51</v>
          </cell>
          <cell r="K41">
            <v>0</v>
          </cell>
          <cell r="L41">
            <v>0</v>
          </cell>
          <cell r="M41">
            <v>30.398</v>
          </cell>
          <cell r="N41">
            <v>39.633749999999999</v>
          </cell>
        </row>
        <row r="46">
          <cell r="B46" t="str">
            <v>БП №1</v>
          </cell>
        </row>
        <row r="47">
          <cell r="B47" t="str">
            <v>БП №2</v>
          </cell>
        </row>
        <row r="48">
          <cell r="B48" t="str">
            <v>БП №3</v>
          </cell>
        </row>
        <row r="49">
          <cell r="B49" t="str">
            <v>БП №4</v>
          </cell>
        </row>
        <row r="50">
          <cell r="B50" t="str">
            <v>БП №5</v>
          </cell>
        </row>
        <row r="51">
          <cell r="B51" t="str">
            <v>БП №6</v>
          </cell>
        </row>
        <row r="52">
          <cell r="B52" t="str">
            <v>БП №7</v>
          </cell>
        </row>
        <row r="53">
          <cell r="B53" t="str">
            <v>БП №8</v>
          </cell>
        </row>
        <row r="54">
          <cell r="B54" t="str">
            <v>БП №9</v>
          </cell>
        </row>
        <row r="55">
          <cell r="B55" t="str">
            <v>БП №10</v>
          </cell>
        </row>
      </sheetData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/>
      <sheetData sheetId="14"/>
      <sheetData sheetId="15"/>
      <sheetData sheetId="16"/>
      <sheetData sheetId="17"/>
      <sheetData sheetId="18" refreshError="1"/>
      <sheetData sheetId="19" refreshError="1"/>
      <sheetData sheetId="20"/>
      <sheetData sheetId="21" refreshError="1"/>
      <sheetData sheetId="22"/>
      <sheetData sheetId="23">
        <row r="7">
          <cell r="F7">
            <v>800</v>
          </cell>
        </row>
      </sheetData>
      <sheetData sheetId="24" refreshError="1"/>
      <sheetData sheetId="25"/>
      <sheetData sheetId="26"/>
      <sheetData sheetId="27"/>
      <sheetData sheetId="28" refreshError="1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</sheetDataSet>
  </externalBook>
</externalLink>
</file>

<file path=xl/externalLinks/externalLink1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еверо - Запад"/>
      <sheetName val="Центр"/>
      <sheetName val="Волга"/>
      <sheetName val="Юг"/>
      <sheetName val="Урал"/>
      <sheetName val="Сибирь"/>
      <sheetName val=" Восток"/>
      <sheetName val="Изолир. и децентр."/>
      <sheetName val="Россия "/>
      <sheetName val="ИТОГИ  по Н,Р,Э,Q"/>
      <sheetName val="Диаграмма5"/>
      <sheetName val="Тепло"/>
      <sheetName val="Регионы"/>
      <sheetName val="ИТ-бюджет"/>
      <sheetName val="Лист1"/>
      <sheetName val="план 2000"/>
      <sheetName val="Лист3"/>
      <sheetName val="табл 1"/>
      <sheetName val="жилой фонд"/>
      <sheetName val="2002(v2)"/>
      <sheetName val="2002(v1)"/>
      <sheetName val="Лист13"/>
      <sheetName val="Работы "/>
      <sheetName val="навигация"/>
      <sheetName val="Т12"/>
      <sheetName val="ТО"/>
      <sheetName val="трансформация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3">
          <cell r="B3">
            <v>1990</v>
          </cell>
          <cell r="C3">
            <v>1995</v>
          </cell>
          <cell r="D3">
            <v>1996</v>
          </cell>
          <cell r="E3">
            <v>1997</v>
          </cell>
          <cell r="F3">
            <v>1998</v>
          </cell>
          <cell r="G3">
            <v>1999</v>
          </cell>
          <cell r="H3">
            <v>2000</v>
          </cell>
          <cell r="I3">
            <v>2001</v>
          </cell>
          <cell r="J3">
            <v>2002</v>
          </cell>
          <cell r="K3">
            <v>2003</v>
          </cell>
          <cell r="L3">
            <v>2004</v>
          </cell>
          <cell r="M3">
            <v>2005</v>
          </cell>
          <cell r="N3">
            <v>2010</v>
          </cell>
          <cell r="O3">
            <v>2015</v>
          </cell>
          <cell r="P3">
            <v>2020</v>
          </cell>
          <cell r="S3">
            <v>1990</v>
          </cell>
          <cell r="T3">
            <v>1995</v>
          </cell>
          <cell r="U3">
            <v>1996</v>
          </cell>
          <cell r="V3">
            <v>1997</v>
          </cell>
          <cell r="W3">
            <v>1998</v>
          </cell>
          <cell r="X3">
            <v>1999</v>
          </cell>
          <cell r="Y3">
            <v>2000</v>
          </cell>
          <cell r="Z3">
            <v>2001</v>
          </cell>
          <cell r="AA3">
            <v>2002</v>
          </cell>
          <cell r="AB3">
            <v>2003</v>
          </cell>
          <cell r="AC3">
            <v>2004</v>
          </cell>
          <cell r="AD3">
            <v>2005</v>
          </cell>
          <cell r="AE3">
            <v>2010</v>
          </cell>
          <cell r="AF3">
            <v>2015</v>
          </cell>
          <cell r="AG3">
            <v>2020</v>
          </cell>
          <cell r="AJ3">
            <v>1990</v>
          </cell>
          <cell r="AK3">
            <v>1995</v>
          </cell>
          <cell r="AL3">
            <v>1996</v>
          </cell>
          <cell r="AM3">
            <v>1997</v>
          </cell>
          <cell r="AN3">
            <v>1998</v>
          </cell>
          <cell r="AO3">
            <v>1999</v>
          </cell>
          <cell r="AP3">
            <v>2000</v>
          </cell>
          <cell r="AQ3">
            <v>2001</v>
          </cell>
          <cell r="AR3">
            <v>2002</v>
          </cell>
          <cell r="AS3">
            <v>2003</v>
          </cell>
          <cell r="AT3">
            <v>2004</v>
          </cell>
          <cell r="AU3">
            <v>2005</v>
          </cell>
          <cell r="AV3">
            <v>2010</v>
          </cell>
          <cell r="AW3">
            <v>2015</v>
          </cell>
          <cell r="AX3">
            <v>2020</v>
          </cell>
          <cell r="BA3">
            <v>1990</v>
          </cell>
          <cell r="BB3">
            <v>1995</v>
          </cell>
          <cell r="BC3">
            <v>1996</v>
          </cell>
          <cell r="BD3">
            <v>1997</v>
          </cell>
          <cell r="BE3">
            <v>1998</v>
          </cell>
          <cell r="BF3">
            <v>1999</v>
          </cell>
          <cell r="BG3">
            <v>2000</v>
          </cell>
          <cell r="BH3">
            <v>2001</v>
          </cell>
          <cell r="BI3">
            <v>2002</v>
          </cell>
          <cell r="BJ3">
            <v>2003</v>
          </cell>
          <cell r="BK3">
            <v>2004</v>
          </cell>
          <cell r="BL3">
            <v>2005</v>
          </cell>
          <cell r="BM3">
            <v>2010</v>
          </cell>
          <cell r="BN3">
            <v>2015</v>
          </cell>
          <cell r="BP3" t="str">
            <v>Q10/Q00</v>
          </cell>
          <cell r="BQ3" t="str">
            <v>Э10/Э00</v>
          </cell>
        </row>
        <row r="4">
          <cell r="E4" t="str">
            <v>о  т  ч  е  т</v>
          </cell>
          <cell r="H4" t="str">
            <v>ожид.</v>
          </cell>
          <cell r="K4" t="str">
            <v xml:space="preserve">          п  р  о  г  н  о  з</v>
          </cell>
          <cell r="V4" t="str">
            <v>о  т  ч  е  т</v>
          </cell>
          <cell r="Y4" t="str">
            <v>ожид.</v>
          </cell>
          <cell r="AB4" t="str">
            <v>п  р  о  г  н  о  з</v>
          </cell>
          <cell r="AL4" t="str">
            <v>о  т  ч  е  т</v>
          </cell>
          <cell r="AP4" t="str">
            <v>ожид.</v>
          </cell>
          <cell r="AS4" t="str">
            <v>п  р  о  г  н  о  з</v>
          </cell>
          <cell r="BC4" t="str">
            <v>о  т  ч  е  т</v>
          </cell>
          <cell r="BG4" t="str">
            <v>ожид.</v>
          </cell>
          <cell r="BJ4" t="str">
            <v xml:space="preserve">п  р  о  г  н  о  з  </v>
          </cell>
        </row>
      </sheetData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стовэнерго"/>
      <sheetName val="Приложение 2.25"/>
      <sheetName val="Прил 1_16 Аналит. табл."/>
      <sheetName val="Расчет расх. по RAB вар 3"/>
      <sheetName val="Расчет НВВ по RAB вар 3"/>
      <sheetName val="1.1.НВВ регионаRAB"/>
      <sheetName val="Расчет расх. по RAB без ПМ"/>
      <sheetName val="Расчет НВВ по RAB без ПМ"/>
      <sheetName val="Прил 1_10 Корр НВВ (2)"/>
      <sheetName val="Прил 1_11 Корр ИПР (2)"/>
      <sheetName val="Прил 1.4 Неподконтрольные (2)"/>
      <sheetName val="Энергия и ДЭКО 2014"/>
      <sheetName val="Ростов максимальный"/>
      <sheetName val="Расчет расх. по RAB вар до 2017"/>
      <sheetName val="Расчет НВВ по RAB вар 3 до 2017"/>
      <sheetName val="Прил 1.3 Подконтрольные"/>
      <sheetName val="Прил 1.4 Неподконтрольные"/>
      <sheetName val="Прил 1_5 ФСК "/>
      <sheetName val="Прил 1_6 Затраты потери"/>
      <sheetName val="Прил 1_7 Затраты ТСО"/>
      <sheetName val="Прил 1_8 Баланс"/>
      <sheetName val="Прил 1_10 Корр НВВ"/>
      <sheetName val="Прил 1_11 Корр ИПР"/>
      <sheetName val="Корр ИПР по 2013г "/>
      <sheetName val="Доля 1 ставки в 2013"/>
      <sheetName val="Прил 1_13 Некомпенсир. потери"/>
      <sheetName val="Прил 1_14 Эк. потерь (объем)"/>
      <sheetName val="Прил_1_15_Расчет_аморт_13-14"/>
      <sheetName val="Прил_1_17_Расчет_у_е_14"/>
      <sheetName val="Прил_1_17_1_Расчет у_е"/>
      <sheetName val="Свод (2)"/>
      <sheetName val="Прил_1_19_П_1.24."/>
      <sheetName val="1.11. П1.25"/>
      <sheetName val="баланс ээ"/>
      <sheetName val="баланс мощности"/>
      <sheetName val="Прил_1_21_П_2.1."/>
      <sheetName val="Прил_1_22_П_2.2."/>
      <sheetName val="Прил 1_23 Коррект. надежн."/>
      <sheetName val="НВВ передача 2013"/>
      <sheetName val="Долг.индекс"/>
      <sheetName val="Налог на прибыль_инд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40">
          <cell r="Q40">
            <v>3028605.5321841137</v>
          </cell>
          <cell r="R40">
            <v>3128486.2577437544</v>
          </cell>
        </row>
      </sheetData>
      <sheetData sheetId="14">
        <row r="25">
          <cell r="M25">
            <v>1442905.6442867557</v>
          </cell>
        </row>
        <row r="28">
          <cell r="M28">
            <v>2527027.7999999998</v>
          </cell>
        </row>
        <row r="29">
          <cell r="M29">
            <v>-3604.827067980857</v>
          </cell>
        </row>
        <row r="31">
          <cell r="M31">
            <v>97053.7</v>
          </cell>
        </row>
        <row r="161">
          <cell r="M161">
            <v>14636452.698661966</v>
          </cell>
        </row>
      </sheetData>
      <sheetData sheetId="15">
        <row r="15">
          <cell r="L15">
            <v>869618.94939894765</v>
          </cell>
          <cell r="M15">
            <v>898298.21142345457</v>
          </cell>
        </row>
        <row r="18">
          <cell r="L18">
            <v>1696028.031110185</v>
          </cell>
          <cell r="M18">
            <v>1751961.5320288765</v>
          </cell>
        </row>
      </sheetData>
      <sheetData sheetId="16">
        <row r="8">
          <cell r="K8">
            <v>3664970.8977887202</v>
          </cell>
        </row>
      </sheetData>
      <sheetData sheetId="17"/>
      <sheetData sheetId="18"/>
      <sheetData sheetId="19"/>
      <sheetData sheetId="20">
        <row r="36">
          <cell r="R36">
            <v>12693.333999999999</v>
          </cell>
        </row>
      </sheetData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</sheetDataSet>
  </externalBook>
</externalLink>
</file>

<file path=xl/externalLinks/externalLink1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стовэнерго"/>
      <sheetName val="Приложение 2.25"/>
      <sheetName val="Прил 1_16 Аналит. табл."/>
      <sheetName val="Расчет расх. по RAB вар 3"/>
      <sheetName val="Расчет НВВ по RAB вар 3"/>
      <sheetName val="1.1.НВВ регионаRAB"/>
      <sheetName val="Расчет расх. по RAB без ПМ"/>
      <sheetName val="Расчет НВВ по RAB без ПМ"/>
      <sheetName val="Прил 1_10 Корр НВВ (2)"/>
      <sheetName val="Прил 1_11 Корр ИПР (2)"/>
      <sheetName val="Прил 1.4 Неподконтрольные (2)"/>
      <sheetName val="Энергия и ДЭКО 2014"/>
      <sheetName val="Ростов максимальный"/>
      <sheetName val="Расчет расх. по RAB вар до 2017"/>
      <sheetName val="Расчет НВВ по RAB вар 3 до 2017"/>
      <sheetName val="Прил 1.3 Подконтрольные"/>
      <sheetName val="Прил 1.4 Неподконтрольные"/>
      <sheetName val="Прил 1_5 ФСК "/>
      <sheetName val="Прил 1_6 Затраты потери"/>
      <sheetName val="Прил 1_7 Затраты ТСО"/>
      <sheetName val="Прил 1_8 Баланс"/>
      <sheetName val="Прил 1_10 Корр НВВ"/>
      <sheetName val="Прил 1_11 Корр ИПР"/>
      <sheetName val="Корр ИПР по 2013г "/>
      <sheetName val="Доля 1 ставки в 2013"/>
      <sheetName val="Прил 1_13 Некомпенсир. потери"/>
      <sheetName val="Прил 1_14 Эк. потерь (объем)"/>
      <sheetName val="Прил_1_15_Расчет_аморт_13-14"/>
      <sheetName val="Прил_1_17_Расчет_у_е_14"/>
      <sheetName val="Прил_1_17_1_Расчет у_е"/>
      <sheetName val="Свод (2)"/>
      <sheetName val="Прил_1_19_П_1.24."/>
      <sheetName val="1.11. П1.25"/>
      <sheetName val="баланс ээ"/>
      <sheetName val="баланс мощности"/>
      <sheetName val="Прил_1_21_П_2.1."/>
      <sheetName val="Прил_1_22_П_2.2."/>
      <sheetName val="Прил 1_23 Коррект. надежн."/>
      <sheetName val="НВВ передача 2013"/>
      <sheetName val="Долг.индекс"/>
      <sheetName val="Налог на прибыль_инд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25">
          <cell r="N25">
            <v>1436465.6454285714</v>
          </cell>
        </row>
        <row r="28">
          <cell r="N28">
            <v>2412569.6583434814</v>
          </cell>
        </row>
        <row r="29">
          <cell r="N29">
            <v>592743.64556647441</v>
          </cell>
        </row>
        <row r="31">
          <cell r="N31">
            <v>147806.19476555308</v>
          </cell>
        </row>
        <row r="161">
          <cell r="N161">
            <v>17774870.331733093</v>
          </cell>
        </row>
      </sheetData>
      <sheetData sheetId="15"/>
      <sheetData sheetId="16">
        <row r="18">
          <cell r="I18">
            <v>2589105</v>
          </cell>
          <cell r="M18">
            <v>250567.11904741597</v>
          </cell>
        </row>
        <row r="21">
          <cell r="I21">
            <v>7958286.3161624605</v>
          </cell>
          <cell r="K21">
            <v>5893429.2192462161</v>
          </cell>
          <cell r="M21">
            <v>6691806.9369774302</v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</sheetDataSet>
  </externalBook>
</externalLink>
</file>

<file path=xl/externalLinks/externalLink1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БОР НВВ 2014 под "/>
      <sheetName val="ставка ВН1"/>
      <sheetName val="Расчет темпа роста тарифа"/>
      <sheetName val=" НВВ 2014 год  по заявкам max"/>
      <sheetName val="Расчет темпа роста тарифа 2015"/>
      <sheetName val="Расчет темпа роста тарифа 2016"/>
      <sheetName val="Расчет темпа роста тарифа 2017"/>
      <sheetName val=" НВВ 2014 год  по заявкам min"/>
      <sheetName val=" НВВ 2014 год  по заявкам m (2"/>
      <sheetName val="Расчет темпа роста тарифа (3)"/>
      <sheetName val=" НВВ 2014 год сходим под максим"/>
      <sheetName val=" НВВ 2014 год сходим под min"/>
      <sheetName val="Расчет темпа роста тарифа (2)"/>
      <sheetName val="Лист10"/>
      <sheetName val="Лист1"/>
    </sheetNames>
    <sheetDataSet>
      <sheetData sheetId="0"/>
      <sheetData sheetId="1">
        <row r="7">
          <cell r="C7">
            <v>742.24030000000005</v>
          </cell>
        </row>
        <row r="8">
          <cell r="C8">
            <v>109.22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</sheetDataSet>
  </externalBook>
</externalLink>
</file>

<file path=xl/externalLinks/externalLink1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 НВВ 2014 год  по заявкам max"/>
      <sheetName val="население"/>
    </sheetNames>
    <sheetDataSet>
      <sheetData sheetId="0">
        <row r="25">
          <cell r="BQ25">
            <v>280727.32730533078</v>
          </cell>
        </row>
      </sheetData>
      <sheetData sheetId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tup"/>
      <sheetName val="M"/>
      <sheetName val="P"/>
      <sheetName val="R"/>
      <sheetName val="T"/>
      <sheetName val="V"/>
      <sheetName val="Sheet1"/>
      <sheetName val="Exhibit"/>
      <sheetName val="Payment Term and Deferrals"/>
      <sheetName val="Premium Support Calculation"/>
      <sheetName val="US GAAP Check"/>
      <sheetName val="App User Conversion Credit"/>
      <sheetName val="R3 Conversion Credit"/>
      <sheetName val="Safe Passage Conversion Credit"/>
      <sheetName val="Mandatory Fields"/>
      <sheetName val="Previous Net Spend"/>
      <sheetName val="Customer Information Sheet"/>
      <sheetName val="FES"/>
      <sheetName val="Лист1"/>
      <sheetName val="Матрица 1"/>
      <sheetName val="Лист 2"/>
      <sheetName val="Приложение 5 а)"/>
      <sheetName val="Приложение 20 а)"/>
      <sheetName val="QT_2007_March_Russia_MRSK-1_200"/>
    </sheetNames>
    <sheetDataSet>
      <sheetData sheetId="0" refreshError="1">
        <row r="5">
          <cell r="B5">
            <v>1</v>
          </cell>
        </row>
      </sheetData>
      <sheetData sheetId="1"/>
      <sheetData sheetId="2"/>
      <sheetData sheetId="3"/>
      <sheetData sheetId="4"/>
      <sheetData sheetId="5"/>
      <sheetData sheetId="6"/>
      <sheetData sheetId="7" refreshError="1">
        <row r="2749">
          <cell r="F2749">
            <v>0.17</v>
          </cell>
        </row>
        <row r="2752">
          <cell r="F2752">
            <v>0.17</v>
          </cell>
          <cell r="I2752">
            <v>5528756.25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раметры"/>
      <sheetName val="_параметры"/>
      <sheetName val="_топливо"/>
      <sheetName val="Производство электроэнергии"/>
      <sheetName val="Ш_Пр-во_ЭЭ"/>
      <sheetName val="_пр-во ЭЭ"/>
      <sheetName val="Передача электроэнергии"/>
      <sheetName val="Ш_Передача_ЭЭ"/>
      <sheetName val="_передача ЭЭ"/>
      <sheetName val="Производство теплоэнергии"/>
      <sheetName val="Ш_Произв_ТЭ"/>
      <sheetName val="_пр-во ТЭ параметры"/>
      <sheetName val="_Произв_ТЭ"/>
      <sheetName val="Передача теплоэнергии"/>
      <sheetName val="Ш_Пер_ТЭ"/>
      <sheetName val="_передачаТЭ"/>
      <sheetName val="_фикс_тарифы"/>
      <sheetName val="Финансы"/>
      <sheetName val="Фиксированные тарифы"/>
      <sheetName val="структура"/>
      <sheetName val="навигация"/>
      <sheetName val="импорт"/>
      <sheetName val="Д_Пр-во_ЭЭ"/>
      <sheetName val="Д_Передача_ЭЭ"/>
      <sheetName val="Д_Произв_ТЭ"/>
      <sheetName val="Д_ФиксТарифы"/>
      <sheetName val="Т1"/>
      <sheetName val="Ш_Т1"/>
      <sheetName val="Т2"/>
      <sheetName val="Ш_Т2"/>
      <sheetName val="Т3"/>
      <sheetName val="Ш_Т3"/>
      <sheetName val="Т4"/>
      <sheetName val="Т5"/>
      <sheetName val="Т6"/>
      <sheetName val="Ш_Т6"/>
      <sheetName val="Т7_ТУ"/>
      <sheetName val="Т7"/>
      <sheetName val="Ш_Т8"/>
      <sheetName val="Т8"/>
      <sheetName val="Т9"/>
      <sheetName val="Ш_Т9"/>
      <sheetName val="Т10"/>
      <sheetName val="Ш_Т10"/>
      <sheetName val="Т11"/>
      <sheetName val="Ш_Т11"/>
      <sheetName val="Т12"/>
      <sheetName val="Ш_Т12"/>
      <sheetName val="Т13"/>
      <sheetName val="Т14"/>
      <sheetName val="Т15"/>
      <sheetName val="Т15.1"/>
      <sheetName val="Т15.2"/>
      <sheetName val="Т15.3"/>
      <sheetName val="Т15.4"/>
      <sheetName val="Т16"/>
      <sheetName val="Т16.1"/>
      <sheetName val="Т16.2"/>
      <sheetName val="Т16.3"/>
      <sheetName val="Т16.4"/>
      <sheetName val="Т17"/>
      <sheetName val="Т17.1"/>
      <sheetName val="Т17.2"/>
      <sheetName val="Т17.3"/>
      <sheetName val="Т17.4"/>
      <sheetName val="Т18"/>
      <sheetName val="Т18.1"/>
      <sheetName val="Т18.2"/>
      <sheetName val="Т19"/>
      <sheetName val="Т19.1"/>
      <sheetName val="Т19.2"/>
      <sheetName val="Т20"/>
      <sheetName val="Т21"/>
      <sheetName val="Т21.1"/>
      <sheetName val="Т21.2"/>
      <sheetName val="Т21.3"/>
      <sheetName val="Т21.4"/>
      <sheetName val="Т22"/>
      <sheetName val="_Т22"/>
      <sheetName val="Ш_Т22"/>
      <sheetName val="БазТариф"/>
      <sheetName val="Т23"/>
      <sheetName val="Т24"/>
      <sheetName val="Т24.1"/>
      <sheetName val="Т25"/>
      <sheetName val="Т25.1"/>
      <sheetName val="Т26"/>
      <sheetName val="Т27"/>
      <sheetName val="Ш_Т27"/>
      <sheetName val="Ф1"/>
      <sheetName val="Ш_Ф1"/>
      <sheetName val="Т28"/>
      <sheetName val="Т28.1"/>
      <sheetName val="Т28.2"/>
      <sheetName val="Т28.3"/>
      <sheetName val="Т29"/>
      <sheetName val="Ш_Т29"/>
      <sheetName val="Т29.1"/>
      <sheetName val="Ф2"/>
      <sheetName val="Ф3"/>
      <sheetName val="Ш_Ф3"/>
      <sheetName val="П1"/>
      <sheetName val="П2"/>
      <sheetName val="Лист"/>
      <sheetName val="Баланс"/>
      <sheetName val="Т19_1"/>
      <sheetName val="Exhibit"/>
      <sheetName val="Setup"/>
      <sheetName val="FES"/>
      <sheetName val="сл 11 Тариф2010-2015"/>
      <sheetName val="Баланс ээ"/>
      <sheetName val="Баланс мощности"/>
      <sheetName val="regs"/>
      <sheetName val="УФ-61"/>
      <sheetName val="Tarif_300_6_2004 для фэк скорр"/>
      <sheetName val="Integrali e proporzionali"/>
      <sheetName val="Base"/>
      <sheetName val="1. Subsidiary"/>
      <sheetName val="ЭСО"/>
      <sheetName val="Ген. не уч. ОРЭМ"/>
      <sheetName val="сети"/>
      <sheetName val="Свод"/>
      <sheetName val="Справочник"/>
      <sheetName val="Заголовок2"/>
      <sheetName val="шаблон для R3"/>
      <sheetName val="Классиф_"/>
    </sheetNames>
    <sheetDataSet>
      <sheetData sheetId="0" refreshError="1">
        <row r="4">
          <cell r="B4">
            <v>0</v>
          </cell>
        </row>
        <row r="5">
          <cell r="B5">
            <v>0</v>
          </cell>
        </row>
        <row r="6">
          <cell r="B6">
            <v>0</v>
          </cell>
        </row>
        <row r="7">
          <cell r="B7">
            <v>1</v>
          </cell>
        </row>
        <row r="8">
          <cell r="B8">
            <v>0</v>
          </cell>
        </row>
        <row r="9">
          <cell r="B9">
            <v>1</v>
          </cell>
        </row>
        <row r="10">
          <cell r="B10">
            <v>1</v>
          </cell>
        </row>
        <row r="11">
          <cell r="B11">
            <v>1</v>
          </cell>
        </row>
      </sheetData>
      <sheetData sheetId="1" refreshError="1"/>
      <sheetData sheetId="2" refreshError="1"/>
      <sheetData sheetId="3" refreshError="1">
        <row r="23">
          <cell r="A23" t="str">
            <v>Оптовый рынок</v>
          </cell>
        </row>
        <row r="38">
          <cell r="A38" t="str">
            <v>Сальдо-переток</v>
          </cell>
        </row>
      </sheetData>
      <sheetData sheetId="4" refreshError="1"/>
      <sheetData sheetId="5" refreshError="1"/>
      <sheetData sheetId="6" refreshError="1"/>
      <sheetData sheetId="7" refreshError="1">
        <row r="79">
          <cell r="A79" t="str">
            <v>СК и генераторы, работающие в режиме СК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5">
          <cell r="A5" t="str">
            <v>Производство электроэнергии</v>
          </cell>
        </row>
        <row r="16">
          <cell r="A16" t="str">
            <v>Передача электроэнергии</v>
          </cell>
        </row>
        <row r="26">
          <cell r="A26" t="str">
            <v>Производство теплоэнергии</v>
          </cell>
        </row>
        <row r="32">
          <cell r="A32" t="str">
            <v>Производство теплоэнергии</v>
          </cell>
        </row>
        <row r="38">
          <cell r="A38" t="str">
            <v>Производство теплоэнергии</v>
          </cell>
        </row>
        <row r="48">
          <cell r="A48" t="str">
            <v>Передача теплоэнергии</v>
          </cell>
        </row>
        <row r="84">
          <cell r="A84" t="str">
            <v>Финансы</v>
          </cell>
        </row>
      </sheetData>
      <sheetData sheetId="20" refreshError="1">
        <row r="4">
          <cell r="A4" t="str">
            <v>Производство электроэнергии</v>
          </cell>
        </row>
        <row r="13">
          <cell r="A13" t="str">
            <v>Передача электроэнергии</v>
          </cell>
        </row>
        <row r="21">
          <cell r="A21" t="str">
            <v>Производство теплоэнергии</v>
          </cell>
        </row>
        <row r="39">
          <cell r="A39" t="str">
            <v>Передача теплоэнергии</v>
          </cell>
        </row>
        <row r="41">
          <cell r="A41" t="str">
            <v>Финансы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>
        <row r="36">
          <cell r="B36" t="str">
            <v>Число часов использования заявленной
мощности ЭСО (ПЭ)</v>
          </cell>
        </row>
      </sheetData>
      <sheetData sheetId="27" refreshError="1"/>
      <sheetData sheetId="28" refreshError="1">
        <row r="42">
          <cell r="B42" t="str">
            <v>Полезный отпуск электроэнергии ЭСО, всего</v>
          </cell>
        </row>
        <row r="47">
          <cell r="B47" t="str">
            <v>Мощность потерь (расчетная)</v>
          </cell>
        </row>
        <row r="48">
          <cell r="B48" t="str">
            <v>Мощность производственных нужд (без закачки ГАЭС)
(расчетная)</v>
          </cell>
        </row>
      </sheetData>
      <sheetData sheetId="29" refreshError="1"/>
      <sheetData sheetId="30" refreshError="1">
        <row r="31">
          <cell r="B31" t="str">
            <v>Итого</v>
          </cell>
        </row>
      </sheetData>
      <sheetData sheetId="31" refreshError="1"/>
      <sheetData sheetId="32"/>
      <sheetData sheetId="33" refreshError="1"/>
      <sheetData sheetId="34" refreshError="1">
        <row r="12">
          <cell r="B12" t="str">
            <v>Итого</v>
          </cell>
        </row>
        <row r="18">
          <cell r="B18" t="str">
            <v>Итого</v>
          </cell>
        </row>
      </sheetData>
      <sheetData sheetId="35" refreshError="1"/>
      <sheetData sheetId="36" refreshError="1"/>
      <sheetData sheetId="37" refreshError="1">
        <row r="20">
          <cell r="B20" t="str">
            <v>Потери теплоэнергии в сети ЭСО</v>
          </cell>
        </row>
        <row r="22">
          <cell r="B22" t="str">
            <v>Полезный отпуск теплоэнергии ЭСО, всего</v>
          </cell>
        </row>
        <row r="25">
          <cell r="B25" t="str">
            <v>Мощность потерь</v>
          </cell>
        </row>
        <row r="37">
          <cell r="B37" t="str">
            <v>Потери теплоэнергии в сети ЭСО</v>
          </cell>
        </row>
        <row r="39">
          <cell r="B39" t="str">
            <v>Полезный отпуск теплоэнергии ЭСО, всего</v>
          </cell>
        </row>
        <row r="42">
          <cell r="B42" t="str">
            <v>Мощность потерь</v>
          </cell>
        </row>
      </sheetData>
      <sheetData sheetId="38" refreshError="1"/>
      <sheetData sheetId="39" refreshError="1">
        <row r="8">
          <cell r="B8" t="str">
            <v>Всего отпущено потребителям</v>
          </cell>
        </row>
      </sheetData>
      <sheetData sheetId="40" refreshError="1"/>
      <sheetData sheetId="41" refreshError="1"/>
      <sheetData sheetId="42" refreshError="1"/>
      <sheetData sheetId="43" refreshError="1"/>
      <sheetData sheetId="44" refreshError="1">
        <row r="38">
          <cell r="B38" t="str">
            <v>Всего:</v>
          </cell>
        </row>
        <row r="69">
          <cell r="B69" t="str">
            <v>Всего:</v>
          </cell>
        </row>
      </sheetData>
      <sheetData sheetId="45" refreshError="1"/>
      <sheetData sheetId="46" refreshError="1"/>
      <sheetData sheetId="47" refreshError="1"/>
      <sheetData sheetId="48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>
        <row r="39">
          <cell r="B39" t="str">
            <v>Сумма общехозяйственных расходов</v>
          </cell>
        </row>
      </sheetData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/>
      <sheetData sheetId="78" refreshError="1"/>
      <sheetData sheetId="79" refreshError="1"/>
      <sheetData sheetId="80" refreshError="1"/>
      <sheetData sheetId="81"/>
      <sheetData sheetId="82"/>
      <sheetData sheetId="83" refreshError="1"/>
      <sheetData sheetId="84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>
        <row r="12">
          <cell r="B12">
            <v>1</v>
          </cell>
        </row>
        <row r="30">
          <cell r="A30" t="str">
            <v>ГЭС</v>
          </cell>
        </row>
        <row r="60">
          <cell r="A60" t="str">
            <v>Поставщики электроэнергии</v>
          </cell>
        </row>
        <row r="90">
          <cell r="A90" t="str">
            <v>Базовые потребители электроэнергии</v>
          </cell>
        </row>
        <row r="120">
          <cell r="A120" t="str">
            <v>Бюджетные потребители электроэнергии</v>
          </cell>
        </row>
        <row r="150">
          <cell r="A150" t="str">
            <v>Население</v>
          </cell>
        </row>
        <row r="180">
          <cell r="A180" t="str">
            <v>Прочие потребители электроэнергии</v>
          </cell>
        </row>
        <row r="210">
          <cell r="A210" t="str">
            <v>Теплоузлы</v>
          </cell>
        </row>
        <row r="211">
          <cell r="B211">
            <v>3</v>
          </cell>
        </row>
        <row r="220">
          <cell r="A220" t="str">
            <v>ТЭС</v>
          </cell>
        </row>
        <row r="221">
          <cell r="B221">
            <v>2</v>
          </cell>
        </row>
        <row r="260">
          <cell r="A260" t="str">
            <v>Котельные</v>
          </cell>
        </row>
        <row r="261">
          <cell r="B261">
            <v>3</v>
          </cell>
        </row>
        <row r="270">
          <cell r="A270" t="str">
            <v>Электробойлерные</v>
          </cell>
        </row>
        <row r="271">
          <cell r="B271">
            <v>0</v>
          </cell>
        </row>
        <row r="280">
          <cell r="A280" t="str">
            <v>Поставщики теплоэнергии</v>
          </cell>
        </row>
        <row r="281">
          <cell r="B281">
            <v>2</v>
          </cell>
        </row>
        <row r="310">
          <cell r="A310" t="str">
            <v>Бюджетные потребители теплоэнергии</v>
          </cell>
        </row>
        <row r="311">
          <cell r="B311">
            <v>3</v>
          </cell>
        </row>
        <row r="330">
          <cell r="A330" t="str">
            <v>Прочие потребители теплоэнергии</v>
          </cell>
        </row>
        <row r="331">
          <cell r="B331">
            <v>3</v>
          </cell>
        </row>
        <row r="400">
          <cell r="A400" t="str">
            <v>Потери теплоэнергии в сети ЭСО</v>
          </cell>
        </row>
        <row r="410">
          <cell r="A410" t="str">
            <v>Фиксированный средний одноставочный тариф:</v>
          </cell>
        </row>
      </sheetData>
      <sheetData sheetId="104" refreshError="1"/>
      <sheetData sheetId="105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TEHSHEET"/>
      <sheetName val="Инструкция"/>
      <sheetName val="Заголовок"/>
      <sheetName val="Расчет расходов RAB"/>
      <sheetName val="расчет НВВ и тарифа RAB"/>
      <sheetName val="конечный тариф"/>
      <sheetName val="свод осн. параметров"/>
      <sheetName val="Д-т тарифообразования"/>
    </sheetNames>
    <sheetDataSet>
      <sheetData sheetId="0"/>
      <sheetData sheetId="1">
        <row r="15">
          <cell r="B15">
            <v>2009</v>
          </cell>
        </row>
      </sheetData>
      <sheetData sheetId="2">
        <row r="2">
          <cell r="B2" t="str">
            <v>Алтайский край</v>
          </cell>
        </row>
        <row r="3">
          <cell r="B3" t="str">
            <v>Амурская область</v>
          </cell>
        </row>
        <row r="4">
          <cell r="B4" t="str">
            <v>Архангельская область</v>
          </cell>
        </row>
        <row r="5">
          <cell r="B5" t="str">
            <v>Астраханская область</v>
          </cell>
        </row>
        <row r="6">
          <cell r="B6" t="str">
            <v>Белгородская область</v>
          </cell>
        </row>
        <row r="7">
          <cell r="B7" t="str">
            <v>Брянская область</v>
          </cell>
        </row>
        <row r="8">
          <cell r="B8" t="str">
            <v>Владимирская область</v>
          </cell>
        </row>
        <row r="9">
          <cell r="B9" t="str">
            <v>Волгоградская область</v>
          </cell>
        </row>
        <row r="10">
          <cell r="B10" t="str">
            <v>Вологодская область</v>
          </cell>
        </row>
        <row r="11">
          <cell r="B11" t="str">
            <v>Воронежская область</v>
          </cell>
        </row>
        <row r="12">
          <cell r="B12" t="str">
            <v>г. Москва</v>
          </cell>
        </row>
        <row r="13">
          <cell r="B13" t="str">
            <v>г.Байконур</v>
          </cell>
        </row>
        <row r="14">
          <cell r="B14" t="str">
            <v>г.Санкт-Петербург</v>
          </cell>
        </row>
        <row r="15">
          <cell r="B15" t="str">
            <v>Еврейская автономная область</v>
          </cell>
        </row>
        <row r="16">
          <cell r="B16" t="str">
            <v>Забайкальский край</v>
          </cell>
        </row>
        <row r="17">
          <cell r="B17" t="str">
            <v>Ивановская область</v>
          </cell>
        </row>
        <row r="18">
          <cell r="B18" t="str">
            <v>Иркутская область</v>
          </cell>
        </row>
        <row r="19">
          <cell r="B19" t="str">
            <v>Кабардино-Балкарская республика</v>
          </cell>
        </row>
        <row r="20">
          <cell r="B20" t="str">
            <v>Калининградская область</v>
          </cell>
        </row>
        <row r="21">
          <cell r="B21" t="str">
            <v>Калужская область</v>
          </cell>
        </row>
        <row r="22">
          <cell r="B22" t="str">
            <v>Камчатский край</v>
          </cell>
        </row>
        <row r="23">
          <cell r="B23" t="str">
            <v>Карачаево-Черкесская республика</v>
          </cell>
        </row>
        <row r="24">
          <cell r="B24" t="str">
            <v>Кемеровская область</v>
          </cell>
        </row>
        <row r="25">
          <cell r="B25" t="str">
            <v>Кировская область</v>
          </cell>
        </row>
        <row r="26">
          <cell r="B26" t="str">
            <v>Костромская область</v>
          </cell>
        </row>
        <row r="27">
          <cell r="B27" t="str">
            <v>Краснодарский край</v>
          </cell>
        </row>
        <row r="28">
          <cell r="B28" t="str">
            <v>Красноярский край</v>
          </cell>
        </row>
        <row r="29">
          <cell r="B29" t="str">
            <v>Курганская область</v>
          </cell>
        </row>
        <row r="30">
          <cell r="B30" t="str">
            <v>Курская область</v>
          </cell>
        </row>
        <row r="31">
          <cell r="B31" t="str">
            <v>Ленинградская область</v>
          </cell>
        </row>
        <row r="32">
          <cell r="B32" t="str">
            <v>Липецкая область</v>
          </cell>
        </row>
        <row r="33">
          <cell r="B33" t="str">
            <v>Магаданская область</v>
          </cell>
        </row>
        <row r="34">
          <cell r="B34" t="str">
            <v>Московская область</v>
          </cell>
        </row>
        <row r="35">
          <cell r="B35" t="str">
            <v>Мурманская область</v>
          </cell>
        </row>
        <row r="36">
          <cell r="B36" t="str">
            <v>Ненецкий автономный округ</v>
          </cell>
        </row>
        <row r="37">
          <cell r="B37" t="str">
            <v>Нижегородская область</v>
          </cell>
        </row>
        <row r="38">
          <cell r="B38" t="str">
            <v>Новгородская область</v>
          </cell>
        </row>
        <row r="39">
          <cell r="B39" t="str">
            <v>Новосибирская область</v>
          </cell>
        </row>
        <row r="40">
          <cell r="B40" t="str">
            <v>Омская область</v>
          </cell>
        </row>
        <row r="41">
          <cell r="B41" t="str">
            <v>Оренбургская область</v>
          </cell>
        </row>
        <row r="42">
          <cell r="B42" t="str">
            <v>Орловская область</v>
          </cell>
        </row>
        <row r="43">
          <cell r="B43" t="str">
            <v>Пензенская область</v>
          </cell>
        </row>
        <row r="44">
          <cell r="B44" t="str">
            <v>Пермский край</v>
          </cell>
        </row>
        <row r="45">
          <cell r="B45" t="str">
            <v>Приморский край</v>
          </cell>
        </row>
        <row r="46">
          <cell r="B46" t="str">
            <v>Псковская область</v>
          </cell>
        </row>
        <row r="47">
          <cell r="B47" t="str">
            <v>Республика Адыгея</v>
          </cell>
        </row>
        <row r="48">
          <cell r="B48" t="str">
            <v>Республика Алтай</v>
          </cell>
        </row>
        <row r="49">
          <cell r="B49" t="str">
            <v>Республика Башкортостан</v>
          </cell>
        </row>
        <row r="50">
          <cell r="B50" t="str">
            <v>Республика Бурятия</v>
          </cell>
        </row>
        <row r="51">
          <cell r="B51" t="str">
            <v>Республика Дагестан</v>
          </cell>
        </row>
        <row r="52">
          <cell r="B52" t="str">
            <v>Республика Ингушетия</v>
          </cell>
        </row>
        <row r="53">
          <cell r="B53" t="str">
            <v>Республика Калмыкия</v>
          </cell>
        </row>
        <row r="54">
          <cell r="B54" t="str">
            <v>Республика Карелия</v>
          </cell>
        </row>
        <row r="55">
          <cell r="B55" t="str">
            <v>Республика Коми</v>
          </cell>
        </row>
        <row r="56">
          <cell r="B56" t="str">
            <v>Республика Марий Эл</v>
          </cell>
        </row>
        <row r="57">
          <cell r="B57" t="str">
            <v>Республика Мордовия</v>
          </cell>
        </row>
        <row r="58">
          <cell r="B58" t="str">
            <v>Республика Саха (Якутия)</v>
          </cell>
        </row>
        <row r="59">
          <cell r="B59" t="str">
            <v>Республика Северная Осетия-Алания</v>
          </cell>
        </row>
        <row r="60">
          <cell r="B60" t="str">
            <v>Республика Татарстан</v>
          </cell>
        </row>
        <row r="61">
          <cell r="B61" t="str">
            <v>Республика Тыва</v>
          </cell>
        </row>
        <row r="62">
          <cell r="B62" t="str">
            <v>Республика Хакасия</v>
          </cell>
        </row>
        <row r="63">
          <cell r="B63" t="str">
            <v>Ростовская область</v>
          </cell>
        </row>
        <row r="64">
          <cell r="B64" t="str">
            <v>Рязанская область</v>
          </cell>
        </row>
        <row r="65">
          <cell r="B65" t="str">
            <v>Самарская область</v>
          </cell>
        </row>
        <row r="66">
          <cell r="B66" t="str">
            <v>Саратовская область</v>
          </cell>
        </row>
        <row r="67">
          <cell r="B67" t="str">
            <v>Сахалинская область</v>
          </cell>
        </row>
        <row r="68">
          <cell r="B68" t="str">
            <v>Свердловская область</v>
          </cell>
        </row>
        <row r="69">
          <cell r="B69" t="str">
            <v>Смоленская область</v>
          </cell>
        </row>
        <row r="70">
          <cell r="B70" t="str">
            <v>Ставропольский край</v>
          </cell>
        </row>
        <row r="71">
          <cell r="B71" t="str">
            <v>Тамбовская область</v>
          </cell>
        </row>
        <row r="72">
          <cell r="B72" t="str">
            <v>Тверская область</v>
          </cell>
        </row>
        <row r="73">
          <cell r="B73" t="str">
            <v>Томская область</v>
          </cell>
        </row>
        <row r="74">
          <cell r="B74" t="str">
            <v>Тульская область</v>
          </cell>
        </row>
        <row r="75">
          <cell r="B75" t="str">
            <v>Тюменская область</v>
          </cell>
        </row>
        <row r="76">
          <cell r="B76" t="str">
            <v>Удмуртская республика</v>
          </cell>
        </row>
        <row r="77">
          <cell r="B77" t="str">
            <v>Ульяновская область</v>
          </cell>
        </row>
        <row r="78">
          <cell r="B78" t="str">
            <v>Хабаровский край</v>
          </cell>
        </row>
        <row r="79">
          <cell r="B79" t="str">
            <v>Ханты-Мансийский автономный округ</v>
          </cell>
        </row>
        <row r="80">
          <cell r="B80" t="str">
            <v>Челябинская область</v>
          </cell>
        </row>
        <row r="81">
          <cell r="B81" t="str">
            <v>Чеченская республика</v>
          </cell>
        </row>
        <row r="82">
          <cell r="B82" t="str">
            <v>Чувашская республика</v>
          </cell>
        </row>
        <row r="83">
          <cell r="B83" t="str">
            <v>Чукотский автономный округ</v>
          </cell>
        </row>
        <row r="84">
          <cell r="B84" t="str">
            <v>Ямало-Ненецкий автономный округ</v>
          </cell>
        </row>
        <row r="85">
          <cell r="B85" t="str">
            <v>Ярославская область</v>
          </cell>
        </row>
      </sheetData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одержание"/>
      <sheetName val="1.1. нвв переход"/>
      <sheetName val="1.2. нвв продление"/>
      <sheetName val="2.1. расходы переход"/>
      <sheetName val="2.2. расходы продление"/>
      <sheetName val="3 стоимость потерь"/>
      <sheetName val="4. Показатели перехода"/>
      <sheetName val="5. Тариф"/>
      <sheetName val="6 ИП"/>
    </sheetNames>
    <sheetDataSet>
      <sheetData sheetId="0">
        <row r="12">
          <cell r="B12" t="str">
            <v>Расчет единых (котловых) тарифов</v>
          </cell>
        </row>
      </sheetData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"/>
      <sheetName val="Свод по регионам"/>
      <sheetName val="clone"/>
      <sheetName val="Белгородская область"/>
      <sheetName val="Брянская область"/>
      <sheetName val="Владимирская область"/>
      <sheetName val="Воронежская область"/>
      <sheetName val="Ивановская область"/>
      <sheetName val="Калужская область"/>
      <sheetName val="Костромская область"/>
      <sheetName val="Курская область"/>
      <sheetName val="Липецкая область"/>
      <sheetName val="Московская область"/>
      <sheetName val="Орловская область"/>
      <sheetName val="Рязанская область"/>
      <sheetName val="Смоленская область"/>
      <sheetName val="Тамбовская область"/>
      <sheetName val="Тверская область"/>
      <sheetName val="Тульская область"/>
      <sheetName val="Ярославская область"/>
      <sheetName val="г.Москва"/>
      <sheetName val="Республика Карелия"/>
      <sheetName val="Республика Коми"/>
      <sheetName val="Архангельская область"/>
      <sheetName val="Ненецкий автономный округ"/>
      <sheetName val="Вологодская область"/>
      <sheetName val="Калининградская область"/>
      <sheetName val="Ленинградская область"/>
      <sheetName val="Мурманская область"/>
      <sheetName val="Новгородская область"/>
      <sheetName val="Псковская область"/>
      <sheetName val="г.Санкт-Петербург"/>
      <sheetName val="Республика Адыгея"/>
      <sheetName val="Республика Дагестан"/>
      <sheetName val="Республика Ингушетия"/>
      <sheetName val="Кабардино-Балкарская республика"/>
      <sheetName val="Республика Калмыкия"/>
      <sheetName val="Карачаево-Черкесская республика"/>
      <sheetName val="РСОА"/>
      <sheetName val="Краснодарский край"/>
      <sheetName val="Астраханская область"/>
      <sheetName val="Волгоградская область"/>
      <sheetName val="Ростовская область"/>
      <sheetName val="Чеченская республика"/>
      <sheetName val="Ставропольский край"/>
      <sheetName val="Республика Башкортостан"/>
      <sheetName val="Республика Марий Эл"/>
      <sheetName val="Республика Мордовия"/>
      <sheetName val="Удмуртская республика"/>
      <sheetName val="Чувашская республика"/>
      <sheetName val="Кировская область"/>
      <sheetName val="Нижегородская область"/>
      <sheetName val="Оренбургская область"/>
      <sheetName val="Пензенская область"/>
      <sheetName val="Пермский край"/>
      <sheetName val="Самарская область"/>
      <sheetName val="Саратовская область"/>
      <sheetName val="Ульяновская область"/>
      <sheetName val="Республика Татарстан"/>
      <sheetName val="Курганская область"/>
      <sheetName val="Свердловская область"/>
      <sheetName val="Тюменская область"/>
      <sheetName val="Челябинская область"/>
      <sheetName val="ХМАО"/>
      <sheetName val="ЯНАО"/>
      <sheetName val="Республика Алтай"/>
      <sheetName val="Республика Бурятия"/>
      <sheetName val="Республика Тыва"/>
      <sheetName val="Республика Хакасия"/>
      <sheetName val="Алтайский край"/>
      <sheetName val="Красноярский край"/>
      <sheetName val="Кемеровская область"/>
      <sheetName val="Новосибирская область"/>
      <sheetName val="Омская область"/>
      <sheetName val="Томская область"/>
      <sheetName val="Иркутская область"/>
      <sheetName val="УО Бурятский АО"/>
      <sheetName val="Читинская область"/>
      <sheetName val="Агинский Бурятский АО"/>
      <sheetName val="Таймырский АО"/>
      <sheetName val="Республика Саха (Якутия)"/>
      <sheetName val="Приморский край"/>
      <sheetName val="Хабаровский край"/>
      <sheetName val="Амурская область"/>
      <sheetName val="Камчатская область"/>
      <sheetName val="Корякский автономный округ"/>
      <sheetName val="Магаданская область"/>
      <sheetName val="Сахалинская область"/>
      <sheetName val="Еврейская автономная область"/>
      <sheetName val="Чукотский автономный округ"/>
      <sheetName val="г.Байконур"/>
      <sheetName val="Лист3"/>
      <sheetName val="Лист"/>
      <sheetName val="Параметры"/>
      <sheetName val="навигация"/>
      <sheetName val="Производство электроэнергии"/>
      <sheetName val="структура"/>
      <sheetName val="Т11"/>
      <sheetName val="Т19.1"/>
      <sheetName val="Т1"/>
      <sheetName val="Т2"/>
      <sheetName val="Т3"/>
      <sheetName val="Т6"/>
      <sheetName val="Т7"/>
      <sheetName val="Т8"/>
      <sheetName val="Ш_Передача_ЭЭ"/>
      <sheetName val="Лист13"/>
    </sheetNames>
    <sheetDataSet>
      <sheetData sheetId="0">
        <row r="3">
          <cell r="E3" t="str">
            <v>Вологодская область</v>
          </cell>
        </row>
      </sheetData>
      <sheetData sheetId="1">
        <row r="3">
          <cell r="E3" t="str">
            <v>Республика Дагестан</v>
          </cell>
        </row>
        <row r="122">
          <cell r="E122" t="str">
            <v>Да</v>
          </cell>
        </row>
        <row r="123">
          <cell r="E123" t="str">
            <v>Нет</v>
          </cell>
        </row>
      </sheetData>
      <sheetData sheetId="2">
        <row r="4">
          <cell r="C4" t="str">
            <v>Липецкая область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>
        <row r="5">
          <cell r="D5" t="str">
            <v>Использовать</v>
          </cell>
        </row>
        <row r="6">
          <cell r="D6" t="str">
            <v>Не использовать</v>
          </cell>
        </row>
      </sheetData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Инструкция"/>
      <sheetName val="Заголовок"/>
      <sheetName val="Справочник"/>
      <sheetName val="Тариф на услуги по передаче ээ"/>
      <sheetName val="Индивидуальные тарифы"/>
      <sheetName val="Расчет котлового тарифа"/>
      <sheetName val="4 баланс ээ"/>
      <sheetName val="5 баланс мощности"/>
      <sheetName val="Расчет расходов RAB"/>
      <sheetName val="расчет НВВ РСК по RAB"/>
      <sheetName val="Расчет индексация"/>
      <sheetName val="TEHSHEET"/>
      <sheetName val="regs"/>
      <sheetName val="Регионы"/>
      <sheetName val="Показатели надежности и кач-ва"/>
    </sheetNames>
    <sheetDataSet>
      <sheetData sheetId="0" refreshError="1"/>
      <sheetData sheetId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>
        <row r="3">
          <cell r="L3" t="str">
            <v>1</v>
          </cell>
        </row>
        <row r="4">
          <cell r="L4" t="str">
            <v>2</v>
          </cell>
        </row>
        <row r="5">
          <cell r="L5" t="str">
            <v>3</v>
          </cell>
        </row>
        <row r="6">
          <cell r="L6" t="str">
            <v>4</v>
          </cell>
        </row>
        <row r="7">
          <cell r="L7" t="str">
            <v>5</v>
          </cell>
        </row>
        <row r="8">
          <cell r="F8" t="str">
            <v>Сбытовая организация</v>
          </cell>
          <cell r="L8" t="str">
            <v>6</v>
          </cell>
        </row>
        <row r="9">
          <cell r="F9" t="str">
            <v>ТСО</v>
          </cell>
          <cell r="L9" t="str">
            <v>7</v>
          </cell>
        </row>
        <row r="10">
          <cell r="L10" t="str">
            <v>8</v>
          </cell>
        </row>
        <row r="11">
          <cell r="L11" t="str">
            <v>9</v>
          </cell>
        </row>
        <row r="12">
          <cell r="L12" t="str">
            <v>10</v>
          </cell>
        </row>
        <row r="13">
          <cell r="F13" t="str">
            <v>матрешка сверху</v>
          </cell>
        </row>
        <row r="14">
          <cell r="F14" t="str">
            <v>матрешка снизу</v>
          </cell>
        </row>
        <row r="15">
          <cell r="F15" t="str">
            <v>ромашка</v>
          </cell>
        </row>
        <row r="20">
          <cell r="F20" t="str">
            <v>Городское население с газ.плитами</v>
          </cell>
        </row>
        <row r="21">
          <cell r="F21" t="str">
            <v>Городское население c эл.плитами</v>
          </cell>
        </row>
        <row r="22">
          <cell r="F22" t="str">
            <v>Городское население без плит</v>
          </cell>
        </row>
        <row r="23">
          <cell r="F23" t="str">
            <v>Прочее городское население</v>
          </cell>
        </row>
        <row r="24">
          <cell r="F24" t="str">
            <v>Сельское населения</v>
          </cell>
        </row>
        <row r="25">
          <cell r="F25" t="str">
            <v>Потребители, приравненные к населению</v>
          </cell>
        </row>
        <row r="26">
          <cell r="F26" t="str">
            <v>Бюджетные потребители</v>
          </cell>
        </row>
        <row r="27">
          <cell r="F27" t="str">
            <v>Прочие потребители</v>
          </cell>
        </row>
        <row r="31">
          <cell r="F31" t="str">
            <v>НН</v>
          </cell>
        </row>
        <row r="32">
          <cell r="F32" t="str">
            <v>ВН</v>
          </cell>
        </row>
        <row r="33">
          <cell r="F33" t="str">
            <v>СН1</v>
          </cell>
        </row>
        <row r="34">
          <cell r="F34" t="str">
            <v>СН2</v>
          </cell>
        </row>
      </sheetData>
      <sheetData sheetId="14"/>
      <sheetData sheetId="15" refreshError="1"/>
      <sheetData sheetId="16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ИТ-бюджет"/>
      <sheetName val="Исходные"/>
      <sheetName val="_FES"/>
      <sheetName val="t_настройки"/>
      <sheetName val="t_проверки"/>
      <sheetName val="Сценарные условия"/>
      <sheetName val="Список ДЗО"/>
      <sheetName val="3 Программа реализации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З-22"/>
      <sheetName val="УЗ-23"/>
      <sheetName val="УЗ-24"/>
      <sheetName val="УЗ-25"/>
      <sheetName val="УЗ-26"/>
      <sheetName val="УЗ-27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Лист2"/>
      <sheetName val="Лист3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УЗ-21"/>
      <sheetName val="УЗ-21(1кв)"/>
      <sheetName val="УЗ-21(1кв)факт"/>
      <sheetName val="УЗ-21(2кв)"/>
      <sheetName val="УЗ-21(3кв)"/>
      <sheetName val="УЗ-21(4кв)"/>
      <sheetName val="УЗ-22(1кв)"/>
      <sheetName val="УЗ-22(2кв)"/>
      <sheetName val="УЗ-22(3кв)"/>
      <sheetName val="УЗ-22(4кв)"/>
      <sheetName val="УЗ-26 (1)"/>
      <sheetName val="УЗ-26 (2)"/>
      <sheetName val="УЗ-26 (3)"/>
      <sheetName val="УЗ-26 (4)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  <sheetName val="Лист1 (2)"/>
      <sheetName val="УЗ-21 (1полуг 2002)"/>
      <sheetName val="УЗ-21 (1полуг 2003 план)"/>
      <sheetName val="УЗ-21(1полуг2003факт)1"/>
      <sheetName val="УЗ-21 (1полуг 2003 факт)"/>
      <sheetName val="УЗ-22 (1полуг 2002)факт"/>
      <sheetName val="УЗ-22 (1полуг 2003)пл"/>
      <sheetName val="УЗ-22 (1полуг 2003)факт"/>
      <sheetName val="УЗ-23(1 полуг 2002)"/>
      <sheetName val="УЗ-23(1 полуг 2003)пл"/>
      <sheetName val="УЗ-23(1полуг 2003) факт"/>
      <sheetName val="УЗ-26 (1полуг 2002  факт)"/>
      <sheetName val="УЗ-26 (1полуг 2003 план)"/>
      <sheetName val="УЗ-26 (1полуг 2003 факт)"/>
      <sheetName val="расходы - ТБР"/>
      <sheetName val="модель - RAB окончат."/>
      <sheetName val="Индексация"/>
      <sheetName val="НВВ - предложение ок."/>
      <sheetName val="Расх. - предложение ок."/>
      <sheetName val="модель - ТБР "/>
      <sheetName val="Расчет расходов RAB окончат. "/>
      <sheetName val="Покупная энергия RAB"/>
      <sheetName val="Расходы - индексация"/>
      <sheetName val="TEHSHEET"/>
      <sheetName val="Топливо2009"/>
      <sheetName val="200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3"/>
      <sheetName val="4"/>
      <sheetName val="5"/>
      <sheetName val="6"/>
      <sheetName val="Списки"/>
      <sheetName val="15"/>
      <sheetName val="16"/>
      <sheetName val="17"/>
      <sheetName val="17.1"/>
      <sheetName val="18.2"/>
      <sheetName val="20"/>
      <sheetName val="20.1"/>
      <sheetName val="21.3"/>
      <sheetName val="24"/>
      <sheetName val="25"/>
      <sheetName val="27"/>
      <sheetName val="P2.1"/>
      <sheetName val="P2.2"/>
      <sheetName val="свод"/>
      <sheetName val="2.3"/>
      <sheetName val="перекрестка"/>
    </sheetNames>
    <sheetDataSet>
      <sheetData sheetId="0" refreshError="1">
        <row r="21">
          <cell r="B21" t="str">
            <v>EXP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Инструкция"/>
      <sheetName val="Заголовок"/>
      <sheetName val="Справочники"/>
      <sheetName val="Обновление"/>
      <sheetName val="Справочник"/>
      <sheetName val="сбыт"/>
      <sheetName val="ЭСО"/>
      <sheetName val="сети"/>
      <sheetName val="Ген. не уч. ОРЭМ"/>
      <sheetName val="Баланс ээ"/>
      <sheetName val="Баланс мощности"/>
      <sheetName val="Свод"/>
      <sheetName val="топливо"/>
      <sheetName val="Титул"/>
      <sheetName val="Прил 1"/>
      <sheetName val="Прил 2"/>
      <sheetName val="Прил 3"/>
      <sheetName val="regs"/>
      <sheetName val="Регионы"/>
      <sheetName val="Лист1"/>
    </sheetNames>
    <sheetDataSet>
      <sheetData sheetId="0"/>
      <sheetData sheetId="1">
        <row r="15">
          <cell r="B15">
            <v>2006</v>
          </cell>
        </row>
      </sheetData>
      <sheetData sheetId="2"/>
      <sheetData sheetId="3"/>
      <sheetData sheetId="4"/>
      <sheetData sheetId="5"/>
      <sheetData sheetId="6">
        <row r="1">
          <cell r="I1" t="str">
            <v>Все сетевые компании</v>
          </cell>
          <cell r="AC1" t="str">
            <v>Все сетевые компании</v>
          </cell>
        </row>
        <row r="2">
          <cell r="AC2" t="str">
            <v>ФОАО "МРСК Юга" - "Волгоградэнерго"</v>
          </cell>
        </row>
        <row r="3">
          <cell r="AC3" t="str">
            <v>МУПП "Волгоградские межрайонные электрические сети"</v>
          </cell>
        </row>
        <row r="4">
          <cell r="AC4" t="str">
            <v>МКП "Волжские межрайонные электросети"</v>
          </cell>
        </row>
        <row r="5">
          <cell r="AC5" t="str">
            <v>ОАО "Волгоградоблэлектро"</v>
          </cell>
        </row>
        <row r="6">
          <cell r="AC6" t="str">
            <v>"Энергосбыт" Приволжской железной дороги филиал ОАО "РЖД"</v>
          </cell>
        </row>
        <row r="7">
          <cell r="AC7" t="str">
            <v>ВЭС филиал ФГУ "Волго-Донское ГБВУПиС"</v>
          </cell>
        </row>
        <row r="8">
          <cell r="AC8" t="str">
            <v>ОАО "Международный аэропорт Волгоград"</v>
          </cell>
        </row>
        <row r="9">
          <cell r="AC9" t="str">
            <v>ОАО "Волжский азотно-кислородный завод"</v>
          </cell>
        </row>
        <row r="10">
          <cell r="AC10" t="str">
            <v>ЗАО "Вода-Кристальная"</v>
          </cell>
        </row>
        <row r="11">
          <cell r="AC11" t="str">
            <v>ООО "Волгоградский оптовый распределительный комплекс"</v>
          </cell>
        </row>
        <row r="12">
          <cell r="AC12" t="str">
            <v>Саратовский филиал ООО "Газпром энерго"</v>
          </cell>
        </row>
        <row r="13">
          <cell r="AC13" t="str">
            <v>ЗАО "ПО Завод силикатного кирпича"</v>
          </cell>
        </row>
        <row r="14">
          <cell r="AC14" t="str">
            <v>ОАО "Каустик"</v>
          </cell>
        </row>
        <row r="15">
          <cell r="AC15" t="str">
            <v>ООО "КОМФИ-СКБ"</v>
          </cell>
        </row>
        <row r="16">
          <cell r="I16" t="str">
            <v>ФОАО "МРСК Юга" - "Волгоградэнерго"</v>
          </cell>
          <cell r="AC16" t="str">
            <v>ООО "Энергосвязь"</v>
          </cell>
        </row>
        <row r="17">
          <cell r="I17" t="str">
            <v>МУПП "Волгоградские межрайонные электрические сети"</v>
          </cell>
          <cell r="AC17" t="str">
            <v>ООО "Волгоградский завод буровой техники"</v>
          </cell>
        </row>
        <row r="18">
          <cell r="I18" t="str">
            <v>МКП "Волжские межрайонные электросети"</v>
          </cell>
          <cell r="AC18" t="str">
            <v>ООО "Манхеттен Девелопмент"</v>
          </cell>
        </row>
        <row r="19">
          <cell r="I19" t="str">
            <v>ОАО "Волгоградоблэлектро"</v>
          </cell>
          <cell r="AC19" t="str">
            <v>ФГУП ГТРК "Волгоград-ТРВ"</v>
          </cell>
        </row>
        <row r="20">
          <cell r="I20" t="str">
            <v>"Энергосбыт" Приволжской железной дороги филиал ОАО "РЖД"</v>
          </cell>
          <cell r="AC20" t="str">
            <v>ОАО "Волгоградский хладокомбинат"</v>
          </cell>
        </row>
        <row r="21">
          <cell r="I21" t="str">
            <v>ВЭС филиал ФГУ "Волго-Донское ГБВУПиС"</v>
          </cell>
          <cell r="AC21" t="str">
            <v>ООО "Лукойл-Энергосети"</v>
          </cell>
        </row>
        <row r="22">
          <cell r="I22" t="str">
            <v>ОАО "Международный аэропорт Волгоград"</v>
          </cell>
          <cell r="AC22" t="str">
            <v>ООО "ЦУМ-2001"</v>
          </cell>
        </row>
        <row r="23">
          <cell r="I23" t="str">
            <v>ОАО "Волжский азотно-кислородный завод"</v>
          </cell>
          <cell r="AC23" t="str">
            <v>ВЗ ЗАО "Северсталь-Метиз"</v>
          </cell>
        </row>
        <row r="24">
          <cell r="I24" t="str">
            <v>ЗАО "Вода-Кристальная"</v>
          </cell>
          <cell r="AC24" t="str">
            <v>ОАО "Волгоградский речпорт"</v>
          </cell>
        </row>
        <row r="25">
          <cell r="I25" t="str">
            <v>ООО "Волгоградский оптовый распределительный комплекс"</v>
          </cell>
          <cell r="AC25" t="str">
            <v>ООО "Омсктехуглерод" Волгоградский филиал</v>
          </cell>
        </row>
        <row r="26">
          <cell r="I26" t="str">
            <v>Саратовский филиал ООО "Газпром энерго"</v>
          </cell>
          <cell r="AC26" t="str">
            <v>АК "Транснефть" Волгоградское РНУ</v>
          </cell>
        </row>
        <row r="27">
          <cell r="I27" t="str">
            <v>ЗАО "ПО Завод силикатного кирпича"</v>
          </cell>
          <cell r="AC27" t="str">
            <v>ФГУП ПО "Баррикады"</v>
          </cell>
        </row>
        <row r="28">
          <cell r="I28" t="str">
            <v>ОАО "Каустик"</v>
          </cell>
          <cell r="AC28" t="str">
            <v>ОАО "ИПК "Царицын"</v>
          </cell>
        </row>
        <row r="29">
          <cell r="I29" t="str">
            <v>ООО "КОМФИ-СКБ"</v>
          </cell>
          <cell r="AC29" t="str">
            <v>ОАО "Волгограднефтемаш"</v>
          </cell>
        </row>
        <row r="30">
          <cell r="I30" t="str">
            <v>ООО "Энергосвязь"</v>
          </cell>
          <cell r="AC30" t="str">
            <v>ОАО "Волгоградский завод ЖБИ №1"</v>
          </cell>
        </row>
        <row r="31">
          <cell r="I31" t="str">
            <v>ООО "Волгоградский завод буровой техники"</v>
          </cell>
          <cell r="AC31" t="str">
            <v>Филиал ОАО "Каустик" Волгоградская ТЭЦ-3</v>
          </cell>
        </row>
        <row r="32">
          <cell r="I32" t="str">
            <v>ООО "Манхеттен Девелопмент"</v>
          </cell>
          <cell r="AC32" t="str">
            <v>ОАО "Волжский Оргсинтез"</v>
          </cell>
        </row>
        <row r="33">
          <cell r="I33" t="str">
            <v>ФГУП ГТРК "Волгоград-ТРВ"</v>
          </cell>
          <cell r="AC33" t="str">
            <v>ОАО "Волжский подшипниковый завод"</v>
          </cell>
        </row>
        <row r="34">
          <cell r="I34" t="str">
            <v>ОАО "Волгоградский хладокомбинат"</v>
          </cell>
          <cell r="AC34" t="str">
            <v>ООО"Тракторная компания ВГТЗ"</v>
          </cell>
        </row>
        <row r="35">
          <cell r="I35" t="str">
            <v>ООО "Лукойл-Энергосети"</v>
          </cell>
          <cell r="AC35" t="str">
            <v>ООО "Каучук"</v>
          </cell>
        </row>
        <row r="36">
          <cell r="I36" t="str">
            <v>ООО "ЦУМ-2001"</v>
          </cell>
          <cell r="AC36" t="str">
            <v>ООО "Зодиал"</v>
          </cell>
        </row>
        <row r="37">
          <cell r="I37" t="str">
            <v>ВЗ ЗАО "Северсталь-Метиз"</v>
          </cell>
          <cell r="AC37" t="str">
            <v>ОАО "Волжский трубный завод"</v>
          </cell>
        </row>
        <row r="38">
          <cell r="I38" t="str">
            <v>ОАО "Волгоградский речпорт"</v>
          </cell>
          <cell r="AC38" t="str">
            <v>ЗАО "Завод ЖБИ № 2-пр."</v>
          </cell>
        </row>
        <row r="39">
          <cell r="I39" t="str">
            <v>ООО "Омсктехуглерод" Волгоградский филиал</v>
          </cell>
          <cell r="AC39" t="str">
            <v>Волгоградский алюминиевый завод филиал ОАО "СУАЛ"</v>
          </cell>
        </row>
        <row r="40">
          <cell r="I40" t="str">
            <v>АК "Транснефть" Волгоградское РНУ</v>
          </cell>
          <cell r="AC40" t="str">
            <v>ОАО "Волгоградский электромеханический завод"</v>
          </cell>
        </row>
        <row r="41">
          <cell r="I41" t="str">
            <v>ФГУП ПО "Баррикады"</v>
          </cell>
          <cell r="AC41" t="str">
            <v>ООО "Камышинский завод слесарно-монтажного инструмента"</v>
          </cell>
        </row>
        <row r="42">
          <cell r="I42" t="str">
            <v>ОАО "ИПК "Царицын"</v>
          </cell>
          <cell r="AC42" t="str">
            <v>ООО "Волжское полесье-Энерго"</v>
          </cell>
        </row>
        <row r="43">
          <cell r="I43" t="str">
            <v>ОАО "Волгограднефтемаш"</v>
          </cell>
          <cell r="AC43" t="str">
            <v>ООО "Волгоградская мельница"</v>
          </cell>
        </row>
        <row r="44">
          <cell r="I44" t="str">
            <v>ОАО "Волгоградский завод ЖБИ №1"</v>
          </cell>
          <cell r="AC44" t="str">
            <v>ООО "Техсервис"</v>
          </cell>
        </row>
        <row r="45">
          <cell r="I45" t="str">
            <v>Филиал ОАО "Каустик" Волгоградская ТЭЦ-3</v>
          </cell>
          <cell r="AC45" t="str">
            <v>ООО "Горстрой-Альянс"</v>
          </cell>
        </row>
        <row r="46">
          <cell r="I46" t="str">
            <v>ОАО "Волжский Оргсинтез"</v>
          </cell>
          <cell r="AC46" t="str">
            <v xml:space="preserve">ООО "Пересвет-регион-Волгоград" </v>
          </cell>
        </row>
        <row r="47">
          <cell r="I47" t="str">
            <v>ОАО "Волжский подшипниковый завод"</v>
          </cell>
          <cell r="AC47" t="str">
            <v>ВОАО "Химпром"</v>
          </cell>
        </row>
        <row r="48">
          <cell r="I48" t="str">
            <v>ООО"Тракторная компания ВГТЗ"</v>
          </cell>
          <cell r="AC48" t="str">
            <v>Организации, впервые обратившиеся в течение 2010 года (ВМЗ "Красный октябрь", ОАО "Волгоградский керамический завод")</v>
          </cell>
        </row>
        <row r="49">
          <cell r="I49" t="str">
            <v>ООО "Каучук"</v>
          </cell>
        </row>
        <row r="50">
          <cell r="I50" t="str">
            <v>ООО "Зодиал"</v>
          </cell>
        </row>
        <row r="51">
          <cell r="I51" t="str">
            <v>ОАО "Волжский трубный завод"</v>
          </cell>
        </row>
        <row r="52">
          <cell r="I52" t="str">
            <v>ЗАО "Завод ЖБИ № 2-пр."</v>
          </cell>
        </row>
        <row r="53">
          <cell r="I53" t="str">
            <v>Волгоградский алюминиевый завод филиал ОАО "СУАЛ"</v>
          </cell>
        </row>
        <row r="54">
          <cell r="I54" t="str">
            <v>ОАО "Волгоградский электромеханический завод"</v>
          </cell>
        </row>
        <row r="55">
          <cell r="I55" t="str">
            <v>ООО "Камышинский завод слесарно-монтажного инструмента"</v>
          </cell>
        </row>
        <row r="56">
          <cell r="I56" t="str">
            <v>ООО "Волжское полесье-Энерго"</v>
          </cell>
        </row>
        <row r="57">
          <cell r="I57" t="str">
            <v>ООО "Волгоградская мельница"</v>
          </cell>
        </row>
        <row r="58">
          <cell r="I58" t="str">
            <v>ООО "Техсервис"</v>
          </cell>
        </row>
        <row r="59">
          <cell r="I59" t="str">
            <v>ООО "Горстрой-Альянс"</v>
          </cell>
        </row>
        <row r="60">
          <cell r="I60" t="str">
            <v xml:space="preserve">ООО "Пересвет-регион-Волгоград" </v>
          </cell>
        </row>
        <row r="61">
          <cell r="I61" t="str">
            <v>ВОАО "Химпром"</v>
          </cell>
        </row>
        <row r="62">
          <cell r="I62" t="str">
            <v>Организации, впервые обратившиеся в течение 2010 года (ВМЗ "Красный октябрь", ОАО "Волгоградский керамический завод")</v>
          </cell>
        </row>
      </sheetData>
      <sheetData sheetId="7">
        <row r="96">
          <cell r="H96">
            <v>831.91</v>
          </cell>
        </row>
      </sheetData>
      <sheetData sheetId="8"/>
      <sheetData sheetId="9" refreshError="1"/>
      <sheetData sheetId="10">
        <row r="13">
          <cell r="F13">
            <v>3408.74</v>
          </cell>
        </row>
      </sheetData>
      <sheetData sheetId="11">
        <row r="12">
          <cell r="H12">
            <v>556.22</v>
          </cell>
        </row>
      </sheetData>
      <sheetData sheetId="12">
        <row r="12">
          <cell r="H12">
            <v>115.65</v>
          </cell>
        </row>
      </sheetData>
      <sheetData sheetId="13">
        <row r="5">
          <cell r="D5">
            <v>14149285.27</v>
          </cell>
        </row>
      </sheetData>
      <sheetData sheetId="14"/>
      <sheetData sheetId="15"/>
      <sheetData sheetId="16"/>
      <sheetData sheetId="17"/>
      <sheetData sheetId="18"/>
      <sheetData sheetId="19">
        <row r="1">
          <cell r="A1" t="str">
            <v>Выберите регион из списка…</v>
          </cell>
        </row>
        <row r="94">
          <cell r="H94" t="str">
            <v>Да</v>
          </cell>
        </row>
        <row r="95">
          <cell r="H95" t="str">
            <v>Нет</v>
          </cell>
        </row>
      </sheetData>
      <sheetData sheetId="20"/>
      <sheetData sheetId="2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Инструкция"/>
      <sheetName val="Заголовок"/>
      <sheetName val="Справочники"/>
      <sheetName val="2009"/>
      <sheetName val="Топливо2009"/>
      <sheetName val="Приложение"/>
      <sheetName val="FUELSHEET"/>
      <sheetName val="TEHSHEET"/>
      <sheetName val="на 1 тут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ул"/>
      <sheetName val="1 Общ свед"/>
      <sheetName val="2 Оцен пок"/>
      <sheetName val="3 Выручка"/>
      <sheetName val="5 Производство"/>
      <sheetName val="6 Смета затрат"/>
      <sheetName val="7 Ремонты"/>
      <sheetName val="BExRepositorySheet"/>
      <sheetName val="8 Инвестиции-свод"/>
      <sheetName val="8 Инвестиции-программа"/>
      <sheetName val="8.а. Инвестиции-объекты_РСК"/>
      <sheetName val="8.б. Инвестиции-лизинг_РСК"/>
      <sheetName val="9а Закупки"/>
      <sheetName val="10 Оплата труда"/>
      <sheetName val="11 Прочие"/>
      <sheetName val="12 Прибыль"/>
      <sheetName val="13 Прог.баланс"/>
      <sheetName val="14а ДПН план"/>
      <sheetName val="14б ДПН отчет"/>
      <sheetName val="15 УИ"/>
      <sheetName val="Protocol"/>
      <sheetName val="Охрана труда план"/>
      <sheetName val="Охрана труда факт"/>
      <sheetName val="Пром. безоп."/>
      <sheetName val="ИТ-бюджет"/>
      <sheetName val="Портфель проектов ЦПУ план"/>
      <sheetName val="Лист1"/>
      <sheetName val="Exhibit"/>
      <sheetName val="Setup"/>
    </sheetNames>
    <sheetDataSet>
      <sheetData sheetId="0" refreshError="1"/>
      <sheetData sheetId="1"/>
      <sheetData sheetId="2"/>
      <sheetData sheetId="3">
        <row r="6">
          <cell r="C6" t="str">
            <v xml:space="preserve">3. Программа реализации(План)  </v>
          </cell>
          <cell r="S6" t="str">
            <v xml:space="preserve">3. Программа реализации(Выполнение)  </v>
          </cell>
          <cell r="AA6" t="str">
            <v xml:space="preserve">3. Программа реализации(область анализа)  </v>
          </cell>
        </row>
        <row r="7">
          <cell r="C7" t="str">
            <v>3.1 Объемы реализации</v>
          </cell>
        </row>
        <row r="8">
          <cell r="B8" t="str">
            <v>№ п/п</v>
          </cell>
          <cell r="C8" t="str">
            <v>Виды продукции</v>
          </cell>
          <cell r="D8" t="str">
            <v>Ед. изм. натур. показателей</v>
          </cell>
          <cell r="E8" t="str">
            <v xml:space="preserve"> 2007г. Факт</v>
          </cell>
          <cell r="F8" t="str">
            <v xml:space="preserve"> 2008г. Факт</v>
          </cell>
          <cell r="G8" t="str">
            <v xml:space="preserve"> 2009г. План</v>
          </cell>
          <cell r="H8" t="str">
            <v>В том числе по кварталам</v>
          </cell>
          <cell r="N8" t="str">
            <v xml:space="preserve"> 2010г. Прогноз</v>
          </cell>
          <cell r="O8" t="str">
            <v xml:space="preserve"> 2011г. Прогноз</v>
          </cell>
          <cell r="P8" t="str">
            <v xml:space="preserve"> 2012г. Прогноз</v>
          </cell>
          <cell r="Q8" t="str">
            <v xml:space="preserve"> 2013г. Прогноз</v>
          </cell>
          <cell r="S8" t="str">
            <v xml:space="preserve"> 2009г. Факт</v>
          </cell>
          <cell r="T8" t="str">
            <v>В том числе по кварталам</v>
          </cell>
          <cell r="AA8" t="str">
            <v>План отчётного периода</v>
          </cell>
          <cell r="AC8" t="str">
            <v>Факт за отчётный период</v>
          </cell>
          <cell r="AE8" t="str">
            <v>Отклонение факта от плана за год.</v>
          </cell>
        </row>
        <row r="9">
          <cell r="H9" t="str">
            <v>1 кв.</v>
          </cell>
          <cell r="I9" t="str">
            <v>2 кв.</v>
          </cell>
          <cell r="J9" t="str">
            <v>6 мес.</v>
          </cell>
          <cell r="K9" t="str">
            <v>3 кв.</v>
          </cell>
          <cell r="L9" t="str">
            <v>9 мес.</v>
          </cell>
          <cell r="M9" t="str">
            <v>4 кв.</v>
          </cell>
          <cell r="T9" t="str">
            <v>1 кв.</v>
          </cell>
          <cell r="U9" t="str">
            <v>2 кв.</v>
          </cell>
          <cell r="V9" t="str">
            <v>6 мес.</v>
          </cell>
          <cell r="W9" t="str">
            <v>3 кв.</v>
          </cell>
          <cell r="X9" t="str">
            <v>9 мес.</v>
          </cell>
          <cell r="Y9" t="str">
            <v>4 кв.</v>
          </cell>
          <cell r="AA9" t="str">
            <v>4 квартал</v>
          </cell>
          <cell r="AB9" t="str">
            <v>С начала года</v>
          </cell>
          <cell r="AC9" t="str">
            <v>4 квартал</v>
          </cell>
          <cell r="AD9" t="str">
            <v>С начала года</v>
          </cell>
          <cell r="AE9" t="str">
            <v>Абсолютное</v>
          </cell>
          <cell r="AF9" t="str">
            <v>Относительное</v>
          </cell>
        </row>
        <row r="10">
          <cell r="B10">
            <v>1</v>
          </cell>
          <cell r="C10">
            <v>2</v>
          </cell>
          <cell r="D10">
            <v>3</v>
          </cell>
          <cell r="E10">
            <v>4</v>
          </cell>
          <cell r="F10">
            <v>5</v>
          </cell>
          <cell r="G10">
            <v>6</v>
          </cell>
          <cell r="H10">
            <v>7</v>
          </cell>
          <cell r="I10">
            <v>8</v>
          </cell>
          <cell r="J10">
            <v>9</v>
          </cell>
          <cell r="K10">
            <v>10</v>
          </cell>
          <cell r="L10">
            <v>11</v>
          </cell>
          <cell r="M10">
            <v>12</v>
          </cell>
          <cell r="N10">
            <v>13</v>
          </cell>
          <cell r="O10">
            <v>14</v>
          </cell>
          <cell r="P10">
            <v>15</v>
          </cell>
          <cell r="Q10">
            <v>16</v>
          </cell>
          <cell r="S10">
            <v>17</v>
          </cell>
          <cell r="T10">
            <v>18</v>
          </cell>
          <cell r="U10">
            <v>19</v>
          </cell>
          <cell r="V10">
            <v>20</v>
          </cell>
          <cell r="W10">
            <v>21</v>
          </cell>
          <cell r="X10">
            <v>22</v>
          </cell>
          <cell r="Y10">
            <v>23</v>
          </cell>
          <cell r="AA10">
            <v>24</v>
          </cell>
          <cell r="AB10">
            <v>25</v>
          </cell>
          <cell r="AC10">
            <v>26</v>
          </cell>
          <cell r="AD10">
            <v>27</v>
          </cell>
          <cell r="AE10">
            <v>24</v>
          </cell>
          <cell r="AF10">
            <v>25</v>
          </cell>
        </row>
        <row r="11">
          <cell r="B11" t="str">
            <v>4.</v>
          </cell>
          <cell r="C11" t="str">
            <v>Сетевые услуги</v>
          </cell>
          <cell r="E11">
            <v>3014.8999999999996</v>
          </cell>
          <cell r="F11">
            <v>2728.4468219999999</v>
          </cell>
          <cell r="G11">
            <v>2348.6999999999998</v>
          </cell>
          <cell r="H11">
            <v>666.89712699999995</v>
          </cell>
          <cell r="I11">
            <v>515.45273199999997</v>
          </cell>
          <cell r="J11">
            <v>1182.3498589999999</v>
          </cell>
          <cell r="K11">
            <v>497.37260499999996</v>
          </cell>
          <cell r="L11">
            <v>1679.7224639999999</v>
          </cell>
          <cell r="M11">
            <v>668.97753599999999</v>
          </cell>
          <cell r="N11">
            <v>2490.5</v>
          </cell>
          <cell r="O11">
            <v>2728.4450000000002</v>
          </cell>
          <cell r="P11">
            <v>2792.2529999999997</v>
          </cell>
          <cell r="Q11">
            <v>2848</v>
          </cell>
          <cell r="S11">
            <v>2387.5429650000001</v>
          </cell>
          <cell r="T11">
            <v>666.89712699999995</v>
          </cell>
          <cell r="U11">
            <v>515.45273199999997</v>
          </cell>
          <cell r="V11">
            <v>1182.3498589999999</v>
          </cell>
          <cell r="W11">
            <v>497.37260499999996</v>
          </cell>
          <cell r="X11">
            <v>1679.7224639999999</v>
          </cell>
          <cell r="Y11">
            <v>707.82050100000004</v>
          </cell>
          <cell r="AA11">
            <v>668.97753599999999</v>
          </cell>
          <cell r="AB11">
            <v>2348.6999999999998</v>
          </cell>
          <cell r="AC11">
            <v>707.82050100000004</v>
          </cell>
          <cell r="AD11">
            <v>2387.5429650000001</v>
          </cell>
          <cell r="AE11">
            <v>38.842965000000277</v>
          </cell>
        </row>
        <row r="12">
          <cell r="B12" t="str">
            <v>4.1</v>
          </cell>
          <cell r="C12" t="str">
            <v xml:space="preserve"> Передача электроэнергии по электросетям:</v>
          </cell>
          <cell r="D12" t="str">
            <v>млн.кВтч</v>
          </cell>
          <cell r="E12">
            <v>3014.8999999999996</v>
          </cell>
          <cell r="F12">
            <v>2728.4468219999999</v>
          </cell>
          <cell r="G12">
            <v>2348.6999999999998</v>
          </cell>
          <cell r="H12">
            <v>666.89712699999995</v>
          </cell>
          <cell r="I12">
            <v>515.45273199999997</v>
          </cell>
          <cell r="J12">
            <v>1182.3498589999999</v>
          </cell>
          <cell r="K12">
            <v>497.37260499999996</v>
          </cell>
          <cell r="L12">
            <v>1679.7224639999999</v>
          </cell>
          <cell r="M12">
            <v>668.97753599999999</v>
          </cell>
          <cell r="N12">
            <v>2490.5</v>
          </cell>
          <cell r="O12">
            <v>2728.4450000000002</v>
          </cell>
          <cell r="P12">
            <v>2792.2529999999997</v>
          </cell>
          <cell r="Q12">
            <v>2848</v>
          </cell>
          <cell r="S12">
            <v>2387.5429650000001</v>
          </cell>
          <cell r="T12">
            <v>666.89712699999995</v>
          </cell>
          <cell r="U12">
            <v>515.45273199999997</v>
          </cell>
          <cell r="V12">
            <v>1182.3498589999999</v>
          </cell>
          <cell r="W12">
            <v>497.37260499999996</v>
          </cell>
          <cell r="X12">
            <v>1679.7224639999999</v>
          </cell>
          <cell r="Y12">
            <v>707.82050100000004</v>
          </cell>
          <cell r="AA12">
            <v>668.97753599999999</v>
          </cell>
          <cell r="AB12">
            <v>2348.6999999999998</v>
          </cell>
          <cell r="AC12">
            <v>707.82050100000004</v>
          </cell>
          <cell r="AD12">
            <v>2387.5429650000001</v>
          </cell>
          <cell r="AE12">
            <v>38.842965000000277</v>
          </cell>
          <cell r="AF12">
            <v>1.6538069996168213E-2</v>
          </cell>
        </row>
        <row r="13">
          <cell r="B13" t="str">
            <v>4.1.1</v>
          </cell>
          <cell r="C13" t="str">
            <v>ВН (от 110 кВ)</v>
          </cell>
          <cell r="D13" t="str">
            <v>млн.кВтч</v>
          </cell>
          <cell r="E13">
            <v>1847.8</v>
          </cell>
          <cell r="F13">
            <v>988.47153800000001</v>
          </cell>
          <cell r="G13">
            <v>646.79999999999995</v>
          </cell>
          <cell r="H13">
            <v>199.409739</v>
          </cell>
          <cell r="I13">
            <v>145.79880199999999</v>
          </cell>
          <cell r="J13">
            <v>345.20854099999997</v>
          </cell>
          <cell r="K13">
            <v>136.65595200000001</v>
          </cell>
          <cell r="L13">
            <v>481.86449299999998</v>
          </cell>
          <cell r="M13">
            <v>164.935507</v>
          </cell>
          <cell r="N13">
            <v>867.89</v>
          </cell>
          <cell r="O13">
            <v>988.471</v>
          </cell>
          <cell r="P13">
            <v>989.66200000000003</v>
          </cell>
          <cell r="Q13">
            <v>1031.7840000000001</v>
          </cell>
          <cell r="S13">
            <v>715.71729400000004</v>
          </cell>
          <cell r="T13">
            <v>199.409739</v>
          </cell>
          <cell r="U13">
            <v>145.79880199999999</v>
          </cell>
          <cell r="V13">
            <v>345.20854099999997</v>
          </cell>
          <cell r="W13">
            <v>136.65595200000001</v>
          </cell>
          <cell r="X13">
            <v>481.86449299999998</v>
          </cell>
          <cell r="Y13">
            <v>233.852801</v>
          </cell>
          <cell r="AA13">
            <v>164.935507</v>
          </cell>
          <cell r="AB13">
            <v>646.79999999999995</v>
          </cell>
          <cell r="AC13">
            <v>233.852801</v>
          </cell>
          <cell r="AD13">
            <v>715.71729400000004</v>
          </cell>
          <cell r="AE13">
            <v>68.917294000000084</v>
          </cell>
          <cell r="AF13">
            <v>0.10655116573902301</v>
          </cell>
        </row>
        <row r="14">
          <cell r="B14" t="str">
            <v>4.1.2</v>
          </cell>
          <cell r="C14" t="str">
            <v>СН 1 (35 кВ)</v>
          </cell>
          <cell r="D14" t="str">
            <v>млн.кВтч</v>
          </cell>
          <cell r="E14">
            <v>328.2</v>
          </cell>
          <cell r="F14">
            <v>81.921940000000006</v>
          </cell>
          <cell r="G14">
            <v>66.7</v>
          </cell>
          <cell r="H14">
            <v>18.182072000000002</v>
          </cell>
          <cell r="I14">
            <v>15.378373</v>
          </cell>
          <cell r="J14">
            <v>33.560445000000001</v>
          </cell>
          <cell r="K14">
            <v>16.252400000000002</v>
          </cell>
          <cell r="L14">
            <v>49.812845000000003</v>
          </cell>
          <cell r="M14">
            <v>16.887155</v>
          </cell>
          <cell r="N14">
            <v>75.38</v>
          </cell>
          <cell r="O14">
            <v>81.921000000000006</v>
          </cell>
          <cell r="P14">
            <v>100.47</v>
          </cell>
          <cell r="Q14">
            <v>85.512</v>
          </cell>
          <cell r="S14">
            <v>72.056241</v>
          </cell>
          <cell r="T14">
            <v>18.182072000000002</v>
          </cell>
          <cell r="U14">
            <v>15.378373</v>
          </cell>
          <cell r="V14">
            <v>33.560445000000001</v>
          </cell>
          <cell r="W14">
            <v>16.252400000000002</v>
          </cell>
          <cell r="X14">
            <v>49.812845000000003</v>
          </cell>
          <cell r="Y14">
            <v>22.243396000000001</v>
          </cell>
          <cell r="AA14">
            <v>16.887155</v>
          </cell>
          <cell r="AB14">
            <v>66.7</v>
          </cell>
          <cell r="AC14">
            <v>22.243396000000001</v>
          </cell>
          <cell r="AD14">
            <v>72.056241</v>
          </cell>
          <cell r="AE14">
            <v>5.3562409999999971</v>
          </cell>
          <cell r="AF14">
            <v>8.0303463268365766E-2</v>
          </cell>
        </row>
        <row r="15">
          <cell r="B15" t="str">
            <v>4.1.3</v>
          </cell>
          <cell r="C15" t="str">
            <v>СН 2 (20-1 кВ)</v>
          </cell>
          <cell r="D15" t="str">
            <v>млн.кВтч</v>
          </cell>
          <cell r="E15">
            <v>417.2</v>
          </cell>
          <cell r="F15">
            <v>638.37331099999994</v>
          </cell>
          <cell r="G15">
            <v>599.4</v>
          </cell>
          <cell r="H15">
            <v>168.16615299999998</v>
          </cell>
          <cell r="I15">
            <v>130.19926799999999</v>
          </cell>
          <cell r="J15">
            <v>298.36542099999997</v>
          </cell>
          <cell r="K15">
            <v>129.084047</v>
          </cell>
          <cell r="L15">
            <v>427.44946799999997</v>
          </cell>
          <cell r="M15">
            <v>171.95053200000001</v>
          </cell>
          <cell r="N15">
            <v>608.94000000000005</v>
          </cell>
          <cell r="O15">
            <v>638.37300000000005</v>
          </cell>
          <cell r="P15">
            <v>635.60799999999995</v>
          </cell>
          <cell r="Q15">
            <v>666.34400000000005</v>
          </cell>
          <cell r="S15">
            <v>602.0090889999999</v>
          </cell>
          <cell r="T15">
            <v>168.16615299999998</v>
          </cell>
          <cell r="U15">
            <v>130.19926799999999</v>
          </cell>
          <cell r="V15">
            <v>298.36542099999997</v>
          </cell>
          <cell r="W15">
            <v>129.084047</v>
          </cell>
          <cell r="X15">
            <v>427.44946799999997</v>
          </cell>
          <cell r="Y15">
            <v>174.55962099999999</v>
          </cell>
          <cell r="AA15">
            <v>171.95053200000001</v>
          </cell>
          <cell r="AB15">
            <v>599.4</v>
          </cell>
          <cell r="AC15">
            <v>174.55962099999999</v>
          </cell>
          <cell r="AD15">
            <v>602.0090889999999</v>
          </cell>
          <cell r="AE15">
            <v>2.6090889999999263</v>
          </cell>
          <cell r="AF15">
            <v>4.3528345011677114E-3</v>
          </cell>
        </row>
        <row r="16">
          <cell r="B16" t="str">
            <v>4.1.4</v>
          </cell>
          <cell r="C16" t="str">
            <v>НН (0,4 кВ и ниже)</v>
          </cell>
          <cell r="D16" t="str">
            <v>млн.кВтч</v>
          </cell>
          <cell r="E16">
            <v>421.7</v>
          </cell>
          <cell r="F16">
            <v>1019.680033</v>
          </cell>
          <cell r="G16">
            <v>1035.8</v>
          </cell>
          <cell r="H16">
            <v>281.139163</v>
          </cell>
          <cell r="I16">
            <v>224.076289</v>
          </cell>
          <cell r="J16">
            <v>505.21545200000003</v>
          </cell>
          <cell r="K16">
            <v>215.38020599999999</v>
          </cell>
          <cell r="L16">
            <v>720.59565799999996</v>
          </cell>
          <cell r="M16">
            <v>315.204342</v>
          </cell>
          <cell r="N16">
            <v>938.29</v>
          </cell>
          <cell r="O16">
            <v>1019.68</v>
          </cell>
          <cell r="P16">
            <v>1066.5129999999999</v>
          </cell>
          <cell r="Q16">
            <v>1064.3599999999999</v>
          </cell>
          <cell r="S16">
            <v>997.76034099999993</v>
          </cell>
          <cell r="T16">
            <v>281.139163</v>
          </cell>
          <cell r="U16">
            <v>224.076289</v>
          </cell>
          <cell r="V16">
            <v>505.21545200000003</v>
          </cell>
          <cell r="W16">
            <v>215.38020599999999</v>
          </cell>
          <cell r="X16">
            <v>720.59565799999996</v>
          </cell>
          <cell r="Y16">
            <v>277.16468300000003</v>
          </cell>
          <cell r="AA16">
            <v>315.204342</v>
          </cell>
          <cell r="AB16">
            <v>1035.8</v>
          </cell>
          <cell r="AC16">
            <v>277.16468300000003</v>
          </cell>
          <cell r="AD16">
            <v>997.76034099999993</v>
          </cell>
          <cell r="AE16">
            <v>-38.039659000000029</v>
          </cell>
          <cell r="AF16">
            <v>-3.6724907318015088E-2</v>
          </cell>
        </row>
        <row r="17">
          <cell r="B17" t="str">
            <v>4.2.</v>
          </cell>
          <cell r="C17" t="str">
            <v>Заявленная (присоединенная) мощность потребителей</v>
          </cell>
          <cell r="D17" t="str">
            <v>МВт</v>
          </cell>
          <cell r="E17">
            <v>0</v>
          </cell>
          <cell r="F17">
            <v>405.6733339499466</v>
          </cell>
          <cell r="G17">
            <v>412.07498333333331</v>
          </cell>
          <cell r="H17">
            <v>416.54165</v>
          </cell>
          <cell r="I17">
            <v>413.14498300000002</v>
          </cell>
          <cell r="J17">
            <v>414.84331700000001</v>
          </cell>
          <cell r="K17">
            <v>402.62164999999999</v>
          </cell>
          <cell r="L17">
            <v>410.76942722222225</v>
          </cell>
          <cell r="M17">
            <v>415.99164999999999</v>
          </cell>
          <cell r="N17">
            <v>467.8</v>
          </cell>
          <cell r="O17">
            <v>501.4</v>
          </cell>
          <cell r="P17">
            <v>532.33000000000004</v>
          </cell>
          <cell r="Q17">
            <v>444.47999999999996</v>
          </cell>
          <cell r="S17">
            <v>410.64164999999997</v>
          </cell>
          <cell r="T17">
            <v>416.54165</v>
          </cell>
          <cell r="U17">
            <v>413.14498300000002</v>
          </cell>
          <cell r="V17">
            <v>414.84331700000001</v>
          </cell>
          <cell r="W17">
            <v>402.62164999999999</v>
          </cell>
          <cell r="X17">
            <v>410.76942777777776</v>
          </cell>
          <cell r="Y17">
            <v>410.25831666666664</v>
          </cell>
          <cell r="AA17">
            <v>415.99164999999999</v>
          </cell>
          <cell r="AB17">
            <v>412.07498333333331</v>
          </cell>
          <cell r="AC17">
            <v>410.25831666666664</v>
          </cell>
          <cell r="AD17">
            <v>410.64164999999997</v>
          </cell>
          <cell r="AE17">
            <v>-1.4333333333333371</v>
          </cell>
          <cell r="AF17">
            <v>-3.4783313506170635E-3</v>
          </cell>
        </row>
        <row r="18">
          <cell r="B18" t="str">
            <v>4.2.1</v>
          </cell>
          <cell r="C18" t="str">
            <v>ВН (от 110 кВ)</v>
          </cell>
          <cell r="D18" t="str">
            <v>МВт</v>
          </cell>
          <cell r="E18">
            <v>0</v>
          </cell>
          <cell r="F18">
            <v>132.28076893852216</v>
          </cell>
          <cell r="G18">
            <v>131.56974</v>
          </cell>
          <cell r="H18">
            <v>135.44723999999999</v>
          </cell>
          <cell r="I18">
            <v>133.11724000000001</v>
          </cell>
          <cell r="J18">
            <v>134.28224</v>
          </cell>
          <cell r="K18">
            <v>122.61057333333332</v>
          </cell>
          <cell r="L18">
            <v>130.391684</v>
          </cell>
          <cell r="M18">
            <v>135.10390666666666</v>
          </cell>
          <cell r="N18">
            <v>280</v>
          </cell>
          <cell r="O18">
            <v>298</v>
          </cell>
          <cell r="P18">
            <v>315.88</v>
          </cell>
          <cell r="Q18">
            <v>268.51</v>
          </cell>
          <cell r="S18">
            <v>130.13640699999999</v>
          </cell>
          <cell r="T18">
            <v>135.44723999999999</v>
          </cell>
          <cell r="U18">
            <v>133.11724000000001</v>
          </cell>
          <cell r="V18">
            <v>134.28224</v>
          </cell>
          <cell r="W18">
            <v>122.61057333333332</v>
          </cell>
          <cell r="X18">
            <v>130.39168444444442</v>
          </cell>
          <cell r="Y18">
            <v>129.37057333333334</v>
          </cell>
          <cell r="AA18">
            <v>135.10390666666666</v>
          </cell>
          <cell r="AB18">
            <v>131.56974</v>
          </cell>
          <cell r="AC18">
            <v>129.37057333333334</v>
          </cell>
          <cell r="AD18">
            <v>130.13640699999999</v>
          </cell>
          <cell r="AE18">
            <v>-1.4333330000000046</v>
          </cell>
          <cell r="AF18">
            <v>-1.0894093125060554E-2</v>
          </cell>
        </row>
        <row r="19">
          <cell r="B19" t="str">
            <v>4.2.2</v>
          </cell>
          <cell r="C19" t="str">
            <v>СН 1 (35 кВ)</v>
          </cell>
          <cell r="D19" t="str">
            <v>МВт</v>
          </cell>
          <cell r="E19">
            <v>0</v>
          </cell>
          <cell r="F19">
            <v>13.007999999999999</v>
          </cell>
          <cell r="G19">
            <v>12.56141</v>
          </cell>
          <cell r="H19">
            <v>12.56141</v>
          </cell>
          <cell r="I19">
            <v>12.56141</v>
          </cell>
          <cell r="J19">
            <v>12.56141</v>
          </cell>
          <cell r="K19">
            <v>12.56141</v>
          </cell>
          <cell r="L19">
            <v>12.56141</v>
          </cell>
          <cell r="M19">
            <v>12.56141</v>
          </cell>
          <cell r="N19">
            <v>48.6</v>
          </cell>
          <cell r="O19">
            <v>49.5</v>
          </cell>
          <cell r="P19">
            <v>52.47</v>
          </cell>
          <cell r="Q19">
            <v>43.14</v>
          </cell>
          <cell r="S19">
            <v>12.56141</v>
          </cell>
          <cell r="T19">
            <v>12.56141</v>
          </cell>
          <cell r="U19">
            <v>12.56141</v>
          </cell>
          <cell r="V19">
            <v>12.56141</v>
          </cell>
          <cell r="W19">
            <v>12.56141</v>
          </cell>
          <cell r="X19">
            <v>12.561409999999999</v>
          </cell>
          <cell r="Y19">
            <v>12.56141</v>
          </cell>
          <cell r="AA19">
            <v>12.56141</v>
          </cell>
          <cell r="AB19">
            <v>12.56141</v>
          </cell>
          <cell r="AC19">
            <v>12.56141</v>
          </cell>
          <cell r="AD19">
            <v>12.56141</v>
          </cell>
          <cell r="AE19">
            <v>0</v>
          </cell>
          <cell r="AF19">
            <v>0</v>
          </cell>
        </row>
        <row r="20">
          <cell r="B20" t="str">
            <v>4.2.3</v>
          </cell>
          <cell r="C20" t="str">
            <v>СН 2 (20-1 кВ)</v>
          </cell>
          <cell r="D20" t="str">
            <v>МВт</v>
          </cell>
          <cell r="E20">
            <v>0</v>
          </cell>
          <cell r="F20">
            <v>88.582565011424407</v>
          </cell>
          <cell r="G20">
            <v>90.243883333333329</v>
          </cell>
          <cell r="H20">
            <v>90.83305</v>
          </cell>
          <cell r="I20">
            <v>89.766383000000005</v>
          </cell>
          <cell r="J20">
            <v>90.299717000000001</v>
          </cell>
          <cell r="K20">
            <v>89.749716666666657</v>
          </cell>
          <cell r="L20">
            <v>90.116383222222225</v>
          </cell>
          <cell r="M20">
            <v>90.626383333333322</v>
          </cell>
          <cell r="N20">
            <v>65</v>
          </cell>
          <cell r="O20">
            <v>68.7</v>
          </cell>
          <cell r="P20">
            <v>72.819999999999993</v>
          </cell>
          <cell r="Q20">
            <v>63.56</v>
          </cell>
          <cell r="S20">
            <v>90.243882999999997</v>
          </cell>
          <cell r="T20">
            <v>90.83305</v>
          </cell>
          <cell r="U20">
            <v>89.766383000000005</v>
          </cell>
          <cell r="V20">
            <v>90.299717000000001</v>
          </cell>
          <cell r="W20">
            <v>89.749716666666657</v>
          </cell>
          <cell r="X20">
            <v>90.116383333333332</v>
          </cell>
          <cell r="Y20">
            <v>90.626383333333322</v>
          </cell>
          <cell r="AA20">
            <v>90.626383333333322</v>
          </cell>
          <cell r="AB20">
            <v>90.243883333333329</v>
          </cell>
          <cell r="AC20">
            <v>90.626383333333322</v>
          </cell>
          <cell r="AD20">
            <v>90.243882999999997</v>
          </cell>
          <cell r="AE20">
            <v>-3.3333333249174757E-7</v>
          </cell>
          <cell r="AF20">
            <v>-3.6936944663663918E-9</v>
          </cell>
        </row>
        <row r="21">
          <cell r="B21" t="str">
            <v>4.2.4</v>
          </cell>
          <cell r="C21" t="str">
            <v>НН (0,4 кВ и ниже)</v>
          </cell>
          <cell r="D21" t="str">
            <v>МВт</v>
          </cell>
          <cell r="E21">
            <v>0</v>
          </cell>
          <cell r="F21">
            <v>171.80199999999999</v>
          </cell>
          <cell r="G21">
            <v>177.69995</v>
          </cell>
          <cell r="H21">
            <v>177.69995</v>
          </cell>
          <cell r="I21">
            <v>177.69995</v>
          </cell>
          <cell r="J21">
            <v>177.69995</v>
          </cell>
          <cell r="K21">
            <v>177.69995</v>
          </cell>
          <cell r="L21">
            <v>177.69995000000003</v>
          </cell>
          <cell r="M21">
            <v>177.69995</v>
          </cell>
          <cell r="N21">
            <v>74.2</v>
          </cell>
          <cell r="O21">
            <v>85.2</v>
          </cell>
          <cell r="P21">
            <v>91.16</v>
          </cell>
          <cell r="Q21">
            <v>69.27</v>
          </cell>
          <cell r="S21">
            <v>177.69995</v>
          </cell>
          <cell r="T21">
            <v>177.69995</v>
          </cell>
          <cell r="U21">
            <v>177.69995</v>
          </cell>
          <cell r="V21">
            <v>177.69995</v>
          </cell>
          <cell r="W21">
            <v>177.69995</v>
          </cell>
          <cell r="X21">
            <v>177.69995000000003</v>
          </cell>
          <cell r="Y21">
            <v>177.69995</v>
          </cell>
          <cell r="AA21">
            <v>177.69995</v>
          </cell>
          <cell r="AB21">
            <v>177.69995</v>
          </cell>
          <cell r="AC21">
            <v>177.69995</v>
          </cell>
          <cell r="AD21">
            <v>177.69995</v>
          </cell>
          <cell r="AE21">
            <v>0</v>
          </cell>
          <cell r="AF21">
            <v>0</v>
          </cell>
        </row>
        <row r="22">
          <cell r="B22" t="str">
            <v>4.3.</v>
          </cell>
          <cell r="C22" t="str">
            <v>Транзит электроэнергии (сальдо-переток из сетей РСК)</v>
          </cell>
          <cell r="D22" t="str">
            <v>млн.кВтч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 t="str">
            <v/>
          </cell>
        </row>
        <row r="23">
          <cell r="B23" t="str">
            <v>4.3.1</v>
          </cell>
          <cell r="C23" t="str">
            <v>ВН (от 110 кВ)</v>
          </cell>
          <cell r="D23" t="str">
            <v>млн.кВтч</v>
          </cell>
          <cell r="E23">
            <v>0</v>
          </cell>
          <cell r="F23">
            <v>0</v>
          </cell>
          <cell r="G23">
            <v>0</v>
          </cell>
          <cell r="J23">
            <v>0</v>
          </cell>
          <cell r="L23">
            <v>0</v>
          </cell>
          <cell r="N23">
            <v>0</v>
          </cell>
          <cell r="O23">
            <v>0</v>
          </cell>
          <cell r="P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 t="str">
            <v/>
          </cell>
        </row>
        <row r="24">
          <cell r="B24" t="str">
            <v>4.3.2</v>
          </cell>
          <cell r="C24" t="str">
            <v>СН 1 (35 кВ)</v>
          </cell>
          <cell r="D24" t="str">
            <v>млн.кВтч</v>
          </cell>
          <cell r="E24">
            <v>0</v>
          </cell>
          <cell r="F24">
            <v>0</v>
          </cell>
          <cell r="G24">
            <v>0</v>
          </cell>
          <cell r="J24">
            <v>0</v>
          </cell>
          <cell r="L24">
            <v>0</v>
          </cell>
          <cell r="N24">
            <v>0</v>
          </cell>
          <cell r="O24">
            <v>0</v>
          </cell>
          <cell r="P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 t="str">
            <v/>
          </cell>
        </row>
        <row r="25">
          <cell r="B25" t="str">
            <v>4.3.3</v>
          </cell>
          <cell r="C25" t="str">
            <v>СН 2 (20-1 кВ)</v>
          </cell>
          <cell r="D25" t="str">
            <v>млн.кВтч</v>
          </cell>
          <cell r="E25">
            <v>0</v>
          </cell>
          <cell r="F25">
            <v>0</v>
          </cell>
          <cell r="G25">
            <v>0</v>
          </cell>
          <cell r="J25">
            <v>0</v>
          </cell>
          <cell r="L25">
            <v>0</v>
          </cell>
          <cell r="N25">
            <v>0</v>
          </cell>
          <cell r="O25">
            <v>0</v>
          </cell>
          <cell r="P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 t="str">
            <v/>
          </cell>
        </row>
        <row r="26">
          <cell r="B26" t="str">
            <v>4.3.4</v>
          </cell>
          <cell r="C26" t="str">
            <v>НН (0,4 кВ и ниже)</v>
          </cell>
          <cell r="D26" t="str">
            <v>млн.кВтч</v>
          </cell>
          <cell r="E26">
            <v>0</v>
          </cell>
          <cell r="F26">
            <v>0</v>
          </cell>
          <cell r="G26">
            <v>0</v>
          </cell>
          <cell r="J26">
            <v>0</v>
          </cell>
          <cell r="L26">
            <v>0</v>
          </cell>
          <cell r="N26">
            <v>0</v>
          </cell>
          <cell r="O26">
            <v>0</v>
          </cell>
          <cell r="P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 t="str">
            <v/>
          </cell>
        </row>
        <row r="27">
          <cell r="B27" t="str">
            <v>4.4.</v>
          </cell>
          <cell r="C27" t="str">
            <v>Услуги по технологическому присоединению</v>
          </cell>
        </row>
        <row r="28">
          <cell r="B28" t="str">
            <v>4.4.1</v>
          </cell>
          <cell r="C28" t="str">
            <v>Заявители на напряжении</v>
          </cell>
          <cell r="D28" t="str">
            <v>шт.</v>
          </cell>
          <cell r="E28">
            <v>738</v>
          </cell>
          <cell r="F28">
            <v>449</v>
          </cell>
          <cell r="G28">
            <v>427</v>
          </cell>
          <cell r="H28">
            <v>80</v>
          </cell>
          <cell r="I28">
            <v>87</v>
          </cell>
          <cell r="J28">
            <v>167</v>
          </cell>
          <cell r="K28">
            <v>110</v>
          </cell>
          <cell r="L28">
            <v>277</v>
          </cell>
          <cell r="M28">
            <v>150</v>
          </cell>
          <cell r="N28">
            <v>785</v>
          </cell>
          <cell r="O28">
            <v>785</v>
          </cell>
          <cell r="P28">
            <v>785</v>
          </cell>
          <cell r="Q28">
            <v>0</v>
          </cell>
          <cell r="S28">
            <v>455</v>
          </cell>
          <cell r="T28">
            <v>80</v>
          </cell>
          <cell r="U28">
            <v>87</v>
          </cell>
          <cell r="V28">
            <v>167</v>
          </cell>
          <cell r="W28">
            <v>123</v>
          </cell>
          <cell r="X28">
            <v>290</v>
          </cell>
          <cell r="Y28">
            <v>165</v>
          </cell>
          <cell r="AA28">
            <v>150</v>
          </cell>
          <cell r="AB28">
            <v>427</v>
          </cell>
          <cell r="AC28">
            <v>165</v>
          </cell>
          <cell r="AD28">
            <v>455</v>
          </cell>
          <cell r="AE28">
            <v>28</v>
          </cell>
          <cell r="AF28">
            <v>6.5573770491803282E-2</v>
          </cell>
        </row>
        <row r="29">
          <cell r="B29" t="str">
            <v>4.4.1.1</v>
          </cell>
          <cell r="C29" t="str">
            <v>Физ. лица (15 кВ)</v>
          </cell>
          <cell r="D29" t="str">
            <v>шт.</v>
          </cell>
          <cell r="E29">
            <v>738</v>
          </cell>
          <cell r="F29">
            <v>449</v>
          </cell>
          <cell r="G29">
            <v>427</v>
          </cell>
          <cell r="H29">
            <v>80</v>
          </cell>
          <cell r="I29">
            <v>87</v>
          </cell>
          <cell r="J29">
            <v>167</v>
          </cell>
          <cell r="K29">
            <v>110</v>
          </cell>
          <cell r="L29">
            <v>277</v>
          </cell>
          <cell r="M29">
            <v>150</v>
          </cell>
          <cell r="N29">
            <v>785</v>
          </cell>
          <cell r="O29">
            <v>785</v>
          </cell>
          <cell r="P29">
            <v>785</v>
          </cell>
          <cell r="S29">
            <v>455</v>
          </cell>
          <cell r="T29">
            <v>80</v>
          </cell>
          <cell r="U29">
            <v>87</v>
          </cell>
          <cell r="V29">
            <v>167</v>
          </cell>
          <cell r="W29">
            <v>123</v>
          </cell>
          <cell r="X29">
            <v>290</v>
          </cell>
          <cell r="Y29">
            <v>165</v>
          </cell>
          <cell r="AA29">
            <v>150</v>
          </cell>
          <cell r="AB29">
            <v>427</v>
          </cell>
          <cell r="AC29">
            <v>165</v>
          </cell>
          <cell r="AD29">
            <v>455</v>
          </cell>
          <cell r="AE29">
            <v>28</v>
          </cell>
          <cell r="AF29">
            <v>6.5573770491803282E-2</v>
          </cell>
        </row>
        <row r="30">
          <cell r="B30" t="str">
            <v>4.4.1.2</v>
          </cell>
          <cell r="C30" t="str">
            <v>Более 10000 кВа (выше 35 кВ)</v>
          </cell>
          <cell r="D30" t="str">
            <v>шт.</v>
          </cell>
          <cell r="E30">
            <v>0</v>
          </cell>
          <cell r="F30">
            <v>0</v>
          </cell>
          <cell r="G30">
            <v>0</v>
          </cell>
          <cell r="J30">
            <v>0</v>
          </cell>
          <cell r="L30">
            <v>0</v>
          </cell>
          <cell r="N30">
            <v>0</v>
          </cell>
          <cell r="O30">
            <v>0</v>
          </cell>
          <cell r="S30">
            <v>0</v>
          </cell>
          <cell r="V30">
            <v>0</v>
          </cell>
          <cell r="X30">
            <v>0</v>
          </cell>
          <cell r="AB30">
            <v>0</v>
          </cell>
          <cell r="AD30">
            <v>0</v>
          </cell>
          <cell r="AE30">
            <v>0</v>
          </cell>
          <cell r="AF30" t="str">
            <v/>
          </cell>
        </row>
        <row r="31">
          <cell r="B31" t="str">
            <v>4.4.2</v>
          </cell>
          <cell r="C31" t="str">
            <v>Присоединенная мощность на напряжении</v>
          </cell>
          <cell r="D31" t="str">
            <v>кВт</v>
          </cell>
          <cell r="E31">
            <v>26053.1</v>
          </cell>
          <cell r="F31">
            <v>18214.2</v>
          </cell>
          <cell r="G31">
            <v>8402.81</v>
          </cell>
          <cell r="H31">
            <v>1064.31</v>
          </cell>
          <cell r="I31">
            <v>1938.5</v>
          </cell>
          <cell r="J31">
            <v>3002.81</v>
          </cell>
          <cell r="K31">
            <v>5400</v>
          </cell>
          <cell r="L31">
            <v>8402.81</v>
          </cell>
          <cell r="M31">
            <v>0</v>
          </cell>
          <cell r="N31">
            <v>10198.5</v>
          </cell>
          <cell r="O31">
            <v>10336.5</v>
          </cell>
          <cell r="P31">
            <v>10475</v>
          </cell>
          <cell r="Q31">
            <v>0</v>
          </cell>
          <cell r="S31">
            <v>12662.31</v>
          </cell>
          <cell r="T31">
            <v>1064.31</v>
          </cell>
          <cell r="U31">
            <v>1938.5</v>
          </cell>
          <cell r="V31">
            <v>3002.81</v>
          </cell>
          <cell r="W31">
            <v>6825.5</v>
          </cell>
          <cell r="X31">
            <v>9828.31</v>
          </cell>
          <cell r="Y31">
            <v>2834</v>
          </cell>
          <cell r="AA31">
            <v>0</v>
          </cell>
          <cell r="AB31">
            <v>8402.81</v>
          </cell>
          <cell r="AC31">
            <v>2834</v>
          </cell>
          <cell r="AD31">
            <v>12662.31</v>
          </cell>
          <cell r="AE31">
            <v>4259.5</v>
          </cell>
          <cell r="AF31">
            <v>0.50691375861170251</v>
          </cell>
        </row>
        <row r="32">
          <cell r="B32" t="str">
            <v>4.4.2.1</v>
          </cell>
          <cell r="C32" t="str">
            <v>До 30 кВт (0,4 кВ)</v>
          </cell>
          <cell r="D32" t="str">
            <v>кВт</v>
          </cell>
          <cell r="E32">
            <v>2354.6</v>
          </cell>
          <cell r="F32">
            <v>1646.4</v>
          </cell>
          <cell r="G32">
            <v>363.31</v>
          </cell>
          <cell r="H32">
            <v>187.81</v>
          </cell>
          <cell r="I32">
            <v>175.5</v>
          </cell>
          <cell r="J32">
            <v>363.31</v>
          </cell>
          <cell r="L32">
            <v>363.31</v>
          </cell>
          <cell r="N32">
            <v>1000</v>
          </cell>
          <cell r="O32">
            <v>1000</v>
          </cell>
          <cell r="P32">
            <v>1100</v>
          </cell>
          <cell r="S32">
            <v>1112.81</v>
          </cell>
          <cell r="T32">
            <v>142.81</v>
          </cell>
          <cell r="U32">
            <v>175.5</v>
          </cell>
          <cell r="V32">
            <v>318.31</v>
          </cell>
          <cell r="W32">
            <v>415.5</v>
          </cell>
          <cell r="X32">
            <v>733.81</v>
          </cell>
          <cell r="Y32">
            <v>379</v>
          </cell>
          <cell r="AB32">
            <v>363.31</v>
          </cell>
          <cell r="AC32">
            <v>379</v>
          </cell>
          <cell r="AD32">
            <v>1112.81</v>
          </cell>
          <cell r="AE32">
            <v>749.5</v>
          </cell>
          <cell r="AF32">
            <v>2.0629765214279816</v>
          </cell>
        </row>
        <row r="33">
          <cell r="B33" t="str">
            <v>4.4.2.2</v>
          </cell>
          <cell r="C33" t="str">
            <v>От 30 до 100 кВт (0,4 кВ)</v>
          </cell>
          <cell r="D33" t="str">
            <v>кВт</v>
          </cell>
          <cell r="E33">
            <v>1392</v>
          </cell>
          <cell r="F33">
            <v>1291</v>
          </cell>
          <cell r="G33">
            <v>154</v>
          </cell>
          <cell r="H33">
            <v>74</v>
          </cell>
          <cell r="I33">
            <v>80</v>
          </cell>
          <cell r="J33">
            <v>154</v>
          </cell>
          <cell r="L33">
            <v>154</v>
          </cell>
          <cell r="N33">
            <v>800</v>
          </cell>
          <cell r="O33">
            <v>836.5</v>
          </cell>
          <cell r="P33">
            <v>875</v>
          </cell>
          <cell r="S33">
            <v>1650</v>
          </cell>
          <cell r="T33">
            <v>119</v>
          </cell>
          <cell r="U33">
            <v>80</v>
          </cell>
          <cell r="V33">
            <v>199</v>
          </cell>
          <cell r="W33">
            <v>176</v>
          </cell>
          <cell r="X33">
            <v>375</v>
          </cell>
          <cell r="Y33">
            <v>1275</v>
          </cell>
          <cell r="AB33">
            <v>154</v>
          </cell>
          <cell r="AC33">
            <v>1275</v>
          </cell>
          <cell r="AD33">
            <v>1650</v>
          </cell>
          <cell r="AE33">
            <v>1496</v>
          </cell>
          <cell r="AF33">
            <v>9.7142857142857135</v>
          </cell>
        </row>
        <row r="34">
          <cell r="B34" t="str">
            <v>4.4.2.3</v>
          </cell>
          <cell r="C34" t="str">
            <v>До 100 кВт (6-35 кВ)</v>
          </cell>
          <cell r="D34" t="str">
            <v>кВт</v>
          </cell>
          <cell r="E34">
            <v>2085.5</v>
          </cell>
          <cell r="F34">
            <v>1592.8</v>
          </cell>
          <cell r="G34">
            <v>617</v>
          </cell>
          <cell r="H34">
            <v>375</v>
          </cell>
          <cell r="I34">
            <v>242</v>
          </cell>
          <cell r="J34">
            <v>617</v>
          </cell>
          <cell r="L34">
            <v>617</v>
          </cell>
          <cell r="N34">
            <v>950</v>
          </cell>
          <cell r="O34">
            <v>1000</v>
          </cell>
          <cell r="P34">
            <v>1000</v>
          </cell>
          <cell r="S34">
            <v>1031</v>
          </cell>
          <cell r="T34">
            <v>375</v>
          </cell>
          <cell r="U34">
            <v>242</v>
          </cell>
          <cell r="V34">
            <v>617</v>
          </cell>
          <cell r="W34">
            <v>184</v>
          </cell>
          <cell r="X34">
            <v>801</v>
          </cell>
          <cell r="Y34">
            <v>230</v>
          </cell>
          <cell r="AB34">
            <v>617</v>
          </cell>
          <cell r="AC34">
            <v>230</v>
          </cell>
          <cell r="AD34">
            <v>1031</v>
          </cell>
          <cell r="AE34">
            <v>414</v>
          </cell>
          <cell r="AF34">
            <v>0.6709886547811994</v>
          </cell>
        </row>
        <row r="35">
          <cell r="B35" t="str">
            <v>4.4.2.4</v>
          </cell>
          <cell r="C35" t="str">
            <v>От 100 до 750 кВт (6-35 кВ)</v>
          </cell>
          <cell r="D35" t="str">
            <v>кВт</v>
          </cell>
          <cell r="E35">
            <v>6655</v>
          </cell>
          <cell r="F35">
            <v>4124</v>
          </cell>
          <cell r="G35">
            <v>1427.5</v>
          </cell>
          <cell r="H35">
            <v>427.5</v>
          </cell>
          <cell r="I35">
            <v>600</v>
          </cell>
          <cell r="J35">
            <v>1027.5</v>
          </cell>
          <cell r="K35">
            <v>400</v>
          </cell>
          <cell r="L35">
            <v>1427.5</v>
          </cell>
          <cell r="N35">
            <v>2698.5</v>
          </cell>
          <cell r="O35">
            <v>2700</v>
          </cell>
          <cell r="P35">
            <v>2500</v>
          </cell>
          <cell r="S35">
            <v>3027.5</v>
          </cell>
          <cell r="T35">
            <v>427.5</v>
          </cell>
          <cell r="U35">
            <v>600</v>
          </cell>
          <cell r="V35">
            <v>1027.5</v>
          </cell>
          <cell r="W35">
            <v>1050</v>
          </cell>
          <cell r="X35">
            <v>2077.5</v>
          </cell>
          <cell r="Y35">
            <v>950</v>
          </cell>
          <cell r="AB35">
            <v>1427.5</v>
          </cell>
          <cell r="AC35">
            <v>950</v>
          </cell>
          <cell r="AD35">
            <v>3027.5</v>
          </cell>
          <cell r="AE35">
            <v>1600</v>
          </cell>
          <cell r="AF35">
            <v>1.1208406304728546</v>
          </cell>
        </row>
        <row r="36">
          <cell r="B36" t="str">
            <v>4.4.2.5</v>
          </cell>
          <cell r="C36" t="str">
            <v>Более 750 кВт (6-35 кВ)</v>
          </cell>
          <cell r="D36" t="str">
            <v>кВт</v>
          </cell>
          <cell r="E36">
            <v>13566</v>
          </cell>
          <cell r="F36">
            <v>9560</v>
          </cell>
          <cell r="G36">
            <v>5841</v>
          </cell>
          <cell r="I36">
            <v>841</v>
          </cell>
          <cell r="J36">
            <v>841</v>
          </cell>
          <cell r="K36">
            <v>5000</v>
          </cell>
          <cell r="L36">
            <v>5841</v>
          </cell>
          <cell r="M36">
            <v>0</v>
          </cell>
          <cell r="N36">
            <v>4750</v>
          </cell>
          <cell r="O36">
            <v>4800</v>
          </cell>
          <cell r="P36">
            <v>5000</v>
          </cell>
          <cell r="S36">
            <v>5841</v>
          </cell>
          <cell r="U36">
            <v>841</v>
          </cell>
          <cell r="V36">
            <v>841</v>
          </cell>
          <cell r="W36">
            <v>5000</v>
          </cell>
          <cell r="X36">
            <v>5841</v>
          </cell>
          <cell r="Y36">
            <v>0</v>
          </cell>
          <cell r="AA36">
            <v>0</v>
          </cell>
          <cell r="AB36">
            <v>5841</v>
          </cell>
          <cell r="AC36">
            <v>0</v>
          </cell>
          <cell r="AD36">
            <v>5841</v>
          </cell>
          <cell r="AE36">
            <v>0</v>
          </cell>
          <cell r="AF36">
            <v>0</v>
          </cell>
        </row>
        <row r="38">
          <cell r="C38" t="str">
            <v xml:space="preserve">3. Программа реализации(План)  </v>
          </cell>
          <cell r="S38" t="str">
            <v xml:space="preserve">3. Программа реализации(Выполнение)  </v>
          </cell>
        </row>
        <row r="39">
          <cell r="C39" t="str">
            <v>3.2 Тарифы (цены)</v>
          </cell>
        </row>
        <row r="40">
          <cell r="B40" t="str">
            <v>№ п/п</v>
          </cell>
          <cell r="C40" t="str">
            <v>Виды продукции</v>
          </cell>
          <cell r="D40" t="str">
            <v>Ед. изм. натур. показателей</v>
          </cell>
          <cell r="E40" t="str">
            <v xml:space="preserve"> 2007г. Факт</v>
          </cell>
          <cell r="F40" t="str">
            <v xml:space="preserve"> 2008г. Факт</v>
          </cell>
          <cell r="G40" t="str">
            <v xml:space="preserve"> 2009г. План</v>
          </cell>
          <cell r="H40" t="str">
            <v>В том числе по кварталам</v>
          </cell>
          <cell r="N40" t="str">
            <v xml:space="preserve"> 2010г. Прогноз</v>
          </cell>
          <cell r="O40" t="str">
            <v xml:space="preserve"> 2011г. Прогноз</v>
          </cell>
          <cell r="P40" t="str">
            <v xml:space="preserve"> 2012г. Прогноз</v>
          </cell>
          <cell r="Q40" t="str">
            <v xml:space="preserve"> 2013г. Прогноз</v>
          </cell>
          <cell r="S40" t="str">
            <v xml:space="preserve"> 2009г. Факт</v>
          </cell>
          <cell r="T40" t="str">
            <v>В том числе по кварталам</v>
          </cell>
          <cell r="AA40" t="str">
            <v>План отчётного периода</v>
          </cell>
          <cell r="AC40" t="str">
            <v>Факт за отчётный период</v>
          </cell>
          <cell r="AE40" t="str">
            <v>Отклонение факта от плана за год.</v>
          </cell>
        </row>
        <row r="41">
          <cell r="H41" t="str">
            <v>1 кв.</v>
          </cell>
          <cell r="I41" t="str">
            <v>2 кв.</v>
          </cell>
          <cell r="J41" t="str">
            <v>6 мес.</v>
          </cell>
          <cell r="K41" t="str">
            <v>3 кв.</v>
          </cell>
          <cell r="L41" t="str">
            <v>9 мес.</v>
          </cell>
          <cell r="M41" t="str">
            <v>4 кв.</v>
          </cell>
          <cell r="T41" t="str">
            <v>1 кв.</v>
          </cell>
          <cell r="U41" t="str">
            <v>2 кв.</v>
          </cell>
          <cell r="V41" t="str">
            <v>6 мес.</v>
          </cell>
          <cell r="W41" t="str">
            <v>3 кв.</v>
          </cell>
          <cell r="X41" t="str">
            <v>9 мес.</v>
          </cell>
          <cell r="Y41" t="str">
            <v>4 кв.</v>
          </cell>
          <cell r="AA41" t="str">
            <v>4 квартал</v>
          </cell>
          <cell r="AB41" t="str">
            <v>С начала года</v>
          </cell>
          <cell r="AC41" t="str">
            <v>4 квартал</v>
          </cell>
          <cell r="AD41" t="str">
            <v>С начала года</v>
          </cell>
          <cell r="AE41" t="str">
            <v>Абсолютное</v>
          </cell>
          <cell r="AF41" t="str">
            <v>Относительное</v>
          </cell>
        </row>
        <row r="42">
          <cell r="B42">
            <v>1</v>
          </cell>
          <cell r="C42">
            <v>2</v>
          </cell>
          <cell r="D42">
            <v>3</v>
          </cell>
          <cell r="E42">
            <v>4</v>
          </cell>
          <cell r="F42">
            <v>5</v>
          </cell>
          <cell r="G42">
            <v>6</v>
          </cell>
          <cell r="H42">
            <v>7</v>
          </cell>
          <cell r="I42">
            <v>8</v>
          </cell>
          <cell r="J42">
            <v>9</v>
          </cell>
          <cell r="K42">
            <v>10</v>
          </cell>
          <cell r="L42">
            <v>11</v>
          </cell>
          <cell r="M42">
            <v>12</v>
          </cell>
          <cell r="N42">
            <v>13</v>
          </cell>
          <cell r="O42">
            <v>14</v>
          </cell>
          <cell r="P42">
            <v>15</v>
          </cell>
          <cell r="Q42">
            <v>16</v>
          </cell>
          <cell r="S42">
            <v>17</v>
          </cell>
          <cell r="T42">
            <v>18</v>
          </cell>
          <cell r="U42">
            <v>19</v>
          </cell>
          <cell r="V42">
            <v>20</v>
          </cell>
          <cell r="W42">
            <v>21</v>
          </cell>
          <cell r="X42">
            <v>22</v>
          </cell>
          <cell r="Y42">
            <v>23</v>
          </cell>
          <cell r="AA42">
            <v>24</v>
          </cell>
          <cell r="AB42">
            <v>25</v>
          </cell>
          <cell r="AC42">
            <v>26</v>
          </cell>
          <cell r="AD42">
            <v>27</v>
          </cell>
          <cell r="AE42">
            <v>24</v>
          </cell>
          <cell r="AF42">
            <v>25</v>
          </cell>
        </row>
        <row r="43">
          <cell r="B43" t="str">
            <v>4.</v>
          </cell>
          <cell r="C43" t="str">
            <v>Сетевые услуги</v>
          </cell>
        </row>
        <row r="44">
          <cell r="B44" t="str">
            <v>4.1</v>
          </cell>
          <cell r="C44" t="str">
            <v>Одноставочный тариф (или ставка на оплату потерь при двуставочном тарифе)</v>
          </cell>
          <cell r="D44" t="str">
            <v>коп/кВтч</v>
          </cell>
          <cell r="E44">
            <v>46.866221101860774</v>
          </cell>
          <cell r="F44">
            <v>14.941497583179629</v>
          </cell>
          <cell r="G44">
            <v>20.498121301307108</v>
          </cell>
          <cell r="H44">
            <v>19.809840223645168</v>
          </cell>
          <cell r="I44">
            <v>20.276931647414376</v>
          </cell>
          <cell r="J44">
            <v>20.013471618061065</v>
          </cell>
          <cell r="K44">
            <v>20.303417836971533</v>
          </cell>
          <cell r="L44">
            <v>20.099325864402442</v>
          </cell>
          <cell r="M44">
            <v>21.499448876392474</v>
          </cell>
          <cell r="N44">
            <v>15.103810523690306</v>
          </cell>
          <cell r="O44">
            <v>19.648354252493288</v>
          </cell>
          <cell r="P44">
            <v>22.878407658278128</v>
          </cell>
          <cell r="Q44">
            <v>0</v>
          </cell>
          <cell r="S44">
            <v>19.715568609903109</v>
          </cell>
          <cell r="T44">
            <v>19.809840223645168</v>
          </cell>
          <cell r="U44">
            <v>20.276931647414376</v>
          </cell>
          <cell r="V44">
            <v>20.013471618061065</v>
          </cell>
          <cell r="W44">
            <v>20.303417876523376</v>
          </cell>
          <cell r="X44">
            <v>20.099325876113898</v>
          </cell>
          <cell r="Y44">
            <v>18.804877693397014</v>
          </cell>
          <cell r="AA44">
            <v>21.499448876392474</v>
          </cell>
          <cell r="AB44">
            <v>20.498121301307108</v>
          </cell>
          <cell r="AC44">
            <v>18.804877693397014</v>
          </cell>
          <cell r="AD44">
            <v>19.715568609903109</v>
          </cell>
          <cell r="AE44">
            <v>-0.78255269140399975</v>
          </cell>
          <cell r="AF44">
            <v>-3.8176800688270812E-2</v>
          </cell>
        </row>
        <row r="45">
          <cell r="B45" t="str">
            <v>4.1.1</v>
          </cell>
          <cell r="C45" t="str">
            <v>ВН (от 110 кВ)</v>
          </cell>
          <cell r="D45" t="str">
            <v>коп/кВтч</v>
          </cell>
          <cell r="E45">
            <v>36.213908431648449</v>
          </cell>
          <cell r="F45">
            <v>3.2519999999999998</v>
          </cell>
          <cell r="G45">
            <v>3.1550000000000002</v>
          </cell>
          <cell r="H45">
            <v>3.1549999999999998</v>
          </cell>
          <cell r="I45">
            <v>3.1549999999999998</v>
          </cell>
          <cell r="J45">
            <v>3.1550000000000002</v>
          </cell>
          <cell r="K45">
            <v>3.1549999999999998</v>
          </cell>
          <cell r="L45">
            <v>3.1550000000000002</v>
          </cell>
          <cell r="M45">
            <v>3.1549999999999998</v>
          </cell>
          <cell r="N45">
            <v>3.7060815417284436</v>
          </cell>
          <cell r="O45">
            <v>5.0648357093370011</v>
          </cell>
          <cell r="P45">
            <v>6.3090552724567281</v>
          </cell>
          <cell r="S45">
            <v>3.1549999999999998</v>
          </cell>
          <cell r="T45">
            <v>3.1549999999999998</v>
          </cell>
          <cell r="U45">
            <v>3.1549999999999998</v>
          </cell>
          <cell r="V45">
            <v>3.1550000000000002</v>
          </cell>
          <cell r="W45">
            <v>3.1549999999999998</v>
          </cell>
          <cell r="X45">
            <v>3.1550000000000002</v>
          </cell>
          <cell r="Y45">
            <v>3.1549999999999998</v>
          </cell>
          <cell r="AA45">
            <v>3.1549999999999998</v>
          </cell>
          <cell r="AB45">
            <v>3.1550000000000002</v>
          </cell>
          <cell r="AC45">
            <v>3.1549999999999998</v>
          </cell>
          <cell r="AD45">
            <v>3.1549999999999998</v>
          </cell>
          <cell r="AE45">
            <v>0</v>
          </cell>
          <cell r="AF45">
            <v>0</v>
          </cell>
        </row>
        <row r="46">
          <cell r="B46" t="str">
            <v>4.1.2</v>
          </cell>
          <cell r="C46" t="str">
            <v>СН 1 (35 кВ)</v>
          </cell>
          <cell r="D46" t="str">
            <v>коп/кВтч</v>
          </cell>
          <cell r="E46">
            <v>29.658318098720297</v>
          </cell>
          <cell r="F46">
            <v>8.9740005099999998</v>
          </cell>
          <cell r="G46">
            <v>10.504</v>
          </cell>
          <cell r="H46">
            <v>10.504</v>
          </cell>
          <cell r="I46">
            <v>10.504</v>
          </cell>
          <cell r="J46">
            <v>10.503999999999998</v>
          </cell>
          <cell r="K46">
            <v>10.504</v>
          </cell>
          <cell r="L46">
            <v>10.503999999999998</v>
          </cell>
          <cell r="M46">
            <v>10.504</v>
          </cell>
          <cell r="N46">
            <v>14.5</v>
          </cell>
          <cell r="O46">
            <v>17.8</v>
          </cell>
          <cell r="P46">
            <v>20.2</v>
          </cell>
          <cell r="S46">
            <v>10.504</v>
          </cell>
          <cell r="T46">
            <v>10.504</v>
          </cell>
          <cell r="U46">
            <v>10.504</v>
          </cell>
          <cell r="V46">
            <v>10.503999999999998</v>
          </cell>
          <cell r="W46">
            <v>10.504</v>
          </cell>
          <cell r="X46">
            <v>10.503999999999998</v>
          </cell>
          <cell r="Y46">
            <v>10.504</v>
          </cell>
          <cell r="AA46">
            <v>10.504</v>
          </cell>
          <cell r="AB46">
            <v>10.504</v>
          </cell>
          <cell r="AC46">
            <v>10.504</v>
          </cell>
          <cell r="AD46">
            <v>10.504</v>
          </cell>
          <cell r="AE46">
            <v>0</v>
          </cell>
          <cell r="AF46">
            <v>0</v>
          </cell>
        </row>
        <row r="47">
          <cell r="B47" t="str">
            <v>4.1.3</v>
          </cell>
          <cell r="C47" t="str">
            <v>СН 2 (20-1 кВ)</v>
          </cell>
          <cell r="D47" t="str">
            <v>коп/кВтч</v>
          </cell>
          <cell r="E47">
            <v>69.409779482262707</v>
          </cell>
          <cell r="F47">
            <v>8.8615899000000002</v>
          </cell>
          <cell r="G47">
            <v>12.819502336302971</v>
          </cell>
          <cell r="H47">
            <v>12.804721173588351</v>
          </cell>
          <cell r="I47">
            <v>12.830579815548582</v>
          </cell>
          <cell r="J47">
            <v>12.816005243449435</v>
          </cell>
          <cell r="K47">
            <v>12.8089327748455</v>
          </cell>
          <cell r="L47">
            <v>12.813869452114968</v>
          </cell>
          <cell r="M47">
            <v>12.8335050458117</v>
          </cell>
          <cell r="N47">
            <v>15.25</v>
          </cell>
          <cell r="O47">
            <v>21.3</v>
          </cell>
          <cell r="P47">
            <v>25.07</v>
          </cell>
          <cell r="S47">
            <v>12.829303811391457</v>
          </cell>
          <cell r="T47">
            <v>12.804721173588351</v>
          </cell>
          <cell r="U47">
            <v>12.830579815548582</v>
          </cell>
          <cell r="V47">
            <v>12.816005243449435</v>
          </cell>
          <cell r="W47">
            <v>12.808932927242356</v>
          </cell>
          <cell r="X47">
            <v>12.813869498136789</v>
          </cell>
          <cell r="Y47">
            <v>12.867098285003726</v>
          </cell>
          <cell r="AA47">
            <v>12.8335050458117</v>
          </cell>
          <cell r="AB47">
            <v>12.819502336302971</v>
          </cell>
          <cell r="AC47">
            <v>12.867098285003726</v>
          </cell>
          <cell r="AD47">
            <v>12.829303811391457</v>
          </cell>
          <cell r="AE47">
            <v>9.8014750884853896E-3</v>
          </cell>
          <cell r="AF47">
            <v>7.645753190222552E-4</v>
          </cell>
        </row>
        <row r="48">
          <cell r="B48" t="str">
            <v>4.1.4</v>
          </cell>
          <cell r="C48" t="str">
            <v>НН (0,4 кВ и ниже)</v>
          </cell>
          <cell r="D48" t="str">
            <v>коп/кВтч</v>
          </cell>
          <cell r="E48">
            <v>84.63194213896135</v>
          </cell>
          <cell r="F48">
            <v>30.559000009999998</v>
          </cell>
          <cell r="G48">
            <v>36.414999999999992</v>
          </cell>
          <cell r="H48">
            <v>36.414999999999999</v>
          </cell>
          <cell r="I48">
            <v>36.414999999999999</v>
          </cell>
          <cell r="J48">
            <v>36.414999999999999</v>
          </cell>
          <cell r="K48">
            <v>36.414999999999999</v>
          </cell>
          <cell r="L48">
            <v>36.414999999999999</v>
          </cell>
          <cell r="M48">
            <v>36.414999999999999</v>
          </cell>
          <cell r="N48">
            <v>25.6</v>
          </cell>
          <cell r="O48">
            <v>32.9</v>
          </cell>
          <cell r="P48">
            <v>37.200000000000003</v>
          </cell>
          <cell r="S48">
            <v>36.414999999999999</v>
          </cell>
          <cell r="T48">
            <v>36.414999999999999</v>
          </cell>
          <cell r="U48">
            <v>36.414999999999999</v>
          </cell>
          <cell r="V48">
            <v>36.414999999999999</v>
          </cell>
          <cell r="W48">
            <v>36.414999999999999</v>
          </cell>
          <cell r="X48">
            <v>36.414999999999999</v>
          </cell>
          <cell r="Y48">
            <v>36.414999999999999</v>
          </cell>
          <cell r="AA48">
            <v>36.414999999999999</v>
          </cell>
          <cell r="AB48">
            <v>36.414999999999992</v>
          </cell>
          <cell r="AC48">
            <v>36.414999999999999</v>
          </cell>
          <cell r="AD48">
            <v>36.414999999999999</v>
          </cell>
          <cell r="AE48">
            <v>0</v>
          </cell>
          <cell r="AF48">
            <v>0</v>
          </cell>
        </row>
        <row r="49">
          <cell r="B49" t="str">
            <v>4.2.</v>
          </cell>
          <cell r="C49" t="str">
            <v>Ставка на содержание сетей</v>
          </cell>
          <cell r="D49" t="str">
            <v>руб/МВт в мес.</v>
          </cell>
          <cell r="E49" t="str">
            <v/>
          </cell>
          <cell r="F49">
            <v>438786.51069366391</v>
          </cell>
          <cell r="G49">
            <v>466758.17815396137</v>
          </cell>
          <cell r="H49">
            <v>469553.60901260545</v>
          </cell>
          <cell r="I49">
            <v>467511.21305148694</v>
          </cell>
          <cell r="J49">
            <v>468536.59116561292</v>
          </cell>
          <cell r="K49">
            <v>460540.09369648196</v>
          </cell>
          <cell r="L49">
            <v>465923.9641469614</v>
          </cell>
          <cell r="M49">
            <v>469229.40469766356</v>
          </cell>
          <cell r="N49">
            <v>517139.31342454039</v>
          </cell>
          <cell r="O49">
            <v>529406.93139210215</v>
          </cell>
          <cell r="P49">
            <v>535975.57024777844</v>
          </cell>
          <cell r="Q49">
            <v>0</v>
          </cell>
          <cell r="S49">
            <v>465824.30324223236</v>
          </cell>
          <cell r="T49">
            <v>469553.60901260545</v>
          </cell>
          <cell r="U49">
            <v>467511.21305148694</v>
          </cell>
          <cell r="V49">
            <v>468536.59116561292</v>
          </cell>
          <cell r="W49">
            <v>460540.09369648196</v>
          </cell>
          <cell r="X49">
            <v>465923.96351681073</v>
          </cell>
          <cell r="Y49">
            <v>465524.94993995177</v>
          </cell>
          <cell r="AA49">
            <v>469229.40469766356</v>
          </cell>
          <cell r="AB49">
            <v>466758.17815396137</v>
          </cell>
          <cell r="AC49">
            <v>465524.94993995177</v>
          </cell>
          <cell r="AD49">
            <v>465824.30324223236</v>
          </cell>
          <cell r="AE49">
            <v>-933.87491172901355</v>
          </cell>
          <cell r="AF49">
            <v>-2.0007681824076632E-3</v>
          </cell>
        </row>
        <row r="50">
          <cell r="B50" t="str">
            <v>4.2.1</v>
          </cell>
          <cell r="C50" t="str">
            <v>ВН (от 110 кВ)</v>
          </cell>
          <cell r="D50" t="str">
            <v>руб/МВт в мес.</v>
          </cell>
          <cell r="E50">
            <v>0</v>
          </cell>
          <cell r="F50">
            <v>750061.65</v>
          </cell>
          <cell r="G50">
            <v>734307.9</v>
          </cell>
          <cell r="H50">
            <v>734307.9</v>
          </cell>
          <cell r="I50">
            <v>734307.9</v>
          </cell>
          <cell r="J50">
            <v>734307.9</v>
          </cell>
          <cell r="K50">
            <v>734307.9</v>
          </cell>
          <cell r="L50">
            <v>734307.90250291326</v>
          </cell>
          <cell r="M50">
            <v>734307.9</v>
          </cell>
          <cell r="N50">
            <v>194037</v>
          </cell>
          <cell r="O50">
            <v>198580</v>
          </cell>
          <cell r="P50">
            <v>201552</v>
          </cell>
          <cell r="S50">
            <v>734307.89811913285</v>
          </cell>
          <cell r="T50">
            <v>734307.9</v>
          </cell>
          <cell r="U50">
            <v>734307.9</v>
          </cell>
          <cell r="V50">
            <v>734307.9</v>
          </cell>
          <cell r="W50">
            <v>734307.9</v>
          </cell>
          <cell r="X50">
            <v>734307.90000000014</v>
          </cell>
          <cell r="Y50">
            <v>734307.9</v>
          </cell>
          <cell r="AA50">
            <v>734307.9</v>
          </cell>
          <cell r="AB50">
            <v>734307.9</v>
          </cell>
          <cell r="AC50">
            <v>734307.9</v>
          </cell>
          <cell r="AD50">
            <v>734307.89811913285</v>
          </cell>
          <cell r="AE50">
            <v>-1.8808671738952398E-3</v>
          </cell>
          <cell r="AF50">
            <v>-2.5614148695598122E-9</v>
          </cell>
        </row>
        <row r="51">
          <cell r="B51" t="str">
            <v>4.2.2</v>
          </cell>
          <cell r="C51" t="str">
            <v>СН 1 (35 кВ)</v>
          </cell>
          <cell r="D51" t="str">
            <v>руб/МВт в мес.</v>
          </cell>
          <cell r="E51">
            <v>0</v>
          </cell>
          <cell r="F51">
            <v>654086.68999999994</v>
          </cell>
          <cell r="G51">
            <v>743510.6</v>
          </cell>
          <cell r="H51">
            <v>743510.6</v>
          </cell>
          <cell r="I51">
            <v>743510.6</v>
          </cell>
          <cell r="J51">
            <v>743510.6</v>
          </cell>
          <cell r="K51">
            <v>743510.6</v>
          </cell>
          <cell r="L51">
            <v>743510.6</v>
          </cell>
          <cell r="M51">
            <v>743510.6</v>
          </cell>
          <cell r="N51">
            <v>812000</v>
          </cell>
          <cell r="O51">
            <v>820349.2</v>
          </cell>
          <cell r="P51">
            <v>829349</v>
          </cell>
          <cell r="S51">
            <v>743510.6</v>
          </cell>
          <cell r="T51">
            <v>743510.6</v>
          </cell>
          <cell r="U51">
            <v>743510.6</v>
          </cell>
          <cell r="V51">
            <v>743510.6</v>
          </cell>
          <cell r="W51">
            <v>743510.6</v>
          </cell>
          <cell r="X51">
            <v>743510.60000000009</v>
          </cell>
          <cell r="Y51">
            <v>743510.6</v>
          </cell>
          <cell r="AA51">
            <v>743510.6</v>
          </cell>
          <cell r="AB51">
            <v>743510.6</v>
          </cell>
          <cell r="AC51">
            <v>743510.6</v>
          </cell>
          <cell r="AD51">
            <v>743510.6</v>
          </cell>
          <cell r="AE51">
            <v>0</v>
          </cell>
          <cell r="AF51">
            <v>0</v>
          </cell>
        </row>
        <row r="52">
          <cell r="B52" t="str">
            <v>4.2.3</v>
          </cell>
          <cell r="C52" t="str">
            <v>СН 2 (20-1 кВ)</v>
          </cell>
          <cell r="D52" t="str">
            <v>руб/МВт в мес.</v>
          </cell>
          <cell r="E52">
            <v>0</v>
          </cell>
          <cell r="F52">
            <v>616231.55000000005</v>
          </cell>
          <cell r="G52">
            <v>682298.67936994927</v>
          </cell>
          <cell r="H52">
            <v>682298.68</v>
          </cell>
          <cell r="I52">
            <v>682298.68</v>
          </cell>
          <cell r="J52">
            <v>682298.67622203322</v>
          </cell>
          <cell r="K52">
            <v>682298.68</v>
          </cell>
          <cell r="L52">
            <v>682298.67999999982</v>
          </cell>
          <cell r="M52">
            <v>682298.68</v>
          </cell>
          <cell r="N52">
            <v>896400</v>
          </cell>
          <cell r="O52">
            <v>898100</v>
          </cell>
          <cell r="P52">
            <v>905768</v>
          </cell>
          <cell r="S52">
            <v>682298.68189015216</v>
          </cell>
          <cell r="T52">
            <v>682298.68</v>
          </cell>
          <cell r="U52">
            <v>682298.68</v>
          </cell>
          <cell r="V52">
            <v>682298.67622203322</v>
          </cell>
          <cell r="W52">
            <v>682298.68</v>
          </cell>
          <cell r="X52">
            <v>682298.6791587437</v>
          </cell>
          <cell r="Y52">
            <v>682298.68</v>
          </cell>
          <cell r="AA52">
            <v>682298.68</v>
          </cell>
          <cell r="AB52">
            <v>682298.67936994927</v>
          </cell>
          <cell r="AC52">
            <v>682298.68</v>
          </cell>
          <cell r="AD52">
            <v>682298.68189015216</v>
          </cell>
          <cell r="AE52">
            <v>2.5202028919011354E-3</v>
          </cell>
          <cell r="AF52">
            <v>3.6936945184011647E-9</v>
          </cell>
        </row>
        <row r="53">
          <cell r="B53" t="str">
            <v>4.2.4</v>
          </cell>
          <cell r="C53" t="str">
            <v>НН (0,4 кВ и ниже)</v>
          </cell>
          <cell r="D53" t="str">
            <v>руб/МВт в мес.</v>
          </cell>
          <cell r="E53">
            <v>0</v>
          </cell>
          <cell r="F53">
            <v>91323.29</v>
          </cell>
          <cell r="G53">
            <v>139639.00999999998</v>
          </cell>
          <cell r="H53">
            <v>139639.01</v>
          </cell>
          <cell r="I53">
            <v>139639.01</v>
          </cell>
          <cell r="J53">
            <v>139639.00999999998</v>
          </cell>
          <cell r="K53">
            <v>139639.01</v>
          </cell>
          <cell r="L53">
            <v>139639.01</v>
          </cell>
          <cell r="M53">
            <v>139639.01</v>
          </cell>
          <cell r="N53">
            <v>1211027.1000000001</v>
          </cell>
          <cell r="O53">
            <v>1220200</v>
          </cell>
          <cell r="P53">
            <v>1230536</v>
          </cell>
          <cell r="S53">
            <v>139639.00999999998</v>
          </cell>
          <cell r="T53">
            <v>139639.01</v>
          </cell>
          <cell r="U53">
            <v>139639.01</v>
          </cell>
          <cell r="V53">
            <v>139639.00999999998</v>
          </cell>
          <cell r="W53">
            <v>139639.01</v>
          </cell>
          <cell r="X53">
            <v>139639.01</v>
          </cell>
          <cell r="Y53">
            <v>139639.01</v>
          </cell>
          <cell r="AA53">
            <v>139639.01</v>
          </cell>
          <cell r="AB53">
            <v>139639.00999999998</v>
          </cell>
          <cell r="AC53">
            <v>139639.01</v>
          </cell>
          <cell r="AD53">
            <v>139639.00999999998</v>
          </cell>
          <cell r="AE53">
            <v>0</v>
          </cell>
          <cell r="AF53">
            <v>0</v>
          </cell>
        </row>
        <row r="54">
          <cell r="B54" t="str">
            <v>4.3.</v>
          </cell>
          <cell r="C54" t="str">
            <v>Транзит электроэнергии:</v>
          </cell>
          <cell r="D54" t="str">
            <v>коп/кВтч</v>
          </cell>
          <cell r="E54" t="str">
            <v/>
          </cell>
          <cell r="F54" t="str">
            <v/>
          </cell>
          <cell r="G54" t="str">
            <v/>
          </cell>
          <cell r="H54" t="str">
            <v/>
          </cell>
          <cell r="I54" t="str">
            <v/>
          </cell>
          <cell r="J54" t="str">
            <v/>
          </cell>
          <cell r="K54" t="str">
            <v/>
          </cell>
          <cell r="L54" t="str">
            <v/>
          </cell>
          <cell r="M54" t="str">
            <v/>
          </cell>
          <cell r="N54" t="str">
            <v/>
          </cell>
          <cell r="O54" t="str">
            <v/>
          </cell>
          <cell r="P54" t="str">
            <v/>
          </cell>
          <cell r="Q54" t="str">
            <v/>
          </cell>
          <cell r="S54" t="str">
            <v/>
          </cell>
          <cell r="T54" t="str">
            <v/>
          </cell>
          <cell r="U54" t="str">
            <v/>
          </cell>
          <cell r="V54" t="str">
            <v/>
          </cell>
          <cell r="W54" t="str">
            <v/>
          </cell>
          <cell r="X54" t="str">
            <v/>
          </cell>
          <cell r="Y54" t="str">
            <v/>
          </cell>
          <cell r="AE54">
            <v>0</v>
          </cell>
          <cell r="AF54" t="str">
            <v/>
          </cell>
        </row>
        <row r="55">
          <cell r="B55" t="str">
            <v>4.3.1</v>
          </cell>
          <cell r="C55" t="str">
            <v>ВН (от 110 кВ)</v>
          </cell>
          <cell r="D55" t="str">
            <v>коп/кВтч</v>
          </cell>
          <cell r="E55">
            <v>0</v>
          </cell>
          <cell r="F55">
            <v>0</v>
          </cell>
          <cell r="G55" t="str">
            <v/>
          </cell>
          <cell r="J55" t="str">
            <v/>
          </cell>
          <cell r="L55" t="str">
            <v/>
          </cell>
          <cell r="N55">
            <v>0</v>
          </cell>
          <cell r="O55">
            <v>0</v>
          </cell>
          <cell r="P55">
            <v>0</v>
          </cell>
          <cell r="S55" t="str">
            <v/>
          </cell>
          <cell r="T55">
            <v>0</v>
          </cell>
          <cell r="U55">
            <v>0</v>
          </cell>
          <cell r="V55" t="str">
            <v/>
          </cell>
          <cell r="W55">
            <v>0</v>
          </cell>
          <cell r="X55" t="str">
            <v/>
          </cell>
          <cell r="Y55">
            <v>0</v>
          </cell>
          <cell r="AC55">
            <v>0</v>
          </cell>
          <cell r="AE55">
            <v>0</v>
          </cell>
          <cell r="AF55" t="str">
            <v/>
          </cell>
        </row>
        <row r="56">
          <cell r="B56" t="str">
            <v>4.3.2</v>
          </cell>
          <cell r="C56" t="str">
            <v>СН 1 (35 кВ)</v>
          </cell>
          <cell r="D56" t="str">
            <v>коп/кВтч</v>
          </cell>
          <cell r="E56">
            <v>0</v>
          </cell>
          <cell r="F56">
            <v>0</v>
          </cell>
          <cell r="G56" t="str">
            <v/>
          </cell>
          <cell r="J56" t="str">
            <v/>
          </cell>
          <cell r="L56" t="str">
            <v/>
          </cell>
          <cell r="N56">
            <v>0</v>
          </cell>
          <cell r="O56">
            <v>0</v>
          </cell>
          <cell r="P56">
            <v>0</v>
          </cell>
          <cell r="S56" t="str">
            <v/>
          </cell>
          <cell r="T56">
            <v>0</v>
          </cell>
          <cell r="U56">
            <v>0</v>
          </cell>
          <cell r="V56" t="str">
            <v/>
          </cell>
          <cell r="W56">
            <v>0</v>
          </cell>
          <cell r="X56" t="str">
            <v/>
          </cell>
          <cell r="Y56">
            <v>0</v>
          </cell>
          <cell r="AC56">
            <v>0</v>
          </cell>
          <cell r="AE56">
            <v>0</v>
          </cell>
          <cell r="AF56" t="str">
            <v/>
          </cell>
        </row>
        <row r="57">
          <cell r="B57" t="str">
            <v>4.3.3</v>
          </cell>
          <cell r="C57" t="str">
            <v>СН 2 (20-1 кВ)</v>
          </cell>
          <cell r="D57" t="str">
            <v>коп/кВтч</v>
          </cell>
          <cell r="E57">
            <v>0</v>
          </cell>
          <cell r="F57">
            <v>0</v>
          </cell>
          <cell r="G57" t="str">
            <v/>
          </cell>
          <cell r="J57" t="str">
            <v/>
          </cell>
          <cell r="L57" t="str">
            <v/>
          </cell>
          <cell r="N57">
            <v>0</v>
          </cell>
          <cell r="O57">
            <v>0</v>
          </cell>
          <cell r="P57">
            <v>0</v>
          </cell>
          <cell r="S57" t="str">
            <v/>
          </cell>
          <cell r="T57">
            <v>0</v>
          </cell>
          <cell r="U57">
            <v>0</v>
          </cell>
          <cell r="V57" t="str">
            <v/>
          </cell>
          <cell r="W57">
            <v>0</v>
          </cell>
          <cell r="X57" t="str">
            <v/>
          </cell>
          <cell r="Y57">
            <v>0</v>
          </cell>
          <cell r="AC57">
            <v>0</v>
          </cell>
          <cell r="AE57">
            <v>0</v>
          </cell>
          <cell r="AF57" t="str">
            <v/>
          </cell>
        </row>
        <row r="58">
          <cell r="B58" t="str">
            <v>4.3.4</v>
          </cell>
          <cell r="C58" t="str">
            <v>НН (0,4 кВ и ниже)</v>
          </cell>
          <cell r="D58" t="str">
            <v>коп/кВтч</v>
          </cell>
          <cell r="E58">
            <v>0</v>
          </cell>
          <cell r="F58">
            <v>0</v>
          </cell>
          <cell r="G58" t="str">
            <v/>
          </cell>
          <cell r="J58" t="str">
            <v/>
          </cell>
          <cell r="L58" t="str">
            <v/>
          </cell>
          <cell r="N58">
            <v>0</v>
          </cell>
          <cell r="O58">
            <v>0</v>
          </cell>
          <cell r="P58">
            <v>0</v>
          </cell>
          <cell r="S58" t="str">
            <v/>
          </cell>
          <cell r="T58">
            <v>0</v>
          </cell>
          <cell r="U58">
            <v>0</v>
          </cell>
          <cell r="V58" t="str">
            <v/>
          </cell>
          <cell r="W58">
            <v>0</v>
          </cell>
          <cell r="X58" t="str">
            <v/>
          </cell>
          <cell r="Y58">
            <v>0</v>
          </cell>
          <cell r="AC58">
            <v>0</v>
          </cell>
          <cell r="AE58">
            <v>0</v>
          </cell>
          <cell r="AF58" t="str">
            <v/>
          </cell>
        </row>
        <row r="59">
          <cell r="B59" t="str">
            <v>4.4.</v>
          </cell>
          <cell r="C59" t="str">
            <v>Услуги по технологическому присоединению</v>
          </cell>
        </row>
        <row r="60">
          <cell r="B60" t="str">
            <v>4.4.1</v>
          </cell>
          <cell r="C60" t="str">
            <v>Заявители на напряжении</v>
          </cell>
          <cell r="D60" t="str">
            <v>руб/подключение</v>
          </cell>
          <cell r="E60">
            <v>491.3</v>
          </cell>
          <cell r="F60">
            <v>248.50752783964356</v>
          </cell>
          <cell r="G60">
            <v>466.09999999999997</v>
          </cell>
          <cell r="H60">
            <v>466.1</v>
          </cell>
          <cell r="I60">
            <v>466.1</v>
          </cell>
          <cell r="J60">
            <v>466.09999999999997</v>
          </cell>
          <cell r="K60">
            <v>466.1</v>
          </cell>
          <cell r="L60">
            <v>466.09999999999997</v>
          </cell>
          <cell r="M60">
            <v>466.1</v>
          </cell>
          <cell r="N60">
            <v>533.49102793375801</v>
          </cell>
          <cell r="O60">
            <v>568.1679447494522</v>
          </cell>
          <cell r="P60">
            <v>636.38</v>
          </cell>
          <cell r="Q60" t="str">
            <v/>
          </cell>
          <cell r="S60">
            <v>466.1</v>
          </cell>
          <cell r="T60">
            <v>466.1</v>
          </cell>
          <cell r="U60">
            <v>466.1</v>
          </cell>
          <cell r="V60">
            <v>466.09999999999997</v>
          </cell>
          <cell r="W60">
            <v>466.1</v>
          </cell>
          <cell r="X60">
            <v>466.1</v>
          </cell>
          <cell r="Y60">
            <v>466.1</v>
          </cell>
          <cell r="AA60">
            <v>466.1</v>
          </cell>
          <cell r="AB60">
            <v>466.09999999999997</v>
          </cell>
          <cell r="AC60">
            <v>466.1</v>
          </cell>
          <cell r="AD60">
            <v>466.1</v>
          </cell>
          <cell r="AE60">
            <v>0</v>
          </cell>
          <cell r="AF60">
            <v>0</v>
          </cell>
        </row>
        <row r="61">
          <cell r="B61" t="str">
            <v>4.4.1.1</v>
          </cell>
          <cell r="C61" t="str">
            <v>Физ. лица (15 кВ)</v>
          </cell>
          <cell r="D61" t="str">
            <v>руб/подключение</v>
          </cell>
          <cell r="E61">
            <v>491.3</v>
          </cell>
          <cell r="F61">
            <v>248.50752783964356</v>
          </cell>
          <cell r="G61">
            <v>466.09999999999997</v>
          </cell>
          <cell r="H61">
            <v>466.1</v>
          </cell>
          <cell r="I61">
            <v>466.1</v>
          </cell>
          <cell r="J61">
            <v>466.09999999999997</v>
          </cell>
          <cell r="K61">
            <v>466.1</v>
          </cell>
          <cell r="L61">
            <v>466.09999999999997</v>
          </cell>
          <cell r="M61">
            <v>466.1</v>
          </cell>
          <cell r="N61">
            <v>533.49102793375801</v>
          </cell>
          <cell r="O61">
            <v>568.1679447494522</v>
          </cell>
          <cell r="P61">
            <v>636.38</v>
          </cell>
          <cell r="S61">
            <v>466.1</v>
          </cell>
          <cell r="T61">
            <v>466.1</v>
          </cell>
          <cell r="U61">
            <v>466.1</v>
          </cell>
          <cell r="V61">
            <v>466.09999999999997</v>
          </cell>
          <cell r="W61">
            <v>466.1</v>
          </cell>
          <cell r="X61">
            <v>466.1</v>
          </cell>
          <cell r="Y61">
            <v>466.1</v>
          </cell>
          <cell r="AA61">
            <v>466.1</v>
          </cell>
          <cell r="AB61">
            <v>466.09999999999997</v>
          </cell>
          <cell r="AC61">
            <v>466.1</v>
          </cell>
          <cell r="AD61">
            <v>466.1</v>
          </cell>
          <cell r="AE61">
            <v>0</v>
          </cell>
          <cell r="AF61">
            <v>0</v>
          </cell>
        </row>
        <row r="62">
          <cell r="B62" t="str">
            <v>4.4.1.2</v>
          </cell>
          <cell r="C62" t="str">
            <v>Более 10000 кВа (выше 35 кВ)</v>
          </cell>
          <cell r="D62" t="str">
            <v>руб/подключение</v>
          </cell>
          <cell r="E62">
            <v>0</v>
          </cell>
          <cell r="F62">
            <v>0</v>
          </cell>
          <cell r="G62" t="str">
            <v/>
          </cell>
          <cell r="J62" t="str">
            <v/>
          </cell>
          <cell r="L62" t="str">
            <v/>
          </cell>
          <cell r="N62">
            <v>0</v>
          </cell>
          <cell r="O62">
            <v>0</v>
          </cell>
          <cell r="P62">
            <v>0</v>
          </cell>
          <cell r="S62" t="str">
            <v/>
          </cell>
          <cell r="V62" t="str">
            <v/>
          </cell>
          <cell r="X62" t="str">
            <v/>
          </cell>
          <cell r="AE62">
            <v>0</v>
          </cell>
          <cell r="AF62" t="str">
            <v/>
          </cell>
        </row>
        <row r="63">
          <cell r="B63" t="str">
            <v>4.4.2</v>
          </cell>
          <cell r="C63" t="str">
            <v>Присоединенная мощность на напряжении</v>
          </cell>
          <cell r="D63" t="str">
            <v>руб./кВт</v>
          </cell>
          <cell r="E63">
            <v>586.98979058154305</v>
          </cell>
          <cell r="F63">
            <v>919.96635658826642</v>
          </cell>
          <cell r="G63">
            <v>3500.4706758810448</v>
          </cell>
          <cell r="H63">
            <v>274.90110963910882</v>
          </cell>
          <cell r="I63">
            <v>1358.4678875419138</v>
          </cell>
          <cell r="J63">
            <v>974.41063537153536</v>
          </cell>
          <cell r="K63">
            <v>4905.1518518518515</v>
          </cell>
          <cell r="L63">
            <v>3500.4706758810448</v>
          </cell>
          <cell r="M63" t="str">
            <v/>
          </cell>
          <cell r="N63">
            <v>3276.1920870716276</v>
          </cell>
          <cell r="O63">
            <v>4061.2771247520923</v>
          </cell>
          <cell r="P63">
            <v>4525.4463961813854</v>
          </cell>
          <cell r="Q63" t="str">
            <v/>
          </cell>
          <cell r="S63">
            <v>2400.9386912814489</v>
          </cell>
          <cell r="T63">
            <v>274.90110963910894</v>
          </cell>
          <cell r="U63">
            <v>1388.0629352592207</v>
          </cell>
          <cell r="V63">
            <v>993.51607327802947</v>
          </cell>
          <cell r="W63">
            <v>3809.543623177789</v>
          </cell>
          <cell r="X63">
            <v>2949.1723399038087</v>
          </cell>
          <cell r="Y63">
            <v>499.66478475652781</v>
          </cell>
          <cell r="AB63">
            <v>3500.4706758810448</v>
          </cell>
          <cell r="AC63">
            <v>499.66478475652781</v>
          </cell>
          <cell r="AD63">
            <v>2400.9386912814489</v>
          </cell>
          <cell r="AE63">
            <v>-1099.5319845995959</v>
          </cell>
          <cell r="AF63">
            <v>-0.31410975448975909</v>
          </cell>
        </row>
        <row r="64">
          <cell r="B64" t="str">
            <v>4.4.2.1</v>
          </cell>
          <cell r="C64" t="str">
            <v>До 30 кВт (0,4 кВ)</v>
          </cell>
          <cell r="D64" t="str">
            <v>руб./кВт</v>
          </cell>
          <cell r="E64">
            <v>535.33000000000004</v>
          </cell>
          <cell r="F64">
            <v>587.16642503036928</v>
          </cell>
          <cell r="G64">
            <v>500.78445404750715</v>
          </cell>
          <cell r="H64">
            <v>625.57904264948536</v>
          </cell>
          <cell r="I64">
            <v>367.23646723646726</v>
          </cell>
          <cell r="J64">
            <v>500.78445404750715</v>
          </cell>
          <cell r="K64">
            <v>0</v>
          </cell>
          <cell r="L64">
            <v>500.78445404750715</v>
          </cell>
          <cell r="M64">
            <v>0</v>
          </cell>
          <cell r="N64">
            <v>1910</v>
          </cell>
          <cell r="O64">
            <v>3745</v>
          </cell>
          <cell r="P64">
            <v>5586.56</v>
          </cell>
          <cell r="S64">
            <v>473.34225968494172</v>
          </cell>
          <cell r="T64">
            <v>692.52853441635739</v>
          </cell>
          <cell r="U64">
            <v>388.14814814814815</v>
          </cell>
          <cell r="V64">
            <v>524.70861738556755</v>
          </cell>
          <cell r="W64">
            <v>265.67990373044523</v>
          </cell>
          <cell r="X64">
            <v>378.04063722216927</v>
          </cell>
          <cell r="Y64">
            <v>657.86279683377302</v>
          </cell>
          <cell r="AA64">
            <v>0</v>
          </cell>
          <cell r="AB64">
            <v>500.78445404750715</v>
          </cell>
          <cell r="AC64">
            <v>657.86279683377302</v>
          </cell>
          <cell r="AD64">
            <v>473.34225968494172</v>
          </cell>
          <cell r="AE64">
            <v>-27.442194362565431</v>
          </cell>
          <cell r="AF64">
            <v>-5.4798415048167834E-2</v>
          </cell>
        </row>
        <row r="65">
          <cell r="B65" t="str">
            <v>4.4.2.2</v>
          </cell>
          <cell r="C65" t="str">
            <v>От 30 до 100 кВт (0,4 кВ)</v>
          </cell>
          <cell r="D65" t="str">
            <v>руб./кВт</v>
          </cell>
          <cell r="E65">
            <v>555.22</v>
          </cell>
          <cell r="F65">
            <v>498.11022463206814</v>
          </cell>
          <cell r="G65">
            <v>170.38961038961043</v>
          </cell>
          <cell r="H65">
            <v>170.40540540540542</v>
          </cell>
          <cell r="I65">
            <v>170.375</v>
          </cell>
          <cell r="J65">
            <v>170.38961038961043</v>
          </cell>
          <cell r="K65">
            <v>0</v>
          </cell>
          <cell r="L65">
            <v>170.38961038961043</v>
          </cell>
          <cell r="M65">
            <v>0</v>
          </cell>
          <cell r="N65">
            <v>4045</v>
          </cell>
          <cell r="O65">
            <v>5134</v>
          </cell>
          <cell r="P65">
            <v>4925.76</v>
          </cell>
          <cell r="S65">
            <v>543.53333333333319</v>
          </cell>
          <cell r="T65">
            <v>262.18487394957981</v>
          </cell>
          <cell r="U65">
            <v>355</v>
          </cell>
          <cell r="V65">
            <v>299.4974874371859</v>
          </cell>
          <cell r="W65">
            <v>142.32954545454547</v>
          </cell>
          <cell r="X65">
            <v>225.73333333333332</v>
          </cell>
          <cell r="Y65">
            <v>637.00392156862733</v>
          </cell>
          <cell r="AA65">
            <v>0</v>
          </cell>
          <cell r="AB65">
            <v>170.38961038961043</v>
          </cell>
          <cell r="AC65">
            <v>637.00392156862733</v>
          </cell>
          <cell r="AD65">
            <v>543.53333333333319</v>
          </cell>
          <cell r="AE65">
            <v>373.14372294372276</v>
          </cell>
          <cell r="AF65">
            <v>2.1899441056910556</v>
          </cell>
        </row>
        <row r="66">
          <cell r="B66" t="str">
            <v>4.4.2.3</v>
          </cell>
          <cell r="C66" t="str">
            <v>До 100 кВт (6-35 кВ)</v>
          </cell>
          <cell r="D66" t="str">
            <v>руб./кВт</v>
          </cell>
          <cell r="E66">
            <v>193.99</v>
          </cell>
          <cell r="F66">
            <v>538.38454922149674</v>
          </cell>
          <cell r="G66">
            <v>404.39222042139386</v>
          </cell>
          <cell r="H66">
            <v>314.29333333333335</v>
          </cell>
          <cell r="I66">
            <v>544.00826446280985</v>
          </cell>
          <cell r="J66">
            <v>404.39222042139386</v>
          </cell>
          <cell r="K66">
            <v>0</v>
          </cell>
          <cell r="L66">
            <v>404.39222042139386</v>
          </cell>
          <cell r="M66">
            <v>0</v>
          </cell>
          <cell r="N66">
            <v>9115.6</v>
          </cell>
          <cell r="O66">
            <v>9586.4</v>
          </cell>
          <cell r="P66">
            <v>4794.72</v>
          </cell>
          <cell r="S66">
            <v>627.1580989330746</v>
          </cell>
          <cell r="T66">
            <v>314.29333333333335</v>
          </cell>
          <cell r="U66">
            <v>544.00826446280985</v>
          </cell>
          <cell r="V66">
            <v>404.39222042139386</v>
          </cell>
          <cell r="W66">
            <v>648.20652173913038</v>
          </cell>
          <cell r="X66">
            <v>460.39950062421974</v>
          </cell>
          <cell r="Y66">
            <v>1207.913043478261</v>
          </cell>
          <cell r="AA66">
            <v>0</v>
          </cell>
          <cell r="AB66">
            <v>404.39222042139386</v>
          </cell>
          <cell r="AC66">
            <v>1207.913043478261</v>
          </cell>
          <cell r="AD66">
            <v>627.1580989330746</v>
          </cell>
          <cell r="AE66">
            <v>222.76587851168074</v>
          </cell>
          <cell r="AF66">
            <v>0.55086588530201996</v>
          </cell>
        </row>
        <row r="67">
          <cell r="B67" t="str">
            <v>4.4.2.4</v>
          </cell>
          <cell r="C67" t="str">
            <v>От 100 до 750 кВт (6-35 кВ)</v>
          </cell>
          <cell r="D67" t="str">
            <v>руб./кВт</v>
          </cell>
          <cell r="E67">
            <v>792.41</v>
          </cell>
          <cell r="F67">
            <v>570.86323957322986</v>
          </cell>
          <cell r="G67">
            <v>826.81611208406309</v>
          </cell>
          <cell r="H67">
            <v>104.37426900584794</v>
          </cell>
          <cell r="I67">
            <v>79.483333333333334</v>
          </cell>
          <cell r="J67">
            <v>89.83941605839415</v>
          </cell>
          <cell r="K67">
            <v>2719.9250000000002</v>
          </cell>
          <cell r="L67">
            <v>826.81611208406309</v>
          </cell>
          <cell r="M67">
            <v>0</v>
          </cell>
          <cell r="N67">
            <v>2550</v>
          </cell>
          <cell r="O67">
            <v>3450</v>
          </cell>
          <cell r="P67">
            <v>4441.47</v>
          </cell>
          <cell r="S67">
            <v>838.6490503715936</v>
          </cell>
          <cell r="T67">
            <v>104.37426900584794</v>
          </cell>
          <cell r="U67">
            <v>144.36666666666667</v>
          </cell>
          <cell r="V67">
            <v>127.72749391727494</v>
          </cell>
          <cell r="W67">
            <v>2220.0476190476193</v>
          </cell>
          <cell r="X67">
            <v>1185.2178098676293</v>
          </cell>
          <cell r="Y67">
            <v>80.757894736842104</v>
          </cell>
          <cell r="AA67">
            <v>0</v>
          </cell>
          <cell r="AB67">
            <v>826.81611208406309</v>
          </cell>
          <cell r="AC67">
            <v>80.757894736842104</v>
          </cell>
          <cell r="AD67">
            <v>838.6490503715936</v>
          </cell>
          <cell r="AE67">
            <v>11.83293828753051</v>
          </cell>
          <cell r="AF67">
            <v>1.4311451016241742E-2</v>
          </cell>
        </row>
        <row r="68">
          <cell r="B68" t="str">
            <v>4.4.2.5</v>
          </cell>
          <cell r="C68" t="str">
            <v>Более 750 кВт (6-35 кВ)</v>
          </cell>
          <cell r="D68" t="str">
            <v>руб./кВт</v>
          </cell>
          <cell r="E68">
            <v>558.86</v>
          </cell>
          <cell r="F68">
            <v>1248.420627615063</v>
          </cell>
          <cell r="G68">
            <v>4755.3192946413283</v>
          </cell>
          <cell r="I68">
            <v>2825.1724137931033</v>
          </cell>
          <cell r="J68">
            <v>2825.1724137931033</v>
          </cell>
          <cell r="K68">
            <v>5079.97</v>
          </cell>
          <cell r="L68">
            <v>4755.3192946413283</v>
          </cell>
          <cell r="M68">
            <v>0</v>
          </cell>
          <cell r="N68">
            <v>2679</v>
          </cell>
          <cell r="O68">
            <v>3133</v>
          </cell>
          <cell r="P68">
            <v>4210.08</v>
          </cell>
          <cell r="S68">
            <v>4415.7250470809795</v>
          </cell>
          <cell r="U68">
            <v>2825.1724137931033</v>
          </cell>
          <cell r="V68">
            <v>2825.1724137931033</v>
          </cell>
          <cell r="W68">
            <v>4683.2560000000003</v>
          </cell>
          <cell r="X68">
            <v>4415.7250470809795</v>
          </cell>
          <cell r="Y68">
            <v>0</v>
          </cell>
          <cell r="AA68">
            <v>0</v>
          </cell>
          <cell r="AB68">
            <v>4755.3192946413283</v>
          </cell>
          <cell r="AC68">
            <v>0</v>
          </cell>
          <cell r="AD68">
            <v>4415.7250470809795</v>
          </cell>
          <cell r="AE68">
            <v>-339.59424756034878</v>
          </cell>
          <cell r="AF68">
            <v>-7.1413553227231363E-2</v>
          </cell>
        </row>
        <row r="70">
          <cell r="C70" t="str">
            <v xml:space="preserve">3. Программа реализации(План)  </v>
          </cell>
          <cell r="S70" t="str">
            <v xml:space="preserve">3. Программа реализации(Выполнение)  </v>
          </cell>
        </row>
        <row r="71">
          <cell r="C71" t="str">
            <v>3.3 Выручка, тыс.руб.</v>
          </cell>
        </row>
        <row r="72">
          <cell r="B72" t="str">
            <v>№ п/п</v>
          </cell>
          <cell r="C72" t="str">
            <v>Виды продукции</v>
          </cell>
          <cell r="D72" t="str">
            <v>Ед. изм. натур. показателей</v>
          </cell>
          <cell r="E72" t="str">
            <v xml:space="preserve"> 2007г. Факт</v>
          </cell>
          <cell r="F72" t="str">
            <v xml:space="preserve"> 2008г. Факт</v>
          </cell>
          <cell r="G72" t="str">
            <v xml:space="preserve"> 2009г. План</v>
          </cell>
          <cell r="H72" t="str">
            <v>В том числе по кварталам</v>
          </cell>
          <cell r="N72" t="str">
            <v xml:space="preserve"> 2010г. Прогноз</v>
          </cell>
          <cell r="O72" t="str">
            <v xml:space="preserve"> 2011г. Прогноз</v>
          </cell>
          <cell r="P72" t="str">
            <v xml:space="preserve"> 2012г. Прогноз</v>
          </cell>
          <cell r="Q72" t="str">
            <v xml:space="preserve"> 2013г. Прогноз</v>
          </cell>
          <cell r="S72" t="str">
            <v xml:space="preserve"> 2009г. Факт</v>
          </cell>
          <cell r="T72" t="str">
            <v>В том числе по кварталам</v>
          </cell>
          <cell r="AA72" t="str">
            <v>План отчётного периода</v>
          </cell>
          <cell r="AC72" t="str">
            <v>Факт за отчётный период</v>
          </cell>
          <cell r="AE72" t="str">
            <v>Отклонение факта от плана за год.</v>
          </cell>
        </row>
        <row r="73">
          <cell r="H73" t="str">
            <v>1 кв.</v>
          </cell>
          <cell r="I73" t="str">
            <v>2 кв.</v>
          </cell>
          <cell r="J73" t="str">
            <v>6 мес.</v>
          </cell>
          <cell r="K73" t="str">
            <v>3 кв.</v>
          </cell>
          <cell r="L73" t="str">
            <v>9 мес.</v>
          </cell>
          <cell r="M73" t="str">
            <v>4 кв.</v>
          </cell>
          <cell r="T73" t="str">
            <v>1 кв.</v>
          </cell>
          <cell r="U73" t="str">
            <v>2 кв.</v>
          </cell>
          <cell r="V73" t="str">
            <v>6 мес.</v>
          </cell>
          <cell r="W73" t="str">
            <v>3 кв.</v>
          </cell>
          <cell r="X73" t="str">
            <v>9 мес.</v>
          </cell>
          <cell r="Y73" t="str">
            <v>4 кв.</v>
          </cell>
          <cell r="AA73" t="str">
            <v>4 квартал</v>
          </cell>
          <cell r="AB73" t="str">
            <v>С начала года</v>
          </cell>
          <cell r="AC73" t="str">
            <v>4 квартал</v>
          </cell>
          <cell r="AD73" t="str">
            <v>С начала года</v>
          </cell>
          <cell r="AE73" t="str">
            <v>Абсолютное</v>
          </cell>
          <cell r="AF73" t="str">
            <v>Относительное</v>
          </cell>
        </row>
        <row r="74">
          <cell r="B74">
            <v>1</v>
          </cell>
          <cell r="C74">
            <v>2</v>
          </cell>
          <cell r="D74">
            <v>3</v>
          </cell>
          <cell r="E74">
            <v>4</v>
          </cell>
          <cell r="F74">
            <v>5</v>
          </cell>
          <cell r="G74">
            <v>6</v>
          </cell>
          <cell r="H74">
            <v>7</v>
          </cell>
          <cell r="I74">
            <v>8</v>
          </cell>
          <cell r="J74">
            <v>9</v>
          </cell>
          <cell r="K74">
            <v>10</v>
          </cell>
          <cell r="L74">
            <v>11</v>
          </cell>
          <cell r="M74">
            <v>12</v>
          </cell>
          <cell r="N74">
            <v>13</v>
          </cell>
          <cell r="O74">
            <v>14</v>
          </cell>
          <cell r="P74">
            <v>15</v>
          </cell>
          <cell r="Q74">
            <v>16</v>
          </cell>
          <cell r="S74">
            <v>17</v>
          </cell>
          <cell r="T74">
            <v>18</v>
          </cell>
          <cell r="U74">
            <v>19</v>
          </cell>
          <cell r="V74">
            <v>20</v>
          </cell>
          <cell r="W74">
            <v>21</v>
          </cell>
          <cell r="X74">
            <v>22</v>
          </cell>
          <cell r="Y74">
            <v>23</v>
          </cell>
          <cell r="AA74">
            <v>24</v>
          </cell>
          <cell r="AB74">
            <v>25</v>
          </cell>
          <cell r="AC74">
            <v>26</v>
          </cell>
          <cell r="AD74">
            <v>27</v>
          </cell>
          <cell r="AE74">
            <v>24</v>
          </cell>
          <cell r="AF74">
            <v>25</v>
          </cell>
        </row>
        <row r="75">
          <cell r="B75" t="str">
            <v>4.</v>
          </cell>
          <cell r="C75" t="str">
            <v>Сетевые услуги</v>
          </cell>
          <cell r="D75" t="str">
            <v>тыс.руб.</v>
          </cell>
          <cell r="E75">
            <v>1428625.1831130001</v>
          </cell>
          <cell r="F75">
            <v>2560586.6872839918</v>
          </cell>
          <cell r="G75">
            <v>2819181.9815056873</v>
          </cell>
          <cell r="H75">
            <v>719207.02849947661</v>
          </cell>
          <cell r="I75">
            <v>686699.04534776788</v>
          </cell>
          <cell r="J75">
            <v>1405906.0738472445</v>
          </cell>
          <cell r="K75">
            <v>683792.96644547652</v>
          </cell>
          <cell r="L75">
            <v>2089699.040292721</v>
          </cell>
          <cell r="M75">
            <v>729482.94121296657</v>
          </cell>
          <cell r="N75">
            <v>3313004.6863894351</v>
          </cell>
          <cell r="O75">
            <v>3763855.5668210685</v>
          </cell>
          <cell r="P75">
            <v>4110517.1372105004</v>
          </cell>
          <cell r="Q75">
            <v>0</v>
          </cell>
          <cell r="S75">
            <v>2796843.5727773774</v>
          </cell>
          <cell r="T75">
            <v>719207.02849947661</v>
          </cell>
          <cell r="U75">
            <v>686699.04534776788</v>
          </cell>
          <cell r="V75">
            <v>1405906.0738472445</v>
          </cell>
          <cell r="W75">
            <v>683383.31594219652</v>
          </cell>
          <cell r="X75">
            <v>2089289.3897894411</v>
          </cell>
          <cell r="Y75">
            <v>707554.18298793654</v>
          </cell>
          <cell r="AA75">
            <v>729482.94121296657</v>
          </cell>
          <cell r="AB75">
            <v>2819181.9815056873</v>
          </cell>
          <cell r="AC75">
            <v>707554.18298793654</v>
          </cell>
          <cell r="AD75">
            <v>2796843.5727773774</v>
          </cell>
          <cell r="AE75">
            <v>-22338.408728309907</v>
          </cell>
          <cell r="AF75">
            <v>-7.9237200276015031E-3</v>
          </cell>
        </row>
        <row r="76">
          <cell r="B76" t="str">
            <v>4.1</v>
          </cell>
          <cell r="C76" t="str">
            <v>Выручка при одноставочном тарифе (или компенсация потерь при двуставочном)</v>
          </cell>
          <cell r="D76" t="str">
            <v>тыс.руб.</v>
          </cell>
          <cell r="E76">
            <v>1412969.7000000002</v>
          </cell>
          <cell r="F76">
            <v>407670.8159674714</v>
          </cell>
          <cell r="G76">
            <v>481439.37500380003</v>
          </cell>
          <cell r="H76">
            <v>132111.25531477999</v>
          </cell>
          <cell r="I76">
            <v>104517.99814236999</v>
          </cell>
          <cell r="J76">
            <v>236629.25345714999</v>
          </cell>
          <cell r="K76">
            <v>100983.63819977996</v>
          </cell>
          <cell r="L76">
            <v>337612.89165692998</v>
          </cell>
          <cell r="M76">
            <v>143826.48334687005</v>
          </cell>
          <cell r="N76">
            <v>376160.40109250706</v>
          </cell>
          <cell r="O76">
            <v>536094.53918444051</v>
          </cell>
          <cell r="P76">
            <v>638823.02419050073</v>
          </cell>
          <cell r="Q76">
            <v>0</v>
          </cell>
          <cell r="S76">
            <v>470717.67135548999</v>
          </cell>
          <cell r="T76">
            <v>132111.25531477999</v>
          </cell>
          <cell r="U76">
            <v>104517.99814236999</v>
          </cell>
          <cell r="V76">
            <v>236629.25345714999</v>
          </cell>
          <cell r="W76">
            <v>100983.63839649998</v>
          </cell>
          <cell r="X76">
            <v>337612.89185364998</v>
          </cell>
          <cell r="Y76">
            <v>133104.77950184001</v>
          </cell>
          <cell r="AA76">
            <v>143826.48334687005</v>
          </cell>
          <cell r="AB76">
            <v>481439.37500380003</v>
          </cell>
          <cell r="AC76">
            <v>133104.77950184001</v>
          </cell>
          <cell r="AD76">
            <v>470717.67135548999</v>
          </cell>
          <cell r="AE76">
            <v>-10721.703648310038</v>
          </cell>
          <cell r="AF76">
            <v>-2.227010129411499E-2</v>
          </cell>
        </row>
        <row r="77">
          <cell r="B77" t="str">
            <v>4.1.1</v>
          </cell>
          <cell r="C77" t="str">
            <v>ВН (от 110 кВ)</v>
          </cell>
          <cell r="D77" t="str">
            <v>тыс.руб.</v>
          </cell>
          <cell r="E77">
            <v>669160.6</v>
          </cell>
          <cell r="F77">
            <v>32145.094415759999</v>
          </cell>
          <cell r="G77">
            <v>20406.54</v>
          </cell>
          <cell r="H77">
            <v>6291.3772654499999</v>
          </cell>
          <cell r="I77">
            <v>4599.9522030999997</v>
          </cell>
          <cell r="J77">
            <v>10891.32946855</v>
          </cell>
          <cell r="K77">
            <v>4311.4952856</v>
          </cell>
          <cell r="L77">
            <v>15202.82475415</v>
          </cell>
          <cell r="M77">
            <v>5203.7152458499995</v>
          </cell>
          <cell r="N77">
            <v>32164.71109250699</v>
          </cell>
          <cell r="O77">
            <v>50064.432184440549</v>
          </cell>
          <cell r="P77">
            <v>62438.322590500713</v>
          </cell>
          <cell r="Q77">
            <v>0</v>
          </cell>
          <cell r="S77">
            <v>22580.8806257</v>
          </cell>
          <cell r="T77">
            <v>6291.3772654499999</v>
          </cell>
          <cell r="U77">
            <v>4599.9522030999997</v>
          </cell>
          <cell r="V77">
            <v>10891.32946855</v>
          </cell>
          <cell r="W77">
            <v>4311.4952856</v>
          </cell>
          <cell r="X77">
            <v>15202.82475415</v>
          </cell>
          <cell r="Y77">
            <v>7378.0558715499992</v>
          </cell>
          <cell r="AA77">
            <v>5203.7152458499995</v>
          </cell>
          <cell r="AB77">
            <v>20406.54</v>
          </cell>
          <cell r="AC77">
            <v>7378.0558715499992</v>
          </cell>
          <cell r="AD77">
            <v>22580.8806257</v>
          </cell>
          <cell r="AE77">
            <v>2174.3406256999988</v>
          </cell>
          <cell r="AF77">
            <v>0.10655116573902282</v>
          </cell>
        </row>
        <row r="78">
          <cell r="B78" t="str">
            <v>4.1.2</v>
          </cell>
          <cell r="C78" t="str">
            <v>СН 1 (35 кВ)</v>
          </cell>
          <cell r="D78" t="str">
            <v>тыс.руб.</v>
          </cell>
          <cell r="E78">
            <v>97338.6</v>
          </cell>
          <cell r="F78">
            <v>7351.6753134018936</v>
          </cell>
          <cell r="G78">
            <v>7006.1679999999997</v>
          </cell>
          <cell r="H78">
            <v>1909.84484288</v>
          </cell>
          <cell r="I78">
            <v>1615.3442999199999</v>
          </cell>
          <cell r="J78">
            <v>3525.1891427999999</v>
          </cell>
          <cell r="K78">
            <v>1707.152096</v>
          </cell>
          <cell r="L78">
            <v>5232.3412387999997</v>
          </cell>
          <cell r="M78">
            <v>1773.8267612</v>
          </cell>
          <cell r="N78">
            <v>10930.1</v>
          </cell>
          <cell r="O78">
            <v>14581.938000000002</v>
          </cell>
          <cell r="P78">
            <v>20294.939999999999</v>
          </cell>
          <cell r="Q78">
            <v>0</v>
          </cell>
          <cell r="S78">
            <v>7568.7875546399991</v>
          </cell>
          <cell r="T78">
            <v>1909.84484288</v>
          </cell>
          <cell r="U78">
            <v>1615.3442999199999</v>
          </cell>
          <cell r="V78">
            <v>3525.1891427999999</v>
          </cell>
          <cell r="W78">
            <v>1707.152096</v>
          </cell>
          <cell r="X78">
            <v>5232.3412387999997</v>
          </cell>
          <cell r="Y78">
            <v>2336.4463158399999</v>
          </cell>
          <cell r="AA78">
            <v>1773.8267612</v>
          </cell>
          <cell r="AB78">
            <v>7006.1679999999997</v>
          </cell>
          <cell r="AC78">
            <v>2336.4463158399999</v>
          </cell>
          <cell r="AD78">
            <v>7568.7875546399991</v>
          </cell>
          <cell r="AE78">
            <v>562.61955463999948</v>
          </cell>
          <cell r="AF78">
            <v>8.0303463268365752E-2</v>
          </cell>
        </row>
        <row r="79">
          <cell r="B79" t="str">
            <v>4.1.3</v>
          </cell>
          <cell r="C79" t="str">
            <v>СН 2 (20-1 кВ)</v>
          </cell>
          <cell r="D79" t="str">
            <v>тыс.руб.</v>
          </cell>
          <cell r="E79">
            <v>289577.60000000003</v>
          </cell>
          <cell r="F79">
            <v>56570.024851871582</v>
          </cell>
          <cell r="G79">
            <v>76840.097003800009</v>
          </cell>
          <cell r="H79">
            <v>21533.20699999998</v>
          </cell>
          <cell r="I79">
            <v>16705.321</v>
          </cell>
          <cell r="J79">
            <v>38238.527999999977</v>
          </cell>
          <cell r="K79">
            <v>16534.288803279967</v>
          </cell>
          <cell r="L79">
            <v>54772.816803279944</v>
          </cell>
          <cell r="M79">
            <v>22067.280200520065</v>
          </cell>
          <cell r="N79">
            <v>92863.35</v>
          </cell>
          <cell r="O79">
            <v>135973.44900000002</v>
          </cell>
          <cell r="P79">
            <v>159346.92559999999</v>
          </cell>
          <cell r="Q79">
            <v>0</v>
          </cell>
          <cell r="S79">
            <v>77233.574999999983</v>
          </cell>
          <cell r="T79">
            <v>21533.20699999998</v>
          </cell>
          <cell r="U79">
            <v>16705.321</v>
          </cell>
          <cell r="V79">
            <v>38238.527999999977</v>
          </cell>
          <cell r="W79">
            <v>16534.288999999997</v>
          </cell>
          <cell r="X79">
            <v>54772.816999999974</v>
          </cell>
          <cell r="Y79">
            <v>22460.758000000002</v>
          </cell>
          <cell r="AA79">
            <v>22067.280200520065</v>
          </cell>
          <cell r="AB79">
            <v>76840.097003800009</v>
          </cell>
          <cell r="AC79">
            <v>22460.758000000002</v>
          </cell>
          <cell r="AD79">
            <v>77233.574999999983</v>
          </cell>
          <cell r="AE79">
            <v>393.47799619997386</v>
          </cell>
          <cell r="AF79">
            <v>5.120737890017435E-3</v>
          </cell>
        </row>
        <row r="80">
          <cell r="B80" t="str">
            <v>4.1.4</v>
          </cell>
          <cell r="C80" t="str">
            <v>НН (0,4 кВ и ниже)</v>
          </cell>
          <cell r="D80" t="str">
            <v>тыс.руб.</v>
          </cell>
          <cell r="E80">
            <v>356892.9</v>
          </cell>
          <cell r="F80">
            <v>311604.02138643793</v>
          </cell>
          <cell r="G80">
            <v>377186.56999999995</v>
          </cell>
          <cell r="H80">
            <v>102376.82620645</v>
          </cell>
          <cell r="I80">
            <v>81597.380639349998</v>
          </cell>
          <cell r="J80">
            <v>183974.20684579998</v>
          </cell>
          <cell r="K80">
            <v>78430.702014899987</v>
          </cell>
          <cell r="L80">
            <v>262404.90886069997</v>
          </cell>
          <cell r="M80">
            <v>114781.66113929999</v>
          </cell>
          <cell r="N80">
            <v>240202.24000000002</v>
          </cell>
          <cell r="O80">
            <v>335474.71999999997</v>
          </cell>
          <cell r="P80">
            <v>396742.83600000001</v>
          </cell>
          <cell r="Q80">
            <v>0</v>
          </cell>
          <cell r="S80">
            <v>363334.42817514995</v>
          </cell>
          <cell r="T80">
            <v>102376.82620645</v>
          </cell>
          <cell r="U80">
            <v>81597.380639349998</v>
          </cell>
          <cell r="V80">
            <v>183974.20684579998</v>
          </cell>
          <cell r="W80">
            <v>78430.702014899987</v>
          </cell>
          <cell r="X80">
            <v>262404.90886069997</v>
          </cell>
          <cell r="Y80">
            <v>100929.51931445001</v>
          </cell>
          <cell r="AA80">
            <v>114781.66113929999</v>
          </cell>
          <cell r="AB80">
            <v>377186.56999999995</v>
          </cell>
          <cell r="AC80">
            <v>100929.51931445001</v>
          </cell>
          <cell r="AD80">
            <v>363334.42817514995</v>
          </cell>
          <cell r="AE80">
            <v>-13852.141824849998</v>
          </cell>
          <cell r="AF80">
            <v>-3.672490731801506E-2</v>
          </cell>
        </row>
        <row r="81">
          <cell r="B81" t="str">
            <v>4.2.</v>
          </cell>
          <cell r="C81" t="str">
            <v>Содержание сетей (при двуставочном тарифе)</v>
          </cell>
          <cell r="D81" t="str">
            <v>тыс.руб.</v>
          </cell>
          <cell r="E81">
            <v>0</v>
          </cell>
          <cell r="F81">
            <v>2136047.8402243503</v>
          </cell>
          <cell r="G81">
            <v>2308072.4218018875</v>
          </cell>
          <cell r="H81">
            <v>586765.90518469654</v>
          </cell>
          <cell r="I81">
            <v>579449.73650539783</v>
          </cell>
          <cell r="J81">
            <v>1166215.6416900945</v>
          </cell>
          <cell r="K81">
            <v>556270.23724569648</v>
          </cell>
          <cell r="L81">
            <v>1722485.8789357911</v>
          </cell>
          <cell r="M81">
            <v>585586.54286609648</v>
          </cell>
          <cell r="N81">
            <v>2903013.2498400002</v>
          </cell>
          <cell r="O81">
            <v>3185335.6247999999</v>
          </cell>
          <cell r="P81">
            <v>3423790.5037199995</v>
          </cell>
          <cell r="Q81">
            <v>0</v>
          </cell>
          <cell r="S81">
            <v>2295442.3259218875</v>
          </cell>
          <cell r="T81">
            <v>586765.90518469654</v>
          </cell>
          <cell r="U81">
            <v>579449.73650539783</v>
          </cell>
          <cell r="V81">
            <v>1166215.6416900945</v>
          </cell>
          <cell r="W81">
            <v>556270.23724569648</v>
          </cell>
          <cell r="X81">
            <v>1722485.8789357911</v>
          </cell>
          <cell r="Y81">
            <v>572956.44698609656</v>
          </cell>
          <cell r="AA81">
            <v>585586.54286609648</v>
          </cell>
          <cell r="AB81">
            <v>2308072.4218018875</v>
          </cell>
          <cell r="AC81">
            <v>572956.44698609656</v>
          </cell>
          <cell r="AD81">
            <v>2295442.3259218875</v>
          </cell>
          <cell r="AE81">
            <v>-12630.095879999921</v>
          </cell>
          <cell r="AF81">
            <v>-5.4721401983304063E-3</v>
          </cell>
        </row>
        <row r="82">
          <cell r="B82" t="str">
            <v>4.2.1</v>
          </cell>
          <cell r="C82" t="str">
            <v>ВН (от 110 кВ)</v>
          </cell>
          <cell r="D82" t="str">
            <v>тыс.руб.</v>
          </cell>
          <cell r="E82">
            <v>0</v>
          </cell>
          <cell r="F82">
            <v>1190624.7817595601</v>
          </cell>
          <cell r="G82">
            <v>1159352.393795352</v>
          </cell>
          <cell r="H82">
            <v>298379.93509558804</v>
          </cell>
          <cell r="I82">
            <v>293247.12287458801</v>
          </cell>
          <cell r="J82">
            <v>591627.05797017599</v>
          </cell>
          <cell r="K82">
            <v>270101.737866588</v>
          </cell>
          <cell r="L82">
            <v>861728.79583676392</v>
          </cell>
          <cell r="M82">
            <v>297623.59795858798</v>
          </cell>
          <cell r="N82">
            <v>651964.31999999995</v>
          </cell>
          <cell r="O82">
            <v>710122.08</v>
          </cell>
          <cell r="P82">
            <v>763994.94912</v>
          </cell>
          <cell r="Q82">
            <v>0</v>
          </cell>
          <cell r="S82">
            <v>1146722.297915352</v>
          </cell>
          <cell r="T82">
            <v>298379.93509558804</v>
          </cell>
          <cell r="U82">
            <v>293247.12287458801</v>
          </cell>
          <cell r="V82">
            <v>591627.05797017599</v>
          </cell>
          <cell r="W82">
            <v>270101.737866588</v>
          </cell>
          <cell r="X82">
            <v>861728.79583676392</v>
          </cell>
          <cell r="Y82">
            <v>284993.502078588</v>
          </cell>
          <cell r="AA82">
            <v>297623.59795858798</v>
          </cell>
          <cell r="AB82">
            <v>1159352.393795352</v>
          </cell>
          <cell r="AC82">
            <v>284993.502078588</v>
          </cell>
          <cell r="AD82">
            <v>1146722.297915352</v>
          </cell>
          <cell r="AE82">
            <v>-12630.095879999921</v>
          </cell>
          <cell r="AF82">
            <v>-1.0894095658571069E-2</v>
          </cell>
        </row>
        <row r="83">
          <cell r="B83" t="str">
            <v>4.2.2</v>
          </cell>
          <cell r="C83" t="str">
            <v>СН 1 (35 кВ)</v>
          </cell>
          <cell r="D83" t="str">
            <v>тыс.руб.</v>
          </cell>
          <cell r="E83">
            <v>0</v>
          </cell>
          <cell r="F83">
            <v>102100.31596223998</v>
          </cell>
          <cell r="G83">
            <v>112074.497831352</v>
          </cell>
          <cell r="H83">
            <v>28018.624457837999</v>
          </cell>
          <cell r="I83">
            <v>28018.624457837999</v>
          </cell>
          <cell r="J83">
            <v>56037.248915675998</v>
          </cell>
          <cell r="K83">
            <v>28018.624457837999</v>
          </cell>
          <cell r="L83">
            <v>84055.873373513998</v>
          </cell>
          <cell r="M83">
            <v>28018.624457837999</v>
          </cell>
          <cell r="N83">
            <v>473558.4</v>
          </cell>
          <cell r="O83">
            <v>487287.42479999998</v>
          </cell>
          <cell r="P83">
            <v>522191.30436000001</v>
          </cell>
          <cell r="Q83">
            <v>0</v>
          </cell>
          <cell r="S83">
            <v>112074.497831352</v>
          </cell>
          <cell r="T83">
            <v>28018.624457837999</v>
          </cell>
          <cell r="U83">
            <v>28018.624457837999</v>
          </cell>
          <cell r="V83">
            <v>56037.248915675998</v>
          </cell>
          <cell r="W83">
            <v>28018.624457837999</v>
          </cell>
          <cell r="X83">
            <v>84055.873373513998</v>
          </cell>
          <cell r="Y83">
            <v>28018.624457837999</v>
          </cell>
          <cell r="AA83">
            <v>28018.624457837999</v>
          </cell>
          <cell r="AB83">
            <v>112074.497831352</v>
          </cell>
          <cell r="AC83">
            <v>28018.624457837999</v>
          </cell>
          <cell r="AD83">
            <v>112074.497831352</v>
          </cell>
          <cell r="AE83">
            <v>0</v>
          </cell>
          <cell r="AF83">
            <v>0</v>
          </cell>
        </row>
        <row r="84">
          <cell r="B84" t="str">
            <v>4.2.3</v>
          </cell>
          <cell r="C84" t="str">
            <v>СН 2 (20-1 кВ)</v>
          </cell>
          <cell r="D84" t="str">
            <v>тыс.руб.</v>
          </cell>
          <cell r="E84">
            <v>0</v>
          </cell>
          <cell r="F84">
            <v>655048.45607959013</v>
          </cell>
          <cell r="G84">
            <v>738879.38903458929</v>
          </cell>
          <cell r="H84">
            <v>185925.81034612202</v>
          </cell>
          <cell r="I84">
            <v>183742.45388782333</v>
          </cell>
          <cell r="J84">
            <v>369668.26423394535</v>
          </cell>
          <cell r="K84">
            <v>183708.33963612199</v>
          </cell>
          <cell r="L84">
            <v>553376.60387006728</v>
          </cell>
          <cell r="M84">
            <v>185502.78516452198</v>
          </cell>
          <cell r="N84">
            <v>699192</v>
          </cell>
          <cell r="O84">
            <v>740393.64</v>
          </cell>
          <cell r="P84">
            <v>791496.30911999987</v>
          </cell>
          <cell r="Q84">
            <v>0</v>
          </cell>
          <cell r="S84">
            <v>738879.38903458929</v>
          </cell>
          <cell r="T84">
            <v>185925.81034612202</v>
          </cell>
          <cell r="U84">
            <v>183742.45388782333</v>
          </cell>
          <cell r="V84">
            <v>369668.26423394535</v>
          </cell>
          <cell r="W84">
            <v>183708.33963612199</v>
          </cell>
          <cell r="X84">
            <v>553376.60387006728</v>
          </cell>
          <cell r="Y84">
            <v>185502.78516452198</v>
          </cell>
          <cell r="AA84">
            <v>185502.78516452198</v>
          </cell>
          <cell r="AB84">
            <v>738879.38903458929</v>
          </cell>
          <cell r="AC84">
            <v>185502.78516452198</v>
          </cell>
          <cell r="AD84">
            <v>738879.38903458929</v>
          </cell>
          <cell r="AE84">
            <v>0</v>
          </cell>
          <cell r="AF84">
            <v>0</v>
          </cell>
        </row>
        <row r="85">
          <cell r="B85" t="str">
            <v>4.2.4</v>
          </cell>
          <cell r="C85" t="str">
            <v>НН (0,4 кВ и ниже)</v>
          </cell>
          <cell r="D85" t="str">
            <v>тыс.руб.</v>
          </cell>
          <cell r="E85">
            <v>0</v>
          </cell>
          <cell r="F85">
            <v>188274.28642295999</v>
          </cell>
          <cell r="G85">
            <v>297766.14114059403</v>
          </cell>
          <cell r="H85">
            <v>74441.535285148508</v>
          </cell>
          <cell r="I85">
            <v>74441.535285148508</v>
          </cell>
          <cell r="J85">
            <v>148883.07057029702</v>
          </cell>
          <cell r="K85">
            <v>74441.535285148508</v>
          </cell>
          <cell r="L85">
            <v>223324.60585544552</v>
          </cell>
          <cell r="M85">
            <v>74441.535285148508</v>
          </cell>
          <cell r="N85">
            <v>1078298.5298400002</v>
          </cell>
          <cell r="O85">
            <v>1247532.48</v>
          </cell>
          <cell r="P85">
            <v>1346107.9411199999</v>
          </cell>
          <cell r="Q85">
            <v>0</v>
          </cell>
          <cell r="S85">
            <v>297766.14114059403</v>
          </cell>
          <cell r="T85">
            <v>74441.535285148508</v>
          </cell>
          <cell r="U85">
            <v>74441.535285148508</v>
          </cell>
          <cell r="V85">
            <v>148883.07057029702</v>
          </cell>
          <cell r="W85">
            <v>74441.535285148508</v>
          </cell>
          <cell r="X85">
            <v>223324.60585544552</v>
          </cell>
          <cell r="Y85">
            <v>74441.535285148508</v>
          </cell>
          <cell r="AA85">
            <v>74441.535285148508</v>
          </cell>
          <cell r="AB85">
            <v>297766.14114059403</v>
          </cell>
          <cell r="AC85">
            <v>74441.535285148508</v>
          </cell>
          <cell r="AD85">
            <v>297766.14114059403</v>
          </cell>
          <cell r="AE85">
            <v>0</v>
          </cell>
          <cell r="AF85">
            <v>0</v>
          </cell>
        </row>
        <row r="86">
          <cell r="C86" t="str">
            <v>Из строки 4.1 и 4.2:</v>
          </cell>
        </row>
        <row r="87">
          <cell r="B87" t="str">
            <v>4а.</v>
          </cell>
          <cell r="C87" t="str">
            <v xml:space="preserve">   Поступления от ЭСК ОАО РАО "ЕЭС России" </v>
          </cell>
          <cell r="D87" t="str">
            <v>тыс.руб.</v>
          </cell>
          <cell r="E87">
            <v>0</v>
          </cell>
          <cell r="F87">
            <v>0</v>
          </cell>
          <cell r="G87">
            <v>0</v>
          </cell>
          <cell r="J87">
            <v>0</v>
          </cell>
          <cell r="L87">
            <v>0</v>
          </cell>
          <cell r="S87">
            <v>0</v>
          </cell>
          <cell r="V87">
            <v>0</v>
          </cell>
          <cell r="X87">
            <v>0</v>
          </cell>
          <cell r="AB87">
            <v>0</v>
          </cell>
          <cell r="AD87">
            <v>0</v>
          </cell>
          <cell r="AE87">
            <v>0</v>
          </cell>
          <cell r="AF87" t="str">
            <v/>
          </cell>
        </row>
        <row r="88">
          <cell r="B88" t="str">
            <v>4б.</v>
          </cell>
          <cell r="C88" t="str">
            <v xml:space="preserve">   Оплата ТГК по договорам поручительства</v>
          </cell>
          <cell r="D88" t="str">
            <v>тыс.руб.</v>
          </cell>
          <cell r="E88">
            <v>0</v>
          </cell>
          <cell r="F88">
            <v>0</v>
          </cell>
          <cell r="G88">
            <v>0</v>
          </cell>
          <cell r="J88">
            <v>0</v>
          </cell>
          <cell r="L88">
            <v>0</v>
          </cell>
          <cell r="S88">
            <v>0</v>
          </cell>
          <cell r="V88">
            <v>0</v>
          </cell>
          <cell r="X88">
            <v>0</v>
          </cell>
          <cell r="AB88">
            <v>0</v>
          </cell>
          <cell r="AD88">
            <v>0</v>
          </cell>
          <cell r="AE88">
            <v>0</v>
          </cell>
          <cell r="AF88" t="str">
            <v/>
          </cell>
        </row>
        <row r="89">
          <cell r="B89" t="str">
            <v>4в.</v>
          </cell>
          <cell r="C89" t="str">
            <v xml:space="preserve">   Поступления от сторонних ЭСК </v>
          </cell>
          <cell r="D89" t="str">
            <v>тыс.руб.</v>
          </cell>
          <cell r="E89">
            <v>0</v>
          </cell>
          <cell r="F89">
            <v>0</v>
          </cell>
          <cell r="G89">
            <v>0</v>
          </cell>
          <cell r="J89">
            <v>0</v>
          </cell>
          <cell r="L89">
            <v>0</v>
          </cell>
          <cell r="S89">
            <v>0</v>
          </cell>
          <cell r="V89">
            <v>0</v>
          </cell>
          <cell r="X89">
            <v>0</v>
          </cell>
          <cell r="AB89">
            <v>0</v>
          </cell>
          <cell r="AD89">
            <v>0</v>
          </cell>
          <cell r="AE89">
            <v>0</v>
          </cell>
          <cell r="AF89" t="str">
            <v/>
          </cell>
        </row>
        <row r="90">
          <cell r="B90" t="str">
            <v>4г.</v>
          </cell>
          <cell r="C90" t="str">
            <v xml:space="preserve">   Услуги конечным потребителям</v>
          </cell>
          <cell r="D90" t="str">
            <v>тыс.руб.</v>
          </cell>
          <cell r="E90">
            <v>1412969.7000000002</v>
          </cell>
          <cell r="F90">
            <v>2543718.6561918217</v>
          </cell>
          <cell r="G90">
            <v>2789511.7968056872</v>
          </cell>
          <cell r="H90">
            <v>718877.16049947659</v>
          </cell>
          <cell r="I90">
            <v>683967.73464776785</v>
          </cell>
          <cell r="J90">
            <v>1402844.8951472444</v>
          </cell>
          <cell r="K90">
            <v>657253.8754454765</v>
          </cell>
          <cell r="L90">
            <v>2060098.7705927209</v>
          </cell>
          <cell r="M90">
            <v>729413.02621296654</v>
          </cell>
          <cell r="N90">
            <v>3279173.6509325071</v>
          </cell>
          <cell r="O90">
            <v>3721430.1639844403</v>
          </cell>
          <cell r="P90">
            <v>4062613.5279105003</v>
          </cell>
          <cell r="Q90">
            <v>0</v>
          </cell>
          <cell r="S90">
            <v>2766159.9972773776</v>
          </cell>
          <cell r="T90">
            <v>718877.16049947659</v>
          </cell>
          <cell r="U90">
            <v>683967.73464776785</v>
          </cell>
          <cell r="V90">
            <v>1402844.8951472444</v>
          </cell>
          <cell r="W90">
            <v>657253.87564219651</v>
          </cell>
          <cell r="X90">
            <v>2060098.770789441</v>
          </cell>
          <cell r="Y90">
            <v>706061.22648793657</v>
          </cell>
          <cell r="AA90">
            <v>729413.02621296654</v>
          </cell>
          <cell r="AB90">
            <v>2789511.7968056872</v>
          </cell>
          <cell r="AC90">
            <v>706061.22648793657</v>
          </cell>
          <cell r="AD90">
            <v>2766159.9972773776</v>
          </cell>
          <cell r="AE90">
            <v>-23351.79952830961</v>
          </cell>
          <cell r="AF90">
            <v>-8.3712854539816292E-3</v>
          </cell>
        </row>
        <row r="91">
          <cell r="B91" t="str">
            <v>4г.1.</v>
          </cell>
          <cell r="C91" t="str">
            <v xml:space="preserve">       Базовые потребители</v>
          </cell>
          <cell r="D91" t="str">
            <v>тыс.руб.</v>
          </cell>
          <cell r="E91">
            <v>0</v>
          </cell>
          <cell r="F91">
            <v>0</v>
          </cell>
          <cell r="G91">
            <v>0</v>
          </cell>
          <cell r="J91">
            <v>0</v>
          </cell>
          <cell r="L91">
            <v>0</v>
          </cell>
          <cell r="S91">
            <v>0</v>
          </cell>
          <cell r="V91">
            <v>0</v>
          </cell>
          <cell r="X91">
            <v>0</v>
          </cell>
          <cell r="AB91">
            <v>0</v>
          </cell>
          <cell r="AD91">
            <v>0</v>
          </cell>
          <cell r="AE91">
            <v>0</v>
          </cell>
          <cell r="AF91" t="str">
            <v/>
          </cell>
        </row>
        <row r="92">
          <cell r="B92" t="str">
            <v>4г.2.</v>
          </cell>
          <cell r="C92" t="str">
            <v xml:space="preserve">       Население</v>
          </cell>
          <cell r="D92" t="str">
            <v>тыс.руб.</v>
          </cell>
          <cell r="E92">
            <v>0</v>
          </cell>
          <cell r="F92">
            <v>0</v>
          </cell>
          <cell r="G92">
            <v>0</v>
          </cell>
          <cell r="J92">
            <v>0</v>
          </cell>
          <cell r="L92">
            <v>0</v>
          </cell>
          <cell r="S92">
            <v>0</v>
          </cell>
          <cell r="V92">
            <v>0</v>
          </cell>
          <cell r="X92">
            <v>0</v>
          </cell>
          <cell r="AB92">
            <v>0</v>
          </cell>
          <cell r="AD92">
            <v>0</v>
          </cell>
          <cell r="AE92">
            <v>0</v>
          </cell>
          <cell r="AF92" t="str">
            <v/>
          </cell>
        </row>
        <row r="93">
          <cell r="B93" t="str">
            <v>4г.3.</v>
          </cell>
          <cell r="C93" t="str">
            <v xml:space="preserve">       Прочие потребители</v>
          </cell>
          <cell r="D93" t="str">
            <v>тыс.руб.</v>
          </cell>
          <cell r="E93">
            <v>1412969.7000000002</v>
          </cell>
          <cell r="F93">
            <v>2543718.6561918217</v>
          </cell>
          <cell r="G93">
            <v>2789511.7968056872</v>
          </cell>
          <cell r="H93">
            <v>718877.16049947659</v>
          </cell>
          <cell r="I93">
            <v>683967.73464776785</v>
          </cell>
          <cell r="J93">
            <v>1402844.8951472444</v>
          </cell>
          <cell r="K93">
            <v>657253.8754454765</v>
          </cell>
          <cell r="L93">
            <v>2060098.7705927209</v>
          </cell>
          <cell r="M93">
            <v>729413.02621296654</v>
          </cell>
          <cell r="N93">
            <v>3279173.6509325071</v>
          </cell>
          <cell r="O93">
            <v>3721430.1639844403</v>
          </cell>
          <cell r="P93">
            <v>4062613.5279105003</v>
          </cell>
          <cell r="Q93">
            <v>0</v>
          </cell>
          <cell r="S93">
            <v>2766159.9972773776</v>
          </cell>
          <cell r="T93">
            <v>718877.16049947659</v>
          </cell>
          <cell r="U93">
            <v>683967.73464776785</v>
          </cell>
          <cell r="V93">
            <v>1402844.8951472444</v>
          </cell>
          <cell r="W93">
            <v>657253.87564219651</v>
          </cell>
          <cell r="X93">
            <v>2060098.770789441</v>
          </cell>
          <cell r="Y93">
            <v>706061.22648793657</v>
          </cell>
          <cell r="AA93">
            <v>729413.02621296654</v>
          </cell>
          <cell r="AB93">
            <v>2789511.7968056872</v>
          </cell>
          <cell r="AC93">
            <v>706061.22648793657</v>
          </cell>
          <cell r="AD93">
            <v>2766159.9972773776</v>
          </cell>
          <cell r="AE93">
            <v>-23351.79952830961</v>
          </cell>
          <cell r="AF93">
            <v>-8.3712854539816292E-3</v>
          </cell>
        </row>
        <row r="94">
          <cell r="B94" t="str">
            <v>4г.3.1</v>
          </cell>
          <cell r="C94" t="str">
            <v xml:space="preserve">                 в т.ч. Бюджетные потребители</v>
          </cell>
          <cell r="D94" t="str">
            <v>тыс.руб.</v>
          </cell>
          <cell r="E94">
            <v>0</v>
          </cell>
          <cell r="F94">
            <v>0</v>
          </cell>
          <cell r="G94">
            <v>0</v>
          </cell>
          <cell r="J94">
            <v>0</v>
          </cell>
          <cell r="L94">
            <v>0</v>
          </cell>
          <cell r="S94">
            <v>0</v>
          </cell>
          <cell r="V94">
            <v>0</v>
          </cell>
          <cell r="X94">
            <v>0</v>
          </cell>
          <cell r="AB94">
            <v>0</v>
          </cell>
          <cell r="AD94">
            <v>0</v>
          </cell>
          <cell r="AE94">
            <v>0</v>
          </cell>
          <cell r="AF94" t="str">
            <v/>
          </cell>
        </row>
        <row r="95">
          <cell r="B95" t="str">
            <v>4.3.</v>
          </cell>
          <cell r="C95" t="str">
            <v>Транзит электроэнергии:</v>
          </cell>
          <cell r="D95" t="str">
            <v>тыс.руб.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 t="str">
            <v/>
          </cell>
        </row>
        <row r="96">
          <cell r="B96" t="str">
            <v>4.3.1</v>
          </cell>
          <cell r="C96" t="str">
            <v>ВН (от 110 кВ)</v>
          </cell>
          <cell r="D96" t="str">
            <v>тыс.руб.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 t="str">
            <v/>
          </cell>
        </row>
        <row r="97">
          <cell r="B97" t="str">
            <v>4.3.2</v>
          </cell>
          <cell r="C97" t="str">
            <v>СН 1 (35 кВ)</v>
          </cell>
          <cell r="D97" t="str">
            <v>тыс.руб.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 t="str">
            <v/>
          </cell>
        </row>
        <row r="98">
          <cell r="B98" t="str">
            <v>4.3.3</v>
          </cell>
          <cell r="C98" t="str">
            <v>СН 2 (20-1 кВ)</v>
          </cell>
          <cell r="D98" t="str">
            <v>тыс.руб.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 t="str">
            <v/>
          </cell>
        </row>
        <row r="99">
          <cell r="B99" t="str">
            <v>4.3.4</v>
          </cell>
          <cell r="C99" t="str">
            <v>НН (0,4 кВ и ниже)</v>
          </cell>
          <cell r="D99" t="str">
            <v>тыс.руб.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 t="str">
            <v/>
          </cell>
        </row>
        <row r="100">
          <cell r="B100" t="str">
            <v>4.3.а</v>
          </cell>
          <cell r="C100" t="str">
            <v>Из стр.4.3 - для предприятий Группы</v>
          </cell>
          <cell r="D100" t="str">
            <v>тыс.руб.</v>
          </cell>
          <cell r="E100">
            <v>0</v>
          </cell>
          <cell r="F100">
            <v>0</v>
          </cell>
          <cell r="G100">
            <v>0</v>
          </cell>
          <cell r="J100">
            <v>0</v>
          </cell>
          <cell r="L100">
            <v>0</v>
          </cell>
          <cell r="S100">
            <v>0</v>
          </cell>
          <cell r="V100">
            <v>0</v>
          </cell>
          <cell r="X100">
            <v>0</v>
          </cell>
          <cell r="AB100">
            <v>0</v>
          </cell>
          <cell r="AD100">
            <v>0</v>
          </cell>
          <cell r="AE100">
            <v>0</v>
          </cell>
          <cell r="AF100" t="str">
            <v/>
          </cell>
        </row>
        <row r="101">
          <cell r="B101" t="str">
            <v>4.3.б</v>
          </cell>
          <cell r="C101" t="str">
            <v>Из стр.4.3 - для сторонних организаций</v>
          </cell>
          <cell r="D101" t="str">
            <v>тыс.руб.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 t="str">
            <v/>
          </cell>
        </row>
        <row r="102">
          <cell r="B102" t="str">
            <v>4.4.</v>
          </cell>
          <cell r="C102" t="str">
            <v>Услуги по технологическому присоединению</v>
          </cell>
          <cell r="D102" t="str">
            <v>тыс.руб.</v>
          </cell>
          <cell r="E102">
            <v>15655.483113</v>
          </cell>
          <cell r="F102">
            <v>16868.031092170004</v>
          </cell>
          <cell r="G102">
            <v>29670.184700000002</v>
          </cell>
          <cell r="H102">
            <v>329.86799999999988</v>
          </cell>
          <cell r="I102">
            <v>2731.3107</v>
          </cell>
          <cell r="J102">
            <v>3061.1786999999999</v>
          </cell>
          <cell r="K102">
            <v>26539.091</v>
          </cell>
          <cell r="L102">
            <v>29600.269700000001</v>
          </cell>
          <cell r="M102">
            <v>69.915000000000006</v>
          </cell>
          <cell r="N102">
            <v>33831.035456927995</v>
          </cell>
          <cell r="O102">
            <v>42425.402836628324</v>
          </cell>
          <cell r="P102">
            <v>47903.609300000004</v>
          </cell>
          <cell r="Q102">
            <v>0</v>
          </cell>
          <cell r="S102">
            <v>30683.575500000003</v>
          </cell>
          <cell r="T102">
            <v>329.86799999999999</v>
          </cell>
          <cell r="U102">
            <v>2731.3107</v>
          </cell>
          <cell r="V102">
            <v>3061.1786999999999</v>
          </cell>
          <cell r="W102">
            <v>26129.440300000002</v>
          </cell>
          <cell r="X102">
            <v>29190.619000000002</v>
          </cell>
          <cell r="Y102">
            <v>1492.9564999999998</v>
          </cell>
          <cell r="AA102">
            <v>69.915000000000006</v>
          </cell>
          <cell r="AB102">
            <v>29670.184700000002</v>
          </cell>
          <cell r="AC102">
            <v>1492.9564999999998</v>
          </cell>
          <cell r="AD102">
            <v>30683.575500000003</v>
          </cell>
          <cell r="AE102">
            <v>1013.390800000001</v>
          </cell>
          <cell r="AF102">
            <v>3.4155190142783336E-2</v>
          </cell>
        </row>
        <row r="103">
          <cell r="B103" t="str">
            <v>4.4.1</v>
          </cell>
          <cell r="C103" t="str">
            <v>Заявители на напряжении</v>
          </cell>
          <cell r="D103" t="str">
            <v>тыс.руб.</v>
          </cell>
          <cell r="E103">
            <v>362.57940000000002</v>
          </cell>
          <cell r="F103">
            <v>111.57987999999996</v>
          </cell>
          <cell r="G103">
            <v>199.0247</v>
          </cell>
          <cell r="H103">
            <v>37.287999999999997</v>
          </cell>
          <cell r="I103">
            <v>40.550700000000006</v>
          </cell>
          <cell r="J103">
            <v>77.838700000000003</v>
          </cell>
          <cell r="K103">
            <v>51.271000000000001</v>
          </cell>
          <cell r="L103">
            <v>129.1097</v>
          </cell>
          <cell r="M103">
            <v>69.915000000000006</v>
          </cell>
          <cell r="N103">
            <v>418.79045692800003</v>
          </cell>
          <cell r="O103">
            <v>446.01183662832</v>
          </cell>
          <cell r="P103">
            <v>499.55829999999997</v>
          </cell>
          <cell r="Q103">
            <v>0</v>
          </cell>
          <cell r="S103">
            <v>212.07550000000001</v>
          </cell>
          <cell r="T103">
            <v>37.287999999999997</v>
          </cell>
          <cell r="U103">
            <v>40.550700000000006</v>
          </cell>
          <cell r="V103">
            <v>77.838700000000003</v>
          </cell>
          <cell r="W103">
            <v>57.330300000000001</v>
          </cell>
          <cell r="X103">
            <v>135.16900000000001</v>
          </cell>
          <cell r="Y103">
            <v>76.906499999999994</v>
          </cell>
          <cell r="AA103">
            <v>69.915000000000006</v>
          </cell>
          <cell r="AB103">
            <v>199.0247</v>
          </cell>
          <cell r="AC103">
            <v>76.906499999999994</v>
          </cell>
          <cell r="AD103">
            <v>212.07550000000001</v>
          </cell>
          <cell r="AE103">
            <v>13.05080000000001</v>
          </cell>
          <cell r="AF103">
            <v>6.5573770491803324E-2</v>
          </cell>
        </row>
        <row r="104">
          <cell r="B104" t="str">
            <v>4.4.1.1</v>
          </cell>
          <cell r="C104" t="str">
            <v>Физ. лица (15 кВ)</v>
          </cell>
          <cell r="D104" t="str">
            <v>тыс.руб.</v>
          </cell>
          <cell r="E104">
            <v>362.57940000000002</v>
          </cell>
          <cell r="F104">
            <v>111.57987999999996</v>
          </cell>
          <cell r="G104">
            <v>199.0247</v>
          </cell>
          <cell r="H104">
            <v>37.287999999999997</v>
          </cell>
          <cell r="I104">
            <v>40.550700000000006</v>
          </cell>
          <cell r="J104">
            <v>77.838700000000003</v>
          </cell>
          <cell r="K104">
            <v>51.271000000000001</v>
          </cell>
          <cell r="L104">
            <v>129.1097</v>
          </cell>
          <cell r="M104">
            <v>69.915000000000006</v>
          </cell>
          <cell r="N104">
            <v>418.79045692800003</v>
          </cell>
          <cell r="O104">
            <v>446.01183662832</v>
          </cell>
          <cell r="P104">
            <v>499.55829999999997</v>
          </cell>
          <cell r="Q104">
            <v>0</v>
          </cell>
          <cell r="S104">
            <v>212.07550000000001</v>
          </cell>
          <cell r="T104">
            <v>37.287999999999997</v>
          </cell>
          <cell r="U104">
            <v>40.550700000000006</v>
          </cell>
          <cell r="V104">
            <v>77.838700000000003</v>
          </cell>
          <cell r="W104">
            <v>57.330300000000001</v>
          </cell>
          <cell r="X104">
            <v>135.16900000000001</v>
          </cell>
          <cell r="Y104">
            <v>76.906499999999994</v>
          </cell>
          <cell r="AA104">
            <v>69.915000000000006</v>
          </cell>
          <cell r="AB104">
            <v>199.0247</v>
          </cell>
          <cell r="AC104">
            <v>76.906499999999994</v>
          </cell>
          <cell r="AD104">
            <v>212.07550000000001</v>
          </cell>
          <cell r="AE104">
            <v>13.05080000000001</v>
          </cell>
          <cell r="AF104">
            <v>6.5573770491803324E-2</v>
          </cell>
        </row>
        <row r="105">
          <cell r="B105" t="str">
            <v>4.4.1.2</v>
          </cell>
          <cell r="C105" t="str">
            <v>Более 10000 кВа (выше 35 кВ)</v>
          </cell>
          <cell r="D105" t="str">
            <v>тыс.руб.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 t="str">
            <v/>
          </cell>
        </row>
        <row r="106">
          <cell r="B106" t="str">
            <v>4.4.2</v>
          </cell>
          <cell r="C106" t="str">
            <v>Присоединенная мощность на напряжении</v>
          </cell>
          <cell r="D106" t="str">
            <v>тыс.руб.</v>
          </cell>
          <cell r="E106">
            <v>15292.903713</v>
          </cell>
          <cell r="F106">
            <v>16756.451212170003</v>
          </cell>
          <cell r="G106">
            <v>29413.79</v>
          </cell>
          <cell r="H106">
            <v>292.57999999999987</v>
          </cell>
          <cell r="I106">
            <v>2633.39</v>
          </cell>
          <cell r="J106">
            <v>2925.97</v>
          </cell>
          <cell r="K106">
            <v>26487.82</v>
          </cell>
          <cell r="L106">
            <v>29413.79</v>
          </cell>
          <cell r="M106">
            <v>0</v>
          </cell>
          <cell r="N106">
            <v>33412.244999999995</v>
          </cell>
          <cell r="O106">
            <v>41979.391000000003</v>
          </cell>
          <cell r="P106">
            <v>47404.051000000007</v>
          </cell>
          <cell r="Q106">
            <v>0</v>
          </cell>
          <cell r="S106">
            <v>30401.43</v>
          </cell>
          <cell r="T106">
            <v>292.58</v>
          </cell>
          <cell r="U106">
            <v>2690.7599999999998</v>
          </cell>
          <cell r="V106">
            <v>2983.3399999999997</v>
          </cell>
          <cell r="W106">
            <v>26002.04</v>
          </cell>
          <cell r="X106">
            <v>28985.38</v>
          </cell>
          <cell r="Y106">
            <v>1416.0499999999997</v>
          </cell>
          <cell r="AA106">
            <v>0</v>
          </cell>
          <cell r="AB106">
            <v>29413.79</v>
          </cell>
          <cell r="AC106">
            <v>1416.0499999999997</v>
          </cell>
          <cell r="AD106">
            <v>30401.43</v>
          </cell>
          <cell r="AE106">
            <v>987.63999999999942</v>
          </cell>
          <cell r="AF106">
            <v>3.357744785694055E-2</v>
          </cell>
        </row>
        <row r="107">
          <cell r="B107" t="str">
            <v>4.4.2.1</v>
          </cell>
          <cell r="C107" t="str">
            <v>До 30 кВт (0,4 кВ)</v>
          </cell>
          <cell r="D107" t="str">
            <v>тыс.руб.</v>
          </cell>
          <cell r="E107">
            <v>1260.4880180000002</v>
          </cell>
          <cell r="F107">
            <v>966.71080217000008</v>
          </cell>
          <cell r="G107">
            <v>181.93999999999983</v>
          </cell>
          <cell r="H107">
            <v>117.48999999999984</v>
          </cell>
          <cell r="I107">
            <v>64.45</v>
          </cell>
          <cell r="J107">
            <v>181.93999999999983</v>
          </cell>
          <cell r="K107">
            <v>0</v>
          </cell>
          <cell r="L107">
            <v>181.93999999999983</v>
          </cell>
          <cell r="M107">
            <v>0</v>
          </cell>
          <cell r="N107">
            <v>1910</v>
          </cell>
          <cell r="O107">
            <v>3745</v>
          </cell>
          <cell r="P107">
            <v>6145.2160000000003</v>
          </cell>
          <cell r="Q107">
            <v>0</v>
          </cell>
          <cell r="S107">
            <v>526.74</v>
          </cell>
          <cell r="T107">
            <v>98.9</v>
          </cell>
          <cell r="U107">
            <v>68.12</v>
          </cell>
          <cell r="V107">
            <v>167.02</v>
          </cell>
          <cell r="W107">
            <v>110.39</v>
          </cell>
          <cell r="X107">
            <v>277.41000000000003</v>
          </cell>
          <cell r="Y107">
            <v>249.32999999999998</v>
          </cell>
          <cell r="AA107">
            <v>0</v>
          </cell>
          <cell r="AB107">
            <v>181.93999999999983</v>
          </cell>
          <cell r="AC107">
            <v>249.32999999999998</v>
          </cell>
          <cell r="AD107">
            <v>526.74</v>
          </cell>
          <cell r="AE107">
            <v>344.80000000000018</v>
          </cell>
          <cell r="AF107">
            <v>1.8951302627239777</v>
          </cell>
        </row>
        <row r="108">
          <cell r="B108" t="str">
            <v>4.4.2.2</v>
          </cell>
          <cell r="C108" t="str">
            <v>От 30 до 100 кВт (0,4 кВ)</v>
          </cell>
          <cell r="D108" t="str">
            <v>тыс.руб.</v>
          </cell>
          <cell r="E108">
            <v>772.86623999999995</v>
          </cell>
          <cell r="F108">
            <v>643.06029999999998</v>
          </cell>
          <cell r="G108">
            <v>26.240000000000002</v>
          </cell>
          <cell r="H108">
            <v>12.61</v>
          </cell>
          <cell r="I108">
            <v>13.63</v>
          </cell>
          <cell r="J108">
            <v>26.240000000000002</v>
          </cell>
          <cell r="K108">
            <v>0</v>
          </cell>
          <cell r="L108">
            <v>26.240000000000002</v>
          </cell>
          <cell r="M108">
            <v>0</v>
          </cell>
          <cell r="N108">
            <v>3236</v>
          </cell>
          <cell r="O108">
            <v>4294.5910000000003</v>
          </cell>
          <cell r="P108">
            <v>4310.04</v>
          </cell>
          <cell r="Q108">
            <v>0</v>
          </cell>
          <cell r="S108">
            <v>896.82999999999981</v>
          </cell>
          <cell r="T108">
            <v>31.199999999999996</v>
          </cell>
          <cell r="U108">
            <v>28.4</v>
          </cell>
          <cell r="V108">
            <v>59.599999999999994</v>
          </cell>
          <cell r="W108">
            <v>25.050000000000004</v>
          </cell>
          <cell r="X108">
            <v>84.65</v>
          </cell>
          <cell r="Y108">
            <v>812.17999999999984</v>
          </cell>
          <cell r="AA108">
            <v>0</v>
          </cell>
          <cell r="AB108">
            <v>26.240000000000002</v>
          </cell>
          <cell r="AC108">
            <v>812.17999999999984</v>
          </cell>
          <cell r="AD108">
            <v>896.82999999999981</v>
          </cell>
          <cell r="AE108">
            <v>870.5899999999998</v>
          </cell>
          <cell r="AF108">
            <v>33.177972560975597</v>
          </cell>
        </row>
        <row r="109">
          <cell r="B109" t="str">
            <v>4.4.2.3</v>
          </cell>
          <cell r="C109" t="str">
            <v>До 100 кВт (6-35 кВ)</v>
          </cell>
          <cell r="D109" t="str">
            <v>тыс.руб.</v>
          </cell>
          <cell r="E109">
            <v>404.56614500000001</v>
          </cell>
          <cell r="F109">
            <v>857.53890999999999</v>
          </cell>
          <cell r="G109">
            <v>249.51</v>
          </cell>
          <cell r="H109">
            <v>117.86</v>
          </cell>
          <cell r="I109">
            <v>131.64999999999998</v>
          </cell>
          <cell r="J109">
            <v>249.51</v>
          </cell>
          <cell r="K109">
            <v>0</v>
          </cell>
          <cell r="L109">
            <v>249.51</v>
          </cell>
          <cell r="M109">
            <v>0</v>
          </cell>
          <cell r="N109">
            <v>8659.82</v>
          </cell>
          <cell r="O109">
            <v>9586.4</v>
          </cell>
          <cell r="P109">
            <v>4794.72</v>
          </cell>
          <cell r="Q109">
            <v>0</v>
          </cell>
          <cell r="S109">
            <v>646.59999999999991</v>
          </cell>
          <cell r="T109">
            <v>117.86</v>
          </cell>
          <cell r="U109">
            <v>131.64999999999998</v>
          </cell>
          <cell r="V109">
            <v>249.51</v>
          </cell>
          <cell r="W109">
            <v>119.26999999999998</v>
          </cell>
          <cell r="X109">
            <v>368.78</v>
          </cell>
          <cell r="Y109">
            <v>277.82</v>
          </cell>
          <cell r="AA109">
            <v>0</v>
          </cell>
          <cell r="AB109">
            <v>249.51</v>
          </cell>
          <cell r="AC109">
            <v>277.82</v>
          </cell>
          <cell r="AD109">
            <v>646.59999999999991</v>
          </cell>
          <cell r="AE109">
            <v>397.08999999999992</v>
          </cell>
          <cell r="AF109">
            <v>1.5914792994268765</v>
          </cell>
        </row>
        <row r="110">
          <cell r="B110" t="str">
            <v>4.4.2.4</v>
          </cell>
          <cell r="C110" t="str">
            <v>От 100 до 750 кВт (6-35 кВ)</v>
          </cell>
          <cell r="D110" t="str">
            <v>тыс.руб.</v>
          </cell>
          <cell r="E110">
            <v>5273.48855</v>
          </cell>
          <cell r="F110">
            <v>2354.2399999999998</v>
          </cell>
          <cell r="G110">
            <v>1180.28</v>
          </cell>
          <cell r="H110">
            <v>44.61999999999999</v>
          </cell>
          <cell r="I110">
            <v>47.69</v>
          </cell>
          <cell r="J110">
            <v>92.309999999999988</v>
          </cell>
          <cell r="K110">
            <v>1087.97</v>
          </cell>
          <cell r="L110">
            <v>1180.28</v>
          </cell>
          <cell r="M110">
            <v>0</v>
          </cell>
          <cell r="N110">
            <v>6881.1750000000002</v>
          </cell>
          <cell r="O110">
            <v>9315</v>
          </cell>
          <cell r="P110">
            <v>11103.674999999999</v>
          </cell>
          <cell r="Q110">
            <v>0</v>
          </cell>
          <cell r="S110">
            <v>2539.0099999999998</v>
          </cell>
          <cell r="T110">
            <v>44.61999999999999</v>
          </cell>
          <cell r="U110">
            <v>86.62</v>
          </cell>
          <cell r="V110">
            <v>131.24</v>
          </cell>
          <cell r="W110">
            <v>2331.0500000000002</v>
          </cell>
          <cell r="X110">
            <v>2462.29</v>
          </cell>
          <cell r="Y110">
            <v>76.72</v>
          </cell>
          <cell r="AA110">
            <v>0</v>
          </cell>
          <cell r="AB110">
            <v>1180.28</v>
          </cell>
          <cell r="AC110">
            <v>76.72</v>
          </cell>
          <cell r="AD110">
            <v>2539.0099999999998</v>
          </cell>
          <cell r="AE110">
            <v>1358.7299999999998</v>
          </cell>
          <cell r="AF110">
            <v>1.1511929372691225</v>
          </cell>
        </row>
        <row r="111">
          <cell r="B111" t="str">
            <v>4.4.2.5</v>
          </cell>
          <cell r="C111" t="str">
            <v>Более 750 кВт (6-35 кВ)</v>
          </cell>
          <cell r="D111" t="str">
            <v>тыс.руб.</v>
          </cell>
          <cell r="E111">
            <v>7581.4947599999996</v>
          </cell>
          <cell r="F111">
            <v>11934.901200000004</v>
          </cell>
          <cell r="G111">
            <v>27775.82</v>
          </cell>
          <cell r="H111">
            <v>0</v>
          </cell>
          <cell r="I111">
            <v>2375.9699999999998</v>
          </cell>
          <cell r="J111">
            <v>2375.9699999999998</v>
          </cell>
          <cell r="K111">
            <v>25399.85</v>
          </cell>
          <cell r="L111">
            <v>27775.82</v>
          </cell>
          <cell r="M111">
            <v>0</v>
          </cell>
          <cell r="N111">
            <v>12725.25</v>
          </cell>
          <cell r="O111">
            <v>15038.4</v>
          </cell>
          <cell r="P111">
            <v>21050.400000000001</v>
          </cell>
          <cell r="Q111">
            <v>0</v>
          </cell>
          <cell r="S111">
            <v>25792.25</v>
          </cell>
          <cell r="T111">
            <v>0</v>
          </cell>
          <cell r="U111">
            <v>2375.9699999999998</v>
          </cell>
          <cell r="V111">
            <v>2375.9699999999998</v>
          </cell>
          <cell r="W111">
            <v>23416.28</v>
          </cell>
          <cell r="X111">
            <v>25792.25</v>
          </cell>
          <cell r="Y111">
            <v>0</v>
          </cell>
          <cell r="AA111">
            <v>0</v>
          </cell>
          <cell r="AB111">
            <v>27775.82</v>
          </cell>
          <cell r="AC111">
            <v>0</v>
          </cell>
          <cell r="AD111">
            <v>25792.25</v>
          </cell>
          <cell r="AE111">
            <v>-1983.5699999999997</v>
          </cell>
          <cell r="AF111">
            <v>-7.1413553227231447E-2</v>
          </cell>
        </row>
        <row r="112">
          <cell r="B112" t="str">
            <v>4.4.3</v>
          </cell>
          <cell r="C112" t="str">
            <v>Выручка от техприсоединения,осуществляемого на договорной основе</v>
          </cell>
          <cell r="D112" t="str">
            <v>тыс.руб.</v>
          </cell>
          <cell r="E112">
            <v>0</v>
          </cell>
          <cell r="F112">
            <v>0</v>
          </cell>
          <cell r="G112">
            <v>57.37</v>
          </cell>
          <cell r="I112">
            <v>57.37</v>
          </cell>
          <cell r="J112">
            <v>57.37</v>
          </cell>
          <cell r="L112">
            <v>57.37</v>
          </cell>
          <cell r="N112">
            <v>0</v>
          </cell>
          <cell r="O112">
            <v>0</v>
          </cell>
          <cell r="P112">
            <v>0</v>
          </cell>
          <cell r="S112">
            <v>0</v>
          </cell>
          <cell r="V112">
            <v>0</v>
          </cell>
          <cell r="X112">
            <v>0</v>
          </cell>
          <cell r="AB112">
            <v>57.37</v>
          </cell>
          <cell r="AD112">
            <v>0</v>
          </cell>
          <cell r="AE112">
            <v>-57.37</v>
          </cell>
          <cell r="AF112">
            <v>-1</v>
          </cell>
        </row>
        <row r="113">
          <cell r="B113" t="str">
            <v>4.4.4</v>
          </cell>
          <cell r="C113" t="str">
            <v>Выручка от выдачи технических условий</v>
          </cell>
          <cell r="D113" t="str">
            <v>тыс.руб.</v>
          </cell>
          <cell r="E113">
            <v>0</v>
          </cell>
          <cell r="F113">
            <v>0</v>
          </cell>
          <cell r="G113">
            <v>0</v>
          </cell>
          <cell r="J113">
            <v>0</v>
          </cell>
          <cell r="L113">
            <v>0</v>
          </cell>
          <cell r="N113">
            <v>0</v>
          </cell>
          <cell r="O113">
            <v>0</v>
          </cell>
          <cell r="P113">
            <v>0</v>
          </cell>
          <cell r="S113">
            <v>70.069999999999993</v>
          </cell>
          <cell r="V113">
            <v>0</v>
          </cell>
          <cell r="W113">
            <v>70.069999999999993</v>
          </cell>
          <cell r="X113">
            <v>70.069999999999993</v>
          </cell>
          <cell r="AB113">
            <v>0</v>
          </cell>
          <cell r="AD113">
            <v>70.069999999999993</v>
          </cell>
          <cell r="AE113">
            <v>70.069999999999993</v>
          </cell>
          <cell r="AF113" t="str">
            <v/>
          </cell>
        </row>
        <row r="114">
          <cell r="B114">
            <v>5</v>
          </cell>
          <cell r="C114" t="str">
            <v>Прочая  продукция (услуги) основной деятельности</v>
          </cell>
          <cell r="D114" t="str">
            <v>тыс.руб.</v>
          </cell>
          <cell r="E114">
            <v>12653.5</v>
          </cell>
          <cell r="F114">
            <v>16949.68</v>
          </cell>
          <cell r="G114">
            <v>8191.9380000000001</v>
          </cell>
          <cell r="H114">
            <v>3230.2910000000002</v>
          </cell>
          <cell r="I114">
            <v>906.16699999999992</v>
          </cell>
          <cell r="J114">
            <v>4136.4580000000005</v>
          </cell>
          <cell r="K114">
            <v>2906.6499999999996</v>
          </cell>
          <cell r="L114">
            <v>7043.1080000000002</v>
          </cell>
          <cell r="M114">
            <v>1148.83</v>
          </cell>
          <cell r="N114">
            <v>14563</v>
          </cell>
          <cell r="O114">
            <v>15019</v>
          </cell>
          <cell r="P114">
            <v>15980.68</v>
          </cell>
          <cell r="Q114">
            <v>0</v>
          </cell>
          <cell r="S114">
            <v>12828.114000000001</v>
          </cell>
          <cell r="T114">
            <v>3230.2910000000002</v>
          </cell>
          <cell r="U114">
            <v>906.16699999999992</v>
          </cell>
          <cell r="V114">
            <v>4136.4580000000005</v>
          </cell>
          <cell r="W114">
            <v>1554.3220000000001</v>
          </cell>
          <cell r="X114">
            <v>5690.7800000000007</v>
          </cell>
          <cell r="Y114">
            <v>7137.3339999999998</v>
          </cell>
          <cell r="AA114">
            <v>1148.83</v>
          </cell>
          <cell r="AB114">
            <v>8191.9380000000001</v>
          </cell>
          <cell r="AC114">
            <v>7137.3339999999998</v>
          </cell>
          <cell r="AD114">
            <v>12828.114000000001</v>
          </cell>
          <cell r="AE114">
            <v>4636.1760000000013</v>
          </cell>
          <cell r="AF114">
            <v>0.56594373639058315</v>
          </cell>
        </row>
        <row r="115">
          <cell r="B115" t="str">
            <v>5.1.</v>
          </cell>
          <cell r="C115" t="str">
            <v>Ремонтно-эксплутационное обслуживание</v>
          </cell>
          <cell r="D115" t="str">
            <v>тыс.руб.</v>
          </cell>
          <cell r="E115">
            <v>4691</v>
          </cell>
          <cell r="F115">
            <v>836.28</v>
          </cell>
          <cell r="G115">
            <v>1815.75</v>
          </cell>
          <cell r="H115">
            <v>507.654</v>
          </cell>
          <cell r="I115">
            <v>453.25599999999997</v>
          </cell>
          <cell r="J115">
            <v>960.91</v>
          </cell>
          <cell r="K115">
            <v>447.78</v>
          </cell>
          <cell r="L115">
            <v>1408.69</v>
          </cell>
          <cell r="M115">
            <v>407.06</v>
          </cell>
          <cell r="N115">
            <v>4598</v>
          </cell>
          <cell r="O115">
            <v>4650</v>
          </cell>
          <cell r="P115">
            <v>4948</v>
          </cell>
          <cell r="S115">
            <v>1321.096</v>
          </cell>
          <cell r="T115">
            <v>507.654</v>
          </cell>
          <cell r="U115">
            <v>453.25599999999997</v>
          </cell>
          <cell r="V115">
            <v>960.91</v>
          </cell>
          <cell r="W115">
            <v>124.584</v>
          </cell>
          <cell r="X115">
            <v>1085.4939999999999</v>
          </cell>
          <cell r="Y115">
            <v>235.602</v>
          </cell>
          <cell r="AA115">
            <v>407.06</v>
          </cell>
          <cell r="AB115">
            <v>1815.75</v>
          </cell>
          <cell r="AC115">
            <v>235.602</v>
          </cell>
          <cell r="AD115">
            <v>1321.096</v>
          </cell>
          <cell r="AE115">
            <v>-494.654</v>
          </cell>
          <cell r="AF115">
            <v>-0.27242406718986645</v>
          </cell>
        </row>
        <row r="116">
          <cell r="B116" t="str">
            <v>5.2</v>
          </cell>
          <cell r="C116" t="str">
            <v>Эксплуатация сетей ЕНЭС</v>
          </cell>
          <cell r="D116" t="str">
            <v>тыс.руб.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L116">
            <v>0</v>
          </cell>
          <cell r="N116">
            <v>0</v>
          </cell>
          <cell r="O116">
            <v>0</v>
          </cell>
          <cell r="P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 t="str">
            <v/>
          </cell>
        </row>
        <row r="117">
          <cell r="B117" t="str">
            <v>5.3</v>
          </cell>
          <cell r="C117" t="str">
            <v>Ликвидация технологических ограничений</v>
          </cell>
          <cell r="D117" t="str">
            <v>тыс.руб.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L117">
            <v>0</v>
          </cell>
          <cell r="N117">
            <v>0</v>
          </cell>
          <cell r="O117">
            <v>0</v>
          </cell>
          <cell r="P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 t="str">
            <v/>
          </cell>
        </row>
        <row r="118">
          <cell r="B118" t="str">
            <v>5.4</v>
          </cell>
          <cell r="C118" t="str">
            <v>Ремонт счетчиков, замена, пломбировка</v>
          </cell>
          <cell r="D118" t="str">
            <v>тыс.руб.</v>
          </cell>
          <cell r="E118">
            <v>4218.5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L118">
            <v>0</v>
          </cell>
          <cell r="N118">
            <v>5250</v>
          </cell>
          <cell r="O118">
            <v>5365</v>
          </cell>
          <cell r="P118">
            <v>5708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 t="str">
            <v/>
          </cell>
        </row>
        <row r="119">
          <cell r="B119" t="str">
            <v>5.5</v>
          </cell>
          <cell r="C119" t="str">
            <v>Услуги по отключению-подключению потребителей</v>
          </cell>
          <cell r="D119" t="str">
            <v>тыс.руб.</v>
          </cell>
          <cell r="E119">
            <v>1146</v>
          </cell>
          <cell r="F119">
            <v>781</v>
          </cell>
          <cell r="G119">
            <v>1970.211</v>
          </cell>
          <cell r="H119">
            <v>295.20100000000002</v>
          </cell>
          <cell r="I119">
            <v>374.01</v>
          </cell>
          <cell r="J119">
            <v>669.21100000000001</v>
          </cell>
          <cell r="K119">
            <v>689.5</v>
          </cell>
          <cell r="L119">
            <v>1358.711</v>
          </cell>
          <cell r="M119">
            <v>611.5</v>
          </cell>
          <cell r="N119">
            <v>1225</v>
          </cell>
          <cell r="O119">
            <v>1359</v>
          </cell>
          <cell r="P119">
            <v>1446</v>
          </cell>
          <cell r="S119">
            <v>1448.2910000000002</v>
          </cell>
          <cell r="T119">
            <v>295.20100000000002</v>
          </cell>
          <cell r="U119">
            <v>374.01</v>
          </cell>
          <cell r="V119">
            <v>669.21100000000001</v>
          </cell>
          <cell r="W119">
            <v>459.19</v>
          </cell>
          <cell r="X119">
            <v>1128.4010000000001</v>
          </cell>
          <cell r="Y119">
            <v>319.89</v>
          </cell>
          <cell r="AA119">
            <v>611.5</v>
          </cell>
          <cell r="AB119">
            <v>1970.211</v>
          </cell>
          <cell r="AC119">
            <v>319.89</v>
          </cell>
          <cell r="AD119">
            <v>1448.2910000000002</v>
          </cell>
          <cell r="AE119">
            <v>-521.91999999999985</v>
          </cell>
          <cell r="AF119">
            <v>-0.26490563701045211</v>
          </cell>
        </row>
        <row r="120">
          <cell r="B120" t="str">
            <v>5.6</v>
          </cell>
          <cell r="C120" t="str">
            <v>Инжиниринговые услуги</v>
          </cell>
          <cell r="D120" t="str">
            <v>тыс.руб.</v>
          </cell>
          <cell r="E120">
            <v>1404</v>
          </cell>
          <cell r="F120">
            <v>175</v>
          </cell>
          <cell r="G120">
            <v>3962.0070000000001</v>
          </cell>
          <cell r="H120">
            <v>2299.6469999999999</v>
          </cell>
          <cell r="I120">
            <v>5.36</v>
          </cell>
          <cell r="J120">
            <v>2305.0070000000001</v>
          </cell>
          <cell r="K120">
            <v>1627</v>
          </cell>
          <cell r="L120">
            <v>3932.0070000000001</v>
          </cell>
          <cell r="M120">
            <v>30</v>
          </cell>
          <cell r="N120">
            <v>1986</v>
          </cell>
          <cell r="O120">
            <v>2150</v>
          </cell>
          <cell r="P120">
            <v>2288</v>
          </cell>
          <cell r="S120">
            <v>5244.2960000000003</v>
          </cell>
          <cell r="T120">
            <v>2299.6469999999999</v>
          </cell>
          <cell r="U120">
            <v>5.36</v>
          </cell>
          <cell r="V120">
            <v>2305.0070000000001</v>
          </cell>
          <cell r="W120">
            <v>84.274000000000001</v>
          </cell>
          <cell r="X120">
            <v>2389.2809999999999</v>
          </cell>
          <cell r="Y120">
            <v>2855.0149999999999</v>
          </cell>
          <cell r="AA120">
            <v>30</v>
          </cell>
          <cell r="AB120">
            <v>3962.0070000000001</v>
          </cell>
          <cell r="AC120">
            <v>2855.0149999999999</v>
          </cell>
          <cell r="AD120">
            <v>5244.2960000000003</v>
          </cell>
          <cell r="AE120">
            <v>1282.2890000000002</v>
          </cell>
          <cell r="AF120">
            <v>0.32364632369402685</v>
          </cell>
        </row>
        <row r="121">
          <cell r="B121" t="str">
            <v>5.7</v>
          </cell>
          <cell r="C121" t="str">
            <v>Производство эл/энергии и теплоэнергии</v>
          </cell>
          <cell r="D121" t="str">
            <v>тыс.руб.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L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 t="str">
            <v/>
          </cell>
        </row>
        <row r="122">
          <cell r="B122" t="str">
            <v>5.8.</v>
          </cell>
          <cell r="C122" t="str">
            <v>Прочие виды деятельности промышленного характера</v>
          </cell>
          <cell r="D122" t="str">
            <v>тыс.руб.</v>
          </cell>
          <cell r="E122">
            <v>1194</v>
          </cell>
          <cell r="F122">
            <v>15157.4</v>
          </cell>
          <cell r="G122">
            <v>443.96999999999997</v>
          </cell>
          <cell r="H122">
            <v>127.789</v>
          </cell>
          <cell r="I122">
            <v>73.540999999999997</v>
          </cell>
          <cell r="J122">
            <v>201.32999999999998</v>
          </cell>
          <cell r="K122">
            <v>142.37</v>
          </cell>
          <cell r="L122">
            <v>343.7</v>
          </cell>
          <cell r="M122">
            <v>100.27</v>
          </cell>
          <cell r="N122">
            <v>1504</v>
          </cell>
          <cell r="O122">
            <v>1495</v>
          </cell>
          <cell r="P122">
            <v>1590.68</v>
          </cell>
          <cell r="Q122">
            <v>0</v>
          </cell>
          <cell r="S122">
            <v>4814.4310000000005</v>
          </cell>
          <cell r="T122">
            <v>127.789</v>
          </cell>
          <cell r="U122">
            <v>73.540999999999997</v>
          </cell>
          <cell r="V122">
            <v>201.32999999999998</v>
          </cell>
          <cell r="W122">
            <v>886.274</v>
          </cell>
          <cell r="X122">
            <v>1087.604</v>
          </cell>
          <cell r="Y122">
            <v>3726.8270000000002</v>
          </cell>
          <cell r="AA122">
            <v>100.27</v>
          </cell>
          <cell r="AB122">
            <v>443.96999999999997</v>
          </cell>
          <cell r="AC122">
            <v>3726.8270000000002</v>
          </cell>
          <cell r="AD122">
            <v>4814.4310000000005</v>
          </cell>
          <cell r="AE122">
            <v>4370.4610000000002</v>
          </cell>
          <cell r="AF122">
            <v>9.8440457688582566</v>
          </cell>
        </row>
        <row r="123">
          <cell r="B123" t="str">
            <v>5.8.1.</v>
          </cell>
          <cell r="C123" t="str">
            <v>химочищенная</v>
          </cell>
          <cell r="D123" t="str">
            <v>тыс.руб.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L123">
            <v>0</v>
          </cell>
          <cell r="N123">
            <v>0</v>
          </cell>
          <cell r="O123">
            <v>0</v>
          </cell>
          <cell r="P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 t="str">
            <v/>
          </cell>
        </row>
        <row r="124">
          <cell r="B124" t="str">
            <v>5.8.2.</v>
          </cell>
          <cell r="C124" t="str">
            <v>невозврат</v>
          </cell>
          <cell r="D124" t="str">
            <v>тыс.руб.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L124">
            <v>0</v>
          </cell>
          <cell r="N124">
            <v>0</v>
          </cell>
          <cell r="O124">
            <v>0</v>
          </cell>
          <cell r="P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 t="str">
            <v/>
          </cell>
        </row>
        <row r="125">
          <cell r="B125" t="str">
            <v>5.8.3.</v>
          </cell>
          <cell r="C125" t="str">
            <v>техусловия</v>
          </cell>
          <cell r="D125" t="str">
            <v>тыс.руб.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L125">
            <v>0</v>
          </cell>
          <cell r="N125">
            <v>0</v>
          </cell>
          <cell r="O125">
            <v>0</v>
          </cell>
          <cell r="P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 t="str">
            <v/>
          </cell>
        </row>
        <row r="126">
          <cell r="B126" t="str">
            <v>5.8.4.</v>
          </cell>
          <cell r="C126" t="str">
            <v>теплоэнергия</v>
          </cell>
          <cell r="D126" t="str">
            <v>тыс.руб.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L126">
            <v>0</v>
          </cell>
          <cell r="N126">
            <v>0</v>
          </cell>
          <cell r="O126">
            <v>0</v>
          </cell>
          <cell r="P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 t="str">
            <v/>
          </cell>
        </row>
        <row r="127">
          <cell r="B127" t="str">
            <v>5.8.5.</v>
          </cell>
          <cell r="C127" t="str">
            <v>НП "АТС"</v>
          </cell>
          <cell r="D127" t="str">
            <v>тыс.руб.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L127">
            <v>0</v>
          </cell>
          <cell r="N127">
            <v>0</v>
          </cell>
          <cell r="O127">
            <v>0</v>
          </cell>
          <cell r="P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 t="str">
            <v/>
          </cell>
        </row>
        <row r="128">
          <cell r="B128" t="str">
            <v>5.8.6.</v>
          </cell>
          <cell r="C128" t="str">
            <v>по видам прочие</v>
          </cell>
          <cell r="D128" t="str">
            <v>тыс.руб.</v>
          </cell>
          <cell r="E128">
            <v>1194</v>
          </cell>
          <cell r="F128">
            <v>15157.4</v>
          </cell>
          <cell r="G128">
            <v>443.96999999999997</v>
          </cell>
          <cell r="H128">
            <v>127.789</v>
          </cell>
          <cell r="I128">
            <v>73.540999999999997</v>
          </cell>
          <cell r="J128">
            <v>201.32999999999998</v>
          </cell>
          <cell r="K128">
            <v>142.37</v>
          </cell>
          <cell r="L128">
            <v>343.7</v>
          </cell>
          <cell r="M128">
            <v>100.27</v>
          </cell>
          <cell r="N128">
            <v>1504</v>
          </cell>
          <cell r="O128">
            <v>1495</v>
          </cell>
          <cell r="P128">
            <v>1590.68</v>
          </cell>
          <cell r="S128">
            <v>4814.4310000000005</v>
          </cell>
          <cell r="T128">
            <v>127.789</v>
          </cell>
          <cell r="U128">
            <v>73.540999999999997</v>
          </cell>
          <cell r="V128">
            <v>201.32999999999998</v>
          </cell>
          <cell r="W128">
            <v>886.274</v>
          </cell>
          <cell r="X128">
            <v>1087.604</v>
          </cell>
          <cell r="Y128">
            <v>3726.8270000000002</v>
          </cell>
          <cell r="AA128">
            <v>100.27</v>
          </cell>
          <cell r="AB128">
            <v>443.96999999999997</v>
          </cell>
          <cell r="AC128">
            <v>3726.8270000000002</v>
          </cell>
          <cell r="AD128">
            <v>4814.4310000000005</v>
          </cell>
          <cell r="AE128">
            <v>4370.4610000000002</v>
          </cell>
          <cell r="AF128">
            <v>9.8440457688582566</v>
          </cell>
        </row>
        <row r="129">
          <cell r="B129">
            <v>6</v>
          </cell>
          <cell r="C129" t="str">
            <v>Непрофильная продукция (услуги):</v>
          </cell>
          <cell r="D129" t="str">
            <v>тыс.руб.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 t="str">
            <v/>
          </cell>
        </row>
        <row r="130">
          <cell r="B130" t="str">
            <v>6.1.</v>
          </cell>
          <cell r="C130" t="str">
            <v>Доходы от эксплуатации непрофильных объектов</v>
          </cell>
          <cell r="D130" t="str">
            <v>тыс.руб.</v>
          </cell>
          <cell r="E130">
            <v>0</v>
          </cell>
          <cell r="F130">
            <v>0</v>
          </cell>
          <cell r="G130">
            <v>0</v>
          </cell>
          <cell r="J130">
            <v>0</v>
          </cell>
          <cell r="L130">
            <v>0</v>
          </cell>
          <cell r="N130">
            <v>0</v>
          </cell>
          <cell r="O130">
            <v>0</v>
          </cell>
          <cell r="P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AB130">
            <v>0</v>
          </cell>
          <cell r="AD130">
            <v>0</v>
          </cell>
          <cell r="AE130">
            <v>0</v>
          </cell>
          <cell r="AF130" t="str">
            <v/>
          </cell>
        </row>
        <row r="131">
          <cell r="B131" t="str">
            <v>6.2.</v>
          </cell>
          <cell r="C131" t="str">
            <v>Доходы от сдачи имущества в аренду (помещения, транспорт, оборудование и др.)</v>
          </cell>
          <cell r="D131" t="str">
            <v>тыс.руб.</v>
          </cell>
          <cell r="E131">
            <v>0</v>
          </cell>
          <cell r="F131">
            <v>0</v>
          </cell>
          <cell r="G131">
            <v>0</v>
          </cell>
          <cell r="J131">
            <v>0</v>
          </cell>
          <cell r="L131">
            <v>0</v>
          </cell>
          <cell r="N131">
            <v>0</v>
          </cell>
          <cell r="O131">
            <v>0</v>
          </cell>
          <cell r="P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AB131">
            <v>0</v>
          </cell>
          <cell r="AD131">
            <v>0</v>
          </cell>
          <cell r="AE131">
            <v>0</v>
          </cell>
          <cell r="AF131" t="str">
            <v/>
          </cell>
        </row>
        <row r="132">
          <cell r="B132" t="str">
            <v>6.3.</v>
          </cell>
          <cell r="C132" t="str">
            <v>Ремонтные и строительные услуги</v>
          </cell>
          <cell r="D132" t="str">
            <v>тыс.руб.</v>
          </cell>
          <cell r="E132">
            <v>0</v>
          </cell>
          <cell r="F132">
            <v>0</v>
          </cell>
          <cell r="G132">
            <v>0</v>
          </cell>
          <cell r="J132">
            <v>0</v>
          </cell>
          <cell r="L132">
            <v>0</v>
          </cell>
          <cell r="N132">
            <v>0</v>
          </cell>
          <cell r="O132">
            <v>0</v>
          </cell>
          <cell r="P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AB132">
            <v>0</v>
          </cell>
          <cell r="AD132">
            <v>0</v>
          </cell>
        </row>
        <row r="133">
          <cell r="B133" t="str">
            <v>6.4.</v>
          </cell>
          <cell r="C133" t="str">
            <v xml:space="preserve">     Прочая по видам: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 t="str">
            <v/>
          </cell>
        </row>
        <row r="134">
          <cell r="B134" t="str">
            <v>6.4.1.</v>
          </cell>
          <cell r="C134" t="str">
            <v>по видам 1</v>
          </cell>
          <cell r="D134" t="str">
            <v>тыс.руб.</v>
          </cell>
          <cell r="E134">
            <v>0</v>
          </cell>
          <cell r="F134">
            <v>0</v>
          </cell>
          <cell r="G134">
            <v>0</v>
          </cell>
          <cell r="J134">
            <v>0</v>
          </cell>
          <cell r="L134">
            <v>0</v>
          </cell>
          <cell r="N134">
            <v>0</v>
          </cell>
          <cell r="O134">
            <v>0</v>
          </cell>
          <cell r="P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AB134">
            <v>0</v>
          </cell>
          <cell r="AD134">
            <v>0</v>
          </cell>
          <cell r="AE134">
            <v>0</v>
          </cell>
          <cell r="AF134" t="str">
            <v/>
          </cell>
        </row>
        <row r="135">
          <cell r="B135" t="str">
            <v>6.4.2.</v>
          </cell>
          <cell r="C135" t="str">
            <v>по видам 2</v>
          </cell>
          <cell r="D135" t="str">
            <v>тыс.руб.</v>
          </cell>
          <cell r="E135">
            <v>0</v>
          </cell>
          <cell r="F135">
            <v>0</v>
          </cell>
          <cell r="G135">
            <v>0</v>
          </cell>
          <cell r="J135">
            <v>0</v>
          </cell>
          <cell r="L135">
            <v>0</v>
          </cell>
          <cell r="N135">
            <v>0</v>
          </cell>
          <cell r="O135">
            <v>0</v>
          </cell>
          <cell r="P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AB135">
            <v>0</v>
          </cell>
          <cell r="AD135">
            <v>0</v>
          </cell>
          <cell r="AE135">
            <v>0</v>
          </cell>
          <cell r="AF135" t="str">
            <v/>
          </cell>
        </row>
        <row r="136">
          <cell r="B136" t="str">
            <v>6.4.3.</v>
          </cell>
          <cell r="C136" t="str">
            <v>по видам 3</v>
          </cell>
          <cell r="D136" t="str">
            <v>тыс.руб.</v>
          </cell>
          <cell r="E136">
            <v>0</v>
          </cell>
          <cell r="F136">
            <v>0</v>
          </cell>
          <cell r="G136">
            <v>0</v>
          </cell>
          <cell r="J136">
            <v>0</v>
          </cell>
          <cell r="L136">
            <v>0</v>
          </cell>
          <cell r="N136">
            <v>0</v>
          </cell>
          <cell r="O136">
            <v>0</v>
          </cell>
          <cell r="P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AB136">
            <v>0</v>
          </cell>
          <cell r="AD136">
            <v>0</v>
          </cell>
          <cell r="AE136">
            <v>0</v>
          </cell>
          <cell r="AF136" t="str">
            <v/>
          </cell>
        </row>
        <row r="137">
          <cell r="B137" t="str">
            <v>6.4.4.</v>
          </cell>
          <cell r="C137" t="str">
            <v>по видам 4</v>
          </cell>
          <cell r="D137" t="str">
            <v>тыс.руб.</v>
          </cell>
          <cell r="E137">
            <v>0</v>
          </cell>
          <cell r="F137">
            <v>0</v>
          </cell>
          <cell r="G137">
            <v>0</v>
          </cell>
          <cell r="J137">
            <v>0</v>
          </cell>
          <cell r="L137">
            <v>0</v>
          </cell>
          <cell r="N137">
            <v>0</v>
          </cell>
          <cell r="O137">
            <v>0</v>
          </cell>
          <cell r="P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AB137">
            <v>0</v>
          </cell>
          <cell r="AD137">
            <v>0</v>
          </cell>
          <cell r="AE137">
            <v>0</v>
          </cell>
          <cell r="AF137" t="str">
            <v/>
          </cell>
        </row>
        <row r="138">
          <cell r="B138" t="str">
            <v>6.4.5.</v>
          </cell>
          <cell r="C138" t="str">
            <v>по видам 5</v>
          </cell>
          <cell r="D138" t="str">
            <v>тыс.руб.</v>
          </cell>
          <cell r="E138">
            <v>0</v>
          </cell>
          <cell r="F138">
            <v>0</v>
          </cell>
          <cell r="G138">
            <v>0</v>
          </cell>
          <cell r="J138">
            <v>0</v>
          </cell>
          <cell r="L138">
            <v>0</v>
          </cell>
          <cell r="N138">
            <v>0</v>
          </cell>
          <cell r="O138">
            <v>0</v>
          </cell>
          <cell r="P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AB138">
            <v>0</v>
          </cell>
          <cell r="AD138">
            <v>0</v>
          </cell>
          <cell r="AE138">
            <v>0</v>
          </cell>
          <cell r="AF138" t="str">
            <v/>
          </cell>
        </row>
        <row r="139">
          <cell r="B139" t="str">
            <v>6.4.6.</v>
          </cell>
          <cell r="C139" t="str">
            <v>по видам прочие</v>
          </cell>
          <cell r="D139" t="str">
            <v>тыс.руб.</v>
          </cell>
          <cell r="E139">
            <v>0</v>
          </cell>
          <cell r="F139">
            <v>0</v>
          </cell>
          <cell r="G139">
            <v>0</v>
          </cell>
          <cell r="J139">
            <v>0</v>
          </cell>
          <cell r="L139">
            <v>0</v>
          </cell>
          <cell r="N139">
            <v>0</v>
          </cell>
          <cell r="O139">
            <v>0</v>
          </cell>
          <cell r="P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AB139">
            <v>0</v>
          </cell>
          <cell r="AD139">
            <v>0</v>
          </cell>
          <cell r="AE139">
            <v>0</v>
          </cell>
          <cell r="AF139" t="str">
            <v/>
          </cell>
        </row>
        <row r="140">
          <cell r="B140" t="str">
            <v>7.</v>
          </cell>
          <cell r="C140" t="str">
            <v>Уменьшение стоимости услуг по передаче эл/эн на величину стоимости нагрузочных потерь, учтенных в ценах на эл/эн на оптовом рынке</v>
          </cell>
          <cell r="D140" t="str">
            <v>тыс.руб.</v>
          </cell>
          <cell r="E140">
            <v>0</v>
          </cell>
          <cell r="F140">
            <v>31035.92094</v>
          </cell>
          <cell r="G140">
            <v>33599.446710000004</v>
          </cell>
          <cell r="H140">
            <v>9298.262999999999</v>
          </cell>
          <cell r="I140">
            <v>7341.7520000000004</v>
          </cell>
          <cell r="J140">
            <v>16640.014999999999</v>
          </cell>
          <cell r="K140">
            <v>7661.1680300000007</v>
          </cell>
          <cell r="L140">
            <v>24301.18303</v>
          </cell>
          <cell r="M140">
            <v>9298.26368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34750.878794869997</v>
          </cell>
          <cell r="T140">
            <v>9298.262999999999</v>
          </cell>
          <cell r="U140">
            <v>7341.7520000000004</v>
          </cell>
          <cell r="V140">
            <v>16640.014999999999</v>
          </cell>
          <cell r="W140">
            <v>7661.1680329800001</v>
          </cell>
          <cell r="X140">
            <v>24301.18303298</v>
          </cell>
          <cell r="Y140">
            <v>10449.69576189</v>
          </cell>
          <cell r="AA140">
            <v>9298.26368</v>
          </cell>
          <cell r="AB140">
            <v>33599.446710000004</v>
          </cell>
          <cell r="AC140">
            <v>10449.69576189</v>
          </cell>
          <cell r="AD140">
            <v>34750.878794869997</v>
          </cell>
          <cell r="AE140">
            <v>1151.4320848699936</v>
          </cell>
          <cell r="AF140">
            <v>3.4269376362298834E-2</v>
          </cell>
        </row>
        <row r="141">
          <cell r="B141" t="str">
            <v>7.1</v>
          </cell>
          <cell r="C141" t="str">
            <v>в т.ч. стоимость нагрузочных потерь в ЕНЭС</v>
          </cell>
          <cell r="D141" t="str">
            <v>тыс.руб.</v>
          </cell>
          <cell r="F141">
            <v>25247.775310000001</v>
          </cell>
          <cell r="G141">
            <v>27449.93418</v>
          </cell>
          <cell r="H141">
            <v>7567.2049999999999</v>
          </cell>
          <cell r="I141">
            <v>5982.91</v>
          </cell>
          <cell r="J141">
            <v>13550.115</v>
          </cell>
          <cell r="K141">
            <v>6332.6138300000002</v>
          </cell>
          <cell r="L141">
            <v>19882.72883</v>
          </cell>
          <cell r="M141">
            <v>7567.2053500000002</v>
          </cell>
          <cell r="S141">
            <v>28602.475851989999</v>
          </cell>
          <cell r="T141">
            <v>7567.2049999999999</v>
          </cell>
          <cell r="U141">
            <v>5982.91</v>
          </cell>
          <cell r="V141">
            <v>13550.115</v>
          </cell>
          <cell r="W141">
            <v>6332.6138275399999</v>
          </cell>
          <cell r="X141">
            <v>19882.728827539999</v>
          </cell>
          <cell r="Y141">
            <v>8719.74702445</v>
          </cell>
          <cell r="AA141">
            <v>7567.2053500000002</v>
          </cell>
          <cell r="AB141">
            <v>27449.93418</v>
          </cell>
          <cell r="AC141">
            <v>8719.74702445</v>
          </cell>
          <cell r="AD141">
            <v>28602.475851989999</v>
          </cell>
          <cell r="AE141">
            <v>1152.5416719899986</v>
          </cell>
          <cell r="AF141">
            <v>4.1987046833421533E-2</v>
          </cell>
        </row>
        <row r="142">
          <cell r="B142" t="str">
            <v>7.2</v>
          </cell>
          <cell r="C142" t="str">
            <v xml:space="preserve">         стоимость нагрузочных потерь в РСК</v>
          </cell>
          <cell r="D142" t="str">
            <v>тыс.руб.</v>
          </cell>
          <cell r="F142">
            <v>5788.14563</v>
          </cell>
          <cell r="G142">
            <v>6149.51253</v>
          </cell>
          <cell r="H142">
            <v>1731.058</v>
          </cell>
          <cell r="I142">
            <v>1358.8420000000001</v>
          </cell>
          <cell r="J142">
            <v>3089.9</v>
          </cell>
          <cell r="K142">
            <v>1328.5542</v>
          </cell>
          <cell r="L142">
            <v>4418.4542000000001</v>
          </cell>
          <cell r="M142">
            <v>1731.0583300000001</v>
          </cell>
          <cell r="S142">
            <v>6148.4029428800004</v>
          </cell>
          <cell r="T142">
            <v>1731.058</v>
          </cell>
          <cell r="U142">
            <v>1358.8420000000001</v>
          </cell>
          <cell r="V142">
            <v>3089.9</v>
          </cell>
          <cell r="W142">
            <v>1328.55420544</v>
          </cell>
          <cell r="X142">
            <v>4418.4542054399999</v>
          </cell>
          <cell r="Y142">
            <v>1729.9487374400001</v>
          </cell>
          <cell r="AA142">
            <v>1731.0583300000001</v>
          </cell>
          <cell r="AB142">
            <v>6149.51253</v>
          </cell>
          <cell r="AC142">
            <v>1729.9487374400001</v>
          </cell>
          <cell r="AD142">
            <v>6148.4029428800004</v>
          </cell>
          <cell r="AE142">
            <v>-1.1095871199995599</v>
          </cell>
          <cell r="AF142">
            <v>-1.8043497181061276E-4</v>
          </cell>
        </row>
        <row r="143">
          <cell r="B143" t="str">
            <v xml:space="preserve"> </v>
          </cell>
          <cell r="C143" t="str">
            <v>ИТОГО :</v>
          </cell>
          <cell r="D143" t="str">
            <v>тыс.руб.</v>
          </cell>
          <cell r="E143">
            <v>1441278.6831130001</v>
          </cell>
          <cell r="F143">
            <v>2546500.4463439919</v>
          </cell>
          <cell r="G143">
            <v>2793774.4727956876</v>
          </cell>
          <cell r="H143">
            <v>713139.05649947654</v>
          </cell>
          <cell r="I143">
            <v>680263.46034776792</v>
          </cell>
          <cell r="J143">
            <v>1393402.5168472445</v>
          </cell>
          <cell r="K143">
            <v>679038.4484154766</v>
          </cell>
          <cell r="L143">
            <v>2072440.9652627211</v>
          </cell>
          <cell r="M143">
            <v>721333.50753296656</v>
          </cell>
          <cell r="N143">
            <v>3327567.6863894351</v>
          </cell>
          <cell r="O143">
            <v>3778874.5668210685</v>
          </cell>
          <cell r="P143">
            <v>4126497.8172105006</v>
          </cell>
          <cell r="Q143">
            <v>0</v>
          </cell>
          <cell r="S143">
            <v>2774920.8079825076</v>
          </cell>
          <cell r="T143">
            <v>713139.05649947654</v>
          </cell>
          <cell r="U143">
            <v>680263.46034776792</v>
          </cell>
          <cell r="V143">
            <v>1393402.5168472445</v>
          </cell>
          <cell r="W143">
            <v>677276.46990921651</v>
          </cell>
          <cell r="X143">
            <v>2070678.986756461</v>
          </cell>
          <cell r="Y143">
            <v>704241.82122604654</v>
          </cell>
          <cell r="AA143">
            <v>721333.50753296656</v>
          </cell>
          <cell r="AB143">
            <v>2793774.4727956876</v>
          </cell>
          <cell r="AC143">
            <v>704241.82122604654</v>
          </cell>
          <cell r="AD143">
            <v>2774920.8079825076</v>
          </cell>
          <cell r="AE143">
            <v>-18853.664813179988</v>
          </cell>
          <cell r="AF143">
            <v>-6.7484562539915447E-3</v>
          </cell>
        </row>
      </sheetData>
      <sheetData sheetId="4">
        <row r="5">
          <cell r="B5" t="str">
            <v xml:space="preserve">                  5. Производственная программа(План)</v>
          </cell>
          <cell r="S5" t="str">
            <v xml:space="preserve"> 5. Производственная программа(Выполнение)</v>
          </cell>
          <cell r="AA5" t="str">
            <v xml:space="preserve">5. Производственная программа(область анализа)  </v>
          </cell>
        </row>
        <row r="6">
          <cell r="C6" t="str">
            <v xml:space="preserve"> </v>
          </cell>
        </row>
        <row r="7">
          <cell r="B7" t="str">
            <v>№ п/п</v>
          </cell>
          <cell r="C7" t="str">
            <v>Виды продукции</v>
          </cell>
          <cell r="D7" t="str">
            <v>Единицы измерения</v>
          </cell>
          <cell r="E7" t="str">
            <v xml:space="preserve"> 2007г. Факт</v>
          </cell>
          <cell r="F7" t="str">
            <v xml:space="preserve"> 2008г.  Факт</v>
          </cell>
          <cell r="G7" t="str">
            <v xml:space="preserve"> 2009г. План</v>
          </cell>
          <cell r="H7" t="str">
            <v>В том числе по кварталам</v>
          </cell>
          <cell r="N7" t="str">
            <v xml:space="preserve"> 2010г. Прогноз</v>
          </cell>
          <cell r="O7" t="str">
            <v xml:space="preserve"> 2011г. Прогноз</v>
          </cell>
          <cell r="P7" t="str">
            <v xml:space="preserve"> 2012г. Прогноз</v>
          </cell>
          <cell r="Q7" t="str">
            <v xml:space="preserve"> 2013г. Прогноз</v>
          </cell>
          <cell r="S7" t="str">
            <v xml:space="preserve"> 2009г. Факт</v>
          </cell>
          <cell r="T7" t="str">
            <v>В том числе по кварталам</v>
          </cell>
          <cell r="AA7" t="str">
            <v>План отчётного периода</v>
          </cell>
          <cell r="AC7" t="str">
            <v>Факт за отчётный период</v>
          </cell>
          <cell r="AE7" t="str">
            <v>Отклонение факта от плана за год.</v>
          </cell>
        </row>
        <row r="8">
          <cell r="H8" t="str">
            <v>1 кв.</v>
          </cell>
          <cell r="I8" t="str">
            <v>2 кв.</v>
          </cell>
          <cell r="J8" t="str">
            <v>6 мес.</v>
          </cell>
          <cell r="K8" t="str">
            <v>3 кв.</v>
          </cell>
          <cell r="L8" t="str">
            <v>9 мес.</v>
          </cell>
          <cell r="M8" t="str">
            <v>4 кв.</v>
          </cell>
          <cell r="T8" t="str">
            <v>1 кв.</v>
          </cell>
          <cell r="U8" t="str">
            <v>2 кв.</v>
          </cell>
          <cell r="V8" t="str">
            <v>6 мес.</v>
          </cell>
          <cell r="W8" t="str">
            <v>3 кв.</v>
          </cell>
          <cell r="X8" t="str">
            <v>9 мес.</v>
          </cell>
          <cell r="Y8" t="str">
            <v>4 кв.</v>
          </cell>
          <cell r="AA8" t="str">
            <v>4 квартал</v>
          </cell>
          <cell r="AB8" t="str">
            <v>С начала года</v>
          </cell>
          <cell r="AC8" t="str">
            <v>4 квартал</v>
          </cell>
          <cell r="AD8" t="str">
            <v>С начала года</v>
          </cell>
          <cell r="AE8" t="str">
            <v>Абсолютное</v>
          </cell>
          <cell r="AF8" t="str">
            <v>Относительное</v>
          </cell>
        </row>
        <row r="9">
          <cell r="B9">
            <v>1</v>
          </cell>
          <cell r="C9">
            <v>2</v>
          </cell>
          <cell r="D9">
            <v>3</v>
          </cell>
          <cell r="E9">
            <v>4</v>
          </cell>
          <cell r="F9">
            <v>5</v>
          </cell>
          <cell r="G9">
            <v>6</v>
          </cell>
          <cell r="H9">
            <v>7</v>
          </cell>
          <cell r="I9">
            <v>8</v>
          </cell>
          <cell r="J9">
            <v>9</v>
          </cell>
          <cell r="K9">
            <v>10</v>
          </cell>
          <cell r="L9">
            <v>11</v>
          </cell>
          <cell r="M9">
            <v>12</v>
          </cell>
          <cell r="N9">
            <v>13</v>
          </cell>
          <cell r="O9">
            <v>14</v>
          </cell>
          <cell r="P9">
            <v>15</v>
          </cell>
          <cell r="Q9">
            <v>16</v>
          </cell>
          <cell r="S9">
            <v>17</v>
          </cell>
          <cell r="T9">
            <v>18</v>
          </cell>
          <cell r="U9">
            <v>19</v>
          </cell>
          <cell r="V9">
            <v>20</v>
          </cell>
          <cell r="W9">
            <v>21</v>
          </cell>
          <cell r="X9">
            <v>22</v>
          </cell>
          <cell r="Y9">
            <v>23</v>
          </cell>
          <cell r="AA9">
            <v>24</v>
          </cell>
          <cell r="AB9">
            <v>25</v>
          </cell>
          <cell r="AC9">
            <v>26</v>
          </cell>
          <cell r="AD9">
            <v>27</v>
          </cell>
          <cell r="AE9">
            <v>28</v>
          </cell>
          <cell r="AF9">
            <v>29</v>
          </cell>
        </row>
        <row r="10">
          <cell r="B10" t="str">
            <v>А1</v>
          </cell>
          <cell r="C10" t="str">
            <v>Поступление мощности в сеть , всего</v>
          </cell>
          <cell r="D10" t="str">
            <v>МВт</v>
          </cell>
          <cell r="E10">
            <v>474.43</v>
          </cell>
          <cell r="F10">
            <v>447.4</v>
          </cell>
          <cell r="G10">
            <v>447.4</v>
          </cell>
          <cell r="H10">
            <v>447.4</v>
          </cell>
          <cell r="I10">
            <v>447.4</v>
          </cell>
          <cell r="J10">
            <v>447.4</v>
          </cell>
          <cell r="K10">
            <v>447.4</v>
          </cell>
          <cell r="L10">
            <v>447.4</v>
          </cell>
          <cell r="M10">
            <v>447.4</v>
          </cell>
          <cell r="N10">
            <v>484.8</v>
          </cell>
          <cell r="O10">
            <v>477.83</v>
          </cell>
          <cell r="P10">
            <v>482.05</v>
          </cell>
          <cell r="Q10">
            <v>484.73</v>
          </cell>
          <cell r="S10">
            <v>447.4</v>
          </cell>
          <cell r="T10">
            <v>447.4</v>
          </cell>
          <cell r="U10">
            <v>447.4</v>
          </cell>
          <cell r="V10">
            <v>447.4</v>
          </cell>
          <cell r="W10">
            <v>447.40000000000003</v>
          </cell>
          <cell r="X10">
            <v>447.40000000000003</v>
          </cell>
          <cell r="Y10">
            <v>447.4</v>
          </cell>
          <cell r="AA10">
            <v>447.4</v>
          </cell>
          <cell r="AB10">
            <v>447.4</v>
          </cell>
          <cell r="AC10">
            <v>447.4</v>
          </cell>
          <cell r="AD10">
            <v>447.4</v>
          </cell>
          <cell r="AE10">
            <v>0</v>
          </cell>
          <cell r="AF10">
            <v>0</v>
          </cell>
        </row>
        <row r="11">
          <cell r="B11" t="str">
            <v>А2</v>
          </cell>
          <cell r="C11" t="str">
            <v>Полезный отпуск мощности всем потребителям</v>
          </cell>
          <cell r="D11" t="str">
            <v>МВт</v>
          </cell>
          <cell r="F11">
            <v>412.99</v>
          </cell>
          <cell r="G11">
            <v>412.95</v>
          </cell>
          <cell r="H11">
            <v>412.95</v>
          </cell>
          <cell r="I11">
            <v>413</v>
          </cell>
          <cell r="J11">
            <v>413</v>
          </cell>
          <cell r="K11">
            <v>412.95</v>
          </cell>
          <cell r="L11">
            <v>412.95</v>
          </cell>
          <cell r="M11">
            <v>412.95</v>
          </cell>
          <cell r="N11">
            <v>552.91</v>
          </cell>
          <cell r="O11">
            <v>556.47</v>
          </cell>
          <cell r="P11">
            <v>564.96</v>
          </cell>
          <cell r="Q11">
            <v>576.70000000000005</v>
          </cell>
          <cell r="S11">
            <v>413</v>
          </cell>
          <cell r="T11">
            <v>412.95</v>
          </cell>
          <cell r="U11">
            <v>413</v>
          </cell>
          <cell r="V11">
            <v>413</v>
          </cell>
          <cell r="W11">
            <v>412.95020000000005</v>
          </cell>
          <cell r="X11">
            <v>412.95020000000005</v>
          </cell>
          <cell r="Y11">
            <v>412.95</v>
          </cell>
          <cell r="AA11">
            <v>412.95</v>
          </cell>
          <cell r="AB11">
            <v>412.95</v>
          </cell>
          <cell r="AC11">
            <v>412.95</v>
          </cell>
          <cell r="AD11">
            <v>413</v>
          </cell>
          <cell r="AE11">
            <v>5.0000000000011369E-2</v>
          </cell>
          <cell r="AF11">
            <v>1.2108003390243702E-4</v>
          </cell>
        </row>
        <row r="12">
          <cell r="B12" t="str">
            <v>А3</v>
          </cell>
          <cell r="C12" t="str">
            <v>Заявленная (расчетная) мощность собственным потребителям</v>
          </cell>
          <cell r="D12" t="str">
            <v>МВт</v>
          </cell>
          <cell r="F12">
            <v>412.99</v>
          </cell>
          <cell r="G12">
            <v>412.95</v>
          </cell>
          <cell r="H12">
            <v>412.95</v>
          </cell>
          <cell r="I12">
            <v>413</v>
          </cell>
          <cell r="J12">
            <v>413</v>
          </cell>
          <cell r="K12">
            <v>412.95</v>
          </cell>
          <cell r="L12">
            <v>412.95</v>
          </cell>
          <cell r="M12">
            <v>412.95</v>
          </cell>
          <cell r="N12">
            <v>552.91</v>
          </cell>
          <cell r="O12">
            <v>556.47</v>
          </cell>
          <cell r="P12">
            <v>564.96</v>
          </cell>
          <cell r="Q12">
            <v>576.70000000000005</v>
          </cell>
          <cell r="S12">
            <v>413</v>
          </cell>
          <cell r="T12">
            <v>412.95</v>
          </cell>
          <cell r="U12">
            <v>413</v>
          </cell>
          <cell r="V12">
            <v>413</v>
          </cell>
          <cell r="W12">
            <v>412.95020000000005</v>
          </cell>
          <cell r="X12">
            <v>412.95020000000005</v>
          </cell>
          <cell r="Y12">
            <v>412.95</v>
          </cell>
          <cell r="AA12">
            <v>412.95</v>
          </cell>
          <cell r="AB12">
            <v>412.95</v>
          </cell>
          <cell r="AC12">
            <v>412.95</v>
          </cell>
          <cell r="AD12">
            <v>413</v>
          </cell>
          <cell r="AE12">
            <v>5.0000000000011369E-2</v>
          </cell>
          <cell r="AF12">
            <v>1.2108003390243702E-4</v>
          </cell>
        </row>
        <row r="13">
          <cell r="B13" t="str">
            <v>1.</v>
          </cell>
          <cell r="C13" t="str">
            <v>Прием в сеть РСК, в т.ч.</v>
          </cell>
          <cell r="D13" t="str">
            <v>млн. кВтч</v>
          </cell>
          <cell r="E13">
            <v>3872.3599999999997</v>
          </cell>
          <cell r="F13">
            <v>3794.2820000000002</v>
          </cell>
          <cell r="G13">
            <v>3346.5947179999998</v>
          </cell>
          <cell r="H13">
            <v>1014.764948</v>
          </cell>
          <cell r="I13">
            <v>696.83853699999986</v>
          </cell>
          <cell r="J13">
            <v>1711.6034849999999</v>
          </cell>
          <cell r="K13">
            <v>689.49323300000003</v>
          </cell>
          <cell r="L13">
            <v>2401.0967179999998</v>
          </cell>
          <cell r="M13">
            <v>945.49800000000005</v>
          </cell>
          <cell r="N13">
            <v>3957.9</v>
          </cell>
          <cell r="O13">
            <v>3981.5</v>
          </cell>
          <cell r="P13">
            <v>4039.8</v>
          </cell>
          <cell r="Q13">
            <v>4121.2</v>
          </cell>
          <cell r="S13">
            <v>3415.8880069999996</v>
          </cell>
          <cell r="T13">
            <v>1014.764948</v>
          </cell>
          <cell r="U13">
            <v>696.83853699999986</v>
          </cell>
          <cell r="V13">
            <v>1711.6034849999999</v>
          </cell>
          <cell r="W13">
            <v>689.49323300000003</v>
          </cell>
          <cell r="X13">
            <v>2401.0967179999998</v>
          </cell>
          <cell r="Y13">
            <v>1014.7912889999999</v>
          </cell>
          <cell r="AA13">
            <v>945.49800000000005</v>
          </cell>
          <cell r="AB13">
            <v>3346.5947179999998</v>
          </cell>
          <cell r="AC13">
            <v>1014.7912889999999</v>
          </cell>
          <cell r="AD13">
            <v>3415.8880069999996</v>
          </cell>
          <cell r="AE13">
            <v>69.293288999999731</v>
          </cell>
          <cell r="AF13">
            <v>2.0705611177624449E-2</v>
          </cell>
        </row>
        <row r="14">
          <cell r="B14" t="str">
            <v>1.1.</v>
          </cell>
          <cell r="C14" t="str">
            <v>из сетей ФСК</v>
          </cell>
          <cell r="D14" t="str">
            <v>млн. кВтч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S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 t="str">
            <v/>
          </cell>
        </row>
        <row r="15">
          <cell r="B15" t="str">
            <v>1.2.</v>
          </cell>
          <cell r="C15" t="str">
            <v>из сетей МСК</v>
          </cell>
          <cell r="D15" t="str">
            <v>млн. кВтч</v>
          </cell>
          <cell r="E15">
            <v>2748.47</v>
          </cell>
          <cell r="F15">
            <v>2643.7139999999999</v>
          </cell>
          <cell r="G15">
            <v>2238.5080079999998</v>
          </cell>
          <cell r="H15">
            <v>635.63763600000004</v>
          </cell>
          <cell r="I15">
            <v>520.06552799999997</v>
          </cell>
          <cell r="J15">
            <v>1155.703164</v>
          </cell>
          <cell r="K15">
            <v>534.804844</v>
          </cell>
          <cell r="L15">
            <v>1690.508008</v>
          </cell>
          <cell r="M15">
            <v>548</v>
          </cell>
          <cell r="N15">
            <v>2418.9</v>
          </cell>
          <cell r="O15">
            <v>2442.5</v>
          </cell>
          <cell r="P15">
            <v>2500.8000000000002</v>
          </cell>
          <cell r="Q15">
            <v>2582.1999999999998</v>
          </cell>
          <cell r="S15">
            <v>2389.3352450000002</v>
          </cell>
          <cell r="T15">
            <v>635.63763600000004</v>
          </cell>
          <cell r="U15">
            <v>520.06552799999997</v>
          </cell>
          <cell r="V15">
            <v>1155.703164</v>
          </cell>
          <cell r="W15">
            <v>534.804844</v>
          </cell>
          <cell r="X15">
            <v>1690.508008</v>
          </cell>
          <cell r="Y15">
            <v>698.82723699999997</v>
          </cell>
          <cell r="AA15">
            <v>548</v>
          </cell>
          <cell r="AB15">
            <v>2238.5080079999998</v>
          </cell>
          <cell r="AC15">
            <v>698.82723699999997</v>
          </cell>
          <cell r="AD15">
            <v>2389.3352450000002</v>
          </cell>
          <cell r="AE15">
            <v>150.82723700000042</v>
          </cell>
          <cell r="AF15">
            <v>6.7378466577279472E-2</v>
          </cell>
        </row>
        <row r="16">
          <cell r="B16" t="str">
            <v>1.3.</v>
          </cell>
          <cell r="C16" t="str">
            <v>из сетей смежных сетевых компаний (РСК, АО-энерго и т.п.)</v>
          </cell>
          <cell r="D16" t="str">
            <v>млн. кВтч</v>
          </cell>
          <cell r="E16">
            <v>20.16</v>
          </cell>
          <cell r="F16">
            <v>33.918999999999997</v>
          </cell>
          <cell r="G16">
            <v>17.561675999999999</v>
          </cell>
          <cell r="H16">
            <v>3.0259429999999998</v>
          </cell>
          <cell r="I16">
            <v>1.6206499999999999</v>
          </cell>
          <cell r="J16">
            <v>4.6465929999999993</v>
          </cell>
          <cell r="K16">
            <v>0.41708299999999998</v>
          </cell>
          <cell r="L16">
            <v>5.0636759999999992</v>
          </cell>
          <cell r="M16">
            <v>12.497999999999999</v>
          </cell>
          <cell r="N16">
            <v>10.1</v>
          </cell>
          <cell r="O16">
            <v>10.1</v>
          </cell>
          <cell r="P16">
            <v>10.1</v>
          </cell>
          <cell r="Q16">
            <v>10.1</v>
          </cell>
          <cell r="S16">
            <v>5.1786119999999993</v>
          </cell>
          <cell r="T16">
            <v>3.0259429999999998</v>
          </cell>
          <cell r="U16">
            <v>1.6206499999999999</v>
          </cell>
          <cell r="V16">
            <v>4.6465929999999993</v>
          </cell>
          <cell r="W16">
            <v>0.41708299999999998</v>
          </cell>
          <cell r="X16">
            <v>5.0636759999999992</v>
          </cell>
          <cell r="Y16">
            <v>0.114936</v>
          </cell>
          <cell r="AA16">
            <v>12.497999999999999</v>
          </cell>
          <cell r="AB16">
            <v>17.561675999999999</v>
          </cell>
          <cell r="AC16">
            <v>0.114936</v>
          </cell>
          <cell r="AD16">
            <v>5.1786119999999993</v>
          </cell>
          <cell r="AE16">
            <v>-12.383063999999999</v>
          </cell>
          <cell r="AF16">
            <v>-0.70511857752073326</v>
          </cell>
        </row>
        <row r="17">
          <cell r="B17" t="str">
            <v>1.4.</v>
          </cell>
          <cell r="C17" t="str">
            <v>от сетей Генерирующих компаний (ОГК, АЭС, ТГК, собст.ген.РСК и т.п.)</v>
          </cell>
          <cell r="D17" t="str">
            <v>млн. кВтч</v>
          </cell>
          <cell r="E17">
            <v>1092.79</v>
          </cell>
          <cell r="F17">
            <v>1111.3979999999999</v>
          </cell>
          <cell r="G17">
            <v>1087.801678</v>
          </cell>
          <cell r="H17">
            <v>375.36235199999999</v>
          </cell>
          <cell r="I17">
            <v>174.19909899999999</v>
          </cell>
          <cell r="J17">
            <v>549.56145100000003</v>
          </cell>
          <cell r="K17">
            <v>153.240227</v>
          </cell>
          <cell r="L17">
            <v>702.80167800000004</v>
          </cell>
          <cell r="M17">
            <v>385</v>
          </cell>
          <cell r="N17">
            <v>1528.9</v>
          </cell>
          <cell r="O17">
            <v>1528.9</v>
          </cell>
          <cell r="P17">
            <v>1528.9</v>
          </cell>
          <cell r="Q17">
            <v>1528.9</v>
          </cell>
          <cell r="S17">
            <v>1017.1557340000001</v>
          </cell>
          <cell r="T17">
            <v>375.36235199999999</v>
          </cell>
          <cell r="U17">
            <v>174.19909899999999</v>
          </cell>
          <cell r="V17">
            <v>549.56145100000003</v>
          </cell>
          <cell r="W17">
            <v>153.240227</v>
          </cell>
          <cell r="X17">
            <v>702.80167800000004</v>
          </cell>
          <cell r="Y17">
            <v>314.35405600000001</v>
          </cell>
          <cell r="AA17">
            <v>385</v>
          </cell>
          <cell r="AB17">
            <v>1087.801678</v>
          </cell>
          <cell r="AC17">
            <v>314.35405600000001</v>
          </cell>
          <cell r="AD17">
            <v>1017.1557340000001</v>
          </cell>
          <cell r="AE17">
            <v>-70.645943999999986</v>
          </cell>
          <cell r="AF17">
            <v>-6.4943771855442922E-2</v>
          </cell>
        </row>
        <row r="18">
          <cell r="B18" t="str">
            <v>1.5.</v>
          </cell>
          <cell r="C18" t="str">
            <v>от сетей независимых Генерирующих мощностей (в.т.ч.блок-станций)</v>
          </cell>
          <cell r="D18" t="str">
            <v>млн. кВтч</v>
          </cell>
          <cell r="E18">
            <v>10.94</v>
          </cell>
          <cell r="F18">
            <v>5.2510000000000003</v>
          </cell>
          <cell r="G18">
            <v>2.7233559999999999</v>
          </cell>
          <cell r="H18">
            <v>0.73901700000000003</v>
          </cell>
          <cell r="I18">
            <v>0.95326</v>
          </cell>
          <cell r="J18">
            <v>1.692277</v>
          </cell>
          <cell r="K18">
            <v>1.0310790000000001</v>
          </cell>
          <cell r="L18">
            <v>2.7233559999999999</v>
          </cell>
          <cell r="M18">
            <v>0</v>
          </cell>
          <cell r="N18">
            <v>0</v>
          </cell>
          <cell r="O18">
            <v>0</v>
          </cell>
          <cell r="S18">
            <v>4.2184159999999995</v>
          </cell>
          <cell r="T18">
            <v>0.73901700000000003</v>
          </cell>
          <cell r="U18">
            <v>0.95326</v>
          </cell>
          <cell r="V18">
            <v>1.692277</v>
          </cell>
          <cell r="W18">
            <v>1.0310790000000001</v>
          </cell>
          <cell r="X18">
            <v>2.7233559999999999</v>
          </cell>
          <cell r="Y18">
            <v>1.4950600000000001</v>
          </cell>
          <cell r="AA18">
            <v>0</v>
          </cell>
          <cell r="AB18">
            <v>2.7233559999999999</v>
          </cell>
          <cell r="AC18">
            <v>1.4950600000000001</v>
          </cell>
          <cell r="AD18">
            <v>4.2184159999999995</v>
          </cell>
          <cell r="AE18">
            <v>1.4950599999999996</v>
          </cell>
          <cell r="AF18">
            <v>0.54897707093747561</v>
          </cell>
        </row>
        <row r="19">
          <cell r="B19" t="str">
            <v>2.</v>
          </cell>
          <cell r="C19" t="str">
            <v>Отдача из сетей РСК, в т.ч.</v>
          </cell>
          <cell r="D19" t="str">
            <v>млн. кВтч</v>
          </cell>
          <cell r="E19">
            <v>612.2700000000001</v>
          </cell>
          <cell r="F19">
            <v>606.97</v>
          </cell>
          <cell r="G19">
            <v>571.19471799999997</v>
          </cell>
          <cell r="H19">
            <v>203.365621</v>
          </cell>
          <cell r="I19">
            <v>108.26979</v>
          </cell>
          <cell r="J19">
            <v>311.63541099999998</v>
          </cell>
          <cell r="K19">
            <v>115.228826</v>
          </cell>
          <cell r="L19">
            <v>426.864237</v>
          </cell>
          <cell r="M19">
            <v>144.33048100000002</v>
          </cell>
          <cell r="N19">
            <v>640.29999999999995</v>
          </cell>
          <cell r="O19">
            <v>643.6</v>
          </cell>
          <cell r="P19">
            <v>651.79999999999995</v>
          </cell>
          <cell r="Q19">
            <v>663.2</v>
          </cell>
          <cell r="S19">
            <v>594.21993300000008</v>
          </cell>
          <cell r="T19">
            <v>203.38223500000001</v>
          </cell>
          <cell r="U19">
            <v>108.279731</v>
          </cell>
          <cell r="V19">
            <v>311.66196600000001</v>
          </cell>
          <cell r="W19">
            <v>115.228826</v>
          </cell>
          <cell r="X19">
            <v>426.89079200000003</v>
          </cell>
          <cell r="Y19">
            <v>167.32914099999999</v>
          </cell>
          <cell r="AA19">
            <v>144.33048100000002</v>
          </cell>
          <cell r="AB19">
            <v>571.19471799999997</v>
          </cell>
          <cell r="AC19">
            <v>167.32914099999999</v>
          </cell>
          <cell r="AD19">
            <v>594.21993300000008</v>
          </cell>
          <cell r="AE19">
            <v>23.025215000000117</v>
          </cell>
          <cell r="AF19">
            <v>4.0310623110489122E-2</v>
          </cell>
        </row>
        <row r="20">
          <cell r="B20" t="str">
            <v>2.1.</v>
          </cell>
          <cell r="C20" t="str">
            <v>в сети ФСК</v>
          </cell>
          <cell r="D20" t="str">
            <v>млн. кВтч</v>
          </cell>
          <cell r="E20">
            <v>0.12</v>
          </cell>
          <cell r="F20">
            <v>0.121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0.1</v>
          </cell>
          <cell r="O20">
            <v>0.1</v>
          </cell>
          <cell r="P20">
            <v>0.1</v>
          </cell>
          <cell r="Q20">
            <v>0.1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 t="str">
            <v/>
          </cell>
        </row>
        <row r="21">
          <cell r="B21" t="str">
            <v>2.2.</v>
          </cell>
          <cell r="C21" t="str">
            <v>в сети МСК</v>
          </cell>
          <cell r="D21" t="str">
            <v>млн. кВтч</v>
          </cell>
          <cell r="E21">
            <v>399.73</v>
          </cell>
          <cell r="F21">
            <v>442.33100000000002</v>
          </cell>
          <cell r="G21">
            <v>373.54490900000002</v>
          </cell>
          <cell r="H21">
            <v>188.383386</v>
          </cell>
          <cell r="I21">
            <v>40.790058999999999</v>
          </cell>
          <cell r="J21">
            <v>229.17344500000002</v>
          </cell>
          <cell r="K21">
            <v>12.792983</v>
          </cell>
          <cell r="L21">
            <v>241.96642800000001</v>
          </cell>
          <cell r="M21">
            <v>131.57848100000001</v>
          </cell>
          <cell r="N21">
            <v>340.2</v>
          </cell>
          <cell r="O21">
            <v>343.5</v>
          </cell>
          <cell r="P21">
            <v>351.7</v>
          </cell>
          <cell r="Q21">
            <v>363.1</v>
          </cell>
          <cell r="S21">
            <v>365.92643399999997</v>
          </cell>
          <cell r="T21">
            <v>188.4</v>
          </cell>
          <cell r="U21">
            <v>40.799999999999997</v>
          </cell>
          <cell r="V21">
            <v>229.2</v>
          </cell>
          <cell r="W21">
            <v>12.792983</v>
          </cell>
          <cell r="X21">
            <v>241.99298299999998</v>
          </cell>
          <cell r="Y21">
            <v>123.93345100000001</v>
          </cell>
          <cell r="AA21">
            <v>131.57848100000001</v>
          </cell>
          <cell r="AB21">
            <v>373.54490900000002</v>
          </cell>
          <cell r="AC21">
            <v>123.93345100000001</v>
          </cell>
          <cell r="AD21">
            <v>365.92643399999997</v>
          </cell>
          <cell r="AE21">
            <v>-7.6184750000000463</v>
          </cell>
          <cell r="AF21">
            <v>-2.0395071158632885E-2</v>
          </cell>
        </row>
        <row r="22">
          <cell r="B22" t="str">
            <v>2.3.</v>
          </cell>
          <cell r="C22" t="str">
            <v>в сети смежных сетевых компаний (РСК, АО-энерго и т.п.)</v>
          </cell>
          <cell r="D22" t="str">
            <v>млн. кВтч</v>
          </cell>
          <cell r="E22">
            <v>68.59</v>
          </cell>
          <cell r="F22">
            <v>39.363999999999997</v>
          </cell>
          <cell r="G22">
            <v>71.338922999999994</v>
          </cell>
          <cell r="H22">
            <v>10.958534999999999</v>
          </cell>
          <cell r="I22">
            <v>22.640895</v>
          </cell>
          <cell r="J22">
            <v>33.599429999999998</v>
          </cell>
          <cell r="K22">
            <v>33.097493</v>
          </cell>
          <cell r="L22">
            <v>66.696922999999998</v>
          </cell>
          <cell r="M22">
            <v>4.6420000000000003</v>
          </cell>
          <cell r="N22">
            <v>75.099999999999994</v>
          </cell>
          <cell r="O22">
            <v>75.099999999999994</v>
          </cell>
          <cell r="P22">
            <v>75.099999999999994</v>
          </cell>
          <cell r="Q22">
            <v>75.099999999999994</v>
          </cell>
          <cell r="S22">
            <v>96.431291999999999</v>
          </cell>
          <cell r="T22">
            <v>10.958534999999999</v>
          </cell>
          <cell r="U22">
            <v>22.640895</v>
          </cell>
          <cell r="V22">
            <v>33.599429999999998</v>
          </cell>
          <cell r="W22">
            <v>33.097493</v>
          </cell>
          <cell r="X22">
            <v>66.696922999999998</v>
          </cell>
          <cell r="Y22">
            <v>29.734369000000001</v>
          </cell>
          <cell r="AA22">
            <v>4.6420000000000003</v>
          </cell>
          <cell r="AB22">
            <v>71.338922999999994</v>
          </cell>
          <cell r="AC22">
            <v>29.734369000000001</v>
          </cell>
          <cell r="AD22">
            <v>96.431291999999999</v>
          </cell>
          <cell r="AE22">
            <v>25.092369000000005</v>
          </cell>
          <cell r="AF22">
            <v>0.35173462038388226</v>
          </cell>
        </row>
        <row r="23">
          <cell r="B23" t="str">
            <v>2.4.</v>
          </cell>
          <cell r="C23" t="str">
            <v>в сети Генерирующих компаний (РАО, ТГК и т.п.)</v>
          </cell>
          <cell r="D23" t="str">
            <v>млн. кВтч</v>
          </cell>
          <cell r="E23">
            <v>143.83000000000001</v>
          </cell>
          <cell r="F23">
            <v>125.154</v>
          </cell>
          <cell r="G23">
            <v>126.310886</v>
          </cell>
          <cell r="H23">
            <v>4.0236999999999998</v>
          </cell>
          <cell r="I23">
            <v>44.838836000000001</v>
          </cell>
          <cell r="J23">
            <v>48.862535999999999</v>
          </cell>
          <cell r="K23">
            <v>69.338350000000005</v>
          </cell>
          <cell r="L23">
            <v>118.200886</v>
          </cell>
          <cell r="M23">
            <v>8.11</v>
          </cell>
          <cell r="N23">
            <v>224.9</v>
          </cell>
          <cell r="O23">
            <v>224.9</v>
          </cell>
          <cell r="P23">
            <v>224.9</v>
          </cell>
          <cell r="Q23">
            <v>224.9</v>
          </cell>
          <cell r="S23">
            <v>131.86220699999998</v>
          </cell>
          <cell r="T23">
            <v>4.0236999999999998</v>
          </cell>
          <cell r="U23">
            <v>44.838836000000001</v>
          </cell>
          <cell r="V23">
            <v>48.862535999999999</v>
          </cell>
          <cell r="W23">
            <v>69.338350000000005</v>
          </cell>
          <cell r="X23">
            <v>118.200886</v>
          </cell>
          <cell r="Y23">
            <v>13.661320999999999</v>
          </cell>
          <cell r="AA23">
            <v>8.11</v>
          </cell>
          <cell r="AB23">
            <v>126.310886</v>
          </cell>
          <cell r="AC23">
            <v>13.661320999999999</v>
          </cell>
          <cell r="AD23">
            <v>131.86220699999998</v>
          </cell>
          <cell r="AE23">
            <v>5.5513209999999873</v>
          </cell>
          <cell r="AF23">
            <v>4.3949664005998562E-2</v>
          </cell>
        </row>
        <row r="24">
          <cell r="B24" t="str">
            <v>2.5.</v>
          </cell>
          <cell r="C24" t="str">
            <v>в сети независимых Генерирующих мощностей (в.т.ч.блок-станций)</v>
          </cell>
          <cell r="D24" t="str">
            <v>млн. кВтч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 t="str">
            <v/>
          </cell>
        </row>
        <row r="25">
          <cell r="B25" t="str">
            <v>3</v>
          </cell>
          <cell r="C25" t="str">
            <v>Отпуск в сеть РСК (1.- 2.)</v>
          </cell>
          <cell r="D25" t="str">
            <v>млн. кВтч</v>
          </cell>
          <cell r="E25">
            <v>3260.0899999999997</v>
          </cell>
          <cell r="F25">
            <v>3187.3119999999999</v>
          </cell>
          <cell r="G25">
            <v>2775.4</v>
          </cell>
          <cell r="H25">
            <v>811.39932699999997</v>
          </cell>
          <cell r="I25">
            <v>588.5687469999998</v>
          </cell>
          <cell r="J25">
            <v>1399.9680739999999</v>
          </cell>
          <cell r="K25">
            <v>574.26440700000001</v>
          </cell>
          <cell r="L25">
            <v>1974.232481</v>
          </cell>
          <cell r="M25">
            <v>801.16751900000008</v>
          </cell>
          <cell r="N25">
            <v>3317.6000000000004</v>
          </cell>
          <cell r="O25">
            <v>3337.9</v>
          </cell>
          <cell r="P25">
            <v>3388</v>
          </cell>
          <cell r="Q25">
            <v>3458</v>
          </cell>
          <cell r="S25">
            <v>2821.6680740000002</v>
          </cell>
          <cell r="T25">
            <v>811.38271299999997</v>
          </cell>
          <cell r="U25">
            <v>588.55880599999989</v>
          </cell>
          <cell r="V25">
            <v>1399.941519</v>
          </cell>
          <cell r="W25">
            <v>574.26440700000001</v>
          </cell>
          <cell r="X25">
            <v>1974.2059260000001</v>
          </cell>
          <cell r="Y25">
            <v>847.46214799999984</v>
          </cell>
          <cell r="AA25">
            <v>801.16751900000008</v>
          </cell>
          <cell r="AB25">
            <v>2775.4</v>
          </cell>
          <cell r="AC25">
            <v>847.46214799999984</v>
          </cell>
          <cell r="AD25">
            <v>2821.6680740000002</v>
          </cell>
          <cell r="AE25">
            <v>46.26807400000007</v>
          </cell>
          <cell r="AF25">
            <v>1.6670776824962191E-2</v>
          </cell>
        </row>
        <row r="26">
          <cell r="B26">
            <v>4</v>
          </cell>
          <cell r="C26" t="str">
            <v>Расход электроэнергии на производственные и хозяйственные нужды</v>
          </cell>
          <cell r="D26" t="str">
            <v>млн. кВтч</v>
          </cell>
          <cell r="E26">
            <v>0</v>
          </cell>
          <cell r="F26">
            <v>0</v>
          </cell>
          <cell r="G26">
            <v>0</v>
          </cell>
          <cell r="J26">
            <v>0</v>
          </cell>
          <cell r="L26">
            <v>0</v>
          </cell>
          <cell r="N26">
            <v>0</v>
          </cell>
          <cell r="O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X26">
            <v>0</v>
          </cell>
          <cell r="AB26">
            <v>0</v>
          </cell>
          <cell r="AD26">
            <v>0</v>
          </cell>
          <cell r="AE26">
            <v>0</v>
          </cell>
          <cell r="AF26" t="str">
            <v/>
          </cell>
        </row>
        <row r="27">
          <cell r="B27" t="str">
            <v>5.</v>
          </cell>
          <cell r="C27" t="str">
            <v>Полезный отпуск потребителям в сетях РСК</v>
          </cell>
          <cell r="D27" t="str">
            <v>млн. кВтч</v>
          </cell>
          <cell r="E27">
            <v>3014.8799999999997</v>
          </cell>
          <cell r="F27">
            <v>2942.4269999999997</v>
          </cell>
          <cell r="G27">
            <v>2530.3999999999996</v>
          </cell>
          <cell r="H27">
            <v>733.39817599999992</v>
          </cell>
          <cell r="I27">
            <v>547.37083799999982</v>
          </cell>
          <cell r="J27">
            <v>1280.7690139999997</v>
          </cell>
          <cell r="K27">
            <v>532.12165200000004</v>
          </cell>
          <cell r="L27">
            <v>1812.8906659999998</v>
          </cell>
          <cell r="M27">
            <v>717.50933400000008</v>
          </cell>
          <cell r="N27">
            <v>3061.3</v>
          </cell>
          <cell r="O27">
            <v>3081</v>
          </cell>
          <cell r="P27">
            <v>3128</v>
          </cell>
          <cell r="Q27">
            <v>3193</v>
          </cell>
          <cell r="S27">
            <v>2588.6862719999999</v>
          </cell>
          <cell r="T27">
            <v>733.38156199999992</v>
          </cell>
          <cell r="U27">
            <v>547.36089699999991</v>
          </cell>
          <cell r="V27">
            <v>1280.7424589999998</v>
          </cell>
          <cell r="W27">
            <v>532.12165200000004</v>
          </cell>
          <cell r="X27">
            <v>1812.8641109999999</v>
          </cell>
          <cell r="Y27">
            <v>775.82216099999982</v>
          </cell>
          <cell r="AA27">
            <v>717.50933400000008</v>
          </cell>
          <cell r="AB27">
            <v>2530.3999999999996</v>
          </cell>
          <cell r="AC27">
            <v>775.82216099999982</v>
          </cell>
          <cell r="AD27">
            <v>2588.6862719999999</v>
          </cell>
          <cell r="AE27">
            <v>58.286272000000281</v>
          </cell>
          <cell r="AF27">
            <v>2.3034410369902107E-2</v>
          </cell>
        </row>
        <row r="28">
          <cell r="B28">
            <v>6</v>
          </cell>
          <cell r="C28" t="str">
            <v>Потери электроэнергии в сетях</v>
          </cell>
          <cell r="D28" t="str">
            <v>млн. кВтч</v>
          </cell>
          <cell r="E28">
            <v>245.20999999999998</v>
          </cell>
          <cell r="F28">
            <v>244.88500000000002</v>
          </cell>
          <cell r="G28">
            <v>245</v>
          </cell>
          <cell r="H28">
            <v>78.001150999999993</v>
          </cell>
          <cell r="I28">
            <v>41.197909000000003</v>
          </cell>
          <cell r="J28">
            <v>119.19906</v>
          </cell>
          <cell r="K28">
            <v>42.142755000000001</v>
          </cell>
          <cell r="L28">
            <v>161.341815</v>
          </cell>
          <cell r="M28">
            <v>83.658185000000003</v>
          </cell>
          <cell r="N28">
            <v>256.29999999999995</v>
          </cell>
          <cell r="O28">
            <v>256.89999999999998</v>
          </cell>
          <cell r="P28">
            <v>260</v>
          </cell>
          <cell r="Q28">
            <v>265</v>
          </cell>
          <cell r="S28">
            <v>232.98180199999999</v>
          </cell>
          <cell r="T28">
            <v>78.001151000000007</v>
          </cell>
          <cell r="U28">
            <v>41.197909000000003</v>
          </cell>
          <cell r="V28">
            <v>119.19906</v>
          </cell>
          <cell r="W28">
            <v>42.142755000000001</v>
          </cell>
          <cell r="X28">
            <v>161.341815</v>
          </cell>
          <cell r="Y28">
            <v>71.639986999999991</v>
          </cell>
          <cell r="AA28">
            <v>83.658185000000003</v>
          </cell>
          <cell r="AB28">
            <v>245</v>
          </cell>
          <cell r="AC28">
            <v>71.639986999999991</v>
          </cell>
          <cell r="AD28">
            <v>232.98180199999999</v>
          </cell>
          <cell r="AE28">
            <v>-12.018198000000012</v>
          </cell>
          <cell r="AF28">
            <v>-4.9053869387755154E-2</v>
          </cell>
        </row>
        <row r="29">
          <cell r="B29" t="str">
            <v>6.1.</v>
          </cell>
          <cell r="C29" t="str">
            <v xml:space="preserve">             - нормативные технологические потери</v>
          </cell>
          <cell r="D29" t="str">
            <v>млн. кВтч</v>
          </cell>
          <cell r="E29">
            <v>350</v>
          </cell>
          <cell r="F29">
            <v>253.8</v>
          </cell>
          <cell r="G29">
            <v>217.59100000000001</v>
          </cell>
          <cell r="H29">
            <v>80.427999999999997</v>
          </cell>
          <cell r="I29">
            <v>38.771000000000001</v>
          </cell>
          <cell r="J29">
            <v>119.199</v>
          </cell>
          <cell r="K29">
            <v>37.387</v>
          </cell>
          <cell r="L29">
            <v>156.58600000000001</v>
          </cell>
          <cell r="M29">
            <v>61.005000000000003</v>
          </cell>
          <cell r="N29">
            <v>348.9</v>
          </cell>
          <cell r="O29">
            <v>351.9</v>
          </cell>
          <cell r="P29">
            <v>260</v>
          </cell>
          <cell r="Q29">
            <v>265</v>
          </cell>
          <cell r="S29">
            <v>242.74256700000001</v>
          </cell>
          <cell r="T29">
            <v>76.889249000000007</v>
          </cell>
          <cell r="U29">
            <v>37.063535000000002</v>
          </cell>
          <cell r="V29">
            <v>113.95278400000001</v>
          </cell>
          <cell r="W29">
            <v>40.329658999999999</v>
          </cell>
          <cell r="X29">
            <v>154.282443</v>
          </cell>
          <cell r="Y29">
            <v>88.460123999999993</v>
          </cell>
          <cell r="AA29">
            <v>61.005000000000003</v>
          </cell>
          <cell r="AB29">
            <v>217.59100000000001</v>
          </cell>
          <cell r="AC29">
            <v>88.460123999999993</v>
          </cell>
          <cell r="AD29">
            <v>242.74256700000001</v>
          </cell>
          <cell r="AE29">
            <v>25.151567</v>
          </cell>
          <cell r="AF29">
            <v>0.1155910262832562</v>
          </cell>
        </row>
        <row r="30">
          <cell r="B30" t="str">
            <v>6.2.</v>
          </cell>
          <cell r="C30" t="str">
            <v xml:space="preserve">             - сверхнормативные потери</v>
          </cell>
          <cell r="D30" t="str">
            <v>млн. кВтч</v>
          </cell>
          <cell r="E30">
            <v>-104.79</v>
          </cell>
          <cell r="F30">
            <v>-8.9150000000000009</v>
          </cell>
          <cell r="G30">
            <v>27.408999999999999</v>
          </cell>
          <cell r="H30">
            <v>-2.4268489999999998</v>
          </cell>
          <cell r="I30">
            <v>2.4269090000000002</v>
          </cell>
          <cell r="J30">
            <v>6.0000000000393072E-5</v>
          </cell>
          <cell r="K30">
            <v>4.7557549999999997</v>
          </cell>
          <cell r="L30">
            <v>4.7558150000000001</v>
          </cell>
          <cell r="M30">
            <v>22.653185000000001</v>
          </cell>
          <cell r="N30">
            <v>-92.6</v>
          </cell>
          <cell r="O30">
            <v>-95</v>
          </cell>
          <cell r="S30">
            <v>-9.7607649999999992</v>
          </cell>
          <cell r="T30">
            <v>1.1119019999999999</v>
          </cell>
          <cell r="U30">
            <v>4.1343740000000002</v>
          </cell>
          <cell r="V30">
            <v>5.2462759999999999</v>
          </cell>
          <cell r="W30">
            <v>1.813096</v>
          </cell>
          <cell r="X30">
            <v>7.0593719999999998</v>
          </cell>
          <cell r="Y30">
            <v>-16.820136999999999</v>
          </cell>
          <cell r="AA30">
            <v>22.653185000000001</v>
          </cell>
          <cell r="AB30">
            <v>27.408999999999999</v>
          </cell>
          <cell r="AC30">
            <v>-16.820136999999999</v>
          </cell>
          <cell r="AD30">
            <v>-9.7607649999999992</v>
          </cell>
          <cell r="AE30">
            <v>-37.169764999999998</v>
          </cell>
          <cell r="AF30">
            <v>-1.3561153270823452</v>
          </cell>
        </row>
        <row r="31">
          <cell r="B31" t="str">
            <v>6.3.</v>
          </cell>
          <cell r="C31" t="str">
            <v>Потери электроэнергии в %</v>
          </cell>
          <cell r="D31" t="str">
            <v>%</v>
          </cell>
          <cell r="E31">
            <v>7.5215714903576286E-2</v>
          </cell>
          <cell r="F31">
            <v>7.6831198200866438E-2</v>
          </cell>
          <cell r="G31">
            <v>8.827556388268358E-2</v>
          </cell>
          <cell r="H31">
            <v>9.6131643698048067E-2</v>
          </cell>
          <cell r="I31">
            <v>6.9996766240121161E-2</v>
          </cell>
          <cell r="J31">
            <v>8.514412736529306E-2</v>
          </cell>
          <cell r="K31">
            <v>7.3385629487568091E-2</v>
          </cell>
          <cell r="L31">
            <v>8.1723817510223604E-2</v>
          </cell>
          <cell r="M31">
            <v>0.1044203403358393</v>
          </cell>
          <cell r="N31">
            <v>7.7254641909814306E-2</v>
          </cell>
          <cell r="O31">
            <v>7.6964558554779947E-2</v>
          </cell>
          <cell r="P31">
            <v>7.6741440377804018E-2</v>
          </cell>
          <cell r="Q31">
            <v>7.6633892423366101E-2</v>
          </cell>
          <cell r="S31">
            <v>8.2568819538623023E-2</v>
          </cell>
          <cell r="T31">
            <v>9.6133612104698618E-2</v>
          </cell>
          <cell r="U31">
            <v>6.9997948514256045E-2</v>
          </cell>
          <cell r="V31">
            <v>8.5145742434402372E-2</v>
          </cell>
          <cell r="W31">
            <v>7.3385629487568091E-2</v>
          </cell>
          <cell r="X31">
            <v>8.172491677547522E-2</v>
          </cell>
          <cell r="Y31">
            <v>8.4534733697628234E-2</v>
          </cell>
          <cell r="AA31">
            <v>0.1044203403358393</v>
          </cell>
          <cell r="AB31">
            <v>8.827556388268358E-2</v>
          </cell>
          <cell r="AC31">
            <v>8.4534733697628234E-2</v>
          </cell>
          <cell r="AD31">
            <v>8.2568819538623023E-2</v>
          </cell>
          <cell r="AE31">
            <v>-5.7067443440605575E-3</v>
          </cell>
          <cell r="AF31">
            <v>-6.4646931642880295E-2</v>
          </cell>
        </row>
        <row r="32">
          <cell r="B32" t="str">
            <v>6-а.</v>
          </cell>
          <cell r="C32" t="str">
            <v>Потери электроэнергии при транзите (справочно)</v>
          </cell>
          <cell r="D32" t="str">
            <v>млн. кВтч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L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AB32">
            <v>0</v>
          </cell>
          <cell r="AD32">
            <v>0</v>
          </cell>
          <cell r="AE32">
            <v>0</v>
          </cell>
          <cell r="AF32" t="str">
            <v/>
          </cell>
        </row>
        <row r="33">
          <cell r="B33" t="str">
            <v>6-б.</v>
          </cell>
          <cell r="C33" t="str">
            <v>Нагрузочные потери электроэнергии</v>
          </cell>
          <cell r="D33" t="str">
            <v>млн. кВтч</v>
          </cell>
          <cell r="E33">
            <v>72.260000000000005</v>
          </cell>
          <cell r="F33">
            <v>72.263999999999996</v>
          </cell>
          <cell r="G33">
            <v>71.887375999999989</v>
          </cell>
          <cell r="H33">
            <v>19.894015</v>
          </cell>
          <cell r="I33">
            <v>15.707979</v>
          </cell>
          <cell r="J33">
            <v>35.601993999999998</v>
          </cell>
          <cell r="K33">
            <v>16.391382</v>
          </cell>
          <cell r="L33">
            <v>51.993375999999998</v>
          </cell>
          <cell r="M33">
            <v>19.893999999999998</v>
          </cell>
          <cell r="N33">
            <v>71.099999999999994</v>
          </cell>
          <cell r="O33">
            <v>71.099999999999994</v>
          </cell>
          <cell r="P33">
            <v>71.13</v>
          </cell>
          <cell r="Q33">
            <v>71.13</v>
          </cell>
          <cell r="S33">
            <v>74.350926999999999</v>
          </cell>
          <cell r="T33">
            <v>19.894015</v>
          </cell>
          <cell r="U33">
            <v>15.707979</v>
          </cell>
          <cell r="V33">
            <v>35.601993999999998</v>
          </cell>
          <cell r="W33">
            <v>16.391382</v>
          </cell>
          <cell r="X33">
            <v>51.993375999999998</v>
          </cell>
          <cell r="Y33">
            <v>22.357551000000001</v>
          </cell>
          <cell r="AA33">
            <v>19.893999999999998</v>
          </cell>
          <cell r="AB33">
            <v>71.887375999999989</v>
          </cell>
          <cell r="AC33">
            <v>22.357551000000001</v>
          </cell>
          <cell r="AD33">
            <v>74.350926999999999</v>
          </cell>
          <cell r="AE33">
            <v>2.4635510000000096</v>
          </cell>
          <cell r="AF33">
            <v>3.4269591367474726E-2</v>
          </cell>
        </row>
      </sheetData>
      <sheetData sheetId="5">
        <row r="6">
          <cell r="B6" t="str">
            <v xml:space="preserve">                                                                  6. Смета затрат на производство и реализацию продукции (услуг)* . План</v>
          </cell>
          <cell r="S6" t="str">
            <v>6. Смета затрат на производство и реализацию продукции (услуг). Выполнение</v>
          </cell>
          <cell r="AA6" t="str">
            <v xml:space="preserve">6. Смета затрат на производство и реализацию продукции (услуг).(область анализа)  </v>
          </cell>
        </row>
        <row r="7">
          <cell r="B7" t="str">
            <v>СВОД</v>
          </cell>
          <cell r="M7" t="str">
            <v>тыс.руб</v>
          </cell>
        </row>
        <row r="8">
          <cell r="B8" t="str">
            <v>№ п/п</v>
          </cell>
          <cell r="C8" t="str">
            <v>Наименование</v>
          </cell>
          <cell r="D8" t="str">
            <v>Единицы измерения</v>
          </cell>
          <cell r="E8" t="str">
            <v xml:space="preserve"> 2007г. Факт</v>
          </cell>
          <cell r="F8" t="str">
            <v xml:space="preserve"> 2008г. Факт</v>
          </cell>
          <cell r="G8" t="str">
            <v xml:space="preserve"> 2009г. План</v>
          </cell>
          <cell r="H8" t="str">
            <v>В том числе по кварталам</v>
          </cell>
          <cell r="N8" t="str">
            <v xml:space="preserve"> 2010г. Прогноз</v>
          </cell>
          <cell r="O8" t="str">
            <v xml:space="preserve"> 2011г. Прогноз</v>
          </cell>
          <cell r="P8" t="str">
            <v xml:space="preserve"> 2012г. Прогноз</v>
          </cell>
          <cell r="Q8" t="str">
            <v xml:space="preserve"> 2013г. Прогноз</v>
          </cell>
          <cell r="S8" t="str">
            <v xml:space="preserve"> 2009г. Факт</v>
          </cell>
          <cell r="T8" t="str">
            <v>В том числе по кварталам</v>
          </cell>
          <cell r="AA8" t="str">
            <v>План отчётного периода</v>
          </cell>
          <cell r="AC8" t="str">
            <v>Факт за отчётный период</v>
          </cell>
          <cell r="AE8" t="str">
            <v>Отклонение факта от плана за год.</v>
          </cell>
        </row>
        <row r="9">
          <cell r="H9" t="str">
            <v>1 кв.</v>
          </cell>
          <cell r="I9" t="str">
            <v>2 кв.</v>
          </cell>
          <cell r="J9" t="str">
            <v>6 мес.</v>
          </cell>
          <cell r="K9" t="str">
            <v>3 кв.</v>
          </cell>
          <cell r="L9" t="str">
            <v>9 мес.</v>
          </cell>
          <cell r="M9" t="str">
            <v>4 кв.</v>
          </cell>
          <cell r="T9" t="str">
            <v>1 кв.</v>
          </cell>
          <cell r="U9" t="str">
            <v>2 кв.</v>
          </cell>
          <cell r="V9" t="str">
            <v>6 мес.</v>
          </cell>
          <cell r="W9" t="str">
            <v>3 кв.</v>
          </cell>
          <cell r="X9" t="str">
            <v>9 мес.</v>
          </cell>
          <cell r="Y9" t="str">
            <v>4 кв.</v>
          </cell>
          <cell r="AA9" t="str">
            <v>4 квартал</v>
          </cell>
          <cell r="AB9" t="str">
            <v>С начала года</v>
          </cell>
          <cell r="AC9" t="str">
            <v>4 квартал</v>
          </cell>
          <cell r="AD9" t="str">
            <v>С начала года</v>
          </cell>
          <cell r="AE9" t="str">
            <v>Абсолютное</v>
          </cell>
          <cell r="AF9" t="str">
            <v>Относительное</v>
          </cell>
        </row>
        <row r="10">
          <cell r="B10">
            <v>1</v>
          </cell>
          <cell r="C10">
            <v>2</v>
          </cell>
          <cell r="D10">
            <v>3</v>
          </cell>
          <cell r="E10">
            <v>4</v>
          </cell>
          <cell r="F10">
            <v>5</v>
          </cell>
          <cell r="G10">
            <v>6</v>
          </cell>
          <cell r="H10">
            <v>7</v>
          </cell>
          <cell r="I10">
            <v>8</v>
          </cell>
          <cell r="J10">
            <v>9</v>
          </cell>
          <cell r="K10">
            <v>10</v>
          </cell>
          <cell r="L10">
            <v>11</v>
          </cell>
          <cell r="M10">
            <v>12</v>
          </cell>
          <cell r="N10">
            <v>13</v>
          </cell>
          <cell r="O10">
            <v>14</v>
          </cell>
          <cell r="P10">
            <v>15</v>
          </cell>
          <cell r="Q10">
            <v>16</v>
          </cell>
          <cell r="S10">
            <v>17</v>
          </cell>
          <cell r="T10">
            <v>18</v>
          </cell>
          <cell r="U10">
            <v>19</v>
          </cell>
          <cell r="V10">
            <v>20</v>
          </cell>
          <cell r="W10">
            <v>21</v>
          </cell>
          <cell r="X10">
            <v>22</v>
          </cell>
          <cell r="Y10">
            <v>23</v>
          </cell>
          <cell r="AA10">
            <v>24</v>
          </cell>
          <cell r="AB10">
            <v>25</v>
          </cell>
          <cell r="AC10">
            <v>26</v>
          </cell>
          <cell r="AD10">
            <v>27</v>
          </cell>
          <cell r="AE10">
            <v>28</v>
          </cell>
          <cell r="AF10">
            <v>29</v>
          </cell>
        </row>
        <row r="11">
          <cell r="B11" t="str">
            <v>I.</v>
          </cell>
          <cell r="C11" t="str">
            <v>Затраты на производство и реализацию продукции (услуг), всего</v>
          </cell>
          <cell r="D11" t="str">
            <v>тыс.руб</v>
          </cell>
          <cell r="E11">
            <v>1465766</v>
          </cell>
          <cell r="F11">
            <v>2657832.98</v>
          </cell>
          <cell r="G11">
            <v>2833402.2952455934</v>
          </cell>
          <cell r="H11">
            <v>717177.69900000002</v>
          </cell>
          <cell r="I11">
            <v>690773.50299999991</v>
          </cell>
          <cell r="J11">
            <v>1407951.202</v>
          </cell>
          <cell r="K11">
            <v>686425.50525542372</v>
          </cell>
          <cell r="L11">
            <v>2094376.7072554238</v>
          </cell>
          <cell r="M11">
            <v>739025.58799016965</v>
          </cell>
          <cell r="N11">
            <v>3158355.364464473</v>
          </cell>
          <cell r="O11">
            <v>3549177.713842215</v>
          </cell>
          <cell r="P11">
            <v>3832884.9365917235</v>
          </cell>
          <cell r="Q11">
            <v>110619.94960000001</v>
          </cell>
          <cell r="S11">
            <v>2804172.2242118856</v>
          </cell>
          <cell r="T11">
            <v>717177.69900000002</v>
          </cell>
          <cell r="U11">
            <v>690773.50299999991</v>
          </cell>
          <cell r="V11">
            <v>1407951.202</v>
          </cell>
          <cell r="W11">
            <v>668397.3189999999</v>
          </cell>
          <cell r="X11">
            <v>2076348.5209999999</v>
          </cell>
          <cell r="Y11">
            <v>727823.70321188588</v>
          </cell>
          <cell r="AA11">
            <v>739025.58799016965</v>
          </cell>
          <cell r="AB11">
            <v>2833402.2952455934</v>
          </cell>
          <cell r="AC11">
            <v>727823.70321188588</v>
          </cell>
          <cell r="AD11">
            <v>2804172.2242118856</v>
          </cell>
          <cell r="AE11">
            <v>-29230.07103370782</v>
          </cell>
          <cell r="AF11">
            <v>-1.0316244566737114E-2</v>
          </cell>
        </row>
        <row r="12">
          <cell r="B12" t="str">
            <v>1</v>
          </cell>
          <cell r="C12" t="str">
            <v xml:space="preserve">Материальные затраты </v>
          </cell>
          <cell r="D12" t="str">
            <v>тыс.руб</v>
          </cell>
          <cell r="E12">
            <v>297279</v>
          </cell>
          <cell r="F12">
            <v>351625</v>
          </cell>
          <cell r="G12">
            <v>428074.32947</v>
          </cell>
          <cell r="H12">
            <v>116698.60199999998</v>
          </cell>
          <cell r="I12">
            <v>86891.300000000017</v>
          </cell>
          <cell r="J12">
            <v>203589.902</v>
          </cell>
          <cell r="K12">
            <v>89629.755799999999</v>
          </cell>
          <cell r="L12">
            <v>293219.65779999999</v>
          </cell>
          <cell r="M12">
            <v>134854.67167000001</v>
          </cell>
          <cell r="N12">
            <v>341540.38958299998</v>
          </cell>
          <cell r="O12">
            <v>382312.86355507799</v>
          </cell>
          <cell r="P12">
            <v>406780.886822603</v>
          </cell>
          <cell r="Q12">
            <v>83316.679600000003</v>
          </cell>
          <cell r="S12">
            <v>422492.09564000007</v>
          </cell>
          <cell r="T12">
            <v>116698.60199999998</v>
          </cell>
          <cell r="U12">
            <v>86891.300000000017</v>
          </cell>
          <cell r="V12">
            <v>203589.902</v>
          </cell>
          <cell r="W12">
            <v>90762.094000000012</v>
          </cell>
          <cell r="X12">
            <v>294351.99600000004</v>
          </cell>
          <cell r="Y12">
            <v>128140.09964</v>
          </cell>
          <cell r="AA12">
            <v>134854.67167000001</v>
          </cell>
          <cell r="AB12">
            <v>428074.32947</v>
          </cell>
          <cell r="AC12">
            <v>128140.09964</v>
          </cell>
          <cell r="AD12">
            <v>422492.09564000007</v>
          </cell>
          <cell r="AE12">
            <v>-5582.2338299999246</v>
          </cell>
          <cell r="AF12">
            <v>-1.3040337730392065E-2</v>
          </cell>
        </row>
        <row r="13">
          <cell r="B13" t="str">
            <v>1.1.</v>
          </cell>
          <cell r="C13" t="str">
            <v>Покупная электроэнергия на компенсацию потерь</v>
          </cell>
          <cell r="D13" t="str">
            <v>тыс.руб</v>
          </cell>
          <cell r="E13">
            <v>192451</v>
          </cell>
          <cell r="F13">
            <v>219408</v>
          </cell>
          <cell r="G13">
            <v>286311.19747000001</v>
          </cell>
          <cell r="H13">
            <v>90262.2</v>
          </cell>
          <cell r="I13">
            <v>49999.890000000007</v>
          </cell>
          <cell r="J13">
            <v>140262.09</v>
          </cell>
          <cell r="K13">
            <v>49256.965799999998</v>
          </cell>
          <cell r="L13">
            <v>189519.0558</v>
          </cell>
          <cell r="M13">
            <v>96792.141669999997</v>
          </cell>
          <cell r="N13">
            <v>245125.3</v>
          </cell>
          <cell r="O13">
            <v>275062.8</v>
          </cell>
          <cell r="P13">
            <v>292666.81920000003</v>
          </cell>
          <cell r="Q13">
            <v>0</v>
          </cell>
          <cell r="S13">
            <v>280104.52899999998</v>
          </cell>
          <cell r="T13">
            <v>90262.2</v>
          </cell>
          <cell r="U13">
            <v>49999.890000000007</v>
          </cell>
          <cell r="V13">
            <v>140262.09</v>
          </cell>
          <cell r="W13">
            <v>53086.945000000007</v>
          </cell>
          <cell r="X13">
            <v>193349.035</v>
          </cell>
          <cell r="Y13">
            <v>86755.493999999992</v>
          </cell>
          <cell r="AA13">
            <v>96792.141669999997</v>
          </cell>
          <cell r="AB13">
            <v>286311.19747000001</v>
          </cell>
          <cell r="AC13">
            <v>86755.493999999992</v>
          </cell>
          <cell r="AD13">
            <v>280104.52899999998</v>
          </cell>
          <cell r="AE13">
            <v>-6206.6684700000333</v>
          </cell>
          <cell r="AF13">
            <v>-2.1678050054784792E-2</v>
          </cell>
        </row>
        <row r="14">
          <cell r="B14" t="str">
            <v>1.1.2.</v>
          </cell>
          <cell r="C14" t="str">
            <v xml:space="preserve">     - электроэнергия с оптового рынка</v>
          </cell>
          <cell r="D14" t="str">
            <v>тыс.руб</v>
          </cell>
          <cell r="E14">
            <v>0</v>
          </cell>
          <cell r="F14">
            <v>-5788.14563</v>
          </cell>
          <cell r="G14">
            <v>-6149.6015299999999</v>
          </cell>
          <cell r="H14">
            <v>-1731.1490000000003</v>
          </cell>
          <cell r="I14">
            <v>-1358.84</v>
          </cell>
          <cell r="J14">
            <v>-3089.9890000000005</v>
          </cell>
          <cell r="K14">
            <v>-1328.5542</v>
          </cell>
          <cell r="L14">
            <v>-4418.5432000000001</v>
          </cell>
          <cell r="M14">
            <v>-1731.0583300000001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-6148.4930000000004</v>
          </cell>
          <cell r="T14">
            <v>-1731.1490000000003</v>
          </cell>
          <cell r="U14">
            <v>-1358.84</v>
          </cell>
          <cell r="V14">
            <v>-3089.9890000000005</v>
          </cell>
          <cell r="W14">
            <v>-1328.556</v>
          </cell>
          <cell r="X14">
            <v>-4418.5450000000001</v>
          </cell>
          <cell r="Y14">
            <v>-1729.9479999999999</v>
          </cell>
          <cell r="AA14">
            <v>-1731.0583300000001</v>
          </cell>
          <cell r="AB14">
            <v>-6149.6015299999999</v>
          </cell>
          <cell r="AC14">
            <v>-1729.9479999999999</v>
          </cell>
          <cell r="AD14">
            <v>-6148.4930000000004</v>
          </cell>
          <cell r="AE14">
            <v>1.1085299999995186</v>
          </cell>
          <cell r="AF14">
            <v>-1.8026045989999595E-4</v>
          </cell>
        </row>
        <row r="15">
          <cell r="B15" t="str">
            <v>1.1.3.</v>
          </cell>
          <cell r="C15" t="str">
            <v xml:space="preserve">     - электроэнергия с розничных рынков</v>
          </cell>
          <cell r="D15" t="str">
            <v>тыс.руб</v>
          </cell>
          <cell r="E15">
            <v>192451</v>
          </cell>
          <cell r="F15">
            <v>225196.14563000001</v>
          </cell>
          <cell r="G15">
            <v>292460.799</v>
          </cell>
          <cell r="H15">
            <v>91993.349000000002</v>
          </cell>
          <cell r="I15">
            <v>51358.73</v>
          </cell>
          <cell r="J15">
            <v>143352.079</v>
          </cell>
          <cell r="K15">
            <v>50585.52</v>
          </cell>
          <cell r="L15">
            <v>193937.59899999999</v>
          </cell>
          <cell r="M15">
            <v>98523.199999999997</v>
          </cell>
          <cell r="N15">
            <v>245125.3</v>
          </cell>
          <cell r="O15">
            <v>275062.8</v>
          </cell>
          <cell r="P15">
            <v>292666.81920000003</v>
          </cell>
          <cell r="Q15">
            <v>0</v>
          </cell>
          <cell r="S15">
            <v>286253.022</v>
          </cell>
          <cell r="T15">
            <v>91993.349000000002</v>
          </cell>
          <cell r="U15">
            <v>51358.73</v>
          </cell>
          <cell r="V15">
            <v>143352.079</v>
          </cell>
          <cell r="W15">
            <v>54415.501000000004</v>
          </cell>
          <cell r="X15">
            <v>197767.58000000002</v>
          </cell>
          <cell r="Y15">
            <v>88485.441999999995</v>
          </cell>
          <cell r="AA15">
            <v>98523.199999999997</v>
          </cell>
          <cell r="AB15">
            <v>292460.799</v>
          </cell>
          <cell r="AC15">
            <v>88485.441999999995</v>
          </cell>
          <cell r="AD15">
            <v>286253.022</v>
          </cell>
          <cell r="AE15">
            <v>-6207.7770000000019</v>
          </cell>
          <cell r="AF15">
            <v>-2.1226013952044227E-2</v>
          </cell>
        </row>
        <row r="16">
          <cell r="B16">
            <v>1.2</v>
          </cell>
          <cell r="C16" t="str">
            <v>Покупная энергия на производственные и хозяйственные нужды</v>
          </cell>
          <cell r="D16" t="str">
            <v>тыс.руб</v>
          </cell>
          <cell r="E16">
            <v>18945</v>
          </cell>
          <cell r="F16">
            <v>25346</v>
          </cell>
          <cell r="G16">
            <v>26638.394</v>
          </cell>
          <cell r="H16">
            <v>10539.013999999999</v>
          </cell>
          <cell r="I16">
            <v>3426.18</v>
          </cell>
          <cell r="J16">
            <v>13965.194</v>
          </cell>
          <cell r="K16">
            <v>2354.4</v>
          </cell>
          <cell r="L16">
            <v>16319.593999999999</v>
          </cell>
          <cell r="M16">
            <v>10318.799999999999</v>
          </cell>
          <cell r="N16">
            <v>26453.049183000003</v>
          </cell>
          <cell r="O16">
            <v>29628.025029077999</v>
          </cell>
          <cell r="P16">
            <v>31524.218630938991</v>
          </cell>
          <cell r="Q16">
            <v>0</v>
          </cell>
          <cell r="S16">
            <v>24468.094440000001</v>
          </cell>
          <cell r="T16">
            <v>10539.013999999999</v>
          </cell>
          <cell r="U16">
            <v>3426.18</v>
          </cell>
          <cell r="V16">
            <v>13965.194</v>
          </cell>
          <cell r="W16">
            <v>2089.5550000000003</v>
          </cell>
          <cell r="X16">
            <v>16054.749</v>
          </cell>
          <cell r="Y16">
            <v>8413.345440000001</v>
          </cell>
          <cell r="AA16">
            <v>10318.799999999999</v>
          </cell>
          <cell r="AB16">
            <v>26638.394</v>
          </cell>
          <cell r="AC16">
            <v>8413.345440000001</v>
          </cell>
          <cell r="AD16">
            <v>24468.094440000001</v>
          </cell>
          <cell r="AE16">
            <v>-2170.2995599999995</v>
          </cell>
          <cell r="AF16">
            <v>-8.1472612800906827E-2</v>
          </cell>
        </row>
        <row r="17">
          <cell r="B17">
            <v>1.3</v>
          </cell>
          <cell r="C17" t="str">
            <v>Cырье и материалы</v>
          </cell>
          <cell r="D17" t="str">
            <v>тыс.руб</v>
          </cell>
          <cell r="E17">
            <v>85883</v>
          </cell>
          <cell r="F17">
            <v>106871</v>
          </cell>
          <cell r="G17">
            <v>115124.73800000001</v>
          </cell>
          <cell r="H17">
            <v>15897.387999999999</v>
          </cell>
          <cell r="I17">
            <v>33465.230000000003</v>
          </cell>
          <cell r="J17">
            <v>49362.618000000002</v>
          </cell>
          <cell r="K17">
            <v>38018.39</v>
          </cell>
          <cell r="L17">
            <v>87381.008000000002</v>
          </cell>
          <cell r="M17">
            <v>27743.730000000003</v>
          </cell>
          <cell r="N17">
            <v>69962.040399999998</v>
          </cell>
          <cell r="O17">
            <v>77622.038526000004</v>
          </cell>
          <cell r="P17">
            <v>82589.84899166401</v>
          </cell>
          <cell r="Q17">
            <v>83316.679600000003</v>
          </cell>
          <cell r="S17">
            <v>117919.4722</v>
          </cell>
          <cell r="T17">
            <v>15897.387999999999</v>
          </cell>
          <cell r="U17">
            <v>33465.230000000003</v>
          </cell>
          <cell r="V17">
            <v>49362.618000000002</v>
          </cell>
          <cell r="W17">
            <v>35585.594000000005</v>
          </cell>
          <cell r="X17">
            <v>84948.212</v>
          </cell>
          <cell r="Y17">
            <v>32971.260200000004</v>
          </cell>
          <cell r="AA17">
            <v>27743.730000000003</v>
          </cell>
          <cell r="AB17">
            <v>115124.73800000001</v>
          </cell>
          <cell r="AC17">
            <v>32971.260200000004</v>
          </cell>
          <cell r="AD17">
            <v>117919.4722</v>
          </cell>
          <cell r="AE17">
            <v>2794.7341999999917</v>
          </cell>
          <cell r="AF17">
            <v>2.4275705192049961E-2</v>
          </cell>
        </row>
        <row r="18">
          <cell r="B18" t="str">
            <v xml:space="preserve"> 1.3.1</v>
          </cell>
          <cell r="C18" t="str">
            <v xml:space="preserve">     в т.ч.  ГСМ</v>
          </cell>
          <cell r="D18" t="str">
            <v>тыс.руб</v>
          </cell>
          <cell r="E18">
            <v>27308</v>
          </cell>
          <cell r="F18">
            <v>32161</v>
          </cell>
          <cell r="G18">
            <v>29811.791999999998</v>
          </cell>
          <cell r="H18">
            <v>5103.3919999999998</v>
          </cell>
          <cell r="I18">
            <v>6535.0999999999995</v>
          </cell>
          <cell r="J18">
            <v>11638.491999999998</v>
          </cell>
          <cell r="K18">
            <v>9444.2999999999993</v>
          </cell>
          <cell r="L18">
            <v>21082.791999999998</v>
          </cell>
          <cell r="M18">
            <v>8729</v>
          </cell>
          <cell r="N18">
            <v>30646.412243999996</v>
          </cell>
          <cell r="O18">
            <v>32669.075452104</v>
          </cell>
          <cell r="P18">
            <v>34759.896281038651</v>
          </cell>
          <cell r="Q18">
            <v>36715.335961487923</v>
          </cell>
          <cell r="S18">
            <v>28869.058590000001</v>
          </cell>
          <cell r="T18">
            <v>5103.3919999999998</v>
          </cell>
          <cell r="U18">
            <v>6535.0999999999995</v>
          </cell>
          <cell r="V18">
            <v>11638.491999999998</v>
          </cell>
          <cell r="W18">
            <v>8239.8700000000008</v>
          </cell>
          <cell r="X18">
            <v>19878.362000000001</v>
          </cell>
          <cell r="Y18">
            <v>8990.6965899999996</v>
          </cell>
          <cell r="AA18">
            <v>8729</v>
          </cell>
          <cell r="AB18">
            <v>29811.791999999998</v>
          </cell>
          <cell r="AC18">
            <v>8990.6965899999996</v>
          </cell>
          <cell r="AD18">
            <v>28869.058590000001</v>
          </cell>
          <cell r="AE18">
            <v>-942.73340999999709</v>
          </cell>
          <cell r="AF18">
            <v>-3.1622836024080579E-2</v>
          </cell>
        </row>
        <row r="19">
          <cell r="B19" t="str">
            <v>2</v>
          </cell>
          <cell r="C19" t="str">
            <v xml:space="preserve">Работы и услуги производственного характера  </v>
          </cell>
          <cell r="D19" t="str">
            <v>тыс.руб</v>
          </cell>
          <cell r="E19">
            <v>412660</v>
          </cell>
          <cell r="F19">
            <v>1385803</v>
          </cell>
          <cell r="G19">
            <v>1396041.0516399997</v>
          </cell>
          <cell r="H19">
            <v>357249.41199999995</v>
          </cell>
          <cell r="I19">
            <v>348003.41199999995</v>
          </cell>
          <cell r="J19">
            <v>705252.82399999991</v>
          </cell>
          <cell r="K19">
            <v>345376.20792999998</v>
          </cell>
          <cell r="L19">
            <v>1050629.0319299998</v>
          </cell>
          <cell r="M19">
            <v>345412.01971000002</v>
          </cell>
          <cell r="N19">
            <v>1769779.461484473</v>
          </cell>
          <cell r="O19">
            <v>1979175.723070591</v>
          </cell>
          <cell r="P19">
            <v>2105842.9693471091</v>
          </cell>
          <cell r="Q19">
            <v>0</v>
          </cell>
          <cell r="S19">
            <v>1397638.6409999998</v>
          </cell>
          <cell r="T19">
            <v>357249.41199999995</v>
          </cell>
          <cell r="U19">
            <v>348003.41199999995</v>
          </cell>
          <cell r="V19">
            <v>705252.82399999991</v>
          </cell>
          <cell r="W19">
            <v>340754.74599999998</v>
          </cell>
          <cell r="X19">
            <v>1046007.5699999997</v>
          </cell>
          <cell r="Y19">
            <v>351631.071</v>
          </cell>
          <cell r="AA19">
            <v>345412.01971000002</v>
          </cell>
          <cell r="AB19">
            <v>1396041.0516399997</v>
          </cell>
          <cell r="AC19">
            <v>351631.071</v>
          </cell>
          <cell r="AD19">
            <v>1397638.6409999998</v>
          </cell>
          <cell r="AE19">
            <v>1597.5893600001</v>
          </cell>
          <cell r="AF19">
            <v>1.1443713335817247E-3</v>
          </cell>
        </row>
        <row r="20">
          <cell r="B20" t="str">
            <v>2.1</v>
          </cell>
          <cell r="C20" t="str">
            <v>Услуги подрядчиков по обслуживанию и ремонту оборудования</v>
          </cell>
          <cell r="D20" t="str">
            <v>тыс.руб</v>
          </cell>
          <cell r="E20">
            <v>6411</v>
          </cell>
          <cell r="F20">
            <v>12646</v>
          </cell>
          <cell r="G20">
            <v>27706.66</v>
          </cell>
          <cell r="H20">
            <v>0</v>
          </cell>
          <cell r="I20">
            <v>7299.66</v>
          </cell>
          <cell r="J20">
            <v>7299.66</v>
          </cell>
          <cell r="K20">
            <v>15382</v>
          </cell>
          <cell r="L20">
            <v>22681.66</v>
          </cell>
          <cell r="M20">
            <v>5025</v>
          </cell>
          <cell r="N20">
            <v>78724.399999999994</v>
          </cell>
          <cell r="O20">
            <v>83981.3</v>
          </cell>
          <cell r="P20">
            <v>89356.103200000012</v>
          </cell>
          <cell r="Q20">
            <v>0</v>
          </cell>
          <cell r="S20">
            <v>27071.476000000002</v>
          </cell>
          <cell r="T20">
            <v>0</v>
          </cell>
          <cell r="U20">
            <v>7299.66</v>
          </cell>
          <cell r="V20">
            <v>7299.66</v>
          </cell>
          <cell r="W20">
            <v>11647.337000000001</v>
          </cell>
          <cell r="X20">
            <v>18946.997000000003</v>
          </cell>
          <cell r="Y20">
            <v>8124.4790000000003</v>
          </cell>
          <cell r="AA20">
            <v>5025</v>
          </cell>
          <cell r="AB20">
            <v>27706.66</v>
          </cell>
          <cell r="AC20">
            <v>8124.4790000000003</v>
          </cell>
          <cell r="AD20">
            <v>27071.476000000002</v>
          </cell>
          <cell r="AE20">
            <v>-635.18399999999747</v>
          </cell>
          <cell r="AF20">
            <v>-2.2925318316967744E-2</v>
          </cell>
        </row>
        <row r="21">
          <cell r="B21" t="str">
            <v>2.2</v>
          </cell>
          <cell r="C21" t="str">
            <v>Транспортные услуги</v>
          </cell>
          <cell r="D21" t="str">
            <v>тыс.руб</v>
          </cell>
          <cell r="E21">
            <v>36</v>
          </cell>
          <cell r="F21">
            <v>32</v>
          </cell>
          <cell r="G21">
            <v>171</v>
          </cell>
          <cell r="H21">
            <v>0</v>
          </cell>
          <cell r="I21">
            <v>0</v>
          </cell>
          <cell r="J21">
            <v>0</v>
          </cell>
          <cell r="K21">
            <v>88.5</v>
          </cell>
          <cell r="L21">
            <v>88.5</v>
          </cell>
          <cell r="M21">
            <v>82.5</v>
          </cell>
          <cell r="N21">
            <v>1.1427600000000002</v>
          </cell>
          <cell r="O21">
            <v>1.2170394000000002</v>
          </cell>
          <cell r="P21">
            <v>1.2949299216000003</v>
          </cell>
          <cell r="Q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0.25</v>
          </cell>
          <cell r="X21">
            <v>0.25</v>
          </cell>
          <cell r="Y21">
            <v>-0.25</v>
          </cell>
          <cell r="AA21">
            <v>82.5</v>
          </cell>
          <cell r="AB21">
            <v>171</v>
          </cell>
          <cell r="AC21">
            <v>-0.25</v>
          </cell>
          <cell r="AD21">
            <v>0</v>
          </cell>
          <cell r="AE21">
            <v>-171</v>
          </cell>
          <cell r="AF21">
            <v>-1</v>
          </cell>
        </row>
        <row r="22">
          <cell r="B22" t="str">
            <v>2.3</v>
          </cell>
          <cell r="C22" t="str">
            <v>Услуги сетевых компаний по передаче э/э</v>
          </cell>
          <cell r="D22" t="str">
            <v>тыс.руб</v>
          </cell>
          <cell r="E22">
            <v>328244</v>
          </cell>
          <cell r="F22">
            <v>1265560</v>
          </cell>
          <cell r="G22">
            <v>1328423.7956399999</v>
          </cell>
          <cell r="H22">
            <v>339948.62699999998</v>
          </cell>
          <cell r="I22">
            <v>324875.87099999998</v>
          </cell>
          <cell r="J22">
            <v>664824.49799999991</v>
          </cell>
          <cell r="K22">
            <v>323533.77792999998</v>
          </cell>
          <cell r="L22">
            <v>988358.27592999989</v>
          </cell>
          <cell r="M22">
            <v>340065.51971000002</v>
          </cell>
          <cell r="N22">
            <v>1579478.1090844728</v>
          </cell>
          <cell r="O22">
            <v>1776365.073764591</v>
          </cell>
          <cell r="P22">
            <v>1890052.4384855248</v>
          </cell>
          <cell r="Q22">
            <v>0</v>
          </cell>
          <cell r="S22">
            <v>1332109.5789999999</v>
          </cell>
          <cell r="T22">
            <v>339948.62699999998</v>
          </cell>
          <cell r="U22">
            <v>324875.87099999998</v>
          </cell>
          <cell r="V22">
            <v>664824.49799999991</v>
          </cell>
          <cell r="W22">
            <v>323861.64299999998</v>
          </cell>
          <cell r="X22">
            <v>988686.14099999983</v>
          </cell>
          <cell r="Y22">
            <v>343423.43800000002</v>
          </cell>
          <cell r="AA22">
            <v>340065.51971000002</v>
          </cell>
          <cell r="AB22">
            <v>1328423.7956399999</v>
          </cell>
          <cell r="AC22">
            <v>343423.43800000002</v>
          </cell>
          <cell r="AD22">
            <v>1332109.5789999999</v>
          </cell>
          <cell r="AE22">
            <v>3685.7833600000013</v>
          </cell>
          <cell r="AF22">
            <v>2.7745538525409258E-3</v>
          </cell>
        </row>
        <row r="23">
          <cell r="B23" t="str">
            <v>2.3.1</v>
          </cell>
          <cell r="C23" t="str">
            <v>Услуги ОАО "ФСК ЕЭС"</v>
          </cell>
          <cell r="D23" t="str">
            <v>тыс.руб</v>
          </cell>
          <cell r="E23">
            <v>328244</v>
          </cell>
          <cell r="F23">
            <v>343336</v>
          </cell>
          <cell r="G23">
            <v>404265.47164</v>
          </cell>
          <cell r="H23">
            <v>99662.413</v>
          </cell>
          <cell r="I23">
            <v>102425.97100000001</v>
          </cell>
          <cell r="J23">
            <v>202088.38400000002</v>
          </cell>
          <cell r="K23">
            <v>103650.22793000001</v>
          </cell>
          <cell r="L23">
            <v>305738.61193000001</v>
          </cell>
          <cell r="M23">
            <v>98526.859710000004</v>
          </cell>
          <cell r="N23">
            <v>403985.10908447276</v>
          </cell>
          <cell r="O23">
            <v>436303.0737645909</v>
          </cell>
          <cell r="P23">
            <v>464226.47048552474</v>
          </cell>
          <cell r="Q23">
            <v>0</v>
          </cell>
          <cell r="S23">
            <v>408949.28700000001</v>
          </cell>
          <cell r="T23">
            <v>99662.413</v>
          </cell>
          <cell r="U23">
            <v>102425.97100000001</v>
          </cell>
          <cell r="V23">
            <v>202088.38400000002</v>
          </cell>
          <cell r="W23">
            <v>103650.227</v>
          </cell>
          <cell r="X23">
            <v>305738.61100000003</v>
          </cell>
          <cell r="Y23">
            <v>103210.67600000001</v>
          </cell>
          <cell r="AA23">
            <v>98526.859710000004</v>
          </cell>
          <cell r="AB23">
            <v>404265.47164</v>
          </cell>
          <cell r="AC23">
            <v>103210.67600000001</v>
          </cell>
          <cell r="AD23">
            <v>408949.28700000001</v>
          </cell>
          <cell r="AE23">
            <v>4683.8153600000078</v>
          </cell>
          <cell r="AF23">
            <v>1.1585989129863071E-2</v>
          </cell>
        </row>
        <row r="24">
          <cell r="B24" t="str">
            <v>2.3.1.1</v>
          </cell>
          <cell r="C24" t="str">
            <v xml:space="preserve"> по ставке на содержание сетей</v>
          </cell>
          <cell r="D24" t="str">
            <v>тыс.руб</v>
          </cell>
          <cell r="E24">
            <v>273999</v>
          </cell>
          <cell r="F24">
            <v>299479</v>
          </cell>
          <cell r="G24">
            <v>363030.87399999995</v>
          </cell>
          <cell r="H24">
            <v>90757.744000000006</v>
          </cell>
          <cell r="I24">
            <v>90757.69</v>
          </cell>
          <cell r="J24">
            <v>181515.43400000001</v>
          </cell>
          <cell r="K24">
            <v>90757.72</v>
          </cell>
          <cell r="L24">
            <v>272273.15399999998</v>
          </cell>
          <cell r="M24">
            <v>90757.72</v>
          </cell>
          <cell r="N24">
            <v>330234.3</v>
          </cell>
          <cell r="O24">
            <v>350201.59999999998</v>
          </cell>
          <cell r="P24">
            <v>372614.5024</v>
          </cell>
          <cell r="Q24">
            <v>0</v>
          </cell>
          <cell r="S24">
            <v>363030.87199999997</v>
          </cell>
          <cell r="T24">
            <v>90757.744000000006</v>
          </cell>
          <cell r="U24">
            <v>90757.69</v>
          </cell>
          <cell r="V24">
            <v>181515.43400000001</v>
          </cell>
          <cell r="W24">
            <v>90757.724000000002</v>
          </cell>
          <cell r="X24">
            <v>272273.158</v>
          </cell>
          <cell r="Y24">
            <v>90757.714000000007</v>
          </cell>
          <cell r="AA24">
            <v>90757.72</v>
          </cell>
          <cell r="AB24">
            <v>363030.87399999995</v>
          </cell>
          <cell r="AC24">
            <v>90757.714000000007</v>
          </cell>
          <cell r="AD24">
            <v>363030.87199999997</v>
          </cell>
          <cell r="AE24">
            <v>-1.9999999785795808E-3</v>
          </cell>
          <cell r="AF24">
            <v>-5.5091732461839624E-9</v>
          </cell>
        </row>
        <row r="25">
          <cell r="B25" t="str">
            <v>2.3.1.2</v>
          </cell>
          <cell r="C25" t="str">
            <v xml:space="preserve"> по ставке на оплату потерь электроэнергии</v>
          </cell>
          <cell r="D25" t="str">
            <v>тыс.руб</v>
          </cell>
          <cell r="E25">
            <v>54245</v>
          </cell>
          <cell r="F25">
            <v>43857</v>
          </cell>
          <cell r="G25">
            <v>41234.597640000007</v>
          </cell>
          <cell r="H25">
            <v>8904.6689999999999</v>
          </cell>
          <cell r="I25">
            <v>11668.281000000001</v>
          </cell>
          <cell r="J25">
            <v>20572.95</v>
          </cell>
          <cell r="K25">
            <v>12892.507930000002</v>
          </cell>
          <cell r="L25">
            <v>33465.457930000004</v>
          </cell>
          <cell r="M25">
            <v>7769.1397099999995</v>
          </cell>
          <cell r="N25">
            <v>73750.809084472741</v>
          </cell>
          <cell r="O25">
            <v>86101.473764590919</v>
          </cell>
          <cell r="P25">
            <v>91611.968085524742</v>
          </cell>
          <cell r="Q25">
            <v>0</v>
          </cell>
          <cell r="S25">
            <v>45918.415000000001</v>
          </cell>
          <cell r="T25">
            <v>8904.6689999999999</v>
          </cell>
          <cell r="U25">
            <v>11668.281000000001</v>
          </cell>
          <cell r="V25">
            <v>20572.95</v>
          </cell>
          <cell r="W25">
            <v>12892.502999999999</v>
          </cell>
          <cell r="X25">
            <v>33465.453000000001</v>
          </cell>
          <cell r="Y25">
            <v>12452.962</v>
          </cell>
          <cell r="AA25">
            <v>7769.1397099999995</v>
          </cell>
          <cell r="AB25">
            <v>41234.597640000007</v>
          </cell>
          <cell r="AC25">
            <v>12452.962</v>
          </cell>
          <cell r="AD25">
            <v>45918.415000000001</v>
          </cell>
          <cell r="AE25">
            <v>4683.8173599999936</v>
          </cell>
          <cell r="AF25">
            <v>0.11358950076079832</v>
          </cell>
        </row>
        <row r="26">
          <cell r="B26" t="str">
            <v>2.3.2</v>
          </cell>
          <cell r="C26" t="str">
            <v>Услуги распределительных сетевых компаний</v>
          </cell>
          <cell r="D26" t="str">
            <v>тыс.руб</v>
          </cell>
          <cell r="E26">
            <v>0</v>
          </cell>
          <cell r="F26">
            <v>922224</v>
          </cell>
          <cell r="G26">
            <v>924158.32399999991</v>
          </cell>
          <cell r="H26">
            <v>240286.21399999998</v>
          </cell>
          <cell r="I26">
            <v>222449.9</v>
          </cell>
          <cell r="J26">
            <v>462736.11399999994</v>
          </cell>
          <cell r="K26">
            <v>219883.55</v>
          </cell>
          <cell r="L26">
            <v>682619.66399999987</v>
          </cell>
          <cell r="M26">
            <v>241538.66</v>
          </cell>
          <cell r="N26">
            <v>1175493</v>
          </cell>
          <cell r="O26">
            <v>1340062</v>
          </cell>
          <cell r="P26">
            <v>1425825.9680000001</v>
          </cell>
          <cell r="Q26">
            <v>0</v>
          </cell>
          <cell r="S26">
            <v>923160.2919999999</v>
          </cell>
          <cell r="T26">
            <v>240286.21399999998</v>
          </cell>
          <cell r="U26">
            <v>222449.9</v>
          </cell>
          <cell r="V26">
            <v>462736.11399999994</v>
          </cell>
          <cell r="W26">
            <v>220211.416</v>
          </cell>
          <cell r="X26">
            <v>682947.52999999991</v>
          </cell>
          <cell r="Y26">
            <v>240212.76200000002</v>
          </cell>
          <cell r="AA26">
            <v>241538.66</v>
          </cell>
          <cell r="AB26">
            <v>924158.32399999991</v>
          </cell>
          <cell r="AC26">
            <v>240212.76200000002</v>
          </cell>
          <cell r="AD26">
            <v>923160.2919999999</v>
          </cell>
          <cell r="AE26">
            <v>-998.03200000000652</v>
          </cell>
          <cell r="AF26">
            <v>-1.0799361690324468E-3</v>
          </cell>
        </row>
        <row r="27">
          <cell r="B27" t="str">
            <v>2.3.2.1</v>
          </cell>
          <cell r="C27" t="str">
            <v>РСК Холдинга</v>
          </cell>
          <cell r="D27" t="str">
            <v>тыс.руб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 t="str">
            <v/>
          </cell>
        </row>
        <row r="28">
          <cell r="B28" t="str">
            <v>2.3.2.1</v>
          </cell>
          <cell r="C28" t="str">
            <v xml:space="preserve">                    прочих сетевых компаний</v>
          </cell>
          <cell r="D28" t="str">
            <v>тыс.руб</v>
          </cell>
          <cell r="E28">
            <v>0</v>
          </cell>
          <cell r="F28">
            <v>922224</v>
          </cell>
          <cell r="G28">
            <v>924158.32399999991</v>
          </cell>
          <cell r="H28">
            <v>240286.21399999998</v>
          </cell>
          <cell r="I28">
            <v>222449.9</v>
          </cell>
          <cell r="J28">
            <v>462736.11399999994</v>
          </cell>
          <cell r="K28">
            <v>219883.55</v>
          </cell>
          <cell r="L28">
            <v>682619.66399999987</v>
          </cell>
          <cell r="M28">
            <v>241538.66</v>
          </cell>
          <cell r="N28">
            <v>1175493</v>
          </cell>
          <cell r="O28">
            <v>1340062</v>
          </cell>
          <cell r="P28">
            <v>1425825.9680000001</v>
          </cell>
          <cell r="Q28">
            <v>0</v>
          </cell>
          <cell r="S28">
            <v>923160.2919999999</v>
          </cell>
          <cell r="T28">
            <v>240286.21399999998</v>
          </cell>
          <cell r="U28">
            <v>222449.9</v>
          </cell>
          <cell r="V28">
            <v>462736.11399999994</v>
          </cell>
          <cell r="W28">
            <v>220211.416</v>
          </cell>
          <cell r="X28">
            <v>682947.52999999991</v>
          </cell>
          <cell r="Y28">
            <v>240212.76200000002</v>
          </cell>
          <cell r="AA28">
            <v>241538.66</v>
          </cell>
          <cell r="AB28">
            <v>924158.32399999991</v>
          </cell>
          <cell r="AC28">
            <v>240212.76200000002</v>
          </cell>
          <cell r="AD28">
            <v>923160.2919999999</v>
          </cell>
          <cell r="AE28">
            <v>-998.03200000000652</v>
          </cell>
          <cell r="AF28">
            <v>-1.0799361690324468E-3</v>
          </cell>
        </row>
        <row r="29">
          <cell r="B29" t="str">
            <v>2.4</v>
          </cell>
          <cell r="C29" t="str">
            <v>Услуги по испытанию и поверке приборов</v>
          </cell>
          <cell r="D29" t="str">
            <v>тыс.руб</v>
          </cell>
          <cell r="E29">
            <v>717</v>
          </cell>
          <cell r="F29">
            <v>475</v>
          </cell>
          <cell r="G29">
            <v>711.75099999999998</v>
          </cell>
          <cell r="H29">
            <v>104.70099999999999</v>
          </cell>
          <cell r="I29">
            <v>277.05</v>
          </cell>
          <cell r="J29">
            <v>381.75099999999998</v>
          </cell>
          <cell r="K29">
            <v>230</v>
          </cell>
          <cell r="L29">
            <v>611.75099999999998</v>
          </cell>
          <cell r="M29">
            <v>100</v>
          </cell>
          <cell r="N29">
            <v>558.80964000000006</v>
          </cell>
          <cell r="O29">
            <v>595.13226659999998</v>
          </cell>
          <cell r="P29">
            <v>633.2207316624</v>
          </cell>
          <cell r="Q29">
            <v>0</v>
          </cell>
          <cell r="S29">
            <v>654.822</v>
          </cell>
          <cell r="T29">
            <v>104.70099999999999</v>
          </cell>
          <cell r="U29">
            <v>277.05</v>
          </cell>
          <cell r="V29">
            <v>381.75099999999998</v>
          </cell>
          <cell r="W29">
            <v>191.167</v>
          </cell>
          <cell r="X29">
            <v>572.91800000000001</v>
          </cell>
          <cell r="Y29">
            <v>81.903999999999996</v>
          </cell>
          <cell r="AA29">
            <v>100</v>
          </cell>
          <cell r="AB29">
            <v>711.75099999999998</v>
          </cell>
          <cell r="AC29">
            <v>81.903999999999996</v>
          </cell>
          <cell r="AD29">
            <v>654.822</v>
          </cell>
          <cell r="AE29">
            <v>-56.928999999999974</v>
          </cell>
          <cell r="AF29">
            <v>-7.9984432758085311E-2</v>
          </cell>
        </row>
        <row r="30">
          <cell r="B30" t="str">
            <v>2.5</v>
          </cell>
          <cell r="C30" t="str">
            <v>Услуги коммерческого учета электроэнергии</v>
          </cell>
          <cell r="D30" t="str">
            <v>тыс.руб</v>
          </cell>
          <cell r="E30">
            <v>77221</v>
          </cell>
          <cell r="F30">
            <v>105866</v>
          </cell>
          <cell r="G30">
            <v>38514.775000000001</v>
          </cell>
          <cell r="H30">
            <v>17184.083999999999</v>
          </cell>
          <cell r="I30">
            <v>15506.761</v>
          </cell>
          <cell r="J30">
            <v>32690.845000000001</v>
          </cell>
          <cell r="K30">
            <v>5823.9299999999985</v>
          </cell>
          <cell r="L30">
            <v>38514.775000000001</v>
          </cell>
          <cell r="M30">
            <v>0</v>
          </cell>
          <cell r="N30">
            <v>106679</v>
          </cell>
          <cell r="O30">
            <v>113613</v>
          </cell>
          <cell r="P30">
            <v>120884.232</v>
          </cell>
          <cell r="Q30">
            <v>0</v>
          </cell>
          <cell r="S30">
            <v>37742.504000000001</v>
          </cell>
          <cell r="T30">
            <v>17184.083999999999</v>
          </cell>
          <cell r="U30">
            <v>15506.761</v>
          </cell>
          <cell r="V30">
            <v>32690.845000000001</v>
          </cell>
          <cell r="W30">
            <v>5051.6589999999997</v>
          </cell>
          <cell r="X30">
            <v>37742.504000000001</v>
          </cell>
          <cell r="Y30">
            <v>0</v>
          </cell>
          <cell r="AA30">
            <v>0</v>
          </cell>
          <cell r="AB30">
            <v>38514.775000000001</v>
          </cell>
          <cell r="AC30">
            <v>0</v>
          </cell>
          <cell r="AD30">
            <v>37742.504000000001</v>
          </cell>
          <cell r="AE30">
            <v>-772.27100000000064</v>
          </cell>
          <cell r="AF30">
            <v>-2.0051292004172442E-2</v>
          </cell>
        </row>
        <row r="31">
          <cell r="B31" t="str">
            <v>2.6</v>
          </cell>
          <cell r="C31" t="str">
            <v>Услуги по передаче теплоэнергии</v>
          </cell>
          <cell r="D31" t="str">
            <v>тыс.руб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 t="str">
            <v/>
          </cell>
        </row>
        <row r="32">
          <cell r="B32" t="str">
            <v>2.7</v>
          </cell>
          <cell r="C32" t="str">
            <v>Прочие услуги производственного характера</v>
          </cell>
          <cell r="D32" t="str">
            <v>тыс.руб</v>
          </cell>
          <cell r="E32">
            <v>31</v>
          </cell>
          <cell r="F32">
            <v>1224</v>
          </cell>
          <cell r="G32">
            <v>513.06999999999994</v>
          </cell>
          <cell r="H32">
            <v>12</v>
          </cell>
          <cell r="I32">
            <v>44.07</v>
          </cell>
          <cell r="J32">
            <v>56.07</v>
          </cell>
          <cell r="K32">
            <v>318</v>
          </cell>
          <cell r="L32">
            <v>374.07</v>
          </cell>
          <cell r="M32">
            <v>139</v>
          </cell>
          <cell r="N32">
            <v>4338</v>
          </cell>
          <cell r="O32">
            <v>4620</v>
          </cell>
          <cell r="P32">
            <v>4915.68</v>
          </cell>
          <cell r="Q32">
            <v>0</v>
          </cell>
          <cell r="S32">
            <v>60.26</v>
          </cell>
          <cell r="T32">
            <v>12</v>
          </cell>
          <cell r="U32">
            <v>44.07</v>
          </cell>
          <cell r="V32">
            <v>56.07</v>
          </cell>
          <cell r="W32">
            <v>2.69</v>
          </cell>
          <cell r="X32">
            <v>58.76</v>
          </cell>
          <cell r="Y32">
            <v>1.5</v>
          </cell>
          <cell r="AA32">
            <v>139</v>
          </cell>
          <cell r="AB32">
            <v>513.06999999999994</v>
          </cell>
          <cell r="AC32">
            <v>1.5</v>
          </cell>
          <cell r="AD32">
            <v>60.26</v>
          </cell>
          <cell r="AE32">
            <v>-452.80999999999995</v>
          </cell>
          <cell r="AF32">
            <v>-0.88255013935720272</v>
          </cell>
        </row>
        <row r="33">
          <cell r="B33" t="str">
            <v>3</v>
          </cell>
          <cell r="C33" t="str">
            <v>Затраты на оплату труда</v>
          </cell>
          <cell r="D33" t="str">
            <v>тыс.руб</v>
          </cell>
          <cell r="E33">
            <v>314210</v>
          </cell>
          <cell r="F33">
            <v>373256</v>
          </cell>
          <cell r="G33">
            <v>414769.44400000002</v>
          </cell>
          <cell r="H33">
            <v>88072.793999999994</v>
          </cell>
          <cell r="I33">
            <v>110763.45</v>
          </cell>
          <cell r="J33">
            <v>198836.24400000001</v>
          </cell>
          <cell r="K33">
            <v>103281.8</v>
          </cell>
          <cell r="L33">
            <v>302118.04399999999</v>
          </cell>
          <cell r="M33">
            <v>112651.40000000001</v>
          </cell>
          <cell r="N33">
            <v>399427.03</v>
          </cell>
          <cell r="O33">
            <v>432697.11</v>
          </cell>
          <cell r="P33">
            <v>479226.74504000001</v>
          </cell>
          <cell r="Q33">
            <v>0</v>
          </cell>
          <cell r="S33">
            <v>410412.28528000007</v>
          </cell>
          <cell r="T33">
            <v>88072.793999999994</v>
          </cell>
          <cell r="U33">
            <v>110763.45</v>
          </cell>
          <cell r="V33">
            <v>198836.24400000001</v>
          </cell>
          <cell r="W33">
            <v>99030.677000000011</v>
          </cell>
          <cell r="X33">
            <v>297866.92100000003</v>
          </cell>
          <cell r="Y33">
            <v>112545.36428000001</v>
          </cell>
          <cell r="AA33">
            <v>112651.40000000001</v>
          </cell>
          <cell r="AB33">
            <v>414769.44400000002</v>
          </cell>
          <cell r="AC33">
            <v>112545.36428000001</v>
          </cell>
          <cell r="AD33">
            <v>410412.28528000007</v>
          </cell>
          <cell r="AE33">
            <v>-4357.1587199999485</v>
          </cell>
          <cell r="AF33">
            <v>-1.0505013768564756E-2</v>
          </cell>
        </row>
        <row r="34">
          <cell r="B34" t="str">
            <v>4</v>
          </cell>
          <cell r="C34" t="str">
            <v>ЕСН</v>
          </cell>
          <cell r="D34" t="str">
            <v>тыс.руб</v>
          </cell>
          <cell r="E34">
            <v>76038</v>
          </cell>
          <cell r="F34">
            <v>92300</v>
          </cell>
          <cell r="G34">
            <v>100003.55899999999</v>
          </cell>
          <cell r="H34">
            <v>23086.999</v>
          </cell>
          <cell r="I34">
            <v>25915.02</v>
          </cell>
          <cell r="J34">
            <v>49002.019</v>
          </cell>
          <cell r="K34">
            <v>25799.739999999998</v>
          </cell>
          <cell r="L34">
            <v>74801.758999999991</v>
          </cell>
          <cell r="M34">
            <v>25201.8</v>
          </cell>
          <cell r="N34">
            <v>96393.803255999999</v>
          </cell>
          <cell r="O34">
            <v>114194.16046764</v>
          </cell>
          <cell r="P34">
            <v>121502.58673756896</v>
          </cell>
          <cell r="Q34">
            <v>0</v>
          </cell>
          <cell r="S34">
            <v>96745.383199999997</v>
          </cell>
          <cell r="T34">
            <v>23086.999</v>
          </cell>
          <cell r="U34">
            <v>25915.02</v>
          </cell>
          <cell r="V34">
            <v>49002.019</v>
          </cell>
          <cell r="W34">
            <v>23722.904999999999</v>
          </cell>
          <cell r="X34">
            <v>72724.923999999999</v>
          </cell>
          <cell r="Y34">
            <v>24020.459200000001</v>
          </cell>
          <cell r="AA34">
            <v>25201.8</v>
          </cell>
          <cell r="AB34">
            <v>100003.55899999999</v>
          </cell>
          <cell r="AC34">
            <v>24020.459200000001</v>
          </cell>
          <cell r="AD34">
            <v>96745.383199999997</v>
          </cell>
          <cell r="AE34">
            <v>-3258.1757999999973</v>
          </cell>
          <cell r="AF34">
            <v>-3.2580598456500909E-2</v>
          </cell>
        </row>
        <row r="35">
          <cell r="B35" t="str">
            <v>5</v>
          </cell>
          <cell r="C35" t="str">
            <v>Отчисления на НПО (НПФ энергетики)</v>
          </cell>
          <cell r="D35" t="str">
            <v>тыс.руб</v>
          </cell>
          <cell r="E35">
            <v>8169</v>
          </cell>
          <cell r="F35">
            <v>12210</v>
          </cell>
          <cell r="G35">
            <v>9407.9330000000009</v>
          </cell>
          <cell r="H35">
            <v>8590.3330000000005</v>
          </cell>
          <cell r="I35">
            <v>-363.4</v>
          </cell>
          <cell r="J35">
            <v>8226.9330000000009</v>
          </cell>
          <cell r="K35">
            <v>33.299999999999997</v>
          </cell>
          <cell r="L35">
            <v>8260.2330000000002</v>
          </cell>
          <cell r="M35">
            <v>1147.7</v>
          </cell>
          <cell r="N35">
            <v>19441</v>
          </cell>
          <cell r="O35">
            <v>21655</v>
          </cell>
          <cell r="P35">
            <v>23040.92</v>
          </cell>
          <cell r="Q35">
            <v>0</v>
          </cell>
          <cell r="S35">
            <v>2085.0170000000016</v>
          </cell>
          <cell r="T35">
            <v>8590.3330000000005</v>
          </cell>
          <cell r="U35">
            <v>-363.4</v>
          </cell>
          <cell r="V35">
            <v>8226.9330000000009</v>
          </cell>
          <cell r="W35">
            <v>-3090.348</v>
          </cell>
          <cell r="X35">
            <v>5136.5850000000009</v>
          </cell>
          <cell r="Y35">
            <v>-3051.5679999999993</v>
          </cell>
          <cell r="AA35">
            <v>1147.7</v>
          </cell>
          <cell r="AB35">
            <v>9407.9330000000009</v>
          </cell>
          <cell r="AC35">
            <v>-3051.5679999999993</v>
          </cell>
          <cell r="AD35">
            <v>2085.0170000000016</v>
          </cell>
          <cell r="AE35">
            <v>-7322.9159999999993</v>
          </cell>
          <cell r="AF35">
            <v>-0.77837671675595466</v>
          </cell>
        </row>
        <row r="36">
          <cell r="B36" t="str">
            <v>6</v>
          </cell>
          <cell r="C36" t="str">
            <v>Амортизация основных средств и НМА</v>
          </cell>
          <cell r="D36" t="str">
            <v>тыс.руб</v>
          </cell>
          <cell r="E36">
            <v>157881</v>
          </cell>
          <cell r="F36">
            <v>184898</v>
          </cell>
          <cell r="G36">
            <v>187444.13500000001</v>
          </cell>
          <cell r="H36">
            <v>47035.845000000008</v>
          </cell>
          <cell r="I36">
            <v>46570.54</v>
          </cell>
          <cell r="J36">
            <v>93606.385000000009</v>
          </cell>
          <cell r="K36">
            <v>46424</v>
          </cell>
          <cell r="L36">
            <v>140030.38500000001</v>
          </cell>
          <cell r="M36">
            <v>47413.75</v>
          </cell>
          <cell r="N36">
            <v>195127.5</v>
          </cell>
          <cell r="O36">
            <v>256325.7</v>
          </cell>
          <cell r="P36">
            <v>314813.5</v>
          </cell>
          <cell r="Q36">
            <v>0</v>
          </cell>
          <cell r="S36">
            <v>188391.16171000001</v>
          </cell>
          <cell r="T36">
            <v>47035.845000000008</v>
          </cell>
          <cell r="U36">
            <v>46570.54</v>
          </cell>
          <cell r="V36">
            <v>93606.385000000009</v>
          </cell>
          <cell r="W36">
            <v>47582.282000000007</v>
          </cell>
          <cell r="X36">
            <v>141188.66700000002</v>
          </cell>
          <cell r="Y36">
            <v>47202.494709999999</v>
          </cell>
          <cell r="AA36">
            <v>47413.75</v>
          </cell>
          <cell r="AB36">
            <v>187444.13500000001</v>
          </cell>
          <cell r="AC36">
            <v>47202.494709999999</v>
          </cell>
          <cell r="AD36">
            <v>188391.16171000001</v>
          </cell>
          <cell r="AE36">
            <v>947.02671000000555</v>
          </cell>
          <cell r="AF36">
            <v>5.0523144402464526E-3</v>
          </cell>
        </row>
        <row r="37">
          <cell r="B37" t="str">
            <v>6.1</v>
          </cell>
          <cell r="C37" t="str">
            <v xml:space="preserve">       в том числе амортизация основных средств</v>
          </cell>
          <cell r="D37" t="str">
            <v>тыс.руб</v>
          </cell>
          <cell r="E37">
            <v>157855</v>
          </cell>
          <cell r="F37">
            <v>184898</v>
          </cell>
          <cell r="G37">
            <v>187444.14500000002</v>
          </cell>
          <cell r="H37">
            <v>47035.845000000008</v>
          </cell>
          <cell r="I37">
            <v>46570.55</v>
          </cell>
          <cell r="J37">
            <v>93606.395000000019</v>
          </cell>
          <cell r="K37">
            <v>46424</v>
          </cell>
          <cell r="L37">
            <v>140030.39500000002</v>
          </cell>
          <cell r="M37">
            <v>47413.75</v>
          </cell>
          <cell r="N37">
            <v>195127.5</v>
          </cell>
          <cell r="O37">
            <v>256325.7</v>
          </cell>
          <cell r="P37">
            <v>314813.5</v>
          </cell>
          <cell r="Q37">
            <v>0</v>
          </cell>
          <cell r="S37">
            <v>188391.17171000002</v>
          </cell>
          <cell r="T37">
            <v>47035.845000000008</v>
          </cell>
          <cell r="U37">
            <v>46570.55</v>
          </cell>
          <cell r="V37">
            <v>93606.395000000019</v>
          </cell>
          <cell r="W37">
            <v>47582.282000000007</v>
          </cell>
          <cell r="X37">
            <v>141188.67700000003</v>
          </cell>
          <cell r="Y37">
            <v>47202.494710000006</v>
          </cell>
          <cell r="AA37">
            <v>47413.75</v>
          </cell>
          <cell r="AB37">
            <v>187444.14500000002</v>
          </cell>
          <cell r="AC37">
            <v>47202.494710000006</v>
          </cell>
          <cell r="AD37">
            <v>188391.17171000002</v>
          </cell>
          <cell r="AE37">
            <v>947.02671000000555</v>
          </cell>
          <cell r="AF37">
            <v>5.0523141707093889E-3</v>
          </cell>
        </row>
        <row r="38">
          <cell r="B38" t="str">
            <v>7</v>
          </cell>
          <cell r="C38" t="str">
            <v>Прочие затраты</v>
          </cell>
          <cell r="D38" t="str">
            <v>тыс.руб</v>
          </cell>
          <cell r="E38">
            <v>199529</v>
          </cell>
          <cell r="F38">
            <v>257740.98</v>
          </cell>
          <cell r="G38">
            <v>297661.84313559323</v>
          </cell>
          <cell r="H38">
            <v>76443.714000000007</v>
          </cell>
          <cell r="I38">
            <v>72993.180999999997</v>
          </cell>
          <cell r="J38">
            <v>149436.89500000002</v>
          </cell>
          <cell r="K38">
            <v>75880.701525423734</v>
          </cell>
          <cell r="L38">
            <v>225317.59652542375</v>
          </cell>
          <cell r="M38">
            <v>72344.246610169488</v>
          </cell>
          <cell r="N38">
            <v>336646.18014100002</v>
          </cell>
          <cell r="O38">
            <v>362817.15674890595</v>
          </cell>
          <cell r="P38">
            <v>381677.32864444243</v>
          </cell>
          <cell r="Q38">
            <v>27303.27</v>
          </cell>
          <cell r="S38">
            <v>286407.64038188581</v>
          </cell>
          <cell r="T38">
            <v>76443.714000000007</v>
          </cell>
          <cell r="U38">
            <v>72993.180999999997</v>
          </cell>
          <cell r="V38">
            <v>149436.89500000002</v>
          </cell>
          <cell r="W38">
            <v>69634.963000000003</v>
          </cell>
          <cell r="X38">
            <v>219071.85800000001</v>
          </cell>
          <cell r="Y38">
            <v>67335.782381885787</v>
          </cell>
          <cell r="AA38">
            <v>72344.246610169488</v>
          </cell>
          <cell r="AB38">
            <v>297661.84313559323</v>
          </cell>
          <cell r="AC38">
            <v>67335.782381885787</v>
          </cell>
          <cell r="AD38">
            <v>286407.64038188581</v>
          </cell>
          <cell r="AE38">
            <v>-11254.202753707417</v>
          </cell>
          <cell r="AF38">
            <v>-3.7808684630702957E-2</v>
          </cell>
        </row>
        <row r="39">
          <cell r="B39" t="str">
            <v>7.1</v>
          </cell>
          <cell r="C39" t="str">
            <v xml:space="preserve">        Оплата услуг РАО "Холдинг МРСК" </v>
          </cell>
          <cell r="D39" t="str">
            <v>тыс.руб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 t="str">
            <v/>
          </cell>
        </row>
        <row r="40">
          <cell r="B40">
            <v>7.2</v>
          </cell>
          <cell r="C40" t="str">
            <v xml:space="preserve">        Оплата услуг ОАО "СО-ЦДУ ЕЭС"</v>
          </cell>
          <cell r="D40" t="str">
            <v>тыс.руб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 t="str">
            <v/>
          </cell>
        </row>
        <row r="41">
          <cell r="B41">
            <v>7.3</v>
          </cell>
          <cell r="C41" t="str">
            <v xml:space="preserve">        Оплата услуг операторов рынка:</v>
          </cell>
          <cell r="D41" t="str">
            <v>тыс.руб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 t="str">
            <v/>
          </cell>
        </row>
        <row r="42">
          <cell r="B42" t="str">
            <v>7.3.1.</v>
          </cell>
          <cell r="C42" t="str">
            <v xml:space="preserve">                     НП ''АТС''</v>
          </cell>
          <cell r="D42" t="str">
            <v>тыс.руб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 t="str">
            <v/>
          </cell>
        </row>
        <row r="43">
          <cell r="B43" t="str">
            <v>7.3.2.</v>
          </cell>
          <cell r="C43" t="str">
            <v xml:space="preserve">                     ЗАО ''ЦФР''</v>
          </cell>
          <cell r="D43" t="str">
            <v>тыс.руб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 t="str">
            <v/>
          </cell>
        </row>
        <row r="44">
          <cell r="B44" t="str">
            <v>7.3.3.</v>
          </cell>
          <cell r="C44" t="str">
            <v xml:space="preserve">                     прочих</v>
          </cell>
          <cell r="D44" t="str">
            <v>тыс.руб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 t="str">
            <v/>
          </cell>
        </row>
        <row r="45">
          <cell r="B45">
            <v>7.4</v>
          </cell>
          <cell r="C45" t="str">
            <v xml:space="preserve">        Оплата работ и услуг сторонних организаций, в т.ч.</v>
          </cell>
          <cell r="D45" t="str">
            <v>тыс.руб</v>
          </cell>
          <cell r="E45">
            <v>96332</v>
          </cell>
          <cell r="F45">
            <v>148520</v>
          </cell>
          <cell r="G45">
            <v>162894.22713559322</v>
          </cell>
          <cell r="H45">
            <v>39366.629000000001</v>
          </cell>
          <cell r="I45">
            <v>39902.799999999996</v>
          </cell>
          <cell r="J45">
            <v>79269.429000000004</v>
          </cell>
          <cell r="K45">
            <v>41049.25152542373</v>
          </cell>
          <cell r="L45">
            <v>120318.68052542373</v>
          </cell>
          <cell r="M45">
            <v>42575.546610169491</v>
          </cell>
          <cell r="N45">
            <v>205018.92536699999</v>
          </cell>
          <cell r="O45">
            <v>229537.25354074201</v>
          </cell>
          <cell r="P45">
            <v>244227.63776734949</v>
          </cell>
          <cell r="Q45">
            <v>0</v>
          </cell>
          <cell r="S45">
            <v>160647.4629518858</v>
          </cell>
          <cell r="T45">
            <v>39366.629000000001</v>
          </cell>
          <cell r="U45">
            <v>39902.799999999996</v>
          </cell>
          <cell r="V45">
            <v>79269.429000000004</v>
          </cell>
          <cell r="W45">
            <v>39656.573000000004</v>
          </cell>
          <cell r="X45">
            <v>118926.00200000001</v>
          </cell>
          <cell r="Y45">
            <v>41721.460951885791</v>
          </cell>
          <cell r="AA45">
            <v>42575.546610169491</v>
          </cell>
          <cell r="AB45">
            <v>162894.22713559322</v>
          </cell>
          <cell r="AC45">
            <v>41721.460951885791</v>
          </cell>
          <cell r="AD45">
            <v>160647.4629518858</v>
          </cell>
          <cell r="AE45">
            <v>-2246.7641837074189</v>
          </cell>
          <cell r="AF45">
            <v>-1.3792779665771774E-2</v>
          </cell>
        </row>
        <row r="46">
          <cell r="B46" t="str">
            <v xml:space="preserve"> 7.4.1</v>
          </cell>
          <cell r="C46" t="str">
            <v xml:space="preserve">         - услуги связи и передачи данных</v>
          </cell>
          <cell r="D46" t="str">
            <v>тыс.руб</v>
          </cell>
          <cell r="E46">
            <v>7756</v>
          </cell>
          <cell r="F46">
            <v>7477</v>
          </cell>
          <cell r="G46">
            <v>8695.8951355932204</v>
          </cell>
          <cell r="H46">
            <v>2244.1769999999997</v>
          </cell>
          <cell r="I46">
            <v>2164.48</v>
          </cell>
          <cell r="J46">
            <v>4408.6569999999992</v>
          </cell>
          <cell r="K46">
            <v>2399.4915254237294</v>
          </cell>
          <cell r="L46">
            <v>6808.1485254237286</v>
          </cell>
          <cell r="M46">
            <v>1887.7466101694918</v>
          </cell>
          <cell r="N46">
            <v>7407</v>
          </cell>
          <cell r="O46">
            <v>7888</v>
          </cell>
          <cell r="P46">
            <v>8392.8320000000003</v>
          </cell>
          <cell r="Q46">
            <v>0</v>
          </cell>
          <cell r="S46">
            <v>8874.2022199999992</v>
          </cell>
          <cell r="T46">
            <v>2244.1769999999997</v>
          </cell>
          <cell r="U46">
            <v>2164.48</v>
          </cell>
          <cell r="V46">
            <v>4408.6569999999992</v>
          </cell>
          <cell r="W46">
            <v>2227.605</v>
          </cell>
          <cell r="X46">
            <v>6636.2619999999988</v>
          </cell>
          <cell r="Y46">
            <v>2237.94022</v>
          </cell>
          <cell r="AA46">
            <v>1887.7466101694918</v>
          </cell>
          <cell r="AB46">
            <v>8695.8951355932204</v>
          </cell>
          <cell r="AC46">
            <v>2237.94022</v>
          </cell>
          <cell r="AD46">
            <v>8874.2022199999992</v>
          </cell>
          <cell r="AE46">
            <v>178.30708440677881</v>
          </cell>
          <cell r="AF46">
            <v>2.0504741792130063E-2</v>
          </cell>
        </row>
        <row r="47">
          <cell r="B47" t="str">
            <v xml:space="preserve"> 7.4.2</v>
          </cell>
          <cell r="C47" t="str">
            <v xml:space="preserve">         - коммунальные услуги</v>
          </cell>
          <cell r="D47" t="str">
            <v>тыс.руб</v>
          </cell>
          <cell r="E47">
            <v>655</v>
          </cell>
          <cell r="F47">
            <v>925</v>
          </cell>
          <cell r="G47">
            <v>4698.9580000000005</v>
          </cell>
          <cell r="H47">
            <v>2212.8580000000002</v>
          </cell>
          <cell r="I47">
            <v>633.98</v>
          </cell>
          <cell r="J47">
            <v>2846.8380000000002</v>
          </cell>
          <cell r="K47">
            <v>264.61</v>
          </cell>
          <cell r="L47">
            <v>3111.4480000000003</v>
          </cell>
          <cell r="M47">
            <v>1587.51</v>
          </cell>
          <cell r="N47">
            <v>731.91100000000006</v>
          </cell>
          <cell r="O47">
            <v>780.21712600000001</v>
          </cell>
          <cell r="P47">
            <v>830.15102206400002</v>
          </cell>
          <cell r="Q47">
            <v>0</v>
          </cell>
          <cell r="S47">
            <v>4927.1526200000008</v>
          </cell>
          <cell r="T47">
            <v>2212.8580000000002</v>
          </cell>
          <cell r="U47">
            <v>633.98</v>
          </cell>
          <cell r="V47">
            <v>2846.8380000000002</v>
          </cell>
          <cell r="W47">
            <v>181.29500000000002</v>
          </cell>
          <cell r="X47">
            <v>3028.1330000000003</v>
          </cell>
          <cell r="Y47">
            <v>1899.0196200000003</v>
          </cell>
          <cell r="AA47">
            <v>1587.51</v>
          </cell>
          <cell r="AB47">
            <v>4698.9580000000005</v>
          </cell>
          <cell r="AC47">
            <v>1899.0196200000003</v>
          </cell>
          <cell r="AD47">
            <v>4927.1526200000008</v>
          </cell>
          <cell r="AE47">
            <v>228.19462000000021</v>
          </cell>
          <cell r="AF47">
            <v>4.856281328754166E-2</v>
          </cell>
        </row>
        <row r="48">
          <cell r="B48" t="str">
            <v xml:space="preserve"> 7.4.3</v>
          </cell>
          <cell r="C48" t="str">
            <v xml:space="preserve">         - повышение квалификации и проф.переподготовка</v>
          </cell>
          <cell r="D48" t="str">
            <v>тыс.руб</v>
          </cell>
          <cell r="E48">
            <v>2450</v>
          </cell>
          <cell r="F48">
            <v>2680</v>
          </cell>
          <cell r="G48">
            <v>2549.0099999999998</v>
          </cell>
          <cell r="H48">
            <v>359.10999999999996</v>
          </cell>
          <cell r="I48">
            <v>598.56999999999994</v>
          </cell>
          <cell r="J48">
            <v>957.67999999999984</v>
          </cell>
          <cell r="K48">
            <v>906.3</v>
          </cell>
          <cell r="L48">
            <v>1863.9799999999998</v>
          </cell>
          <cell r="M48">
            <v>685.03</v>
          </cell>
          <cell r="N48">
            <v>2797.9453590000003</v>
          </cell>
          <cell r="O48">
            <v>2979.8956976940003</v>
          </cell>
          <cell r="P48">
            <v>3170.6090223464162</v>
          </cell>
          <cell r="Q48">
            <v>0</v>
          </cell>
          <cell r="S48">
            <v>1481.5929999999996</v>
          </cell>
          <cell r="T48">
            <v>359.10999999999996</v>
          </cell>
          <cell r="U48">
            <v>598.56999999999994</v>
          </cell>
          <cell r="V48">
            <v>957.67999999999984</v>
          </cell>
          <cell r="W48">
            <v>350.86099999999999</v>
          </cell>
          <cell r="X48">
            <v>1308.5409999999997</v>
          </cell>
          <cell r="Y48">
            <v>173.05199999999999</v>
          </cell>
          <cell r="AA48">
            <v>685.03</v>
          </cell>
          <cell r="AB48">
            <v>2549.0099999999998</v>
          </cell>
          <cell r="AC48">
            <v>173.05199999999999</v>
          </cell>
          <cell r="AD48">
            <v>1481.5929999999996</v>
          </cell>
          <cell r="AE48">
            <v>-1067.4170000000001</v>
          </cell>
          <cell r="AF48">
            <v>-0.41875747839357252</v>
          </cell>
        </row>
        <row r="49">
          <cell r="B49" t="str">
            <v xml:space="preserve"> 7.4.4</v>
          </cell>
          <cell r="C49" t="str">
            <v xml:space="preserve">         - IT-услуги</v>
          </cell>
          <cell r="D49" t="str">
            <v>тыс.руб</v>
          </cell>
          <cell r="E49">
            <v>6231</v>
          </cell>
          <cell r="F49">
            <v>16811.099999999999</v>
          </cell>
          <cell r="G49">
            <v>28151.453999999998</v>
          </cell>
          <cell r="H49">
            <v>4784.7939999999999</v>
          </cell>
          <cell r="I49">
            <v>7595.82</v>
          </cell>
          <cell r="J49">
            <v>12380.614</v>
          </cell>
          <cell r="K49">
            <v>7709.84</v>
          </cell>
          <cell r="L49">
            <v>20090.453999999998</v>
          </cell>
          <cell r="M49">
            <v>8061</v>
          </cell>
          <cell r="N49">
            <v>33491</v>
          </cell>
          <cell r="O49">
            <v>35836</v>
          </cell>
          <cell r="P49">
            <v>38129.504000000001</v>
          </cell>
          <cell r="Q49">
            <v>0</v>
          </cell>
          <cell r="S49">
            <v>28129.706000000002</v>
          </cell>
          <cell r="T49">
            <v>4784.7939999999999</v>
          </cell>
          <cell r="U49">
            <v>7595.82</v>
          </cell>
          <cell r="V49">
            <v>12380.614</v>
          </cell>
          <cell r="W49">
            <v>7707.2540000000017</v>
          </cell>
          <cell r="X49">
            <v>20087.868000000002</v>
          </cell>
          <cell r="Y49">
            <v>8041.8379999999997</v>
          </cell>
          <cell r="AA49">
            <v>8061</v>
          </cell>
          <cell r="AB49">
            <v>28151.453999999998</v>
          </cell>
          <cell r="AC49">
            <v>8041.8379999999997</v>
          </cell>
          <cell r="AD49">
            <v>28129.706000000002</v>
          </cell>
          <cell r="AE49">
            <v>-21.747999999995955</v>
          </cell>
          <cell r="AF49">
            <v>-7.7253558555078383E-4</v>
          </cell>
        </row>
        <row r="50">
          <cell r="B50" t="str">
            <v xml:space="preserve"> 7.4.5</v>
          </cell>
          <cell r="C50" t="str">
            <v xml:space="preserve">         - аудиторские услуги</v>
          </cell>
          <cell r="D50" t="str">
            <v>тыс.руб</v>
          </cell>
          <cell r="E50">
            <v>350</v>
          </cell>
          <cell r="F50">
            <v>3588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199.983</v>
          </cell>
          <cell r="O50">
            <v>212.98189499999998</v>
          </cell>
          <cell r="P50">
            <v>226.61273627999998</v>
          </cell>
          <cell r="Q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 t="str">
            <v/>
          </cell>
        </row>
        <row r="51">
          <cell r="B51" t="str">
            <v xml:space="preserve"> 7.4.6</v>
          </cell>
          <cell r="C51" t="str">
            <v xml:space="preserve">         - юридические услуги</v>
          </cell>
          <cell r="D51" t="str">
            <v>тыс.руб</v>
          </cell>
          <cell r="E51">
            <v>0</v>
          </cell>
          <cell r="F51">
            <v>0</v>
          </cell>
          <cell r="G51">
            <v>110</v>
          </cell>
          <cell r="H51">
            <v>0</v>
          </cell>
          <cell r="I51">
            <v>0</v>
          </cell>
          <cell r="J51">
            <v>0</v>
          </cell>
          <cell r="K51">
            <v>50</v>
          </cell>
          <cell r="L51">
            <v>50</v>
          </cell>
          <cell r="M51">
            <v>60</v>
          </cell>
          <cell r="N51">
            <v>119.98980000000002</v>
          </cell>
          <cell r="O51">
            <v>127.78913700000001</v>
          </cell>
          <cell r="P51">
            <v>135.96764176800002</v>
          </cell>
          <cell r="Q51">
            <v>0</v>
          </cell>
          <cell r="S51">
            <v>474.57600000000002</v>
          </cell>
          <cell r="T51">
            <v>0</v>
          </cell>
          <cell r="U51">
            <v>0</v>
          </cell>
          <cell r="V51">
            <v>0</v>
          </cell>
          <cell r="W51">
            <v>0.23699999999999999</v>
          </cell>
          <cell r="X51">
            <v>0.23699999999999999</v>
          </cell>
          <cell r="Y51">
            <v>474.339</v>
          </cell>
          <cell r="AA51">
            <v>60</v>
          </cell>
          <cell r="AB51">
            <v>110</v>
          </cell>
          <cell r="AC51">
            <v>474.339</v>
          </cell>
          <cell r="AD51">
            <v>474.57600000000002</v>
          </cell>
          <cell r="AE51">
            <v>364.57600000000002</v>
          </cell>
          <cell r="AF51">
            <v>3.3143272727272728</v>
          </cell>
        </row>
        <row r="52">
          <cell r="B52" t="str">
            <v xml:space="preserve"> 7.4.7</v>
          </cell>
          <cell r="C52" t="str">
            <v xml:space="preserve">         - консультационные услуги</v>
          </cell>
          <cell r="D52" t="str">
            <v>тыс.руб</v>
          </cell>
          <cell r="E52">
            <v>1324</v>
          </cell>
          <cell r="F52">
            <v>80</v>
          </cell>
          <cell r="G52">
            <v>3306.55</v>
          </cell>
          <cell r="H52">
            <v>826.3</v>
          </cell>
          <cell r="I52">
            <v>826.25</v>
          </cell>
          <cell r="J52">
            <v>1652.55</v>
          </cell>
          <cell r="K52">
            <v>827</v>
          </cell>
          <cell r="L52">
            <v>2479.5500000000002</v>
          </cell>
          <cell r="M52">
            <v>827</v>
          </cell>
          <cell r="N52">
            <v>1301.60364</v>
          </cell>
          <cell r="O52">
            <v>1386.2078766</v>
          </cell>
          <cell r="P52">
            <v>1474.9251807024</v>
          </cell>
          <cell r="Q52">
            <v>0</v>
          </cell>
          <cell r="S52">
            <v>4322.03</v>
          </cell>
          <cell r="T52">
            <v>826.3</v>
          </cell>
          <cell r="U52">
            <v>826.25</v>
          </cell>
          <cell r="V52">
            <v>1652.55</v>
          </cell>
          <cell r="W52">
            <v>826.26600000000008</v>
          </cell>
          <cell r="X52">
            <v>2478.8159999999998</v>
          </cell>
          <cell r="Y52">
            <v>1843.2140000000002</v>
          </cell>
          <cell r="AA52">
            <v>827</v>
          </cell>
          <cell r="AB52">
            <v>3306.55</v>
          </cell>
          <cell r="AC52">
            <v>1843.2140000000002</v>
          </cell>
          <cell r="AD52">
            <v>4322.03</v>
          </cell>
          <cell r="AE52">
            <v>1015.4799999999996</v>
          </cell>
          <cell r="AF52">
            <v>0.30711164204382196</v>
          </cell>
        </row>
        <row r="53">
          <cell r="B53" t="str">
            <v xml:space="preserve"> 7.4.8</v>
          </cell>
          <cell r="C53" t="str">
            <v xml:space="preserve">         - услуги пожарной, вневедомственной и сторожевой охраны</v>
          </cell>
          <cell r="D53" t="str">
            <v>тыс.руб</v>
          </cell>
          <cell r="E53">
            <v>12597</v>
          </cell>
          <cell r="F53">
            <v>15060</v>
          </cell>
          <cell r="G53">
            <v>16646.358</v>
          </cell>
          <cell r="H53">
            <v>3903.1479999999997</v>
          </cell>
          <cell r="I53">
            <v>4253.0499999999993</v>
          </cell>
          <cell r="J53">
            <v>8156.1979999999985</v>
          </cell>
          <cell r="K53">
            <v>4245.08</v>
          </cell>
          <cell r="L53">
            <v>12401.277999999998</v>
          </cell>
          <cell r="M53">
            <v>4245.08</v>
          </cell>
          <cell r="N53">
            <v>12103.138158000003</v>
          </cell>
          <cell r="O53">
            <v>12889.872017028001</v>
          </cell>
          <cell r="P53">
            <v>13714.823826117794</v>
          </cell>
          <cell r="Q53">
            <v>0</v>
          </cell>
          <cell r="S53">
            <v>16654.117999999999</v>
          </cell>
          <cell r="T53">
            <v>3903.1479999999997</v>
          </cell>
          <cell r="U53">
            <v>4253.0499999999993</v>
          </cell>
          <cell r="V53">
            <v>8156.1979999999985</v>
          </cell>
          <cell r="W53">
            <v>4260.9869999999992</v>
          </cell>
          <cell r="X53">
            <v>12417.184999999998</v>
          </cell>
          <cell r="Y53">
            <v>4236.933</v>
          </cell>
          <cell r="AA53">
            <v>4245.08</v>
          </cell>
          <cell r="AB53">
            <v>16646.358</v>
          </cell>
          <cell r="AC53">
            <v>4236.933</v>
          </cell>
          <cell r="AD53">
            <v>16654.117999999999</v>
          </cell>
          <cell r="AE53">
            <v>7.7599999999983993</v>
          </cell>
          <cell r="AF53">
            <v>4.6616803507400234E-4</v>
          </cell>
        </row>
        <row r="54">
          <cell r="B54" t="str">
            <v xml:space="preserve"> 7.4.9</v>
          </cell>
          <cell r="C54" t="str">
            <v xml:space="preserve">         - услуги по управлению</v>
          </cell>
          <cell r="D54" t="str">
            <v>тыс.руб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23405</v>
          </cell>
          <cell r="O54">
            <v>25161</v>
          </cell>
          <cell r="P54">
            <v>26771.304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 t="str">
            <v/>
          </cell>
        </row>
        <row r="55">
          <cell r="B55" t="str">
            <v xml:space="preserve"> 7.4.10</v>
          </cell>
          <cell r="C55" t="str">
            <v xml:space="preserve">         - услуги Энергетического углеродного фонда</v>
          </cell>
          <cell r="D55" t="str">
            <v>тыс.руб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 t="str">
            <v/>
          </cell>
        </row>
        <row r="56">
          <cell r="B56" t="str">
            <v xml:space="preserve"> 7.4.11</v>
          </cell>
          <cell r="C56" t="str">
            <v xml:space="preserve">         - услуги PR</v>
          </cell>
          <cell r="D56" t="str">
            <v>тыс.руб</v>
          </cell>
          <cell r="E56">
            <v>808</v>
          </cell>
          <cell r="F56">
            <v>954</v>
          </cell>
          <cell r="G56">
            <v>728.79600000000005</v>
          </cell>
          <cell r="H56">
            <v>129.73600000000002</v>
          </cell>
          <cell r="I56">
            <v>91.06</v>
          </cell>
          <cell r="J56">
            <v>220.79600000000002</v>
          </cell>
          <cell r="K56">
            <v>254</v>
          </cell>
          <cell r="L56">
            <v>474.79600000000005</v>
          </cell>
          <cell r="M56">
            <v>254</v>
          </cell>
          <cell r="N56">
            <v>558.80964000000006</v>
          </cell>
          <cell r="O56">
            <v>595.13226659999998</v>
          </cell>
          <cell r="P56">
            <v>633.2207316624</v>
          </cell>
          <cell r="Q56">
            <v>0</v>
          </cell>
          <cell r="S56">
            <v>638.375</v>
          </cell>
          <cell r="T56">
            <v>129.73600000000002</v>
          </cell>
          <cell r="U56">
            <v>91.06</v>
          </cell>
          <cell r="V56">
            <v>220.79600000000002</v>
          </cell>
          <cell r="W56">
            <v>172.261</v>
          </cell>
          <cell r="X56">
            <v>393.05700000000002</v>
          </cell>
          <cell r="Y56">
            <v>245.31800000000001</v>
          </cell>
          <cell r="AA56">
            <v>254</v>
          </cell>
          <cell r="AB56">
            <v>728.79600000000005</v>
          </cell>
          <cell r="AC56">
            <v>245.31800000000001</v>
          </cell>
          <cell r="AD56">
            <v>638.375</v>
          </cell>
          <cell r="AE56">
            <v>-90.421000000000049</v>
          </cell>
          <cell r="AF56">
            <v>-0.12406901245341638</v>
          </cell>
        </row>
        <row r="57">
          <cell r="B57" t="str">
            <v xml:space="preserve"> 7.4.12</v>
          </cell>
          <cell r="C57" t="str">
            <v xml:space="preserve">         - прочие работы и услуги сторонних организаций*</v>
          </cell>
          <cell r="D57" t="str">
            <v>тыс.руб</v>
          </cell>
          <cell r="E57">
            <v>64161</v>
          </cell>
          <cell r="F57">
            <v>100944.9</v>
          </cell>
          <cell r="G57">
            <v>98007.206000000006</v>
          </cell>
          <cell r="H57">
            <v>24906.506000000001</v>
          </cell>
          <cell r="I57">
            <v>23739.59</v>
          </cell>
          <cell r="J57">
            <v>48646.096000000005</v>
          </cell>
          <cell r="K57">
            <v>24392.93</v>
          </cell>
          <cell r="L57">
            <v>73039.026000000013</v>
          </cell>
          <cell r="M57">
            <v>24968.18</v>
          </cell>
          <cell r="N57">
            <v>122902.54476999999</v>
          </cell>
          <cell r="O57">
            <v>141680.15752482001</v>
          </cell>
          <cell r="P57">
            <v>150747.68760640849</v>
          </cell>
          <cell r="Q57">
            <v>0</v>
          </cell>
          <cell r="S57">
            <v>95145.710111885797</v>
          </cell>
          <cell r="T57">
            <v>24906.506000000001</v>
          </cell>
          <cell r="U57">
            <v>23739.59</v>
          </cell>
          <cell r="V57">
            <v>48646.096000000005</v>
          </cell>
          <cell r="W57">
            <v>23929.807000000001</v>
          </cell>
          <cell r="X57">
            <v>72575.903000000006</v>
          </cell>
          <cell r="Y57">
            <v>22569.807111885788</v>
          </cell>
          <cell r="AA57">
            <v>24968.18</v>
          </cell>
          <cell r="AB57">
            <v>98007.206000000006</v>
          </cell>
          <cell r="AC57">
            <v>22569.807111885788</v>
          </cell>
          <cell r="AD57">
            <v>95145.710111885797</v>
          </cell>
          <cell r="AE57">
            <v>-2861.4958881142084</v>
          </cell>
          <cell r="AF57">
            <v>-2.9196790775917112E-2</v>
          </cell>
        </row>
        <row r="58">
          <cell r="B58" t="str">
            <v>7.5.</v>
          </cell>
          <cell r="C58" t="str">
            <v xml:space="preserve">        Командировочные и представительские расходы</v>
          </cell>
          <cell r="D58" t="str">
            <v>тыс.руб</v>
          </cell>
          <cell r="E58">
            <v>5976</v>
          </cell>
          <cell r="F58">
            <v>5544</v>
          </cell>
          <cell r="G58">
            <v>4924.9409999999998</v>
          </cell>
          <cell r="H58">
            <v>949.56100000000004</v>
          </cell>
          <cell r="I58">
            <v>873.68000000000006</v>
          </cell>
          <cell r="J58">
            <v>1823.241</v>
          </cell>
          <cell r="K58">
            <v>1563</v>
          </cell>
          <cell r="L58">
            <v>3386.241</v>
          </cell>
          <cell r="M58">
            <v>1538.7</v>
          </cell>
          <cell r="N58">
            <v>7579</v>
          </cell>
          <cell r="O58">
            <v>7942</v>
          </cell>
          <cell r="P58">
            <v>8450.2880000000005</v>
          </cell>
          <cell r="Q58">
            <v>0</v>
          </cell>
          <cell r="S58">
            <v>3262.41777</v>
          </cell>
          <cell r="T58">
            <v>949.56100000000004</v>
          </cell>
          <cell r="U58">
            <v>873.68000000000006</v>
          </cell>
          <cell r="V58">
            <v>1823.241</v>
          </cell>
          <cell r="W58">
            <v>271.77</v>
          </cell>
          <cell r="X58">
            <v>2095.011</v>
          </cell>
          <cell r="Y58">
            <v>1167.4067699999998</v>
          </cell>
          <cell r="AA58">
            <v>1538.7</v>
          </cell>
          <cell r="AB58">
            <v>4924.9409999999998</v>
          </cell>
          <cell r="AC58">
            <v>1167.4067699999998</v>
          </cell>
          <cell r="AD58">
            <v>3262.41777</v>
          </cell>
          <cell r="AE58">
            <v>-1662.5232299999998</v>
          </cell>
          <cell r="AF58">
            <v>-0.33757221254021114</v>
          </cell>
        </row>
        <row r="59">
          <cell r="B59" t="str">
            <v>7.6.</v>
          </cell>
          <cell r="C59" t="str">
            <v xml:space="preserve">        Арендная плата по направлениям (арендодателям)**</v>
          </cell>
          <cell r="D59" t="str">
            <v>тыс.руб</v>
          </cell>
          <cell r="E59">
            <v>-4</v>
          </cell>
          <cell r="F59">
            <v>0</v>
          </cell>
          <cell r="G59">
            <v>12869.572</v>
          </cell>
          <cell r="H59">
            <v>2267.482</v>
          </cell>
          <cell r="I59">
            <v>2724.0899999999997</v>
          </cell>
          <cell r="J59">
            <v>4991.5720000000001</v>
          </cell>
          <cell r="K59">
            <v>3939</v>
          </cell>
          <cell r="L59">
            <v>8930.5720000000001</v>
          </cell>
          <cell r="M59">
            <v>3939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10741.700219999999</v>
          </cell>
          <cell r="T59">
            <v>2267.482</v>
          </cell>
          <cell r="U59">
            <v>2724.0899999999997</v>
          </cell>
          <cell r="V59">
            <v>4991.5720000000001</v>
          </cell>
          <cell r="W59">
            <v>2958.3149999999996</v>
          </cell>
          <cell r="X59">
            <v>7949.8869999999997</v>
          </cell>
          <cell r="Y59">
            <v>2791.81322</v>
          </cell>
          <cell r="AA59">
            <v>3939</v>
          </cell>
          <cell r="AB59">
            <v>12869.572</v>
          </cell>
          <cell r="AC59">
            <v>2791.81322</v>
          </cell>
          <cell r="AD59">
            <v>10741.700219999999</v>
          </cell>
          <cell r="AE59">
            <v>-2127.8717800000013</v>
          </cell>
          <cell r="AF59">
            <v>-0.16534130117147652</v>
          </cell>
        </row>
        <row r="60">
          <cell r="B60" t="str">
            <v>7.7.</v>
          </cell>
          <cell r="C60" t="str">
            <v xml:space="preserve">        Лизинг</v>
          </cell>
          <cell r="D60" t="str">
            <v>тыс.руб</v>
          </cell>
          <cell r="E60">
            <v>38499</v>
          </cell>
          <cell r="F60">
            <v>52733.48</v>
          </cell>
          <cell r="G60">
            <v>72207.181000000011</v>
          </cell>
          <cell r="H60">
            <v>24546.141000000003</v>
          </cell>
          <cell r="I60">
            <v>18668.97</v>
          </cell>
          <cell r="J60">
            <v>43215.111000000004</v>
          </cell>
          <cell r="K60">
            <v>17606.25</v>
          </cell>
          <cell r="L60">
            <v>60821.361000000004</v>
          </cell>
          <cell r="M60">
            <v>11385.82</v>
          </cell>
          <cell r="N60">
            <v>56837.17</v>
          </cell>
          <cell r="O60">
            <v>42480.89</v>
          </cell>
          <cell r="P60">
            <v>36630.53</v>
          </cell>
          <cell r="Q60">
            <v>27303.27</v>
          </cell>
          <cell r="S60">
            <v>73161.832999999999</v>
          </cell>
          <cell r="T60">
            <v>24546.141000000003</v>
          </cell>
          <cell r="U60">
            <v>18668.97</v>
          </cell>
          <cell r="V60">
            <v>43215.111000000004</v>
          </cell>
          <cell r="W60">
            <v>17606.215</v>
          </cell>
          <cell r="X60">
            <v>60821.326000000001</v>
          </cell>
          <cell r="Y60">
            <v>12340.507</v>
          </cell>
          <cell r="AA60">
            <v>11385.82</v>
          </cell>
          <cell r="AB60">
            <v>72207.181000000011</v>
          </cell>
          <cell r="AC60">
            <v>12340.507</v>
          </cell>
          <cell r="AD60">
            <v>73161.832999999999</v>
          </cell>
          <cell r="AE60">
            <v>954.65199999998731</v>
          </cell>
          <cell r="AF60">
            <v>1.3221011910158731E-2</v>
          </cell>
        </row>
        <row r="61">
          <cell r="B61" t="str">
            <v>7.8</v>
          </cell>
          <cell r="C61" t="str">
            <v xml:space="preserve">        Расходы на страхование</v>
          </cell>
          <cell r="D61" t="str">
            <v>тыс.руб</v>
          </cell>
          <cell r="E61">
            <v>33988</v>
          </cell>
          <cell r="F61">
            <v>24661</v>
          </cell>
          <cell r="G61">
            <v>13775.137999999999</v>
          </cell>
          <cell r="H61">
            <v>3139.6179999999995</v>
          </cell>
          <cell r="I61">
            <v>2965.6200000000003</v>
          </cell>
          <cell r="J61">
            <v>6105.2379999999994</v>
          </cell>
          <cell r="K61">
            <v>3834.7</v>
          </cell>
          <cell r="L61">
            <v>9939.9379999999983</v>
          </cell>
          <cell r="M61">
            <v>3835.2</v>
          </cell>
          <cell r="N61">
            <v>38206.713235000003</v>
          </cell>
          <cell r="O61">
            <v>51885.12630851</v>
          </cell>
          <cell r="P61">
            <v>55205.774392254643</v>
          </cell>
          <cell r="Q61">
            <v>0</v>
          </cell>
          <cell r="S61">
            <v>12627.031499999999</v>
          </cell>
          <cell r="T61">
            <v>3139.6179999999995</v>
          </cell>
          <cell r="U61">
            <v>2965.6200000000003</v>
          </cell>
          <cell r="V61">
            <v>6105.2379999999994</v>
          </cell>
          <cell r="W61">
            <v>3352.5920000000001</v>
          </cell>
          <cell r="X61">
            <v>9457.83</v>
          </cell>
          <cell r="Y61">
            <v>3169.2014999999997</v>
          </cell>
          <cell r="AA61">
            <v>3835.2</v>
          </cell>
          <cell r="AB61">
            <v>13775.137999999999</v>
          </cell>
          <cell r="AC61">
            <v>3169.2014999999997</v>
          </cell>
          <cell r="AD61">
            <v>12627.031499999999</v>
          </cell>
          <cell r="AE61">
            <v>-1148.1064999999999</v>
          </cell>
          <cell r="AF61">
            <v>-8.3346279362137787E-2</v>
          </cell>
        </row>
        <row r="62">
          <cell r="B62" t="str">
            <v>7.9</v>
          </cell>
          <cell r="C62" t="str">
            <v xml:space="preserve">        Налоги и сборы, относимые на с/с (за искл. ЕСН):</v>
          </cell>
          <cell r="D62" t="str">
            <v>тыс.руб</v>
          </cell>
          <cell r="E62">
            <v>18179</v>
          </cell>
          <cell r="F62">
            <v>18296</v>
          </cell>
          <cell r="G62">
            <v>13990.487999999999</v>
          </cell>
          <cell r="H62">
            <v>3555.1269999999995</v>
          </cell>
          <cell r="I62">
            <v>3649.0810000000006</v>
          </cell>
          <cell r="J62">
            <v>7204.2080000000005</v>
          </cell>
          <cell r="K62">
            <v>3434.89</v>
          </cell>
          <cell r="L62">
            <v>10639.098</v>
          </cell>
          <cell r="M62">
            <v>3351.39</v>
          </cell>
          <cell r="N62">
            <v>17437.985858999997</v>
          </cell>
          <cell r="O62">
            <v>18571.791650454004</v>
          </cell>
          <cell r="P62">
            <v>19700.819539689459</v>
          </cell>
          <cell r="Q62">
            <v>0</v>
          </cell>
          <cell r="S62">
            <v>14925.133320000001</v>
          </cell>
          <cell r="T62">
            <v>3555.1269999999995</v>
          </cell>
          <cell r="U62">
            <v>3649.0810000000006</v>
          </cell>
          <cell r="V62">
            <v>7204.2080000000005</v>
          </cell>
          <cell r="W62">
            <v>3732.4349999999999</v>
          </cell>
          <cell r="X62">
            <v>10936.643</v>
          </cell>
          <cell r="Y62">
            <v>3988.4903199999999</v>
          </cell>
          <cell r="AA62">
            <v>3351.39</v>
          </cell>
          <cell r="AB62">
            <v>13990.487999999999</v>
          </cell>
          <cell r="AC62">
            <v>3988.4903199999999</v>
          </cell>
          <cell r="AD62">
            <v>14925.133320000001</v>
          </cell>
          <cell r="AE62">
            <v>934.64532000000145</v>
          </cell>
          <cell r="AF62">
            <v>6.6805769748703656E-2</v>
          </cell>
        </row>
        <row r="63">
          <cell r="B63" t="str">
            <v>7.9.1</v>
          </cell>
          <cell r="C63" t="str">
            <v xml:space="preserve">         - водный налог</v>
          </cell>
          <cell r="D63" t="str">
            <v>тыс.руб</v>
          </cell>
          <cell r="E63">
            <v>6</v>
          </cell>
          <cell r="F63">
            <v>1</v>
          </cell>
          <cell r="G63">
            <v>4.74</v>
          </cell>
          <cell r="H63">
            <v>0</v>
          </cell>
          <cell r="I63">
            <v>1.24</v>
          </cell>
          <cell r="J63">
            <v>1.24</v>
          </cell>
          <cell r="K63">
            <v>1.75</v>
          </cell>
          <cell r="L63">
            <v>2.99</v>
          </cell>
          <cell r="M63">
            <v>1.75</v>
          </cell>
          <cell r="N63">
            <v>3.42828</v>
          </cell>
          <cell r="O63">
            <v>3.6511182</v>
          </cell>
          <cell r="P63">
            <v>3.8847897648000003</v>
          </cell>
          <cell r="Q63">
            <v>0</v>
          </cell>
          <cell r="S63">
            <v>3.496</v>
          </cell>
          <cell r="T63">
            <v>0</v>
          </cell>
          <cell r="U63">
            <v>1.24</v>
          </cell>
          <cell r="V63">
            <v>1.24</v>
          </cell>
          <cell r="W63">
            <v>1.0999999999999999</v>
          </cell>
          <cell r="X63">
            <v>2.34</v>
          </cell>
          <cell r="Y63">
            <v>1.1560000000000001</v>
          </cell>
          <cell r="AA63">
            <v>1.75</v>
          </cell>
          <cell r="AB63">
            <v>4.74</v>
          </cell>
          <cell r="AC63">
            <v>1.1560000000000001</v>
          </cell>
          <cell r="AD63">
            <v>3.496</v>
          </cell>
          <cell r="AE63">
            <v>-1.2440000000000002</v>
          </cell>
          <cell r="AF63">
            <v>-0.26244725738396629</v>
          </cell>
        </row>
        <row r="64">
          <cell r="B64" t="str">
            <v>7.9.2</v>
          </cell>
          <cell r="C64" t="str">
            <v xml:space="preserve">         - плата за землю</v>
          </cell>
          <cell r="D64" t="str">
            <v>тыс.руб</v>
          </cell>
          <cell r="E64">
            <v>8521</v>
          </cell>
          <cell r="F64">
            <v>8829</v>
          </cell>
          <cell r="G64">
            <v>4212.18</v>
          </cell>
          <cell r="H64">
            <v>1128.0999999999999</v>
          </cell>
          <cell r="I64">
            <v>1129.28</v>
          </cell>
          <cell r="J64">
            <v>2257.38</v>
          </cell>
          <cell r="K64">
            <v>977.4</v>
          </cell>
          <cell r="L64">
            <v>3234.78</v>
          </cell>
          <cell r="M64">
            <v>977.4</v>
          </cell>
          <cell r="N64">
            <v>7531.815705</v>
          </cell>
          <cell r="O64">
            <v>8021.5388655300003</v>
          </cell>
          <cell r="P64">
            <v>8534.9173529239215</v>
          </cell>
          <cell r="Q64">
            <v>0</v>
          </cell>
          <cell r="S64">
            <v>4388.9870000000001</v>
          </cell>
          <cell r="T64">
            <v>1128.0999999999999</v>
          </cell>
          <cell r="U64">
            <v>1129.28</v>
          </cell>
          <cell r="V64">
            <v>2257.38</v>
          </cell>
          <cell r="W64">
            <v>1128.9499999999998</v>
          </cell>
          <cell r="X64">
            <v>3386.33</v>
          </cell>
          <cell r="Y64">
            <v>1002.657</v>
          </cell>
          <cell r="AA64">
            <v>977.4</v>
          </cell>
          <cell r="AB64">
            <v>4212.18</v>
          </cell>
          <cell r="AC64">
            <v>1002.657</v>
          </cell>
          <cell r="AD64">
            <v>4388.9870000000001</v>
          </cell>
          <cell r="AE64">
            <v>176.80699999999979</v>
          </cell>
          <cell r="AF64">
            <v>4.1975176749331648E-2</v>
          </cell>
        </row>
        <row r="65">
          <cell r="B65" t="str">
            <v>7.9.3</v>
          </cell>
          <cell r="C65" t="str">
            <v xml:space="preserve">         - транспортный налог</v>
          </cell>
          <cell r="D65" t="str">
            <v>тыс.руб</v>
          </cell>
          <cell r="E65">
            <v>1838</v>
          </cell>
          <cell r="F65">
            <v>1730.6</v>
          </cell>
          <cell r="G65">
            <v>1718.98</v>
          </cell>
          <cell r="H65">
            <v>423.06999999999994</v>
          </cell>
          <cell r="I65">
            <v>426.43</v>
          </cell>
          <cell r="J65">
            <v>849.5</v>
          </cell>
          <cell r="K65">
            <v>434.74</v>
          </cell>
          <cell r="L65">
            <v>1284.24</v>
          </cell>
          <cell r="M65">
            <v>434.74</v>
          </cell>
          <cell r="N65">
            <v>2124.7138559999999</v>
          </cell>
          <cell r="O65">
            <v>2262.8570304960003</v>
          </cell>
          <cell r="P65">
            <v>2407.6798804477439</v>
          </cell>
          <cell r="Q65">
            <v>0</v>
          </cell>
          <cell r="S65">
            <v>1765.2339999999999</v>
          </cell>
          <cell r="T65">
            <v>423.06999999999994</v>
          </cell>
          <cell r="U65">
            <v>426.43</v>
          </cell>
          <cell r="V65">
            <v>849.5</v>
          </cell>
          <cell r="W65">
            <v>443.69200000000001</v>
          </cell>
          <cell r="X65">
            <v>1293.192</v>
          </cell>
          <cell r="Y65">
            <v>472.04200000000003</v>
          </cell>
          <cell r="AA65">
            <v>434.74</v>
          </cell>
          <cell r="AB65">
            <v>1718.98</v>
          </cell>
          <cell r="AC65">
            <v>472.04200000000003</v>
          </cell>
          <cell r="AD65">
            <v>1765.2339999999999</v>
          </cell>
          <cell r="AE65">
            <v>46.253999999999905</v>
          </cell>
          <cell r="AF65">
            <v>2.6907817426613401E-2</v>
          </cell>
        </row>
        <row r="66">
          <cell r="B66" t="str">
            <v>7.9.4</v>
          </cell>
          <cell r="C66" t="str">
            <v xml:space="preserve">         - налог на имущество</v>
          </cell>
          <cell r="D66" t="str">
            <v>тыс.руб</v>
          </cell>
          <cell r="E66">
            <v>7634</v>
          </cell>
          <cell r="F66">
            <v>7607</v>
          </cell>
          <cell r="G66">
            <v>7867.4380000000001</v>
          </cell>
          <cell r="H66">
            <v>1964.8679999999999</v>
          </cell>
          <cell r="I66">
            <v>2046.0700000000002</v>
          </cell>
          <cell r="J66">
            <v>4010.9380000000001</v>
          </cell>
          <cell r="K66">
            <v>1970</v>
          </cell>
          <cell r="L66">
            <v>5980.9380000000001</v>
          </cell>
          <cell r="M66">
            <v>1886.5</v>
          </cell>
          <cell r="N66">
            <v>7534.2890580000003</v>
          </cell>
          <cell r="O66">
            <v>8024.162643828</v>
          </cell>
          <cell r="P66">
            <v>8537.7090530329933</v>
          </cell>
          <cell r="Q66">
            <v>0</v>
          </cell>
          <cell r="S66">
            <v>8583.5519999999997</v>
          </cell>
          <cell r="T66">
            <v>1964.8679999999999</v>
          </cell>
          <cell r="U66">
            <v>2046.0700000000002</v>
          </cell>
          <cell r="V66">
            <v>4010.9380000000001</v>
          </cell>
          <cell r="W66">
            <v>2104.431</v>
          </cell>
          <cell r="X66">
            <v>6115.3690000000006</v>
          </cell>
          <cell r="Y66">
            <v>2468.183</v>
          </cell>
          <cell r="AA66">
            <v>1886.5</v>
          </cell>
          <cell r="AB66">
            <v>7867.4380000000001</v>
          </cell>
          <cell r="AC66">
            <v>2468.183</v>
          </cell>
          <cell r="AD66">
            <v>8583.5519999999997</v>
          </cell>
          <cell r="AE66">
            <v>716.11399999999958</v>
          </cell>
          <cell r="AF66">
            <v>9.1022515843149895E-2</v>
          </cell>
        </row>
        <row r="67">
          <cell r="B67" t="str">
            <v>7.9.5.</v>
          </cell>
          <cell r="C67" t="str">
            <v xml:space="preserve">         - экологические платежи</v>
          </cell>
          <cell r="D67" t="str">
            <v>тыс.руб</v>
          </cell>
          <cell r="E67">
            <v>128</v>
          </cell>
          <cell r="F67">
            <v>128.4</v>
          </cell>
          <cell r="G67">
            <v>85.15</v>
          </cell>
          <cell r="H67">
            <v>39.088999999999999</v>
          </cell>
          <cell r="I67">
            <v>46.061</v>
          </cell>
          <cell r="J67">
            <v>85.15</v>
          </cell>
          <cell r="K67">
            <v>0</v>
          </cell>
          <cell r="L67">
            <v>85.15</v>
          </cell>
          <cell r="M67">
            <v>0</v>
          </cell>
          <cell r="N67">
            <v>191.172</v>
          </cell>
          <cell r="O67">
            <v>203.59817999999999</v>
          </cell>
          <cell r="P67">
            <v>216.62846352</v>
          </cell>
          <cell r="Q67">
            <v>0</v>
          </cell>
          <cell r="S67">
            <v>183.86432000000002</v>
          </cell>
          <cell r="T67">
            <v>39.088999999999999</v>
          </cell>
          <cell r="U67">
            <v>46.061</v>
          </cell>
          <cell r="V67">
            <v>85.15</v>
          </cell>
          <cell r="W67">
            <v>54.262000000000008</v>
          </cell>
          <cell r="X67">
            <v>139.41200000000001</v>
          </cell>
          <cell r="Y67">
            <v>44.45232</v>
          </cell>
          <cell r="AA67">
            <v>0</v>
          </cell>
          <cell r="AB67">
            <v>85.15</v>
          </cell>
          <cell r="AC67">
            <v>44.45232</v>
          </cell>
          <cell r="AD67">
            <v>183.86432000000002</v>
          </cell>
          <cell r="AE67">
            <v>98.714320000000015</v>
          </cell>
          <cell r="AF67">
            <v>1.1592991192014093</v>
          </cell>
        </row>
        <row r="68">
          <cell r="B68" t="str">
            <v>7.9.6.</v>
          </cell>
          <cell r="C68" t="str">
            <v xml:space="preserve">         - прочие налоги, относимые на с/с </v>
          </cell>
          <cell r="D68" t="str">
            <v>тыс.руб</v>
          </cell>
          <cell r="E68">
            <v>52</v>
          </cell>
          <cell r="F68">
            <v>0</v>
          </cell>
          <cell r="G68">
            <v>102</v>
          </cell>
          <cell r="H68">
            <v>0</v>
          </cell>
          <cell r="I68">
            <v>0</v>
          </cell>
          <cell r="J68">
            <v>0</v>
          </cell>
          <cell r="K68">
            <v>51</v>
          </cell>
          <cell r="L68">
            <v>51</v>
          </cell>
          <cell r="M68">
            <v>51</v>
          </cell>
          <cell r="N68">
            <v>52.566960000000009</v>
          </cell>
          <cell r="O68">
            <v>55.983812400000005</v>
          </cell>
          <cell r="P68">
            <v>0</v>
          </cell>
          <cell r="Q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AA68">
            <v>51</v>
          </cell>
          <cell r="AB68">
            <v>102</v>
          </cell>
          <cell r="AC68">
            <v>0</v>
          </cell>
          <cell r="AD68">
            <v>0</v>
          </cell>
          <cell r="AE68">
            <v>-102</v>
          </cell>
          <cell r="AF68">
            <v>-1</v>
          </cell>
        </row>
        <row r="69">
          <cell r="B69" t="str">
            <v>7.10.</v>
          </cell>
          <cell r="C69" t="str">
            <v xml:space="preserve">        Расходы на инновации</v>
          </cell>
          <cell r="D69" t="str">
            <v>тыс.руб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 t="str">
            <v/>
          </cell>
        </row>
        <row r="70">
          <cell r="B70" t="str">
            <v>7.11.</v>
          </cell>
          <cell r="C70" t="str">
            <v xml:space="preserve">        Финансирование работ с участием НП ИНВЭЛ</v>
          </cell>
          <cell r="D70" t="str">
            <v>тыс.руб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644.16999999999996</v>
          </cell>
          <cell r="O70">
            <v>686.04104999999993</v>
          </cell>
          <cell r="P70">
            <v>729.94767719999993</v>
          </cell>
          <cell r="Q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 t="str">
            <v/>
          </cell>
        </row>
        <row r="71">
          <cell r="B71" t="str">
            <v>7.12.</v>
          </cell>
          <cell r="C71" t="str">
            <v>Затраты на экологию (кроме налогов и сборов)</v>
          </cell>
          <cell r="D71" t="str">
            <v>тыс.руб</v>
          </cell>
          <cell r="E71">
            <v>0</v>
          </cell>
          <cell r="F71">
            <v>11</v>
          </cell>
          <cell r="G71">
            <v>320.92899999999997</v>
          </cell>
          <cell r="H71">
            <v>69.179000000000002</v>
          </cell>
          <cell r="I71">
            <v>88.97</v>
          </cell>
          <cell r="J71">
            <v>158.149</v>
          </cell>
          <cell r="K71">
            <v>81.39</v>
          </cell>
          <cell r="L71">
            <v>239.53899999999999</v>
          </cell>
          <cell r="M71">
            <v>81.39</v>
          </cell>
          <cell r="N71">
            <v>137.51568</v>
          </cell>
          <cell r="O71">
            <v>146.45419920000001</v>
          </cell>
          <cell r="P71">
            <v>155.82726794880003</v>
          </cell>
          <cell r="Q71">
            <v>0</v>
          </cell>
          <cell r="S71">
            <v>517.55500000000006</v>
          </cell>
          <cell r="T71">
            <v>69.179000000000002</v>
          </cell>
          <cell r="U71">
            <v>88.97</v>
          </cell>
          <cell r="V71">
            <v>158.149</v>
          </cell>
          <cell r="W71">
            <v>93.16200000000002</v>
          </cell>
          <cell r="X71">
            <v>251.31100000000004</v>
          </cell>
          <cell r="Y71">
            <v>266.24399999999997</v>
          </cell>
          <cell r="AA71">
            <v>81.39</v>
          </cell>
          <cell r="AB71">
            <v>320.92899999999997</v>
          </cell>
          <cell r="AC71">
            <v>266.24399999999997</v>
          </cell>
          <cell r="AD71">
            <v>517.55500000000006</v>
          </cell>
          <cell r="AE71">
            <v>196.62600000000009</v>
          </cell>
          <cell r="AF71">
            <v>0.61267757042835058</v>
          </cell>
        </row>
        <row r="72">
          <cell r="B72" t="str">
            <v>7.13.</v>
          </cell>
          <cell r="C72" t="str">
            <v xml:space="preserve">        Другие расходы, относимые на себестоимость***</v>
          </cell>
          <cell r="D72" t="str">
            <v>тыс.руб</v>
          </cell>
          <cell r="E72">
            <v>6559</v>
          </cell>
          <cell r="F72">
            <v>7975.5</v>
          </cell>
          <cell r="G72">
            <v>16679.366999999998</v>
          </cell>
          <cell r="H72">
            <v>2549.9770000000003</v>
          </cell>
          <cell r="I72">
            <v>4119.97</v>
          </cell>
          <cell r="J72">
            <v>6669.9470000000001</v>
          </cell>
          <cell r="K72">
            <v>4372.2199999999993</v>
          </cell>
          <cell r="L72">
            <v>11042.166999999999</v>
          </cell>
          <cell r="M72">
            <v>5637.2</v>
          </cell>
          <cell r="N72">
            <v>10784.7</v>
          </cell>
          <cell r="O72">
            <v>11567.599999999999</v>
          </cell>
          <cell r="P72">
            <v>16576.504000000001</v>
          </cell>
          <cell r="Q72">
            <v>0</v>
          </cell>
          <cell r="S72">
            <v>10524.50662</v>
          </cell>
          <cell r="T72">
            <v>2549.9770000000003</v>
          </cell>
          <cell r="U72">
            <v>4119.97</v>
          </cell>
          <cell r="V72">
            <v>6669.9470000000001</v>
          </cell>
          <cell r="W72">
            <v>1963.9010000000001</v>
          </cell>
          <cell r="X72">
            <v>8633.848</v>
          </cell>
          <cell r="Y72">
            <v>1890.6586200000002</v>
          </cell>
          <cell r="AA72">
            <v>5637.2</v>
          </cell>
          <cell r="AB72">
            <v>16679.366999999998</v>
          </cell>
          <cell r="AC72">
            <v>1890.6586200000002</v>
          </cell>
          <cell r="AD72">
            <v>10524.50662</v>
          </cell>
          <cell r="AE72">
            <v>-6154.8603799999983</v>
          </cell>
          <cell r="AF72">
            <v>-0.36901042947253326</v>
          </cell>
        </row>
        <row r="73">
          <cell r="B73" t="str">
            <v>8.</v>
          </cell>
          <cell r="C73" t="str">
            <v>Из стр. I. Затраты на ремонт всего, в т.ч.</v>
          </cell>
          <cell r="D73" t="str">
            <v>тыс.руб</v>
          </cell>
          <cell r="E73">
            <v>58146</v>
          </cell>
          <cell r="F73">
            <v>75918</v>
          </cell>
          <cell r="G73">
            <v>96003.790000000008</v>
          </cell>
          <cell r="H73">
            <v>1903.9</v>
          </cell>
          <cell r="I73">
            <v>34271.89</v>
          </cell>
          <cell r="J73">
            <v>36175.79</v>
          </cell>
          <cell r="K73">
            <v>44075</v>
          </cell>
          <cell r="L73">
            <v>80250.790000000008</v>
          </cell>
          <cell r="M73">
            <v>15753</v>
          </cell>
          <cell r="N73">
            <v>106822.39999999999</v>
          </cell>
          <cell r="O73">
            <v>113765.20000000001</v>
          </cell>
          <cell r="P73">
            <v>121046.17280000001</v>
          </cell>
          <cell r="Q73">
            <v>20613.563599999998</v>
          </cell>
          <cell r="S73">
            <v>95965.448070000013</v>
          </cell>
          <cell r="T73">
            <v>1903.9</v>
          </cell>
          <cell r="U73">
            <v>34271.89</v>
          </cell>
          <cell r="V73">
            <v>36175.79</v>
          </cell>
          <cell r="W73">
            <v>38904.236000000004</v>
          </cell>
          <cell r="X73">
            <v>75080.026000000013</v>
          </cell>
          <cell r="Y73">
            <v>20885.422070000001</v>
          </cell>
          <cell r="AA73">
            <v>15753</v>
          </cell>
          <cell r="AB73">
            <v>96003.790000000008</v>
          </cell>
          <cell r="AC73">
            <v>20885.422070000001</v>
          </cell>
          <cell r="AD73">
            <v>95965.448070000013</v>
          </cell>
          <cell r="AE73">
            <v>-38.341929999995045</v>
          </cell>
          <cell r="AF73">
            <v>-3.9937933700320626E-4</v>
          </cell>
        </row>
        <row r="74">
          <cell r="B74" t="str">
            <v>8.1</v>
          </cell>
          <cell r="C74" t="str">
            <v>Хоз. способ</v>
          </cell>
          <cell r="D74" t="str">
            <v>тыс.руб</v>
          </cell>
          <cell r="E74">
            <v>51735</v>
          </cell>
          <cell r="F74">
            <v>63272</v>
          </cell>
          <cell r="G74">
            <v>68297.13</v>
          </cell>
          <cell r="H74">
            <v>1903.9</v>
          </cell>
          <cell r="I74">
            <v>26972.23</v>
          </cell>
          <cell r="J74">
            <v>28876.13</v>
          </cell>
          <cell r="K74">
            <v>28693</v>
          </cell>
          <cell r="L74">
            <v>57569.130000000005</v>
          </cell>
          <cell r="M74">
            <v>10728</v>
          </cell>
          <cell r="N74">
            <v>28098</v>
          </cell>
          <cell r="O74">
            <v>29783.9</v>
          </cell>
          <cell r="P74">
            <v>31690.069600000003</v>
          </cell>
          <cell r="Q74">
            <v>20613.563599999998</v>
          </cell>
          <cell r="S74">
            <v>68893.964070000002</v>
          </cell>
          <cell r="T74">
            <v>1903.9</v>
          </cell>
          <cell r="U74">
            <v>26972.23</v>
          </cell>
          <cell r="V74">
            <v>28876.13</v>
          </cell>
          <cell r="W74">
            <v>27256.899000000001</v>
          </cell>
          <cell r="X74">
            <v>56133.029000000002</v>
          </cell>
          <cell r="Y74">
            <v>12760.935070000003</v>
          </cell>
          <cell r="AA74">
            <v>10728</v>
          </cell>
          <cell r="AB74">
            <v>68297.13</v>
          </cell>
          <cell r="AC74">
            <v>12760.935070000003</v>
          </cell>
          <cell r="AD74">
            <v>68893.964070000002</v>
          </cell>
          <cell r="AE74">
            <v>596.83406999999715</v>
          </cell>
          <cell r="AF74">
            <v>8.7387869739181875E-3</v>
          </cell>
        </row>
        <row r="75">
          <cell r="B75" t="str">
            <v>8.1.1</v>
          </cell>
          <cell r="C75" t="str">
            <v xml:space="preserve">       ФОТ</v>
          </cell>
          <cell r="D75" t="str">
            <v>тыс.руб</v>
          </cell>
          <cell r="E75">
            <v>13089</v>
          </cell>
          <cell r="F75">
            <v>17435</v>
          </cell>
          <cell r="G75">
            <v>14034.44</v>
          </cell>
          <cell r="H75">
            <v>707.8</v>
          </cell>
          <cell r="I75">
            <v>5637.64</v>
          </cell>
          <cell r="J75">
            <v>6345.4400000000005</v>
          </cell>
          <cell r="K75">
            <v>6263</v>
          </cell>
          <cell r="L75">
            <v>12608.44</v>
          </cell>
          <cell r="M75">
            <v>1426</v>
          </cell>
          <cell r="N75">
            <v>8841</v>
          </cell>
          <cell r="O75">
            <v>9336</v>
          </cell>
          <cell r="P75">
            <v>9933.5040000000008</v>
          </cell>
          <cell r="Q75">
            <v>0</v>
          </cell>
          <cell r="S75">
            <v>15409.01368</v>
          </cell>
          <cell r="T75">
            <v>707.8</v>
          </cell>
          <cell r="U75">
            <v>5637.64</v>
          </cell>
          <cell r="V75">
            <v>6345.4400000000005</v>
          </cell>
          <cell r="W75">
            <v>6858.32</v>
          </cell>
          <cell r="X75">
            <v>13203.76</v>
          </cell>
          <cell r="Y75">
            <v>2205.2536799999998</v>
          </cell>
          <cell r="AA75">
            <v>1426</v>
          </cell>
          <cell r="AB75">
            <v>14034.44</v>
          </cell>
          <cell r="AC75">
            <v>2205.2536799999998</v>
          </cell>
          <cell r="AD75">
            <v>15409.01368</v>
          </cell>
          <cell r="AE75">
            <v>1374.5736799999995</v>
          </cell>
          <cell r="AF75">
            <v>9.794289476459335E-2</v>
          </cell>
        </row>
        <row r="76">
          <cell r="B76" t="str">
            <v>8.1.2</v>
          </cell>
          <cell r="C76" t="str">
            <v xml:space="preserve">       ЕСН</v>
          </cell>
          <cell r="D76" t="str">
            <v>тыс.руб</v>
          </cell>
          <cell r="E76">
            <v>3407</v>
          </cell>
          <cell r="F76">
            <v>4576</v>
          </cell>
          <cell r="G76">
            <v>3692.44</v>
          </cell>
          <cell r="H76">
            <v>181.9</v>
          </cell>
          <cell r="I76">
            <v>1479.54</v>
          </cell>
          <cell r="J76">
            <v>1661.44</v>
          </cell>
          <cell r="K76">
            <v>1653</v>
          </cell>
          <cell r="L76">
            <v>3314.44</v>
          </cell>
          <cell r="M76">
            <v>378</v>
          </cell>
          <cell r="N76">
            <v>2335</v>
          </cell>
          <cell r="O76">
            <v>2425.9</v>
          </cell>
          <cell r="P76">
            <v>2581.1576000000005</v>
          </cell>
          <cell r="Q76">
            <v>0</v>
          </cell>
          <cell r="S76">
            <v>4048.9925499999999</v>
          </cell>
          <cell r="T76">
            <v>181.9</v>
          </cell>
          <cell r="U76">
            <v>1479.54</v>
          </cell>
          <cell r="V76">
            <v>1661.44</v>
          </cell>
          <cell r="W76">
            <v>1806.98</v>
          </cell>
          <cell r="X76">
            <v>3468.42</v>
          </cell>
          <cell r="Y76">
            <v>580.57255000000009</v>
          </cell>
          <cell r="AA76">
            <v>378</v>
          </cell>
          <cell r="AB76">
            <v>3692.44</v>
          </cell>
          <cell r="AC76">
            <v>580.57255000000009</v>
          </cell>
          <cell r="AD76">
            <v>4048.9925499999999</v>
          </cell>
          <cell r="AE76">
            <v>356.55254999999988</v>
          </cell>
          <cell r="AF76">
            <v>9.65628554560128E-2</v>
          </cell>
        </row>
        <row r="77">
          <cell r="B77" t="str">
            <v>8.1.3</v>
          </cell>
          <cell r="C77" t="str">
            <v xml:space="preserve">       Сырье, материалы, запасные части</v>
          </cell>
          <cell r="D77" t="str">
            <v>тыс.руб</v>
          </cell>
          <cell r="E77">
            <v>35239</v>
          </cell>
          <cell r="F77">
            <v>41261</v>
          </cell>
          <cell r="G77">
            <v>50570.25</v>
          </cell>
          <cell r="H77">
            <v>1014.2</v>
          </cell>
          <cell r="I77">
            <v>19855.05</v>
          </cell>
          <cell r="J77">
            <v>20869.25</v>
          </cell>
          <cell r="K77">
            <v>20777</v>
          </cell>
          <cell r="L77">
            <v>41646.25</v>
          </cell>
          <cell r="M77">
            <v>8924</v>
          </cell>
          <cell r="N77">
            <v>16922</v>
          </cell>
          <cell r="O77">
            <v>18022</v>
          </cell>
          <cell r="P77">
            <v>19175.407999999999</v>
          </cell>
          <cell r="Q77">
            <v>20613.563599999998</v>
          </cell>
          <cell r="S77">
            <v>49435.957840000003</v>
          </cell>
          <cell r="T77">
            <v>1014.2</v>
          </cell>
          <cell r="U77">
            <v>19855.05</v>
          </cell>
          <cell r="V77">
            <v>20869.25</v>
          </cell>
          <cell r="W77">
            <v>18591.599000000002</v>
          </cell>
          <cell r="X77">
            <v>39460.849000000002</v>
          </cell>
          <cell r="Y77">
            <v>9975.1088400000026</v>
          </cell>
          <cell r="AA77">
            <v>8924</v>
          </cell>
          <cell r="AB77">
            <v>50570.25</v>
          </cell>
          <cell r="AC77">
            <v>9975.1088400000026</v>
          </cell>
          <cell r="AD77">
            <v>49435.957840000003</v>
          </cell>
          <cell r="AE77">
            <v>-1134.2921599999972</v>
          </cell>
          <cell r="AF77">
            <v>-2.2430028722420736E-2</v>
          </cell>
        </row>
        <row r="78">
          <cell r="B78" t="str">
            <v>8.1.4</v>
          </cell>
          <cell r="C78" t="str">
            <v xml:space="preserve">       Прочие затраты </v>
          </cell>
          <cell r="D78" t="str">
            <v>тыс.руб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 t="str">
            <v/>
          </cell>
        </row>
        <row r="79">
          <cell r="B79" t="str">
            <v>8.2</v>
          </cell>
          <cell r="C79" t="str">
            <v xml:space="preserve">Услуги сторонних ремонтных организаций </v>
          </cell>
          <cell r="D79" t="str">
            <v>тыс.руб</v>
          </cell>
          <cell r="E79">
            <v>6411</v>
          </cell>
          <cell r="F79">
            <v>12646</v>
          </cell>
          <cell r="G79">
            <v>27706.66</v>
          </cell>
          <cell r="H79">
            <v>0</v>
          </cell>
          <cell r="I79">
            <v>7299.66</v>
          </cell>
          <cell r="J79">
            <v>7299.66</v>
          </cell>
          <cell r="K79">
            <v>15382</v>
          </cell>
          <cell r="L79">
            <v>22681.66</v>
          </cell>
          <cell r="M79">
            <v>5025</v>
          </cell>
          <cell r="N79">
            <v>78724.399999999994</v>
          </cell>
          <cell r="O79">
            <v>83981.3</v>
          </cell>
          <cell r="P79">
            <v>89356.103200000012</v>
          </cell>
          <cell r="Q79">
            <v>0</v>
          </cell>
          <cell r="S79">
            <v>27071.484000000004</v>
          </cell>
          <cell r="T79">
            <v>0</v>
          </cell>
          <cell r="U79">
            <v>7299.66</v>
          </cell>
          <cell r="V79">
            <v>7299.66</v>
          </cell>
          <cell r="W79">
            <v>11647.337000000001</v>
          </cell>
          <cell r="X79">
            <v>18946.997000000003</v>
          </cell>
          <cell r="Y79">
            <v>8124.4869999999992</v>
          </cell>
          <cell r="AA79">
            <v>5025</v>
          </cell>
          <cell r="AB79">
            <v>27706.66</v>
          </cell>
          <cell r="AC79">
            <v>8124.4869999999992</v>
          </cell>
          <cell r="AD79">
            <v>27071.484000000004</v>
          </cell>
          <cell r="AE79">
            <v>-635.17599999999584</v>
          </cell>
          <cell r="AF79">
            <v>-2.2925029577725926E-2</v>
          </cell>
        </row>
        <row r="80">
          <cell r="B80" t="str">
            <v>8.3</v>
          </cell>
          <cell r="C80" t="str">
            <v>Стоимость давальческих материалов</v>
          </cell>
          <cell r="D80" t="str">
            <v>тыс.руб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 t="str">
            <v/>
          </cell>
        </row>
        <row r="81">
          <cell r="B81">
            <v>8.4</v>
          </cell>
          <cell r="C81" t="str">
            <v>Отчисления в ремонтный фонд</v>
          </cell>
          <cell r="D81" t="str">
            <v>тыс.руб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 t="str">
            <v/>
          </cell>
        </row>
        <row r="82">
          <cell r="C82" t="str">
            <v>Пояснения:</v>
          </cell>
        </row>
        <row r="83">
          <cell r="C83" t="str">
            <v xml:space="preserve">А) Приводится сводная таблица затрат и таблицы по каждому виду основной продукции и услуг (электроэнергия, теплоэнергия, сетевые услуги), а также по прочей продукции основной деятельности и непрофильной </v>
          </cell>
        </row>
        <row r="84">
          <cell r="C84" t="str">
            <v>Б) Другие расходы, относимые к прочим, прочие работы и услуги  в составе себестоимости, а также арендная плата по арендодателям приводятся в постатейной расшифровке в дополнительных таблицах</v>
          </cell>
        </row>
        <row r="85">
          <cell r="C85" t="str">
            <v>В) Раздел "Эксплуатационные расходы" заполняется только в сводной таблице. Эксплуатационные расходы - затраты на производство и реализацию продукции за исключением амортизации, платы за услуги ЕЭС, единого социального налога, водного налога, других налого</v>
          </cell>
        </row>
        <row r="86">
          <cell r="B86" t="str">
            <v xml:space="preserve">                                                                  6. Смета затрат на производство и реализацию продукции (услуг)
                                                                   от обычной деятельности по основной продукции (услугам) *(П</v>
          </cell>
          <cell r="S86" t="str">
            <v>6. Смета затрат на производство и реализацию продукции (услуг). Выполнение</v>
          </cell>
        </row>
        <row r="87">
          <cell r="B87" t="str">
            <v>№ п/п</v>
          </cell>
          <cell r="C87" t="str">
            <v>Наименование</v>
          </cell>
          <cell r="D87" t="str">
            <v>Единицы измерения</v>
          </cell>
          <cell r="E87" t="str">
            <v xml:space="preserve"> 2007г. Факт</v>
          </cell>
          <cell r="F87" t="str">
            <v xml:space="preserve"> 2008г. Факт</v>
          </cell>
          <cell r="G87" t="str">
            <v xml:space="preserve"> 2009г. План</v>
          </cell>
          <cell r="H87" t="str">
            <v>В том числе по кварталам</v>
          </cell>
          <cell r="N87" t="str">
            <v xml:space="preserve"> 2010г. Прогноз</v>
          </cell>
          <cell r="O87" t="str">
            <v xml:space="preserve"> 2011г. Прогноз</v>
          </cell>
          <cell r="P87" t="str">
            <v xml:space="preserve"> 2012г. Прогноз</v>
          </cell>
          <cell r="Q87" t="str">
            <v xml:space="preserve"> 2013г. Прогноз</v>
          </cell>
          <cell r="S87" t="str">
            <v xml:space="preserve"> 2009г. Факт</v>
          </cell>
          <cell r="T87" t="str">
            <v>В том числе по кварталам</v>
          </cell>
          <cell r="AA87" t="str">
            <v>План отчётного периода</v>
          </cell>
          <cell r="AC87" t="str">
            <v>Факт за отчётный период</v>
          </cell>
          <cell r="AE87" t="str">
            <v>Отклонение факта от плана за год.</v>
          </cell>
        </row>
        <row r="88">
          <cell r="H88" t="str">
            <v>1 кв.</v>
          </cell>
          <cell r="I88" t="str">
            <v>2 кв.</v>
          </cell>
          <cell r="J88" t="str">
            <v>6 мес.</v>
          </cell>
          <cell r="K88" t="str">
            <v>3 кв.</v>
          </cell>
          <cell r="L88" t="str">
            <v>9 мес.</v>
          </cell>
          <cell r="M88" t="str">
            <v>4 кв.</v>
          </cell>
          <cell r="T88" t="str">
            <v>1 кв.</v>
          </cell>
          <cell r="U88" t="str">
            <v>2 кв.</v>
          </cell>
          <cell r="V88" t="str">
            <v>6 мес.</v>
          </cell>
          <cell r="W88" t="str">
            <v>3 кв.</v>
          </cell>
          <cell r="X88" t="str">
            <v>9 мес.</v>
          </cell>
          <cell r="Y88" t="str">
            <v>4 кв.</v>
          </cell>
          <cell r="AA88" t="str">
            <v>4 квартал</v>
          </cell>
          <cell r="AB88" t="str">
            <v>С начала года</v>
          </cell>
          <cell r="AC88" t="str">
            <v>4 квартал</v>
          </cell>
          <cell r="AD88" t="str">
            <v>С начала года</v>
          </cell>
          <cell r="AE88" t="str">
            <v>Абсолютное</v>
          </cell>
          <cell r="AF88" t="str">
            <v>Относительное</v>
          </cell>
        </row>
        <row r="89">
          <cell r="B89">
            <v>1</v>
          </cell>
          <cell r="C89">
            <v>2</v>
          </cell>
          <cell r="D89">
            <v>3</v>
          </cell>
          <cell r="E89">
            <v>4</v>
          </cell>
          <cell r="F89">
            <v>5</v>
          </cell>
          <cell r="G89">
            <v>6</v>
          </cell>
          <cell r="H89">
            <v>7</v>
          </cell>
          <cell r="I89">
            <v>8</v>
          </cell>
          <cell r="J89">
            <v>9</v>
          </cell>
          <cell r="K89">
            <v>10</v>
          </cell>
          <cell r="L89">
            <v>11</v>
          </cell>
          <cell r="M89">
            <v>12</v>
          </cell>
          <cell r="N89">
            <v>13</v>
          </cell>
          <cell r="O89">
            <v>14</v>
          </cell>
          <cell r="P89">
            <v>15</v>
          </cell>
          <cell r="Q89">
            <v>16</v>
          </cell>
          <cell r="S89">
            <v>17</v>
          </cell>
          <cell r="T89">
            <v>18</v>
          </cell>
          <cell r="U89">
            <v>19</v>
          </cell>
          <cell r="V89">
            <v>20</v>
          </cell>
          <cell r="W89">
            <v>21</v>
          </cell>
          <cell r="X89">
            <v>22</v>
          </cell>
          <cell r="Y89">
            <v>23</v>
          </cell>
          <cell r="AA89">
            <v>24</v>
          </cell>
          <cell r="AB89">
            <v>25</v>
          </cell>
          <cell r="AC89">
            <v>26</v>
          </cell>
          <cell r="AD89">
            <v>27</v>
          </cell>
          <cell r="AE89">
            <v>28</v>
          </cell>
          <cell r="AF89">
            <v>29</v>
          </cell>
        </row>
        <row r="90">
          <cell r="B90" t="str">
            <v xml:space="preserve"> ** Расшифровка стр. 7.4.12 "Прочие работы и услуги сторонних организаций", если больше 5% от суммы прочих работ и услуг сторонних организаций (из стр. 7.4)</v>
          </cell>
        </row>
        <row r="91">
          <cell r="B91" t="str">
            <v>1</v>
          </cell>
          <cell r="C91" t="str">
            <v>Услуги ОАО "КорСсис" (услуги сервисов)</v>
          </cell>
          <cell r="D91" t="str">
            <v>тыс.руб</v>
          </cell>
          <cell r="E91">
            <v>54419</v>
          </cell>
          <cell r="F91">
            <v>84921.3</v>
          </cell>
          <cell r="G91">
            <v>81880.800000000003</v>
          </cell>
          <cell r="H91">
            <v>21248</v>
          </cell>
          <cell r="I91">
            <v>19484</v>
          </cell>
          <cell r="J91">
            <v>40732</v>
          </cell>
          <cell r="K91">
            <v>20356.3</v>
          </cell>
          <cell r="L91">
            <v>61088.3</v>
          </cell>
          <cell r="M91">
            <v>20792.5</v>
          </cell>
          <cell r="N91">
            <v>4006.5165600000005</v>
          </cell>
          <cell r="O91">
            <v>4266.9401364000005</v>
          </cell>
          <cell r="P91">
            <v>4540.0243051296011</v>
          </cell>
          <cell r="S91">
            <v>82039.199999999997</v>
          </cell>
          <cell r="T91">
            <v>21248</v>
          </cell>
          <cell r="U91">
            <v>19484</v>
          </cell>
          <cell r="V91">
            <v>40732</v>
          </cell>
          <cell r="W91">
            <v>20416.7</v>
          </cell>
          <cell r="X91">
            <v>61148.7</v>
          </cell>
          <cell r="Y91">
            <v>20890.5</v>
          </cell>
          <cell r="AA91">
            <v>20792.5</v>
          </cell>
          <cell r="AB91">
            <v>81880.800000000003</v>
          </cell>
          <cell r="AC91">
            <v>20890.5</v>
          </cell>
          <cell r="AD91">
            <v>82039.199999999997</v>
          </cell>
          <cell r="AE91">
            <v>158.39999999999418</v>
          </cell>
          <cell r="AF91">
            <v>1.9345194477825593E-3</v>
          </cell>
        </row>
        <row r="92">
          <cell r="B92">
            <v>2</v>
          </cell>
          <cell r="C92" t="str">
            <v>Информационные услуги</v>
          </cell>
          <cell r="D92" t="str">
            <v>тыс.руб</v>
          </cell>
          <cell r="E92">
            <v>1099</v>
          </cell>
          <cell r="F92">
            <v>780</v>
          </cell>
          <cell r="G92">
            <v>1014.3199</v>
          </cell>
          <cell r="H92">
            <v>211.53399999999999</v>
          </cell>
          <cell r="I92">
            <v>302.78590000000003</v>
          </cell>
          <cell r="J92">
            <v>514.31989999999996</v>
          </cell>
          <cell r="K92">
            <v>250</v>
          </cell>
          <cell r="L92">
            <v>764.31989999999996</v>
          </cell>
          <cell r="M92">
            <v>250</v>
          </cell>
          <cell r="N92">
            <v>0</v>
          </cell>
          <cell r="O92">
            <v>0</v>
          </cell>
          <cell r="P92">
            <v>0</v>
          </cell>
          <cell r="S92">
            <v>1060.9198999999999</v>
          </cell>
          <cell r="T92">
            <v>211.53399999999999</v>
          </cell>
          <cell r="U92">
            <v>302.78590000000003</v>
          </cell>
          <cell r="V92">
            <v>514.31989999999996</v>
          </cell>
          <cell r="W92">
            <v>324.60000000000002</v>
          </cell>
          <cell r="X92">
            <v>838.91989999999998</v>
          </cell>
          <cell r="Y92">
            <v>222</v>
          </cell>
          <cell r="AA92">
            <v>250</v>
          </cell>
          <cell r="AB92">
            <v>1014.3199</v>
          </cell>
          <cell r="AC92">
            <v>222</v>
          </cell>
          <cell r="AD92">
            <v>1060.9198999999999</v>
          </cell>
          <cell r="AE92">
            <v>46.599999999999909</v>
          </cell>
          <cell r="AF92">
            <v>4.5942113528483382E-2</v>
          </cell>
        </row>
        <row r="93">
          <cell r="B93">
            <v>3</v>
          </cell>
          <cell r="C93" t="str">
            <v>Затраты на гос. Регистрацию прав землепользования и проведение инвентаризации зем. участков</v>
          </cell>
          <cell r="D93" t="str">
            <v>тыс.руб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26.283480000000004</v>
          </cell>
          <cell r="O93">
            <v>27.991906200000003</v>
          </cell>
          <cell r="P93">
            <v>29.783388196800004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AA93">
            <v>0</v>
          </cell>
          <cell r="AB93">
            <v>0</v>
          </cell>
          <cell r="AD93">
            <v>0</v>
          </cell>
          <cell r="AE93">
            <v>0</v>
          </cell>
          <cell r="AF93" t="str">
            <v/>
          </cell>
        </row>
        <row r="94">
          <cell r="B94">
            <v>4</v>
          </cell>
          <cell r="C94" t="str">
            <v>Затраты на внедрение системы менеджмента качества (СМК)</v>
          </cell>
          <cell r="D94" t="str">
            <v>тыс.руб</v>
          </cell>
          <cell r="E94">
            <v>0</v>
          </cell>
          <cell r="F94">
            <v>0</v>
          </cell>
          <cell r="G94">
            <v>175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175</v>
          </cell>
          <cell r="N94">
            <v>17.141400000000001</v>
          </cell>
          <cell r="O94">
            <v>18.255590999999999</v>
          </cell>
          <cell r="P94">
            <v>19.423948824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AA94">
            <v>175</v>
          </cell>
          <cell r="AB94">
            <v>175</v>
          </cell>
          <cell r="AD94">
            <v>0</v>
          </cell>
          <cell r="AE94">
            <v>-175</v>
          </cell>
          <cell r="AF94">
            <v>-1</v>
          </cell>
        </row>
        <row r="95">
          <cell r="B95">
            <v>5</v>
          </cell>
          <cell r="C95" t="str">
            <v xml:space="preserve">Услуги ЦОК </v>
          </cell>
          <cell r="D95" t="str">
            <v>тыс.руб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29.711760000000002</v>
          </cell>
          <cell r="O95">
            <v>31.643024400000002</v>
          </cell>
          <cell r="P95">
            <v>33.668177961600001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AA95">
            <v>0</v>
          </cell>
          <cell r="AB95">
            <v>0</v>
          </cell>
          <cell r="AD95">
            <v>0</v>
          </cell>
          <cell r="AE95">
            <v>0</v>
          </cell>
          <cell r="AF95" t="str">
            <v/>
          </cell>
        </row>
        <row r="96">
          <cell r="B96">
            <v>6</v>
          </cell>
          <cell r="C96" t="str">
            <v>Межевание зем.участков</v>
          </cell>
          <cell r="D96" t="str">
            <v>тыс.руб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436.53432000000004</v>
          </cell>
          <cell r="O96">
            <v>464.90905079999999</v>
          </cell>
          <cell r="P96">
            <v>494.6632300512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AA96">
            <v>0</v>
          </cell>
          <cell r="AB96">
            <v>0</v>
          </cell>
          <cell r="AD96">
            <v>0</v>
          </cell>
          <cell r="AE96">
            <v>0</v>
          </cell>
          <cell r="AF96" t="str">
            <v/>
          </cell>
        </row>
        <row r="97">
          <cell r="B97">
            <v>7</v>
          </cell>
          <cell r="C97" t="str">
            <v>Расходы на сертификацию электроэнергии, инспекционный контроль качества э/э</v>
          </cell>
          <cell r="D97" t="str">
            <v>тыс.руб</v>
          </cell>
          <cell r="E97">
            <v>289</v>
          </cell>
          <cell r="F97">
            <v>201</v>
          </cell>
          <cell r="G97">
            <v>199.44400000000002</v>
          </cell>
          <cell r="H97">
            <v>49.594000000000001</v>
          </cell>
          <cell r="I97">
            <v>49.85</v>
          </cell>
          <cell r="J97">
            <v>99.444000000000003</v>
          </cell>
          <cell r="K97">
            <v>50</v>
          </cell>
          <cell r="L97">
            <v>149.44400000000002</v>
          </cell>
          <cell r="M97">
            <v>50</v>
          </cell>
          <cell r="N97">
            <v>107.41944000000002</v>
          </cell>
          <cell r="O97">
            <v>114.40170360000002</v>
          </cell>
          <cell r="P97">
            <v>121.72341263040002</v>
          </cell>
          <cell r="S97">
            <v>197.74400000000003</v>
          </cell>
          <cell r="T97">
            <v>49.594000000000001</v>
          </cell>
          <cell r="U97">
            <v>49.85</v>
          </cell>
          <cell r="V97">
            <v>99.444000000000003</v>
          </cell>
          <cell r="W97">
            <v>50.1</v>
          </cell>
          <cell r="X97">
            <v>149.54400000000001</v>
          </cell>
          <cell r="Y97">
            <v>48.2</v>
          </cell>
          <cell r="AA97">
            <v>50</v>
          </cell>
          <cell r="AB97">
            <v>199.44400000000002</v>
          </cell>
          <cell r="AC97">
            <v>48.2</v>
          </cell>
          <cell r="AD97">
            <v>197.74400000000003</v>
          </cell>
          <cell r="AE97">
            <v>-1.6999999999999886</v>
          </cell>
          <cell r="AF97">
            <v>-8.5236958745311397E-3</v>
          </cell>
        </row>
        <row r="98">
          <cell r="B98">
            <v>8</v>
          </cell>
          <cell r="C98" t="str">
            <v>Уборка помещений</v>
          </cell>
          <cell r="D98" t="str">
            <v>тыс.руб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N98">
            <v>539.38272000000006</v>
          </cell>
          <cell r="O98">
            <v>574.44259680000005</v>
          </cell>
          <cell r="P98">
            <v>611.2069229952001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AB98">
            <v>0</v>
          </cell>
          <cell r="AD98">
            <v>0</v>
          </cell>
          <cell r="AE98">
            <v>0</v>
          </cell>
          <cell r="AF98" t="str">
            <v/>
          </cell>
        </row>
        <row r="99">
          <cell r="B99">
            <v>9</v>
          </cell>
          <cell r="C99" t="str">
            <v>услуги по организациий коммуникаций с клиентами</v>
          </cell>
          <cell r="D99" t="str">
            <v>тыс.руб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N99">
            <v>429.67776000000009</v>
          </cell>
          <cell r="O99">
            <v>457.60681440000008</v>
          </cell>
          <cell r="P99">
            <v>486.89365052160008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AB99">
            <v>0</v>
          </cell>
          <cell r="AD99">
            <v>0</v>
          </cell>
          <cell r="AE99">
            <v>0</v>
          </cell>
          <cell r="AF99" t="str">
            <v/>
          </cell>
        </row>
        <row r="100">
          <cell r="B100">
            <v>10</v>
          </cell>
          <cell r="C100" t="str">
            <v>затраты на охрану труда</v>
          </cell>
          <cell r="D100" t="str">
            <v>тыс.руб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N100">
            <v>0</v>
          </cell>
          <cell r="O100">
            <v>0</v>
          </cell>
          <cell r="P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AB100">
            <v>0</v>
          </cell>
          <cell r="AD100">
            <v>0</v>
          </cell>
          <cell r="AE100">
            <v>0</v>
          </cell>
          <cell r="AF100" t="str">
            <v/>
          </cell>
        </row>
        <row r="101">
          <cell r="B101">
            <v>11</v>
          </cell>
          <cell r="C101" t="str">
            <v>услуги ООО "115"</v>
          </cell>
          <cell r="D101" t="str">
            <v>тыс.руб</v>
          </cell>
          <cell r="E101">
            <v>0</v>
          </cell>
          <cell r="F101">
            <v>0</v>
          </cell>
          <cell r="G101">
            <v>1489.2</v>
          </cell>
          <cell r="H101">
            <v>1489.2</v>
          </cell>
          <cell r="I101">
            <v>0</v>
          </cell>
          <cell r="J101">
            <v>1489.2</v>
          </cell>
          <cell r="K101">
            <v>0</v>
          </cell>
          <cell r="L101">
            <v>1489.2</v>
          </cell>
          <cell r="N101">
            <v>1223.8959600000001</v>
          </cell>
          <cell r="O101">
            <v>1303.4491974</v>
          </cell>
          <cell r="P101">
            <v>1386.8699460336002</v>
          </cell>
          <cell r="S101">
            <v>1489.2</v>
          </cell>
          <cell r="T101">
            <v>1489.2</v>
          </cell>
          <cell r="U101">
            <v>0</v>
          </cell>
          <cell r="V101">
            <v>1489.2</v>
          </cell>
          <cell r="W101">
            <v>0</v>
          </cell>
          <cell r="X101">
            <v>1489.2</v>
          </cell>
          <cell r="AB101">
            <v>1489.2</v>
          </cell>
          <cell r="AD101">
            <v>1489.2</v>
          </cell>
          <cell r="AE101">
            <v>0</v>
          </cell>
          <cell r="AF101">
            <v>0</v>
          </cell>
        </row>
        <row r="102">
          <cell r="B102">
            <v>12</v>
          </cell>
          <cell r="C102" t="str">
            <v>Медицинские услуги</v>
          </cell>
          <cell r="D102" t="str">
            <v>тыс.руб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N102">
            <v>0</v>
          </cell>
          <cell r="O102">
            <v>0</v>
          </cell>
          <cell r="P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AB102">
            <v>0</v>
          </cell>
          <cell r="AD102">
            <v>0</v>
          </cell>
          <cell r="AE102">
            <v>0</v>
          </cell>
          <cell r="AF102" t="str">
            <v/>
          </cell>
        </row>
        <row r="103">
          <cell r="B103">
            <v>13</v>
          </cell>
          <cell r="C103" t="str">
            <v>Услуги по ТО автомобилей</v>
          </cell>
          <cell r="D103" t="str">
            <v>тыс.руб</v>
          </cell>
          <cell r="E103">
            <v>4495</v>
          </cell>
          <cell r="F103">
            <v>6407</v>
          </cell>
          <cell r="G103">
            <v>6117.6469998999992</v>
          </cell>
          <cell r="H103">
            <v>1074.83</v>
          </cell>
          <cell r="I103">
            <v>2119.2569998999998</v>
          </cell>
          <cell r="J103">
            <v>3194.0869998999997</v>
          </cell>
          <cell r="K103">
            <v>1450.83</v>
          </cell>
          <cell r="L103">
            <v>4644.9169998999996</v>
          </cell>
          <cell r="M103">
            <v>1472.7299999999998</v>
          </cell>
          <cell r="N103">
            <v>914.20800000000008</v>
          </cell>
          <cell r="O103">
            <v>973.63152000000002</v>
          </cell>
          <cell r="P103">
            <v>1035.94393728</v>
          </cell>
          <cell r="S103">
            <v>5335.4869999000002</v>
          </cell>
          <cell r="T103">
            <v>1074.83</v>
          </cell>
          <cell r="U103">
            <v>2119.2569998999998</v>
          </cell>
          <cell r="V103">
            <v>3194.0869998999997</v>
          </cell>
          <cell r="W103">
            <v>1874.8</v>
          </cell>
          <cell r="X103">
            <v>5068.8869998999999</v>
          </cell>
          <cell r="Y103">
            <v>266.60000000000002</v>
          </cell>
          <cell r="AA103">
            <v>1472.7299999999998</v>
          </cell>
          <cell r="AB103">
            <v>6117.6469998999992</v>
          </cell>
          <cell r="AC103">
            <v>266.60000000000002</v>
          </cell>
          <cell r="AD103">
            <v>5335.4869999000002</v>
          </cell>
          <cell r="AE103">
            <v>-782.15999999999894</v>
          </cell>
          <cell r="AF103">
            <v>-0.12785307815452318</v>
          </cell>
        </row>
        <row r="104">
          <cell r="B104">
            <v>14</v>
          </cell>
          <cell r="C104" t="str">
            <v>Услуги здравоохранения</v>
          </cell>
          <cell r="D104" t="str">
            <v>тыс.руб</v>
          </cell>
          <cell r="E104">
            <v>1266</v>
          </cell>
          <cell r="F104">
            <v>1911</v>
          </cell>
          <cell r="G104">
            <v>2820.0239999999999</v>
          </cell>
          <cell r="H104">
            <v>442.11500000000001</v>
          </cell>
          <cell r="I104">
            <v>475.30899999999997</v>
          </cell>
          <cell r="J104">
            <v>917.42399999999998</v>
          </cell>
          <cell r="K104">
            <v>994</v>
          </cell>
          <cell r="L104">
            <v>1911.424</v>
          </cell>
          <cell r="M104">
            <v>908.6</v>
          </cell>
          <cell r="N104">
            <v>3600</v>
          </cell>
          <cell r="O104">
            <v>0</v>
          </cell>
          <cell r="P104">
            <v>0</v>
          </cell>
          <cell r="S104">
            <v>1919.2239999999999</v>
          </cell>
          <cell r="T104">
            <v>442.11500000000001</v>
          </cell>
          <cell r="U104">
            <v>475.30899999999997</v>
          </cell>
          <cell r="V104">
            <v>917.42399999999998</v>
          </cell>
          <cell r="W104">
            <v>503.5</v>
          </cell>
          <cell r="X104">
            <v>1420.924</v>
          </cell>
          <cell r="Y104">
            <v>498.3</v>
          </cell>
          <cell r="AA104">
            <v>908.6</v>
          </cell>
          <cell r="AB104">
            <v>2820.0239999999999</v>
          </cell>
          <cell r="AC104">
            <v>498.3</v>
          </cell>
          <cell r="AD104">
            <v>1919.2239999999999</v>
          </cell>
          <cell r="AE104">
            <v>-900.8</v>
          </cell>
          <cell r="AF104">
            <v>-0.31942990556108741</v>
          </cell>
        </row>
        <row r="105">
          <cell r="B105">
            <v>15</v>
          </cell>
          <cell r="C105" t="str">
            <v>Прочие</v>
          </cell>
          <cell r="D105" t="str">
            <v>тыс.руб</v>
          </cell>
          <cell r="E105">
            <v>2593</v>
          </cell>
          <cell r="F105">
            <v>6724.7</v>
          </cell>
          <cell r="G105">
            <v>4311.17</v>
          </cell>
          <cell r="H105">
            <v>391.21000000000004</v>
          </cell>
          <cell r="I105">
            <v>1308.9600000000003</v>
          </cell>
          <cell r="J105">
            <v>1700.1700000000003</v>
          </cell>
          <cell r="K105">
            <v>1291.8</v>
          </cell>
          <cell r="L105">
            <v>2991.9700000000003</v>
          </cell>
          <cell r="M105">
            <v>1319.2</v>
          </cell>
          <cell r="N105">
            <v>111571.5</v>
          </cell>
          <cell r="O105">
            <v>133447.20000000001</v>
          </cell>
          <cell r="P105">
            <v>141987.82080000002</v>
          </cell>
          <cell r="S105">
            <v>3103.9300000000003</v>
          </cell>
          <cell r="T105">
            <v>391.24</v>
          </cell>
          <cell r="U105">
            <v>1308.3900000000001</v>
          </cell>
          <cell r="V105">
            <v>1699.63</v>
          </cell>
          <cell r="W105">
            <v>760.1</v>
          </cell>
          <cell r="X105">
            <v>2459.73</v>
          </cell>
          <cell r="Y105">
            <v>644.20000000000005</v>
          </cell>
          <cell r="AA105">
            <v>1319.2</v>
          </cell>
          <cell r="AB105">
            <v>4311.17</v>
          </cell>
          <cell r="AC105">
            <v>644.20000000000005</v>
          </cell>
          <cell r="AD105">
            <v>3103.9300000000003</v>
          </cell>
          <cell r="AE105">
            <v>-1207.2399999999998</v>
          </cell>
          <cell r="AF105">
            <v>-0.28002607180881289</v>
          </cell>
        </row>
        <row r="106">
          <cell r="B106" t="str">
            <v xml:space="preserve"> ** Расшифровка строки 7.6 "Арендная плата по направлениям (арендодателям)"</v>
          </cell>
        </row>
        <row r="107">
          <cell r="B107" t="str">
            <v>1</v>
          </cell>
          <cell r="C107" t="str">
            <v>Движимое имущество</v>
          </cell>
          <cell r="D107" t="str">
            <v>тыс.руб</v>
          </cell>
          <cell r="E107">
            <v>0</v>
          </cell>
          <cell r="F107">
            <v>0</v>
          </cell>
          <cell r="G107">
            <v>11.488</v>
          </cell>
          <cell r="H107">
            <v>2.8729999999999993</v>
          </cell>
          <cell r="I107">
            <v>2.875</v>
          </cell>
          <cell r="J107">
            <v>5.7479999999999993</v>
          </cell>
          <cell r="K107">
            <v>2.87</v>
          </cell>
          <cell r="L107">
            <v>8.6179999999999986</v>
          </cell>
          <cell r="M107">
            <v>2.87</v>
          </cell>
          <cell r="P107">
            <v>0</v>
          </cell>
          <cell r="S107">
            <v>48.826000000000001</v>
          </cell>
          <cell r="T107">
            <v>2.8729999999999993</v>
          </cell>
          <cell r="U107">
            <v>2.875</v>
          </cell>
          <cell r="V107">
            <v>5.7479999999999993</v>
          </cell>
          <cell r="W107">
            <v>2.8780000000000001</v>
          </cell>
          <cell r="X107">
            <v>8.6259999999999994</v>
          </cell>
          <cell r="Y107">
            <v>40.200000000000003</v>
          </cell>
          <cell r="AA107">
            <v>2.87</v>
          </cell>
          <cell r="AB107">
            <v>11.488</v>
          </cell>
          <cell r="AC107">
            <v>40.200000000000003</v>
          </cell>
          <cell r="AD107">
            <v>48.826000000000001</v>
          </cell>
          <cell r="AE107">
            <v>37.338000000000001</v>
          </cell>
          <cell r="AF107">
            <v>3.2501740947075213</v>
          </cell>
        </row>
        <row r="108">
          <cell r="B108" t="str">
            <v>2</v>
          </cell>
          <cell r="C108" t="str">
            <v>Недвижимое имущество</v>
          </cell>
          <cell r="D108" t="str">
            <v>тыс.руб</v>
          </cell>
          <cell r="E108">
            <v>0</v>
          </cell>
          <cell r="F108">
            <v>0</v>
          </cell>
          <cell r="G108">
            <v>2288.1750000000002</v>
          </cell>
          <cell r="H108">
            <v>525.08600000000001</v>
          </cell>
          <cell r="I108">
            <v>559.08899999999994</v>
          </cell>
          <cell r="J108">
            <v>1084.175</v>
          </cell>
          <cell r="K108">
            <v>602</v>
          </cell>
          <cell r="L108">
            <v>1686.175</v>
          </cell>
          <cell r="M108">
            <v>602</v>
          </cell>
          <cell r="P108">
            <v>0</v>
          </cell>
          <cell r="S108">
            <v>1897.3329999999999</v>
          </cell>
          <cell r="T108">
            <v>525.08600000000001</v>
          </cell>
          <cell r="U108">
            <v>559.08899999999994</v>
          </cell>
          <cell r="V108">
            <v>1084.175</v>
          </cell>
          <cell r="W108">
            <v>485.45799999999997</v>
          </cell>
          <cell r="X108">
            <v>1569.6329999999998</v>
          </cell>
          <cell r="Y108">
            <v>327.7</v>
          </cell>
          <cell r="AA108">
            <v>602</v>
          </cell>
          <cell r="AB108">
            <v>2288.1750000000002</v>
          </cell>
          <cell r="AC108">
            <v>327.7</v>
          </cell>
          <cell r="AD108">
            <v>1897.3329999999999</v>
          </cell>
          <cell r="AE108">
            <v>-390.84200000000033</v>
          </cell>
          <cell r="AF108">
            <v>-0.1708094879106713</v>
          </cell>
        </row>
        <row r="109">
          <cell r="B109" t="str">
            <v>3</v>
          </cell>
          <cell r="C109" t="str">
            <v>Аренда земли</v>
          </cell>
          <cell r="D109" t="str">
            <v>тыс.руб</v>
          </cell>
          <cell r="E109">
            <v>0</v>
          </cell>
          <cell r="F109">
            <v>0</v>
          </cell>
          <cell r="G109">
            <v>10548.075000000001</v>
          </cell>
          <cell r="H109">
            <v>1734.6819999999998</v>
          </cell>
          <cell r="I109">
            <v>2157.393</v>
          </cell>
          <cell r="J109">
            <v>3892.0749999999998</v>
          </cell>
          <cell r="K109">
            <v>3328</v>
          </cell>
          <cell r="L109">
            <v>7220.0749999999998</v>
          </cell>
          <cell r="M109">
            <v>3328</v>
          </cell>
          <cell r="P109">
            <v>0</v>
          </cell>
          <cell r="S109">
            <v>8776.0329999999994</v>
          </cell>
          <cell r="T109">
            <v>1734.6819999999998</v>
          </cell>
          <cell r="U109">
            <v>2157.393</v>
          </cell>
          <cell r="V109">
            <v>3892.0749999999998</v>
          </cell>
          <cell r="W109">
            <v>2465.1579999999999</v>
          </cell>
          <cell r="X109">
            <v>6357.2330000000002</v>
          </cell>
          <cell r="Y109">
            <v>2418.8000000000002</v>
          </cell>
          <cell r="AA109">
            <v>3328</v>
          </cell>
          <cell r="AB109">
            <v>10548.075000000001</v>
          </cell>
          <cell r="AC109">
            <v>2418.8000000000002</v>
          </cell>
          <cell r="AD109">
            <v>8776.0329999999994</v>
          </cell>
          <cell r="AE109">
            <v>-1772.0420000000013</v>
          </cell>
          <cell r="AF109">
            <v>-0.16799671978062358</v>
          </cell>
        </row>
        <row r="110">
          <cell r="B110" t="str">
            <v>4</v>
          </cell>
          <cell r="C110" t="str">
            <v xml:space="preserve">ФСК, НЭС </v>
          </cell>
          <cell r="D110" t="str">
            <v>тыс.руб</v>
          </cell>
          <cell r="E110">
            <v>0</v>
          </cell>
          <cell r="F110">
            <v>0</v>
          </cell>
          <cell r="G110">
            <v>21.354700000000001</v>
          </cell>
          <cell r="H110">
            <v>4.6520000000000001</v>
          </cell>
          <cell r="I110">
            <v>4.7027000000000001</v>
          </cell>
          <cell r="J110">
            <v>9.3547000000000011</v>
          </cell>
          <cell r="K110">
            <v>6</v>
          </cell>
          <cell r="L110">
            <v>15.354700000000001</v>
          </cell>
          <cell r="M110">
            <v>6</v>
          </cell>
          <cell r="P110">
            <v>0</v>
          </cell>
          <cell r="S110">
            <v>19.360700000000001</v>
          </cell>
          <cell r="T110">
            <v>4.6520000000000001</v>
          </cell>
          <cell r="U110">
            <v>4.7027000000000001</v>
          </cell>
          <cell r="V110">
            <v>9.3547000000000011</v>
          </cell>
          <cell r="W110">
            <v>4.806</v>
          </cell>
          <cell r="X110">
            <v>14.160700000000002</v>
          </cell>
          <cell r="Y110">
            <v>5.2</v>
          </cell>
          <cell r="AA110">
            <v>6</v>
          </cell>
          <cell r="AB110">
            <v>21.354700000000001</v>
          </cell>
          <cell r="AC110">
            <v>5.2</v>
          </cell>
          <cell r="AD110">
            <v>19.360700000000001</v>
          </cell>
          <cell r="AE110">
            <v>-1.9939999999999998</v>
          </cell>
          <cell r="AF110">
            <v>-9.3375228872332544E-2</v>
          </cell>
        </row>
        <row r="111">
          <cell r="B111" t="str">
            <v>5</v>
          </cell>
          <cell r="C111" t="str">
            <v>Арендодатель 5</v>
          </cell>
          <cell r="D111" t="str">
            <v>тыс.руб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P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AA111">
            <v>0</v>
          </cell>
          <cell r="AB111">
            <v>0</v>
          </cell>
          <cell r="AD111">
            <v>0</v>
          </cell>
          <cell r="AE111">
            <v>0</v>
          </cell>
          <cell r="AF111" t="str">
            <v/>
          </cell>
        </row>
        <row r="112">
          <cell r="B112" t="str">
            <v>6</v>
          </cell>
          <cell r="C112" t="str">
            <v>Арендодатель 6</v>
          </cell>
          <cell r="D112" t="str">
            <v>тыс.руб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P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AB112">
            <v>0</v>
          </cell>
          <cell r="AD112">
            <v>0</v>
          </cell>
          <cell r="AE112">
            <v>0</v>
          </cell>
          <cell r="AF112" t="str">
            <v/>
          </cell>
        </row>
        <row r="113">
          <cell r="B113" t="str">
            <v>7</v>
          </cell>
          <cell r="C113" t="str">
            <v>Арендодатель 7</v>
          </cell>
          <cell r="D113" t="str">
            <v>тыс.руб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P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AB113">
            <v>0</v>
          </cell>
          <cell r="AD113">
            <v>0</v>
          </cell>
          <cell r="AE113">
            <v>0</v>
          </cell>
          <cell r="AF113" t="str">
            <v/>
          </cell>
        </row>
        <row r="114">
          <cell r="B114" t="str">
            <v>8</v>
          </cell>
          <cell r="C114" t="str">
            <v>Арендодатель 8</v>
          </cell>
          <cell r="D114" t="str">
            <v>тыс.руб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P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AB114">
            <v>0</v>
          </cell>
          <cell r="AD114">
            <v>0</v>
          </cell>
          <cell r="AE114">
            <v>0</v>
          </cell>
          <cell r="AF114" t="str">
            <v/>
          </cell>
        </row>
        <row r="115">
          <cell r="B115" t="str">
            <v>9</v>
          </cell>
          <cell r="C115" t="str">
            <v>Арендодатель 9</v>
          </cell>
          <cell r="D115" t="str">
            <v>тыс.руб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P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AB115">
            <v>0</v>
          </cell>
          <cell r="AD115">
            <v>0</v>
          </cell>
          <cell r="AE115">
            <v>0</v>
          </cell>
          <cell r="AF115" t="str">
            <v/>
          </cell>
        </row>
        <row r="116">
          <cell r="B116" t="str">
            <v>10</v>
          </cell>
          <cell r="C116" t="str">
            <v>Прочие арендодатели</v>
          </cell>
          <cell r="D116" t="str">
            <v>тыс.руб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P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AB116">
            <v>0</v>
          </cell>
          <cell r="AD116">
            <v>0</v>
          </cell>
          <cell r="AE116">
            <v>0</v>
          </cell>
          <cell r="AF116" t="str">
            <v/>
          </cell>
        </row>
        <row r="117">
          <cell r="B117" t="str">
            <v xml:space="preserve"> *** Расшифровка стр. 7.13 "Другие расходы, относимые на себестоимость"</v>
          </cell>
        </row>
        <row r="118">
          <cell r="B118" t="str">
            <v>1</v>
          </cell>
          <cell r="C118" t="str">
            <v xml:space="preserve">Затраты на охрану труда </v>
          </cell>
          <cell r="D118" t="str">
            <v>тыс.руб</v>
          </cell>
          <cell r="E118">
            <v>84</v>
          </cell>
          <cell r="F118">
            <v>473</v>
          </cell>
          <cell r="G118">
            <v>2249.9549999999999</v>
          </cell>
          <cell r="H118">
            <v>1107.3509999999999</v>
          </cell>
          <cell r="I118">
            <v>187.50399999999999</v>
          </cell>
          <cell r="J118">
            <v>1294.8549999999998</v>
          </cell>
          <cell r="K118">
            <v>478.45</v>
          </cell>
          <cell r="L118">
            <v>1773.3049999999998</v>
          </cell>
          <cell r="M118">
            <v>476.65</v>
          </cell>
          <cell r="N118">
            <v>220.55268000000004</v>
          </cell>
          <cell r="O118">
            <v>234.88860420000003</v>
          </cell>
          <cell r="P118">
            <v>465</v>
          </cell>
          <cell r="S118">
            <v>1624.8139999999999</v>
          </cell>
          <cell r="T118">
            <v>1107.3509999999999</v>
          </cell>
          <cell r="U118">
            <v>187.50399999999999</v>
          </cell>
          <cell r="V118">
            <v>1294.8549999999998</v>
          </cell>
          <cell r="W118">
            <v>210.559</v>
          </cell>
          <cell r="X118">
            <v>1505.4139999999998</v>
          </cell>
          <cell r="Y118">
            <v>119.4</v>
          </cell>
          <cell r="AA118">
            <v>476.65</v>
          </cell>
          <cell r="AB118">
            <v>2249.9549999999999</v>
          </cell>
          <cell r="AC118">
            <v>119.4</v>
          </cell>
          <cell r="AD118">
            <v>1624.8139999999999</v>
          </cell>
          <cell r="AE118">
            <v>-625.14100000000008</v>
          </cell>
          <cell r="AF118">
            <v>-0.2778460013644718</v>
          </cell>
        </row>
        <row r="119">
          <cell r="B119" t="str">
            <v>2</v>
          </cell>
          <cell r="C119" t="str">
            <v>расходы на сертификацию качества э/э, инспекционному и переодическому контролю</v>
          </cell>
          <cell r="D119" t="str">
            <v>тыс.руб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596.29216800000006</v>
          </cell>
          <cell r="O119">
            <v>635.05115892000003</v>
          </cell>
          <cell r="P119">
            <v>987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AA119">
            <v>0</v>
          </cell>
          <cell r="AB119">
            <v>0</v>
          </cell>
          <cell r="AD119">
            <v>0</v>
          </cell>
          <cell r="AE119">
            <v>0</v>
          </cell>
          <cell r="AF119" t="str">
            <v/>
          </cell>
        </row>
        <row r="120">
          <cell r="B120">
            <v>3</v>
          </cell>
          <cell r="C120" t="str">
            <v>Нотариальные услуги</v>
          </cell>
          <cell r="D120" t="str">
            <v>тыс.руб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369.68286000000006</v>
          </cell>
          <cell r="O120">
            <v>393.71224590000003</v>
          </cell>
          <cell r="P120">
            <v>856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AA120">
            <v>0</v>
          </cell>
          <cell r="AB120">
            <v>0</v>
          </cell>
          <cell r="AD120">
            <v>0</v>
          </cell>
          <cell r="AE120">
            <v>0</v>
          </cell>
          <cell r="AF120" t="str">
            <v/>
          </cell>
        </row>
        <row r="121">
          <cell r="B121">
            <v>4</v>
          </cell>
          <cell r="C121" t="str">
            <v>Почтовые, телеграфные</v>
          </cell>
          <cell r="D121" t="str">
            <v>тыс.руб</v>
          </cell>
          <cell r="E121">
            <v>162</v>
          </cell>
          <cell r="F121">
            <v>119</v>
          </cell>
          <cell r="G121">
            <v>85.86699999999999</v>
          </cell>
          <cell r="H121">
            <v>3.1029999999999998</v>
          </cell>
          <cell r="I121">
            <v>2.2639999999999998</v>
          </cell>
          <cell r="J121">
            <v>5.3669999999999991</v>
          </cell>
          <cell r="K121">
            <v>40.25</v>
          </cell>
          <cell r="L121">
            <v>45.616999999999997</v>
          </cell>
          <cell r="M121">
            <v>40.25</v>
          </cell>
          <cell r="N121">
            <v>714.22500000000002</v>
          </cell>
          <cell r="O121">
            <v>760.64962500000001</v>
          </cell>
          <cell r="P121">
            <v>1809</v>
          </cell>
          <cell r="S121">
            <v>10.866999999999999</v>
          </cell>
          <cell r="T121">
            <v>3.1029999999999998</v>
          </cell>
          <cell r="U121">
            <v>2.2639999999999998</v>
          </cell>
          <cell r="V121">
            <v>5.3669999999999991</v>
          </cell>
          <cell r="W121">
            <v>1.7</v>
          </cell>
          <cell r="X121">
            <v>7.0669999999999993</v>
          </cell>
          <cell r="Y121">
            <v>3.8</v>
          </cell>
          <cell r="AA121">
            <v>40.25</v>
          </cell>
          <cell r="AB121">
            <v>85.86699999999999</v>
          </cell>
          <cell r="AC121">
            <v>3.8</v>
          </cell>
          <cell r="AD121">
            <v>10.866999999999999</v>
          </cell>
          <cell r="AE121">
            <v>-74.999999999999986</v>
          </cell>
          <cell r="AF121">
            <v>-0.87344381427090723</v>
          </cell>
        </row>
        <row r="122">
          <cell r="B122">
            <v>5</v>
          </cell>
          <cell r="C122" t="str">
            <v>Подписка, техлитература</v>
          </cell>
          <cell r="D122" t="str">
            <v>тыс.руб</v>
          </cell>
          <cell r="E122">
            <v>887</v>
          </cell>
          <cell r="F122">
            <v>1107</v>
          </cell>
          <cell r="G122">
            <v>1188.4590000000001</v>
          </cell>
          <cell r="H122">
            <v>164.548</v>
          </cell>
          <cell r="I122">
            <v>373.911</v>
          </cell>
          <cell r="J122">
            <v>538.45900000000006</v>
          </cell>
          <cell r="K122">
            <v>300</v>
          </cell>
          <cell r="L122">
            <v>838.45900000000006</v>
          </cell>
          <cell r="M122">
            <v>350</v>
          </cell>
          <cell r="N122">
            <v>858.21276000000012</v>
          </cell>
          <cell r="O122">
            <v>913.99658940000006</v>
          </cell>
          <cell r="P122">
            <v>1972</v>
          </cell>
          <cell r="S122">
            <v>1185.259</v>
          </cell>
          <cell r="T122">
            <v>164.548</v>
          </cell>
          <cell r="U122">
            <v>373.911</v>
          </cell>
          <cell r="V122">
            <v>538.45900000000006</v>
          </cell>
          <cell r="W122">
            <v>320.8</v>
          </cell>
          <cell r="X122">
            <v>859.25900000000001</v>
          </cell>
          <cell r="Y122">
            <v>326</v>
          </cell>
          <cell r="AA122">
            <v>350</v>
          </cell>
          <cell r="AB122">
            <v>1188.4590000000001</v>
          </cell>
          <cell r="AC122">
            <v>326</v>
          </cell>
          <cell r="AD122">
            <v>1185.259</v>
          </cell>
          <cell r="AE122">
            <v>-3.2000000000000455</v>
          </cell>
          <cell r="AF122">
            <v>-2.6925623854083696E-3</v>
          </cell>
        </row>
        <row r="123">
          <cell r="B123">
            <v>6</v>
          </cell>
          <cell r="C123" t="str">
            <v>Оплата больничных листов</v>
          </cell>
          <cell r="D123" t="str">
            <v>тыс.руб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1031.91228</v>
          </cell>
          <cell r="O123">
            <v>1098.9865781999999</v>
          </cell>
          <cell r="P123" t="str">
            <v>\2169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AA123">
            <v>0</v>
          </cell>
          <cell r="AB123">
            <v>0</v>
          </cell>
          <cell r="AD123">
            <v>0</v>
          </cell>
          <cell r="AE123">
            <v>0</v>
          </cell>
          <cell r="AF123" t="str">
            <v/>
          </cell>
        </row>
        <row r="124">
          <cell r="B124">
            <v>7</v>
          </cell>
          <cell r="C124" t="str">
            <v>Расходы на лицензирование, получение сертификатов</v>
          </cell>
          <cell r="D124" t="str">
            <v>тыс.руб</v>
          </cell>
          <cell r="E124">
            <v>508</v>
          </cell>
          <cell r="F124">
            <v>456</v>
          </cell>
          <cell r="G124">
            <v>303.404</v>
          </cell>
          <cell r="H124">
            <v>93.211999999999989</v>
          </cell>
          <cell r="I124">
            <v>71.191999999999979</v>
          </cell>
          <cell r="J124">
            <v>164.40399999999997</v>
          </cell>
          <cell r="K124">
            <v>69.5</v>
          </cell>
          <cell r="L124">
            <v>233.90399999999997</v>
          </cell>
          <cell r="M124">
            <v>69.5</v>
          </cell>
          <cell r="N124">
            <v>5.7138000000000009</v>
          </cell>
          <cell r="O124">
            <v>6.0851970000000009</v>
          </cell>
          <cell r="P124">
            <v>6.4746496080000009</v>
          </cell>
          <cell r="S124">
            <v>256.404</v>
          </cell>
          <cell r="T124">
            <v>93.211999999999989</v>
          </cell>
          <cell r="U124">
            <v>71.191999999999979</v>
          </cell>
          <cell r="V124">
            <v>164.40399999999997</v>
          </cell>
          <cell r="W124">
            <v>67.7</v>
          </cell>
          <cell r="X124">
            <v>232.10399999999998</v>
          </cell>
          <cell r="Y124">
            <v>24.3</v>
          </cell>
          <cell r="AA124">
            <v>69.5</v>
          </cell>
          <cell r="AB124">
            <v>303.404</v>
          </cell>
          <cell r="AC124">
            <v>24.3</v>
          </cell>
          <cell r="AD124">
            <v>256.404</v>
          </cell>
          <cell r="AE124">
            <v>-47</v>
          </cell>
          <cell r="AF124">
            <v>-0.1549089662628047</v>
          </cell>
        </row>
        <row r="125">
          <cell r="B125">
            <v>8</v>
          </cell>
          <cell r="C125" t="str">
            <v>Программное обеспечение</v>
          </cell>
          <cell r="D125" t="str">
            <v>тыс.руб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AA125">
            <v>0</v>
          </cell>
          <cell r="AB125">
            <v>0</v>
          </cell>
          <cell r="AD125">
            <v>0</v>
          </cell>
          <cell r="AE125">
            <v>0</v>
          </cell>
          <cell r="AF125" t="str">
            <v/>
          </cell>
        </row>
        <row r="126">
          <cell r="B126">
            <v>9</v>
          </cell>
          <cell r="C126" t="str">
            <v>Тех.обслуживание и регистрация автотранспорта</v>
          </cell>
          <cell r="D126" t="str">
            <v>тыс.руб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AA126">
            <v>0</v>
          </cell>
          <cell r="AB126">
            <v>0</v>
          </cell>
          <cell r="AD126">
            <v>0</v>
          </cell>
          <cell r="AE126">
            <v>0</v>
          </cell>
          <cell r="AF126" t="str">
            <v/>
          </cell>
        </row>
        <row r="127">
          <cell r="B127">
            <v>10</v>
          </cell>
          <cell r="C127" t="str">
            <v>информационные услуги ЦОК</v>
          </cell>
          <cell r="D127" t="str">
            <v>тыс.руб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5591.5246800000004</v>
          </cell>
          <cell r="O127">
            <v>5954.9737842000004</v>
          </cell>
          <cell r="P127">
            <v>7336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AA127">
            <v>0</v>
          </cell>
          <cell r="AB127">
            <v>0</v>
          </cell>
          <cell r="AD127">
            <v>0</v>
          </cell>
          <cell r="AE127">
            <v>0</v>
          </cell>
          <cell r="AF127" t="str">
            <v/>
          </cell>
        </row>
        <row r="128">
          <cell r="B128">
            <v>11</v>
          </cell>
          <cell r="C128" t="str">
            <v>расходы по организации тендерных торгов</v>
          </cell>
          <cell r="D128" t="str">
            <v>тыс.руб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162.27191999999999</v>
          </cell>
          <cell r="O128">
            <v>172.81959479999998</v>
          </cell>
          <cell r="P128">
            <v>183.88004886719997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AA128">
            <v>0</v>
          </cell>
          <cell r="AB128">
            <v>0</v>
          </cell>
          <cell r="AD128">
            <v>0</v>
          </cell>
          <cell r="AE128">
            <v>0</v>
          </cell>
          <cell r="AF128" t="str">
            <v/>
          </cell>
        </row>
        <row r="129">
          <cell r="B129">
            <v>12</v>
          </cell>
          <cell r="C129" t="str">
            <v>Канцелярские товары</v>
          </cell>
          <cell r="D129" t="str">
            <v>тыс.руб</v>
          </cell>
          <cell r="E129">
            <v>1527</v>
          </cell>
          <cell r="F129">
            <v>1609</v>
          </cell>
          <cell r="G129">
            <v>1522.6669999999999</v>
          </cell>
          <cell r="H129">
            <v>502.435</v>
          </cell>
          <cell r="I129">
            <v>350.23200000000003</v>
          </cell>
          <cell r="J129">
            <v>852.66700000000003</v>
          </cell>
          <cell r="K129">
            <v>330</v>
          </cell>
          <cell r="L129">
            <v>1182.6669999999999</v>
          </cell>
          <cell r="M129">
            <v>340</v>
          </cell>
          <cell r="N129">
            <v>0</v>
          </cell>
          <cell r="O129">
            <v>0</v>
          </cell>
          <cell r="P129">
            <v>0</v>
          </cell>
          <cell r="S129">
            <v>1527.367</v>
          </cell>
          <cell r="T129">
            <v>502.435</v>
          </cell>
          <cell r="U129">
            <v>350.23200000000003</v>
          </cell>
          <cell r="V129">
            <v>852.66700000000003</v>
          </cell>
          <cell r="W129">
            <v>505.5</v>
          </cell>
          <cell r="X129">
            <v>1358.1669999999999</v>
          </cell>
          <cell r="Y129">
            <v>169.2</v>
          </cell>
          <cell r="AA129">
            <v>340</v>
          </cell>
          <cell r="AB129">
            <v>1522.6669999999999</v>
          </cell>
          <cell r="AC129">
            <v>169.2</v>
          </cell>
          <cell r="AD129">
            <v>1527.367</v>
          </cell>
          <cell r="AE129">
            <v>4.7000000000000455</v>
          </cell>
          <cell r="AF129">
            <v>3.0866893417930814E-3</v>
          </cell>
        </row>
        <row r="130">
          <cell r="B130">
            <v>13</v>
          </cell>
          <cell r="C130" t="str">
            <v>Программа реализ.экологич.политики, внедрение экологического менеджмента ,расчетный комплекс РЗА</v>
          </cell>
          <cell r="D130" t="str">
            <v>тыс.руб</v>
          </cell>
          <cell r="E130">
            <v>1014</v>
          </cell>
          <cell r="F130">
            <v>124</v>
          </cell>
          <cell r="G130">
            <v>241.3</v>
          </cell>
          <cell r="H130">
            <v>61.3</v>
          </cell>
          <cell r="I130">
            <v>60</v>
          </cell>
          <cell r="J130">
            <v>121.3</v>
          </cell>
          <cell r="K130">
            <v>60</v>
          </cell>
          <cell r="L130">
            <v>181.3</v>
          </cell>
          <cell r="M130">
            <v>60</v>
          </cell>
          <cell r="N130">
            <v>0</v>
          </cell>
          <cell r="O130">
            <v>0</v>
          </cell>
          <cell r="P130">
            <v>0</v>
          </cell>
          <cell r="S130">
            <v>241.3</v>
          </cell>
          <cell r="T130">
            <v>61.3</v>
          </cell>
          <cell r="U130">
            <v>60</v>
          </cell>
          <cell r="V130">
            <v>121.3</v>
          </cell>
          <cell r="W130">
            <v>40</v>
          </cell>
          <cell r="X130">
            <v>161.30000000000001</v>
          </cell>
          <cell r="Y130">
            <v>80</v>
          </cell>
          <cell r="AA130">
            <v>60</v>
          </cell>
          <cell r="AB130">
            <v>241.3</v>
          </cell>
          <cell r="AC130">
            <v>80</v>
          </cell>
          <cell r="AD130">
            <v>241.3</v>
          </cell>
          <cell r="AE130">
            <v>0</v>
          </cell>
          <cell r="AF130">
            <v>0</v>
          </cell>
        </row>
        <row r="131">
          <cell r="B131">
            <v>14</v>
          </cell>
          <cell r="C131" t="str">
            <v>Типографские</v>
          </cell>
          <cell r="D131" t="str">
            <v>тыс.руб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AA131">
            <v>0</v>
          </cell>
          <cell r="AB131">
            <v>0</v>
          </cell>
          <cell r="AD131">
            <v>0</v>
          </cell>
          <cell r="AE131">
            <v>0</v>
          </cell>
          <cell r="AF131" t="str">
            <v/>
          </cell>
        </row>
        <row r="132">
          <cell r="B132">
            <v>15</v>
          </cell>
          <cell r="C132" t="str">
            <v>Прочие</v>
          </cell>
          <cell r="D132" t="str">
            <v>тыс.руб</v>
          </cell>
          <cell r="E132">
            <v>2377</v>
          </cell>
          <cell r="F132">
            <v>4087.5</v>
          </cell>
          <cell r="G132">
            <v>11087.716</v>
          </cell>
          <cell r="H132">
            <v>618.03</v>
          </cell>
          <cell r="I132">
            <v>3074.866</v>
          </cell>
          <cell r="J132">
            <v>3692.8959999999997</v>
          </cell>
          <cell r="K132">
            <v>3094.02</v>
          </cell>
          <cell r="L132">
            <v>6786.9159999999993</v>
          </cell>
          <cell r="M132">
            <v>4300.8</v>
          </cell>
          <cell r="N132">
            <v>1234.7</v>
          </cell>
          <cell r="O132">
            <v>1396.6</v>
          </cell>
          <cell r="P132">
            <v>2961.5</v>
          </cell>
          <cell r="S132">
            <v>5678.4959999999992</v>
          </cell>
          <cell r="T132">
            <v>618.03</v>
          </cell>
          <cell r="U132">
            <v>3074.866</v>
          </cell>
          <cell r="V132">
            <v>3692.8959999999997</v>
          </cell>
          <cell r="W132">
            <v>817.9</v>
          </cell>
          <cell r="X132">
            <v>4510.7959999999994</v>
          </cell>
          <cell r="Y132">
            <v>1167.7</v>
          </cell>
          <cell r="AA132">
            <v>4300.8</v>
          </cell>
          <cell r="AB132">
            <v>11087.716</v>
          </cell>
          <cell r="AC132">
            <v>1167.7</v>
          </cell>
          <cell r="AD132">
            <v>5678.4959999999992</v>
          </cell>
          <cell r="AE132">
            <v>-5409.2200000000012</v>
          </cell>
          <cell r="AF132">
            <v>-0.48785701221063033</v>
          </cell>
        </row>
        <row r="133">
          <cell r="W133">
            <v>0</v>
          </cell>
        </row>
        <row r="134">
          <cell r="C134" t="str">
            <v>Передача электроэнергии</v>
          </cell>
          <cell r="M134" t="str">
            <v>тыс.руб</v>
          </cell>
        </row>
        <row r="135">
          <cell r="B135" t="str">
            <v>№ п/п</v>
          </cell>
          <cell r="C135" t="str">
            <v>Наименование</v>
          </cell>
          <cell r="D135" t="str">
            <v>Единицы измерения</v>
          </cell>
          <cell r="E135" t="str">
            <v xml:space="preserve"> 2007г. Факт</v>
          </cell>
          <cell r="F135" t="str">
            <v xml:space="preserve"> 2008г. Факт</v>
          </cell>
          <cell r="G135" t="str">
            <v xml:space="preserve"> 2009г. План</v>
          </cell>
          <cell r="H135" t="str">
            <v>В том числе по кварталам</v>
          </cell>
          <cell r="N135" t="str">
            <v xml:space="preserve"> 2010г. Прогноз</v>
          </cell>
          <cell r="O135" t="str">
            <v xml:space="preserve"> 2011г. Прогноз</v>
          </cell>
          <cell r="P135" t="str">
            <v xml:space="preserve"> 2012г. Прогноз</v>
          </cell>
          <cell r="Q135" t="str">
            <v xml:space="preserve"> 2013г. Прогноз</v>
          </cell>
          <cell r="S135" t="str">
            <v xml:space="preserve"> 2009г. Факт</v>
          </cell>
          <cell r="T135" t="str">
            <v>В том числе по кварталам</v>
          </cell>
          <cell r="AA135" t="str">
            <v>План отчётного периода</v>
          </cell>
          <cell r="AC135" t="str">
            <v>Факт за отчётный период</v>
          </cell>
          <cell r="AE135" t="str">
            <v>Отклонение факта от плана за год.</v>
          </cell>
        </row>
        <row r="136">
          <cell r="H136" t="str">
            <v>1 кв.</v>
          </cell>
          <cell r="I136" t="str">
            <v>2 кв.</v>
          </cell>
          <cell r="J136" t="str">
            <v>6 мес.</v>
          </cell>
          <cell r="K136" t="str">
            <v>3 кв.</v>
          </cell>
          <cell r="L136" t="str">
            <v>9 мес.</v>
          </cell>
          <cell r="M136" t="str">
            <v>4 кв.</v>
          </cell>
          <cell r="T136" t="str">
            <v>1 кв.</v>
          </cell>
          <cell r="U136" t="str">
            <v>2 кв.</v>
          </cell>
          <cell r="V136" t="str">
            <v>6 мес.</v>
          </cell>
          <cell r="W136" t="str">
            <v>3 кв.</v>
          </cell>
          <cell r="X136" t="str">
            <v>9 мес.</v>
          </cell>
          <cell r="Y136" t="str">
            <v>4 кв.</v>
          </cell>
          <cell r="AA136" t="str">
            <v>4 квартал</v>
          </cell>
          <cell r="AB136" t="str">
            <v>С начала года</v>
          </cell>
          <cell r="AC136" t="str">
            <v>4 квартал</v>
          </cell>
          <cell r="AD136" t="str">
            <v>С начала года</v>
          </cell>
          <cell r="AE136" t="str">
            <v>Абсолютное</v>
          </cell>
          <cell r="AF136" t="str">
            <v>Относительное</v>
          </cell>
        </row>
        <row r="137">
          <cell r="B137">
            <v>1</v>
          </cell>
          <cell r="C137">
            <v>2</v>
          </cell>
          <cell r="D137">
            <v>3</v>
          </cell>
          <cell r="E137">
            <v>3</v>
          </cell>
          <cell r="F137">
            <v>4</v>
          </cell>
          <cell r="G137">
            <v>5</v>
          </cell>
          <cell r="H137">
            <v>6</v>
          </cell>
          <cell r="I137">
            <v>7</v>
          </cell>
          <cell r="J137">
            <v>8</v>
          </cell>
          <cell r="K137">
            <v>9</v>
          </cell>
          <cell r="L137">
            <v>10</v>
          </cell>
          <cell r="M137">
            <v>11</v>
          </cell>
          <cell r="N137">
            <v>12</v>
          </cell>
          <cell r="O137">
            <v>13</v>
          </cell>
          <cell r="P137">
            <v>14</v>
          </cell>
          <cell r="Q137">
            <v>15</v>
          </cell>
          <cell r="S137">
            <v>1</v>
          </cell>
          <cell r="T137">
            <v>2</v>
          </cell>
          <cell r="U137">
            <v>3</v>
          </cell>
          <cell r="V137">
            <v>4</v>
          </cell>
          <cell r="W137">
            <v>5</v>
          </cell>
          <cell r="X137">
            <v>6</v>
          </cell>
          <cell r="Y137">
            <v>7</v>
          </cell>
          <cell r="AA137">
            <v>24</v>
          </cell>
          <cell r="AB137">
            <v>25</v>
          </cell>
          <cell r="AC137">
            <v>26</v>
          </cell>
          <cell r="AD137">
            <v>27</v>
          </cell>
          <cell r="AE137">
            <v>28</v>
          </cell>
          <cell r="AF137">
            <v>29</v>
          </cell>
        </row>
        <row r="138">
          <cell r="B138" t="str">
            <v>I.</v>
          </cell>
          <cell r="C138" t="str">
            <v>Затраты на производство и реализацию продукции (услуг), всего</v>
          </cell>
          <cell r="D138" t="str">
            <v>тыс.руб</v>
          </cell>
          <cell r="E138">
            <v>1455472</v>
          </cell>
          <cell r="F138">
            <v>2636718.98</v>
          </cell>
          <cell r="G138">
            <v>2807968.8472455926</v>
          </cell>
          <cell r="H138">
            <v>711835.35100000002</v>
          </cell>
          <cell r="I138">
            <v>683089.54299999995</v>
          </cell>
          <cell r="J138">
            <v>1394924.8939999999</v>
          </cell>
          <cell r="K138">
            <v>680126.06525542366</v>
          </cell>
          <cell r="L138">
            <v>2075050.9592554234</v>
          </cell>
          <cell r="M138">
            <v>732917.88799016946</v>
          </cell>
          <cell r="N138">
            <v>3142419.425924473</v>
          </cell>
          <cell r="O138">
            <v>3532930.7916491907</v>
          </cell>
          <cell r="P138">
            <v>3816109.2333547398</v>
          </cell>
          <cell r="Q138">
            <v>110619.94960000001</v>
          </cell>
          <cell r="S138">
            <v>2778497.7718018857</v>
          </cell>
          <cell r="T138">
            <v>711835.35100000002</v>
          </cell>
          <cell r="U138">
            <v>683089.54299999995</v>
          </cell>
          <cell r="V138">
            <v>1394924.8939999999</v>
          </cell>
          <cell r="W138">
            <v>662698.36499999999</v>
          </cell>
          <cell r="X138">
            <v>2057623.2589999998</v>
          </cell>
          <cell r="Y138">
            <v>720874.51280188584</v>
          </cell>
          <cell r="AA138">
            <v>732917.88799016946</v>
          </cell>
          <cell r="AB138">
            <v>2807968.8472455926</v>
          </cell>
          <cell r="AC138">
            <v>720874.51280188584</v>
          </cell>
          <cell r="AD138">
            <v>2778497.7718018857</v>
          </cell>
          <cell r="AE138">
            <v>-29471.075443706941</v>
          </cell>
          <cell r="AF138">
            <v>-1.0495513678015289E-2</v>
          </cell>
        </row>
        <row r="139">
          <cell r="B139" t="str">
            <v>1</v>
          </cell>
          <cell r="C139" t="str">
            <v xml:space="preserve">Материальные затраты </v>
          </cell>
          <cell r="D139" t="str">
            <v>тыс.руб</v>
          </cell>
          <cell r="E139">
            <v>295167</v>
          </cell>
          <cell r="F139">
            <v>348880</v>
          </cell>
          <cell r="G139">
            <v>424706.15847000002</v>
          </cell>
          <cell r="H139">
            <v>116101.671</v>
          </cell>
          <cell r="I139">
            <v>86496.06</v>
          </cell>
          <cell r="J139">
            <v>202597.731</v>
          </cell>
          <cell r="K139">
            <v>88330.755799999999</v>
          </cell>
          <cell r="L139">
            <v>290928.48680000001</v>
          </cell>
          <cell r="M139">
            <v>133777.67167000001</v>
          </cell>
          <cell r="N139">
            <v>336973.19999999995</v>
          </cell>
          <cell r="O139">
            <v>377531.6</v>
          </cell>
          <cell r="P139">
            <v>401693.62240000005</v>
          </cell>
          <cell r="Q139">
            <v>83316.679600000003</v>
          </cell>
          <cell r="S139">
            <v>419733.05307999998</v>
          </cell>
          <cell r="T139">
            <v>116101.671</v>
          </cell>
          <cell r="U139">
            <v>86496.06</v>
          </cell>
          <cell r="V139">
            <v>202597.731</v>
          </cell>
          <cell r="W139">
            <v>90299.821000000011</v>
          </cell>
          <cell r="X139">
            <v>292897.55200000003</v>
          </cell>
          <cell r="Y139">
            <v>126835.50107999999</v>
          </cell>
          <cell r="AA139">
            <v>133777.67167000001</v>
          </cell>
          <cell r="AB139">
            <v>424706.15847000002</v>
          </cell>
          <cell r="AC139">
            <v>126835.50107999999</v>
          </cell>
          <cell r="AD139">
            <v>419733.05307999998</v>
          </cell>
          <cell r="AE139">
            <v>-4973.1053900000406</v>
          </cell>
          <cell r="AF139">
            <v>-1.170952031379909E-2</v>
          </cell>
        </row>
        <row r="140">
          <cell r="B140" t="str">
            <v>1.1.</v>
          </cell>
          <cell r="C140" t="str">
            <v>Покупная электроэнергия на компенсацию потерь</v>
          </cell>
          <cell r="D140" t="str">
            <v>тыс.руб</v>
          </cell>
          <cell r="E140">
            <v>192451</v>
          </cell>
          <cell r="F140">
            <v>219408</v>
          </cell>
          <cell r="G140">
            <v>286311.19747000001</v>
          </cell>
          <cell r="H140">
            <v>90262.2</v>
          </cell>
          <cell r="I140">
            <v>49999.890000000007</v>
          </cell>
          <cell r="J140">
            <v>140262.09</v>
          </cell>
          <cell r="K140">
            <v>49256.965799999998</v>
          </cell>
          <cell r="L140">
            <v>189519.0558</v>
          </cell>
          <cell r="M140">
            <v>96792.141669999997</v>
          </cell>
          <cell r="N140">
            <v>245125.3</v>
          </cell>
          <cell r="O140">
            <v>275062.8</v>
          </cell>
          <cell r="P140">
            <v>292666.81920000003</v>
          </cell>
          <cell r="Q140">
            <v>0</v>
          </cell>
          <cell r="S140">
            <v>280104.52899999998</v>
          </cell>
          <cell r="T140">
            <v>90262.2</v>
          </cell>
          <cell r="U140">
            <v>49999.890000000007</v>
          </cell>
          <cell r="V140">
            <v>140262.09</v>
          </cell>
          <cell r="W140">
            <v>53086.945000000007</v>
          </cell>
          <cell r="X140">
            <v>193349.035</v>
          </cell>
          <cell r="Y140">
            <v>86755.493999999992</v>
          </cell>
          <cell r="AA140">
            <v>96792.141669999997</v>
          </cell>
          <cell r="AB140">
            <v>286311.19747000001</v>
          </cell>
          <cell r="AC140">
            <v>86755.493999999992</v>
          </cell>
          <cell r="AD140">
            <v>280104.52899999998</v>
          </cell>
          <cell r="AE140">
            <v>-6206.6684700000333</v>
          </cell>
          <cell r="AF140">
            <v>-2.1678050054784792E-2</v>
          </cell>
        </row>
        <row r="141">
          <cell r="B141" t="str">
            <v>1.1.2.</v>
          </cell>
          <cell r="C141" t="str">
            <v xml:space="preserve">     - электроэнергия с оптового рынка</v>
          </cell>
          <cell r="D141" t="str">
            <v>тыс.руб</v>
          </cell>
          <cell r="E141">
            <v>0</v>
          </cell>
          <cell r="F141">
            <v>-5788.14563</v>
          </cell>
          <cell r="G141">
            <v>-6149.6015299999999</v>
          </cell>
          <cell r="H141">
            <v>-1731.1490000000003</v>
          </cell>
          <cell r="I141">
            <v>-1358.84</v>
          </cell>
          <cell r="J141">
            <v>-3089.9890000000005</v>
          </cell>
          <cell r="K141">
            <v>-1328.5542</v>
          </cell>
          <cell r="L141">
            <v>-4418.5432000000001</v>
          </cell>
          <cell r="M141">
            <v>-1731.0583300000001</v>
          </cell>
          <cell r="N141">
            <v>0</v>
          </cell>
          <cell r="O141">
            <v>0</v>
          </cell>
          <cell r="P141">
            <v>0</v>
          </cell>
          <cell r="S141">
            <v>-6148.4930000000004</v>
          </cell>
          <cell r="T141">
            <v>-1731.1490000000003</v>
          </cell>
          <cell r="U141">
            <v>-1358.84</v>
          </cell>
          <cell r="V141">
            <v>-3089.9890000000005</v>
          </cell>
          <cell r="W141">
            <v>-1328.556</v>
          </cell>
          <cell r="X141">
            <v>-4418.5450000000001</v>
          </cell>
          <cell r="Y141">
            <v>-1729.9479999999999</v>
          </cell>
          <cell r="AA141">
            <v>-1731.0583300000001</v>
          </cell>
          <cell r="AB141">
            <v>-6149.6015299999999</v>
          </cell>
          <cell r="AC141">
            <v>-1729.9479999999999</v>
          </cell>
          <cell r="AD141">
            <v>-6148.4930000000004</v>
          </cell>
          <cell r="AE141">
            <v>1.1085299999995186</v>
          </cell>
          <cell r="AF141">
            <v>-1.8026045989999595E-4</v>
          </cell>
        </row>
        <row r="142">
          <cell r="B142" t="str">
            <v>1.1.3.</v>
          </cell>
          <cell r="C142" t="str">
            <v xml:space="preserve">     - электроэнергия с розничных рынков</v>
          </cell>
          <cell r="D142" t="str">
            <v>тыс.руб</v>
          </cell>
          <cell r="E142">
            <v>192451</v>
          </cell>
          <cell r="F142">
            <v>225196.14563000001</v>
          </cell>
          <cell r="G142">
            <v>292460.799</v>
          </cell>
          <cell r="H142">
            <v>91993.349000000002</v>
          </cell>
          <cell r="I142">
            <v>51358.73</v>
          </cell>
          <cell r="J142">
            <v>143352.079</v>
          </cell>
          <cell r="K142">
            <v>50585.52</v>
          </cell>
          <cell r="L142">
            <v>193937.59899999999</v>
          </cell>
          <cell r="M142">
            <v>98523.199999999997</v>
          </cell>
          <cell r="N142">
            <v>245125.3</v>
          </cell>
          <cell r="O142">
            <v>275062.8</v>
          </cell>
          <cell r="P142">
            <v>292666.81920000003</v>
          </cell>
          <cell r="S142">
            <v>286253.022</v>
          </cell>
          <cell r="T142">
            <v>91993.349000000002</v>
          </cell>
          <cell r="U142">
            <v>51358.73</v>
          </cell>
          <cell r="V142">
            <v>143352.079</v>
          </cell>
          <cell r="W142">
            <v>54415.501000000004</v>
          </cell>
          <cell r="X142">
            <v>197767.58000000002</v>
          </cell>
          <cell r="Y142">
            <v>88485.441999999995</v>
          </cell>
          <cell r="AA142">
            <v>98523.199999999997</v>
          </cell>
          <cell r="AB142">
            <v>292460.799</v>
          </cell>
          <cell r="AC142">
            <v>88485.441999999995</v>
          </cell>
          <cell r="AD142">
            <v>286253.022</v>
          </cell>
          <cell r="AE142">
            <v>-6207.7770000000019</v>
          </cell>
          <cell r="AF142">
            <v>-2.1226013952044227E-2</v>
          </cell>
        </row>
        <row r="143">
          <cell r="B143">
            <v>1.2</v>
          </cell>
          <cell r="C143" t="str">
            <v>Покупная энергия на производственные и хозяйственные нужды</v>
          </cell>
          <cell r="D143" t="str">
            <v>тыс.руб</v>
          </cell>
          <cell r="E143">
            <v>18893</v>
          </cell>
          <cell r="F143">
            <v>24827</v>
          </cell>
          <cell r="G143">
            <v>26214.055</v>
          </cell>
          <cell r="H143">
            <v>10261.654999999999</v>
          </cell>
          <cell r="I143">
            <v>3377.2</v>
          </cell>
          <cell r="J143">
            <v>13638.855</v>
          </cell>
          <cell r="K143">
            <v>2344.4</v>
          </cell>
          <cell r="L143">
            <v>15983.254999999999</v>
          </cell>
          <cell r="M143">
            <v>10230.799999999999</v>
          </cell>
          <cell r="N143">
            <v>26451.9</v>
          </cell>
          <cell r="O143">
            <v>29626.799999999999</v>
          </cell>
          <cell r="P143">
            <v>31522.915199999999</v>
          </cell>
          <cell r="S143">
            <v>24033.758130000002</v>
          </cell>
          <cell r="T143">
            <v>10261.654999999999</v>
          </cell>
          <cell r="U143">
            <v>3377.2</v>
          </cell>
          <cell r="V143">
            <v>13638.855</v>
          </cell>
          <cell r="W143">
            <v>2059.4160000000002</v>
          </cell>
          <cell r="X143">
            <v>15698.271000000001</v>
          </cell>
          <cell r="Y143">
            <v>8335.4871299999995</v>
          </cell>
          <cell r="AA143">
            <v>10230.799999999999</v>
          </cell>
          <cell r="AB143">
            <v>26214.055</v>
          </cell>
          <cell r="AC143">
            <v>8335.4871299999995</v>
          </cell>
          <cell r="AD143">
            <v>24033.758130000002</v>
          </cell>
          <cell r="AE143">
            <v>-2180.2968699999983</v>
          </cell>
          <cell r="AF143">
            <v>-8.3172819695388533E-2</v>
          </cell>
        </row>
        <row r="144">
          <cell r="B144" t="str">
            <v>1.5.</v>
          </cell>
          <cell r="C144" t="str">
            <v>Cырье и материалы</v>
          </cell>
          <cell r="D144" t="str">
            <v>тыс.руб</v>
          </cell>
          <cell r="E144">
            <v>83823</v>
          </cell>
          <cell r="F144">
            <v>104645</v>
          </cell>
          <cell r="G144">
            <v>112180.90600000002</v>
          </cell>
          <cell r="H144">
            <v>15577.815999999999</v>
          </cell>
          <cell r="I144">
            <v>33118.97</v>
          </cell>
          <cell r="J144">
            <v>48696.786</v>
          </cell>
          <cell r="K144">
            <v>36729.39</v>
          </cell>
          <cell r="L144">
            <v>85426.176000000007</v>
          </cell>
          <cell r="M144">
            <v>26754.730000000003</v>
          </cell>
          <cell r="N144">
            <v>65396</v>
          </cell>
          <cell r="O144">
            <v>72842</v>
          </cell>
          <cell r="P144">
            <v>77503.888000000006</v>
          </cell>
          <cell r="Q144">
            <v>83316.679600000003</v>
          </cell>
          <cell r="S144">
            <v>115594.76595000002</v>
          </cell>
          <cell r="T144">
            <v>15577.815999999999</v>
          </cell>
          <cell r="U144">
            <v>33118.97</v>
          </cell>
          <cell r="V144">
            <v>48696.786</v>
          </cell>
          <cell r="W144">
            <v>35153.460000000006</v>
          </cell>
          <cell r="X144">
            <v>83850.246000000014</v>
          </cell>
          <cell r="Y144">
            <v>31744.519950000002</v>
          </cell>
          <cell r="AA144">
            <v>26754.730000000003</v>
          </cell>
          <cell r="AB144">
            <v>112180.90600000002</v>
          </cell>
          <cell r="AC144">
            <v>31744.519950000002</v>
          </cell>
          <cell r="AD144">
            <v>115594.76595000002</v>
          </cell>
          <cell r="AE144">
            <v>3413.8599499999982</v>
          </cell>
          <cell r="AF144">
            <v>3.0431738089189597E-2</v>
          </cell>
        </row>
        <row r="145">
          <cell r="B145" t="str">
            <v xml:space="preserve"> 1.5.1</v>
          </cell>
          <cell r="C145" t="str">
            <v xml:space="preserve">     в т.ч.  ГСМ</v>
          </cell>
          <cell r="D145" t="str">
            <v>тыс.руб</v>
          </cell>
          <cell r="E145">
            <v>26333</v>
          </cell>
          <cell r="F145">
            <v>31259</v>
          </cell>
          <cell r="G145">
            <v>29074.944</v>
          </cell>
          <cell r="H145">
            <v>4964.3639999999996</v>
          </cell>
          <cell r="I145">
            <v>6296.28</v>
          </cell>
          <cell r="J145">
            <v>11260.644</v>
          </cell>
          <cell r="K145">
            <v>9271.2999999999993</v>
          </cell>
          <cell r="L145">
            <v>20531.944</v>
          </cell>
          <cell r="M145">
            <v>8543</v>
          </cell>
          <cell r="N145">
            <v>30112.042148999997</v>
          </cell>
          <cell r="O145">
            <v>32099.436930833999</v>
          </cell>
          <cell r="P145">
            <v>34153.800894407374</v>
          </cell>
          <cell r="Q145">
            <v>36715.335961487923</v>
          </cell>
          <cell r="S145">
            <v>28040.70391</v>
          </cell>
          <cell r="T145">
            <v>4964.3639999999996</v>
          </cell>
          <cell r="U145">
            <v>6296.28</v>
          </cell>
          <cell r="V145">
            <v>11260.644</v>
          </cell>
          <cell r="W145">
            <v>8034.4840000000004</v>
          </cell>
          <cell r="X145">
            <v>19295.128000000001</v>
          </cell>
          <cell r="Y145">
            <v>8745.5759099999996</v>
          </cell>
          <cell r="AA145">
            <v>8543</v>
          </cell>
          <cell r="AB145">
            <v>29074.944</v>
          </cell>
          <cell r="AC145">
            <v>8745.5759099999996</v>
          </cell>
          <cell r="AD145">
            <v>28040.70391</v>
          </cell>
          <cell r="AE145">
            <v>-1034.2400899999993</v>
          </cell>
          <cell r="AF145">
            <v>-3.5571524746530872E-2</v>
          </cell>
        </row>
        <row r="146">
          <cell r="B146" t="str">
            <v>2</v>
          </cell>
          <cell r="C146" t="str">
            <v xml:space="preserve">Работы и услуги производственного характера  </v>
          </cell>
          <cell r="D146" t="str">
            <v>тыс.руб</v>
          </cell>
          <cell r="E146">
            <v>412533</v>
          </cell>
          <cell r="F146">
            <v>1385716</v>
          </cell>
          <cell r="G146">
            <v>1395975.6736400002</v>
          </cell>
          <cell r="H146">
            <v>357248.82399999996</v>
          </cell>
          <cell r="I146">
            <v>347938.62199999997</v>
          </cell>
          <cell r="J146">
            <v>705187.446</v>
          </cell>
          <cell r="K146">
            <v>345376.20792999998</v>
          </cell>
          <cell r="L146">
            <v>1050563.65393</v>
          </cell>
          <cell r="M146">
            <v>345412.01971000002</v>
          </cell>
          <cell r="N146">
            <v>1769779.461484473</v>
          </cell>
          <cell r="O146">
            <v>1979175.723070591</v>
          </cell>
          <cell r="P146">
            <v>2105842.9693471091</v>
          </cell>
          <cell r="Q146">
            <v>0</v>
          </cell>
          <cell r="S146">
            <v>1397547.4409999999</v>
          </cell>
          <cell r="T146">
            <v>357248.82399999996</v>
          </cell>
          <cell r="U146">
            <v>347938.62199999997</v>
          </cell>
          <cell r="V146">
            <v>705187.446</v>
          </cell>
          <cell r="W146">
            <v>340745.66</v>
          </cell>
          <cell r="X146">
            <v>1045933.1059999999</v>
          </cell>
          <cell r="Y146">
            <v>351614.33500000002</v>
          </cell>
          <cell r="AA146">
            <v>345412.01971000002</v>
          </cell>
          <cell r="AB146">
            <v>1395975.6736400002</v>
          </cell>
          <cell r="AC146">
            <v>351614.33500000002</v>
          </cell>
          <cell r="AD146">
            <v>1397547.4409999999</v>
          </cell>
          <cell r="AE146">
            <v>1571.767359999707</v>
          </cell>
          <cell r="AF146">
            <v>1.1259274711437706E-3</v>
          </cell>
        </row>
        <row r="147">
          <cell r="B147" t="str">
            <v>2.1</v>
          </cell>
          <cell r="C147" t="str">
            <v>Услуги подрядчиков по обслуживанию и ремонту оборудования</v>
          </cell>
          <cell r="D147" t="str">
            <v>тыс.руб</v>
          </cell>
          <cell r="E147">
            <v>6326</v>
          </cell>
          <cell r="F147">
            <v>12589</v>
          </cell>
          <cell r="G147">
            <v>27645.54</v>
          </cell>
          <cell r="H147">
            <v>0</v>
          </cell>
          <cell r="I147">
            <v>7238.54</v>
          </cell>
          <cell r="J147">
            <v>7238.54</v>
          </cell>
          <cell r="K147">
            <v>15382</v>
          </cell>
          <cell r="L147">
            <v>22620.54</v>
          </cell>
          <cell r="M147">
            <v>5025</v>
          </cell>
          <cell r="N147">
            <v>78724.399999999994</v>
          </cell>
          <cell r="O147">
            <v>83981.3</v>
          </cell>
          <cell r="P147">
            <v>89356.103200000012</v>
          </cell>
          <cell r="S147">
            <v>26986.140000000003</v>
          </cell>
          <cell r="T147">
            <v>0</v>
          </cell>
          <cell r="U147">
            <v>7238.54</v>
          </cell>
          <cell r="V147">
            <v>7238.54</v>
          </cell>
          <cell r="W147">
            <v>11638.953000000001</v>
          </cell>
          <cell r="X147">
            <v>18877.493000000002</v>
          </cell>
          <cell r="Y147">
            <v>8108.6470000000008</v>
          </cell>
          <cell r="AA147">
            <v>5025</v>
          </cell>
          <cell r="AB147">
            <v>27645.54</v>
          </cell>
          <cell r="AC147">
            <v>8108.6470000000008</v>
          </cell>
          <cell r="AD147">
            <v>26986.140000000003</v>
          </cell>
          <cell r="AE147">
            <v>-659.39999999999782</v>
          </cell>
          <cell r="AF147">
            <v>-2.3851948632582245E-2</v>
          </cell>
        </row>
        <row r="148">
          <cell r="B148" t="str">
            <v>2.2</v>
          </cell>
          <cell r="C148" t="str">
            <v>Транспортные услуги</v>
          </cell>
          <cell r="D148" t="str">
            <v>тыс.руб</v>
          </cell>
          <cell r="E148">
            <v>36</v>
          </cell>
          <cell r="F148">
            <v>32</v>
          </cell>
          <cell r="G148">
            <v>171</v>
          </cell>
          <cell r="H148">
            <v>0</v>
          </cell>
          <cell r="I148">
            <v>0</v>
          </cell>
          <cell r="J148">
            <v>0</v>
          </cell>
          <cell r="K148">
            <v>88.5</v>
          </cell>
          <cell r="L148">
            <v>88.5</v>
          </cell>
          <cell r="M148">
            <v>82.5</v>
          </cell>
          <cell r="N148">
            <v>1.1427600000000002</v>
          </cell>
          <cell r="O148">
            <v>1.2170394000000002</v>
          </cell>
          <cell r="P148">
            <v>1.2949299216000003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0.25</v>
          </cell>
          <cell r="X148">
            <v>0.25</v>
          </cell>
          <cell r="Y148">
            <v>-0.25</v>
          </cell>
          <cell r="AA148">
            <v>82.5</v>
          </cell>
          <cell r="AB148">
            <v>171</v>
          </cell>
          <cell r="AC148">
            <v>-0.25</v>
          </cell>
          <cell r="AD148">
            <v>0</v>
          </cell>
          <cell r="AE148">
            <v>-171</v>
          </cell>
          <cell r="AF148">
            <v>-1</v>
          </cell>
        </row>
        <row r="149">
          <cell r="B149" t="str">
            <v>2.3</v>
          </cell>
          <cell r="C149" t="str">
            <v>Услуги сетевых компаний по передаче э/э</v>
          </cell>
          <cell r="D149" t="str">
            <v>тыс.руб</v>
          </cell>
          <cell r="E149">
            <v>328244</v>
          </cell>
          <cell r="F149">
            <v>1265560</v>
          </cell>
          <cell r="G149">
            <v>1328423.7956399999</v>
          </cell>
          <cell r="H149">
            <v>339948.62699999998</v>
          </cell>
          <cell r="I149">
            <v>324875.87099999998</v>
          </cell>
          <cell r="J149">
            <v>664824.49799999991</v>
          </cell>
          <cell r="K149">
            <v>323533.77792999998</v>
          </cell>
          <cell r="L149">
            <v>988358.27592999989</v>
          </cell>
          <cell r="M149">
            <v>340065.51971000002</v>
          </cell>
          <cell r="N149">
            <v>1579478.1090844728</v>
          </cell>
          <cell r="O149">
            <v>1776365.073764591</v>
          </cell>
          <cell r="P149">
            <v>1890052.4384855248</v>
          </cell>
          <cell r="Q149">
            <v>0</v>
          </cell>
          <cell r="S149">
            <v>1332109.5789999999</v>
          </cell>
          <cell r="T149">
            <v>339948.62699999998</v>
          </cell>
          <cell r="U149">
            <v>324875.87099999998</v>
          </cell>
          <cell r="V149">
            <v>664824.49799999991</v>
          </cell>
          <cell r="W149">
            <v>323861.64299999998</v>
          </cell>
          <cell r="X149">
            <v>988686.14099999983</v>
          </cell>
          <cell r="Y149">
            <v>343423.43800000002</v>
          </cell>
          <cell r="AA149">
            <v>340065.51971000002</v>
          </cell>
          <cell r="AB149">
            <v>1328423.7956399999</v>
          </cell>
          <cell r="AC149">
            <v>343423.43800000002</v>
          </cell>
          <cell r="AD149">
            <v>1332109.5789999999</v>
          </cell>
          <cell r="AE149">
            <v>3685.7833600000013</v>
          </cell>
          <cell r="AF149">
            <v>2.7745538525409258E-3</v>
          </cell>
        </row>
        <row r="150">
          <cell r="B150" t="str">
            <v>2.3.1</v>
          </cell>
          <cell r="C150" t="str">
            <v>Услуги ОАО "ФСК ЕЭС"</v>
          </cell>
          <cell r="D150" t="str">
            <v>тыс.руб</v>
          </cell>
          <cell r="E150">
            <v>328244</v>
          </cell>
          <cell r="F150">
            <v>343336</v>
          </cell>
          <cell r="G150">
            <v>404265.47164</v>
          </cell>
          <cell r="H150">
            <v>99662.413</v>
          </cell>
          <cell r="I150">
            <v>102425.97100000001</v>
          </cell>
          <cell r="J150">
            <v>202088.38400000002</v>
          </cell>
          <cell r="K150">
            <v>103650.22793000001</v>
          </cell>
          <cell r="L150">
            <v>305738.61193000001</v>
          </cell>
          <cell r="M150">
            <v>98526.859710000004</v>
          </cell>
          <cell r="N150">
            <v>403985.10908447276</v>
          </cell>
          <cell r="O150">
            <v>436303.0737645909</v>
          </cell>
          <cell r="P150">
            <v>464226.47048552474</v>
          </cell>
          <cell r="Q150">
            <v>0</v>
          </cell>
          <cell r="S150">
            <v>408949.28700000001</v>
          </cell>
          <cell r="T150">
            <v>99662.413</v>
          </cell>
          <cell r="U150">
            <v>102425.97100000001</v>
          </cell>
          <cell r="V150">
            <v>202088.38400000002</v>
          </cell>
          <cell r="W150">
            <v>103650.227</v>
          </cell>
          <cell r="X150">
            <v>305738.61100000003</v>
          </cell>
          <cell r="Y150">
            <v>103210.67600000001</v>
          </cell>
          <cell r="AA150">
            <v>98526.859710000004</v>
          </cell>
          <cell r="AB150">
            <v>404265.47164</v>
          </cell>
          <cell r="AC150">
            <v>103210.67600000001</v>
          </cell>
          <cell r="AD150">
            <v>408949.28700000001</v>
          </cell>
          <cell r="AE150">
            <v>4683.8153600000078</v>
          </cell>
          <cell r="AF150">
            <v>1.1585989129863071E-2</v>
          </cell>
        </row>
        <row r="151">
          <cell r="B151" t="str">
            <v>2.3.1.1</v>
          </cell>
          <cell r="C151" t="str">
            <v xml:space="preserve"> по ставке на содержание сетей</v>
          </cell>
          <cell r="D151" t="str">
            <v>тыс.руб</v>
          </cell>
          <cell r="E151">
            <v>273999</v>
          </cell>
          <cell r="F151">
            <v>299479</v>
          </cell>
          <cell r="G151">
            <v>363030.87399999995</v>
          </cell>
          <cell r="H151">
            <v>90757.744000000006</v>
          </cell>
          <cell r="I151">
            <v>90757.69</v>
          </cell>
          <cell r="J151">
            <v>181515.43400000001</v>
          </cell>
          <cell r="K151">
            <v>90757.72</v>
          </cell>
          <cell r="L151">
            <v>272273.15399999998</v>
          </cell>
          <cell r="M151">
            <v>90757.72</v>
          </cell>
          <cell r="N151">
            <v>330234.3</v>
          </cell>
          <cell r="O151">
            <v>350201.59999999998</v>
          </cell>
          <cell r="P151">
            <v>372614.5024</v>
          </cell>
          <cell r="S151">
            <v>363030.87199999997</v>
          </cell>
          <cell r="T151">
            <v>90757.744000000006</v>
          </cell>
          <cell r="U151">
            <v>90757.69</v>
          </cell>
          <cell r="V151">
            <v>181515.43400000001</v>
          </cell>
          <cell r="W151">
            <v>90757.724000000002</v>
          </cell>
          <cell r="X151">
            <v>272273.158</v>
          </cell>
          <cell r="Y151">
            <v>90757.714000000007</v>
          </cell>
          <cell r="AA151">
            <v>90757.72</v>
          </cell>
          <cell r="AB151">
            <v>363030.87399999995</v>
          </cell>
          <cell r="AC151">
            <v>90757.714000000007</v>
          </cell>
          <cell r="AD151">
            <v>363030.87199999997</v>
          </cell>
          <cell r="AE151">
            <v>-1.9999999785795808E-3</v>
          </cell>
          <cell r="AF151">
            <v>-5.5091732461839624E-9</v>
          </cell>
        </row>
        <row r="152">
          <cell r="B152" t="str">
            <v>2.3.1.2</v>
          </cell>
          <cell r="C152" t="str">
            <v xml:space="preserve"> по ставке на оплату потерь электроэнергии</v>
          </cell>
          <cell r="D152" t="str">
            <v>тыс.руб</v>
          </cell>
          <cell r="E152">
            <v>54245</v>
          </cell>
          <cell r="F152">
            <v>43857</v>
          </cell>
          <cell r="G152">
            <v>41234.597640000007</v>
          </cell>
          <cell r="H152">
            <v>8904.6689999999999</v>
          </cell>
          <cell r="I152">
            <v>11668.281000000001</v>
          </cell>
          <cell r="J152">
            <v>20572.95</v>
          </cell>
          <cell r="K152">
            <v>12892.507930000002</v>
          </cell>
          <cell r="L152">
            <v>33465.457930000004</v>
          </cell>
          <cell r="M152">
            <v>7769.1397099999995</v>
          </cell>
          <cell r="N152">
            <v>73750.809084472741</v>
          </cell>
          <cell r="O152">
            <v>86101.473764590919</v>
          </cell>
          <cell r="P152">
            <v>91611.968085524742</v>
          </cell>
          <cell r="S152">
            <v>45918.415000000001</v>
          </cell>
          <cell r="T152">
            <v>8904.6689999999999</v>
          </cell>
          <cell r="U152">
            <v>11668.281000000001</v>
          </cell>
          <cell r="V152">
            <v>20572.95</v>
          </cell>
          <cell r="W152">
            <v>12892.502999999999</v>
          </cell>
          <cell r="X152">
            <v>33465.453000000001</v>
          </cell>
          <cell r="Y152">
            <v>12452.962</v>
          </cell>
          <cell r="AA152">
            <v>7769.1397099999995</v>
          </cell>
          <cell r="AB152">
            <v>41234.597640000007</v>
          </cell>
          <cell r="AC152">
            <v>12452.962</v>
          </cell>
          <cell r="AD152">
            <v>45918.415000000001</v>
          </cell>
          <cell r="AE152">
            <v>4683.8173599999936</v>
          </cell>
          <cell r="AF152">
            <v>0.11358950076079832</v>
          </cell>
        </row>
        <row r="153">
          <cell r="B153" t="str">
            <v>2.3.2</v>
          </cell>
          <cell r="C153" t="str">
            <v>Услуги распределительных сетевых компаний</v>
          </cell>
          <cell r="D153" t="str">
            <v>тыс.руб</v>
          </cell>
          <cell r="E153">
            <v>0</v>
          </cell>
          <cell r="F153">
            <v>922224</v>
          </cell>
          <cell r="G153">
            <v>924158.32399999991</v>
          </cell>
          <cell r="H153">
            <v>240286.21399999998</v>
          </cell>
          <cell r="I153">
            <v>222449.9</v>
          </cell>
          <cell r="J153">
            <v>462736.11399999994</v>
          </cell>
          <cell r="K153">
            <v>219883.55</v>
          </cell>
          <cell r="L153">
            <v>682619.66399999987</v>
          </cell>
          <cell r="M153">
            <v>241538.66</v>
          </cell>
          <cell r="N153">
            <v>1175493</v>
          </cell>
          <cell r="O153">
            <v>1340062</v>
          </cell>
          <cell r="P153">
            <v>1425825.9680000001</v>
          </cell>
          <cell r="Q153">
            <v>0</v>
          </cell>
          <cell r="S153">
            <v>923160.2919999999</v>
          </cell>
          <cell r="T153">
            <v>240286.21399999998</v>
          </cell>
          <cell r="U153">
            <v>222449.9</v>
          </cell>
          <cell r="V153">
            <v>462736.11399999994</v>
          </cell>
          <cell r="W153">
            <v>220211.416</v>
          </cell>
          <cell r="X153">
            <v>682947.52999999991</v>
          </cell>
          <cell r="Y153">
            <v>240212.76200000002</v>
          </cell>
          <cell r="AA153">
            <v>241538.66</v>
          </cell>
          <cell r="AB153">
            <v>924158.32399999991</v>
          </cell>
          <cell r="AC153">
            <v>240212.76200000002</v>
          </cell>
          <cell r="AD153">
            <v>923160.2919999999</v>
          </cell>
          <cell r="AE153">
            <v>-998.03200000000652</v>
          </cell>
          <cell r="AF153">
            <v>-1.0799361690324468E-3</v>
          </cell>
        </row>
        <row r="154">
          <cell r="B154" t="str">
            <v>2.3.2.1</v>
          </cell>
          <cell r="C154" t="str">
            <v>РСК Холдинга</v>
          </cell>
          <cell r="D154" t="str">
            <v>тыс.руб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L154">
            <v>0</v>
          </cell>
          <cell r="N154">
            <v>0</v>
          </cell>
          <cell r="O154">
            <v>0</v>
          </cell>
          <cell r="P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 t="str">
            <v/>
          </cell>
        </row>
        <row r="155">
          <cell r="B155" t="str">
            <v>2.3.2.1</v>
          </cell>
          <cell r="C155" t="str">
            <v xml:space="preserve">                    прочих сетевых компаний</v>
          </cell>
          <cell r="D155" t="str">
            <v>тыс.руб</v>
          </cell>
          <cell r="E155">
            <v>0</v>
          </cell>
          <cell r="F155">
            <v>922224</v>
          </cell>
          <cell r="G155">
            <v>924158.32399999991</v>
          </cell>
          <cell r="H155">
            <v>240286.21399999998</v>
          </cell>
          <cell r="I155">
            <v>222449.9</v>
          </cell>
          <cell r="J155">
            <v>462736.11399999994</v>
          </cell>
          <cell r="K155">
            <v>219883.55</v>
          </cell>
          <cell r="L155">
            <v>682619.66399999987</v>
          </cell>
          <cell r="M155">
            <v>241538.66</v>
          </cell>
          <cell r="N155">
            <v>1175493</v>
          </cell>
          <cell r="O155">
            <v>1340062</v>
          </cell>
          <cell r="P155">
            <v>1425825.9680000001</v>
          </cell>
          <cell r="S155">
            <v>923160.2919999999</v>
          </cell>
          <cell r="T155">
            <v>240286.21399999998</v>
          </cell>
          <cell r="U155">
            <v>222449.9</v>
          </cell>
          <cell r="V155">
            <v>462736.11399999994</v>
          </cell>
          <cell r="W155">
            <v>220211.416</v>
          </cell>
          <cell r="X155">
            <v>682947.52999999991</v>
          </cell>
          <cell r="Y155">
            <v>240212.76200000002</v>
          </cell>
          <cell r="AA155">
            <v>241538.66</v>
          </cell>
          <cell r="AB155">
            <v>924158.32399999991</v>
          </cell>
          <cell r="AC155">
            <v>240212.76200000002</v>
          </cell>
          <cell r="AD155">
            <v>923160.2919999999</v>
          </cell>
          <cell r="AE155">
            <v>-998.03200000000652</v>
          </cell>
          <cell r="AF155">
            <v>-1.0799361690324468E-3</v>
          </cell>
        </row>
        <row r="156">
          <cell r="B156" t="str">
            <v>2.4</v>
          </cell>
          <cell r="C156" t="str">
            <v>Услуги по испытанию и поверке приборов</v>
          </cell>
          <cell r="D156" t="str">
            <v>тыс.руб</v>
          </cell>
          <cell r="E156">
            <v>713</v>
          </cell>
          <cell r="F156">
            <v>467</v>
          </cell>
          <cell r="G156">
            <v>709.19299999999998</v>
          </cell>
          <cell r="H156">
            <v>104.113</v>
          </cell>
          <cell r="I156">
            <v>275.08</v>
          </cell>
          <cell r="J156">
            <v>379.19299999999998</v>
          </cell>
          <cell r="K156">
            <v>230</v>
          </cell>
          <cell r="L156">
            <v>609.19299999999998</v>
          </cell>
          <cell r="M156">
            <v>100</v>
          </cell>
          <cell r="N156">
            <v>558.80964000000006</v>
          </cell>
          <cell r="O156">
            <v>595.13226659999998</v>
          </cell>
          <cell r="P156">
            <v>633.2207316624</v>
          </cell>
          <cell r="S156">
            <v>650.65800000000002</v>
          </cell>
          <cell r="T156">
            <v>104.113</v>
          </cell>
          <cell r="U156">
            <v>275.08</v>
          </cell>
          <cell r="V156">
            <v>379.19299999999998</v>
          </cell>
          <cell r="W156">
            <v>190.465</v>
          </cell>
          <cell r="X156">
            <v>569.65800000000002</v>
          </cell>
          <cell r="Y156">
            <v>81</v>
          </cell>
          <cell r="AA156">
            <v>100</v>
          </cell>
          <cell r="AB156">
            <v>709.19299999999998</v>
          </cell>
          <cell r="AC156">
            <v>81</v>
          </cell>
          <cell r="AD156">
            <v>650.65800000000002</v>
          </cell>
          <cell r="AE156">
            <v>-58.534999999999968</v>
          </cell>
          <cell r="AF156">
            <v>-8.2537475694204498E-2</v>
          </cell>
        </row>
        <row r="157">
          <cell r="B157" t="str">
            <v>2.5</v>
          </cell>
          <cell r="C157" t="str">
            <v>Услуги коммерческого учета электроэнергии</v>
          </cell>
          <cell r="D157" t="str">
            <v>тыс.руб</v>
          </cell>
          <cell r="E157">
            <v>77214</v>
          </cell>
          <cell r="F157">
            <v>105850</v>
          </cell>
          <cell r="G157">
            <v>38514.775000000001</v>
          </cell>
          <cell r="H157">
            <v>17184.083999999999</v>
          </cell>
          <cell r="I157">
            <v>15506.761</v>
          </cell>
          <cell r="J157">
            <v>32690.845000000001</v>
          </cell>
          <cell r="K157">
            <v>5823.9299999999985</v>
          </cell>
          <cell r="L157">
            <v>38514.775000000001</v>
          </cell>
          <cell r="M157">
            <v>0</v>
          </cell>
          <cell r="N157">
            <v>106679</v>
          </cell>
          <cell r="O157">
            <v>113613</v>
          </cell>
          <cell r="P157">
            <v>120884.232</v>
          </cell>
          <cell r="S157">
            <v>37742.504000000001</v>
          </cell>
          <cell r="T157">
            <v>17184.083999999999</v>
          </cell>
          <cell r="U157">
            <v>15506.761</v>
          </cell>
          <cell r="V157">
            <v>32690.845000000001</v>
          </cell>
          <cell r="W157">
            <v>5051.6589999999997</v>
          </cell>
          <cell r="X157">
            <v>37742.504000000001</v>
          </cell>
          <cell r="Y157">
            <v>0</v>
          </cell>
          <cell r="AA157">
            <v>0</v>
          </cell>
          <cell r="AB157">
            <v>38514.775000000001</v>
          </cell>
          <cell r="AC157">
            <v>0</v>
          </cell>
          <cell r="AD157">
            <v>37742.504000000001</v>
          </cell>
          <cell r="AE157">
            <v>-772.27100000000064</v>
          </cell>
          <cell r="AF157">
            <v>-2.0051292004172442E-2</v>
          </cell>
        </row>
        <row r="158">
          <cell r="B158" t="str">
            <v>2.6</v>
          </cell>
          <cell r="C158" t="str">
            <v>Услуги по передаче теплоэнергии</v>
          </cell>
          <cell r="D158" t="str">
            <v>тыс.руб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 t="str">
            <v/>
          </cell>
        </row>
        <row r="159">
          <cell r="B159" t="str">
            <v>2.7</v>
          </cell>
          <cell r="C159" t="str">
            <v>Прочие услуги производственного характера</v>
          </cell>
          <cell r="D159" t="str">
            <v>тыс.руб</v>
          </cell>
          <cell r="E159">
            <v>0</v>
          </cell>
          <cell r="F159">
            <v>1218</v>
          </cell>
          <cell r="G159">
            <v>511.37</v>
          </cell>
          <cell r="H159">
            <v>12</v>
          </cell>
          <cell r="I159">
            <v>42.37</v>
          </cell>
          <cell r="J159">
            <v>54.37</v>
          </cell>
          <cell r="K159">
            <v>318</v>
          </cell>
          <cell r="L159">
            <v>372.37</v>
          </cell>
          <cell r="M159">
            <v>139</v>
          </cell>
          <cell r="N159">
            <v>4338</v>
          </cell>
          <cell r="O159">
            <v>4620</v>
          </cell>
          <cell r="P159">
            <v>4915.68</v>
          </cell>
          <cell r="S159">
            <v>58.559999999999995</v>
          </cell>
          <cell r="T159">
            <v>12</v>
          </cell>
          <cell r="U159">
            <v>42.37</v>
          </cell>
          <cell r="V159">
            <v>54.37</v>
          </cell>
          <cell r="W159">
            <v>2.69</v>
          </cell>
          <cell r="X159">
            <v>57.059999999999995</v>
          </cell>
          <cell r="Y159">
            <v>1.5</v>
          </cell>
          <cell r="AA159">
            <v>139</v>
          </cell>
          <cell r="AB159">
            <v>511.37</v>
          </cell>
          <cell r="AC159">
            <v>1.5</v>
          </cell>
          <cell r="AD159">
            <v>58.559999999999995</v>
          </cell>
          <cell r="AE159">
            <v>-452.81</v>
          </cell>
          <cell r="AF159">
            <v>-0.88548409175352483</v>
          </cell>
        </row>
        <row r="160">
          <cell r="B160" t="str">
            <v>3</v>
          </cell>
          <cell r="C160" t="str">
            <v>Затраты на оплату труда</v>
          </cell>
          <cell r="D160" t="str">
            <v>тыс.руб</v>
          </cell>
          <cell r="E160">
            <v>308877</v>
          </cell>
          <cell r="F160">
            <v>362119</v>
          </cell>
          <cell r="G160">
            <v>403024.40499999997</v>
          </cell>
          <cell r="H160">
            <v>85458.854999999996</v>
          </cell>
          <cell r="I160">
            <v>107964.55</v>
          </cell>
          <cell r="J160">
            <v>193423.405</v>
          </cell>
          <cell r="K160">
            <v>100143.2</v>
          </cell>
          <cell r="L160">
            <v>293566.60499999998</v>
          </cell>
          <cell r="M160">
            <v>109457.8</v>
          </cell>
          <cell r="N160">
            <v>392452</v>
          </cell>
          <cell r="O160">
            <v>425695</v>
          </cell>
          <cell r="P160">
            <v>471776.5</v>
          </cell>
          <cell r="S160">
            <v>399039.32410999999</v>
          </cell>
          <cell r="T160">
            <v>85458.854999999996</v>
          </cell>
          <cell r="U160">
            <v>107964.55</v>
          </cell>
          <cell r="V160">
            <v>193423.405</v>
          </cell>
          <cell r="W160">
            <v>96164.444000000003</v>
          </cell>
          <cell r="X160">
            <v>289587.84899999999</v>
          </cell>
          <cell r="Y160">
            <v>109451.47511000001</v>
          </cell>
          <cell r="AA160">
            <v>109457.8</v>
          </cell>
          <cell r="AB160">
            <v>403024.40499999997</v>
          </cell>
          <cell r="AC160">
            <v>109451.47511000001</v>
          </cell>
          <cell r="AD160">
            <v>399039.32410999999</v>
          </cell>
          <cell r="AE160">
            <v>-3985.0808899999829</v>
          </cell>
          <cell r="AF160">
            <v>-9.8879393916603709E-3</v>
          </cell>
        </row>
        <row r="161">
          <cell r="B161" t="str">
            <v>4</v>
          </cell>
          <cell r="C161" t="str">
            <v>ЕСН</v>
          </cell>
          <cell r="D161" t="str">
            <v>тыс.руб</v>
          </cell>
          <cell r="E161">
            <v>74676</v>
          </cell>
          <cell r="F161">
            <v>89515</v>
          </cell>
          <cell r="G161">
            <v>96982.623000000007</v>
          </cell>
          <cell r="H161">
            <v>22402.523000000001</v>
          </cell>
          <cell r="I161">
            <v>25224.9</v>
          </cell>
          <cell r="J161">
            <v>47627.423000000003</v>
          </cell>
          <cell r="K161">
            <v>24983.7</v>
          </cell>
          <cell r="L161">
            <v>72611.123000000007</v>
          </cell>
          <cell r="M161">
            <v>24371.5</v>
          </cell>
          <cell r="N161">
            <v>94607</v>
          </cell>
          <cell r="O161">
            <v>112383</v>
          </cell>
          <cell r="P161">
            <v>119575.512</v>
          </cell>
          <cell r="S161">
            <v>94033.452879999997</v>
          </cell>
          <cell r="T161">
            <v>22402.523000000001</v>
          </cell>
          <cell r="U161">
            <v>25224.9</v>
          </cell>
          <cell r="V161">
            <v>47627.423000000003</v>
          </cell>
          <cell r="W161">
            <v>23033.642</v>
          </cell>
          <cell r="X161">
            <v>70661.065000000002</v>
          </cell>
          <cell r="Y161">
            <v>23372.387879999998</v>
          </cell>
          <cell r="AA161">
            <v>24371.5</v>
          </cell>
          <cell r="AB161">
            <v>96982.623000000007</v>
          </cell>
          <cell r="AC161">
            <v>23372.387879999998</v>
          </cell>
          <cell r="AD161">
            <v>94033.452879999997</v>
          </cell>
          <cell r="AE161">
            <v>-2949.1701200000098</v>
          </cell>
          <cell r="AF161">
            <v>-3.0409263317202812E-2</v>
          </cell>
        </row>
        <row r="162">
          <cell r="B162" t="str">
            <v>5</v>
          </cell>
          <cell r="C162" t="str">
            <v>Отчисления на НПО (НПФ энергетики)</v>
          </cell>
          <cell r="D162" t="str">
            <v>тыс.руб</v>
          </cell>
          <cell r="E162">
            <v>8169</v>
          </cell>
          <cell r="F162">
            <v>12133</v>
          </cell>
          <cell r="G162">
            <v>9346.17</v>
          </cell>
          <cell r="H162">
            <v>8517.84</v>
          </cell>
          <cell r="I162">
            <v>-352.67</v>
          </cell>
          <cell r="J162">
            <v>8165.17</v>
          </cell>
          <cell r="K162">
            <v>33.299999999999997</v>
          </cell>
          <cell r="L162">
            <v>8198.4699999999993</v>
          </cell>
          <cell r="M162">
            <v>1147.7</v>
          </cell>
          <cell r="N162">
            <v>19036</v>
          </cell>
          <cell r="O162">
            <v>21320</v>
          </cell>
          <cell r="P162">
            <v>22684.48</v>
          </cell>
          <cell r="S162">
            <v>2184.9592900000007</v>
          </cell>
          <cell r="T162">
            <v>8517.84</v>
          </cell>
          <cell r="U162">
            <v>-352.67</v>
          </cell>
          <cell r="V162">
            <v>8165.17</v>
          </cell>
          <cell r="W162">
            <v>-3008.0610000000001</v>
          </cell>
          <cell r="X162">
            <v>5157.1090000000004</v>
          </cell>
          <cell r="Y162">
            <v>-2972.1497099999997</v>
          </cell>
          <cell r="AA162">
            <v>1147.7</v>
          </cell>
          <cell r="AB162">
            <v>9346.17</v>
          </cell>
          <cell r="AC162">
            <v>-2972.1497099999997</v>
          </cell>
          <cell r="AD162">
            <v>2184.9592900000007</v>
          </cell>
          <cell r="AE162">
            <v>-7161.2107099999994</v>
          </cell>
          <cell r="AF162">
            <v>-0.76621875163837161</v>
          </cell>
        </row>
        <row r="163">
          <cell r="B163" t="str">
            <v>6</v>
          </cell>
          <cell r="C163" t="str">
            <v>Амортизация основных средств и НМА</v>
          </cell>
          <cell r="D163" t="str">
            <v>тыс.руб</v>
          </cell>
          <cell r="E163">
            <v>157774</v>
          </cell>
          <cell r="F163">
            <v>184498</v>
          </cell>
          <cell r="G163">
            <v>187040.55600000001</v>
          </cell>
          <cell r="H163">
            <v>46935.316000000006</v>
          </cell>
          <cell r="I163">
            <v>46482.49</v>
          </cell>
          <cell r="J163">
            <v>93417.806000000011</v>
          </cell>
          <cell r="K163">
            <v>46317</v>
          </cell>
          <cell r="L163">
            <v>139734.80600000001</v>
          </cell>
          <cell r="M163">
            <v>47305.75</v>
          </cell>
          <cell r="N163">
            <v>195127.5</v>
          </cell>
          <cell r="O163">
            <v>256325.7</v>
          </cell>
          <cell r="P163">
            <v>314813.5</v>
          </cell>
          <cell r="S163">
            <v>188028.72175</v>
          </cell>
          <cell r="T163">
            <v>46935.316000000006</v>
          </cell>
          <cell r="U163">
            <v>46482.49</v>
          </cell>
          <cell r="V163">
            <v>93417.806000000011</v>
          </cell>
          <cell r="W163">
            <v>47492.656000000003</v>
          </cell>
          <cell r="X163">
            <v>140910.462</v>
          </cell>
          <cell r="Y163">
            <v>47118.259749999997</v>
          </cell>
          <cell r="AA163">
            <v>47305.75</v>
          </cell>
          <cell r="AB163">
            <v>187040.55600000001</v>
          </cell>
          <cell r="AC163">
            <v>47118.259749999997</v>
          </cell>
          <cell r="AD163">
            <v>188028.72175</v>
          </cell>
          <cell r="AE163">
            <v>988.16574999998556</v>
          </cell>
          <cell r="AF163">
            <v>5.2831630269532855E-3</v>
          </cell>
        </row>
        <row r="164">
          <cell r="B164" t="str">
            <v>6.1</v>
          </cell>
          <cell r="C164" t="str">
            <v xml:space="preserve">       в том числе амортизация основных средств</v>
          </cell>
          <cell r="D164" t="str">
            <v>тыс.руб</v>
          </cell>
          <cell r="E164">
            <v>157774</v>
          </cell>
          <cell r="F164">
            <v>184498</v>
          </cell>
          <cell r="G164">
            <v>187040.56599999999</v>
          </cell>
          <cell r="H164">
            <v>46935.316000000006</v>
          </cell>
          <cell r="I164">
            <v>46482.5</v>
          </cell>
          <cell r="J164">
            <v>93417.816000000006</v>
          </cell>
          <cell r="K164">
            <v>46317</v>
          </cell>
          <cell r="L164">
            <v>139734.81599999999</v>
          </cell>
          <cell r="M164">
            <v>47305.75</v>
          </cell>
          <cell r="N164">
            <v>195127.5</v>
          </cell>
          <cell r="O164">
            <v>256325.7</v>
          </cell>
          <cell r="P164">
            <v>314813.5</v>
          </cell>
          <cell r="S164">
            <v>188028.72175000003</v>
          </cell>
          <cell r="T164">
            <v>46935.316000000006</v>
          </cell>
          <cell r="U164">
            <v>46482.5</v>
          </cell>
          <cell r="V164">
            <v>93417.816000000006</v>
          </cell>
          <cell r="W164">
            <v>47492.656000000003</v>
          </cell>
          <cell r="X164">
            <v>140910.47200000001</v>
          </cell>
          <cell r="Y164">
            <v>47118.249750000003</v>
          </cell>
          <cell r="AA164">
            <v>47305.75</v>
          </cell>
          <cell r="AB164">
            <v>187040.56599999999</v>
          </cell>
          <cell r="AC164">
            <v>47118.249750000003</v>
          </cell>
          <cell r="AD164">
            <v>188028.72175000003</v>
          </cell>
          <cell r="AE164">
            <v>988.15575000003446</v>
          </cell>
          <cell r="AF164">
            <v>5.2831092801549507E-3</v>
          </cell>
        </row>
        <row r="165">
          <cell r="B165" t="str">
            <v>7</v>
          </cell>
          <cell r="C165" t="str">
            <v>Прочие затраты</v>
          </cell>
          <cell r="D165" t="str">
            <v>тыс.руб</v>
          </cell>
          <cell r="E165">
            <v>198276</v>
          </cell>
          <cell r="F165">
            <v>253857.98</v>
          </cell>
          <cell r="G165">
            <v>290893.26113559323</v>
          </cell>
          <cell r="H165">
            <v>75170.322</v>
          </cell>
          <cell r="I165">
            <v>69335.590999999986</v>
          </cell>
          <cell r="J165">
            <v>144505.913</v>
          </cell>
          <cell r="K165">
            <v>74941.901525423731</v>
          </cell>
          <cell r="L165">
            <v>219447.81452542375</v>
          </cell>
          <cell r="M165">
            <v>71445.446610169485</v>
          </cell>
          <cell r="N165">
            <v>334444.26444</v>
          </cell>
          <cell r="O165">
            <v>360499.76857859996</v>
          </cell>
          <cell r="P165">
            <v>379722.64960763045</v>
          </cell>
          <cell r="Q165">
            <v>27303.27</v>
          </cell>
          <cell r="S165">
            <v>277930.81969188579</v>
          </cell>
          <cell r="T165">
            <v>75170.322</v>
          </cell>
          <cell r="U165">
            <v>69335.590999999986</v>
          </cell>
          <cell r="V165">
            <v>144505.913</v>
          </cell>
          <cell r="W165">
            <v>67970.203000000009</v>
          </cell>
          <cell r="X165">
            <v>212476.11600000001</v>
          </cell>
          <cell r="Y165">
            <v>65454.703691885785</v>
          </cell>
          <cell r="AA165">
            <v>71445.446610169485</v>
          </cell>
          <cell r="AB165">
            <v>290893.26113559323</v>
          </cell>
          <cell r="AC165">
            <v>65454.703691885785</v>
          </cell>
          <cell r="AD165">
            <v>277930.81969188579</v>
          </cell>
          <cell r="AE165">
            <v>-12962.441443707445</v>
          </cell>
          <cell r="AF165">
            <v>-4.4560817232769445E-2</v>
          </cell>
        </row>
        <row r="166">
          <cell r="B166" t="str">
            <v>7.1</v>
          </cell>
          <cell r="C166" t="str">
            <v xml:space="preserve">             Оплата услуг РАО "Холдинг МРСК" </v>
          </cell>
          <cell r="D166" t="str">
            <v>тыс.руб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 t="str">
            <v/>
          </cell>
        </row>
        <row r="167">
          <cell r="B167">
            <v>7.2</v>
          </cell>
          <cell r="C167" t="str">
            <v xml:space="preserve">        Оплата услуг ОАО "СО-ЦДУ ЕЭС"</v>
          </cell>
          <cell r="D167" t="str">
            <v>тыс.руб</v>
          </cell>
          <cell r="E167">
            <v>0</v>
          </cell>
          <cell r="F167">
            <v>0</v>
          </cell>
          <cell r="G167">
            <v>0</v>
          </cell>
          <cell r="J167">
            <v>0</v>
          </cell>
          <cell r="L167">
            <v>0</v>
          </cell>
          <cell r="N167">
            <v>0</v>
          </cell>
          <cell r="O167">
            <v>0</v>
          </cell>
          <cell r="P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 t="str">
            <v/>
          </cell>
        </row>
        <row r="168">
          <cell r="B168">
            <v>7.3</v>
          </cell>
          <cell r="C168" t="str">
            <v xml:space="preserve">        Оплата услуг операторов рынка:</v>
          </cell>
          <cell r="D168" t="str">
            <v>тыс.руб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 t="str">
            <v/>
          </cell>
        </row>
        <row r="169">
          <cell r="B169" t="str">
            <v>7.3.1.</v>
          </cell>
          <cell r="C169" t="str">
            <v xml:space="preserve">                     НП ''АТС''</v>
          </cell>
          <cell r="D169" t="str">
            <v>тыс.руб</v>
          </cell>
          <cell r="E169">
            <v>0</v>
          </cell>
          <cell r="F169">
            <v>0</v>
          </cell>
          <cell r="G169">
            <v>0</v>
          </cell>
          <cell r="J169">
            <v>0</v>
          </cell>
          <cell r="L169">
            <v>0</v>
          </cell>
          <cell r="N169">
            <v>0</v>
          </cell>
          <cell r="O169">
            <v>0</v>
          </cell>
          <cell r="P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 t="str">
            <v/>
          </cell>
        </row>
        <row r="170">
          <cell r="B170" t="str">
            <v>7.3.2.</v>
          </cell>
          <cell r="C170" t="str">
            <v xml:space="preserve">                     ЗАО ''ЦФР''</v>
          </cell>
          <cell r="D170" t="str">
            <v>тыс.руб</v>
          </cell>
          <cell r="E170">
            <v>0</v>
          </cell>
          <cell r="F170">
            <v>0</v>
          </cell>
          <cell r="G170">
            <v>0</v>
          </cell>
          <cell r="J170">
            <v>0</v>
          </cell>
          <cell r="L170">
            <v>0</v>
          </cell>
          <cell r="N170">
            <v>0</v>
          </cell>
          <cell r="O170">
            <v>0</v>
          </cell>
          <cell r="P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 t="str">
            <v/>
          </cell>
        </row>
        <row r="171">
          <cell r="B171" t="str">
            <v>7.3.3.</v>
          </cell>
          <cell r="C171" t="str">
            <v xml:space="preserve">                     прочих</v>
          </cell>
          <cell r="D171" t="str">
            <v>тыс.руб</v>
          </cell>
          <cell r="E171">
            <v>0</v>
          </cell>
          <cell r="F171">
            <v>0</v>
          </cell>
          <cell r="G171">
            <v>0</v>
          </cell>
          <cell r="J171">
            <v>0</v>
          </cell>
          <cell r="L171">
            <v>0</v>
          </cell>
          <cell r="N171">
            <v>0</v>
          </cell>
          <cell r="O171">
            <v>0</v>
          </cell>
          <cell r="P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 t="str">
            <v/>
          </cell>
        </row>
        <row r="172">
          <cell r="B172">
            <v>7.4</v>
          </cell>
          <cell r="C172" t="str">
            <v xml:space="preserve">        Оплата работ и услуг сторонних организаций, в т.ч.</v>
          </cell>
          <cell r="D172" t="str">
            <v>тыс.руб</v>
          </cell>
          <cell r="E172">
            <v>95863</v>
          </cell>
          <cell r="F172">
            <v>145738</v>
          </cell>
          <cell r="G172">
            <v>160050.91913559323</v>
          </cell>
          <cell r="H172">
            <v>38429.061000000002</v>
          </cell>
          <cell r="I172">
            <v>39141.06</v>
          </cell>
          <cell r="J172">
            <v>77570.120999999999</v>
          </cell>
          <cell r="K172">
            <v>40477.25152542373</v>
          </cell>
          <cell r="L172">
            <v>118047.37252542374</v>
          </cell>
          <cell r="M172">
            <v>42003.546610169491</v>
          </cell>
          <cell r="N172">
            <v>203881.10048000002</v>
          </cell>
          <cell r="O172">
            <v>228325.2090112</v>
          </cell>
          <cell r="P172">
            <v>242938.0223879168</v>
          </cell>
          <cell r="Q172">
            <v>0</v>
          </cell>
          <cell r="S172">
            <v>156933.23965188579</v>
          </cell>
          <cell r="T172">
            <v>38429.061000000002</v>
          </cell>
          <cell r="U172">
            <v>39141.06</v>
          </cell>
          <cell r="V172">
            <v>77570.120999999999</v>
          </cell>
          <cell r="W172">
            <v>38710.675999999999</v>
          </cell>
          <cell r="X172">
            <v>116280.79699999999</v>
          </cell>
          <cell r="Y172">
            <v>40652.442651885787</v>
          </cell>
          <cell r="AA172">
            <v>42003.546610169491</v>
          </cell>
          <cell r="AB172">
            <v>160050.91913559323</v>
          </cell>
          <cell r="AC172">
            <v>40652.442651885787</v>
          </cell>
          <cell r="AD172">
            <v>156933.23965188579</v>
          </cell>
          <cell r="AE172">
            <v>-3117.6794837074412</v>
          </cell>
          <cell r="AF172">
            <v>-1.9479297591950599E-2</v>
          </cell>
        </row>
        <row r="173">
          <cell r="B173" t="str">
            <v xml:space="preserve"> 7.4.1</v>
          </cell>
          <cell r="C173" t="str">
            <v xml:space="preserve">         - услуги связи и передачи данных</v>
          </cell>
          <cell r="D173" t="str">
            <v>тыс.руб</v>
          </cell>
          <cell r="E173">
            <v>7480</v>
          </cell>
          <cell r="F173">
            <v>7347</v>
          </cell>
          <cell r="G173">
            <v>8401.7401355932216</v>
          </cell>
          <cell r="H173">
            <v>2204.3319999999999</v>
          </cell>
          <cell r="I173">
            <v>2130.17</v>
          </cell>
          <cell r="J173">
            <v>4334.5020000000004</v>
          </cell>
          <cell r="K173">
            <v>2289.4915254237294</v>
          </cell>
          <cell r="L173">
            <v>6623.9935254237298</v>
          </cell>
          <cell r="M173">
            <v>1777.7466101694918</v>
          </cell>
          <cell r="N173">
            <v>6836</v>
          </cell>
          <cell r="O173">
            <v>7280</v>
          </cell>
          <cell r="P173">
            <v>7745.92</v>
          </cell>
          <cell r="S173">
            <v>8714.2504900000004</v>
          </cell>
          <cell r="T173">
            <v>2204.3319999999999</v>
          </cell>
          <cell r="U173">
            <v>2130.17</v>
          </cell>
          <cell r="V173">
            <v>4334.5020000000004</v>
          </cell>
          <cell r="W173">
            <v>2185.96</v>
          </cell>
          <cell r="X173">
            <v>6520.4620000000004</v>
          </cell>
          <cell r="Y173">
            <v>2193.7884899999999</v>
          </cell>
          <cell r="AA173">
            <v>1777.7466101694918</v>
          </cell>
          <cell r="AB173">
            <v>8401.7401355932216</v>
          </cell>
          <cell r="AC173">
            <v>2193.7884899999999</v>
          </cell>
          <cell r="AD173">
            <v>8714.2504900000004</v>
          </cell>
          <cell r="AE173">
            <v>312.51035440677879</v>
          </cell>
          <cell r="AF173">
            <v>3.719590815274762E-2</v>
          </cell>
        </row>
        <row r="174">
          <cell r="B174" t="str">
            <v xml:space="preserve"> 7.4.2</v>
          </cell>
          <cell r="C174" t="str">
            <v xml:space="preserve">         - коммунальные услуги</v>
          </cell>
          <cell r="D174" t="str">
            <v>тыс.руб</v>
          </cell>
          <cell r="E174">
            <v>642</v>
          </cell>
          <cell r="F174">
            <v>908</v>
          </cell>
          <cell r="G174">
            <v>4627.2510000000002</v>
          </cell>
          <cell r="H174">
            <v>2163.8910000000001</v>
          </cell>
          <cell r="I174">
            <v>625.24</v>
          </cell>
          <cell r="J174">
            <v>2789.1310000000003</v>
          </cell>
          <cell r="K174">
            <v>257.61</v>
          </cell>
          <cell r="L174">
            <v>3046.7410000000004</v>
          </cell>
          <cell r="M174">
            <v>1580.51</v>
          </cell>
          <cell r="N174">
            <v>688</v>
          </cell>
          <cell r="O174">
            <v>733.40800000000002</v>
          </cell>
          <cell r="P174">
            <v>780.34611200000006</v>
          </cell>
          <cell r="S174">
            <v>4834.0851100000009</v>
          </cell>
          <cell r="T174">
            <v>2163.8910000000001</v>
          </cell>
          <cell r="U174">
            <v>625.24</v>
          </cell>
          <cell r="V174">
            <v>2789.1310000000003</v>
          </cell>
          <cell r="W174">
            <v>178.827</v>
          </cell>
          <cell r="X174">
            <v>2967.9580000000005</v>
          </cell>
          <cell r="Y174">
            <v>1866.1271100000001</v>
          </cell>
          <cell r="AA174">
            <v>1580.51</v>
          </cell>
          <cell r="AB174">
            <v>4627.2510000000002</v>
          </cell>
          <cell r="AC174">
            <v>1866.1271100000001</v>
          </cell>
          <cell r="AD174">
            <v>4834.0851100000009</v>
          </cell>
          <cell r="AE174">
            <v>206.83411000000069</v>
          </cell>
          <cell r="AF174">
            <v>4.4699133459585545E-2</v>
          </cell>
        </row>
        <row r="175">
          <cell r="B175" t="str">
            <v xml:space="preserve"> 7.4.3</v>
          </cell>
          <cell r="C175" t="str">
            <v xml:space="preserve">         - повышение квалификации и проф.переподготовка</v>
          </cell>
          <cell r="D175" t="str">
            <v>тыс.руб</v>
          </cell>
          <cell r="E175">
            <v>2418</v>
          </cell>
          <cell r="F175">
            <v>2646</v>
          </cell>
          <cell r="G175">
            <v>2520.0819999999999</v>
          </cell>
          <cell r="H175">
            <v>356.11199999999997</v>
          </cell>
          <cell r="I175">
            <v>586.64</v>
          </cell>
          <cell r="J175">
            <v>942.75199999999995</v>
          </cell>
          <cell r="K175">
            <v>899.3</v>
          </cell>
          <cell r="L175">
            <v>1842.0519999999999</v>
          </cell>
          <cell r="M175">
            <v>678.03</v>
          </cell>
          <cell r="N175">
            <v>2714.0550000000003</v>
          </cell>
          <cell r="O175">
            <v>2890.4685750000003</v>
          </cell>
          <cell r="P175">
            <v>3075.4585638000003</v>
          </cell>
          <cell r="S175">
            <v>1453.5329999999999</v>
          </cell>
          <cell r="T175">
            <v>356.11199999999997</v>
          </cell>
          <cell r="U175">
            <v>586.64</v>
          </cell>
          <cell r="V175">
            <v>942.75199999999995</v>
          </cell>
          <cell r="W175">
            <v>342.08</v>
          </cell>
          <cell r="X175">
            <v>1284.8319999999999</v>
          </cell>
          <cell r="Y175">
            <v>168.70099999999999</v>
          </cell>
          <cell r="AA175">
            <v>678.03</v>
          </cell>
          <cell r="AB175">
            <v>2520.0819999999999</v>
          </cell>
          <cell r="AC175">
            <v>168.70099999999999</v>
          </cell>
          <cell r="AD175">
            <v>1453.5329999999999</v>
          </cell>
          <cell r="AE175">
            <v>-1066.549</v>
          </cell>
          <cell r="AF175">
            <v>-0.42321995871562912</v>
          </cell>
        </row>
        <row r="176">
          <cell r="B176" t="str">
            <v xml:space="preserve"> 7.4.4</v>
          </cell>
          <cell r="C176" t="str">
            <v xml:space="preserve">         - IT-услуги</v>
          </cell>
          <cell r="D176" t="str">
            <v>тыс.руб</v>
          </cell>
          <cell r="E176">
            <v>6231</v>
          </cell>
          <cell r="F176">
            <v>16799.099999999999</v>
          </cell>
          <cell r="G176">
            <v>27975.952000000001</v>
          </cell>
          <cell r="H176">
            <v>4749.7020000000002</v>
          </cell>
          <cell r="I176">
            <v>7455.41</v>
          </cell>
          <cell r="J176">
            <v>12205.112000000001</v>
          </cell>
          <cell r="K176">
            <v>7709.84</v>
          </cell>
          <cell r="L176">
            <v>19914.952000000001</v>
          </cell>
          <cell r="M176">
            <v>8061</v>
          </cell>
          <cell r="N176">
            <v>33491</v>
          </cell>
          <cell r="O176">
            <v>35836</v>
          </cell>
          <cell r="P176">
            <v>38129.504000000001</v>
          </cell>
          <cell r="S176">
            <v>27559.851000000002</v>
          </cell>
          <cell r="T176">
            <v>4749.7020000000002</v>
          </cell>
          <cell r="U176">
            <v>7455.41</v>
          </cell>
          <cell r="V176">
            <v>12205.112000000001</v>
          </cell>
          <cell r="W176">
            <v>7514.5250000000015</v>
          </cell>
          <cell r="X176">
            <v>19719.637000000002</v>
          </cell>
          <cell r="Y176">
            <v>7840.2139999999999</v>
          </cell>
          <cell r="AA176">
            <v>8061</v>
          </cell>
          <cell r="AB176">
            <v>27975.952000000001</v>
          </cell>
          <cell r="AC176">
            <v>7840.2139999999999</v>
          </cell>
          <cell r="AD176">
            <v>27559.851000000002</v>
          </cell>
          <cell r="AE176">
            <v>-416.10099999999875</v>
          </cell>
          <cell r="AF176">
            <v>-1.487352423252652E-2</v>
          </cell>
        </row>
        <row r="177">
          <cell r="B177" t="str">
            <v xml:space="preserve"> 7.4.5</v>
          </cell>
          <cell r="C177" t="str">
            <v xml:space="preserve">         - аудиторские услуги</v>
          </cell>
          <cell r="D177" t="str">
            <v>тыс.руб</v>
          </cell>
          <cell r="E177">
            <v>350</v>
          </cell>
          <cell r="F177">
            <v>3581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199.983</v>
          </cell>
          <cell r="O177">
            <v>212.98189499999998</v>
          </cell>
          <cell r="P177">
            <v>226.61273627999998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 t="str">
            <v/>
          </cell>
        </row>
        <row r="178">
          <cell r="B178" t="str">
            <v xml:space="preserve"> 7.4.6</v>
          </cell>
          <cell r="C178" t="str">
            <v xml:space="preserve">         - юридические услуги</v>
          </cell>
          <cell r="D178" t="str">
            <v>тыс.руб</v>
          </cell>
          <cell r="E178">
            <v>0</v>
          </cell>
          <cell r="F178">
            <v>0</v>
          </cell>
          <cell r="G178">
            <v>110</v>
          </cell>
          <cell r="H178">
            <v>0</v>
          </cell>
          <cell r="I178">
            <v>0</v>
          </cell>
          <cell r="J178">
            <v>0</v>
          </cell>
          <cell r="K178">
            <v>50</v>
          </cell>
          <cell r="L178">
            <v>50</v>
          </cell>
          <cell r="M178">
            <v>60</v>
          </cell>
          <cell r="N178">
            <v>119.98980000000002</v>
          </cell>
          <cell r="O178">
            <v>127.78913700000001</v>
          </cell>
          <cell r="P178">
            <v>135.96764176800002</v>
          </cell>
          <cell r="S178">
            <v>462.74200000000002</v>
          </cell>
          <cell r="T178">
            <v>0</v>
          </cell>
          <cell r="U178">
            <v>0</v>
          </cell>
          <cell r="V178">
            <v>0</v>
          </cell>
          <cell r="W178">
            <v>0.187</v>
          </cell>
          <cell r="X178">
            <v>0.187</v>
          </cell>
          <cell r="Y178">
            <v>462.55500000000001</v>
          </cell>
          <cell r="AA178">
            <v>60</v>
          </cell>
          <cell r="AB178">
            <v>110</v>
          </cell>
          <cell r="AC178">
            <v>462.55500000000001</v>
          </cell>
          <cell r="AD178">
            <v>462.74200000000002</v>
          </cell>
          <cell r="AE178">
            <v>352.74200000000002</v>
          </cell>
          <cell r="AF178">
            <v>3.2067454545454548</v>
          </cell>
        </row>
        <row r="179">
          <cell r="B179" t="str">
            <v xml:space="preserve"> 7.4.7</v>
          </cell>
          <cell r="C179" t="str">
            <v xml:space="preserve">         - консультационные услуги</v>
          </cell>
          <cell r="D179" t="str">
            <v>тыс.руб</v>
          </cell>
          <cell r="E179">
            <v>1324</v>
          </cell>
          <cell r="F179">
            <v>80</v>
          </cell>
          <cell r="G179">
            <v>3306.55</v>
          </cell>
          <cell r="H179">
            <v>826.3</v>
          </cell>
          <cell r="I179">
            <v>826.25</v>
          </cell>
          <cell r="J179">
            <v>1652.55</v>
          </cell>
          <cell r="K179">
            <v>827</v>
          </cell>
          <cell r="L179">
            <v>2479.5500000000002</v>
          </cell>
          <cell r="M179">
            <v>827</v>
          </cell>
          <cell r="N179">
            <v>1301.60364</v>
          </cell>
          <cell r="O179">
            <v>1386.2078766</v>
          </cell>
          <cell r="P179">
            <v>1474.9251807024</v>
          </cell>
          <cell r="S179">
            <v>4296.777</v>
          </cell>
          <cell r="T179">
            <v>826.3</v>
          </cell>
          <cell r="U179">
            <v>826.25</v>
          </cell>
          <cell r="V179">
            <v>1652.55</v>
          </cell>
          <cell r="W179">
            <v>826.26600000000008</v>
          </cell>
          <cell r="X179">
            <v>2478.8159999999998</v>
          </cell>
          <cell r="Y179">
            <v>1817.9610000000002</v>
          </cell>
          <cell r="AA179">
            <v>827</v>
          </cell>
          <cell r="AB179">
            <v>3306.55</v>
          </cell>
          <cell r="AC179">
            <v>1817.9610000000002</v>
          </cell>
          <cell r="AD179">
            <v>4296.777</v>
          </cell>
          <cell r="AE179">
            <v>990.22699999999986</v>
          </cell>
          <cell r="AF179">
            <v>0.29947437661611037</v>
          </cell>
        </row>
        <row r="180">
          <cell r="B180" t="str">
            <v xml:space="preserve"> 7.4.8</v>
          </cell>
          <cell r="C180" t="str">
            <v xml:space="preserve">         - услуги пожарной, вневедомственной и сторожевой охраны</v>
          </cell>
          <cell r="D180" t="str">
            <v>тыс.руб</v>
          </cell>
          <cell r="E180">
            <v>12596</v>
          </cell>
          <cell r="F180">
            <v>14912</v>
          </cell>
          <cell r="G180">
            <v>16528.141</v>
          </cell>
          <cell r="H180">
            <v>3869.8209999999999</v>
          </cell>
          <cell r="I180">
            <v>4168.16</v>
          </cell>
          <cell r="J180">
            <v>8037.9809999999998</v>
          </cell>
          <cell r="K180">
            <v>4245.08</v>
          </cell>
          <cell r="L180">
            <v>12283.061</v>
          </cell>
          <cell r="M180">
            <v>4245.08</v>
          </cell>
          <cell r="N180">
            <v>12073.259400000003</v>
          </cell>
          <cell r="O180">
            <v>12858.021261000002</v>
          </cell>
          <cell r="P180">
            <v>13680.934621704002</v>
          </cell>
          <cell r="S180">
            <v>16324.114</v>
          </cell>
          <cell r="T180">
            <v>3869.8209999999999</v>
          </cell>
          <cell r="U180">
            <v>4168.16</v>
          </cell>
          <cell r="V180">
            <v>8037.9809999999998</v>
          </cell>
          <cell r="W180">
            <v>4155.1689999999999</v>
          </cell>
          <cell r="X180">
            <v>12193.15</v>
          </cell>
          <cell r="Y180">
            <v>4130.9639999999999</v>
          </cell>
          <cell r="AA180">
            <v>4245.08</v>
          </cell>
          <cell r="AB180">
            <v>16528.141</v>
          </cell>
          <cell r="AC180">
            <v>4130.9639999999999</v>
          </cell>
          <cell r="AD180">
            <v>16324.114</v>
          </cell>
          <cell r="AE180">
            <v>-204.02700000000004</v>
          </cell>
          <cell r="AF180">
            <v>-1.234421947392632E-2</v>
          </cell>
        </row>
        <row r="181">
          <cell r="B181" t="str">
            <v xml:space="preserve"> 7.4.9</v>
          </cell>
          <cell r="C181" t="str">
            <v xml:space="preserve">         - услуги по управлению</v>
          </cell>
          <cell r="D181" t="str">
            <v>тыс.руб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23405</v>
          </cell>
          <cell r="O181">
            <v>25161</v>
          </cell>
          <cell r="P181">
            <v>26771.304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 t="str">
            <v/>
          </cell>
        </row>
        <row r="182">
          <cell r="B182" t="str">
            <v xml:space="preserve"> 7.4.10</v>
          </cell>
          <cell r="C182" t="str">
            <v xml:space="preserve">         - услуги Энергетического углеродного фонда</v>
          </cell>
          <cell r="D182" t="str">
            <v>тыс.руб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L182">
            <v>0</v>
          </cell>
          <cell r="N182">
            <v>0</v>
          </cell>
          <cell r="O182">
            <v>0</v>
          </cell>
          <cell r="P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 t="str">
            <v/>
          </cell>
        </row>
        <row r="183">
          <cell r="B183" t="str">
            <v xml:space="preserve"> 7.4.11</v>
          </cell>
          <cell r="C183" t="str">
            <v xml:space="preserve">         - услуги PR</v>
          </cell>
          <cell r="D183" t="str">
            <v>тыс.руб</v>
          </cell>
          <cell r="E183">
            <v>808</v>
          </cell>
          <cell r="F183">
            <v>942</v>
          </cell>
          <cell r="G183">
            <v>726.04</v>
          </cell>
          <cell r="H183">
            <v>128.65</v>
          </cell>
          <cell r="I183">
            <v>89.39</v>
          </cell>
          <cell r="J183">
            <v>218.04000000000002</v>
          </cell>
          <cell r="K183">
            <v>254</v>
          </cell>
          <cell r="L183">
            <v>472.04</v>
          </cell>
          <cell r="M183">
            <v>254</v>
          </cell>
          <cell r="N183">
            <v>558.80964000000006</v>
          </cell>
          <cell r="O183">
            <v>595.13226659999998</v>
          </cell>
          <cell r="P183">
            <v>633.2207316624</v>
          </cell>
          <cell r="S183">
            <v>625.16000000000008</v>
          </cell>
          <cell r="T183">
            <v>128.65</v>
          </cell>
          <cell r="U183">
            <v>89.39</v>
          </cell>
          <cell r="V183">
            <v>218.04000000000002</v>
          </cell>
          <cell r="W183">
            <v>167.95</v>
          </cell>
          <cell r="X183">
            <v>385.99</v>
          </cell>
          <cell r="Y183">
            <v>239.17000000000002</v>
          </cell>
          <cell r="AA183">
            <v>254</v>
          </cell>
          <cell r="AB183">
            <v>726.04</v>
          </cell>
          <cell r="AC183">
            <v>239.17000000000002</v>
          </cell>
          <cell r="AD183">
            <v>625.16000000000008</v>
          </cell>
          <cell r="AE183">
            <v>-100.87999999999988</v>
          </cell>
          <cell r="AF183">
            <v>-0.13894551264393132</v>
          </cell>
        </row>
        <row r="184">
          <cell r="B184" t="str">
            <v xml:space="preserve"> 7.4.12</v>
          </cell>
          <cell r="C184" t="str">
            <v xml:space="preserve">         - прочие работы и услуги сторонних организаций*</v>
          </cell>
          <cell r="D184" t="str">
            <v>тыс.руб</v>
          </cell>
          <cell r="E184">
            <v>64014</v>
          </cell>
          <cell r="F184">
            <v>98522.9</v>
          </cell>
          <cell r="G184">
            <v>95855.163</v>
          </cell>
          <cell r="H184">
            <v>24130.253000000001</v>
          </cell>
          <cell r="I184">
            <v>23259.800000000003</v>
          </cell>
          <cell r="J184">
            <v>47390.053</v>
          </cell>
          <cell r="K184">
            <v>23944.93</v>
          </cell>
          <cell r="L184">
            <v>71334.983000000007</v>
          </cell>
          <cell r="M184">
            <v>24520.18</v>
          </cell>
          <cell r="N184">
            <v>122493.4</v>
          </cell>
          <cell r="O184">
            <v>141244.20000000001</v>
          </cell>
          <cell r="P184">
            <v>150283.82880000002</v>
          </cell>
          <cell r="S184">
            <v>92662.727051885784</v>
          </cell>
          <cell r="T184">
            <v>24130.253000000001</v>
          </cell>
          <cell r="U184">
            <v>23259.800000000003</v>
          </cell>
          <cell r="V184">
            <v>47390.053</v>
          </cell>
          <cell r="W184">
            <v>23339.712</v>
          </cell>
          <cell r="X184">
            <v>70729.764999999999</v>
          </cell>
          <cell r="Y184">
            <v>21932.962051885788</v>
          </cell>
          <cell r="AA184">
            <v>24520.18</v>
          </cell>
          <cell r="AB184">
            <v>95855.163</v>
          </cell>
          <cell r="AC184">
            <v>21932.962051885788</v>
          </cell>
          <cell r="AD184">
            <v>92662.727051885784</v>
          </cell>
          <cell r="AE184">
            <v>-3192.4359481142164</v>
          </cell>
          <cell r="AF184">
            <v>-3.3304788685344124E-2</v>
          </cell>
        </row>
        <row r="185">
          <cell r="B185" t="str">
            <v>7.5.</v>
          </cell>
          <cell r="C185" t="str">
            <v xml:space="preserve">        Командировочные и представительские расходы</v>
          </cell>
          <cell r="D185" t="str">
            <v>тыс.руб</v>
          </cell>
          <cell r="E185">
            <v>5861</v>
          </cell>
          <cell r="F185">
            <v>5416</v>
          </cell>
          <cell r="G185">
            <v>4869.7889999999998</v>
          </cell>
          <cell r="H185">
            <v>937.94900000000007</v>
          </cell>
          <cell r="I185">
            <v>830.14</v>
          </cell>
          <cell r="J185">
            <v>1768.0889999999999</v>
          </cell>
          <cell r="K185">
            <v>1563</v>
          </cell>
          <cell r="L185">
            <v>3331.0889999999999</v>
          </cell>
          <cell r="M185">
            <v>1538.7</v>
          </cell>
          <cell r="N185">
            <v>7579</v>
          </cell>
          <cell r="O185">
            <v>7942</v>
          </cell>
          <cell r="P185">
            <v>8450.2880000000005</v>
          </cell>
          <cell r="S185">
            <v>3189.1313899999996</v>
          </cell>
          <cell r="T185">
            <v>937.94900000000007</v>
          </cell>
          <cell r="U185">
            <v>830.14</v>
          </cell>
          <cell r="V185">
            <v>1768.0889999999999</v>
          </cell>
          <cell r="W185">
            <v>265.64400000000001</v>
          </cell>
          <cell r="X185">
            <v>2033.7329999999999</v>
          </cell>
          <cell r="Y185">
            <v>1155.3983899999998</v>
          </cell>
          <cell r="AA185">
            <v>1538.7</v>
          </cell>
          <cell r="AB185">
            <v>4869.7889999999998</v>
          </cell>
          <cell r="AC185">
            <v>1155.3983899999998</v>
          </cell>
          <cell r="AD185">
            <v>3189.1313899999996</v>
          </cell>
          <cell r="AE185">
            <v>-1680.6576100000002</v>
          </cell>
          <cell r="AF185">
            <v>-0.34511918483531839</v>
          </cell>
        </row>
        <row r="186">
          <cell r="B186" t="str">
            <v>7.6.</v>
          </cell>
          <cell r="C186" t="str">
            <v xml:space="preserve">        Арендная плата по направлениям (арендодателям)**</v>
          </cell>
          <cell r="D186" t="str">
            <v>тыс.руб</v>
          </cell>
          <cell r="E186">
            <v>0</v>
          </cell>
          <cell r="F186">
            <v>0</v>
          </cell>
          <cell r="G186">
            <v>12836.784</v>
          </cell>
          <cell r="H186">
            <v>2254.0940000000001</v>
          </cell>
          <cell r="I186">
            <v>2704.69</v>
          </cell>
          <cell r="J186">
            <v>4958.7839999999997</v>
          </cell>
          <cell r="K186">
            <v>3939</v>
          </cell>
          <cell r="L186">
            <v>8897.7839999999997</v>
          </cell>
          <cell r="M186">
            <v>3939</v>
          </cell>
          <cell r="N186">
            <v>0</v>
          </cell>
          <cell r="O186">
            <v>0</v>
          </cell>
          <cell r="P186">
            <v>0</v>
          </cell>
          <cell r="S186">
            <v>10664.67722</v>
          </cell>
          <cell r="T186">
            <v>2254.0940000000001</v>
          </cell>
          <cell r="U186">
            <v>2704.69</v>
          </cell>
          <cell r="V186">
            <v>4958.7839999999997</v>
          </cell>
          <cell r="W186">
            <v>2932.4679999999998</v>
          </cell>
          <cell r="X186">
            <v>7891.2519999999995</v>
          </cell>
          <cell r="Y186">
            <v>2773.4252200000001</v>
          </cell>
          <cell r="AA186">
            <v>3939</v>
          </cell>
          <cell r="AB186">
            <v>12836.784</v>
          </cell>
          <cell r="AC186">
            <v>2773.4252200000001</v>
          </cell>
          <cell r="AD186">
            <v>10664.67722</v>
          </cell>
          <cell r="AE186">
            <v>-2172.1067800000001</v>
          </cell>
          <cell r="AF186">
            <v>-0.16920957616798726</v>
          </cell>
        </row>
        <row r="187">
          <cell r="B187" t="str">
            <v>7.7.</v>
          </cell>
          <cell r="C187" t="str">
            <v xml:space="preserve">        Лизинг</v>
          </cell>
          <cell r="D187" t="str">
            <v>тыс.руб</v>
          </cell>
          <cell r="E187">
            <v>38499</v>
          </cell>
          <cell r="F187">
            <v>52295.48</v>
          </cell>
          <cell r="G187">
            <v>71630.602000000014</v>
          </cell>
          <cell r="H187">
            <v>24342.192000000003</v>
          </cell>
          <cell r="I187">
            <v>18296.34</v>
          </cell>
          <cell r="J187">
            <v>42638.532000000007</v>
          </cell>
          <cell r="K187">
            <v>17606.25</v>
          </cell>
          <cell r="L187">
            <v>60244.782000000007</v>
          </cell>
          <cell r="M187">
            <v>11385.82</v>
          </cell>
          <cell r="N187">
            <v>56837.17</v>
          </cell>
          <cell r="O187">
            <v>42480.89</v>
          </cell>
          <cell r="P187">
            <v>36630.53</v>
          </cell>
          <cell r="Q187">
            <v>27303.27</v>
          </cell>
          <cell r="S187">
            <v>71833.576000000015</v>
          </cell>
          <cell r="T187">
            <v>24342.192000000003</v>
          </cell>
          <cell r="U187">
            <v>18296.34</v>
          </cell>
          <cell r="V187">
            <v>42638.532000000007</v>
          </cell>
          <cell r="W187">
            <v>17165.732</v>
          </cell>
          <cell r="X187">
            <v>59804.26400000001</v>
          </cell>
          <cell r="Y187">
            <v>12029.312</v>
          </cell>
          <cell r="AA187">
            <v>11385.82</v>
          </cell>
          <cell r="AB187">
            <v>71630.602000000014</v>
          </cell>
          <cell r="AC187">
            <v>12029.312</v>
          </cell>
          <cell r="AD187">
            <v>71833.576000000015</v>
          </cell>
          <cell r="AE187">
            <v>202.97400000000198</v>
          </cell>
          <cell r="AF187">
            <v>2.8336213061562979E-3</v>
          </cell>
        </row>
        <row r="188">
          <cell r="B188" t="str">
            <v>7.8</v>
          </cell>
          <cell r="C188" t="str">
            <v xml:space="preserve">        Расходы на страхование</v>
          </cell>
          <cell r="D188" t="str">
            <v>тыс.руб</v>
          </cell>
          <cell r="E188">
            <v>33948</v>
          </cell>
          <cell r="F188">
            <v>24440</v>
          </cell>
          <cell r="G188">
            <v>13656.352999999999</v>
          </cell>
          <cell r="H188">
            <v>3103.0529999999999</v>
          </cell>
          <cell r="I188">
            <v>2902.4</v>
          </cell>
          <cell r="J188">
            <v>6005.4529999999995</v>
          </cell>
          <cell r="K188">
            <v>3824.7</v>
          </cell>
          <cell r="L188">
            <v>9830.1529999999984</v>
          </cell>
          <cell r="M188">
            <v>3826.2</v>
          </cell>
          <cell r="N188">
            <v>38155</v>
          </cell>
          <cell r="O188">
            <v>51830</v>
          </cell>
          <cell r="P188">
            <v>55147.12</v>
          </cell>
          <cell r="S188">
            <v>12370.136869999998</v>
          </cell>
          <cell r="T188">
            <v>3103.0529999999999</v>
          </cell>
          <cell r="U188">
            <v>2902.4</v>
          </cell>
          <cell r="V188">
            <v>6005.4529999999995</v>
          </cell>
          <cell r="W188">
            <v>3271.5610000000001</v>
          </cell>
          <cell r="X188">
            <v>9277.0139999999992</v>
          </cell>
          <cell r="Y188">
            <v>3093.1228699999997</v>
          </cell>
          <cell r="AA188">
            <v>3826.2</v>
          </cell>
          <cell r="AB188">
            <v>13656.352999999999</v>
          </cell>
          <cell r="AC188">
            <v>3093.1228699999997</v>
          </cell>
          <cell r="AD188">
            <v>12370.136869999998</v>
          </cell>
          <cell r="AE188">
            <v>-1286.2161300000007</v>
          </cell>
          <cell r="AF188">
            <v>-9.4184452466921503E-2</v>
          </cell>
        </row>
        <row r="189">
          <cell r="B189" t="str">
            <v>7.9</v>
          </cell>
          <cell r="C189" t="str">
            <v xml:space="preserve">        Налоги и сборы, относимые на с/с (за искл. ЕСН):</v>
          </cell>
          <cell r="D189" t="str">
            <v>тыс.руб</v>
          </cell>
          <cell r="E189">
            <v>17847</v>
          </cell>
          <cell r="F189">
            <v>18117</v>
          </cell>
          <cell r="G189">
            <v>13742.796</v>
          </cell>
          <cell r="H189">
            <v>3529.7749999999996</v>
          </cell>
          <cell r="I189">
            <v>3596.3409999999999</v>
          </cell>
          <cell r="J189">
            <v>7126.116</v>
          </cell>
          <cell r="K189">
            <v>3349.09</v>
          </cell>
          <cell r="L189">
            <v>10475.206</v>
          </cell>
          <cell r="M189">
            <v>3267.59</v>
          </cell>
          <cell r="N189">
            <v>17048.708279999999</v>
          </cell>
          <cell r="O189">
            <v>18156.874318200003</v>
          </cell>
          <cell r="P189">
            <v>19318.914274564799</v>
          </cell>
          <cell r="Q189">
            <v>0</v>
          </cell>
          <cell r="S189">
            <v>14720.293010000001</v>
          </cell>
          <cell r="T189">
            <v>3529.7749999999996</v>
          </cell>
          <cell r="U189">
            <v>3596.3409999999999</v>
          </cell>
          <cell r="V189">
            <v>7126.116</v>
          </cell>
          <cell r="W189">
            <v>3673.5</v>
          </cell>
          <cell r="X189">
            <v>10799.616</v>
          </cell>
          <cell r="Y189">
            <v>3920.6770100000003</v>
          </cell>
          <cell r="AA189">
            <v>3267.59</v>
          </cell>
          <cell r="AB189">
            <v>13742.796</v>
          </cell>
          <cell r="AC189">
            <v>3920.6770100000003</v>
          </cell>
          <cell r="AD189">
            <v>14720.293010000001</v>
          </cell>
          <cell r="AE189">
            <v>977.49701000000096</v>
          </cell>
          <cell r="AF189">
            <v>7.112795751315823E-2</v>
          </cell>
        </row>
        <row r="190">
          <cell r="B190" t="str">
            <v>7.9.1</v>
          </cell>
          <cell r="C190" t="str">
            <v xml:space="preserve">         - водный налог</v>
          </cell>
          <cell r="D190" t="str">
            <v>тыс.руб</v>
          </cell>
          <cell r="E190">
            <v>6</v>
          </cell>
          <cell r="F190">
            <v>1</v>
          </cell>
          <cell r="G190">
            <v>4.74</v>
          </cell>
          <cell r="H190">
            <v>0</v>
          </cell>
          <cell r="I190">
            <v>1.24</v>
          </cell>
          <cell r="J190">
            <v>1.24</v>
          </cell>
          <cell r="K190">
            <v>1.75</v>
          </cell>
          <cell r="L190">
            <v>2.99</v>
          </cell>
          <cell r="M190">
            <v>1.75</v>
          </cell>
          <cell r="N190">
            <v>3.42828</v>
          </cell>
          <cell r="O190">
            <v>3.6511182</v>
          </cell>
          <cell r="P190">
            <v>3.8847897648000003</v>
          </cell>
          <cell r="S190">
            <v>3.496</v>
          </cell>
          <cell r="T190">
            <v>0</v>
          </cell>
          <cell r="U190">
            <v>1.24</v>
          </cell>
          <cell r="V190">
            <v>1.24</v>
          </cell>
          <cell r="W190">
            <v>1.0999999999999999</v>
          </cell>
          <cell r="X190">
            <v>2.34</v>
          </cell>
          <cell r="Y190">
            <v>1.1560000000000001</v>
          </cell>
          <cell r="AA190">
            <v>1.75</v>
          </cell>
          <cell r="AB190">
            <v>4.74</v>
          </cell>
          <cell r="AC190">
            <v>1.1560000000000001</v>
          </cell>
          <cell r="AD190">
            <v>3.496</v>
          </cell>
          <cell r="AE190">
            <v>-1.2440000000000002</v>
          </cell>
          <cell r="AF190">
            <v>-0.26244725738396629</v>
          </cell>
        </row>
        <row r="191">
          <cell r="B191" t="str">
            <v>7.9.2</v>
          </cell>
          <cell r="C191" t="str">
            <v xml:space="preserve">         - плата за землю</v>
          </cell>
          <cell r="D191" t="str">
            <v>тыс.руб</v>
          </cell>
          <cell r="E191">
            <v>8367</v>
          </cell>
          <cell r="F191">
            <v>8739</v>
          </cell>
          <cell r="G191">
            <v>4122.18</v>
          </cell>
          <cell r="H191">
            <v>1128.0999999999999</v>
          </cell>
          <cell r="I191">
            <v>1129.28</v>
          </cell>
          <cell r="J191">
            <v>2257.38</v>
          </cell>
          <cell r="K191">
            <v>931.4</v>
          </cell>
          <cell r="L191">
            <v>3188.78</v>
          </cell>
          <cell r="M191">
            <v>933.4</v>
          </cell>
          <cell r="N191">
            <v>7376.6760000000004</v>
          </cell>
          <cell r="O191">
            <v>7856.1599400000005</v>
          </cell>
          <cell r="P191">
            <v>8358.9541761600012</v>
          </cell>
          <cell r="S191">
            <v>4388.9870000000001</v>
          </cell>
          <cell r="T191">
            <v>1128.0999999999999</v>
          </cell>
          <cell r="U191">
            <v>1129.28</v>
          </cell>
          <cell r="V191">
            <v>2257.38</v>
          </cell>
          <cell r="W191">
            <v>1128.9499999999998</v>
          </cell>
          <cell r="X191">
            <v>3386.33</v>
          </cell>
          <cell r="Y191">
            <v>1002.657</v>
          </cell>
          <cell r="AA191">
            <v>933.4</v>
          </cell>
          <cell r="AB191">
            <v>4122.18</v>
          </cell>
          <cell r="AC191">
            <v>1002.657</v>
          </cell>
          <cell r="AD191">
            <v>4388.9870000000001</v>
          </cell>
          <cell r="AE191">
            <v>266.80699999999979</v>
          </cell>
          <cell r="AF191">
            <v>6.4724733029610487E-2</v>
          </cell>
        </row>
        <row r="192">
          <cell r="B192" t="str">
            <v>7.9.3</v>
          </cell>
          <cell r="C192" t="str">
            <v xml:space="preserve">         - транспортный налог</v>
          </cell>
          <cell r="D192" t="str">
            <v>тыс.руб</v>
          </cell>
          <cell r="E192">
            <v>1806</v>
          </cell>
          <cell r="F192">
            <v>1684.6</v>
          </cell>
          <cell r="G192">
            <v>1680.691</v>
          </cell>
          <cell r="H192">
            <v>414.07099999999997</v>
          </cell>
          <cell r="I192">
            <v>422.74</v>
          </cell>
          <cell r="J192">
            <v>836.81099999999992</v>
          </cell>
          <cell r="K192">
            <v>421.94</v>
          </cell>
          <cell r="L192">
            <v>1258.751</v>
          </cell>
          <cell r="M192">
            <v>421.94</v>
          </cell>
          <cell r="N192">
            <v>2087.94</v>
          </cell>
          <cell r="O192">
            <v>2223.6561000000002</v>
          </cell>
          <cell r="P192">
            <v>2365.9700904000001</v>
          </cell>
          <cell r="S192">
            <v>1740.14769</v>
          </cell>
          <cell r="T192">
            <v>414.07099999999997</v>
          </cell>
          <cell r="U192">
            <v>422.74</v>
          </cell>
          <cell r="V192">
            <v>836.81099999999992</v>
          </cell>
          <cell r="W192">
            <v>437.56700000000001</v>
          </cell>
          <cell r="X192">
            <v>1274.3779999999999</v>
          </cell>
          <cell r="Y192">
            <v>465.76969000000003</v>
          </cell>
          <cell r="AA192">
            <v>421.94</v>
          </cell>
          <cell r="AB192">
            <v>1680.691</v>
          </cell>
          <cell r="AC192">
            <v>465.76969000000003</v>
          </cell>
          <cell r="AD192">
            <v>1740.14769</v>
          </cell>
          <cell r="AE192">
            <v>59.456689999999981</v>
          </cell>
          <cell r="AF192">
            <v>3.537633628073214E-2</v>
          </cell>
        </row>
        <row r="193">
          <cell r="B193" t="str">
            <v>7.9.4</v>
          </cell>
          <cell r="C193" t="str">
            <v xml:space="preserve">         - налог на имущество</v>
          </cell>
          <cell r="D193" t="str">
            <v>тыс.руб</v>
          </cell>
          <cell r="E193">
            <v>7540</v>
          </cell>
          <cell r="F193">
            <v>7564</v>
          </cell>
          <cell r="G193">
            <v>7748.2929999999997</v>
          </cell>
          <cell r="H193">
            <v>1948.653</v>
          </cell>
          <cell r="I193">
            <v>1997.14</v>
          </cell>
          <cell r="J193">
            <v>3945.7930000000001</v>
          </cell>
          <cell r="K193">
            <v>1943</v>
          </cell>
          <cell r="L193">
            <v>5888.7929999999997</v>
          </cell>
          <cell r="M193">
            <v>1859.5</v>
          </cell>
          <cell r="N193">
            <v>7389.4920000000002</v>
          </cell>
          <cell r="O193">
            <v>7869.8089799999998</v>
          </cell>
          <cell r="P193">
            <v>8373.4767547200008</v>
          </cell>
          <cell r="S193">
            <v>8404.4459999999999</v>
          </cell>
          <cell r="T193">
            <v>1948.653</v>
          </cell>
          <cell r="U193">
            <v>1997.14</v>
          </cell>
          <cell r="V193">
            <v>3945.7930000000001</v>
          </cell>
          <cell r="W193">
            <v>2051.7600000000002</v>
          </cell>
          <cell r="X193">
            <v>5997.5529999999999</v>
          </cell>
          <cell r="Y193">
            <v>2406.893</v>
          </cell>
          <cell r="AA193">
            <v>1859.5</v>
          </cell>
          <cell r="AB193">
            <v>7748.2929999999997</v>
          </cell>
          <cell r="AC193">
            <v>2406.893</v>
          </cell>
          <cell r="AD193">
            <v>8404.4459999999999</v>
          </cell>
          <cell r="AE193">
            <v>656.15300000000025</v>
          </cell>
          <cell r="AF193">
            <v>8.4683555461828861E-2</v>
          </cell>
        </row>
        <row r="194">
          <cell r="B194" t="str">
            <v>7.9.5.</v>
          </cell>
          <cell r="C194" t="str">
            <v xml:space="preserve">         - экологические платежи</v>
          </cell>
          <cell r="D194" t="str">
            <v>тыс.руб</v>
          </cell>
          <cell r="E194">
            <v>128</v>
          </cell>
          <cell r="F194">
            <v>128.4</v>
          </cell>
          <cell r="G194">
            <v>84.891999999999996</v>
          </cell>
          <cell r="H194">
            <v>38.951000000000001</v>
          </cell>
          <cell r="I194">
            <v>45.941000000000003</v>
          </cell>
          <cell r="J194">
            <v>84.891999999999996</v>
          </cell>
          <cell r="L194">
            <v>84.891999999999996</v>
          </cell>
          <cell r="N194">
            <v>191.172</v>
          </cell>
          <cell r="O194">
            <v>203.59817999999999</v>
          </cell>
          <cell r="P194">
            <v>216.62846352</v>
          </cell>
          <cell r="S194">
            <v>183.21632</v>
          </cell>
          <cell r="T194">
            <v>38.951000000000001</v>
          </cell>
          <cell r="U194">
            <v>45.941000000000003</v>
          </cell>
          <cell r="V194">
            <v>84.891999999999996</v>
          </cell>
          <cell r="W194">
            <v>54.123000000000005</v>
          </cell>
          <cell r="X194">
            <v>139.01499999999999</v>
          </cell>
          <cell r="Y194">
            <v>44.201320000000003</v>
          </cell>
          <cell r="AB194">
            <v>84.891999999999996</v>
          </cell>
          <cell r="AC194">
            <v>44.201320000000003</v>
          </cell>
          <cell r="AD194">
            <v>183.21632</v>
          </cell>
          <cell r="AE194">
            <v>98.32432</v>
          </cell>
          <cell r="AF194">
            <v>1.15822833718136</v>
          </cell>
        </row>
        <row r="195">
          <cell r="B195" t="str">
            <v>7.9.6.</v>
          </cell>
          <cell r="C195" t="str">
            <v xml:space="preserve">         - прочие налоги, относимые на с/с </v>
          </cell>
          <cell r="D195" t="str">
            <v>тыс.руб</v>
          </cell>
          <cell r="E195">
            <v>0</v>
          </cell>
          <cell r="F195">
            <v>0</v>
          </cell>
          <cell r="G195">
            <v>102</v>
          </cell>
          <cell r="H195">
            <v>0</v>
          </cell>
          <cell r="I195">
            <v>0</v>
          </cell>
          <cell r="J195">
            <v>0</v>
          </cell>
          <cell r="K195">
            <v>51</v>
          </cell>
          <cell r="L195">
            <v>51</v>
          </cell>
          <cell r="M195">
            <v>51</v>
          </cell>
          <cell r="N195">
            <v>0</v>
          </cell>
          <cell r="O195">
            <v>0</v>
          </cell>
          <cell r="P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AA195">
            <v>51</v>
          </cell>
          <cell r="AB195">
            <v>102</v>
          </cell>
          <cell r="AC195">
            <v>0</v>
          </cell>
          <cell r="AD195">
            <v>0</v>
          </cell>
          <cell r="AE195">
            <v>-102</v>
          </cell>
          <cell r="AF195">
            <v>-1</v>
          </cell>
        </row>
        <row r="196">
          <cell r="B196" t="str">
            <v>7.10.</v>
          </cell>
          <cell r="C196" t="str">
            <v xml:space="preserve">        Расходы на инновации</v>
          </cell>
          <cell r="D196" t="str">
            <v>тыс.руб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L196">
            <v>0</v>
          </cell>
          <cell r="N196">
            <v>0</v>
          </cell>
          <cell r="O196">
            <v>0</v>
          </cell>
          <cell r="P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 t="str">
            <v/>
          </cell>
        </row>
        <row r="197">
          <cell r="B197" t="str">
            <v>7.11.</v>
          </cell>
          <cell r="C197" t="str">
            <v xml:space="preserve">        Финансирование работ с участием НП ИНВЭЛ</v>
          </cell>
          <cell r="D197" t="str">
            <v>тыс.руб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644.16999999999996</v>
          </cell>
          <cell r="O197">
            <v>686.04104999999993</v>
          </cell>
          <cell r="P197">
            <v>729.94767719999993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 t="str">
            <v/>
          </cell>
        </row>
        <row r="198">
          <cell r="B198" t="str">
            <v>7.12.</v>
          </cell>
          <cell r="C198" t="str">
            <v>Затраты на экологию</v>
          </cell>
          <cell r="D198" t="str">
            <v>тыс.руб</v>
          </cell>
          <cell r="E198">
            <v>0</v>
          </cell>
          <cell r="F198">
            <v>11</v>
          </cell>
          <cell r="G198">
            <v>318.29199999999997</v>
          </cell>
          <cell r="H198">
            <v>67.822000000000003</v>
          </cell>
          <cell r="I198">
            <v>87.69</v>
          </cell>
          <cell r="J198">
            <v>155.512</v>
          </cell>
          <cell r="K198">
            <v>81.39</v>
          </cell>
          <cell r="L198">
            <v>236.90199999999999</v>
          </cell>
          <cell r="M198">
            <v>81.39</v>
          </cell>
          <cell r="N198">
            <v>137.51568</v>
          </cell>
          <cell r="O198">
            <v>146.45419920000001</v>
          </cell>
          <cell r="P198">
            <v>155.82726794880003</v>
          </cell>
          <cell r="S198">
            <v>509.93307999999996</v>
          </cell>
          <cell r="T198">
            <v>67.822000000000003</v>
          </cell>
          <cell r="U198">
            <v>87.69</v>
          </cell>
          <cell r="V198">
            <v>155.512</v>
          </cell>
          <cell r="W198">
            <v>91.341000000000008</v>
          </cell>
          <cell r="X198">
            <v>246.85300000000001</v>
          </cell>
          <cell r="Y198">
            <v>263.08007999999995</v>
          </cell>
          <cell r="AA198">
            <v>81.39</v>
          </cell>
          <cell r="AB198">
            <v>318.29199999999997</v>
          </cell>
          <cell r="AC198">
            <v>263.08007999999995</v>
          </cell>
          <cell r="AD198">
            <v>509.93307999999996</v>
          </cell>
          <cell r="AE198">
            <v>191.64107999999999</v>
          </cell>
          <cell r="AF198">
            <v>0.60209204127028015</v>
          </cell>
        </row>
        <row r="199">
          <cell r="B199" t="str">
            <v>7.13.</v>
          </cell>
          <cell r="C199" t="str">
            <v xml:space="preserve">        Другие расходы, относимые на себестоимость***</v>
          </cell>
          <cell r="D199" t="str">
            <v>тыс.руб</v>
          </cell>
          <cell r="E199">
            <v>6258</v>
          </cell>
          <cell r="F199">
            <v>7840.5</v>
          </cell>
          <cell r="G199">
            <v>13787.725999999999</v>
          </cell>
          <cell r="H199">
            <v>2506.3760000000002</v>
          </cell>
          <cell r="I199">
            <v>1776.93</v>
          </cell>
          <cell r="J199">
            <v>4283.3060000000005</v>
          </cell>
          <cell r="K199">
            <v>4101.2199999999993</v>
          </cell>
          <cell r="L199">
            <v>8384.5259999999998</v>
          </cell>
          <cell r="M199">
            <v>5403.2</v>
          </cell>
          <cell r="N199">
            <v>10161.6</v>
          </cell>
          <cell r="O199">
            <v>10932.3</v>
          </cell>
          <cell r="P199">
            <v>16352</v>
          </cell>
          <cell r="S199">
            <v>7709.8324700000012</v>
          </cell>
          <cell r="T199">
            <v>2506.3760000000002</v>
          </cell>
          <cell r="U199">
            <v>1776.93</v>
          </cell>
          <cell r="V199">
            <v>4283.3060000000005</v>
          </cell>
          <cell r="W199">
            <v>1859.2809999999999</v>
          </cell>
          <cell r="X199">
            <v>6142.5870000000004</v>
          </cell>
          <cell r="Y199">
            <v>1567.2454700000003</v>
          </cell>
          <cell r="AA199">
            <v>5403.2</v>
          </cell>
          <cell r="AB199">
            <v>13787.725999999999</v>
          </cell>
          <cell r="AC199">
            <v>1567.2454700000003</v>
          </cell>
          <cell r="AD199">
            <v>7709.8324700000012</v>
          </cell>
          <cell r="AE199">
            <v>-6077.8935299999976</v>
          </cell>
          <cell r="AF199">
            <v>-0.44081914087935881</v>
          </cell>
        </row>
        <row r="200">
          <cell r="B200" t="str">
            <v>8.</v>
          </cell>
          <cell r="C200" t="str">
            <v>Из стр. I. Затраты на ремонт всего, в т.ч.</v>
          </cell>
          <cell r="D200" t="str">
            <v>тыс.руб</v>
          </cell>
          <cell r="E200">
            <v>58146</v>
          </cell>
          <cell r="F200">
            <v>75846</v>
          </cell>
          <cell r="G200">
            <v>95930.2</v>
          </cell>
          <cell r="H200">
            <v>1897.5</v>
          </cell>
          <cell r="I200">
            <v>34204.699999999997</v>
          </cell>
          <cell r="J200">
            <v>36102.199999999997</v>
          </cell>
          <cell r="K200">
            <v>44075</v>
          </cell>
          <cell r="L200">
            <v>80177.2</v>
          </cell>
          <cell r="M200">
            <v>15753</v>
          </cell>
          <cell r="N200">
            <v>106822.39999999999</v>
          </cell>
          <cell r="O200">
            <v>113765.20000000001</v>
          </cell>
          <cell r="P200">
            <v>121046.17280000001</v>
          </cell>
          <cell r="Q200">
            <v>20613.563599999998</v>
          </cell>
          <cell r="S200">
            <v>95819.267179999995</v>
          </cell>
          <cell r="T200">
            <v>1897.5</v>
          </cell>
          <cell r="U200">
            <v>34204.699999999997</v>
          </cell>
          <cell r="V200">
            <v>36102.199999999997</v>
          </cell>
          <cell r="W200">
            <v>38857.182000000001</v>
          </cell>
          <cell r="X200">
            <v>74959.381999999998</v>
          </cell>
          <cell r="Y200">
            <v>20859.885180000001</v>
          </cell>
          <cell r="AA200">
            <v>15753</v>
          </cell>
          <cell r="AB200">
            <v>95930.2</v>
          </cell>
          <cell r="AC200">
            <v>20859.885180000001</v>
          </cell>
          <cell r="AD200">
            <v>95819.267179999995</v>
          </cell>
          <cell r="AE200">
            <v>-110.93282000000181</v>
          </cell>
          <cell r="AF200">
            <v>-1.1563910009569646E-3</v>
          </cell>
        </row>
        <row r="201">
          <cell r="B201" t="str">
            <v>8.1</v>
          </cell>
          <cell r="C201" t="str">
            <v>Хоз. способ</v>
          </cell>
          <cell r="D201" t="str">
            <v>тыс.руб</v>
          </cell>
          <cell r="E201">
            <v>51735</v>
          </cell>
          <cell r="F201">
            <v>63257</v>
          </cell>
          <cell r="G201">
            <v>68284.66</v>
          </cell>
          <cell r="H201">
            <v>1897.5</v>
          </cell>
          <cell r="I201">
            <v>26966.16</v>
          </cell>
          <cell r="J201">
            <v>28863.66</v>
          </cell>
          <cell r="K201">
            <v>28693</v>
          </cell>
          <cell r="L201">
            <v>57556.66</v>
          </cell>
          <cell r="M201">
            <v>10728</v>
          </cell>
          <cell r="N201">
            <v>28098</v>
          </cell>
          <cell r="O201">
            <v>29783.9</v>
          </cell>
          <cell r="P201">
            <v>31690.069600000003</v>
          </cell>
          <cell r="Q201">
            <v>20613.563599999998</v>
          </cell>
          <cell r="S201">
            <v>68830.857180000006</v>
          </cell>
          <cell r="T201">
            <v>1897.5</v>
          </cell>
          <cell r="U201">
            <v>26966.16</v>
          </cell>
          <cell r="V201">
            <v>28863.66</v>
          </cell>
          <cell r="W201">
            <v>27216.399000000001</v>
          </cell>
          <cell r="X201">
            <v>56080.059000000001</v>
          </cell>
          <cell r="Y201">
            <v>12750.798180000002</v>
          </cell>
          <cell r="AA201">
            <v>10728</v>
          </cell>
          <cell r="AB201">
            <v>68284.66</v>
          </cell>
          <cell r="AC201">
            <v>12750.798180000002</v>
          </cell>
          <cell r="AD201">
            <v>68830.857180000006</v>
          </cell>
          <cell r="AE201">
            <v>546.19718000000285</v>
          </cell>
          <cell r="AF201">
            <v>7.9988269693369324E-3</v>
          </cell>
        </row>
        <row r="202">
          <cell r="B202" t="str">
            <v>8.1.1</v>
          </cell>
          <cell r="C202" t="str">
            <v xml:space="preserve">       ФОТ</v>
          </cell>
          <cell r="D202" t="str">
            <v>тыс.руб</v>
          </cell>
          <cell r="E202">
            <v>13089</v>
          </cell>
          <cell r="F202">
            <v>17429</v>
          </cell>
          <cell r="G202">
            <v>14029.51</v>
          </cell>
          <cell r="H202">
            <v>705.5</v>
          </cell>
          <cell r="I202">
            <v>5635.01</v>
          </cell>
          <cell r="J202">
            <v>6340.51</v>
          </cell>
          <cell r="K202">
            <v>6263</v>
          </cell>
          <cell r="L202">
            <v>12603.51</v>
          </cell>
          <cell r="M202">
            <v>1426</v>
          </cell>
          <cell r="N202">
            <v>8841</v>
          </cell>
          <cell r="O202">
            <v>9336</v>
          </cell>
          <cell r="P202">
            <v>9933.5040000000008</v>
          </cell>
          <cell r="S202">
            <v>15391.233680000001</v>
          </cell>
          <cell r="T202">
            <v>705.5</v>
          </cell>
          <cell r="U202">
            <v>5635.01</v>
          </cell>
          <cell r="V202">
            <v>6340.51</v>
          </cell>
          <cell r="W202">
            <v>6845.96</v>
          </cell>
          <cell r="X202">
            <v>13186.470000000001</v>
          </cell>
          <cell r="Y202">
            <v>2204.76368</v>
          </cell>
          <cell r="AA202">
            <v>1426</v>
          </cell>
          <cell r="AB202">
            <v>14029.51</v>
          </cell>
          <cell r="AC202">
            <v>2204.76368</v>
          </cell>
          <cell r="AD202">
            <v>15391.233680000001</v>
          </cell>
          <cell r="AE202">
            <v>1361.723680000001</v>
          </cell>
          <cell r="AF202">
            <v>9.7061385607907974E-2</v>
          </cell>
        </row>
        <row r="203">
          <cell r="B203" t="str">
            <v>8.1.2</v>
          </cell>
          <cell r="C203" t="str">
            <v xml:space="preserve">       ЕСН</v>
          </cell>
          <cell r="D203" t="str">
            <v>тыс.руб</v>
          </cell>
          <cell r="E203">
            <v>3407</v>
          </cell>
          <cell r="F203">
            <v>4575</v>
          </cell>
          <cell r="G203">
            <v>3691.13</v>
          </cell>
          <cell r="H203">
            <v>181.3</v>
          </cell>
          <cell r="I203">
            <v>1478.83</v>
          </cell>
          <cell r="J203">
            <v>1660.1299999999999</v>
          </cell>
          <cell r="K203">
            <v>1653</v>
          </cell>
          <cell r="L203">
            <v>3313.13</v>
          </cell>
          <cell r="M203">
            <v>378</v>
          </cell>
          <cell r="N203">
            <v>2335</v>
          </cell>
          <cell r="O203">
            <v>2425.9</v>
          </cell>
          <cell r="P203">
            <v>2581.1576000000005</v>
          </cell>
          <cell r="S203">
            <v>4043.8156600000002</v>
          </cell>
          <cell r="T203">
            <v>181.3</v>
          </cell>
          <cell r="U203">
            <v>1478.83</v>
          </cell>
          <cell r="V203">
            <v>1660.1299999999999</v>
          </cell>
          <cell r="W203">
            <v>1804.24</v>
          </cell>
          <cell r="X203">
            <v>3464.37</v>
          </cell>
          <cell r="Y203">
            <v>579.44566000000009</v>
          </cell>
          <cell r="AA203">
            <v>378</v>
          </cell>
          <cell r="AB203">
            <v>3691.13</v>
          </cell>
          <cell r="AC203">
            <v>579.44566000000009</v>
          </cell>
          <cell r="AD203">
            <v>4043.8156600000002</v>
          </cell>
          <cell r="AE203">
            <v>352.6856600000001</v>
          </cell>
          <cell r="AF203">
            <v>9.5549509228881155E-2</v>
          </cell>
        </row>
        <row r="204">
          <cell r="B204" t="str">
            <v>8.1.3</v>
          </cell>
          <cell r="C204" t="str">
            <v xml:space="preserve">       Сырье, материалы, запасные части</v>
          </cell>
          <cell r="D204" t="str">
            <v>тыс.руб</v>
          </cell>
          <cell r="E204">
            <v>35239</v>
          </cell>
          <cell r="F204">
            <v>41253</v>
          </cell>
          <cell r="G204">
            <v>50564.020000000004</v>
          </cell>
          <cell r="H204">
            <v>1010.7</v>
          </cell>
          <cell r="I204">
            <v>19852.32</v>
          </cell>
          <cell r="J204">
            <v>20863.02</v>
          </cell>
          <cell r="K204">
            <v>20777</v>
          </cell>
          <cell r="L204">
            <v>41640.020000000004</v>
          </cell>
          <cell r="M204">
            <v>8924</v>
          </cell>
          <cell r="N204">
            <v>16922</v>
          </cell>
          <cell r="O204">
            <v>18022</v>
          </cell>
          <cell r="P204">
            <v>19175.407999999999</v>
          </cell>
          <cell r="Q204">
            <v>20613.563599999998</v>
          </cell>
          <cell r="S204">
            <v>49395.807840000001</v>
          </cell>
          <cell r="T204">
            <v>1010.7</v>
          </cell>
          <cell r="U204">
            <v>19852.32</v>
          </cell>
          <cell r="V204">
            <v>20863.02</v>
          </cell>
          <cell r="W204">
            <v>18566.199000000001</v>
          </cell>
          <cell r="X204">
            <v>39429.218999999997</v>
          </cell>
          <cell r="Y204">
            <v>9966.5888400000022</v>
          </cell>
          <cell r="AA204">
            <v>8924</v>
          </cell>
          <cell r="AB204">
            <v>50564.020000000004</v>
          </cell>
          <cell r="AC204">
            <v>9966.5888400000022</v>
          </cell>
          <cell r="AD204">
            <v>49395.807840000001</v>
          </cell>
          <cell r="AE204">
            <v>-1168.2121600000028</v>
          </cell>
          <cell r="AF204">
            <v>-2.3103625067785408E-2</v>
          </cell>
        </row>
        <row r="205">
          <cell r="B205" t="str">
            <v>8.1.4</v>
          </cell>
          <cell r="C205" t="str">
            <v xml:space="preserve">       Прочие затраты </v>
          </cell>
          <cell r="D205" t="str">
            <v>тыс.руб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N205">
            <v>0</v>
          </cell>
          <cell r="O205">
            <v>0</v>
          </cell>
          <cell r="P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 t="str">
            <v/>
          </cell>
        </row>
        <row r="206">
          <cell r="B206" t="str">
            <v>8.2</v>
          </cell>
          <cell r="C206" t="str">
            <v xml:space="preserve">Услуги сторонних ремонтных организаций </v>
          </cell>
          <cell r="D206" t="str">
            <v>тыс.руб</v>
          </cell>
          <cell r="E206">
            <v>6411</v>
          </cell>
          <cell r="F206">
            <v>12589</v>
          </cell>
          <cell r="G206">
            <v>27645.54</v>
          </cell>
          <cell r="H206">
            <v>0</v>
          </cell>
          <cell r="I206">
            <v>7238.54</v>
          </cell>
          <cell r="J206">
            <v>7238.54</v>
          </cell>
          <cell r="K206">
            <v>15382</v>
          </cell>
          <cell r="L206">
            <v>22620.54</v>
          </cell>
          <cell r="M206">
            <v>5025</v>
          </cell>
          <cell r="N206">
            <v>78724.399999999994</v>
          </cell>
          <cell r="O206">
            <v>83981.3</v>
          </cell>
          <cell r="P206">
            <v>89356.103200000012</v>
          </cell>
          <cell r="S206">
            <v>26988.41</v>
          </cell>
          <cell r="T206">
            <v>0</v>
          </cell>
          <cell r="U206">
            <v>7238.54</v>
          </cell>
          <cell r="V206">
            <v>7238.54</v>
          </cell>
          <cell r="W206">
            <v>11640.783000000001</v>
          </cell>
          <cell r="X206">
            <v>18879.323</v>
          </cell>
          <cell r="Y206">
            <v>8109.0869999999995</v>
          </cell>
          <cell r="AA206">
            <v>5025</v>
          </cell>
          <cell r="AB206">
            <v>27645.54</v>
          </cell>
          <cell r="AC206">
            <v>8109.0869999999995</v>
          </cell>
          <cell r="AD206">
            <v>26988.41</v>
          </cell>
          <cell r="AE206">
            <v>-657.13000000000102</v>
          </cell>
          <cell r="AF206">
            <v>-2.3769837738745598E-2</v>
          </cell>
        </row>
        <row r="207">
          <cell r="B207" t="str">
            <v>8.3</v>
          </cell>
          <cell r="C207" t="str">
            <v>Стоимость давальческих материалов</v>
          </cell>
          <cell r="D207" t="str">
            <v>тыс.руб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L207">
            <v>0</v>
          </cell>
          <cell r="N207">
            <v>0</v>
          </cell>
          <cell r="O207">
            <v>0</v>
          </cell>
          <cell r="P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 t="str">
            <v/>
          </cell>
        </row>
        <row r="208">
          <cell r="B208" t="str">
            <v>8.4</v>
          </cell>
          <cell r="C208" t="str">
            <v>Отчисления в ремонтный фонд</v>
          </cell>
          <cell r="D208" t="str">
            <v>тыс.руб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L208">
            <v>0</v>
          </cell>
          <cell r="N208">
            <v>0</v>
          </cell>
          <cell r="O208">
            <v>0</v>
          </cell>
          <cell r="P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 t="str">
            <v/>
          </cell>
        </row>
        <row r="210">
          <cell r="E210" t="str">
            <v>6. Смета затрат на производство и реализацию продукции (услуг) от обычной деятельности по основной продукции (услугам) *(План)</v>
          </cell>
          <cell r="S210" t="str">
            <v>6. Смета затрат на производство и реализацию продукции (услуг). Выполнение</v>
          </cell>
        </row>
        <row r="211">
          <cell r="B211" t="str">
            <v>Прочая продукция (услуги) основной деятельности</v>
          </cell>
        </row>
        <row r="212">
          <cell r="B212" t="str">
            <v>№ п/п</v>
          </cell>
          <cell r="C212" t="str">
            <v>Наименование</v>
          </cell>
          <cell r="D212" t="str">
            <v>Единицы измерения</v>
          </cell>
          <cell r="E212" t="str">
            <v xml:space="preserve"> 2007г. Факт</v>
          </cell>
          <cell r="F212" t="str">
            <v xml:space="preserve"> 2008г. Факт</v>
          </cell>
          <cell r="G212" t="str">
            <v xml:space="preserve"> 2009г. План</v>
          </cell>
          <cell r="H212" t="str">
            <v>В том числе по кварталам</v>
          </cell>
          <cell r="N212" t="str">
            <v xml:space="preserve"> 2010г. Прогноз</v>
          </cell>
          <cell r="O212" t="str">
            <v xml:space="preserve"> 2011г. Прогноз</v>
          </cell>
          <cell r="P212" t="str">
            <v xml:space="preserve"> 2012г. Прогноз</v>
          </cell>
          <cell r="Q212" t="str">
            <v xml:space="preserve"> 2013г. Прогноз</v>
          </cell>
          <cell r="S212" t="str">
            <v xml:space="preserve"> 2009г. Факт</v>
          </cell>
          <cell r="T212" t="str">
            <v>В том числе по кварталам</v>
          </cell>
          <cell r="AA212" t="str">
            <v>План отчётного периода</v>
          </cell>
          <cell r="AC212" t="str">
            <v>Факт за отчётный период</v>
          </cell>
          <cell r="AE212" t="str">
            <v>Отклонение факта от плана за год.</v>
          </cell>
        </row>
        <row r="213">
          <cell r="H213" t="str">
            <v>1 кв.</v>
          </cell>
          <cell r="I213" t="str">
            <v>2 кв.</v>
          </cell>
          <cell r="J213" t="str">
            <v>6 мес.</v>
          </cell>
          <cell r="K213" t="str">
            <v>3 кв.</v>
          </cell>
          <cell r="L213" t="str">
            <v>9 мес.</v>
          </cell>
          <cell r="M213" t="str">
            <v>4 кв.</v>
          </cell>
          <cell r="T213" t="str">
            <v>1 кв.</v>
          </cell>
          <cell r="U213" t="str">
            <v>2 кв.</v>
          </cell>
          <cell r="V213" t="str">
            <v>6 мес.</v>
          </cell>
          <cell r="W213" t="str">
            <v>3 кв.</v>
          </cell>
          <cell r="X213" t="str">
            <v>9 мес.</v>
          </cell>
          <cell r="Y213" t="str">
            <v>4 кв.</v>
          </cell>
          <cell r="AA213" t="str">
            <v>4 квартал</v>
          </cell>
          <cell r="AB213" t="str">
            <v>С начала года</v>
          </cell>
          <cell r="AC213" t="str">
            <v>4 квартал</v>
          </cell>
          <cell r="AD213" t="str">
            <v>С начала года</v>
          </cell>
          <cell r="AE213" t="str">
            <v>Абсолютное</v>
          </cell>
          <cell r="AF213" t="str">
            <v>Относительное</v>
          </cell>
        </row>
        <row r="214">
          <cell r="B214">
            <v>1</v>
          </cell>
          <cell r="C214">
            <v>2</v>
          </cell>
          <cell r="D214">
            <v>3</v>
          </cell>
          <cell r="E214">
            <v>4</v>
          </cell>
          <cell r="F214">
            <v>5</v>
          </cell>
          <cell r="G214">
            <v>6</v>
          </cell>
          <cell r="H214">
            <v>7</v>
          </cell>
          <cell r="I214">
            <v>8</v>
          </cell>
          <cell r="J214">
            <v>9</v>
          </cell>
          <cell r="K214">
            <v>10</v>
          </cell>
          <cell r="L214">
            <v>11</v>
          </cell>
          <cell r="M214">
            <v>12</v>
          </cell>
          <cell r="N214">
            <v>13</v>
          </cell>
          <cell r="O214">
            <v>14</v>
          </cell>
          <cell r="P214">
            <v>15</v>
          </cell>
          <cell r="Q214">
            <v>16</v>
          </cell>
          <cell r="S214">
            <v>17</v>
          </cell>
          <cell r="T214">
            <v>18</v>
          </cell>
          <cell r="U214">
            <v>19</v>
          </cell>
          <cell r="V214">
            <v>20</v>
          </cell>
          <cell r="W214">
            <v>21</v>
          </cell>
          <cell r="X214">
            <v>22</v>
          </cell>
          <cell r="Y214">
            <v>23</v>
          </cell>
          <cell r="AA214">
            <v>24</v>
          </cell>
          <cell r="AB214">
            <v>25</v>
          </cell>
          <cell r="AC214">
            <v>26</v>
          </cell>
          <cell r="AD214">
            <v>27</v>
          </cell>
          <cell r="AE214">
            <v>28</v>
          </cell>
          <cell r="AF214">
            <v>29</v>
          </cell>
        </row>
        <row r="215">
          <cell r="B215" t="str">
            <v>I.</v>
          </cell>
          <cell r="C215" t="str">
            <v>Затраты на производство и реализацию продукции (услуг), всего</v>
          </cell>
          <cell r="D215" t="str">
            <v>тыс.руб</v>
          </cell>
          <cell r="E215">
            <v>8462</v>
          </cell>
          <cell r="F215">
            <v>4550</v>
          </cell>
          <cell r="G215">
            <v>7305.3209999999999</v>
          </cell>
          <cell r="H215">
            <v>745.4910000000001</v>
          </cell>
          <cell r="I215">
            <v>3043.33</v>
          </cell>
          <cell r="J215">
            <v>3788.8209999999999</v>
          </cell>
          <cell r="K215">
            <v>1933.3999999999999</v>
          </cell>
          <cell r="L215">
            <v>5722.2209999999995</v>
          </cell>
          <cell r="M215">
            <v>1583.1</v>
          </cell>
          <cell r="N215">
            <v>12769.597924</v>
          </cell>
          <cell r="O215">
            <v>12977.937386983998</v>
          </cell>
          <cell r="P215">
            <v>13808.525379750976</v>
          </cell>
          <cell r="Q215">
            <v>0</v>
          </cell>
          <cell r="S215">
            <v>6684.2774500000005</v>
          </cell>
          <cell r="T215">
            <v>745.4910000000001</v>
          </cell>
          <cell r="U215">
            <v>3043.33</v>
          </cell>
          <cell r="V215">
            <v>3788.8209999999999</v>
          </cell>
          <cell r="W215">
            <v>1048.6889999999999</v>
          </cell>
          <cell r="X215">
            <v>4837.51</v>
          </cell>
          <cell r="Y215">
            <v>1846.7674500000003</v>
          </cell>
          <cell r="AA215">
            <v>1583.1</v>
          </cell>
          <cell r="AB215">
            <v>7305.3209999999999</v>
          </cell>
          <cell r="AC215">
            <v>1846.7674500000003</v>
          </cell>
          <cell r="AD215">
            <v>6684.2774500000005</v>
          </cell>
          <cell r="AE215">
            <v>-621.04354999999941</v>
          </cell>
          <cell r="AF215">
            <v>-8.5012492948632848E-2</v>
          </cell>
        </row>
        <row r="216">
          <cell r="B216" t="str">
            <v>1</v>
          </cell>
          <cell r="C216" t="str">
            <v xml:space="preserve">Материальные затраты </v>
          </cell>
          <cell r="D216" t="str">
            <v>тыс.руб</v>
          </cell>
          <cell r="E216">
            <v>1937</v>
          </cell>
          <cell r="F216">
            <v>1420</v>
          </cell>
          <cell r="G216">
            <v>2202.2709999999997</v>
          </cell>
          <cell r="H216">
            <v>208.661</v>
          </cell>
          <cell r="I216">
            <v>148.61000000000001</v>
          </cell>
          <cell r="J216">
            <v>357.27100000000002</v>
          </cell>
          <cell r="K216">
            <v>1074</v>
          </cell>
          <cell r="L216">
            <v>1431.271</v>
          </cell>
          <cell r="M216">
            <v>771</v>
          </cell>
          <cell r="N216">
            <v>3696.4491830000002</v>
          </cell>
          <cell r="O216">
            <v>3853.9250290779996</v>
          </cell>
          <cell r="P216">
            <v>4100.576230938992</v>
          </cell>
          <cell r="Q216">
            <v>0</v>
          </cell>
          <cell r="S216">
            <v>1666.7119500000001</v>
          </cell>
          <cell r="T216">
            <v>208.661</v>
          </cell>
          <cell r="U216">
            <v>148.61000000000001</v>
          </cell>
          <cell r="V216">
            <v>357.27100000000002</v>
          </cell>
          <cell r="W216">
            <v>263.26099999999997</v>
          </cell>
          <cell r="X216">
            <v>620.53199999999993</v>
          </cell>
          <cell r="Y216">
            <v>1046.1799500000002</v>
          </cell>
          <cell r="AA216">
            <v>771</v>
          </cell>
          <cell r="AB216">
            <v>2202.2709999999997</v>
          </cell>
          <cell r="AC216">
            <v>1046.1799500000002</v>
          </cell>
          <cell r="AD216">
            <v>1666.7119500000001</v>
          </cell>
          <cell r="AE216">
            <v>-535.55904999999962</v>
          </cell>
          <cell r="AF216">
            <v>-0.24318489867959014</v>
          </cell>
        </row>
        <row r="217">
          <cell r="B217" t="str">
            <v>1.1.</v>
          </cell>
          <cell r="C217" t="str">
            <v>Покупная электроэнергия на компенсацию потерь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 t="str">
            <v/>
          </cell>
        </row>
        <row r="218">
          <cell r="B218" t="str">
            <v>1.1.2.</v>
          </cell>
          <cell r="C218" t="str">
            <v xml:space="preserve">     - электроэнергия с оптового рынка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L218">
            <v>0</v>
          </cell>
          <cell r="N218">
            <v>0</v>
          </cell>
          <cell r="O218">
            <v>0</v>
          </cell>
          <cell r="P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AB218">
            <v>0</v>
          </cell>
          <cell r="AD218">
            <v>0</v>
          </cell>
          <cell r="AE218">
            <v>0</v>
          </cell>
          <cell r="AF218" t="str">
            <v/>
          </cell>
        </row>
        <row r="219">
          <cell r="B219" t="str">
            <v>1.1.3.</v>
          </cell>
          <cell r="C219" t="str">
            <v xml:space="preserve">     - электроэнергия с розничных рынков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L219">
            <v>0</v>
          </cell>
          <cell r="N219">
            <v>0</v>
          </cell>
          <cell r="O219">
            <v>0</v>
          </cell>
          <cell r="P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AB219">
            <v>0</v>
          </cell>
          <cell r="AD219">
            <v>0</v>
          </cell>
          <cell r="AE219">
            <v>0</v>
          </cell>
          <cell r="AF219" t="str">
            <v/>
          </cell>
        </row>
        <row r="220">
          <cell r="B220">
            <v>1.2</v>
          </cell>
          <cell r="C220" t="str">
            <v>Покупная энергия на производственные и хозяйственные нужды</v>
          </cell>
          <cell r="E220">
            <v>52</v>
          </cell>
          <cell r="F220">
            <v>165</v>
          </cell>
          <cell r="G220">
            <v>167.45999999999998</v>
          </cell>
          <cell r="H220">
            <v>58.4</v>
          </cell>
          <cell r="I220">
            <v>15.06</v>
          </cell>
          <cell r="J220">
            <v>73.459999999999994</v>
          </cell>
          <cell r="K220">
            <v>8</v>
          </cell>
          <cell r="L220">
            <v>81.459999999999994</v>
          </cell>
          <cell r="M220">
            <v>86</v>
          </cell>
          <cell r="N220">
            <v>1.1491829999999998</v>
          </cell>
          <cell r="O220">
            <v>1.2250290779999999</v>
          </cell>
          <cell r="P220">
            <v>1.303430938992</v>
          </cell>
          <cell r="S220">
            <v>129.74430000000001</v>
          </cell>
          <cell r="T220">
            <v>58.4</v>
          </cell>
          <cell r="U220">
            <v>15.06</v>
          </cell>
          <cell r="V220">
            <v>73.459999999999994</v>
          </cell>
          <cell r="W220">
            <v>18.020000000000003</v>
          </cell>
          <cell r="X220">
            <v>91.47999999999999</v>
          </cell>
          <cell r="Y220">
            <v>38.264300000000006</v>
          </cell>
          <cell r="AA220">
            <v>86</v>
          </cell>
          <cell r="AB220">
            <v>167.45999999999998</v>
          </cell>
          <cell r="AC220">
            <v>38.264300000000006</v>
          </cell>
          <cell r="AD220">
            <v>129.74430000000001</v>
          </cell>
          <cell r="AE220">
            <v>-37.71569999999997</v>
          </cell>
          <cell r="AF220">
            <v>-0.22522214260121806</v>
          </cell>
        </row>
        <row r="221">
          <cell r="B221" t="str">
            <v>1.5.</v>
          </cell>
          <cell r="C221" t="str">
            <v>Cырье и материалы</v>
          </cell>
          <cell r="D221" t="str">
            <v>тыс.руб</v>
          </cell>
          <cell r="E221">
            <v>1885</v>
          </cell>
          <cell r="F221">
            <v>1255</v>
          </cell>
          <cell r="G221">
            <v>2034.8110000000001</v>
          </cell>
          <cell r="H221">
            <v>150.261</v>
          </cell>
          <cell r="I221">
            <v>133.55000000000001</v>
          </cell>
          <cell r="J221">
            <v>283.81100000000004</v>
          </cell>
          <cell r="K221">
            <v>1066</v>
          </cell>
          <cell r="L221">
            <v>1349.8110000000001</v>
          </cell>
          <cell r="M221">
            <v>685</v>
          </cell>
          <cell r="N221">
            <v>3695.3</v>
          </cell>
          <cell r="O221">
            <v>3852.7</v>
          </cell>
          <cell r="P221">
            <v>4099.2727999999997</v>
          </cell>
          <cell r="S221">
            <v>1536.96765</v>
          </cell>
          <cell r="T221">
            <v>150.261</v>
          </cell>
          <cell r="U221">
            <v>133.55000000000001</v>
          </cell>
          <cell r="V221">
            <v>283.81100000000004</v>
          </cell>
          <cell r="W221">
            <v>245.24099999999999</v>
          </cell>
          <cell r="X221">
            <v>529.05200000000002</v>
          </cell>
          <cell r="Y221">
            <v>1007.9156500000001</v>
          </cell>
          <cell r="AA221">
            <v>685</v>
          </cell>
          <cell r="AB221">
            <v>2034.8110000000001</v>
          </cell>
          <cell r="AC221">
            <v>1007.9156500000001</v>
          </cell>
          <cell r="AD221">
            <v>1536.96765</v>
          </cell>
          <cell r="AE221">
            <v>-497.8433500000001</v>
          </cell>
          <cell r="AF221">
            <v>-0.24466318984908184</v>
          </cell>
        </row>
        <row r="222">
          <cell r="B222" t="str">
            <v xml:space="preserve"> 1.5.1</v>
          </cell>
          <cell r="C222" t="str">
            <v xml:space="preserve">     в т.ч.  ГСМ</v>
          </cell>
          <cell r="D222" t="str">
            <v>тыс.руб</v>
          </cell>
          <cell r="E222">
            <v>800</v>
          </cell>
          <cell r="F222">
            <v>342</v>
          </cell>
          <cell r="G222">
            <v>418.33100000000002</v>
          </cell>
          <cell r="H222">
            <v>66.461000000000013</v>
          </cell>
          <cell r="I222">
            <v>66.87</v>
          </cell>
          <cell r="J222">
            <v>133.33100000000002</v>
          </cell>
          <cell r="K222">
            <v>137</v>
          </cell>
          <cell r="L222">
            <v>270.33100000000002</v>
          </cell>
          <cell r="M222">
            <v>148</v>
          </cell>
          <cell r="N222">
            <v>534.37009499999999</v>
          </cell>
          <cell r="O222">
            <v>569.63852127000007</v>
          </cell>
          <cell r="P222">
            <v>606.09538663128012</v>
          </cell>
          <cell r="S222">
            <v>317.58940000000001</v>
          </cell>
          <cell r="T222">
            <v>66.461000000000013</v>
          </cell>
          <cell r="U222">
            <v>66.87</v>
          </cell>
          <cell r="V222">
            <v>133.33100000000002</v>
          </cell>
          <cell r="W222">
            <v>79.320999999999998</v>
          </cell>
          <cell r="X222">
            <v>212.65200000000002</v>
          </cell>
          <cell r="Y222">
            <v>104.9374</v>
          </cell>
          <cell r="AA222">
            <v>148</v>
          </cell>
          <cell r="AB222">
            <v>418.33100000000002</v>
          </cell>
          <cell r="AC222">
            <v>104.9374</v>
          </cell>
          <cell r="AD222">
            <v>317.58940000000001</v>
          </cell>
          <cell r="AE222">
            <v>-100.74160000000001</v>
          </cell>
          <cell r="AF222">
            <v>-0.24081791691268398</v>
          </cell>
        </row>
        <row r="223">
          <cell r="B223" t="str">
            <v>2</v>
          </cell>
          <cell r="C223" t="str">
            <v xml:space="preserve">Работы и услуги производственного характера  </v>
          </cell>
          <cell r="D223" t="str">
            <v>тыс.руб</v>
          </cell>
          <cell r="E223">
            <v>96</v>
          </cell>
          <cell r="F223">
            <v>39</v>
          </cell>
          <cell r="G223">
            <v>7.6599999999999993</v>
          </cell>
          <cell r="H223">
            <v>0</v>
          </cell>
          <cell r="I223">
            <v>7.6599999999999993</v>
          </cell>
          <cell r="J223">
            <v>7.6599999999999993</v>
          </cell>
          <cell r="K223">
            <v>0</v>
          </cell>
          <cell r="L223">
            <v>7.6599999999999993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8.5399999999999991</v>
          </cell>
          <cell r="T223">
            <v>0</v>
          </cell>
          <cell r="U223">
            <v>7.6599999999999993</v>
          </cell>
          <cell r="V223">
            <v>7.6599999999999993</v>
          </cell>
          <cell r="W223">
            <v>0.64</v>
          </cell>
          <cell r="X223">
            <v>8.2999999999999989</v>
          </cell>
          <cell r="Y223">
            <v>0.24</v>
          </cell>
          <cell r="AA223">
            <v>0</v>
          </cell>
          <cell r="AB223">
            <v>7.6599999999999993</v>
          </cell>
          <cell r="AC223">
            <v>0.24</v>
          </cell>
          <cell r="AD223">
            <v>8.5399999999999991</v>
          </cell>
          <cell r="AE223">
            <v>0.87999999999999989</v>
          </cell>
          <cell r="AF223">
            <v>0.11488250652741513</v>
          </cell>
        </row>
        <row r="224">
          <cell r="B224" t="str">
            <v>2.1</v>
          </cell>
          <cell r="C224" t="str">
            <v>Услуги подрядчиков по обслуживанию и ремонту оборудования</v>
          </cell>
          <cell r="D224" t="str">
            <v>тыс.руб</v>
          </cell>
          <cell r="E224">
            <v>85</v>
          </cell>
          <cell r="F224">
            <v>31</v>
          </cell>
          <cell r="G224">
            <v>7.46</v>
          </cell>
          <cell r="H224">
            <v>0</v>
          </cell>
          <cell r="I224">
            <v>7.46</v>
          </cell>
          <cell r="J224">
            <v>7.46</v>
          </cell>
          <cell r="L224">
            <v>7.46</v>
          </cell>
          <cell r="N224">
            <v>0</v>
          </cell>
          <cell r="O224">
            <v>0</v>
          </cell>
          <cell r="P224">
            <v>0</v>
          </cell>
          <cell r="S224">
            <v>8.02</v>
          </cell>
          <cell r="T224">
            <v>0</v>
          </cell>
          <cell r="U224">
            <v>7.46</v>
          </cell>
          <cell r="V224">
            <v>7.46</v>
          </cell>
          <cell r="W224">
            <v>0.37</v>
          </cell>
          <cell r="X224">
            <v>7.83</v>
          </cell>
          <cell r="Y224">
            <v>0.19</v>
          </cell>
          <cell r="AB224">
            <v>7.46</v>
          </cell>
          <cell r="AC224">
            <v>0.19</v>
          </cell>
          <cell r="AD224">
            <v>8.02</v>
          </cell>
          <cell r="AE224">
            <v>0.55999999999999961</v>
          </cell>
          <cell r="AF224">
            <v>7.506702412868628E-2</v>
          </cell>
        </row>
        <row r="225">
          <cell r="B225" t="str">
            <v>2.2</v>
          </cell>
          <cell r="C225" t="str">
            <v>Транспортные услуги</v>
          </cell>
          <cell r="D225" t="str">
            <v>тыс.руб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L225">
            <v>0</v>
          </cell>
          <cell r="N225">
            <v>0</v>
          </cell>
          <cell r="O225">
            <v>0</v>
          </cell>
          <cell r="P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AB225">
            <v>0</v>
          </cell>
          <cell r="AD225">
            <v>0</v>
          </cell>
          <cell r="AE225">
            <v>0</v>
          </cell>
          <cell r="AF225" t="str">
            <v/>
          </cell>
        </row>
        <row r="226">
          <cell r="B226" t="str">
            <v>2.3</v>
          </cell>
          <cell r="C226" t="str">
            <v>Услуги сетевых компаний по передаче э/э</v>
          </cell>
          <cell r="D226" t="str">
            <v>тыс.руб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 t="str">
            <v/>
          </cell>
        </row>
        <row r="227">
          <cell r="B227" t="str">
            <v>2.3.1</v>
          </cell>
          <cell r="C227" t="str">
            <v>Услуги ОАО "ФСК ЕЭС"</v>
          </cell>
          <cell r="D227" t="str">
            <v>тыс.руб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 t="str">
            <v/>
          </cell>
        </row>
        <row r="228">
          <cell r="B228" t="str">
            <v>2.3.1.1</v>
          </cell>
          <cell r="C228" t="str">
            <v xml:space="preserve"> по ставке на содержание сетей</v>
          </cell>
          <cell r="D228" t="str">
            <v>тыс.руб</v>
          </cell>
          <cell r="E228">
            <v>0</v>
          </cell>
          <cell r="F228">
            <v>0</v>
          </cell>
          <cell r="G228">
            <v>0</v>
          </cell>
          <cell r="J228">
            <v>0</v>
          </cell>
          <cell r="L228">
            <v>0</v>
          </cell>
          <cell r="N228">
            <v>0</v>
          </cell>
          <cell r="O228">
            <v>0</v>
          </cell>
          <cell r="P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X228">
            <v>0</v>
          </cell>
          <cell r="AB228">
            <v>0</v>
          </cell>
          <cell r="AD228">
            <v>0</v>
          </cell>
          <cell r="AE228">
            <v>0</v>
          </cell>
          <cell r="AF228" t="str">
            <v/>
          </cell>
        </row>
        <row r="229">
          <cell r="B229" t="str">
            <v>2.3.1.2</v>
          </cell>
          <cell r="C229" t="str">
            <v xml:space="preserve"> по ставке на оплату потерь электроэнергии</v>
          </cell>
          <cell r="D229" t="str">
            <v>тыс.руб</v>
          </cell>
          <cell r="E229">
            <v>0</v>
          </cell>
          <cell r="F229">
            <v>0</v>
          </cell>
          <cell r="G229">
            <v>0</v>
          </cell>
          <cell r="J229">
            <v>0</v>
          </cell>
          <cell r="L229">
            <v>0</v>
          </cell>
          <cell r="N229">
            <v>0</v>
          </cell>
          <cell r="O229">
            <v>0</v>
          </cell>
          <cell r="P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X229">
            <v>0</v>
          </cell>
          <cell r="AB229">
            <v>0</v>
          </cell>
          <cell r="AD229">
            <v>0</v>
          </cell>
          <cell r="AE229">
            <v>0</v>
          </cell>
          <cell r="AF229" t="str">
            <v/>
          </cell>
        </row>
        <row r="230">
          <cell r="B230" t="str">
            <v>2.3.2</v>
          </cell>
          <cell r="C230" t="str">
            <v>Услуги распределительных сетевых компаний</v>
          </cell>
          <cell r="D230" t="str">
            <v>тыс.руб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 t="str">
            <v/>
          </cell>
        </row>
        <row r="231">
          <cell r="B231" t="str">
            <v>2.3.2.1</v>
          </cell>
          <cell r="C231" t="str">
            <v>РСК Холдинга</v>
          </cell>
          <cell r="D231" t="str">
            <v>тыс.руб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L231">
            <v>0</v>
          </cell>
          <cell r="N231">
            <v>0</v>
          </cell>
          <cell r="O231">
            <v>0</v>
          </cell>
          <cell r="P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AB231">
            <v>0</v>
          </cell>
          <cell r="AD231">
            <v>0</v>
          </cell>
          <cell r="AE231">
            <v>0</v>
          </cell>
          <cell r="AF231" t="str">
            <v/>
          </cell>
        </row>
        <row r="232">
          <cell r="B232" t="str">
            <v>2.3.2.1</v>
          </cell>
          <cell r="C232" t="str">
            <v xml:space="preserve">                    прочих сетевых компаний</v>
          </cell>
          <cell r="D232" t="str">
            <v>тыс.руб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L232">
            <v>0</v>
          </cell>
          <cell r="N232">
            <v>0</v>
          </cell>
          <cell r="O232">
            <v>0</v>
          </cell>
          <cell r="P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AB232">
            <v>0</v>
          </cell>
          <cell r="AD232">
            <v>0</v>
          </cell>
          <cell r="AE232">
            <v>0</v>
          </cell>
          <cell r="AF232" t="str">
            <v/>
          </cell>
        </row>
        <row r="233">
          <cell r="B233" t="str">
            <v>2.4</v>
          </cell>
          <cell r="C233" t="str">
            <v>Услуги по испытанию и поверке приборов</v>
          </cell>
          <cell r="D233" t="str">
            <v>тыс.руб</v>
          </cell>
          <cell r="E233">
            <v>4</v>
          </cell>
          <cell r="F233">
            <v>1</v>
          </cell>
          <cell r="G233">
            <v>0.1</v>
          </cell>
          <cell r="H233">
            <v>0</v>
          </cell>
          <cell r="I233">
            <v>0.1</v>
          </cell>
          <cell r="J233">
            <v>0.1</v>
          </cell>
          <cell r="L233">
            <v>0.1</v>
          </cell>
          <cell r="N233">
            <v>0</v>
          </cell>
          <cell r="O233">
            <v>0</v>
          </cell>
          <cell r="P233">
            <v>0</v>
          </cell>
          <cell r="S233">
            <v>0.42</v>
          </cell>
          <cell r="T233">
            <v>0</v>
          </cell>
          <cell r="U233">
            <v>0.1</v>
          </cell>
          <cell r="V233">
            <v>0.1</v>
          </cell>
          <cell r="W233">
            <v>0.27</v>
          </cell>
          <cell r="X233">
            <v>0.37</v>
          </cell>
          <cell r="Y233">
            <v>0.05</v>
          </cell>
          <cell r="AB233">
            <v>0.1</v>
          </cell>
          <cell r="AC233">
            <v>0.05</v>
          </cell>
          <cell r="AD233">
            <v>0.42</v>
          </cell>
          <cell r="AE233">
            <v>0.31999999999999995</v>
          </cell>
          <cell r="AF233">
            <v>3.1999999999999993</v>
          </cell>
        </row>
        <row r="234">
          <cell r="B234" t="str">
            <v>2.5</v>
          </cell>
          <cell r="C234" t="str">
            <v>Услуги коммерческого учета электроэнергии</v>
          </cell>
          <cell r="D234" t="str">
            <v>тыс.руб</v>
          </cell>
          <cell r="E234">
            <v>7</v>
          </cell>
          <cell r="F234">
            <v>4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L234">
            <v>0</v>
          </cell>
          <cell r="N234">
            <v>0</v>
          </cell>
          <cell r="O234">
            <v>0</v>
          </cell>
          <cell r="P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 t="str">
            <v/>
          </cell>
        </row>
        <row r="235">
          <cell r="B235" t="str">
            <v>2.6</v>
          </cell>
          <cell r="C235" t="str">
            <v>Услуги по передаче теплоэнергии</v>
          </cell>
          <cell r="D235" t="str">
            <v>тыс.руб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L235">
            <v>0</v>
          </cell>
          <cell r="N235">
            <v>0</v>
          </cell>
          <cell r="O235">
            <v>0</v>
          </cell>
          <cell r="P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 t="str">
            <v/>
          </cell>
        </row>
        <row r="236">
          <cell r="B236" t="str">
            <v>2.7</v>
          </cell>
          <cell r="C236" t="str">
            <v>Прочие услуги производственного характера</v>
          </cell>
          <cell r="D236" t="str">
            <v>тыс.руб</v>
          </cell>
          <cell r="E236">
            <v>0</v>
          </cell>
          <cell r="F236">
            <v>3</v>
          </cell>
          <cell r="G236">
            <v>0.1</v>
          </cell>
          <cell r="H236">
            <v>0</v>
          </cell>
          <cell r="I236">
            <v>0.1</v>
          </cell>
          <cell r="J236">
            <v>0.1</v>
          </cell>
          <cell r="L236">
            <v>0.1</v>
          </cell>
          <cell r="N236">
            <v>0</v>
          </cell>
          <cell r="O236">
            <v>0</v>
          </cell>
          <cell r="P236">
            <v>0</v>
          </cell>
          <cell r="S236">
            <v>0.1</v>
          </cell>
          <cell r="T236">
            <v>0</v>
          </cell>
          <cell r="U236">
            <v>0.1</v>
          </cell>
          <cell r="V236">
            <v>0.1</v>
          </cell>
          <cell r="W236">
            <v>0</v>
          </cell>
          <cell r="X236">
            <v>0.1</v>
          </cell>
          <cell r="Y236">
            <v>0</v>
          </cell>
          <cell r="AB236">
            <v>0.1</v>
          </cell>
          <cell r="AC236">
            <v>0</v>
          </cell>
          <cell r="AD236">
            <v>0.1</v>
          </cell>
          <cell r="AE236">
            <v>0</v>
          </cell>
          <cell r="AF236">
            <v>0</v>
          </cell>
        </row>
        <row r="237">
          <cell r="B237" t="str">
            <v>3</v>
          </cell>
          <cell r="C237" t="str">
            <v>Затраты на оплату труда</v>
          </cell>
          <cell r="D237" t="str">
            <v>тыс.руб</v>
          </cell>
          <cell r="E237">
            <v>4282</v>
          </cell>
          <cell r="F237">
            <v>2308</v>
          </cell>
          <cell r="G237">
            <v>1689.22</v>
          </cell>
          <cell r="H237">
            <v>398.1</v>
          </cell>
          <cell r="I237">
            <v>476.12</v>
          </cell>
          <cell r="J237">
            <v>874.22</v>
          </cell>
          <cell r="K237">
            <v>410</v>
          </cell>
          <cell r="L237">
            <v>1284.22</v>
          </cell>
          <cell r="M237">
            <v>405</v>
          </cell>
          <cell r="N237">
            <v>5642.7</v>
          </cell>
          <cell r="O237">
            <v>5661.11</v>
          </cell>
          <cell r="P237">
            <v>6023.4210400000002</v>
          </cell>
          <cell r="S237">
            <v>1849.3161200000002</v>
          </cell>
          <cell r="T237">
            <v>398.1</v>
          </cell>
          <cell r="U237">
            <v>476.12</v>
          </cell>
          <cell r="V237">
            <v>874.22</v>
          </cell>
          <cell r="W237">
            <v>597.19000000000005</v>
          </cell>
          <cell r="X237">
            <v>1471.41</v>
          </cell>
          <cell r="Y237">
            <v>377.90612000000004</v>
          </cell>
          <cell r="AA237">
            <v>405</v>
          </cell>
          <cell r="AB237">
            <v>1689.22</v>
          </cell>
          <cell r="AC237">
            <v>377.90612000000004</v>
          </cell>
          <cell r="AD237">
            <v>1849.3161200000002</v>
          </cell>
          <cell r="AE237">
            <v>160.09612000000016</v>
          </cell>
          <cell r="AF237">
            <v>9.4775174340820112E-2</v>
          </cell>
        </row>
        <row r="238">
          <cell r="B238" t="str">
            <v>4</v>
          </cell>
          <cell r="C238" t="str">
            <v>ЕСН</v>
          </cell>
          <cell r="D238" t="str">
            <v>тыс.руб</v>
          </cell>
          <cell r="E238">
            <v>1080</v>
          </cell>
          <cell r="F238">
            <v>598</v>
          </cell>
          <cell r="G238">
            <v>446.52000000000004</v>
          </cell>
          <cell r="H238">
            <v>105.5</v>
          </cell>
          <cell r="I238">
            <v>129.12</v>
          </cell>
          <cell r="J238">
            <v>234.62</v>
          </cell>
          <cell r="K238">
            <v>106.6</v>
          </cell>
          <cell r="L238">
            <v>341.22</v>
          </cell>
          <cell r="M238">
            <v>105.3</v>
          </cell>
          <cell r="N238">
            <v>1489</v>
          </cell>
          <cell r="O238">
            <v>1494</v>
          </cell>
          <cell r="P238">
            <v>1589.616</v>
          </cell>
          <cell r="S238">
            <v>476.33973000000003</v>
          </cell>
          <cell r="T238">
            <v>105.5</v>
          </cell>
          <cell r="U238">
            <v>129.12</v>
          </cell>
          <cell r="V238">
            <v>234.62</v>
          </cell>
          <cell r="W238">
            <v>147.30000000000001</v>
          </cell>
          <cell r="X238">
            <v>381.92</v>
          </cell>
          <cell r="Y238">
            <v>94.419730000000001</v>
          </cell>
          <cell r="AA238">
            <v>105.3</v>
          </cell>
          <cell r="AB238">
            <v>446.52000000000004</v>
          </cell>
          <cell r="AC238">
            <v>94.419730000000001</v>
          </cell>
          <cell r="AD238">
            <v>476.33973000000003</v>
          </cell>
          <cell r="AE238">
            <v>29.819729999999993</v>
          </cell>
          <cell r="AF238">
            <v>6.6782518140284852E-2</v>
          </cell>
        </row>
        <row r="239">
          <cell r="B239" t="str">
            <v>5</v>
          </cell>
          <cell r="C239" t="str">
            <v>Отчисления на НПО (НПФ энергетики)</v>
          </cell>
          <cell r="D239" t="str">
            <v>тыс.руб</v>
          </cell>
          <cell r="E239">
            <v>0</v>
          </cell>
          <cell r="F239">
            <v>0</v>
          </cell>
          <cell r="G239">
            <v>0.61</v>
          </cell>
          <cell r="H239">
            <v>0.2</v>
          </cell>
          <cell r="I239">
            <v>0.41</v>
          </cell>
          <cell r="J239">
            <v>0.61</v>
          </cell>
          <cell r="L239">
            <v>0.61</v>
          </cell>
          <cell r="N239">
            <v>405</v>
          </cell>
          <cell r="O239">
            <v>335</v>
          </cell>
          <cell r="P239">
            <v>356.44</v>
          </cell>
          <cell r="S239">
            <v>1.2236499999999999</v>
          </cell>
          <cell r="T239">
            <v>0.2</v>
          </cell>
          <cell r="U239">
            <v>0.41</v>
          </cell>
          <cell r="V239">
            <v>0.61</v>
          </cell>
          <cell r="W239">
            <v>0.41100000000000003</v>
          </cell>
          <cell r="X239">
            <v>1.0209999999999999</v>
          </cell>
          <cell r="Y239">
            <v>0.20265000000000002</v>
          </cell>
          <cell r="AB239">
            <v>0.61</v>
          </cell>
          <cell r="AC239">
            <v>0.20265000000000002</v>
          </cell>
          <cell r="AD239">
            <v>1.2236499999999999</v>
          </cell>
          <cell r="AE239">
            <v>0.61364999999999992</v>
          </cell>
          <cell r="AF239">
            <v>1.0059836065573768</v>
          </cell>
        </row>
        <row r="240">
          <cell r="B240" t="str">
            <v>6</v>
          </cell>
          <cell r="C240" t="str">
            <v>Амортизация основных средств и НМА</v>
          </cell>
          <cell r="D240" t="str">
            <v>тыс.руб</v>
          </cell>
          <cell r="E240">
            <v>81</v>
          </cell>
          <cell r="F240">
            <v>60</v>
          </cell>
          <cell r="G240">
            <v>61.29</v>
          </cell>
          <cell r="H240">
            <v>8.4</v>
          </cell>
          <cell r="I240">
            <v>7.89</v>
          </cell>
          <cell r="J240">
            <v>16.29</v>
          </cell>
          <cell r="K240">
            <v>22</v>
          </cell>
          <cell r="L240">
            <v>38.29</v>
          </cell>
          <cell r="M240">
            <v>23</v>
          </cell>
          <cell r="N240">
            <v>0</v>
          </cell>
          <cell r="O240">
            <v>0</v>
          </cell>
          <cell r="P240">
            <v>0</v>
          </cell>
          <cell r="S240">
            <v>34.350020000000001</v>
          </cell>
          <cell r="T240">
            <v>8.4</v>
          </cell>
          <cell r="U240">
            <v>7.89</v>
          </cell>
          <cell r="V240">
            <v>16.29</v>
          </cell>
          <cell r="W240">
            <v>11.719999999999999</v>
          </cell>
          <cell r="X240">
            <v>28.009999999999998</v>
          </cell>
          <cell r="Y240">
            <v>6.3400200000000009</v>
          </cell>
          <cell r="AA240">
            <v>23</v>
          </cell>
          <cell r="AB240">
            <v>61.29</v>
          </cell>
          <cell r="AC240">
            <v>6.3400200000000009</v>
          </cell>
          <cell r="AD240">
            <v>34.350020000000001</v>
          </cell>
          <cell r="AE240">
            <v>-26.939979999999998</v>
          </cell>
          <cell r="AF240">
            <v>-0.43954935552292379</v>
          </cell>
        </row>
        <row r="241">
          <cell r="B241" t="str">
            <v>6.1</v>
          </cell>
          <cell r="C241" t="str">
            <v xml:space="preserve">       в том числе амортизация основных средств</v>
          </cell>
          <cell r="D241" t="str">
            <v>тыс.руб</v>
          </cell>
          <cell r="E241">
            <v>81</v>
          </cell>
          <cell r="F241">
            <v>60</v>
          </cell>
          <cell r="G241">
            <v>61.29</v>
          </cell>
          <cell r="H241">
            <v>8.4</v>
          </cell>
          <cell r="I241">
            <v>7.89</v>
          </cell>
          <cell r="J241">
            <v>16.29</v>
          </cell>
          <cell r="K241">
            <v>22</v>
          </cell>
          <cell r="L241">
            <v>38.29</v>
          </cell>
          <cell r="M241">
            <v>23</v>
          </cell>
          <cell r="N241">
            <v>0</v>
          </cell>
          <cell r="O241">
            <v>0</v>
          </cell>
          <cell r="P241">
            <v>0</v>
          </cell>
          <cell r="S241">
            <v>34.350020000000001</v>
          </cell>
          <cell r="T241">
            <v>8.4</v>
          </cell>
          <cell r="U241">
            <v>7.89</v>
          </cell>
          <cell r="V241">
            <v>16.29</v>
          </cell>
          <cell r="W241">
            <v>11.719999999999999</v>
          </cell>
          <cell r="X241">
            <v>28.009999999999998</v>
          </cell>
          <cell r="Y241">
            <v>6.3400200000000009</v>
          </cell>
          <cell r="AA241">
            <v>23</v>
          </cell>
          <cell r="AB241">
            <v>61.29</v>
          </cell>
          <cell r="AC241">
            <v>6.3400200000000009</v>
          </cell>
          <cell r="AD241">
            <v>34.350020000000001</v>
          </cell>
          <cell r="AE241">
            <v>-26.939979999999998</v>
          </cell>
          <cell r="AF241">
            <v>-0.43954935552292379</v>
          </cell>
        </row>
        <row r="242">
          <cell r="B242" t="str">
            <v>7</v>
          </cell>
          <cell r="C242" t="str">
            <v>Прочие затраты</v>
          </cell>
          <cell r="D242" t="str">
            <v>тыс.руб</v>
          </cell>
          <cell r="E242">
            <v>986</v>
          </cell>
          <cell r="F242">
            <v>125</v>
          </cell>
          <cell r="G242">
            <v>2897.7500000000005</v>
          </cell>
          <cell r="H242">
            <v>24.630000000000003</v>
          </cell>
          <cell r="I242">
            <v>2273.52</v>
          </cell>
          <cell r="J242">
            <v>2298.15</v>
          </cell>
          <cell r="K242">
            <v>320.8</v>
          </cell>
          <cell r="L242">
            <v>2618.9500000000003</v>
          </cell>
          <cell r="M242">
            <v>278.8</v>
          </cell>
          <cell r="N242">
            <v>1536.4487409999999</v>
          </cell>
          <cell r="O242">
            <v>1633.9023579059999</v>
          </cell>
          <cell r="P242">
            <v>1738.4721088119841</v>
          </cell>
          <cell r="Q242">
            <v>0</v>
          </cell>
          <cell r="S242">
            <v>2647.7959799999999</v>
          </cell>
          <cell r="T242">
            <v>24.630000000000003</v>
          </cell>
          <cell r="U242">
            <v>2273.52</v>
          </cell>
          <cell r="V242">
            <v>2298.15</v>
          </cell>
          <cell r="W242">
            <v>28.167000000000002</v>
          </cell>
          <cell r="X242">
            <v>2326.317</v>
          </cell>
          <cell r="Y242">
            <v>321.47897999999998</v>
          </cell>
          <cell r="AA242">
            <v>278.8</v>
          </cell>
          <cell r="AB242">
            <v>2897.7500000000005</v>
          </cell>
          <cell r="AC242">
            <v>321.47897999999998</v>
          </cell>
          <cell r="AD242">
            <v>2647.7959799999999</v>
          </cell>
          <cell r="AE242">
            <v>-249.95402000000058</v>
          </cell>
          <cell r="AF242">
            <v>-8.6257965663014594E-2</v>
          </cell>
        </row>
        <row r="243">
          <cell r="B243" t="str">
            <v>7.1</v>
          </cell>
          <cell r="C243" t="str">
            <v xml:space="preserve">               Оплата услуг РАО "Холдинг МРСК" </v>
          </cell>
          <cell r="D243" t="str">
            <v>тыс.руб</v>
          </cell>
          <cell r="E243">
            <v>0</v>
          </cell>
          <cell r="F243">
            <v>0</v>
          </cell>
          <cell r="G243">
            <v>0</v>
          </cell>
          <cell r="J243">
            <v>0</v>
          </cell>
          <cell r="L243">
            <v>0</v>
          </cell>
          <cell r="N243">
            <v>0</v>
          </cell>
          <cell r="O243">
            <v>0</v>
          </cell>
          <cell r="P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AB243">
            <v>0</v>
          </cell>
          <cell r="AD243">
            <v>0</v>
          </cell>
          <cell r="AE243">
            <v>0</v>
          </cell>
          <cell r="AF243" t="str">
            <v/>
          </cell>
        </row>
        <row r="244">
          <cell r="B244">
            <v>7.2</v>
          </cell>
          <cell r="C244" t="str">
            <v xml:space="preserve">        Оплата услуг ОАО "СО-ЦДУ ЕЭС"</v>
          </cell>
          <cell r="D244" t="str">
            <v>тыс.руб</v>
          </cell>
          <cell r="E244">
            <v>0</v>
          </cell>
          <cell r="F244">
            <v>0</v>
          </cell>
          <cell r="G244">
            <v>0</v>
          </cell>
          <cell r="J244">
            <v>0</v>
          </cell>
          <cell r="L244">
            <v>0</v>
          </cell>
          <cell r="N244">
            <v>0</v>
          </cell>
          <cell r="O244">
            <v>0</v>
          </cell>
          <cell r="P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AB244">
            <v>0</v>
          </cell>
          <cell r="AD244">
            <v>0</v>
          </cell>
          <cell r="AE244">
            <v>0</v>
          </cell>
          <cell r="AF244" t="str">
            <v/>
          </cell>
        </row>
        <row r="245">
          <cell r="B245">
            <v>7.3</v>
          </cell>
          <cell r="C245" t="str">
            <v xml:space="preserve">        Оплата услуг операторов рынка:</v>
          </cell>
          <cell r="D245" t="str">
            <v>тыс.руб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0</v>
          </cell>
          <cell r="AE245">
            <v>0</v>
          </cell>
          <cell r="AF245" t="str">
            <v/>
          </cell>
        </row>
        <row r="246">
          <cell r="B246" t="str">
            <v>7.3.1.</v>
          </cell>
          <cell r="C246" t="str">
            <v xml:space="preserve">                     НП ''АТС''</v>
          </cell>
          <cell r="D246" t="str">
            <v>тыс.руб</v>
          </cell>
          <cell r="E246">
            <v>0</v>
          </cell>
          <cell r="F246">
            <v>0</v>
          </cell>
          <cell r="G246">
            <v>0</v>
          </cell>
          <cell r="J246">
            <v>0</v>
          </cell>
          <cell r="L246">
            <v>0</v>
          </cell>
          <cell r="N246">
            <v>0</v>
          </cell>
          <cell r="O246">
            <v>0</v>
          </cell>
          <cell r="P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AB246">
            <v>0</v>
          </cell>
          <cell r="AD246">
            <v>0</v>
          </cell>
          <cell r="AE246">
            <v>0</v>
          </cell>
          <cell r="AF246" t="str">
            <v/>
          </cell>
        </row>
        <row r="247">
          <cell r="B247" t="str">
            <v>7.3.2.</v>
          </cell>
          <cell r="C247" t="str">
            <v xml:space="preserve">                     ЗАО ''ЦФР''</v>
          </cell>
          <cell r="D247" t="str">
            <v>тыс.руб</v>
          </cell>
          <cell r="E247">
            <v>0</v>
          </cell>
          <cell r="F247">
            <v>0</v>
          </cell>
          <cell r="G247">
            <v>0</v>
          </cell>
          <cell r="J247">
            <v>0</v>
          </cell>
          <cell r="L247">
            <v>0</v>
          </cell>
          <cell r="N247">
            <v>0</v>
          </cell>
          <cell r="O247">
            <v>0</v>
          </cell>
          <cell r="P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AB247">
            <v>0</v>
          </cell>
          <cell r="AD247">
            <v>0</v>
          </cell>
          <cell r="AE247">
            <v>0</v>
          </cell>
          <cell r="AF247" t="str">
            <v/>
          </cell>
        </row>
        <row r="248">
          <cell r="B248" t="str">
            <v>7.3.3.</v>
          </cell>
          <cell r="C248" t="str">
            <v xml:space="preserve">                     прочих</v>
          </cell>
          <cell r="D248" t="str">
            <v>тыс.руб</v>
          </cell>
          <cell r="E248">
            <v>0</v>
          </cell>
          <cell r="F248">
            <v>0</v>
          </cell>
          <cell r="G248">
            <v>0</v>
          </cell>
          <cell r="J248">
            <v>0</v>
          </cell>
          <cell r="L248">
            <v>0</v>
          </cell>
          <cell r="N248">
            <v>0</v>
          </cell>
          <cell r="O248">
            <v>0</v>
          </cell>
          <cell r="P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AB248">
            <v>0</v>
          </cell>
          <cell r="AD248">
            <v>0</v>
          </cell>
          <cell r="AE248">
            <v>0</v>
          </cell>
          <cell r="AF248" t="str">
            <v/>
          </cell>
        </row>
        <row r="249">
          <cell r="B249">
            <v>7.4</v>
          </cell>
          <cell r="C249" t="str">
            <v xml:space="preserve">        Оплата работ и услуг сторонних организаций, в т.ч.</v>
          </cell>
          <cell r="D249" t="str">
            <v>тыс.руб</v>
          </cell>
          <cell r="E249">
            <v>356</v>
          </cell>
          <cell r="F249">
            <v>37</v>
          </cell>
          <cell r="G249">
            <v>262.33000000000004</v>
          </cell>
          <cell r="H249">
            <v>17.930000000000003</v>
          </cell>
          <cell r="I249">
            <v>10.4</v>
          </cell>
          <cell r="J249">
            <v>28.330000000000005</v>
          </cell>
          <cell r="K249">
            <v>117</v>
          </cell>
          <cell r="L249">
            <v>145.33000000000001</v>
          </cell>
          <cell r="M249">
            <v>117</v>
          </cell>
          <cell r="N249">
            <v>947.02488700000004</v>
          </cell>
          <cell r="O249">
            <v>1008.842529542</v>
          </cell>
          <cell r="P249">
            <v>1073.408451432688</v>
          </cell>
          <cell r="Q249">
            <v>0</v>
          </cell>
          <cell r="S249">
            <v>60.565250000000006</v>
          </cell>
          <cell r="T249">
            <v>17.930000000000003</v>
          </cell>
          <cell r="U249">
            <v>10.4</v>
          </cell>
          <cell r="V249">
            <v>28.330000000000005</v>
          </cell>
          <cell r="W249">
            <v>16.61</v>
          </cell>
          <cell r="X249">
            <v>44.940000000000005</v>
          </cell>
          <cell r="Y249">
            <v>15.625249999999999</v>
          </cell>
          <cell r="AA249">
            <v>117</v>
          </cell>
          <cell r="AB249">
            <v>262.33000000000004</v>
          </cell>
          <cell r="AC249">
            <v>15.625249999999999</v>
          </cell>
          <cell r="AD249">
            <v>60.565250000000006</v>
          </cell>
          <cell r="AE249">
            <v>-201.76475000000005</v>
          </cell>
          <cell r="AF249">
            <v>-0.76912571951358977</v>
          </cell>
        </row>
        <row r="250">
          <cell r="B250" t="str">
            <v xml:space="preserve"> 7.4.1</v>
          </cell>
          <cell r="C250" t="str">
            <v xml:space="preserve">         - услуги связи и передачи данных</v>
          </cell>
          <cell r="D250" t="str">
            <v>тыс.руб</v>
          </cell>
          <cell r="E250">
            <v>276</v>
          </cell>
          <cell r="F250">
            <v>22</v>
          </cell>
          <cell r="G250">
            <v>231.29</v>
          </cell>
          <cell r="H250">
            <v>7.5</v>
          </cell>
          <cell r="I250">
            <v>3.79</v>
          </cell>
          <cell r="J250">
            <v>11.29</v>
          </cell>
          <cell r="K250">
            <v>110</v>
          </cell>
          <cell r="L250">
            <v>121.28999999999999</v>
          </cell>
          <cell r="M250">
            <v>110</v>
          </cell>
          <cell r="N250">
            <v>571</v>
          </cell>
          <cell r="O250">
            <v>608</v>
          </cell>
          <cell r="P250">
            <v>646.91200000000003</v>
          </cell>
          <cell r="S250">
            <v>26.105820000000001</v>
          </cell>
          <cell r="T250">
            <v>7.5</v>
          </cell>
          <cell r="U250">
            <v>3.79</v>
          </cell>
          <cell r="V250">
            <v>11.29</v>
          </cell>
          <cell r="W250">
            <v>9.89</v>
          </cell>
          <cell r="X250">
            <v>21.18</v>
          </cell>
          <cell r="Y250">
            <v>4.9258199999999999</v>
          </cell>
          <cell r="AA250">
            <v>110</v>
          </cell>
          <cell r="AB250">
            <v>231.29</v>
          </cell>
          <cell r="AC250">
            <v>4.9258199999999999</v>
          </cell>
          <cell r="AD250">
            <v>26.105820000000001</v>
          </cell>
          <cell r="AE250">
            <v>-205.18418</v>
          </cell>
          <cell r="AF250">
            <v>-0.88712949111505035</v>
          </cell>
        </row>
        <row r="251">
          <cell r="B251" t="str">
            <v xml:space="preserve"> 7.4.2</v>
          </cell>
          <cell r="C251" t="str">
            <v xml:space="preserve">         - коммунальные услуги</v>
          </cell>
          <cell r="D251" t="str">
            <v>тыс.руб</v>
          </cell>
          <cell r="E251">
            <v>13</v>
          </cell>
          <cell r="F251">
            <v>6</v>
          </cell>
          <cell r="G251">
            <v>26.03</v>
          </cell>
          <cell r="H251">
            <v>9.3000000000000007</v>
          </cell>
          <cell r="I251">
            <v>2.73</v>
          </cell>
          <cell r="J251">
            <v>12.030000000000001</v>
          </cell>
          <cell r="K251">
            <v>7</v>
          </cell>
          <cell r="L251">
            <v>19.03</v>
          </cell>
          <cell r="M251">
            <v>7</v>
          </cell>
          <cell r="N251">
            <v>43.911000000000001</v>
          </cell>
          <cell r="O251">
            <v>46.809126000000006</v>
          </cell>
          <cell r="P251">
            <v>49.804910064000012</v>
          </cell>
          <cell r="S251">
            <v>21.53922</v>
          </cell>
          <cell r="T251">
            <v>9.3000000000000007</v>
          </cell>
          <cell r="U251">
            <v>2.73</v>
          </cell>
          <cell r="V251">
            <v>12.030000000000001</v>
          </cell>
          <cell r="W251">
            <v>1.1800000000000002</v>
          </cell>
          <cell r="X251">
            <v>13.21</v>
          </cell>
          <cell r="Y251">
            <v>8.3292199999999994</v>
          </cell>
          <cell r="AA251">
            <v>7</v>
          </cell>
          <cell r="AB251">
            <v>26.03</v>
          </cell>
          <cell r="AC251">
            <v>8.3292199999999994</v>
          </cell>
          <cell r="AD251">
            <v>21.53922</v>
          </cell>
          <cell r="AE251">
            <v>-4.4907800000000009</v>
          </cell>
          <cell r="AF251">
            <v>-0.17252324241260086</v>
          </cell>
        </row>
        <row r="252">
          <cell r="B252" t="str">
            <v xml:space="preserve"> 7.4.3</v>
          </cell>
          <cell r="C252" t="str">
            <v xml:space="preserve">         - повышение квалификации и проф.переподготовка</v>
          </cell>
          <cell r="D252" t="str">
            <v>тыс.руб</v>
          </cell>
          <cell r="E252">
            <v>32</v>
          </cell>
          <cell r="F252">
            <v>1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L252">
            <v>0</v>
          </cell>
          <cell r="N252">
            <v>83.890358999999989</v>
          </cell>
          <cell r="O252">
            <v>89.427122693999991</v>
          </cell>
          <cell r="P252">
            <v>95.15045854641599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 t="str">
            <v/>
          </cell>
        </row>
        <row r="253">
          <cell r="B253" t="str">
            <v xml:space="preserve"> 7.4.4</v>
          </cell>
          <cell r="C253" t="str">
            <v xml:space="preserve">         - IT-услуги</v>
          </cell>
          <cell r="D253" t="str">
            <v>тыс.руб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L253">
            <v>0</v>
          </cell>
          <cell r="N253">
            <v>0</v>
          </cell>
          <cell r="O253">
            <v>0</v>
          </cell>
          <cell r="P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 t="str">
            <v/>
          </cell>
        </row>
        <row r="254">
          <cell r="B254" t="str">
            <v xml:space="preserve"> 7.4.5</v>
          </cell>
          <cell r="C254" t="str">
            <v xml:space="preserve">         - аудиторские услуги</v>
          </cell>
          <cell r="D254" t="str">
            <v>тыс.руб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L254">
            <v>0</v>
          </cell>
          <cell r="N254">
            <v>0</v>
          </cell>
          <cell r="O254">
            <v>0</v>
          </cell>
          <cell r="P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 t="str">
            <v/>
          </cell>
        </row>
        <row r="255">
          <cell r="B255" t="str">
            <v xml:space="preserve"> 7.4.6</v>
          </cell>
          <cell r="C255" t="str">
            <v xml:space="preserve">         - юридические услуги</v>
          </cell>
          <cell r="D255" t="str">
            <v>тыс.руб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L255">
            <v>0</v>
          </cell>
          <cell r="N255">
            <v>0</v>
          </cell>
          <cell r="O255">
            <v>0</v>
          </cell>
          <cell r="P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 t="str">
            <v/>
          </cell>
        </row>
        <row r="256">
          <cell r="B256" t="str">
            <v xml:space="preserve"> 7.4.7</v>
          </cell>
          <cell r="C256" t="str">
            <v xml:space="preserve">         - консультационные услуги</v>
          </cell>
          <cell r="D256" t="str">
            <v>тыс.руб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L256">
            <v>0</v>
          </cell>
          <cell r="N256">
            <v>0</v>
          </cell>
          <cell r="O256">
            <v>0</v>
          </cell>
          <cell r="P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 t="str">
            <v/>
          </cell>
        </row>
        <row r="257">
          <cell r="B257" t="str">
            <v xml:space="preserve"> 7.4.8</v>
          </cell>
          <cell r="C257" t="str">
            <v xml:space="preserve">         - услуги пожарной, вневедомственной и сторожевой охраны</v>
          </cell>
          <cell r="D257" t="str">
            <v>тыс.руб</v>
          </cell>
          <cell r="E257">
            <v>1</v>
          </cell>
          <cell r="F257">
            <v>1</v>
          </cell>
          <cell r="G257">
            <v>0.54</v>
          </cell>
          <cell r="H257">
            <v>0.1</v>
          </cell>
          <cell r="I257">
            <v>0.44</v>
          </cell>
          <cell r="J257">
            <v>0.54</v>
          </cell>
          <cell r="K257">
            <v>0</v>
          </cell>
          <cell r="L257">
            <v>0.54</v>
          </cell>
          <cell r="M257">
            <v>0</v>
          </cell>
          <cell r="N257">
            <v>29.878757999999998</v>
          </cell>
          <cell r="O257">
            <v>31.850756027999999</v>
          </cell>
          <cell r="P257">
            <v>33.889204413792001</v>
          </cell>
          <cell r="S257">
            <v>1.52</v>
          </cell>
          <cell r="T257">
            <v>0.1</v>
          </cell>
          <cell r="U257">
            <v>0.44</v>
          </cell>
          <cell r="V257">
            <v>0.54</v>
          </cell>
          <cell r="W257">
            <v>0.9</v>
          </cell>
          <cell r="X257">
            <v>1.44</v>
          </cell>
          <cell r="Y257">
            <v>0.08</v>
          </cell>
          <cell r="AA257">
            <v>0</v>
          </cell>
          <cell r="AB257">
            <v>0.54</v>
          </cell>
          <cell r="AC257">
            <v>0.08</v>
          </cell>
          <cell r="AD257">
            <v>1.52</v>
          </cell>
          <cell r="AE257">
            <v>0.98</v>
          </cell>
          <cell r="AF257">
            <v>1.8148148148148147</v>
          </cell>
        </row>
        <row r="258">
          <cell r="B258" t="str">
            <v xml:space="preserve"> 7.4.9</v>
          </cell>
          <cell r="C258" t="str">
            <v xml:space="preserve">         - услуги по управлению</v>
          </cell>
          <cell r="D258" t="str">
            <v>тыс.руб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L258">
            <v>0</v>
          </cell>
          <cell r="N258">
            <v>0</v>
          </cell>
          <cell r="O258">
            <v>0</v>
          </cell>
          <cell r="P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 t="str">
            <v/>
          </cell>
        </row>
        <row r="259">
          <cell r="B259" t="str">
            <v xml:space="preserve"> 7.4.10</v>
          </cell>
          <cell r="C259" t="str">
            <v xml:space="preserve">         - услуги Энергетического углеродного фонда</v>
          </cell>
          <cell r="D259" t="str">
            <v>тыс.руб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L259">
            <v>0</v>
          </cell>
          <cell r="N259">
            <v>0</v>
          </cell>
          <cell r="O259">
            <v>0</v>
          </cell>
          <cell r="P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 t="str">
            <v/>
          </cell>
        </row>
        <row r="260">
          <cell r="B260" t="str">
            <v xml:space="preserve"> 7.4.11</v>
          </cell>
          <cell r="C260" t="str">
            <v xml:space="preserve">         - услуги PR</v>
          </cell>
          <cell r="D260" t="str">
            <v>тыс.руб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L260">
            <v>0</v>
          </cell>
          <cell r="N260">
            <v>0</v>
          </cell>
          <cell r="O260">
            <v>0</v>
          </cell>
          <cell r="P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 t="str">
            <v/>
          </cell>
        </row>
        <row r="261">
          <cell r="B261" t="str">
            <v xml:space="preserve"> 7.4.12</v>
          </cell>
          <cell r="C261" t="str">
            <v xml:space="preserve">         - прочие работы и услуги сторонних организаций*</v>
          </cell>
          <cell r="D261" t="str">
            <v>тыс.руб</v>
          </cell>
          <cell r="E261">
            <v>34</v>
          </cell>
          <cell r="F261">
            <v>7</v>
          </cell>
          <cell r="G261">
            <v>4.47</v>
          </cell>
          <cell r="H261">
            <v>1.03</v>
          </cell>
          <cell r="I261">
            <v>3.44</v>
          </cell>
          <cell r="J261">
            <v>4.47</v>
          </cell>
          <cell r="L261">
            <v>4.47</v>
          </cell>
          <cell r="N261">
            <v>218.34476999999998</v>
          </cell>
          <cell r="O261">
            <v>232.75552482000001</v>
          </cell>
          <cell r="P261">
            <v>247.65187840848003</v>
          </cell>
          <cell r="S261">
            <v>11.40021</v>
          </cell>
          <cell r="T261">
            <v>1.03</v>
          </cell>
          <cell r="U261">
            <v>3.44</v>
          </cell>
          <cell r="V261">
            <v>4.47</v>
          </cell>
          <cell r="W261">
            <v>4.6399999999999997</v>
          </cell>
          <cell r="X261">
            <v>9.11</v>
          </cell>
          <cell r="Y261">
            <v>2.2902100000000001</v>
          </cell>
          <cell r="AB261">
            <v>4.47</v>
          </cell>
          <cell r="AC261">
            <v>2.2902100000000001</v>
          </cell>
          <cell r="AD261">
            <v>11.40021</v>
          </cell>
          <cell r="AE261">
            <v>6.9302099999999998</v>
          </cell>
          <cell r="AF261">
            <v>1.5503825503355706</v>
          </cell>
        </row>
        <row r="262">
          <cell r="B262" t="str">
            <v>7.5.</v>
          </cell>
          <cell r="C262" t="str">
            <v xml:space="preserve">        Командировочные и представительские расходы</v>
          </cell>
          <cell r="D262" t="str">
            <v>тыс.руб</v>
          </cell>
          <cell r="E262">
            <v>115</v>
          </cell>
          <cell r="F262">
            <v>28</v>
          </cell>
          <cell r="G262">
            <v>0.59000000000000008</v>
          </cell>
          <cell r="H262">
            <v>0.4</v>
          </cell>
          <cell r="I262">
            <v>0.19</v>
          </cell>
          <cell r="J262">
            <v>0.59000000000000008</v>
          </cell>
          <cell r="L262">
            <v>0.59000000000000008</v>
          </cell>
          <cell r="N262">
            <v>0</v>
          </cell>
          <cell r="O262">
            <v>0</v>
          </cell>
          <cell r="P262">
            <v>0</v>
          </cell>
          <cell r="S262">
            <v>0.96486000000000005</v>
          </cell>
          <cell r="T262">
            <v>0.4</v>
          </cell>
          <cell r="U262">
            <v>0.19</v>
          </cell>
          <cell r="V262">
            <v>0.59000000000000008</v>
          </cell>
          <cell r="W262">
            <v>0.21000000000000002</v>
          </cell>
          <cell r="X262">
            <v>0.8</v>
          </cell>
          <cell r="Y262">
            <v>0.16485999999999998</v>
          </cell>
          <cell r="AB262">
            <v>0.59000000000000008</v>
          </cell>
          <cell r="AC262">
            <v>0.16485999999999998</v>
          </cell>
          <cell r="AD262">
            <v>0.96486000000000005</v>
          </cell>
          <cell r="AE262">
            <v>0.37485999999999997</v>
          </cell>
          <cell r="AF262">
            <v>0.63535593220338971</v>
          </cell>
        </row>
        <row r="263">
          <cell r="B263" t="str">
            <v>7.6.</v>
          </cell>
          <cell r="C263" t="str">
            <v xml:space="preserve">        Арендная плата по направлениям (арендодателям)**</v>
          </cell>
          <cell r="D263" t="str">
            <v>тыс.руб</v>
          </cell>
          <cell r="E263">
            <v>-4</v>
          </cell>
          <cell r="F263">
            <v>0</v>
          </cell>
          <cell r="G263">
            <v>1.49</v>
          </cell>
          <cell r="H263">
            <v>1</v>
          </cell>
          <cell r="I263">
            <v>0.49</v>
          </cell>
          <cell r="J263">
            <v>1.49</v>
          </cell>
          <cell r="L263">
            <v>1.49</v>
          </cell>
          <cell r="N263">
            <v>0</v>
          </cell>
          <cell r="O263">
            <v>0</v>
          </cell>
          <cell r="P263">
            <v>0</v>
          </cell>
          <cell r="S263">
            <v>4.22</v>
          </cell>
          <cell r="T263">
            <v>1</v>
          </cell>
          <cell r="U263">
            <v>0.49</v>
          </cell>
          <cell r="V263">
            <v>1.49</v>
          </cell>
          <cell r="W263">
            <v>0.14000000000000001</v>
          </cell>
          <cell r="X263">
            <v>1.63</v>
          </cell>
          <cell r="Y263">
            <v>2.59</v>
          </cell>
          <cell r="AB263">
            <v>1.49</v>
          </cell>
          <cell r="AC263">
            <v>2.59</v>
          </cell>
          <cell r="AD263">
            <v>4.22</v>
          </cell>
          <cell r="AE263">
            <v>2.7299999999999995</v>
          </cell>
          <cell r="AF263">
            <v>1.8322147651006708</v>
          </cell>
        </row>
        <row r="264">
          <cell r="B264" t="str">
            <v>7.7.</v>
          </cell>
          <cell r="C264" t="str">
            <v xml:space="preserve">        Лизинг</v>
          </cell>
          <cell r="D264" t="str">
            <v>тыс.руб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L264">
            <v>0</v>
          </cell>
          <cell r="N264">
            <v>0</v>
          </cell>
          <cell r="O264">
            <v>0</v>
          </cell>
          <cell r="P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 t="str">
            <v/>
          </cell>
        </row>
        <row r="265">
          <cell r="B265" t="str">
            <v>7.8</v>
          </cell>
          <cell r="C265" t="str">
            <v xml:space="preserve">        Расходы на страхование</v>
          </cell>
          <cell r="D265" t="str">
            <v>тыс.руб</v>
          </cell>
          <cell r="E265">
            <v>40</v>
          </cell>
          <cell r="F265">
            <v>6</v>
          </cell>
          <cell r="G265">
            <v>20.66</v>
          </cell>
          <cell r="H265">
            <v>0.7</v>
          </cell>
          <cell r="I265">
            <v>0.96</v>
          </cell>
          <cell r="J265">
            <v>1.66</v>
          </cell>
          <cell r="K265">
            <v>10</v>
          </cell>
          <cell r="L265">
            <v>11.66</v>
          </cell>
          <cell r="M265">
            <v>9</v>
          </cell>
          <cell r="N265">
            <v>51.713234999999997</v>
          </cell>
          <cell r="O265">
            <v>55.126308510000001</v>
          </cell>
          <cell r="P265">
            <v>58.654392254640001</v>
          </cell>
          <cell r="S265">
            <v>3.3472299999999997</v>
          </cell>
          <cell r="T265">
            <v>0.7</v>
          </cell>
          <cell r="U265">
            <v>0.96</v>
          </cell>
          <cell r="V265">
            <v>1.66</v>
          </cell>
          <cell r="W265">
            <v>0.98</v>
          </cell>
          <cell r="X265">
            <v>2.6399999999999997</v>
          </cell>
          <cell r="Y265">
            <v>0.70723000000000003</v>
          </cell>
          <cell r="AA265">
            <v>9</v>
          </cell>
          <cell r="AB265">
            <v>20.66</v>
          </cell>
          <cell r="AC265">
            <v>0.70723000000000003</v>
          </cell>
          <cell r="AD265">
            <v>3.3472299999999997</v>
          </cell>
          <cell r="AE265">
            <v>-17.31277</v>
          </cell>
          <cell r="AF265">
            <v>-0.83798499515972891</v>
          </cell>
        </row>
        <row r="266">
          <cell r="B266" t="str">
            <v>7.9</v>
          </cell>
          <cell r="C266" t="str">
            <v xml:space="preserve">        Налоги и сборы, относимые на с/с (за искл. ЕСН):</v>
          </cell>
          <cell r="D266" t="str">
            <v>тыс.руб</v>
          </cell>
          <cell r="E266">
            <v>280</v>
          </cell>
          <cell r="F266">
            <v>38</v>
          </cell>
          <cell r="G266">
            <v>134.58999999999997</v>
          </cell>
          <cell r="H266">
            <v>2.2000000000000002</v>
          </cell>
          <cell r="I266">
            <v>2.79</v>
          </cell>
          <cell r="J266">
            <v>4.99</v>
          </cell>
          <cell r="K266">
            <v>65.8</v>
          </cell>
          <cell r="L266">
            <v>70.789999999999992</v>
          </cell>
          <cell r="M266">
            <v>63.8</v>
          </cell>
          <cell r="N266">
            <v>336.71061899999995</v>
          </cell>
          <cell r="O266">
            <v>358.933519854</v>
          </cell>
          <cell r="P266">
            <v>381.90526512465601</v>
          </cell>
          <cell r="Q266">
            <v>0</v>
          </cell>
          <cell r="S266">
            <v>11.644450000000001</v>
          </cell>
          <cell r="T266">
            <v>2.2000000000000002</v>
          </cell>
          <cell r="U266">
            <v>2.79</v>
          </cell>
          <cell r="V266">
            <v>4.99</v>
          </cell>
          <cell r="W266">
            <v>4.97</v>
          </cell>
          <cell r="X266">
            <v>9.9600000000000009</v>
          </cell>
          <cell r="Y266">
            <v>1.6844500000000002</v>
          </cell>
          <cell r="AA266">
            <v>63.8</v>
          </cell>
          <cell r="AB266">
            <v>134.58999999999997</v>
          </cell>
          <cell r="AC266">
            <v>1.6844500000000002</v>
          </cell>
          <cell r="AD266">
            <v>11.644450000000001</v>
          </cell>
          <cell r="AE266">
            <v>-122.94554999999997</v>
          </cell>
          <cell r="AF266">
            <v>-0.91348205661639048</v>
          </cell>
        </row>
        <row r="267">
          <cell r="B267" t="str">
            <v>7.9.1</v>
          </cell>
          <cell r="C267" t="str">
            <v xml:space="preserve">         - водный налог</v>
          </cell>
          <cell r="D267" t="str">
            <v>тыс.руб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L267">
            <v>0</v>
          </cell>
          <cell r="N267">
            <v>0</v>
          </cell>
          <cell r="O267">
            <v>0</v>
          </cell>
          <cell r="P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 t="str">
            <v/>
          </cell>
        </row>
        <row r="268">
          <cell r="B268" t="str">
            <v>7.9.2</v>
          </cell>
          <cell r="C268" t="str">
            <v xml:space="preserve">         - плата за землю</v>
          </cell>
          <cell r="D268" t="str">
            <v>тыс.руб</v>
          </cell>
          <cell r="E268">
            <v>154</v>
          </cell>
          <cell r="F268">
            <v>24</v>
          </cell>
          <cell r="G268">
            <v>60</v>
          </cell>
          <cell r="H268">
            <v>0</v>
          </cell>
          <cell r="I268">
            <v>0</v>
          </cell>
          <cell r="J268">
            <v>0</v>
          </cell>
          <cell r="K268">
            <v>31</v>
          </cell>
          <cell r="L268">
            <v>31</v>
          </cell>
          <cell r="M268">
            <v>29</v>
          </cell>
          <cell r="N268">
            <v>155.13970499999999</v>
          </cell>
          <cell r="O268">
            <v>165.37892553</v>
          </cell>
          <cell r="P268">
            <v>175.96317676392002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AA268">
            <v>29</v>
          </cell>
          <cell r="AB268">
            <v>60</v>
          </cell>
          <cell r="AC268">
            <v>0</v>
          </cell>
          <cell r="AD268">
            <v>0</v>
          </cell>
          <cell r="AE268">
            <v>-60</v>
          </cell>
          <cell r="AF268">
            <v>-1</v>
          </cell>
        </row>
        <row r="269">
          <cell r="B269" t="str">
            <v>7.9.3</v>
          </cell>
          <cell r="C269" t="str">
            <v xml:space="preserve">         - транспортный налог</v>
          </cell>
          <cell r="D269" t="str">
            <v>тыс.руб</v>
          </cell>
          <cell r="E269">
            <v>32</v>
          </cell>
          <cell r="F269">
            <v>14</v>
          </cell>
          <cell r="G269">
            <v>20.59</v>
          </cell>
          <cell r="H269">
            <v>2.2000000000000002</v>
          </cell>
          <cell r="I269">
            <v>2.79</v>
          </cell>
          <cell r="J269">
            <v>4.99</v>
          </cell>
          <cell r="K269">
            <v>7.8</v>
          </cell>
          <cell r="L269">
            <v>12.79</v>
          </cell>
          <cell r="M269">
            <v>7.8</v>
          </cell>
          <cell r="N269">
            <v>36.773855999999995</v>
          </cell>
          <cell r="O269">
            <v>39.200930495999998</v>
          </cell>
          <cell r="P269">
            <v>41.709790047744001</v>
          </cell>
          <cell r="S269">
            <v>11.594450000000002</v>
          </cell>
          <cell r="T269">
            <v>2.2000000000000002</v>
          </cell>
          <cell r="U269">
            <v>2.79</v>
          </cell>
          <cell r="V269">
            <v>4.99</v>
          </cell>
          <cell r="W269">
            <v>4.97</v>
          </cell>
          <cell r="X269">
            <v>9.9600000000000009</v>
          </cell>
          <cell r="Y269">
            <v>1.6344500000000002</v>
          </cell>
          <cell r="AA269">
            <v>7.8</v>
          </cell>
          <cell r="AB269">
            <v>20.59</v>
          </cell>
          <cell r="AC269">
            <v>1.6344500000000002</v>
          </cell>
          <cell r="AD269">
            <v>11.594450000000002</v>
          </cell>
          <cell r="AE269">
            <v>-8.9955499999999979</v>
          </cell>
          <cell r="AF269">
            <v>-0.4368892666342884</v>
          </cell>
        </row>
        <row r="270">
          <cell r="B270" t="str">
            <v>7.9.4</v>
          </cell>
          <cell r="C270" t="str">
            <v xml:space="preserve">         - налог на имущество</v>
          </cell>
          <cell r="D270" t="str">
            <v>тыс.руб</v>
          </cell>
          <cell r="E270">
            <v>94</v>
          </cell>
          <cell r="F270">
            <v>0</v>
          </cell>
          <cell r="G270">
            <v>54</v>
          </cell>
          <cell r="H270">
            <v>0</v>
          </cell>
          <cell r="I270">
            <v>0</v>
          </cell>
          <cell r="J270">
            <v>0</v>
          </cell>
          <cell r="K270">
            <v>27</v>
          </cell>
          <cell r="L270">
            <v>27</v>
          </cell>
          <cell r="M270">
            <v>27</v>
          </cell>
          <cell r="N270">
            <v>144.79705799999999</v>
          </cell>
          <cell r="O270">
            <v>154.35366382800001</v>
          </cell>
          <cell r="P270">
            <v>164.23229831299201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AA270">
            <v>27</v>
          </cell>
          <cell r="AB270">
            <v>54</v>
          </cell>
          <cell r="AC270">
            <v>0</v>
          </cell>
          <cell r="AD270">
            <v>0</v>
          </cell>
          <cell r="AE270">
            <v>-54</v>
          </cell>
          <cell r="AF270">
            <v>-1</v>
          </cell>
        </row>
        <row r="271">
          <cell r="B271" t="str">
            <v>7.9.5.</v>
          </cell>
          <cell r="C271" t="str">
            <v xml:space="preserve">         - экологические платежи</v>
          </cell>
          <cell r="D271" t="str">
            <v>тыс.руб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L271">
            <v>0</v>
          </cell>
          <cell r="N271">
            <v>0</v>
          </cell>
          <cell r="O271">
            <v>0</v>
          </cell>
          <cell r="P271">
            <v>0</v>
          </cell>
          <cell r="S271">
            <v>0.05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0.05</v>
          </cell>
          <cell r="AB271">
            <v>0</v>
          </cell>
          <cell r="AC271">
            <v>0.05</v>
          </cell>
          <cell r="AD271">
            <v>0.05</v>
          </cell>
          <cell r="AE271">
            <v>0.05</v>
          </cell>
          <cell r="AF271" t="str">
            <v/>
          </cell>
        </row>
        <row r="272">
          <cell r="B272" t="str">
            <v>7.9.6.</v>
          </cell>
          <cell r="C272" t="str">
            <v xml:space="preserve">         - прочие налоги, относимые на с/с </v>
          </cell>
          <cell r="D272" t="str">
            <v>тыс.руб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L272">
            <v>0</v>
          </cell>
          <cell r="N272">
            <v>0</v>
          </cell>
          <cell r="O272">
            <v>0</v>
          </cell>
          <cell r="P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AB272">
            <v>0</v>
          </cell>
          <cell r="AC272">
            <v>0</v>
          </cell>
          <cell r="AD272">
            <v>0</v>
          </cell>
          <cell r="AE272">
            <v>0</v>
          </cell>
          <cell r="AF272" t="str">
            <v/>
          </cell>
        </row>
        <row r="273">
          <cell r="B273" t="str">
            <v>7.10.</v>
          </cell>
          <cell r="C273" t="str">
            <v xml:space="preserve">        Расходы на инновации</v>
          </cell>
          <cell r="D273" t="str">
            <v>тыс.руб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L273">
            <v>0</v>
          </cell>
          <cell r="N273">
            <v>0</v>
          </cell>
          <cell r="O273">
            <v>0</v>
          </cell>
          <cell r="P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 t="str">
            <v/>
          </cell>
        </row>
        <row r="274">
          <cell r="B274" t="str">
            <v>7.11.</v>
          </cell>
          <cell r="C274" t="str">
            <v xml:space="preserve">        Финансирование работ с участием НП ИНВЭЛ</v>
          </cell>
          <cell r="D274" t="str">
            <v>тыс.руб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L274">
            <v>0</v>
          </cell>
          <cell r="N274">
            <v>0</v>
          </cell>
          <cell r="O274">
            <v>0</v>
          </cell>
          <cell r="P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 t="str">
            <v/>
          </cell>
        </row>
        <row r="275">
          <cell r="B275" t="str">
            <v>7.12.</v>
          </cell>
          <cell r="C275" t="str">
            <v>Затраты на экологию</v>
          </cell>
          <cell r="D275" t="str">
            <v>тыс.руб</v>
          </cell>
          <cell r="E275">
            <v>0</v>
          </cell>
          <cell r="F275">
            <v>0</v>
          </cell>
          <cell r="G275">
            <v>0.21000000000000002</v>
          </cell>
          <cell r="H275">
            <v>0.1</v>
          </cell>
          <cell r="I275">
            <v>0.11</v>
          </cell>
          <cell r="J275">
            <v>0.21000000000000002</v>
          </cell>
          <cell r="L275">
            <v>0.21000000000000002</v>
          </cell>
          <cell r="N275">
            <v>0</v>
          </cell>
          <cell r="O275">
            <v>0</v>
          </cell>
          <cell r="P275">
            <v>0</v>
          </cell>
          <cell r="S275">
            <v>2.2501699999999998</v>
          </cell>
          <cell r="T275">
            <v>0.1</v>
          </cell>
          <cell r="U275">
            <v>0.11</v>
          </cell>
          <cell r="V275">
            <v>0.21000000000000002</v>
          </cell>
          <cell r="W275">
            <v>1.1739999999999999</v>
          </cell>
          <cell r="X275">
            <v>1.3839999999999999</v>
          </cell>
          <cell r="Y275">
            <v>0.86617</v>
          </cell>
          <cell r="AB275">
            <v>0.21000000000000002</v>
          </cell>
          <cell r="AC275">
            <v>0.86617</v>
          </cell>
          <cell r="AD275">
            <v>2.2501699999999998</v>
          </cell>
          <cell r="AE275">
            <v>2.0401699999999998</v>
          </cell>
          <cell r="AF275">
            <v>9.7150952380952358</v>
          </cell>
        </row>
        <row r="276">
          <cell r="B276" t="str">
            <v>7.13.</v>
          </cell>
          <cell r="C276" t="str">
            <v xml:space="preserve">        Другие расходы, относимые на себестоимость***</v>
          </cell>
          <cell r="D276" t="str">
            <v>тыс.руб</v>
          </cell>
          <cell r="E276">
            <v>199</v>
          </cell>
          <cell r="F276">
            <v>16</v>
          </cell>
          <cell r="G276">
            <v>2477.88</v>
          </cell>
          <cell r="H276">
            <v>2.2999999999999998</v>
          </cell>
          <cell r="I276">
            <v>2258.58</v>
          </cell>
          <cell r="J276">
            <v>2260.88</v>
          </cell>
          <cell r="K276">
            <v>128</v>
          </cell>
          <cell r="L276">
            <v>2388.88</v>
          </cell>
          <cell r="M276">
            <v>89</v>
          </cell>
          <cell r="N276">
            <v>201</v>
          </cell>
          <cell r="O276">
            <v>211</v>
          </cell>
          <cell r="P276">
            <v>224.50400000000002</v>
          </cell>
          <cell r="S276">
            <v>2564.80402</v>
          </cell>
          <cell r="T276">
            <v>2.2999999999999998</v>
          </cell>
          <cell r="U276">
            <v>2258.58</v>
          </cell>
          <cell r="V276">
            <v>2260.88</v>
          </cell>
          <cell r="W276">
            <v>4.0830000000000002</v>
          </cell>
          <cell r="X276">
            <v>2264.9630000000002</v>
          </cell>
          <cell r="Y276">
            <v>299.84101999999996</v>
          </cell>
          <cell r="AA276">
            <v>89</v>
          </cell>
          <cell r="AB276">
            <v>2477.88</v>
          </cell>
          <cell r="AC276">
            <v>299.84101999999996</v>
          </cell>
          <cell r="AD276">
            <v>2564.80402</v>
          </cell>
          <cell r="AE276">
            <v>86.924019999999928</v>
          </cell>
          <cell r="AF276">
            <v>3.5079995802863709E-2</v>
          </cell>
        </row>
        <row r="277">
          <cell r="B277" t="str">
            <v>8.</v>
          </cell>
          <cell r="C277" t="str">
            <v>Из стр. I. Затраты на ремонт всего, в т.ч.</v>
          </cell>
          <cell r="D277" t="str">
            <v>тыс.руб</v>
          </cell>
          <cell r="E277">
            <v>0</v>
          </cell>
          <cell r="F277">
            <v>72</v>
          </cell>
          <cell r="G277">
            <v>73.59</v>
          </cell>
          <cell r="H277">
            <v>6.4</v>
          </cell>
          <cell r="I277">
            <v>67.19</v>
          </cell>
          <cell r="J277">
            <v>73.59</v>
          </cell>
          <cell r="K277">
            <v>0</v>
          </cell>
          <cell r="L277">
            <v>73.59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146.18089000000001</v>
          </cell>
          <cell r="T277">
            <v>6.4</v>
          </cell>
          <cell r="U277">
            <v>67.19</v>
          </cell>
          <cell r="V277">
            <v>73.59</v>
          </cell>
          <cell r="W277">
            <v>47.054000000000002</v>
          </cell>
          <cell r="X277">
            <v>120.64400000000001</v>
          </cell>
          <cell r="Y277">
            <v>25.53689</v>
          </cell>
          <cell r="AA277">
            <v>0</v>
          </cell>
          <cell r="AB277">
            <v>73.59</v>
          </cell>
          <cell r="AC277">
            <v>25.53689</v>
          </cell>
          <cell r="AD277">
            <v>146.18089000000001</v>
          </cell>
          <cell r="AE277">
            <v>72.590890000000002</v>
          </cell>
          <cell r="AF277">
            <v>0.98642329120804451</v>
          </cell>
        </row>
        <row r="278">
          <cell r="B278" t="str">
            <v>8.1</v>
          </cell>
          <cell r="C278" t="str">
            <v>Хоз. способ</v>
          </cell>
          <cell r="D278" t="str">
            <v>тыс.руб</v>
          </cell>
          <cell r="E278">
            <v>0</v>
          </cell>
          <cell r="F278">
            <v>15</v>
          </cell>
          <cell r="G278">
            <v>12.47</v>
          </cell>
          <cell r="H278">
            <v>6.4</v>
          </cell>
          <cell r="I278">
            <v>6.07</v>
          </cell>
          <cell r="J278">
            <v>12.47</v>
          </cell>
          <cell r="K278">
            <v>0</v>
          </cell>
          <cell r="L278">
            <v>12.47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63.10689</v>
          </cell>
          <cell r="T278">
            <v>6.4</v>
          </cell>
          <cell r="U278">
            <v>6.07</v>
          </cell>
          <cell r="V278">
            <v>12.47</v>
          </cell>
          <cell r="W278">
            <v>40.5</v>
          </cell>
          <cell r="X278">
            <v>52.97</v>
          </cell>
          <cell r="Y278">
            <v>10.136889999999999</v>
          </cell>
          <cell r="AA278">
            <v>0</v>
          </cell>
          <cell r="AB278">
            <v>12.47</v>
          </cell>
          <cell r="AC278">
            <v>10.136889999999999</v>
          </cell>
          <cell r="AD278">
            <v>63.10689</v>
          </cell>
          <cell r="AE278">
            <v>50.636890000000001</v>
          </cell>
          <cell r="AF278">
            <v>4.0606968724939856</v>
          </cell>
        </row>
        <row r="279">
          <cell r="B279" t="str">
            <v>8.1.1</v>
          </cell>
          <cell r="C279" t="str">
            <v xml:space="preserve">       ФОТ</v>
          </cell>
          <cell r="D279" t="str">
            <v>тыс.руб</v>
          </cell>
          <cell r="E279">
            <v>0</v>
          </cell>
          <cell r="F279">
            <v>6</v>
          </cell>
          <cell r="G279">
            <v>4.93</v>
          </cell>
          <cell r="H279">
            <v>2.2999999999999998</v>
          </cell>
          <cell r="I279">
            <v>2.63</v>
          </cell>
          <cell r="J279">
            <v>4.93</v>
          </cell>
          <cell r="L279">
            <v>4.93</v>
          </cell>
          <cell r="N279">
            <v>0</v>
          </cell>
          <cell r="O279">
            <v>0</v>
          </cell>
          <cell r="P279">
            <v>0</v>
          </cell>
          <cell r="S279">
            <v>17.779999999999998</v>
          </cell>
          <cell r="T279">
            <v>2.2999999999999998</v>
          </cell>
          <cell r="U279">
            <v>2.63</v>
          </cell>
          <cell r="V279">
            <v>4.93</v>
          </cell>
          <cell r="W279">
            <v>12.36</v>
          </cell>
          <cell r="X279">
            <v>17.29</v>
          </cell>
          <cell r="Y279">
            <v>0.49</v>
          </cell>
          <cell r="AB279">
            <v>4.93</v>
          </cell>
          <cell r="AC279">
            <v>0.49</v>
          </cell>
          <cell r="AD279">
            <v>17.779999999999998</v>
          </cell>
          <cell r="AE279">
            <v>12.849999999999998</v>
          </cell>
          <cell r="AF279">
            <v>2.6064908722109532</v>
          </cell>
        </row>
        <row r="280">
          <cell r="B280" t="str">
            <v>8.1.2</v>
          </cell>
          <cell r="C280" t="str">
            <v xml:space="preserve">       ЕСН</v>
          </cell>
          <cell r="D280" t="str">
            <v>тыс.руб</v>
          </cell>
          <cell r="E280">
            <v>0</v>
          </cell>
          <cell r="F280">
            <v>1</v>
          </cell>
          <cell r="G280">
            <v>1.31</v>
          </cell>
          <cell r="H280">
            <v>0.6</v>
          </cell>
          <cell r="I280">
            <v>0.71</v>
          </cell>
          <cell r="J280">
            <v>1.31</v>
          </cell>
          <cell r="L280">
            <v>1.31</v>
          </cell>
          <cell r="N280">
            <v>0</v>
          </cell>
          <cell r="O280">
            <v>0</v>
          </cell>
          <cell r="P280">
            <v>0</v>
          </cell>
          <cell r="S280">
            <v>5.1768900000000011</v>
          </cell>
          <cell r="T280">
            <v>0.6</v>
          </cell>
          <cell r="U280">
            <v>0.71</v>
          </cell>
          <cell r="V280">
            <v>1.31</v>
          </cell>
          <cell r="W280">
            <v>2.74</v>
          </cell>
          <cell r="X280">
            <v>4.0500000000000007</v>
          </cell>
          <cell r="Y280">
            <v>1.1268900000000002</v>
          </cell>
          <cell r="AB280">
            <v>1.31</v>
          </cell>
          <cell r="AC280">
            <v>1.1268900000000002</v>
          </cell>
          <cell r="AD280">
            <v>5.1768900000000011</v>
          </cell>
          <cell r="AE280">
            <v>3.866890000000001</v>
          </cell>
          <cell r="AF280">
            <v>2.9518244274809167</v>
          </cell>
        </row>
        <row r="281">
          <cell r="B281" t="str">
            <v>8.1.3</v>
          </cell>
          <cell r="C281" t="str">
            <v xml:space="preserve">       Сырье, материалы, запасные части</v>
          </cell>
          <cell r="D281" t="str">
            <v>тыс.руб</v>
          </cell>
          <cell r="E281">
            <v>0</v>
          </cell>
          <cell r="F281">
            <v>8</v>
          </cell>
          <cell r="G281">
            <v>6.23</v>
          </cell>
          <cell r="H281">
            <v>3.5</v>
          </cell>
          <cell r="I281">
            <v>2.73</v>
          </cell>
          <cell r="J281">
            <v>6.23</v>
          </cell>
          <cell r="L281">
            <v>6.23</v>
          </cell>
          <cell r="N281">
            <v>0</v>
          </cell>
          <cell r="O281">
            <v>0</v>
          </cell>
          <cell r="P281">
            <v>0</v>
          </cell>
          <cell r="S281">
            <v>40.150000000000006</v>
          </cell>
          <cell r="T281">
            <v>3.5</v>
          </cell>
          <cell r="U281">
            <v>2.73</v>
          </cell>
          <cell r="V281">
            <v>6.23</v>
          </cell>
          <cell r="W281">
            <v>25.400000000000002</v>
          </cell>
          <cell r="X281">
            <v>31.630000000000003</v>
          </cell>
          <cell r="Y281">
            <v>8.52</v>
          </cell>
          <cell r="AB281">
            <v>6.23</v>
          </cell>
          <cell r="AC281">
            <v>8.52</v>
          </cell>
          <cell r="AD281">
            <v>40.150000000000006</v>
          </cell>
          <cell r="AE281">
            <v>33.92</v>
          </cell>
          <cell r="AF281">
            <v>5.4446227929373991</v>
          </cell>
        </row>
        <row r="282">
          <cell r="B282" t="str">
            <v>8.1.4</v>
          </cell>
          <cell r="C282" t="str">
            <v xml:space="preserve">       Прочие затраты </v>
          </cell>
          <cell r="D282" t="str">
            <v>тыс.руб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L282">
            <v>0</v>
          </cell>
          <cell r="N282">
            <v>0</v>
          </cell>
          <cell r="O282">
            <v>0</v>
          </cell>
          <cell r="P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 t="str">
            <v/>
          </cell>
        </row>
        <row r="283">
          <cell r="B283" t="str">
            <v>8.2</v>
          </cell>
          <cell r="C283" t="str">
            <v xml:space="preserve">Услуги сторонних ремонтных организаций </v>
          </cell>
          <cell r="D283" t="str">
            <v>тыс.руб</v>
          </cell>
          <cell r="E283">
            <v>0</v>
          </cell>
          <cell r="F283">
            <v>57</v>
          </cell>
          <cell r="G283">
            <v>61.12</v>
          </cell>
          <cell r="H283">
            <v>0</v>
          </cell>
          <cell r="I283">
            <v>61.12</v>
          </cell>
          <cell r="J283">
            <v>61.12</v>
          </cell>
          <cell r="L283">
            <v>61.12</v>
          </cell>
          <cell r="N283">
            <v>0</v>
          </cell>
          <cell r="O283">
            <v>0</v>
          </cell>
          <cell r="P283">
            <v>0</v>
          </cell>
          <cell r="S283">
            <v>83.073999999999998</v>
          </cell>
          <cell r="T283">
            <v>0</v>
          </cell>
          <cell r="U283">
            <v>61.12</v>
          </cell>
          <cell r="V283">
            <v>61.12</v>
          </cell>
          <cell r="W283">
            <v>6.5539999999999994</v>
          </cell>
          <cell r="X283">
            <v>67.673999999999992</v>
          </cell>
          <cell r="Y283">
            <v>15.4</v>
          </cell>
          <cell r="AB283">
            <v>61.12</v>
          </cell>
          <cell r="AC283">
            <v>15.4</v>
          </cell>
          <cell r="AD283">
            <v>83.073999999999998</v>
          </cell>
          <cell r="AE283">
            <v>21.954000000000001</v>
          </cell>
          <cell r="AF283">
            <v>0.35919502617801052</v>
          </cell>
        </row>
        <row r="284">
          <cell r="B284" t="str">
            <v>8.3</v>
          </cell>
          <cell r="C284" t="str">
            <v>Стоимость давальческих материалов</v>
          </cell>
          <cell r="D284" t="str">
            <v>тыс.руб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L284">
            <v>0</v>
          </cell>
          <cell r="N284">
            <v>0</v>
          </cell>
          <cell r="O284">
            <v>0</v>
          </cell>
          <cell r="P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 t="str">
            <v/>
          </cell>
        </row>
        <row r="285">
          <cell r="B285" t="str">
            <v>8.4</v>
          </cell>
          <cell r="C285" t="str">
            <v>Отчисления в ремонтный фонд</v>
          </cell>
          <cell r="D285" t="str">
            <v>тыс.руб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L285">
            <v>0</v>
          </cell>
          <cell r="N285">
            <v>0</v>
          </cell>
          <cell r="O285">
            <v>0</v>
          </cell>
          <cell r="P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 t="str">
            <v/>
          </cell>
        </row>
        <row r="286">
          <cell r="E286" t="str">
            <v>6. Смета затрат на производство и реализацию продукции (услуг) от обычной деятельности по основной продукции (услугам) *(План)</v>
          </cell>
          <cell r="S286" t="str">
            <v>6. Смета затрат на производство и реализацию продукции (услуг). Выполнение</v>
          </cell>
        </row>
        <row r="287">
          <cell r="B287" t="str">
            <v>Непрофильная продукция (услуги)</v>
          </cell>
        </row>
        <row r="288">
          <cell r="B288" t="str">
            <v>№ п/п</v>
          </cell>
          <cell r="C288" t="str">
            <v>Наименование</v>
          </cell>
          <cell r="D288" t="str">
            <v>Единицы измерения</v>
          </cell>
          <cell r="E288" t="str">
            <v xml:space="preserve"> 2007г. Факт</v>
          </cell>
          <cell r="F288" t="str">
            <v xml:space="preserve"> 2008г. Факт</v>
          </cell>
          <cell r="G288" t="str">
            <v xml:space="preserve"> 2009г. План</v>
          </cell>
          <cell r="H288" t="str">
            <v>В том числе по кварталам</v>
          </cell>
          <cell r="N288" t="str">
            <v xml:space="preserve"> 2010г. Прогноз</v>
          </cell>
          <cell r="O288" t="str">
            <v xml:space="preserve"> 2011г. Прогноз</v>
          </cell>
          <cell r="P288" t="str">
            <v xml:space="preserve"> 2012г. Прогноз</v>
          </cell>
          <cell r="Q288" t="str">
            <v xml:space="preserve"> 2013г. Прогноз</v>
          </cell>
          <cell r="S288" t="str">
            <v xml:space="preserve"> 2009г. Факт</v>
          </cell>
          <cell r="T288" t="str">
            <v>В том числе по кварталам</v>
          </cell>
          <cell r="AA288" t="str">
            <v>План отчётного периода</v>
          </cell>
          <cell r="AC288" t="str">
            <v>Факт за отчётный период</v>
          </cell>
          <cell r="AE288" t="str">
            <v>Отклонение факта от плана за год.</v>
          </cell>
        </row>
        <row r="289">
          <cell r="H289" t="str">
            <v>1 кв.</v>
          </cell>
          <cell r="I289" t="str">
            <v>2 кв.</v>
          </cell>
          <cell r="J289" t="str">
            <v>6 мес.</v>
          </cell>
          <cell r="K289" t="str">
            <v>3 кв.</v>
          </cell>
          <cell r="L289" t="str">
            <v>9 мес.</v>
          </cell>
          <cell r="M289" t="str">
            <v>4 кв.</v>
          </cell>
          <cell r="T289" t="str">
            <v>1 кв.</v>
          </cell>
          <cell r="U289" t="str">
            <v>2 кв.</v>
          </cell>
          <cell r="V289" t="str">
            <v>6 мес.</v>
          </cell>
          <cell r="W289" t="str">
            <v>3 кв.</v>
          </cell>
          <cell r="X289" t="str">
            <v>9 мес.</v>
          </cell>
          <cell r="Y289" t="str">
            <v>4 кв.</v>
          </cell>
          <cell r="AA289" t="str">
            <v>4 квартал</v>
          </cell>
          <cell r="AB289" t="str">
            <v>С начала года</v>
          </cell>
          <cell r="AC289" t="str">
            <v>4 квартал</v>
          </cell>
          <cell r="AD289" t="str">
            <v>С начала года</v>
          </cell>
          <cell r="AE289" t="str">
            <v>Абсолютное</v>
          </cell>
          <cell r="AF289" t="str">
            <v>Относительное</v>
          </cell>
        </row>
        <row r="290">
          <cell r="B290">
            <v>1</v>
          </cell>
          <cell r="C290">
            <v>2</v>
          </cell>
          <cell r="D290">
            <v>3</v>
          </cell>
          <cell r="E290">
            <v>4</v>
          </cell>
          <cell r="F290">
            <v>5</v>
          </cell>
          <cell r="G290">
            <v>6</v>
          </cell>
          <cell r="H290">
            <v>7</v>
          </cell>
          <cell r="I290">
            <v>8</v>
          </cell>
          <cell r="J290">
            <v>9</v>
          </cell>
          <cell r="K290">
            <v>10</v>
          </cell>
          <cell r="L290">
            <v>11</v>
          </cell>
          <cell r="M290">
            <v>12</v>
          </cell>
          <cell r="N290">
            <v>13</v>
          </cell>
          <cell r="O290">
            <v>14</v>
          </cell>
          <cell r="P290">
            <v>15</v>
          </cell>
          <cell r="Q290">
            <v>16</v>
          </cell>
          <cell r="S290">
            <v>17</v>
          </cell>
          <cell r="T290">
            <v>18</v>
          </cell>
          <cell r="U290">
            <v>19</v>
          </cell>
          <cell r="V290">
            <v>20</v>
          </cell>
          <cell r="W290">
            <v>21</v>
          </cell>
          <cell r="X290">
            <v>22</v>
          </cell>
          <cell r="Y290">
            <v>23</v>
          </cell>
          <cell r="AA290">
            <v>24</v>
          </cell>
          <cell r="AB290">
            <v>25</v>
          </cell>
          <cell r="AC290">
            <v>26</v>
          </cell>
          <cell r="AD290">
            <v>27</v>
          </cell>
          <cell r="AE290">
            <v>28</v>
          </cell>
          <cell r="AF290">
            <v>29</v>
          </cell>
        </row>
        <row r="291">
          <cell r="B291" t="str">
            <v>I.</v>
          </cell>
          <cell r="C291" t="str">
            <v>Затраты на производство и реализацию продукции (услуг), всего</v>
          </cell>
          <cell r="D291" t="str">
            <v>тыс.руб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AA291">
            <v>0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 t="str">
            <v/>
          </cell>
        </row>
        <row r="292">
          <cell r="B292" t="str">
            <v>1</v>
          </cell>
          <cell r="C292" t="str">
            <v xml:space="preserve">Материальные затраты </v>
          </cell>
          <cell r="D292" t="str">
            <v>тыс.руб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 t="str">
            <v/>
          </cell>
        </row>
        <row r="293">
          <cell r="B293" t="str">
            <v>1.1.</v>
          </cell>
          <cell r="C293" t="str">
            <v>Покупная электроэнергия на компенсацию потерь</v>
          </cell>
          <cell r="D293" t="str">
            <v>тыс.руб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 t="str">
            <v/>
          </cell>
        </row>
        <row r="294">
          <cell r="B294" t="str">
            <v>1.1.2.</v>
          </cell>
          <cell r="C294" t="str">
            <v xml:space="preserve">     - электроэнергия с оптового рынка</v>
          </cell>
          <cell r="D294" t="str">
            <v>тыс.руб</v>
          </cell>
          <cell r="E294">
            <v>0</v>
          </cell>
          <cell r="F294">
            <v>0</v>
          </cell>
          <cell r="G294">
            <v>0</v>
          </cell>
          <cell r="J294">
            <v>0</v>
          </cell>
          <cell r="L294">
            <v>0</v>
          </cell>
          <cell r="N294">
            <v>0</v>
          </cell>
          <cell r="O294">
            <v>0</v>
          </cell>
          <cell r="P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X294">
            <v>0</v>
          </cell>
          <cell r="AB294">
            <v>0</v>
          </cell>
          <cell r="AD294">
            <v>0</v>
          </cell>
          <cell r="AE294">
            <v>0</v>
          </cell>
          <cell r="AF294" t="str">
            <v/>
          </cell>
        </row>
        <row r="295">
          <cell r="B295" t="str">
            <v>1.1.3.</v>
          </cell>
          <cell r="C295" t="str">
            <v xml:space="preserve">     - электроэнергия с розничных рынков</v>
          </cell>
          <cell r="D295" t="str">
            <v>тыс.руб</v>
          </cell>
          <cell r="E295">
            <v>0</v>
          </cell>
          <cell r="F295">
            <v>0</v>
          </cell>
          <cell r="G295">
            <v>0</v>
          </cell>
          <cell r="J295">
            <v>0</v>
          </cell>
          <cell r="L295">
            <v>0</v>
          </cell>
          <cell r="N295">
            <v>0</v>
          </cell>
          <cell r="O295">
            <v>0</v>
          </cell>
          <cell r="P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X295">
            <v>0</v>
          </cell>
          <cell r="AB295">
            <v>0</v>
          </cell>
          <cell r="AD295">
            <v>0</v>
          </cell>
          <cell r="AE295">
            <v>0</v>
          </cell>
          <cell r="AF295" t="str">
            <v/>
          </cell>
        </row>
        <row r="296">
          <cell r="B296">
            <v>1.2</v>
          </cell>
          <cell r="C296" t="str">
            <v>Покупная энергия на производственные и хозяйственные нужды</v>
          </cell>
          <cell r="D296" t="str">
            <v>тыс.руб</v>
          </cell>
          <cell r="E296">
            <v>0</v>
          </cell>
          <cell r="F296">
            <v>0</v>
          </cell>
          <cell r="G296">
            <v>0</v>
          </cell>
          <cell r="J296">
            <v>0</v>
          </cell>
          <cell r="L296">
            <v>0</v>
          </cell>
          <cell r="N296">
            <v>0</v>
          </cell>
          <cell r="O296">
            <v>0</v>
          </cell>
          <cell r="P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X296">
            <v>0</v>
          </cell>
          <cell r="AB296">
            <v>0</v>
          </cell>
          <cell r="AD296">
            <v>0</v>
          </cell>
          <cell r="AE296">
            <v>0</v>
          </cell>
          <cell r="AF296" t="str">
            <v/>
          </cell>
        </row>
        <row r="297">
          <cell r="B297" t="str">
            <v>1.5.</v>
          </cell>
          <cell r="C297" t="str">
            <v>Cырье и материалы</v>
          </cell>
          <cell r="D297" t="str">
            <v>тыс.руб</v>
          </cell>
          <cell r="E297">
            <v>0</v>
          </cell>
          <cell r="F297">
            <v>0</v>
          </cell>
          <cell r="G297">
            <v>0</v>
          </cell>
          <cell r="J297">
            <v>0</v>
          </cell>
          <cell r="L297">
            <v>0</v>
          </cell>
          <cell r="N297">
            <v>0</v>
          </cell>
          <cell r="O297">
            <v>0</v>
          </cell>
          <cell r="P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X297">
            <v>0</v>
          </cell>
          <cell r="AB297">
            <v>0</v>
          </cell>
          <cell r="AD297">
            <v>0</v>
          </cell>
          <cell r="AE297">
            <v>0</v>
          </cell>
          <cell r="AF297" t="str">
            <v/>
          </cell>
        </row>
        <row r="298">
          <cell r="B298" t="str">
            <v xml:space="preserve"> 1.5.1</v>
          </cell>
          <cell r="C298" t="str">
            <v xml:space="preserve">     в т.ч.  ГСМ</v>
          </cell>
          <cell r="D298" t="str">
            <v>тыс.руб</v>
          </cell>
          <cell r="E298">
            <v>0</v>
          </cell>
          <cell r="F298">
            <v>0</v>
          </cell>
          <cell r="G298">
            <v>0</v>
          </cell>
          <cell r="J298">
            <v>0</v>
          </cell>
          <cell r="L298">
            <v>0</v>
          </cell>
          <cell r="N298">
            <v>0</v>
          </cell>
          <cell r="O298">
            <v>0</v>
          </cell>
          <cell r="P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X298">
            <v>0</v>
          </cell>
          <cell r="AB298">
            <v>0</v>
          </cell>
          <cell r="AD298">
            <v>0</v>
          </cell>
          <cell r="AE298">
            <v>0</v>
          </cell>
          <cell r="AF298" t="str">
            <v/>
          </cell>
        </row>
        <row r="299">
          <cell r="B299" t="str">
            <v>2</v>
          </cell>
          <cell r="C299" t="str">
            <v xml:space="preserve">Работы и услуги производственного характера  </v>
          </cell>
          <cell r="D299" t="str">
            <v>тыс.руб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AA299">
            <v>0</v>
          </cell>
          <cell r="AB299">
            <v>0</v>
          </cell>
          <cell r="AC299">
            <v>0</v>
          </cell>
          <cell r="AD299">
            <v>0</v>
          </cell>
          <cell r="AE299">
            <v>0</v>
          </cell>
          <cell r="AF299" t="str">
            <v/>
          </cell>
        </row>
        <row r="300">
          <cell r="B300" t="str">
            <v>2.1</v>
          </cell>
          <cell r="C300" t="str">
            <v>Услуги подрядчиков по обслуживанию и ремонту оборудования</v>
          </cell>
          <cell r="D300" t="str">
            <v>тыс.руб</v>
          </cell>
          <cell r="E300">
            <v>0</v>
          </cell>
          <cell r="F300">
            <v>0</v>
          </cell>
          <cell r="G300">
            <v>0</v>
          </cell>
          <cell r="J300">
            <v>0</v>
          </cell>
          <cell r="L300">
            <v>0</v>
          </cell>
          <cell r="N300">
            <v>0</v>
          </cell>
          <cell r="O300">
            <v>0</v>
          </cell>
          <cell r="P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X300">
            <v>0</v>
          </cell>
          <cell r="AB300">
            <v>0</v>
          </cell>
          <cell r="AD300">
            <v>0</v>
          </cell>
          <cell r="AE300">
            <v>0</v>
          </cell>
          <cell r="AF300" t="str">
            <v/>
          </cell>
        </row>
        <row r="301">
          <cell r="B301" t="str">
            <v>2.2</v>
          </cell>
          <cell r="C301" t="str">
            <v>Транспортные услуги</v>
          </cell>
          <cell r="D301" t="str">
            <v>тыс.руб</v>
          </cell>
          <cell r="E301">
            <v>0</v>
          </cell>
          <cell r="F301">
            <v>0</v>
          </cell>
          <cell r="G301">
            <v>0</v>
          </cell>
          <cell r="J301">
            <v>0</v>
          </cell>
          <cell r="L301">
            <v>0</v>
          </cell>
          <cell r="N301">
            <v>0</v>
          </cell>
          <cell r="O301">
            <v>0</v>
          </cell>
          <cell r="P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X301">
            <v>0</v>
          </cell>
          <cell r="AB301">
            <v>0</v>
          </cell>
          <cell r="AD301">
            <v>0</v>
          </cell>
          <cell r="AE301">
            <v>0</v>
          </cell>
          <cell r="AF301" t="str">
            <v/>
          </cell>
        </row>
        <row r="302">
          <cell r="B302" t="str">
            <v>2.3</v>
          </cell>
          <cell r="C302" t="str">
            <v>Услуги сетевых компаний по передаче э/э</v>
          </cell>
          <cell r="D302" t="str">
            <v>тыс.руб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X302">
            <v>0</v>
          </cell>
          <cell r="AA302">
            <v>0</v>
          </cell>
          <cell r="AB302">
            <v>0</v>
          </cell>
          <cell r="AD302">
            <v>0</v>
          </cell>
          <cell r="AE302">
            <v>0</v>
          </cell>
          <cell r="AF302" t="str">
            <v/>
          </cell>
        </row>
        <row r="303">
          <cell r="B303" t="str">
            <v>2.3.1</v>
          </cell>
          <cell r="C303" t="str">
            <v>Услуги ОАО "ФСК ЕЭС"</v>
          </cell>
          <cell r="D303" t="str">
            <v>тыс.руб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 t="str">
            <v/>
          </cell>
        </row>
        <row r="304">
          <cell r="B304" t="str">
            <v>2.3.1.1</v>
          </cell>
          <cell r="C304" t="str">
            <v xml:space="preserve"> по ставке на содержание сетей</v>
          </cell>
          <cell r="D304" t="str">
            <v>тыс.руб</v>
          </cell>
          <cell r="E304">
            <v>0</v>
          </cell>
          <cell r="F304">
            <v>0</v>
          </cell>
          <cell r="G304">
            <v>0</v>
          </cell>
          <cell r="J304">
            <v>0</v>
          </cell>
          <cell r="L304">
            <v>0</v>
          </cell>
          <cell r="N304">
            <v>0</v>
          </cell>
          <cell r="O304">
            <v>0</v>
          </cell>
          <cell r="P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X304">
            <v>0</v>
          </cell>
          <cell r="AB304">
            <v>0</v>
          </cell>
          <cell r="AD304">
            <v>0</v>
          </cell>
          <cell r="AE304">
            <v>0</v>
          </cell>
          <cell r="AF304" t="str">
            <v/>
          </cell>
        </row>
        <row r="305">
          <cell r="B305" t="str">
            <v>2.3.1.2</v>
          </cell>
          <cell r="C305" t="str">
            <v xml:space="preserve"> по ставке на оплату потерь электроэнергии</v>
          </cell>
          <cell r="D305" t="str">
            <v>тыс.руб</v>
          </cell>
          <cell r="E305">
            <v>0</v>
          </cell>
          <cell r="F305">
            <v>0</v>
          </cell>
          <cell r="G305">
            <v>0</v>
          </cell>
          <cell r="J305">
            <v>0</v>
          </cell>
          <cell r="L305">
            <v>0</v>
          </cell>
          <cell r="N305">
            <v>0</v>
          </cell>
          <cell r="O305">
            <v>0</v>
          </cell>
          <cell r="P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X305">
            <v>0</v>
          </cell>
          <cell r="AB305">
            <v>0</v>
          </cell>
          <cell r="AD305">
            <v>0</v>
          </cell>
          <cell r="AE305">
            <v>0</v>
          </cell>
          <cell r="AF305" t="str">
            <v/>
          </cell>
        </row>
        <row r="306">
          <cell r="B306" t="str">
            <v>2.3.2</v>
          </cell>
          <cell r="C306" t="str">
            <v>Услуги распределительных сетевых компаний</v>
          </cell>
          <cell r="D306" t="str">
            <v>тыс.руб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 t="str">
            <v/>
          </cell>
        </row>
        <row r="307">
          <cell r="B307" t="str">
            <v>2.3.2.1</v>
          </cell>
          <cell r="C307" t="str">
            <v>РСК Холдинга</v>
          </cell>
          <cell r="D307" t="str">
            <v>тыс.руб</v>
          </cell>
          <cell r="E307">
            <v>0</v>
          </cell>
          <cell r="F307">
            <v>0</v>
          </cell>
          <cell r="G307">
            <v>0</v>
          </cell>
          <cell r="J307">
            <v>0</v>
          </cell>
          <cell r="L307">
            <v>0</v>
          </cell>
          <cell r="N307">
            <v>0</v>
          </cell>
          <cell r="O307">
            <v>0</v>
          </cell>
          <cell r="P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X307">
            <v>0</v>
          </cell>
          <cell r="AB307">
            <v>0</v>
          </cell>
          <cell r="AD307">
            <v>0</v>
          </cell>
          <cell r="AE307">
            <v>0</v>
          </cell>
          <cell r="AF307" t="str">
            <v/>
          </cell>
        </row>
        <row r="308">
          <cell r="B308" t="str">
            <v>2.3.2.1</v>
          </cell>
          <cell r="C308" t="str">
            <v xml:space="preserve">                    прочих сетевых компаний</v>
          </cell>
          <cell r="D308" t="str">
            <v>тыс.руб</v>
          </cell>
          <cell r="E308">
            <v>0</v>
          </cell>
          <cell r="F308">
            <v>0</v>
          </cell>
          <cell r="G308">
            <v>0</v>
          </cell>
          <cell r="J308">
            <v>0</v>
          </cell>
          <cell r="L308">
            <v>0</v>
          </cell>
          <cell r="N308">
            <v>0</v>
          </cell>
          <cell r="O308">
            <v>0</v>
          </cell>
          <cell r="P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X308">
            <v>0</v>
          </cell>
          <cell r="AB308">
            <v>0</v>
          </cell>
          <cell r="AD308">
            <v>0</v>
          </cell>
          <cell r="AE308">
            <v>0</v>
          </cell>
          <cell r="AF308" t="str">
            <v/>
          </cell>
        </row>
        <row r="309">
          <cell r="B309" t="str">
            <v>2.4</v>
          </cell>
          <cell r="C309" t="str">
            <v>Услуги по испытанию и поверке приборов</v>
          </cell>
          <cell r="D309" t="str">
            <v>тыс.руб</v>
          </cell>
          <cell r="E309">
            <v>0</v>
          </cell>
          <cell r="F309">
            <v>0</v>
          </cell>
          <cell r="G309">
            <v>0</v>
          </cell>
          <cell r="J309">
            <v>0</v>
          </cell>
          <cell r="L309">
            <v>0</v>
          </cell>
          <cell r="N309">
            <v>0</v>
          </cell>
          <cell r="O309">
            <v>0</v>
          </cell>
          <cell r="P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X309">
            <v>0</v>
          </cell>
          <cell r="AB309">
            <v>0</v>
          </cell>
          <cell r="AD309">
            <v>0</v>
          </cell>
          <cell r="AE309">
            <v>0</v>
          </cell>
          <cell r="AF309" t="str">
            <v/>
          </cell>
        </row>
        <row r="310">
          <cell r="B310" t="str">
            <v>2.5</v>
          </cell>
          <cell r="C310" t="str">
            <v>Услуги коммерческого учета электроэнергии</v>
          </cell>
          <cell r="D310" t="str">
            <v>тыс.руб</v>
          </cell>
          <cell r="E310">
            <v>0</v>
          </cell>
          <cell r="F310">
            <v>0</v>
          </cell>
          <cell r="G310">
            <v>0</v>
          </cell>
          <cell r="J310">
            <v>0</v>
          </cell>
          <cell r="L310">
            <v>0</v>
          </cell>
          <cell r="N310">
            <v>0</v>
          </cell>
          <cell r="O310">
            <v>0</v>
          </cell>
          <cell r="P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X310">
            <v>0</v>
          </cell>
          <cell r="AB310">
            <v>0</v>
          </cell>
          <cell r="AD310">
            <v>0</v>
          </cell>
          <cell r="AE310">
            <v>0</v>
          </cell>
          <cell r="AF310" t="str">
            <v/>
          </cell>
        </row>
        <row r="311">
          <cell r="B311" t="str">
            <v>2.6</v>
          </cell>
          <cell r="C311" t="str">
            <v>Услуги по передаче теплоэнергии</v>
          </cell>
          <cell r="D311" t="str">
            <v>тыс.руб</v>
          </cell>
          <cell r="E311">
            <v>0</v>
          </cell>
          <cell r="F311">
            <v>0</v>
          </cell>
          <cell r="G311">
            <v>0</v>
          </cell>
          <cell r="J311">
            <v>0</v>
          </cell>
          <cell r="L311">
            <v>0</v>
          </cell>
          <cell r="N311">
            <v>0</v>
          </cell>
          <cell r="O311">
            <v>0</v>
          </cell>
          <cell r="P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X311">
            <v>0</v>
          </cell>
          <cell r="AB311">
            <v>0</v>
          </cell>
          <cell r="AD311">
            <v>0</v>
          </cell>
          <cell r="AE311">
            <v>0</v>
          </cell>
          <cell r="AF311" t="str">
            <v/>
          </cell>
        </row>
        <row r="312">
          <cell r="B312" t="str">
            <v>2.7</v>
          </cell>
          <cell r="C312" t="str">
            <v>Прочие услуги производственного характера</v>
          </cell>
          <cell r="D312" t="str">
            <v>тыс.руб</v>
          </cell>
          <cell r="E312">
            <v>0</v>
          </cell>
          <cell r="F312">
            <v>0</v>
          </cell>
          <cell r="G312">
            <v>0</v>
          </cell>
          <cell r="J312">
            <v>0</v>
          </cell>
          <cell r="L312">
            <v>0</v>
          </cell>
          <cell r="N312">
            <v>0</v>
          </cell>
          <cell r="O312">
            <v>0</v>
          </cell>
          <cell r="P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X312">
            <v>0</v>
          </cell>
          <cell r="AB312">
            <v>0</v>
          </cell>
          <cell r="AD312">
            <v>0</v>
          </cell>
          <cell r="AE312">
            <v>0</v>
          </cell>
          <cell r="AF312" t="str">
            <v/>
          </cell>
        </row>
        <row r="313">
          <cell r="B313" t="str">
            <v>3</v>
          </cell>
          <cell r="C313" t="str">
            <v>Затраты на оплату труда</v>
          </cell>
          <cell r="D313" t="str">
            <v>тыс.руб</v>
          </cell>
          <cell r="E313">
            <v>0</v>
          </cell>
          <cell r="F313">
            <v>0</v>
          </cell>
          <cell r="G313">
            <v>0</v>
          </cell>
          <cell r="J313">
            <v>0</v>
          </cell>
          <cell r="L313">
            <v>0</v>
          </cell>
          <cell r="N313">
            <v>0</v>
          </cell>
          <cell r="O313">
            <v>0</v>
          </cell>
          <cell r="P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X313">
            <v>0</v>
          </cell>
          <cell r="AB313">
            <v>0</v>
          </cell>
          <cell r="AD313">
            <v>0</v>
          </cell>
          <cell r="AE313">
            <v>0</v>
          </cell>
          <cell r="AF313" t="str">
            <v/>
          </cell>
        </row>
        <row r="314">
          <cell r="B314" t="str">
            <v>4</v>
          </cell>
          <cell r="C314" t="str">
            <v>ЕСН</v>
          </cell>
          <cell r="D314" t="str">
            <v>тыс.руб</v>
          </cell>
          <cell r="E314">
            <v>0</v>
          </cell>
          <cell r="F314">
            <v>0</v>
          </cell>
          <cell r="G314">
            <v>0</v>
          </cell>
          <cell r="J314">
            <v>0</v>
          </cell>
          <cell r="L314">
            <v>0</v>
          </cell>
          <cell r="N314">
            <v>0</v>
          </cell>
          <cell r="O314">
            <v>0</v>
          </cell>
          <cell r="P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X314">
            <v>0</v>
          </cell>
          <cell r="AB314">
            <v>0</v>
          </cell>
          <cell r="AD314">
            <v>0</v>
          </cell>
          <cell r="AE314">
            <v>0</v>
          </cell>
          <cell r="AF314" t="str">
            <v/>
          </cell>
        </row>
        <row r="315">
          <cell r="B315" t="str">
            <v>5</v>
          </cell>
          <cell r="C315" t="str">
            <v>Отчисления на НПО (НПФ энергетики)</v>
          </cell>
          <cell r="D315" t="str">
            <v>тыс.руб</v>
          </cell>
          <cell r="E315">
            <v>0</v>
          </cell>
          <cell r="F315">
            <v>0</v>
          </cell>
          <cell r="G315">
            <v>0</v>
          </cell>
          <cell r="J315">
            <v>0</v>
          </cell>
          <cell r="L315">
            <v>0</v>
          </cell>
          <cell r="N315">
            <v>0</v>
          </cell>
          <cell r="O315">
            <v>0</v>
          </cell>
          <cell r="P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X315">
            <v>0</v>
          </cell>
          <cell r="AB315">
            <v>0</v>
          </cell>
          <cell r="AD315">
            <v>0</v>
          </cell>
          <cell r="AE315">
            <v>0</v>
          </cell>
          <cell r="AF315" t="str">
            <v/>
          </cell>
        </row>
        <row r="316">
          <cell r="B316" t="str">
            <v>6</v>
          </cell>
          <cell r="C316" t="str">
            <v>Амортизация основных средств и НМА</v>
          </cell>
          <cell r="D316" t="str">
            <v>тыс.руб</v>
          </cell>
          <cell r="E316">
            <v>0</v>
          </cell>
          <cell r="F316">
            <v>0</v>
          </cell>
          <cell r="G316">
            <v>0</v>
          </cell>
          <cell r="J316">
            <v>0</v>
          </cell>
          <cell r="L316">
            <v>0</v>
          </cell>
          <cell r="N316">
            <v>0</v>
          </cell>
          <cell r="O316">
            <v>0</v>
          </cell>
          <cell r="P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X316">
            <v>0</v>
          </cell>
          <cell r="AB316">
            <v>0</v>
          </cell>
          <cell r="AD316">
            <v>0</v>
          </cell>
          <cell r="AE316">
            <v>0</v>
          </cell>
          <cell r="AF316" t="str">
            <v/>
          </cell>
        </row>
        <row r="317">
          <cell r="B317" t="str">
            <v>6.1</v>
          </cell>
          <cell r="C317" t="str">
            <v xml:space="preserve">       в том числе амортизация основных средств</v>
          </cell>
          <cell r="D317" t="str">
            <v>тыс.руб</v>
          </cell>
          <cell r="E317">
            <v>0</v>
          </cell>
          <cell r="F317">
            <v>0</v>
          </cell>
          <cell r="G317">
            <v>0</v>
          </cell>
          <cell r="J317">
            <v>0</v>
          </cell>
          <cell r="L317">
            <v>0</v>
          </cell>
          <cell r="N317">
            <v>0</v>
          </cell>
          <cell r="O317">
            <v>0</v>
          </cell>
          <cell r="P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X317">
            <v>0</v>
          </cell>
          <cell r="AB317">
            <v>0</v>
          </cell>
          <cell r="AD317">
            <v>0</v>
          </cell>
          <cell r="AE317">
            <v>0</v>
          </cell>
          <cell r="AF317" t="str">
            <v/>
          </cell>
        </row>
        <row r="318">
          <cell r="B318" t="str">
            <v>7</v>
          </cell>
          <cell r="C318" t="str">
            <v>Прочие затраты</v>
          </cell>
          <cell r="D318" t="str">
            <v>тыс.руб</v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 t="str">
            <v/>
          </cell>
        </row>
        <row r="319">
          <cell r="B319" t="str">
            <v>7.1</v>
          </cell>
          <cell r="C319" t="str">
            <v xml:space="preserve">        Оплата услуг РАО "Холдинг МРСК" </v>
          </cell>
          <cell r="D319" t="str">
            <v>тыс.руб</v>
          </cell>
          <cell r="E319">
            <v>0</v>
          </cell>
          <cell r="F319">
            <v>0</v>
          </cell>
          <cell r="G319">
            <v>0</v>
          </cell>
          <cell r="J319">
            <v>0</v>
          </cell>
          <cell r="L319">
            <v>0</v>
          </cell>
          <cell r="N319">
            <v>0</v>
          </cell>
          <cell r="O319">
            <v>0</v>
          </cell>
          <cell r="P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X319">
            <v>0</v>
          </cell>
          <cell r="AB319">
            <v>0</v>
          </cell>
          <cell r="AD319">
            <v>0</v>
          </cell>
          <cell r="AE319">
            <v>0</v>
          </cell>
          <cell r="AF319" t="str">
            <v/>
          </cell>
        </row>
        <row r="320">
          <cell r="B320">
            <v>7.2</v>
          </cell>
          <cell r="C320" t="str">
            <v xml:space="preserve">        Оплата услуг ОАО "СО-ЦДУ ЕЭС"</v>
          </cell>
          <cell r="D320" t="str">
            <v>тыс.руб</v>
          </cell>
          <cell r="E320">
            <v>0</v>
          </cell>
          <cell r="F320">
            <v>0</v>
          </cell>
          <cell r="G320">
            <v>0</v>
          </cell>
          <cell r="J320">
            <v>0</v>
          </cell>
          <cell r="L320">
            <v>0</v>
          </cell>
          <cell r="N320">
            <v>0</v>
          </cell>
          <cell r="O320">
            <v>0</v>
          </cell>
          <cell r="P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X320">
            <v>0</v>
          </cell>
          <cell r="AB320">
            <v>0</v>
          </cell>
          <cell r="AD320">
            <v>0</v>
          </cell>
          <cell r="AE320">
            <v>0</v>
          </cell>
          <cell r="AF320" t="str">
            <v/>
          </cell>
        </row>
        <row r="321">
          <cell r="B321">
            <v>7.3</v>
          </cell>
          <cell r="C321" t="str">
            <v xml:space="preserve">        Оплата услуг операторов рынка:</v>
          </cell>
          <cell r="D321" t="str">
            <v>тыс.руб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X321">
            <v>0</v>
          </cell>
          <cell r="AA321">
            <v>0</v>
          </cell>
          <cell r="AB321">
            <v>0</v>
          </cell>
          <cell r="AD321">
            <v>0</v>
          </cell>
          <cell r="AE321">
            <v>0</v>
          </cell>
          <cell r="AF321" t="str">
            <v/>
          </cell>
        </row>
        <row r="322">
          <cell r="B322" t="str">
            <v>7.3.1.</v>
          </cell>
          <cell r="C322" t="str">
            <v xml:space="preserve">                     НП ''АТС''</v>
          </cell>
          <cell r="D322" t="str">
            <v>тыс.руб</v>
          </cell>
          <cell r="E322">
            <v>0</v>
          </cell>
          <cell r="F322">
            <v>0</v>
          </cell>
          <cell r="G322">
            <v>0</v>
          </cell>
          <cell r="J322">
            <v>0</v>
          </cell>
          <cell r="L322">
            <v>0</v>
          </cell>
          <cell r="N322">
            <v>0</v>
          </cell>
          <cell r="O322">
            <v>0</v>
          </cell>
          <cell r="P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X322">
            <v>0</v>
          </cell>
          <cell r="AB322">
            <v>0</v>
          </cell>
          <cell r="AD322">
            <v>0</v>
          </cell>
          <cell r="AE322">
            <v>0</v>
          </cell>
          <cell r="AF322" t="str">
            <v/>
          </cell>
        </row>
        <row r="323">
          <cell r="B323" t="str">
            <v>7.3.2.</v>
          </cell>
          <cell r="C323" t="str">
            <v xml:space="preserve">                     ЗАО ''ЦФР''</v>
          </cell>
          <cell r="D323" t="str">
            <v>тыс.руб</v>
          </cell>
          <cell r="E323">
            <v>0</v>
          </cell>
          <cell r="F323">
            <v>0</v>
          </cell>
          <cell r="G323">
            <v>0</v>
          </cell>
          <cell r="J323">
            <v>0</v>
          </cell>
          <cell r="L323">
            <v>0</v>
          </cell>
          <cell r="N323">
            <v>0</v>
          </cell>
          <cell r="O323">
            <v>0</v>
          </cell>
          <cell r="P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X323">
            <v>0</v>
          </cell>
          <cell r="AB323">
            <v>0</v>
          </cell>
          <cell r="AD323">
            <v>0</v>
          </cell>
          <cell r="AE323">
            <v>0</v>
          </cell>
          <cell r="AF323" t="str">
            <v/>
          </cell>
        </row>
        <row r="324">
          <cell r="B324" t="str">
            <v>7.3.3.</v>
          </cell>
          <cell r="C324" t="str">
            <v xml:space="preserve">                     прочих</v>
          </cell>
          <cell r="D324" t="str">
            <v>тыс.руб</v>
          </cell>
          <cell r="E324">
            <v>0</v>
          </cell>
          <cell r="F324">
            <v>0</v>
          </cell>
          <cell r="G324">
            <v>0</v>
          </cell>
          <cell r="J324">
            <v>0</v>
          </cell>
          <cell r="L324">
            <v>0</v>
          </cell>
          <cell r="N324">
            <v>0</v>
          </cell>
          <cell r="O324">
            <v>0</v>
          </cell>
          <cell r="P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X324">
            <v>0</v>
          </cell>
          <cell r="AB324">
            <v>0</v>
          </cell>
          <cell r="AD324">
            <v>0</v>
          </cell>
          <cell r="AE324">
            <v>0</v>
          </cell>
          <cell r="AF324" t="str">
            <v/>
          </cell>
        </row>
        <row r="325">
          <cell r="B325">
            <v>7.4</v>
          </cell>
          <cell r="C325" t="str">
            <v xml:space="preserve">        Оплата работ и услуг сторонних организаций, в т.ч.</v>
          </cell>
          <cell r="D325" t="str">
            <v>тыс.руб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 t="str">
            <v/>
          </cell>
        </row>
        <row r="326">
          <cell r="B326" t="str">
            <v xml:space="preserve"> 7.4.1</v>
          </cell>
          <cell r="C326" t="str">
            <v xml:space="preserve">         - услуги связи и передачи данных</v>
          </cell>
          <cell r="D326" t="str">
            <v>тыс.руб</v>
          </cell>
          <cell r="E326">
            <v>0</v>
          </cell>
          <cell r="F326">
            <v>0</v>
          </cell>
          <cell r="G326">
            <v>0</v>
          </cell>
          <cell r="J326">
            <v>0</v>
          </cell>
          <cell r="L326">
            <v>0</v>
          </cell>
          <cell r="N326">
            <v>0</v>
          </cell>
          <cell r="O326">
            <v>0</v>
          </cell>
          <cell r="P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X326">
            <v>0</v>
          </cell>
          <cell r="AB326">
            <v>0</v>
          </cell>
          <cell r="AD326">
            <v>0</v>
          </cell>
          <cell r="AE326">
            <v>0</v>
          </cell>
          <cell r="AF326" t="str">
            <v/>
          </cell>
        </row>
        <row r="327">
          <cell r="B327" t="str">
            <v xml:space="preserve"> 7.4.2</v>
          </cell>
          <cell r="C327" t="str">
            <v xml:space="preserve">         - коммунальные услуги</v>
          </cell>
          <cell r="D327" t="str">
            <v>тыс.руб</v>
          </cell>
          <cell r="E327">
            <v>0</v>
          </cell>
          <cell r="F327">
            <v>0</v>
          </cell>
          <cell r="G327">
            <v>0</v>
          </cell>
          <cell r="J327">
            <v>0</v>
          </cell>
          <cell r="L327">
            <v>0</v>
          </cell>
          <cell r="N327">
            <v>0</v>
          </cell>
          <cell r="O327">
            <v>0</v>
          </cell>
          <cell r="P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X327">
            <v>0</v>
          </cell>
          <cell r="AB327">
            <v>0</v>
          </cell>
          <cell r="AD327">
            <v>0</v>
          </cell>
          <cell r="AE327">
            <v>0</v>
          </cell>
          <cell r="AF327" t="str">
            <v/>
          </cell>
        </row>
        <row r="328">
          <cell r="B328" t="str">
            <v xml:space="preserve"> 7.4.3</v>
          </cell>
          <cell r="C328" t="str">
            <v xml:space="preserve">         - повышение квалификации и проф.переподготовка</v>
          </cell>
          <cell r="D328" t="str">
            <v>тыс.руб</v>
          </cell>
          <cell r="E328">
            <v>0</v>
          </cell>
          <cell r="F328">
            <v>0</v>
          </cell>
          <cell r="G328">
            <v>0</v>
          </cell>
          <cell r="J328">
            <v>0</v>
          </cell>
          <cell r="L328">
            <v>0</v>
          </cell>
          <cell r="N328">
            <v>0</v>
          </cell>
          <cell r="O328">
            <v>0</v>
          </cell>
          <cell r="P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X328">
            <v>0</v>
          </cell>
          <cell r="AB328">
            <v>0</v>
          </cell>
          <cell r="AD328">
            <v>0</v>
          </cell>
          <cell r="AE328">
            <v>0</v>
          </cell>
          <cell r="AF328" t="str">
            <v/>
          </cell>
        </row>
        <row r="329">
          <cell r="B329" t="str">
            <v xml:space="preserve"> 7.4.4</v>
          </cell>
          <cell r="C329" t="str">
            <v xml:space="preserve">         - IT-услуги</v>
          </cell>
          <cell r="D329" t="str">
            <v>тыс.руб</v>
          </cell>
          <cell r="E329">
            <v>0</v>
          </cell>
          <cell r="F329">
            <v>0</v>
          </cell>
          <cell r="G329">
            <v>0</v>
          </cell>
          <cell r="J329">
            <v>0</v>
          </cell>
          <cell r="L329">
            <v>0</v>
          </cell>
          <cell r="N329">
            <v>0</v>
          </cell>
          <cell r="O329">
            <v>0</v>
          </cell>
          <cell r="P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X329">
            <v>0</v>
          </cell>
          <cell r="AB329">
            <v>0</v>
          </cell>
          <cell r="AD329">
            <v>0</v>
          </cell>
          <cell r="AE329">
            <v>0</v>
          </cell>
          <cell r="AF329" t="str">
            <v/>
          </cell>
        </row>
        <row r="330">
          <cell r="B330" t="str">
            <v xml:space="preserve"> 7.4.5</v>
          </cell>
          <cell r="C330" t="str">
            <v xml:space="preserve">         - аудиторские услуги</v>
          </cell>
          <cell r="D330" t="str">
            <v>тыс.руб</v>
          </cell>
          <cell r="E330">
            <v>0</v>
          </cell>
          <cell r="F330">
            <v>0</v>
          </cell>
          <cell r="G330">
            <v>0</v>
          </cell>
          <cell r="J330">
            <v>0</v>
          </cell>
          <cell r="L330">
            <v>0</v>
          </cell>
          <cell r="N330">
            <v>0</v>
          </cell>
          <cell r="O330">
            <v>0</v>
          </cell>
          <cell r="P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X330">
            <v>0</v>
          </cell>
          <cell r="AB330">
            <v>0</v>
          </cell>
          <cell r="AD330">
            <v>0</v>
          </cell>
          <cell r="AE330">
            <v>0</v>
          </cell>
          <cell r="AF330" t="str">
            <v/>
          </cell>
        </row>
        <row r="331">
          <cell r="B331" t="str">
            <v xml:space="preserve"> 7.4.6</v>
          </cell>
          <cell r="C331" t="str">
            <v xml:space="preserve">         - юридические услуги</v>
          </cell>
          <cell r="D331" t="str">
            <v>тыс.руб</v>
          </cell>
          <cell r="E331">
            <v>0</v>
          </cell>
          <cell r="F331">
            <v>0</v>
          </cell>
          <cell r="G331">
            <v>0</v>
          </cell>
          <cell r="J331">
            <v>0</v>
          </cell>
          <cell r="L331">
            <v>0</v>
          </cell>
          <cell r="N331">
            <v>0</v>
          </cell>
          <cell r="O331">
            <v>0</v>
          </cell>
          <cell r="P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X331">
            <v>0</v>
          </cell>
          <cell r="AB331">
            <v>0</v>
          </cell>
          <cell r="AD331">
            <v>0</v>
          </cell>
          <cell r="AE331">
            <v>0</v>
          </cell>
          <cell r="AF331" t="str">
            <v/>
          </cell>
        </row>
        <row r="332">
          <cell r="B332" t="str">
            <v xml:space="preserve"> 7.4.7</v>
          </cell>
          <cell r="C332" t="str">
            <v xml:space="preserve">         - консультационные услуги</v>
          </cell>
          <cell r="D332" t="str">
            <v>тыс.руб</v>
          </cell>
          <cell r="E332">
            <v>0</v>
          </cell>
          <cell r="F332">
            <v>0</v>
          </cell>
          <cell r="G332">
            <v>0</v>
          </cell>
          <cell r="J332">
            <v>0</v>
          </cell>
          <cell r="L332">
            <v>0</v>
          </cell>
          <cell r="N332">
            <v>0</v>
          </cell>
          <cell r="O332">
            <v>0</v>
          </cell>
          <cell r="P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X332">
            <v>0</v>
          </cell>
          <cell r="AB332">
            <v>0</v>
          </cell>
          <cell r="AD332">
            <v>0</v>
          </cell>
          <cell r="AE332">
            <v>0</v>
          </cell>
          <cell r="AF332" t="str">
            <v/>
          </cell>
        </row>
        <row r="333">
          <cell r="B333" t="str">
            <v xml:space="preserve"> 7.4.8</v>
          </cell>
          <cell r="C333" t="str">
            <v xml:space="preserve">         - услуги пожарной, вневедомственной и сторожевой охраны</v>
          </cell>
          <cell r="D333" t="str">
            <v>тыс.руб</v>
          </cell>
          <cell r="E333">
            <v>0</v>
          </cell>
          <cell r="F333">
            <v>0</v>
          </cell>
          <cell r="G333">
            <v>0</v>
          </cell>
          <cell r="J333">
            <v>0</v>
          </cell>
          <cell r="L333">
            <v>0</v>
          </cell>
          <cell r="N333">
            <v>0</v>
          </cell>
          <cell r="O333">
            <v>0</v>
          </cell>
          <cell r="P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X333">
            <v>0</v>
          </cell>
          <cell r="AB333">
            <v>0</v>
          </cell>
          <cell r="AD333">
            <v>0</v>
          </cell>
          <cell r="AE333">
            <v>0</v>
          </cell>
          <cell r="AF333" t="str">
            <v/>
          </cell>
        </row>
        <row r="334">
          <cell r="B334" t="str">
            <v xml:space="preserve"> 7.4.9</v>
          </cell>
          <cell r="C334" t="str">
            <v xml:space="preserve">         - услуги по управлению</v>
          </cell>
          <cell r="D334" t="str">
            <v>тыс.руб</v>
          </cell>
          <cell r="E334">
            <v>0</v>
          </cell>
          <cell r="F334">
            <v>0</v>
          </cell>
          <cell r="G334">
            <v>0</v>
          </cell>
          <cell r="J334">
            <v>0</v>
          </cell>
          <cell r="L334">
            <v>0</v>
          </cell>
          <cell r="N334">
            <v>0</v>
          </cell>
          <cell r="O334">
            <v>0</v>
          </cell>
          <cell r="P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X334">
            <v>0</v>
          </cell>
          <cell r="AB334">
            <v>0</v>
          </cell>
          <cell r="AD334">
            <v>0</v>
          </cell>
          <cell r="AE334">
            <v>0</v>
          </cell>
          <cell r="AF334" t="str">
            <v/>
          </cell>
        </row>
        <row r="335">
          <cell r="B335" t="str">
            <v xml:space="preserve"> 7.4.10</v>
          </cell>
          <cell r="C335" t="str">
            <v xml:space="preserve">         - услуги Энергетического углеродного фонда</v>
          </cell>
          <cell r="D335" t="str">
            <v>тыс.руб</v>
          </cell>
          <cell r="E335">
            <v>0</v>
          </cell>
          <cell r="F335">
            <v>0</v>
          </cell>
          <cell r="G335">
            <v>0</v>
          </cell>
          <cell r="J335">
            <v>0</v>
          </cell>
          <cell r="L335">
            <v>0</v>
          </cell>
          <cell r="N335">
            <v>0</v>
          </cell>
          <cell r="O335">
            <v>0</v>
          </cell>
          <cell r="P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X335">
            <v>0</v>
          </cell>
          <cell r="AB335">
            <v>0</v>
          </cell>
          <cell r="AD335">
            <v>0</v>
          </cell>
          <cell r="AE335">
            <v>0</v>
          </cell>
          <cell r="AF335" t="str">
            <v/>
          </cell>
        </row>
        <row r="336">
          <cell r="B336" t="str">
            <v xml:space="preserve"> 7.4.11</v>
          </cell>
          <cell r="C336" t="str">
            <v xml:space="preserve">         - услуги PR</v>
          </cell>
          <cell r="D336" t="str">
            <v>тыс.руб</v>
          </cell>
          <cell r="E336">
            <v>0</v>
          </cell>
          <cell r="F336">
            <v>0</v>
          </cell>
          <cell r="G336">
            <v>0</v>
          </cell>
          <cell r="J336">
            <v>0</v>
          </cell>
          <cell r="L336">
            <v>0</v>
          </cell>
          <cell r="N336">
            <v>0</v>
          </cell>
          <cell r="O336">
            <v>0</v>
          </cell>
          <cell r="P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X336">
            <v>0</v>
          </cell>
          <cell r="AB336">
            <v>0</v>
          </cell>
          <cell r="AD336">
            <v>0</v>
          </cell>
          <cell r="AE336">
            <v>0</v>
          </cell>
          <cell r="AF336" t="str">
            <v/>
          </cell>
        </row>
        <row r="337">
          <cell r="B337" t="str">
            <v xml:space="preserve"> 7.4.12</v>
          </cell>
          <cell r="C337" t="str">
            <v xml:space="preserve">         - прочие работы и услуги сторонних организаций*</v>
          </cell>
          <cell r="D337" t="str">
            <v>тыс.руб</v>
          </cell>
          <cell r="E337">
            <v>0</v>
          </cell>
          <cell r="F337">
            <v>0</v>
          </cell>
          <cell r="G337">
            <v>0</v>
          </cell>
          <cell r="J337">
            <v>0</v>
          </cell>
          <cell r="L337">
            <v>0</v>
          </cell>
          <cell r="N337">
            <v>0</v>
          </cell>
          <cell r="O337">
            <v>0</v>
          </cell>
          <cell r="P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X337">
            <v>0</v>
          </cell>
          <cell r="AB337">
            <v>0</v>
          </cell>
          <cell r="AD337">
            <v>0</v>
          </cell>
          <cell r="AE337">
            <v>0</v>
          </cell>
          <cell r="AF337" t="str">
            <v/>
          </cell>
        </row>
        <row r="338">
          <cell r="B338" t="str">
            <v>7.5.</v>
          </cell>
          <cell r="C338" t="str">
            <v xml:space="preserve">        Командировочные и представительские расходы</v>
          </cell>
          <cell r="D338" t="str">
            <v>тыс.руб</v>
          </cell>
          <cell r="E338">
            <v>0</v>
          </cell>
          <cell r="F338">
            <v>0</v>
          </cell>
          <cell r="G338">
            <v>0</v>
          </cell>
          <cell r="J338">
            <v>0</v>
          </cell>
          <cell r="L338">
            <v>0</v>
          </cell>
          <cell r="N338">
            <v>0</v>
          </cell>
          <cell r="O338">
            <v>0</v>
          </cell>
          <cell r="P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X338">
            <v>0</v>
          </cell>
          <cell r="AB338">
            <v>0</v>
          </cell>
          <cell r="AD338">
            <v>0</v>
          </cell>
          <cell r="AE338">
            <v>0</v>
          </cell>
          <cell r="AF338" t="str">
            <v/>
          </cell>
        </row>
        <row r="339">
          <cell r="B339" t="str">
            <v>7.6.</v>
          </cell>
          <cell r="C339" t="str">
            <v xml:space="preserve">        Арендная плата по направлениям (арендодателям)**</v>
          </cell>
          <cell r="D339" t="str">
            <v>тыс.руб</v>
          </cell>
          <cell r="E339">
            <v>0</v>
          </cell>
          <cell r="F339">
            <v>0</v>
          </cell>
          <cell r="G339">
            <v>0</v>
          </cell>
          <cell r="J339">
            <v>0</v>
          </cell>
          <cell r="L339">
            <v>0</v>
          </cell>
          <cell r="N339">
            <v>0</v>
          </cell>
          <cell r="O339">
            <v>0</v>
          </cell>
          <cell r="P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X339">
            <v>0</v>
          </cell>
          <cell r="AB339">
            <v>0</v>
          </cell>
          <cell r="AD339">
            <v>0</v>
          </cell>
          <cell r="AE339">
            <v>0</v>
          </cell>
          <cell r="AF339" t="str">
            <v/>
          </cell>
        </row>
        <row r="340">
          <cell r="B340" t="str">
            <v>7.7.</v>
          </cell>
          <cell r="C340" t="str">
            <v xml:space="preserve">        Лизинг</v>
          </cell>
          <cell r="D340" t="str">
            <v>тыс.руб</v>
          </cell>
          <cell r="E340">
            <v>0</v>
          </cell>
          <cell r="F340">
            <v>0</v>
          </cell>
          <cell r="G340">
            <v>0</v>
          </cell>
          <cell r="J340">
            <v>0</v>
          </cell>
          <cell r="L340">
            <v>0</v>
          </cell>
          <cell r="N340">
            <v>0</v>
          </cell>
          <cell r="O340">
            <v>0</v>
          </cell>
          <cell r="P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X340">
            <v>0</v>
          </cell>
          <cell r="AB340">
            <v>0</v>
          </cell>
          <cell r="AD340">
            <v>0</v>
          </cell>
          <cell r="AE340">
            <v>0</v>
          </cell>
          <cell r="AF340" t="str">
            <v/>
          </cell>
        </row>
        <row r="341">
          <cell r="B341" t="str">
            <v>7.8</v>
          </cell>
          <cell r="C341" t="str">
            <v xml:space="preserve">        Расходы на страхование</v>
          </cell>
          <cell r="D341" t="str">
            <v>тыс.руб</v>
          </cell>
          <cell r="E341">
            <v>0</v>
          </cell>
          <cell r="F341">
            <v>0</v>
          </cell>
          <cell r="G341">
            <v>0</v>
          </cell>
          <cell r="J341">
            <v>0</v>
          </cell>
          <cell r="L341">
            <v>0</v>
          </cell>
          <cell r="N341">
            <v>0</v>
          </cell>
          <cell r="O341">
            <v>0</v>
          </cell>
          <cell r="P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X341">
            <v>0</v>
          </cell>
          <cell r="AB341">
            <v>0</v>
          </cell>
          <cell r="AD341">
            <v>0</v>
          </cell>
          <cell r="AE341">
            <v>0</v>
          </cell>
          <cell r="AF341" t="str">
            <v/>
          </cell>
        </row>
        <row r="342">
          <cell r="B342" t="str">
            <v>7.9</v>
          </cell>
          <cell r="C342" t="str">
            <v xml:space="preserve">        Налоги и сборы, относимые на с/с (за искл. ЕСН):</v>
          </cell>
          <cell r="D342" t="str">
            <v>тыс.руб</v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0</v>
          </cell>
          <cell r="AE342">
            <v>0</v>
          </cell>
          <cell r="AF342" t="str">
            <v/>
          </cell>
        </row>
        <row r="343">
          <cell r="B343" t="str">
            <v>7.9.1</v>
          </cell>
          <cell r="C343" t="str">
            <v xml:space="preserve">         - водный налог</v>
          </cell>
          <cell r="D343" t="str">
            <v>тыс.руб</v>
          </cell>
          <cell r="E343">
            <v>0</v>
          </cell>
          <cell r="F343">
            <v>0</v>
          </cell>
          <cell r="G343">
            <v>0</v>
          </cell>
          <cell r="J343">
            <v>0</v>
          </cell>
          <cell r="L343">
            <v>0</v>
          </cell>
          <cell r="N343">
            <v>0</v>
          </cell>
          <cell r="O343">
            <v>0</v>
          </cell>
          <cell r="P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X343">
            <v>0</v>
          </cell>
          <cell r="AB343">
            <v>0</v>
          </cell>
          <cell r="AD343">
            <v>0</v>
          </cell>
          <cell r="AE343">
            <v>0</v>
          </cell>
          <cell r="AF343" t="str">
            <v/>
          </cell>
        </row>
        <row r="344">
          <cell r="B344" t="str">
            <v>7.9.2</v>
          </cell>
          <cell r="C344" t="str">
            <v xml:space="preserve">         - плата за землю</v>
          </cell>
          <cell r="D344" t="str">
            <v>тыс.руб</v>
          </cell>
          <cell r="E344">
            <v>0</v>
          </cell>
          <cell r="F344">
            <v>0</v>
          </cell>
          <cell r="G344">
            <v>0</v>
          </cell>
          <cell r="J344">
            <v>0</v>
          </cell>
          <cell r="L344">
            <v>0</v>
          </cell>
          <cell r="N344">
            <v>0</v>
          </cell>
          <cell r="O344">
            <v>0</v>
          </cell>
          <cell r="P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X344">
            <v>0</v>
          </cell>
          <cell r="AB344">
            <v>0</v>
          </cell>
          <cell r="AD344">
            <v>0</v>
          </cell>
          <cell r="AE344">
            <v>0</v>
          </cell>
          <cell r="AF344" t="str">
            <v/>
          </cell>
        </row>
        <row r="345">
          <cell r="B345" t="str">
            <v>7.9.3</v>
          </cell>
          <cell r="C345" t="str">
            <v xml:space="preserve">         - транспортный налог</v>
          </cell>
          <cell r="D345" t="str">
            <v>тыс.руб</v>
          </cell>
          <cell r="E345">
            <v>0</v>
          </cell>
          <cell r="F345">
            <v>0</v>
          </cell>
          <cell r="G345">
            <v>0</v>
          </cell>
          <cell r="J345">
            <v>0</v>
          </cell>
          <cell r="L345">
            <v>0</v>
          </cell>
          <cell r="N345">
            <v>0</v>
          </cell>
          <cell r="O345">
            <v>0</v>
          </cell>
          <cell r="P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X345">
            <v>0</v>
          </cell>
          <cell r="AB345">
            <v>0</v>
          </cell>
          <cell r="AD345">
            <v>0</v>
          </cell>
          <cell r="AE345">
            <v>0</v>
          </cell>
          <cell r="AF345" t="str">
            <v/>
          </cell>
        </row>
        <row r="346">
          <cell r="B346" t="str">
            <v>7.9.4</v>
          </cell>
          <cell r="C346" t="str">
            <v xml:space="preserve">         - налог на имущество</v>
          </cell>
          <cell r="D346" t="str">
            <v>тыс.руб</v>
          </cell>
          <cell r="E346">
            <v>0</v>
          </cell>
          <cell r="F346">
            <v>0</v>
          </cell>
          <cell r="G346">
            <v>0</v>
          </cell>
          <cell r="J346">
            <v>0</v>
          </cell>
          <cell r="L346">
            <v>0</v>
          </cell>
          <cell r="N346">
            <v>0</v>
          </cell>
          <cell r="O346">
            <v>0</v>
          </cell>
          <cell r="P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X346">
            <v>0</v>
          </cell>
          <cell r="AB346">
            <v>0</v>
          </cell>
          <cell r="AD346">
            <v>0</v>
          </cell>
          <cell r="AE346">
            <v>0</v>
          </cell>
          <cell r="AF346" t="str">
            <v/>
          </cell>
        </row>
        <row r="347">
          <cell r="B347" t="str">
            <v>7.9.5.</v>
          </cell>
          <cell r="C347" t="str">
            <v xml:space="preserve">         - экологические платежи</v>
          </cell>
          <cell r="D347" t="str">
            <v>тыс.руб</v>
          </cell>
          <cell r="E347">
            <v>0</v>
          </cell>
          <cell r="F347">
            <v>0</v>
          </cell>
          <cell r="G347">
            <v>0</v>
          </cell>
          <cell r="J347">
            <v>0</v>
          </cell>
          <cell r="L347">
            <v>0</v>
          </cell>
          <cell r="N347">
            <v>0</v>
          </cell>
          <cell r="O347">
            <v>0</v>
          </cell>
          <cell r="P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X347">
            <v>0</v>
          </cell>
          <cell r="AB347">
            <v>0</v>
          </cell>
          <cell r="AD347">
            <v>0</v>
          </cell>
          <cell r="AE347">
            <v>0</v>
          </cell>
          <cell r="AF347" t="str">
            <v/>
          </cell>
        </row>
        <row r="348">
          <cell r="B348" t="str">
            <v>7.9.6.</v>
          </cell>
          <cell r="C348" t="str">
            <v xml:space="preserve">         - прочие налоги, относимые на с/с </v>
          </cell>
          <cell r="D348" t="str">
            <v>тыс.руб</v>
          </cell>
          <cell r="E348">
            <v>0</v>
          </cell>
          <cell r="F348">
            <v>0</v>
          </cell>
          <cell r="G348">
            <v>0</v>
          </cell>
          <cell r="J348">
            <v>0</v>
          </cell>
          <cell r="L348">
            <v>0</v>
          </cell>
          <cell r="N348">
            <v>0</v>
          </cell>
          <cell r="O348">
            <v>0</v>
          </cell>
          <cell r="P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X348">
            <v>0</v>
          </cell>
          <cell r="AB348">
            <v>0</v>
          </cell>
          <cell r="AD348">
            <v>0</v>
          </cell>
          <cell r="AE348">
            <v>0</v>
          </cell>
          <cell r="AF348" t="str">
            <v/>
          </cell>
        </row>
        <row r="349">
          <cell r="B349" t="str">
            <v>7.10.</v>
          </cell>
          <cell r="C349" t="str">
            <v xml:space="preserve">        Расходы на инновации</v>
          </cell>
          <cell r="D349" t="str">
            <v>тыс.руб</v>
          </cell>
          <cell r="E349">
            <v>0</v>
          </cell>
          <cell r="F349">
            <v>0</v>
          </cell>
          <cell r="G349">
            <v>0</v>
          </cell>
          <cell r="J349">
            <v>0</v>
          </cell>
          <cell r="L349">
            <v>0</v>
          </cell>
          <cell r="N349">
            <v>0</v>
          </cell>
          <cell r="O349">
            <v>0</v>
          </cell>
          <cell r="P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X349">
            <v>0</v>
          </cell>
          <cell r="AB349">
            <v>0</v>
          </cell>
          <cell r="AD349">
            <v>0</v>
          </cell>
          <cell r="AE349">
            <v>0</v>
          </cell>
          <cell r="AF349" t="str">
            <v/>
          </cell>
        </row>
        <row r="350">
          <cell r="B350" t="str">
            <v>7.11.</v>
          </cell>
          <cell r="C350" t="str">
            <v xml:space="preserve">        Финансирование работ с участием НП ИНВЭЛ</v>
          </cell>
          <cell r="D350" t="str">
            <v>тыс.руб</v>
          </cell>
          <cell r="E350">
            <v>0</v>
          </cell>
          <cell r="F350">
            <v>0</v>
          </cell>
          <cell r="G350">
            <v>0</v>
          </cell>
          <cell r="J350">
            <v>0</v>
          </cell>
          <cell r="L350">
            <v>0</v>
          </cell>
          <cell r="N350">
            <v>0</v>
          </cell>
          <cell r="O350">
            <v>0</v>
          </cell>
          <cell r="P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X350">
            <v>0</v>
          </cell>
          <cell r="AB350">
            <v>0</v>
          </cell>
          <cell r="AD350">
            <v>0</v>
          </cell>
          <cell r="AE350">
            <v>0</v>
          </cell>
          <cell r="AF350" t="str">
            <v/>
          </cell>
        </row>
        <row r="351">
          <cell r="B351" t="str">
            <v>7.12.</v>
          </cell>
          <cell r="C351" t="str">
            <v>Затраты на экологию</v>
          </cell>
          <cell r="D351" t="str">
            <v>тыс.руб</v>
          </cell>
          <cell r="E351">
            <v>0</v>
          </cell>
          <cell r="F351">
            <v>0</v>
          </cell>
          <cell r="G351">
            <v>0</v>
          </cell>
          <cell r="J351">
            <v>0</v>
          </cell>
          <cell r="L351">
            <v>0</v>
          </cell>
          <cell r="N351">
            <v>0</v>
          </cell>
          <cell r="O351">
            <v>0</v>
          </cell>
          <cell r="P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X351">
            <v>0</v>
          </cell>
          <cell r="AB351">
            <v>0</v>
          </cell>
          <cell r="AD351">
            <v>0</v>
          </cell>
          <cell r="AE351">
            <v>0</v>
          </cell>
          <cell r="AF351" t="str">
            <v/>
          </cell>
        </row>
        <row r="352">
          <cell r="B352" t="str">
            <v>7.13.</v>
          </cell>
          <cell r="C352" t="str">
            <v xml:space="preserve">        Другие расходы, относимые на себестоимость***</v>
          </cell>
          <cell r="D352" t="str">
            <v>тыс.руб</v>
          </cell>
          <cell r="E352">
            <v>0</v>
          </cell>
          <cell r="F352">
            <v>0</v>
          </cell>
          <cell r="G352">
            <v>0</v>
          </cell>
          <cell r="J352">
            <v>0</v>
          </cell>
          <cell r="L352">
            <v>0</v>
          </cell>
          <cell r="N352">
            <v>0</v>
          </cell>
          <cell r="O352">
            <v>0</v>
          </cell>
          <cell r="P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X352">
            <v>0</v>
          </cell>
          <cell r="AB352">
            <v>0</v>
          </cell>
          <cell r="AD352">
            <v>0</v>
          </cell>
          <cell r="AE352">
            <v>0</v>
          </cell>
          <cell r="AF352" t="str">
            <v/>
          </cell>
        </row>
        <row r="353">
          <cell r="B353" t="str">
            <v>8.</v>
          </cell>
          <cell r="C353" t="str">
            <v>Из стр. I. Затраты на ремонт всего, в т.ч.</v>
          </cell>
          <cell r="D353" t="str">
            <v>тыс.руб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  <cell r="AA353">
            <v>0</v>
          </cell>
          <cell r="AB353">
            <v>0</v>
          </cell>
          <cell r="AC353">
            <v>0</v>
          </cell>
          <cell r="AD353">
            <v>0</v>
          </cell>
          <cell r="AE353">
            <v>0</v>
          </cell>
          <cell r="AF353" t="str">
            <v/>
          </cell>
        </row>
        <row r="354">
          <cell r="B354" t="str">
            <v>8.1</v>
          </cell>
          <cell r="C354" t="str">
            <v>Хоз. способ</v>
          </cell>
          <cell r="D354" t="str">
            <v>тыс.руб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AA354">
            <v>0</v>
          </cell>
          <cell r="AB354">
            <v>0</v>
          </cell>
          <cell r="AC354">
            <v>0</v>
          </cell>
          <cell r="AD354">
            <v>0</v>
          </cell>
          <cell r="AE354">
            <v>0</v>
          </cell>
          <cell r="AF354" t="str">
            <v/>
          </cell>
        </row>
        <row r="355">
          <cell r="B355" t="str">
            <v>8.1.1</v>
          </cell>
          <cell r="C355" t="str">
            <v xml:space="preserve">       ФОТ</v>
          </cell>
          <cell r="D355" t="str">
            <v>тыс.руб</v>
          </cell>
          <cell r="E355">
            <v>0</v>
          </cell>
          <cell r="F355">
            <v>0</v>
          </cell>
          <cell r="G355">
            <v>0</v>
          </cell>
          <cell r="J355">
            <v>0</v>
          </cell>
          <cell r="L355">
            <v>0</v>
          </cell>
          <cell r="N355">
            <v>0</v>
          </cell>
          <cell r="O355">
            <v>0</v>
          </cell>
          <cell r="P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X355">
            <v>0</v>
          </cell>
          <cell r="AB355">
            <v>0</v>
          </cell>
          <cell r="AD355">
            <v>0</v>
          </cell>
          <cell r="AE355">
            <v>0</v>
          </cell>
          <cell r="AF355" t="str">
            <v/>
          </cell>
        </row>
        <row r="356">
          <cell r="B356" t="str">
            <v>8.1.2</v>
          </cell>
          <cell r="C356" t="str">
            <v xml:space="preserve">       ЕСН</v>
          </cell>
          <cell r="D356" t="str">
            <v>тыс.руб</v>
          </cell>
          <cell r="E356">
            <v>0</v>
          </cell>
          <cell r="F356">
            <v>0</v>
          </cell>
          <cell r="G356">
            <v>0</v>
          </cell>
          <cell r="J356">
            <v>0</v>
          </cell>
          <cell r="L356">
            <v>0</v>
          </cell>
          <cell r="N356">
            <v>0</v>
          </cell>
          <cell r="O356">
            <v>0</v>
          </cell>
          <cell r="P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X356">
            <v>0</v>
          </cell>
          <cell r="AB356">
            <v>0</v>
          </cell>
          <cell r="AD356">
            <v>0</v>
          </cell>
          <cell r="AE356">
            <v>0</v>
          </cell>
          <cell r="AF356" t="str">
            <v/>
          </cell>
        </row>
        <row r="357">
          <cell r="B357" t="str">
            <v>8.1.3</v>
          </cell>
          <cell r="C357" t="str">
            <v xml:space="preserve">       Сырье, материалы, запасные части</v>
          </cell>
          <cell r="D357" t="str">
            <v>тыс.руб</v>
          </cell>
          <cell r="E357">
            <v>0</v>
          </cell>
          <cell r="F357">
            <v>0</v>
          </cell>
          <cell r="G357">
            <v>0</v>
          </cell>
          <cell r="J357">
            <v>0</v>
          </cell>
          <cell r="L357">
            <v>0</v>
          </cell>
          <cell r="N357">
            <v>0</v>
          </cell>
          <cell r="O357">
            <v>0</v>
          </cell>
          <cell r="P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  <cell r="X357">
            <v>0</v>
          </cell>
          <cell r="AB357">
            <v>0</v>
          </cell>
          <cell r="AD357">
            <v>0</v>
          </cell>
          <cell r="AE357">
            <v>0</v>
          </cell>
          <cell r="AF357" t="str">
            <v/>
          </cell>
        </row>
        <row r="358">
          <cell r="B358" t="str">
            <v>8.1.4</v>
          </cell>
          <cell r="C358" t="str">
            <v xml:space="preserve">       Прочие затраты </v>
          </cell>
          <cell r="D358" t="str">
            <v>тыс.руб</v>
          </cell>
          <cell r="E358">
            <v>0</v>
          </cell>
          <cell r="F358">
            <v>0</v>
          </cell>
          <cell r="G358">
            <v>0</v>
          </cell>
          <cell r="J358">
            <v>0</v>
          </cell>
          <cell r="L358">
            <v>0</v>
          </cell>
          <cell r="N358">
            <v>0</v>
          </cell>
          <cell r="O358">
            <v>0</v>
          </cell>
          <cell r="P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X358">
            <v>0</v>
          </cell>
          <cell r="AB358">
            <v>0</v>
          </cell>
          <cell r="AD358">
            <v>0</v>
          </cell>
          <cell r="AE358">
            <v>0</v>
          </cell>
          <cell r="AF358" t="str">
            <v/>
          </cell>
        </row>
        <row r="359">
          <cell r="B359" t="str">
            <v>8.2</v>
          </cell>
          <cell r="C359" t="str">
            <v xml:space="preserve">Услуги сторонних ремонтных организаций </v>
          </cell>
          <cell r="D359" t="str">
            <v>тыс.руб</v>
          </cell>
          <cell r="E359">
            <v>0</v>
          </cell>
          <cell r="F359">
            <v>0</v>
          </cell>
          <cell r="G359">
            <v>0</v>
          </cell>
          <cell r="J359">
            <v>0</v>
          </cell>
          <cell r="L359">
            <v>0</v>
          </cell>
          <cell r="N359">
            <v>0</v>
          </cell>
          <cell r="O359">
            <v>0</v>
          </cell>
          <cell r="P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0</v>
          </cell>
          <cell r="X359">
            <v>0</v>
          </cell>
          <cell r="AB359">
            <v>0</v>
          </cell>
          <cell r="AD359">
            <v>0</v>
          </cell>
          <cell r="AE359">
            <v>0</v>
          </cell>
          <cell r="AF359" t="str">
            <v/>
          </cell>
        </row>
        <row r="360">
          <cell r="B360" t="str">
            <v>8.3</v>
          </cell>
          <cell r="C360" t="str">
            <v>Стоимость давальческих материалов</v>
          </cell>
          <cell r="D360" t="str">
            <v>тыс.руб</v>
          </cell>
          <cell r="E360">
            <v>0</v>
          </cell>
          <cell r="F360">
            <v>0</v>
          </cell>
          <cell r="G360">
            <v>0</v>
          </cell>
          <cell r="J360">
            <v>0</v>
          </cell>
          <cell r="L360">
            <v>0</v>
          </cell>
          <cell r="N360">
            <v>0</v>
          </cell>
          <cell r="O360">
            <v>0</v>
          </cell>
          <cell r="P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X360">
            <v>0</v>
          </cell>
          <cell r="AB360">
            <v>0</v>
          </cell>
          <cell r="AD360">
            <v>0</v>
          </cell>
          <cell r="AE360">
            <v>0</v>
          </cell>
          <cell r="AF360" t="str">
            <v/>
          </cell>
        </row>
        <row r="361">
          <cell r="B361" t="str">
            <v>8.4</v>
          </cell>
          <cell r="C361" t="str">
            <v>Отчисления в ремонтный фонд</v>
          </cell>
          <cell r="D361" t="str">
            <v>тыс.руб</v>
          </cell>
          <cell r="E361">
            <v>0</v>
          </cell>
          <cell r="F361">
            <v>0</v>
          </cell>
          <cell r="G361">
            <v>0</v>
          </cell>
          <cell r="J361">
            <v>0</v>
          </cell>
          <cell r="L361">
            <v>0</v>
          </cell>
          <cell r="N361">
            <v>0</v>
          </cell>
          <cell r="O361">
            <v>0</v>
          </cell>
          <cell r="P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X361">
            <v>0</v>
          </cell>
          <cell r="AB361">
            <v>0</v>
          </cell>
          <cell r="AD361">
            <v>0</v>
          </cell>
          <cell r="AE361">
            <v>0</v>
          </cell>
          <cell r="AF361" t="str">
            <v/>
          </cell>
        </row>
        <row r="363">
          <cell r="C363" t="str">
            <v>Услуги по техприсоединению</v>
          </cell>
          <cell r="M363" t="str">
            <v>тыс.руб</v>
          </cell>
        </row>
        <row r="364">
          <cell r="B364" t="str">
            <v>№ п/п</v>
          </cell>
          <cell r="C364" t="str">
            <v>Наименование</v>
          </cell>
          <cell r="D364" t="str">
            <v>Единицы измерения</v>
          </cell>
          <cell r="E364" t="str">
            <v xml:space="preserve"> 2007г. Факт</v>
          </cell>
          <cell r="F364" t="str">
            <v xml:space="preserve"> 2008г. Факт</v>
          </cell>
          <cell r="G364" t="str">
            <v xml:space="preserve"> 2009г. План</v>
          </cell>
          <cell r="H364" t="str">
            <v>В том числе по кварталам</v>
          </cell>
          <cell r="N364" t="str">
            <v xml:space="preserve"> 2010г. Прогноз</v>
          </cell>
          <cell r="O364" t="str">
            <v xml:space="preserve"> 2011г. Прогноз</v>
          </cell>
          <cell r="P364" t="str">
            <v xml:space="preserve"> 2012г. Прогноз</v>
          </cell>
          <cell r="Q364" t="str">
            <v xml:space="preserve"> 2013г. Прогноз</v>
          </cell>
          <cell r="S364" t="str">
            <v xml:space="preserve"> 2009г. Факт</v>
          </cell>
          <cell r="T364" t="str">
            <v>В том числе по кварталам</v>
          </cell>
          <cell r="AA364" t="str">
            <v>План отчётного периода</v>
          </cell>
          <cell r="AC364" t="str">
            <v>Факт за отчётный период</v>
          </cell>
          <cell r="AE364" t="str">
            <v>Отклонение факта от плана за год.</v>
          </cell>
        </row>
        <row r="365">
          <cell r="H365" t="str">
            <v>1 кв.</v>
          </cell>
          <cell r="I365" t="str">
            <v>2 кв.</v>
          </cell>
          <cell r="J365" t="str">
            <v>6 мес.</v>
          </cell>
          <cell r="K365" t="str">
            <v>3 кв.</v>
          </cell>
          <cell r="L365" t="str">
            <v>9 мес.</v>
          </cell>
          <cell r="M365" t="str">
            <v>4 кв.</v>
          </cell>
          <cell r="T365" t="str">
            <v>1 кв.</v>
          </cell>
          <cell r="U365" t="str">
            <v>2 кв.</v>
          </cell>
          <cell r="V365" t="str">
            <v>6 мес.</v>
          </cell>
          <cell r="W365" t="str">
            <v>3 кв.</v>
          </cell>
          <cell r="X365" t="str">
            <v>9 мес.</v>
          </cell>
          <cell r="Y365" t="str">
            <v>4 кв.</v>
          </cell>
          <cell r="AA365" t="str">
            <v>4 квартал</v>
          </cell>
          <cell r="AB365" t="str">
            <v>С начала года</v>
          </cell>
          <cell r="AC365" t="str">
            <v>4 квартал</v>
          </cell>
          <cell r="AD365" t="str">
            <v>С начала года</v>
          </cell>
          <cell r="AE365" t="str">
            <v>Абсолютное</v>
          </cell>
          <cell r="AF365" t="str">
            <v>Относительное</v>
          </cell>
        </row>
        <row r="366">
          <cell r="B366">
            <v>1</v>
          </cell>
          <cell r="C366">
            <v>2</v>
          </cell>
          <cell r="D366">
            <v>3</v>
          </cell>
          <cell r="E366">
            <v>3</v>
          </cell>
          <cell r="F366">
            <v>4</v>
          </cell>
          <cell r="G366">
            <v>5</v>
          </cell>
          <cell r="H366">
            <v>6</v>
          </cell>
          <cell r="I366">
            <v>7</v>
          </cell>
          <cell r="J366">
            <v>8</v>
          </cell>
          <cell r="K366">
            <v>9</v>
          </cell>
          <cell r="L366">
            <v>10</v>
          </cell>
          <cell r="M366">
            <v>11</v>
          </cell>
          <cell r="N366">
            <v>12</v>
          </cell>
          <cell r="O366">
            <v>13</v>
          </cell>
          <cell r="P366">
            <v>14</v>
          </cell>
          <cell r="Q366">
            <v>15</v>
          </cell>
          <cell r="S366">
            <v>1</v>
          </cell>
          <cell r="T366">
            <v>2</v>
          </cell>
          <cell r="U366">
            <v>3</v>
          </cell>
          <cell r="V366">
            <v>4</v>
          </cell>
          <cell r="W366">
            <v>5</v>
          </cell>
          <cell r="X366">
            <v>6</v>
          </cell>
          <cell r="Y366">
            <v>7</v>
          </cell>
          <cell r="AA366">
            <v>24</v>
          </cell>
          <cell r="AB366">
            <v>25</v>
          </cell>
          <cell r="AC366">
            <v>26</v>
          </cell>
          <cell r="AD366">
            <v>27</v>
          </cell>
          <cell r="AE366">
            <v>28</v>
          </cell>
          <cell r="AF366">
            <v>29</v>
          </cell>
        </row>
        <row r="367">
          <cell r="B367" t="str">
            <v>I.</v>
          </cell>
          <cell r="C367" t="str">
            <v>Затраты на производство и реализацию продукции (услуг), всего</v>
          </cell>
          <cell r="D367" t="str">
            <v>тыс.руб</v>
          </cell>
          <cell r="E367">
            <v>1832</v>
          </cell>
          <cell r="F367">
            <v>16564</v>
          </cell>
          <cell r="G367">
            <v>18128.127</v>
          </cell>
          <cell r="H367">
            <v>4596.857</v>
          </cell>
          <cell r="I367">
            <v>4640.630000000001</v>
          </cell>
          <cell r="J367">
            <v>9237.487000000001</v>
          </cell>
          <cell r="K367">
            <v>4366.04</v>
          </cell>
          <cell r="L367">
            <v>13603.527000000002</v>
          </cell>
          <cell r="M367">
            <v>4524.6000000000004</v>
          </cell>
          <cell r="N367">
            <v>3166.3406160000004</v>
          </cell>
          <cell r="O367">
            <v>3268.98480604</v>
          </cell>
          <cell r="P367">
            <v>2967.1778572329604</v>
          </cell>
          <cell r="Q367">
            <v>0</v>
          </cell>
          <cell r="S367">
            <v>18990.17496</v>
          </cell>
          <cell r="T367">
            <v>4596.857</v>
          </cell>
          <cell r="U367">
            <v>4640.630000000001</v>
          </cell>
          <cell r="V367">
            <v>9237.487000000001</v>
          </cell>
          <cell r="W367">
            <v>4650.2649999999994</v>
          </cell>
          <cell r="X367">
            <v>13887.752</v>
          </cell>
          <cell r="Y367">
            <v>5102.4229599999999</v>
          </cell>
          <cell r="AA367">
            <v>4524.6000000000004</v>
          </cell>
          <cell r="AB367">
            <v>18128.127</v>
          </cell>
          <cell r="AC367">
            <v>5102.4229599999999</v>
          </cell>
          <cell r="AD367">
            <v>18990.17496</v>
          </cell>
          <cell r="AE367">
            <v>862.04795999999988</v>
          </cell>
          <cell r="AF367">
            <v>4.7553062707471096E-2</v>
          </cell>
        </row>
        <row r="368">
          <cell r="B368" t="str">
            <v>1</v>
          </cell>
          <cell r="C368" t="str">
            <v xml:space="preserve">Материальные затраты </v>
          </cell>
          <cell r="D368" t="str">
            <v>тыс.руб</v>
          </cell>
          <cell r="E368">
            <v>175</v>
          </cell>
          <cell r="F368">
            <v>1325</v>
          </cell>
          <cell r="G368">
            <v>1165.9000000000001</v>
          </cell>
          <cell r="H368">
            <v>388.27</v>
          </cell>
          <cell r="I368">
            <v>246.63</v>
          </cell>
          <cell r="J368">
            <v>634.9</v>
          </cell>
          <cell r="K368">
            <v>225</v>
          </cell>
          <cell r="L368">
            <v>859.9</v>
          </cell>
          <cell r="M368">
            <v>306</v>
          </cell>
          <cell r="N368">
            <v>870.74040000000002</v>
          </cell>
          <cell r="O368">
            <v>927.338526</v>
          </cell>
          <cell r="P368">
            <v>986.6881916640001</v>
          </cell>
          <cell r="Q368">
            <v>0</v>
          </cell>
          <cell r="S368">
            <v>1092.33061</v>
          </cell>
          <cell r="T368">
            <v>388.27</v>
          </cell>
          <cell r="U368">
            <v>246.63</v>
          </cell>
          <cell r="V368">
            <v>634.9</v>
          </cell>
          <cell r="W368">
            <v>199.012</v>
          </cell>
          <cell r="X368">
            <v>833.91200000000003</v>
          </cell>
          <cell r="Y368">
            <v>258.41861</v>
          </cell>
          <cell r="AA368">
            <v>306</v>
          </cell>
          <cell r="AB368">
            <v>1165.9000000000001</v>
          </cell>
          <cell r="AC368">
            <v>258.41861</v>
          </cell>
          <cell r="AD368">
            <v>1092.33061</v>
          </cell>
          <cell r="AE368">
            <v>-73.569390000000112</v>
          </cell>
          <cell r="AF368">
            <v>-6.3100943477142207E-2</v>
          </cell>
        </row>
        <row r="369">
          <cell r="B369" t="str">
            <v>1.1.</v>
          </cell>
          <cell r="C369" t="str">
            <v>Покупная электроэнергия на компенсацию потерь</v>
          </cell>
          <cell r="D369" t="str">
            <v>тыс.руб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 t="str">
            <v/>
          </cell>
        </row>
        <row r="370">
          <cell r="B370" t="str">
            <v>1.1.2.</v>
          </cell>
          <cell r="C370" t="str">
            <v xml:space="preserve">     - электроэнергия с оптового рынка</v>
          </cell>
          <cell r="D370" t="str">
            <v>тыс.руб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L370">
            <v>0</v>
          </cell>
          <cell r="N370">
            <v>0</v>
          </cell>
          <cell r="O370">
            <v>0</v>
          </cell>
          <cell r="P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AB370">
            <v>0</v>
          </cell>
          <cell r="AD370">
            <v>0</v>
          </cell>
          <cell r="AE370">
            <v>0</v>
          </cell>
          <cell r="AF370" t="str">
            <v/>
          </cell>
        </row>
        <row r="371">
          <cell r="B371" t="str">
            <v>1.1.3.</v>
          </cell>
          <cell r="C371" t="str">
            <v xml:space="preserve">     - электроэнергия с розничных рынков</v>
          </cell>
          <cell r="D371" t="str">
            <v>тыс.руб</v>
          </cell>
          <cell r="E371">
            <v>0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L371">
            <v>0</v>
          </cell>
          <cell r="N371">
            <v>0</v>
          </cell>
          <cell r="O371">
            <v>0</v>
          </cell>
          <cell r="P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AB371">
            <v>0</v>
          </cell>
          <cell r="AD371">
            <v>0</v>
          </cell>
          <cell r="AE371">
            <v>0</v>
          </cell>
          <cell r="AF371" t="str">
            <v/>
          </cell>
        </row>
        <row r="372">
          <cell r="B372">
            <v>1.2</v>
          </cell>
          <cell r="C372" t="str">
            <v>Покупная энергия на производственные и хозяйственные нужды</v>
          </cell>
          <cell r="D372" t="str">
            <v>тыс.руб</v>
          </cell>
          <cell r="E372">
            <v>0</v>
          </cell>
          <cell r="F372">
            <v>354</v>
          </cell>
          <cell r="G372">
            <v>256.87900000000002</v>
          </cell>
          <cell r="H372">
            <v>218.959</v>
          </cell>
          <cell r="I372">
            <v>33.92</v>
          </cell>
          <cell r="J372">
            <v>252.87900000000002</v>
          </cell>
          <cell r="K372">
            <v>2</v>
          </cell>
          <cell r="L372">
            <v>254.87900000000002</v>
          </cell>
          <cell r="M372">
            <v>2</v>
          </cell>
          <cell r="N372">
            <v>0</v>
          </cell>
          <cell r="O372">
            <v>0</v>
          </cell>
          <cell r="P372">
            <v>0</v>
          </cell>
          <cell r="S372">
            <v>304.59201000000007</v>
          </cell>
          <cell r="T372">
            <v>218.959</v>
          </cell>
          <cell r="U372">
            <v>33.92</v>
          </cell>
          <cell r="V372">
            <v>252.87900000000002</v>
          </cell>
          <cell r="W372">
            <v>12.119</v>
          </cell>
          <cell r="X372">
            <v>264.99800000000005</v>
          </cell>
          <cell r="Y372">
            <v>39.594009999999997</v>
          </cell>
          <cell r="AA372">
            <v>2</v>
          </cell>
          <cell r="AB372">
            <v>256.87900000000002</v>
          </cell>
          <cell r="AC372">
            <v>39.594009999999997</v>
          </cell>
          <cell r="AD372">
            <v>304.59201000000007</v>
          </cell>
          <cell r="AE372">
            <v>47.713010000000054</v>
          </cell>
          <cell r="AF372">
            <v>0.18574118553871688</v>
          </cell>
        </row>
        <row r="373">
          <cell r="B373" t="str">
            <v>1.5.</v>
          </cell>
          <cell r="C373" t="str">
            <v>Cырье и материалы</v>
          </cell>
          <cell r="D373" t="str">
            <v>тыс.руб</v>
          </cell>
          <cell r="E373">
            <v>175</v>
          </cell>
          <cell r="F373">
            <v>971</v>
          </cell>
          <cell r="G373">
            <v>909.02099999999996</v>
          </cell>
          <cell r="H373">
            <v>169.31099999999998</v>
          </cell>
          <cell r="I373">
            <v>212.71</v>
          </cell>
          <cell r="J373">
            <v>382.02099999999996</v>
          </cell>
          <cell r="K373">
            <v>223</v>
          </cell>
          <cell r="L373">
            <v>605.02099999999996</v>
          </cell>
          <cell r="M373">
            <v>304</v>
          </cell>
          <cell r="N373">
            <v>870.74040000000002</v>
          </cell>
          <cell r="O373">
            <v>927.338526</v>
          </cell>
          <cell r="P373">
            <v>986.6881916640001</v>
          </cell>
          <cell r="S373">
            <v>787.73860000000002</v>
          </cell>
          <cell r="T373">
            <v>169.31099999999998</v>
          </cell>
          <cell r="U373">
            <v>212.71</v>
          </cell>
          <cell r="V373">
            <v>382.02099999999996</v>
          </cell>
          <cell r="W373">
            <v>186.893</v>
          </cell>
          <cell r="X373">
            <v>568.91399999999999</v>
          </cell>
          <cell r="Y373">
            <v>218.8246</v>
          </cell>
          <cell r="AA373">
            <v>304</v>
          </cell>
          <cell r="AB373">
            <v>909.02099999999996</v>
          </cell>
          <cell r="AC373">
            <v>218.8246</v>
          </cell>
          <cell r="AD373">
            <v>787.73860000000002</v>
          </cell>
          <cell r="AE373">
            <v>-121.28239999999994</v>
          </cell>
          <cell r="AF373">
            <v>-0.1334209000672151</v>
          </cell>
        </row>
        <row r="374">
          <cell r="B374" t="str">
            <v xml:space="preserve"> 1.5.1</v>
          </cell>
          <cell r="C374" t="str">
            <v xml:space="preserve">     в т.ч.  ГСМ</v>
          </cell>
          <cell r="D374" t="str">
            <v>тыс.руб</v>
          </cell>
          <cell r="E374">
            <v>175</v>
          </cell>
          <cell r="F374">
            <v>560</v>
          </cell>
          <cell r="G374">
            <v>318.517</v>
          </cell>
          <cell r="H374">
            <v>72.567000000000007</v>
          </cell>
          <cell r="I374">
            <v>171.95</v>
          </cell>
          <cell r="J374">
            <v>244.517</v>
          </cell>
          <cell r="K374">
            <v>36</v>
          </cell>
          <cell r="L374">
            <v>280.517</v>
          </cell>
          <cell r="M374">
            <v>38</v>
          </cell>
          <cell r="N374">
            <v>0</v>
          </cell>
          <cell r="O374">
            <v>0</v>
          </cell>
          <cell r="P374">
            <v>0</v>
          </cell>
          <cell r="S374">
            <v>510.76527999999996</v>
          </cell>
          <cell r="T374">
            <v>72.567000000000007</v>
          </cell>
          <cell r="U374">
            <v>171.95</v>
          </cell>
          <cell r="V374">
            <v>244.517</v>
          </cell>
          <cell r="W374">
            <v>126.065</v>
          </cell>
          <cell r="X374">
            <v>370.58199999999999</v>
          </cell>
          <cell r="Y374">
            <v>140.18328</v>
          </cell>
          <cell r="AA374">
            <v>38</v>
          </cell>
          <cell r="AB374">
            <v>318.517</v>
          </cell>
          <cell r="AC374">
            <v>140.18328</v>
          </cell>
          <cell r="AD374">
            <v>510.76527999999996</v>
          </cell>
          <cell r="AE374">
            <v>192.24827999999997</v>
          </cell>
          <cell r="AF374">
            <v>0.60357305889481561</v>
          </cell>
        </row>
        <row r="375">
          <cell r="B375" t="str">
            <v>2</v>
          </cell>
          <cell r="C375" t="str">
            <v xml:space="preserve">Работы и услуги производственного характера  </v>
          </cell>
          <cell r="D375" t="str">
            <v>тыс.руб</v>
          </cell>
          <cell r="E375">
            <v>31</v>
          </cell>
          <cell r="F375">
            <v>48</v>
          </cell>
          <cell r="G375">
            <v>57.717999999999996</v>
          </cell>
          <cell r="H375">
            <v>0.58800000000000008</v>
          </cell>
          <cell r="I375">
            <v>57.129999999999995</v>
          </cell>
          <cell r="J375">
            <v>57.717999999999996</v>
          </cell>
          <cell r="K375">
            <v>0</v>
          </cell>
          <cell r="L375">
            <v>57.717999999999996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82.66</v>
          </cell>
          <cell r="T375">
            <v>0.58800000000000008</v>
          </cell>
          <cell r="U375">
            <v>57.129999999999995</v>
          </cell>
          <cell r="V375">
            <v>57.717999999999996</v>
          </cell>
          <cell r="W375">
            <v>8.4459999999999997</v>
          </cell>
          <cell r="X375">
            <v>66.164000000000001</v>
          </cell>
          <cell r="Y375">
            <v>16.495999999999999</v>
          </cell>
          <cell r="AA375">
            <v>0</v>
          </cell>
          <cell r="AB375">
            <v>57.717999999999996</v>
          </cell>
          <cell r="AC375">
            <v>16.495999999999999</v>
          </cell>
          <cell r="AD375">
            <v>82.66</v>
          </cell>
          <cell r="AE375">
            <v>24.942</v>
          </cell>
          <cell r="AF375">
            <v>0.43213555563255834</v>
          </cell>
        </row>
        <row r="376">
          <cell r="B376" t="str">
            <v>2.1</v>
          </cell>
          <cell r="C376" t="str">
            <v>Услуги подрядчиков по обслуживанию и ремонту оборудования</v>
          </cell>
          <cell r="D376" t="str">
            <v>тыс.руб</v>
          </cell>
          <cell r="E376">
            <v>0</v>
          </cell>
          <cell r="F376">
            <v>26</v>
          </cell>
          <cell r="G376">
            <v>53.66</v>
          </cell>
          <cell r="H376">
            <v>0</v>
          </cell>
          <cell r="I376">
            <v>53.66</v>
          </cell>
          <cell r="J376">
            <v>53.66</v>
          </cell>
          <cell r="L376">
            <v>53.66</v>
          </cell>
          <cell r="N376">
            <v>0</v>
          </cell>
          <cell r="O376">
            <v>0</v>
          </cell>
          <cell r="P376">
            <v>0</v>
          </cell>
          <cell r="S376">
            <v>77.315999999999988</v>
          </cell>
          <cell r="T376">
            <v>0</v>
          </cell>
          <cell r="U376">
            <v>53.66</v>
          </cell>
          <cell r="V376">
            <v>53.66</v>
          </cell>
          <cell r="W376">
            <v>8.0139999999999993</v>
          </cell>
          <cell r="X376">
            <v>61.673999999999992</v>
          </cell>
          <cell r="Y376">
            <v>15.641999999999999</v>
          </cell>
          <cell r="AB376">
            <v>53.66</v>
          </cell>
          <cell r="AC376">
            <v>15.641999999999999</v>
          </cell>
          <cell r="AD376">
            <v>77.315999999999988</v>
          </cell>
          <cell r="AE376">
            <v>23.655999999999992</v>
          </cell>
          <cell r="AF376">
            <v>0.44084979500559063</v>
          </cell>
        </row>
        <row r="377">
          <cell r="B377" t="str">
            <v>2.2</v>
          </cell>
          <cell r="C377" t="str">
            <v>Транспортные услуги</v>
          </cell>
          <cell r="D377" t="str">
            <v>тыс.руб</v>
          </cell>
          <cell r="E377">
            <v>0</v>
          </cell>
          <cell r="F377">
            <v>0</v>
          </cell>
          <cell r="G377">
            <v>0</v>
          </cell>
          <cell r="J377">
            <v>0</v>
          </cell>
          <cell r="L377">
            <v>0</v>
          </cell>
          <cell r="N377">
            <v>0</v>
          </cell>
          <cell r="O377">
            <v>0</v>
          </cell>
          <cell r="P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AB377">
            <v>0</v>
          </cell>
          <cell r="AD377">
            <v>0</v>
          </cell>
          <cell r="AE377">
            <v>0</v>
          </cell>
          <cell r="AF377" t="str">
            <v/>
          </cell>
        </row>
        <row r="378">
          <cell r="B378" t="str">
            <v>2.3</v>
          </cell>
          <cell r="C378" t="str">
            <v>Услуги сетевых компаний по передаче э/э</v>
          </cell>
          <cell r="D378" t="str">
            <v>тыс.руб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AA378">
            <v>0</v>
          </cell>
          <cell r="AB378">
            <v>0</v>
          </cell>
          <cell r="AD378">
            <v>0</v>
          </cell>
          <cell r="AE378">
            <v>0</v>
          </cell>
          <cell r="AF378" t="str">
            <v/>
          </cell>
        </row>
        <row r="379">
          <cell r="B379" t="str">
            <v>2.3.1</v>
          </cell>
          <cell r="C379" t="str">
            <v>Услуги ОАО "ФСК ЕЭС"</v>
          </cell>
          <cell r="D379" t="str">
            <v>тыс.руб</v>
          </cell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 t="str">
            <v/>
          </cell>
        </row>
        <row r="380">
          <cell r="B380" t="str">
            <v>2.3.1.1</v>
          </cell>
          <cell r="C380" t="str">
            <v xml:space="preserve"> по ставке на содержание сетей</v>
          </cell>
          <cell r="D380" t="str">
            <v>тыс.руб</v>
          </cell>
          <cell r="E380">
            <v>0</v>
          </cell>
          <cell r="F380">
            <v>0</v>
          </cell>
          <cell r="G380">
            <v>0</v>
          </cell>
          <cell r="J380">
            <v>0</v>
          </cell>
          <cell r="L380">
            <v>0</v>
          </cell>
          <cell r="N380">
            <v>0</v>
          </cell>
          <cell r="O380">
            <v>0</v>
          </cell>
          <cell r="P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AB380">
            <v>0</v>
          </cell>
          <cell r="AD380">
            <v>0</v>
          </cell>
          <cell r="AE380">
            <v>0</v>
          </cell>
          <cell r="AF380" t="str">
            <v/>
          </cell>
        </row>
        <row r="381">
          <cell r="B381" t="str">
            <v>2.3.1.2</v>
          </cell>
          <cell r="C381" t="str">
            <v xml:space="preserve"> по ставке на оплату потерь электроэнергии</v>
          </cell>
          <cell r="D381" t="str">
            <v>тыс.руб</v>
          </cell>
          <cell r="E381">
            <v>0</v>
          </cell>
          <cell r="F381">
            <v>0</v>
          </cell>
          <cell r="G381">
            <v>0</v>
          </cell>
          <cell r="J381">
            <v>0</v>
          </cell>
          <cell r="L381">
            <v>0</v>
          </cell>
          <cell r="N381">
            <v>0</v>
          </cell>
          <cell r="O381">
            <v>0</v>
          </cell>
          <cell r="P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AB381">
            <v>0</v>
          </cell>
          <cell r="AD381">
            <v>0</v>
          </cell>
          <cell r="AE381">
            <v>0</v>
          </cell>
          <cell r="AF381" t="str">
            <v/>
          </cell>
        </row>
        <row r="382">
          <cell r="B382" t="str">
            <v>2.3.2</v>
          </cell>
          <cell r="C382" t="str">
            <v>Услуги распределительных сетевых компаний</v>
          </cell>
          <cell r="D382" t="str">
            <v>тыс.руб</v>
          </cell>
          <cell r="E382">
            <v>0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 t="str">
            <v/>
          </cell>
        </row>
        <row r="383">
          <cell r="B383" t="str">
            <v>2.3.2.1</v>
          </cell>
          <cell r="C383" t="str">
            <v>РСК Холдинга</v>
          </cell>
          <cell r="D383" t="str">
            <v>тыс.руб</v>
          </cell>
          <cell r="E383">
            <v>0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L383">
            <v>0</v>
          </cell>
          <cell r="N383">
            <v>0</v>
          </cell>
          <cell r="O383">
            <v>0</v>
          </cell>
          <cell r="P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AB383">
            <v>0</v>
          </cell>
          <cell r="AD383">
            <v>0</v>
          </cell>
          <cell r="AE383">
            <v>0</v>
          </cell>
          <cell r="AF383" t="str">
            <v/>
          </cell>
        </row>
        <row r="384">
          <cell r="B384" t="str">
            <v>2.3.2.1</v>
          </cell>
          <cell r="C384" t="str">
            <v xml:space="preserve">                    прочих сетевых компаний</v>
          </cell>
          <cell r="D384" t="str">
            <v>тыс.руб</v>
          </cell>
          <cell r="E384">
            <v>0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L384">
            <v>0</v>
          </cell>
          <cell r="N384">
            <v>0</v>
          </cell>
          <cell r="O384">
            <v>0</v>
          </cell>
          <cell r="P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AB384">
            <v>0</v>
          </cell>
          <cell r="AD384">
            <v>0</v>
          </cell>
          <cell r="AE384">
            <v>0</v>
          </cell>
          <cell r="AF384" t="str">
            <v/>
          </cell>
        </row>
        <row r="385">
          <cell r="B385" t="str">
            <v>2.4</v>
          </cell>
          <cell r="C385" t="str">
            <v>Услуги по испытанию и поверке приборов</v>
          </cell>
          <cell r="D385" t="str">
            <v>тыс.руб</v>
          </cell>
          <cell r="E385">
            <v>0</v>
          </cell>
          <cell r="F385">
            <v>7</v>
          </cell>
          <cell r="G385">
            <v>2.4580000000000002</v>
          </cell>
          <cell r="H385">
            <v>0.58800000000000008</v>
          </cell>
          <cell r="I385">
            <v>1.87</v>
          </cell>
          <cell r="J385">
            <v>2.4580000000000002</v>
          </cell>
          <cell r="L385">
            <v>2.4580000000000002</v>
          </cell>
          <cell r="N385">
            <v>0</v>
          </cell>
          <cell r="O385">
            <v>0</v>
          </cell>
          <cell r="P385">
            <v>0</v>
          </cell>
          <cell r="S385">
            <v>3.7440000000000002</v>
          </cell>
          <cell r="T385">
            <v>0.58800000000000008</v>
          </cell>
          <cell r="U385">
            <v>1.87</v>
          </cell>
          <cell r="V385">
            <v>2.4580000000000002</v>
          </cell>
          <cell r="W385">
            <v>0.432</v>
          </cell>
          <cell r="X385">
            <v>2.89</v>
          </cell>
          <cell r="Y385">
            <v>0.85399999999999998</v>
          </cell>
          <cell r="AB385">
            <v>2.4580000000000002</v>
          </cell>
          <cell r="AC385">
            <v>0.85399999999999998</v>
          </cell>
          <cell r="AD385">
            <v>3.7440000000000002</v>
          </cell>
          <cell r="AE385">
            <v>1.286</v>
          </cell>
          <cell r="AF385">
            <v>0.52318958502847845</v>
          </cell>
        </row>
        <row r="386">
          <cell r="B386" t="str">
            <v>2.5</v>
          </cell>
          <cell r="C386" t="str">
            <v>Услуги коммерческого учета электроэнергии</v>
          </cell>
          <cell r="D386" t="str">
            <v>тыс.руб</v>
          </cell>
          <cell r="E386">
            <v>0</v>
          </cell>
          <cell r="F386">
            <v>12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L386">
            <v>0</v>
          </cell>
          <cell r="N386">
            <v>0</v>
          </cell>
          <cell r="O386">
            <v>0</v>
          </cell>
          <cell r="P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 t="str">
            <v/>
          </cell>
        </row>
        <row r="387">
          <cell r="B387" t="str">
            <v>2.6</v>
          </cell>
          <cell r="C387" t="str">
            <v>Услуги по передаче теплоэнергии</v>
          </cell>
          <cell r="D387" t="str">
            <v>тыс.руб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L387">
            <v>0</v>
          </cell>
          <cell r="N387">
            <v>0</v>
          </cell>
          <cell r="O387">
            <v>0</v>
          </cell>
          <cell r="P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 t="str">
            <v/>
          </cell>
        </row>
        <row r="388">
          <cell r="B388" t="str">
            <v>2.7</v>
          </cell>
          <cell r="C388" t="str">
            <v>Прочие услуги производственного характера</v>
          </cell>
          <cell r="D388" t="str">
            <v>тыс.руб</v>
          </cell>
          <cell r="E388">
            <v>31</v>
          </cell>
          <cell r="F388">
            <v>3</v>
          </cell>
          <cell r="G388">
            <v>1.6</v>
          </cell>
          <cell r="H388">
            <v>0</v>
          </cell>
          <cell r="I388">
            <v>1.6</v>
          </cell>
          <cell r="J388">
            <v>1.6</v>
          </cell>
          <cell r="L388">
            <v>1.6</v>
          </cell>
          <cell r="N388">
            <v>0</v>
          </cell>
          <cell r="O388">
            <v>0</v>
          </cell>
          <cell r="P388">
            <v>0</v>
          </cell>
          <cell r="S388">
            <v>1.6</v>
          </cell>
          <cell r="T388">
            <v>0</v>
          </cell>
          <cell r="U388">
            <v>1.6</v>
          </cell>
          <cell r="V388">
            <v>1.6</v>
          </cell>
          <cell r="W388">
            <v>0</v>
          </cell>
          <cell r="X388">
            <v>1.6</v>
          </cell>
          <cell r="Y388">
            <v>0</v>
          </cell>
          <cell r="AB388">
            <v>1.6</v>
          </cell>
          <cell r="AC388">
            <v>0</v>
          </cell>
          <cell r="AD388">
            <v>1.6</v>
          </cell>
          <cell r="AE388">
            <v>0</v>
          </cell>
          <cell r="AF388">
            <v>0</v>
          </cell>
        </row>
        <row r="389">
          <cell r="B389" t="str">
            <v>3</v>
          </cell>
          <cell r="C389" t="str">
            <v>Затраты на оплату труда</v>
          </cell>
          <cell r="D389" t="str">
            <v>тыс.руб</v>
          </cell>
          <cell r="E389">
            <v>1051</v>
          </cell>
          <cell r="F389">
            <v>8829</v>
          </cell>
          <cell r="G389">
            <v>10055.819000000001</v>
          </cell>
          <cell r="H389">
            <v>2215.8389999999999</v>
          </cell>
          <cell r="I389">
            <v>2322.7800000000002</v>
          </cell>
          <cell r="J389">
            <v>4538.6190000000006</v>
          </cell>
          <cell r="K389">
            <v>2728.6</v>
          </cell>
          <cell r="L389">
            <v>7267.219000000001</v>
          </cell>
          <cell r="M389">
            <v>2788.6</v>
          </cell>
          <cell r="N389">
            <v>1332.33</v>
          </cell>
          <cell r="O389">
            <v>1341</v>
          </cell>
          <cell r="P389">
            <v>1426.8240000000001</v>
          </cell>
          <cell r="S389">
            <v>9523.6450499999992</v>
          </cell>
          <cell r="T389">
            <v>2215.8389999999999</v>
          </cell>
          <cell r="U389">
            <v>2322.7800000000002</v>
          </cell>
          <cell r="V389">
            <v>4538.6190000000006</v>
          </cell>
          <cell r="W389">
            <v>2269.0429999999997</v>
          </cell>
          <cell r="X389">
            <v>6807.6620000000003</v>
          </cell>
          <cell r="Y389">
            <v>2715.9830499999998</v>
          </cell>
          <cell r="AA389">
            <v>2788.6</v>
          </cell>
          <cell r="AB389">
            <v>10055.819000000001</v>
          </cell>
          <cell r="AC389">
            <v>2715.9830499999998</v>
          </cell>
          <cell r="AD389">
            <v>9523.6450499999992</v>
          </cell>
          <cell r="AE389">
            <v>-532.17395000000215</v>
          </cell>
          <cell r="AF389">
            <v>-5.2921989745440136E-2</v>
          </cell>
        </row>
        <row r="390">
          <cell r="B390" t="str">
            <v>4</v>
          </cell>
          <cell r="C390" t="str">
            <v>ЕСН</v>
          </cell>
          <cell r="D390" t="str">
            <v>тыс.руб</v>
          </cell>
          <cell r="E390">
            <v>282</v>
          </cell>
          <cell r="F390">
            <v>2187</v>
          </cell>
          <cell r="G390">
            <v>2574.4160000000002</v>
          </cell>
          <cell r="H390">
            <v>578.976</v>
          </cell>
          <cell r="I390">
            <v>561</v>
          </cell>
          <cell r="J390">
            <v>1139.9760000000001</v>
          </cell>
          <cell r="K390">
            <v>709.44</v>
          </cell>
          <cell r="L390">
            <v>1849.4160000000002</v>
          </cell>
          <cell r="M390">
            <v>725</v>
          </cell>
          <cell r="N390">
            <v>297.80325600000003</v>
          </cell>
          <cell r="O390">
            <v>317.16046764000004</v>
          </cell>
          <cell r="P390">
            <v>337.45873756896003</v>
          </cell>
          <cell r="S390">
            <v>2235.5905899999998</v>
          </cell>
          <cell r="T390">
            <v>578.976</v>
          </cell>
          <cell r="U390">
            <v>561</v>
          </cell>
          <cell r="V390">
            <v>1139.9760000000001</v>
          </cell>
          <cell r="W390">
            <v>541.96299999999997</v>
          </cell>
          <cell r="X390">
            <v>1681.9390000000001</v>
          </cell>
          <cell r="Y390">
            <v>553.65158999999994</v>
          </cell>
          <cell r="AA390">
            <v>725</v>
          </cell>
          <cell r="AB390">
            <v>2574.4160000000002</v>
          </cell>
          <cell r="AC390">
            <v>553.65158999999994</v>
          </cell>
          <cell r="AD390">
            <v>2235.5905899999998</v>
          </cell>
          <cell r="AE390">
            <v>-338.82541000000037</v>
          </cell>
          <cell r="AF390">
            <v>-0.13161253270644696</v>
          </cell>
        </row>
        <row r="391">
          <cell r="B391" t="str">
            <v>5</v>
          </cell>
          <cell r="C391" t="str">
            <v>Отчисления на НПО (НПФ энергетики)</v>
          </cell>
          <cell r="D391" t="str">
            <v>тыс.руб</v>
          </cell>
          <cell r="E391">
            <v>0</v>
          </cell>
          <cell r="F391">
            <v>77</v>
          </cell>
          <cell r="G391">
            <v>61.152999999999992</v>
          </cell>
          <cell r="H391">
            <v>72.292999999999992</v>
          </cell>
          <cell r="I391">
            <v>-11.14</v>
          </cell>
          <cell r="J391">
            <v>61.152999999999992</v>
          </cell>
          <cell r="L391">
            <v>61.152999999999992</v>
          </cell>
          <cell r="N391">
            <v>0</v>
          </cell>
          <cell r="O391">
            <v>0</v>
          </cell>
          <cell r="P391">
            <v>0</v>
          </cell>
          <cell r="S391">
            <v>-101.16594000000002</v>
          </cell>
          <cell r="T391">
            <v>72.292999999999992</v>
          </cell>
          <cell r="U391">
            <v>-11.14</v>
          </cell>
          <cell r="V391">
            <v>61.152999999999992</v>
          </cell>
          <cell r="W391">
            <v>-82.698000000000008</v>
          </cell>
          <cell r="X391">
            <v>-21.545000000000016</v>
          </cell>
          <cell r="Y391">
            <v>-79.620940000000004</v>
          </cell>
          <cell r="AB391">
            <v>61.152999999999992</v>
          </cell>
          <cell r="AC391">
            <v>-79.620940000000004</v>
          </cell>
          <cell r="AD391">
            <v>-101.16594000000002</v>
          </cell>
          <cell r="AE391">
            <v>-162.31894</v>
          </cell>
          <cell r="AF391">
            <v>-2.6543087011266824</v>
          </cell>
        </row>
        <row r="392">
          <cell r="B392" t="str">
            <v>6</v>
          </cell>
          <cell r="C392" t="str">
            <v>Амортизация основных средств и НМА</v>
          </cell>
          <cell r="D392" t="str">
            <v>тыс.руб</v>
          </cell>
          <cell r="E392">
            <v>26</v>
          </cell>
          <cell r="F392">
            <v>340</v>
          </cell>
          <cell r="G392">
            <v>342.28899999999999</v>
          </cell>
          <cell r="H392">
            <v>92.128999999999991</v>
          </cell>
          <cell r="I392">
            <v>80.16</v>
          </cell>
          <cell r="J392">
            <v>172.28899999999999</v>
          </cell>
          <cell r="K392">
            <v>85</v>
          </cell>
          <cell r="L392">
            <v>257.28899999999999</v>
          </cell>
          <cell r="M392">
            <v>85</v>
          </cell>
          <cell r="N392">
            <v>0</v>
          </cell>
          <cell r="O392">
            <v>0</v>
          </cell>
          <cell r="P392">
            <v>0</v>
          </cell>
          <cell r="S392">
            <v>328.08993999999996</v>
          </cell>
          <cell r="T392">
            <v>92.128999999999991</v>
          </cell>
          <cell r="U392">
            <v>80.16</v>
          </cell>
          <cell r="V392">
            <v>172.28899999999999</v>
          </cell>
          <cell r="W392">
            <v>77.906000000000006</v>
          </cell>
          <cell r="X392">
            <v>250.19499999999999</v>
          </cell>
          <cell r="Y392">
            <v>77.894939999999991</v>
          </cell>
          <cell r="AA392">
            <v>85</v>
          </cell>
          <cell r="AB392">
            <v>342.28899999999999</v>
          </cell>
          <cell r="AC392">
            <v>77.894939999999991</v>
          </cell>
          <cell r="AD392">
            <v>328.08993999999996</v>
          </cell>
          <cell r="AE392">
            <v>-14.199060000000031</v>
          </cell>
          <cell r="AF392">
            <v>-4.1482665233180241E-2</v>
          </cell>
        </row>
        <row r="393">
          <cell r="B393" t="str">
            <v>6.1</v>
          </cell>
          <cell r="C393" t="str">
            <v xml:space="preserve">       в том числе амортизация основных средств</v>
          </cell>
          <cell r="D393" t="str">
            <v>тыс.руб</v>
          </cell>
          <cell r="E393">
            <v>0</v>
          </cell>
          <cell r="F393">
            <v>340</v>
          </cell>
          <cell r="G393">
            <v>342.28899999999999</v>
          </cell>
          <cell r="H393">
            <v>92.128999999999991</v>
          </cell>
          <cell r="I393">
            <v>80.16</v>
          </cell>
          <cell r="J393">
            <v>172.28899999999999</v>
          </cell>
          <cell r="K393">
            <v>85</v>
          </cell>
          <cell r="L393">
            <v>257.28899999999999</v>
          </cell>
          <cell r="M393">
            <v>85</v>
          </cell>
          <cell r="N393">
            <v>0</v>
          </cell>
          <cell r="O393">
            <v>0</v>
          </cell>
          <cell r="P393">
            <v>0</v>
          </cell>
          <cell r="S393">
            <v>328.09994</v>
          </cell>
          <cell r="T393">
            <v>92.128999999999991</v>
          </cell>
          <cell r="U393">
            <v>80.16</v>
          </cell>
          <cell r="V393">
            <v>172.28899999999999</v>
          </cell>
          <cell r="W393">
            <v>77.906000000000006</v>
          </cell>
          <cell r="X393">
            <v>250.19499999999999</v>
          </cell>
          <cell r="Y393">
            <v>77.904940000000011</v>
          </cell>
          <cell r="AA393">
            <v>85</v>
          </cell>
          <cell r="AB393">
            <v>342.28899999999999</v>
          </cell>
          <cell r="AC393">
            <v>77.904940000000011</v>
          </cell>
          <cell r="AD393">
            <v>328.09994</v>
          </cell>
          <cell r="AE393">
            <v>-14.189059999999984</v>
          </cell>
          <cell r="AF393">
            <v>-4.1453450154693795E-2</v>
          </cell>
        </row>
        <row r="394">
          <cell r="B394" t="str">
            <v>7</v>
          </cell>
          <cell r="C394" t="str">
            <v>Прочие затраты</v>
          </cell>
          <cell r="D394" t="str">
            <v>тыс.руб</v>
          </cell>
          <cell r="E394">
            <v>267</v>
          </cell>
          <cell r="F394">
            <v>3758</v>
          </cell>
          <cell r="G394">
            <v>3870.8320000000003</v>
          </cell>
          <cell r="H394">
            <v>1248.7619999999999</v>
          </cell>
          <cell r="I394">
            <v>1384.0700000000002</v>
          </cell>
          <cell r="J394">
            <v>2632.8320000000003</v>
          </cell>
          <cell r="K394">
            <v>618</v>
          </cell>
          <cell r="L394">
            <v>3250.8320000000003</v>
          </cell>
          <cell r="M394">
            <v>620</v>
          </cell>
          <cell r="N394">
            <v>665.46695999999997</v>
          </cell>
          <cell r="O394">
            <v>683.48581239999999</v>
          </cell>
          <cell r="P394">
            <v>216.206928</v>
          </cell>
          <cell r="Q394">
            <v>0</v>
          </cell>
          <cell r="S394">
            <v>5829.0247099999997</v>
          </cell>
          <cell r="T394">
            <v>1248.7619999999999</v>
          </cell>
          <cell r="U394">
            <v>1384.0700000000002</v>
          </cell>
          <cell r="V394">
            <v>2632.8320000000003</v>
          </cell>
          <cell r="W394">
            <v>1636.5929999999998</v>
          </cell>
          <cell r="X394">
            <v>4269.4250000000002</v>
          </cell>
          <cell r="Y394">
            <v>1559.5997099999997</v>
          </cell>
          <cell r="AA394">
            <v>620</v>
          </cell>
          <cell r="AB394">
            <v>3870.8320000000003</v>
          </cell>
          <cell r="AC394">
            <v>1559.5997099999997</v>
          </cell>
          <cell r="AD394">
            <v>5829.0247099999997</v>
          </cell>
          <cell r="AE394">
            <v>1958.1927099999994</v>
          </cell>
          <cell r="AF394">
            <v>0.50588418975558724</v>
          </cell>
        </row>
        <row r="395">
          <cell r="B395" t="str">
            <v>7.1</v>
          </cell>
          <cell r="C395" t="str">
            <v xml:space="preserve">           Оплата услуг РАО "Холдинг МРСК" </v>
          </cell>
          <cell r="D395" t="str">
            <v>тыс.руб</v>
          </cell>
          <cell r="E395">
            <v>0</v>
          </cell>
          <cell r="F395">
            <v>0</v>
          </cell>
          <cell r="G395">
            <v>0</v>
          </cell>
          <cell r="J395">
            <v>0</v>
          </cell>
          <cell r="L395">
            <v>0</v>
          </cell>
          <cell r="N395">
            <v>0</v>
          </cell>
          <cell r="O395">
            <v>0</v>
          </cell>
          <cell r="P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 t="str">
            <v/>
          </cell>
        </row>
        <row r="396">
          <cell r="B396">
            <v>7.2</v>
          </cell>
          <cell r="C396" t="str">
            <v xml:space="preserve">        Оплата услуг ОАО "СО-ЦДУ ЕЭС"</v>
          </cell>
          <cell r="D396" t="str">
            <v>тыс.руб</v>
          </cell>
          <cell r="E396">
            <v>0</v>
          </cell>
          <cell r="F396">
            <v>0</v>
          </cell>
          <cell r="G396">
            <v>0</v>
          </cell>
          <cell r="J396">
            <v>0</v>
          </cell>
          <cell r="L396">
            <v>0</v>
          </cell>
          <cell r="N396">
            <v>0</v>
          </cell>
          <cell r="O396">
            <v>0</v>
          </cell>
          <cell r="P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AB396">
            <v>0</v>
          </cell>
          <cell r="AC396">
            <v>0</v>
          </cell>
          <cell r="AD396">
            <v>0</v>
          </cell>
          <cell r="AE396">
            <v>0</v>
          </cell>
          <cell r="AF396" t="str">
            <v/>
          </cell>
        </row>
        <row r="397">
          <cell r="B397">
            <v>7.3</v>
          </cell>
          <cell r="C397" t="str">
            <v xml:space="preserve">        Оплата услуг операторов рынка:</v>
          </cell>
          <cell r="D397" t="str">
            <v>тыс.руб</v>
          </cell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0</v>
          </cell>
          <cell r="AE397">
            <v>0</v>
          </cell>
          <cell r="AF397" t="str">
            <v/>
          </cell>
        </row>
        <row r="398">
          <cell r="B398" t="str">
            <v>7.3.1.</v>
          </cell>
          <cell r="C398" t="str">
            <v xml:space="preserve">                     НП ''АТС''</v>
          </cell>
          <cell r="D398" t="str">
            <v>тыс.руб</v>
          </cell>
          <cell r="E398">
            <v>0</v>
          </cell>
          <cell r="F398">
            <v>0</v>
          </cell>
          <cell r="G398">
            <v>0</v>
          </cell>
          <cell r="J398">
            <v>0</v>
          </cell>
          <cell r="L398">
            <v>0</v>
          </cell>
          <cell r="N398">
            <v>0</v>
          </cell>
          <cell r="O398">
            <v>0</v>
          </cell>
          <cell r="P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>
            <v>0</v>
          </cell>
          <cell r="AB398">
            <v>0</v>
          </cell>
          <cell r="AC398">
            <v>0</v>
          </cell>
          <cell r="AD398">
            <v>0</v>
          </cell>
          <cell r="AE398">
            <v>0</v>
          </cell>
          <cell r="AF398" t="str">
            <v/>
          </cell>
        </row>
        <row r="399">
          <cell r="B399" t="str">
            <v>7.3.2.</v>
          </cell>
          <cell r="C399" t="str">
            <v xml:space="preserve">                     ЗАО ''ЦФР''</v>
          </cell>
          <cell r="D399" t="str">
            <v>тыс.руб</v>
          </cell>
          <cell r="E399">
            <v>0</v>
          </cell>
          <cell r="F399">
            <v>0</v>
          </cell>
          <cell r="G399">
            <v>0</v>
          </cell>
          <cell r="J399">
            <v>0</v>
          </cell>
          <cell r="L399">
            <v>0</v>
          </cell>
          <cell r="N399">
            <v>0</v>
          </cell>
          <cell r="O399">
            <v>0</v>
          </cell>
          <cell r="P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 t="str">
            <v/>
          </cell>
        </row>
        <row r="400">
          <cell r="B400" t="str">
            <v>7.3.3.</v>
          </cell>
          <cell r="C400" t="str">
            <v xml:space="preserve">                     прочих</v>
          </cell>
          <cell r="D400" t="str">
            <v>тыс.руб</v>
          </cell>
          <cell r="E400">
            <v>0</v>
          </cell>
          <cell r="F400">
            <v>0</v>
          </cell>
          <cell r="G400">
            <v>0</v>
          </cell>
          <cell r="J400">
            <v>0</v>
          </cell>
          <cell r="L400">
            <v>0</v>
          </cell>
          <cell r="N400">
            <v>0</v>
          </cell>
          <cell r="O400">
            <v>0</v>
          </cell>
          <cell r="P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AB400">
            <v>0</v>
          </cell>
          <cell r="AC400">
            <v>0</v>
          </cell>
          <cell r="AD400">
            <v>0</v>
          </cell>
          <cell r="AE400">
            <v>0</v>
          </cell>
          <cell r="AF400" t="str">
            <v/>
          </cell>
        </row>
        <row r="401">
          <cell r="B401">
            <v>7.4</v>
          </cell>
          <cell r="C401" t="str">
            <v xml:space="preserve">        Оплата работ и услуг сторонних организаций, в т.ч.</v>
          </cell>
          <cell r="D401" t="str">
            <v>тыс.руб</v>
          </cell>
          <cell r="E401">
            <v>113</v>
          </cell>
          <cell r="F401">
            <v>2745</v>
          </cell>
          <cell r="G401">
            <v>2580.9780000000001</v>
          </cell>
          <cell r="H401">
            <v>919.63799999999992</v>
          </cell>
          <cell r="I401">
            <v>751.34</v>
          </cell>
          <cell r="J401">
            <v>1670.9780000000001</v>
          </cell>
          <cell r="K401">
            <v>455</v>
          </cell>
          <cell r="L401">
            <v>2125.9780000000001</v>
          </cell>
          <cell r="M401">
            <v>455</v>
          </cell>
          <cell r="N401">
            <v>190.8</v>
          </cell>
          <cell r="O401">
            <v>203.202</v>
          </cell>
          <cell r="P401">
            <v>216.206928</v>
          </cell>
          <cell r="Q401">
            <v>0</v>
          </cell>
          <cell r="S401">
            <v>3653.65805</v>
          </cell>
          <cell r="T401">
            <v>919.63799999999992</v>
          </cell>
          <cell r="U401">
            <v>751.34</v>
          </cell>
          <cell r="V401">
            <v>1670.9780000000001</v>
          </cell>
          <cell r="W401">
            <v>929.28699999999992</v>
          </cell>
          <cell r="X401">
            <v>2600.2649999999999</v>
          </cell>
          <cell r="Y401">
            <v>1053.3930499999999</v>
          </cell>
          <cell r="AA401">
            <v>455</v>
          </cell>
          <cell r="AB401">
            <v>2580.9780000000001</v>
          </cell>
          <cell r="AC401">
            <v>1053.3930499999999</v>
          </cell>
          <cell r="AD401">
            <v>3653.65805</v>
          </cell>
          <cell r="AE401">
            <v>1072.6800499999999</v>
          </cell>
          <cell r="AF401">
            <v>0.41560991608607278</v>
          </cell>
        </row>
        <row r="402">
          <cell r="B402" t="str">
            <v xml:space="preserve"> 7.4.1</v>
          </cell>
          <cell r="C402" t="str">
            <v xml:space="preserve">         - услуги связи и передачи данных</v>
          </cell>
          <cell r="D402" t="str">
            <v>тыс.руб</v>
          </cell>
          <cell r="E402">
            <v>0</v>
          </cell>
          <cell r="F402">
            <v>108</v>
          </cell>
          <cell r="G402">
            <v>62.864999999999995</v>
          </cell>
          <cell r="H402">
            <v>32.344999999999999</v>
          </cell>
          <cell r="I402">
            <v>30.52</v>
          </cell>
          <cell r="J402">
            <v>62.864999999999995</v>
          </cell>
          <cell r="L402">
            <v>62.864999999999995</v>
          </cell>
          <cell r="N402">
            <v>0</v>
          </cell>
          <cell r="O402">
            <v>0</v>
          </cell>
          <cell r="P402">
            <v>0</v>
          </cell>
          <cell r="S402">
            <v>133.84591</v>
          </cell>
          <cell r="T402">
            <v>32.344999999999999</v>
          </cell>
          <cell r="U402">
            <v>30.52</v>
          </cell>
          <cell r="V402">
            <v>62.864999999999995</v>
          </cell>
          <cell r="W402">
            <v>31.755000000000003</v>
          </cell>
          <cell r="X402">
            <v>94.62</v>
          </cell>
          <cell r="Y402">
            <v>39.225909999999999</v>
          </cell>
          <cell r="AB402">
            <v>62.864999999999995</v>
          </cell>
          <cell r="AC402">
            <v>39.225909999999999</v>
          </cell>
          <cell r="AD402">
            <v>133.84591</v>
          </cell>
          <cell r="AE402">
            <v>70.980910000000009</v>
          </cell>
          <cell r="AF402">
            <v>1.1291006124234473</v>
          </cell>
        </row>
        <row r="403">
          <cell r="B403" t="str">
            <v xml:space="preserve"> 7.4.2</v>
          </cell>
          <cell r="C403" t="str">
            <v xml:space="preserve">         - коммунальные услуги</v>
          </cell>
          <cell r="D403" t="str">
            <v>тыс.руб</v>
          </cell>
          <cell r="E403">
            <v>0</v>
          </cell>
          <cell r="F403">
            <v>11</v>
          </cell>
          <cell r="G403">
            <v>45.677</v>
          </cell>
          <cell r="H403">
            <v>39.667000000000002</v>
          </cell>
          <cell r="I403">
            <v>6.01</v>
          </cell>
          <cell r="J403">
            <v>45.677</v>
          </cell>
          <cell r="L403">
            <v>45.677</v>
          </cell>
          <cell r="N403">
            <v>0</v>
          </cell>
          <cell r="O403">
            <v>0</v>
          </cell>
          <cell r="P403">
            <v>0</v>
          </cell>
          <cell r="S403">
            <v>71.528289999999998</v>
          </cell>
          <cell r="T403">
            <v>39.667000000000002</v>
          </cell>
          <cell r="U403">
            <v>6.01</v>
          </cell>
          <cell r="V403">
            <v>45.677</v>
          </cell>
          <cell r="W403">
            <v>1.2879999999999998</v>
          </cell>
          <cell r="X403">
            <v>46.964999999999996</v>
          </cell>
          <cell r="Y403">
            <v>24.563289999999999</v>
          </cell>
          <cell r="AB403">
            <v>45.677</v>
          </cell>
          <cell r="AC403">
            <v>24.563289999999999</v>
          </cell>
          <cell r="AD403">
            <v>71.528289999999998</v>
          </cell>
          <cell r="AE403">
            <v>25.851289999999999</v>
          </cell>
          <cell r="AF403">
            <v>0.56595857871576505</v>
          </cell>
        </row>
        <row r="404">
          <cell r="B404" t="str">
            <v xml:space="preserve"> 7.4.3</v>
          </cell>
          <cell r="C404" t="str">
            <v xml:space="preserve">         - повышение квалификации и проф.переподготовка</v>
          </cell>
          <cell r="D404" t="str">
            <v>тыс.руб</v>
          </cell>
          <cell r="E404">
            <v>0</v>
          </cell>
          <cell r="F404">
            <v>33</v>
          </cell>
          <cell r="G404">
            <v>28.928000000000001</v>
          </cell>
          <cell r="H404">
            <v>2.9980000000000002</v>
          </cell>
          <cell r="I404">
            <v>11.93</v>
          </cell>
          <cell r="J404">
            <v>14.928000000000001</v>
          </cell>
          <cell r="K404">
            <v>7</v>
          </cell>
          <cell r="L404">
            <v>21.928000000000001</v>
          </cell>
          <cell r="M404">
            <v>7</v>
          </cell>
          <cell r="N404">
            <v>0</v>
          </cell>
          <cell r="O404">
            <v>0</v>
          </cell>
          <cell r="P404">
            <v>0</v>
          </cell>
          <cell r="S404">
            <v>28.060000000000002</v>
          </cell>
          <cell r="T404">
            <v>2.9980000000000002</v>
          </cell>
          <cell r="U404">
            <v>11.93</v>
          </cell>
          <cell r="V404">
            <v>14.928000000000001</v>
          </cell>
          <cell r="W404">
            <v>8.7810000000000006</v>
          </cell>
          <cell r="X404">
            <v>23.709000000000003</v>
          </cell>
          <cell r="Y404">
            <v>4.3509999999999991</v>
          </cell>
          <cell r="AA404">
            <v>7</v>
          </cell>
          <cell r="AB404">
            <v>28.928000000000001</v>
          </cell>
          <cell r="AC404">
            <v>4.3509999999999991</v>
          </cell>
          <cell r="AD404">
            <v>28.060000000000002</v>
          </cell>
          <cell r="AE404">
            <v>-0.86799999999999855</v>
          </cell>
          <cell r="AF404">
            <v>-3.0005530973451277E-2</v>
          </cell>
        </row>
        <row r="405">
          <cell r="B405" t="str">
            <v xml:space="preserve"> 7.4.4</v>
          </cell>
          <cell r="C405" t="str">
            <v xml:space="preserve">         - IT-услуги</v>
          </cell>
          <cell r="D405" t="str">
            <v>тыс.руб</v>
          </cell>
          <cell r="E405">
            <v>0</v>
          </cell>
          <cell r="F405">
            <v>12</v>
          </cell>
          <cell r="G405">
            <v>175.50200000000001</v>
          </cell>
          <cell r="H405">
            <v>35.091999999999999</v>
          </cell>
          <cell r="I405">
            <v>140.41</v>
          </cell>
          <cell r="J405">
            <v>175.50200000000001</v>
          </cell>
          <cell r="L405">
            <v>175.50200000000001</v>
          </cell>
          <cell r="N405">
            <v>0</v>
          </cell>
          <cell r="O405">
            <v>0</v>
          </cell>
          <cell r="P405">
            <v>0</v>
          </cell>
          <cell r="S405">
            <v>569.85500000000002</v>
          </cell>
          <cell r="T405">
            <v>35.091999999999999</v>
          </cell>
          <cell r="U405">
            <v>140.41</v>
          </cell>
          <cell r="V405">
            <v>175.50200000000001</v>
          </cell>
          <cell r="W405">
            <v>192.72900000000001</v>
          </cell>
          <cell r="X405">
            <v>368.23099999999999</v>
          </cell>
          <cell r="Y405">
            <v>201.624</v>
          </cell>
          <cell r="AB405">
            <v>175.50200000000001</v>
          </cell>
          <cell r="AC405">
            <v>201.624</v>
          </cell>
          <cell r="AD405">
            <v>569.85500000000002</v>
          </cell>
          <cell r="AE405">
            <v>394.35300000000001</v>
          </cell>
          <cell r="AF405">
            <v>2.2470000341876446</v>
          </cell>
        </row>
        <row r="406">
          <cell r="B406" t="str">
            <v xml:space="preserve"> 7.4.5</v>
          </cell>
          <cell r="C406" t="str">
            <v xml:space="preserve">         - аудиторские услуги</v>
          </cell>
          <cell r="D406" t="str">
            <v>тыс.руб</v>
          </cell>
          <cell r="E406">
            <v>0</v>
          </cell>
          <cell r="F406">
            <v>7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L406">
            <v>0</v>
          </cell>
          <cell r="N406">
            <v>0</v>
          </cell>
          <cell r="O406">
            <v>0</v>
          </cell>
          <cell r="P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 t="str">
            <v/>
          </cell>
        </row>
        <row r="407">
          <cell r="B407" t="str">
            <v xml:space="preserve"> 7.4.6</v>
          </cell>
          <cell r="C407" t="str">
            <v xml:space="preserve">         - юридические услуги</v>
          </cell>
          <cell r="D407" t="str">
            <v>тыс.руб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L407">
            <v>0</v>
          </cell>
          <cell r="N407">
            <v>0</v>
          </cell>
          <cell r="O407">
            <v>0</v>
          </cell>
          <cell r="P407">
            <v>0</v>
          </cell>
          <cell r="S407">
            <v>11.834000000000001</v>
          </cell>
          <cell r="T407">
            <v>0</v>
          </cell>
          <cell r="U407">
            <v>0</v>
          </cell>
          <cell r="V407">
            <v>0</v>
          </cell>
          <cell r="W407">
            <v>0.05</v>
          </cell>
          <cell r="X407">
            <v>0.05</v>
          </cell>
          <cell r="Y407">
            <v>11.784000000000001</v>
          </cell>
          <cell r="AB407">
            <v>0</v>
          </cell>
          <cell r="AC407">
            <v>11.784000000000001</v>
          </cell>
          <cell r="AD407">
            <v>11.834000000000001</v>
          </cell>
          <cell r="AE407">
            <v>11.834000000000001</v>
          </cell>
          <cell r="AF407" t="str">
            <v/>
          </cell>
        </row>
        <row r="408">
          <cell r="B408" t="str">
            <v xml:space="preserve"> 7.4.7</v>
          </cell>
          <cell r="C408" t="str">
            <v xml:space="preserve">         - консультационные услуги</v>
          </cell>
          <cell r="D408" t="str">
            <v>тыс.руб</v>
          </cell>
          <cell r="E408">
            <v>0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L408">
            <v>0</v>
          </cell>
          <cell r="N408">
            <v>0</v>
          </cell>
          <cell r="O408">
            <v>0</v>
          </cell>
          <cell r="P408">
            <v>0</v>
          </cell>
          <cell r="S408">
            <v>25.253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25.253</v>
          </cell>
          <cell r="AB408">
            <v>0</v>
          </cell>
          <cell r="AC408">
            <v>25.253</v>
          </cell>
          <cell r="AD408">
            <v>25.253</v>
          </cell>
          <cell r="AE408">
            <v>25.253</v>
          </cell>
          <cell r="AF408" t="str">
            <v/>
          </cell>
        </row>
        <row r="409">
          <cell r="B409" t="str">
            <v xml:space="preserve"> 7.4.8</v>
          </cell>
          <cell r="C409" t="str">
            <v xml:space="preserve">         - услуги пожарной, вневедомственной и сторожевой охраны</v>
          </cell>
          <cell r="D409" t="str">
            <v>тыс.руб</v>
          </cell>
          <cell r="E409">
            <v>0</v>
          </cell>
          <cell r="F409">
            <v>147</v>
          </cell>
          <cell r="G409">
            <v>117.67700000000001</v>
          </cell>
          <cell r="H409">
            <v>33.227000000000004</v>
          </cell>
          <cell r="I409">
            <v>84.45</v>
          </cell>
          <cell r="J409">
            <v>117.67700000000001</v>
          </cell>
          <cell r="K409">
            <v>0</v>
          </cell>
          <cell r="L409">
            <v>117.67700000000001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S409">
            <v>328.48400000000004</v>
          </cell>
          <cell r="T409">
            <v>33.227000000000004</v>
          </cell>
          <cell r="U409">
            <v>84.45</v>
          </cell>
          <cell r="V409">
            <v>117.67700000000001</v>
          </cell>
          <cell r="W409">
            <v>104.91799999999999</v>
          </cell>
          <cell r="X409">
            <v>222.595</v>
          </cell>
          <cell r="Y409">
            <v>105.88900000000001</v>
          </cell>
          <cell r="AA409">
            <v>0</v>
          </cell>
          <cell r="AB409">
            <v>117.67700000000001</v>
          </cell>
          <cell r="AC409">
            <v>105.88900000000001</v>
          </cell>
          <cell r="AD409">
            <v>328.48400000000004</v>
          </cell>
          <cell r="AE409">
            <v>210.80700000000002</v>
          </cell>
          <cell r="AF409">
            <v>1.7914035877869083</v>
          </cell>
        </row>
        <row r="410">
          <cell r="B410" t="str">
            <v xml:space="preserve"> 7.4.9</v>
          </cell>
          <cell r="C410" t="str">
            <v xml:space="preserve">         - услуги по управлению</v>
          </cell>
          <cell r="D410" t="str">
            <v>тыс.руб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L410">
            <v>0</v>
          </cell>
          <cell r="N410">
            <v>0</v>
          </cell>
          <cell r="O410">
            <v>0</v>
          </cell>
          <cell r="P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 t="str">
            <v/>
          </cell>
        </row>
        <row r="411">
          <cell r="B411" t="str">
            <v xml:space="preserve"> 7.4.10</v>
          </cell>
          <cell r="C411" t="str">
            <v xml:space="preserve">         - услуги Энергетического углеродного фонда</v>
          </cell>
          <cell r="D411" t="str">
            <v>тыс.руб</v>
          </cell>
          <cell r="E411">
            <v>0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L411">
            <v>0</v>
          </cell>
          <cell r="N411">
            <v>0</v>
          </cell>
          <cell r="O411">
            <v>0</v>
          </cell>
          <cell r="P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AB411">
            <v>0</v>
          </cell>
          <cell r="AC411">
            <v>0</v>
          </cell>
          <cell r="AD411">
            <v>0</v>
          </cell>
          <cell r="AE411">
            <v>0</v>
          </cell>
          <cell r="AF411" t="str">
            <v/>
          </cell>
        </row>
        <row r="412">
          <cell r="B412" t="str">
            <v xml:space="preserve"> 7.4.11</v>
          </cell>
          <cell r="C412" t="str">
            <v xml:space="preserve">         - услуги PR</v>
          </cell>
          <cell r="D412" t="str">
            <v>тыс.руб</v>
          </cell>
          <cell r="E412">
            <v>0</v>
          </cell>
          <cell r="F412">
            <v>12</v>
          </cell>
          <cell r="G412">
            <v>2.7560000000000002</v>
          </cell>
          <cell r="H412">
            <v>1.0860000000000001</v>
          </cell>
          <cell r="I412">
            <v>1.67</v>
          </cell>
          <cell r="J412">
            <v>2.7560000000000002</v>
          </cell>
          <cell r="L412">
            <v>2.7560000000000002</v>
          </cell>
          <cell r="N412">
            <v>0</v>
          </cell>
          <cell r="O412">
            <v>0</v>
          </cell>
          <cell r="P412">
            <v>0</v>
          </cell>
          <cell r="S412">
            <v>13.215</v>
          </cell>
          <cell r="T412">
            <v>1.0860000000000001</v>
          </cell>
          <cell r="U412">
            <v>1.67</v>
          </cell>
          <cell r="V412">
            <v>2.7560000000000002</v>
          </cell>
          <cell r="W412">
            <v>4.3109999999999999</v>
          </cell>
          <cell r="X412">
            <v>7.0670000000000002</v>
          </cell>
          <cell r="Y412">
            <v>6.1479999999999997</v>
          </cell>
          <cell r="AB412">
            <v>2.7560000000000002</v>
          </cell>
          <cell r="AC412">
            <v>6.1479999999999997</v>
          </cell>
          <cell r="AD412">
            <v>13.215</v>
          </cell>
          <cell r="AE412">
            <v>10.459</v>
          </cell>
          <cell r="AF412">
            <v>3.7949927431059503</v>
          </cell>
        </row>
        <row r="413">
          <cell r="B413" t="str">
            <v xml:space="preserve"> 7.4.12</v>
          </cell>
          <cell r="C413" t="str">
            <v xml:space="preserve">         - прочие работы и услуги сторонних организаций*</v>
          </cell>
          <cell r="D413" t="str">
            <v>тыс.руб</v>
          </cell>
          <cell r="E413">
            <v>113</v>
          </cell>
          <cell r="F413">
            <v>2415</v>
          </cell>
          <cell r="G413">
            <v>2147.5729999999999</v>
          </cell>
          <cell r="H413">
            <v>775.22299999999996</v>
          </cell>
          <cell r="I413">
            <v>476.35</v>
          </cell>
          <cell r="J413">
            <v>1251.5729999999999</v>
          </cell>
          <cell r="K413">
            <v>448</v>
          </cell>
          <cell r="L413">
            <v>1699.5729999999999</v>
          </cell>
          <cell r="M413">
            <v>448</v>
          </cell>
          <cell r="N413">
            <v>190.8</v>
          </cell>
          <cell r="O413">
            <v>203.202</v>
          </cell>
          <cell r="P413">
            <v>216.206928</v>
          </cell>
          <cell r="S413">
            <v>2471.5828499999998</v>
          </cell>
          <cell r="T413">
            <v>775.22299999999996</v>
          </cell>
          <cell r="U413">
            <v>476.35</v>
          </cell>
          <cell r="V413">
            <v>1251.5729999999999</v>
          </cell>
          <cell r="W413">
            <v>585.45499999999993</v>
          </cell>
          <cell r="X413">
            <v>1837.0279999999998</v>
          </cell>
          <cell r="Y413">
            <v>634.55484999999999</v>
          </cell>
          <cell r="AA413">
            <v>448</v>
          </cell>
          <cell r="AB413">
            <v>2147.5729999999999</v>
          </cell>
          <cell r="AC413">
            <v>634.55484999999999</v>
          </cell>
          <cell r="AD413">
            <v>2471.5828499999998</v>
          </cell>
          <cell r="AE413">
            <v>324.00984999999991</v>
          </cell>
          <cell r="AF413">
            <v>0.15087256638074698</v>
          </cell>
        </row>
        <row r="414">
          <cell r="B414" t="str">
            <v>7.5.</v>
          </cell>
          <cell r="C414" t="str">
            <v xml:space="preserve">        Командировочные и представительские расходы</v>
          </cell>
          <cell r="D414" t="str">
            <v>тыс.руб</v>
          </cell>
          <cell r="E414">
            <v>0</v>
          </cell>
          <cell r="F414">
            <v>100</v>
          </cell>
          <cell r="G414">
            <v>54.561999999999998</v>
          </cell>
          <cell r="H414">
            <v>11.211999999999998</v>
          </cell>
          <cell r="I414">
            <v>43.35</v>
          </cell>
          <cell r="J414">
            <v>54.561999999999998</v>
          </cell>
          <cell r="L414">
            <v>54.561999999999998</v>
          </cell>
          <cell r="N414">
            <v>0</v>
          </cell>
          <cell r="O414">
            <v>0</v>
          </cell>
          <cell r="P414">
            <v>0</v>
          </cell>
          <cell r="S414">
            <v>72.321519999999992</v>
          </cell>
          <cell r="T414">
            <v>11.211999999999998</v>
          </cell>
          <cell r="U414">
            <v>43.35</v>
          </cell>
          <cell r="V414">
            <v>54.561999999999998</v>
          </cell>
          <cell r="W414">
            <v>5.9160000000000004</v>
          </cell>
          <cell r="X414">
            <v>60.477999999999994</v>
          </cell>
          <cell r="Y414">
            <v>11.84352</v>
          </cell>
          <cell r="AB414">
            <v>54.561999999999998</v>
          </cell>
          <cell r="AC414">
            <v>11.84352</v>
          </cell>
          <cell r="AD414">
            <v>72.321519999999992</v>
          </cell>
          <cell r="AE414">
            <v>17.759519999999995</v>
          </cell>
          <cell r="AF414">
            <v>0.32549246728492348</v>
          </cell>
        </row>
        <row r="415">
          <cell r="B415" t="str">
            <v>7.6.</v>
          </cell>
          <cell r="C415" t="str">
            <v xml:space="preserve">        Арендная плата по направлениям (арендодателям)**</v>
          </cell>
          <cell r="D415" t="str">
            <v>тыс.руб</v>
          </cell>
          <cell r="E415">
            <v>0</v>
          </cell>
          <cell r="F415">
            <v>0</v>
          </cell>
          <cell r="G415">
            <v>31.298000000000002</v>
          </cell>
          <cell r="H415">
            <v>12.388</v>
          </cell>
          <cell r="I415">
            <v>18.91</v>
          </cell>
          <cell r="J415">
            <v>31.298000000000002</v>
          </cell>
          <cell r="L415">
            <v>31.298000000000002</v>
          </cell>
          <cell r="N415">
            <v>0</v>
          </cell>
          <cell r="O415">
            <v>0</v>
          </cell>
          <cell r="P415">
            <v>0</v>
          </cell>
          <cell r="S415">
            <v>72.802999999999997</v>
          </cell>
          <cell r="T415">
            <v>12.388</v>
          </cell>
          <cell r="U415">
            <v>18.91</v>
          </cell>
          <cell r="V415">
            <v>31.298000000000002</v>
          </cell>
          <cell r="W415">
            <v>25.707000000000001</v>
          </cell>
          <cell r="X415">
            <v>57.005000000000003</v>
          </cell>
          <cell r="Y415">
            <v>15.798</v>
          </cell>
          <cell r="AB415">
            <v>31.298000000000002</v>
          </cell>
          <cell r="AC415">
            <v>15.798</v>
          </cell>
          <cell r="AD415">
            <v>72.802999999999997</v>
          </cell>
          <cell r="AE415">
            <v>41.504999999999995</v>
          </cell>
          <cell r="AF415">
            <v>1.326123074956866</v>
          </cell>
        </row>
        <row r="416">
          <cell r="B416" t="str">
            <v>7.7.</v>
          </cell>
          <cell r="C416" t="str">
            <v xml:space="preserve">        Лизинг</v>
          </cell>
          <cell r="D416" t="str">
            <v>тыс.руб</v>
          </cell>
          <cell r="E416">
            <v>0</v>
          </cell>
          <cell r="F416">
            <v>438</v>
          </cell>
          <cell r="G416">
            <v>576.57899999999995</v>
          </cell>
          <cell r="H416">
            <v>203.94900000000001</v>
          </cell>
          <cell r="I416">
            <v>372.63</v>
          </cell>
          <cell r="J416">
            <v>576.57899999999995</v>
          </cell>
          <cell r="L416">
            <v>576.57899999999995</v>
          </cell>
          <cell r="N416">
            <v>0</v>
          </cell>
          <cell r="O416">
            <v>0</v>
          </cell>
          <cell r="P416">
            <v>0</v>
          </cell>
          <cell r="S416">
            <v>1328.2570000000001</v>
          </cell>
          <cell r="T416">
            <v>203.94900000000001</v>
          </cell>
          <cell r="U416">
            <v>372.63</v>
          </cell>
          <cell r="V416">
            <v>576.57899999999995</v>
          </cell>
          <cell r="W416">
            <v>440.48300000000006</v>
          </cell>
          <cell r="X416">
            <v>1017.062</v>
          </cell>
          <cell r="Y416">
            <v>311.19499999999999</v>
          </cell>
          <cell r="AB416">
            <v>576.57899999999995</v>
          </cell>
          <cell r="AC416">
            <v>311.19499999999999</v>
          </cell>
          <cell r="AD416">
            <v>1328.2570000000001</v>
          </cell>
          <cell r="AE416">
            <v>751.67800000000011</v>
          </cell>
          <cell r="AF416">
            <v>1.3036860516945643</v>
          </cell>
        </row>
        <row r="417">
          <cell r="B417" t="str">
            <v>7.8</v>
          </cell>
          <cell r="C417" t="str">
            <v xml:space="preserve">        Расходы на страхование</v>
          </cell>
          <cell r="D417" t="str">
            <v>тыс.руб</v>
          </cell>
          <cell r="E417">
            <v>0</v>
          </cell>
          <cell r="F417">
            <v>215</v>
          </cell>
          <cell r="G417">
            <v>98.125</v>
          </cell>
          <cell r="H417">
            <v>35.865000000000002</v>
          </cell>
          <cell r="I417">
            <v>62.26</v>
          </cell>
          <cell r="J417">
            <v>98.125</v>
          </cell>
          <cell r="L417">
            <v>98.125</v>
          </cell>
          <cell r="N417">
            <v>0</v>
          </cell>
          <cell r="O417">
            <v>0</v>
          </cell>
          <cell r="P417">
            <v>0</v>
          </cell>
          <cell r="S417">
            <v>253.54739999999998</v>
          </cell>
          <cell r="T417">
            <v>35.865000000000002</v>
          </cell>
          <cell r="U417">
            <v>62.26</v>
          </cell>
          <cell r="V417">
            <v>98.125</v>
          </cell>
          <cell r="W417">
            <v>80.051000000000002</v>
          </cell>
          <cell r="X417">
            <v>178.17599999999999</v>
          </cell>
          <cell r="Y417">
            <v>75.371399999999994</v>
          </cell>
          <cell r="AB417">
            <v>98.125</v>
          </cell>
          <cell r="AC417">
            <v>75.371399999999994</v>
          </cell>
          <cell r="AD417">
            <v>253.54739999999998</v>
          </cell>
          <cell r="AE417">
            <v>155.42239999999998</v>
          </cell>
          <cell r="AF417">
            <v>1.5839225477707004</v>
          </cell>
        </row>
        <row r="418">
          <cell r="B418" t="str">
            <v>7.9</v>
          </cell>
          <cell r="C418" t="str">
            <v xml:space="preserve">        Налоги и сборы, относимые на с/с (за искл. ЕСН):</v>
          </cell>
          <cell r="D418" t="str">
            <v>тыс.руб</v>
          </cell>
          <cell r="E418">
            <v>52</v>
          </cell>
          <cell r="F418">
            <v>141</v>
          </cell>
          <cell r="G418">
            <v>113.102</v>
          </cell>
          <cell r="H418">
            <v>23.152000000000001</v>
          </cell>
          <cell r="I418">
            <v>49.949999999999996</v>
          </cell>
          <cell r="J418">
            <v>73.102000000000004</v>
          </cell>
          <cell r="K418">
            <v>20</v>
          </cell>
          <cell r="L418">
            <v>93.102000000000004</v>
          </cell>
          <cell r="M418">
            <v>20</v>
          </cell>
          <cell r="N418">
            <v>52.566960000000009</v>
          </cell>
          <cell r="O418">
            <v>55.983812400000005</v>
          </cell>
          <cell r="P418">
            <v>0</v>
          </cell>
          <cell r="Q418">
            <v>0</v>
          </cell>
          <cell r="S418">
            <v>193.19585999999998</v>
          </cell>
          <cell r="T418">
            <v>23.152000000000001</v>
          </cell>
          <cell r="U418">
            <v>49.949999999999996</v>
          </cell>
          <cell r="V418">
            <v>73.102000000000004</v>
          </cell>
          <cell r="W418">
            <v>53.965000000000003</v>
          </cell>
          <cell r="X418">
            <v>127.06700000000001</v>
          </cell>
          <cell r="Y418">
            <v>66.128859999999989</v>
          </cell>
          <cell r="AA418">
            <v>20</v>
          </cell>
          <cell r="AB418">
            <v>113.102</v>
          </cell>
          <cell r="AC418">
            <v>66.128859999999989</v>
          </cell>
          <cell r="AD418">
            <v>193.19585999999998</v>
          </cell>
          <cell r="AE418">
            <v>80.093859999999978</v>
          </cell>
          <cell r="AF418">
            <v>0.70815600077805851</v>
          </cell>
        </row>
        <row r="419">
          <cell r="B419" t="str">
            <v>7.9.1</v>
          </cell>
          <cell r="C419" t="str">
            <v xml:space="preserve">         - водный налог</v>
          </cell>
          <cell r="D419" t="str">
            <v>тыс.руб</v>
          </cell>
          <cell r="E419">
            <v>0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L419">
            <v>0</v>
          </cell>
          <cell r="N419">
            <v>0</v>
          </cell>
          <cell r="O419">
            <v>0</v>
          </cell>
          <cell r="P419">
            <v>0</v>
          </cell>
          <cell r="S419">
            <v>0</v>
          </cell>
          <cell r="T419">
            <v>0</v>
          </cell>
          <cell r="U419">
            <v>0</v>
          </cell>
          <cell r="V419">
            <v>0</v>
          </cell>
          <cell r="W419">
            <v>0</v>
          </cell>
          <cell r="X419">
            <v>0</v>
          </cell>
          <cell r="Y419">
            <v>0</v>
          </cell>
          <cell r="AB419">
            <v>0</v>
          </cell>
          <cell r="AC419">
            <v>0</v>
          </cell>
          <cell r="AD419">
            <v>0</v>
          </cell>
          <cell r="AE419">
            <v>0</v>
          </cell>
          <cell r="AF419" t="str">
            <v/>
          </cell>
        </row>
        <row r="420">
          <cell r="B420" t="str">
            <v>7.9.2</v>
          </cell>
          <cell r="C420" t="str">
            <v xml:space="preserve">         - плата за землю</v>
          </cell>
          <cell r="D420" t="str">
            <v>тыс.руб</v>
          </cell>
          <cell r="E420">
            <v>0</v>
          </cell>
          <cell r="F420">
            <v>66</v>
          </cell>
          <cell r="G420">
            <v>30</v>
          </cell>
          <cell r="H420">
            <v>0</v>
          </cell>
          <cell r="I420">
            <v>0</v>
          </cell>
          <cell r="J420">
            <v>0</v>
          </cell>
          <cell r="K420">
            <v>15</v>
          </cell>
          <cell r="L420">
            <v>15</v>
          </cell>
          <cell r="M420">
            <v>15</v>
          </cell>
          <cell r="N420">
            <v>0</v>
          </cell>
          <cell r="O420">
            <v>0</v>
          </cell>
          <cell r="P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AA420">
            <v>15</v>
          </cell>
          <cell r="AB420">
            <v>30</v>
          </cell>
          <cell r="AC420">
            <v>0</v>
          </cell>
          <cell r="AD420">
            <v>0</v>
          </cell>
          <cell r="AE420">
            <v>-30</v>
          </cell>
          <cell r="AF420">
            <v>-1</v>
          </cell>
        </row>
        <row r="421">
          <cell r="B421" t="str">
            <v>7.9.3</v>
          </cell>
          <cell r="C421" t="str">
            <v xml:space="preserve">         - транспортный налог</v>
          </cell>
          <cell r="D421" t="str">
            <v>тыс.руб</v>
          </cell>
          <cell r="E421">
            <v>0</v>
          </cell>
          <cell r="F421">
            <v>32</v>
          </cell>
          <cell r="G421">
            <v>17.698999999999998</v>
          </cell>
          <cell r="H421">
            <v>6.7989999999999995</v>
          </cell>
          <cell r="I421">
            <v>0.9</v>
          </cell>
          <cell r="J421">
            <v>7.6989999999999998</v>
          </cell>
          <cell r="K421">
            <v>5</v>
          </cell>
          <cell r="L421">
            <v>12.699</v>
          </cell>
          <cell r="M421">
            <v>5</v>
          </cell>
          <cell r="N421">
            <v>0</v>
          </cell>
          <cell r="O421">
            <v>0</v>
          </cell>
          <cell r="P421">
            <v>0</v>
          </cell>
          <cell r="S421">
            <v>13.491859999999999</v>
          </cell>
          <cell r="T421">
            <v>6.7989999999999995</v>
          </cell>
          <cell r="U421">
            <v>0.9</v>
          </cell>
          <cell r="V421">
            <v>7.6989999999999998</v>
          </cell>
          <cell r="W421">
            <v>1.155</v>
          </cell>
          <cell r="X421">
            <v>8.8539999999999992</v>
          </cell>
          <cell r="Y421">
            <v>4.6378599999999999</v>
          </cell>
          <cell r="AA421">
            <v>5</v>
          </cell>
          <cell r="AB421">
            <v>17.698999999999998</v>
          </cell>
          <cell r="AC421">
            <v>4.6378599999999999</v>
          </cell>
          <cell r="AD421">
            <v>13.491859999999999</v>
          </cell>
          <cell r="AE421">
            <v>-4.207139999999999</v>
          </cell>
          <cell r="AF421">
            <v>-0.23770495508220801</v>
          </cell>
        </row>
        <row r="422">
          <cell r="B422" t="str">
            <v>7.9.4</v>
          </cell>
          <cell r="C422" t="str">
            <v xml:space="preserve">         - налог на имущество</v>
          </cell>
          <cell r="D422" t="str">
            <v>тыс.руб</v>
          </cell>
          <cell r="E422">
            <v>0</v>
          </cell>
          <cell r="F422">
            <v>43</v>
          </cell>
          <cell r="G422">
            <v>65.144999999999996</v>
          </cell>
          <cell r="H422">
            <v>16.215</v>
          </cell>
          <cell r="I422">
            <v>48.93</v>
          </cell>
          <cell r="J422">
            <v>65.144999999999996</v>
          </cell>
          <cell r="L422">
            <v>65.144999999999996</v>
          </cell>
          <cell r="N422">
            <v>0</v>
          </cell>
          <cell r="O422">
            <v>0</v>
          </cell>
          <cell r="P422">
            <v>0</v>
          </cell>
          <cell r="S422">
            <v>179.10599999999999</v>
          </cell>
          <cell r="T422">
            <v>16.215</v>
          </cell>
          <cell r="U422">
            <v>48.93</v>
          </cell>
          <cell r="V422">
            <v>65.144999999999996</v>
          </cell>
          <cell r="W422">
            <v>52.670999999999999</v>
          </cell>
          <cell r="X422">
            <v>117.816</v>
          </cell>
          <cell r="Y422">
            <v>61.29</v>
          </cell>
          <cell r="AB422">
            <v>65.144999999999996</v>
          </cell>
          <cell r="AC422">
            <v>61.29</v>
          </cell>
          <cell r="AD422">
            <v>179.10599999999999</v>
          </cell>
          <cell r="AE422">
            <v>113.961</v>
          </cell>
          <cell r="AF422">
            <v>1.749343771586461</v>
          </cell>
        </row>
        <row r="423">
          <cell r="B423" t="str">
            <v>7.9.5.</v>
          </cell>
          <cell r="C423" t="str">
            <v xml:space="preserve">         - экологические платежи</v>
          </cell>
          <cell r="D423" t="str">
            <v>тыс.руб</v>
          </cell>
          <cell r="E423">
            <v>0</v>
          </cell>
          <cell r="F423">
            <v>0</v>
          </cell>
          <cell r="G423">
            <v>0.25800000000000001</v>
          </cell>
          <cell r="H423">
            <v>0.13800000000000001</v>
          </cell>
          <cell r="I423">
            <v>0.12</v>
          </cell>
          <cell r="J423">
            <v>0.25800000000000001</v>
          </cell>
          <cell r="L423">
            <v>0.25800000000000001</v>
          </cell>
          <cell r="N423">
            <v>0</v>
          </cell>
          <cell r="O423">
            <v>0</v>
          </cell>
          <cell r="P423">
            <v>0</v>
          </cell>
          <cell r="S423">
            <v>0.59799999999999998</v>
          </cell>
          <cell r="T423">
            <v>0.13800000000000001</v>
          </cell>
          <cell r="U423">
            <v>0.12</v>
          </cell>
          <cell r="V423">
            <v>0.25800000000000001</v>
          </cell>
          <cell r="W423">
            <v>0.13900000000000001</v>
          </cell>
          <cell r="X423">
            <v>0.39700000000000002</v>
          </cell>
          <cell r="Y423">
            <v>0.20099999999999998</v>
          </cell>
          <cell r="AB423">
            <v>0.25800000000000001</v>
          </cell>
          <cell r="AC423">
            <v>0.20099999999999998</v>
          </cell>
          <cell r="AD423">
            <v>0.59799999999999998</v>
          </cell>
          <cell r="AE423">
            <v>0.33999999999999997</v>
          </cell>
          <cell r="AF423">
            <v>1.317829457364341</v>
          </cell>
        </row>
        <row r="424">
          <cell r="B424" t="str">
            <v>7.9.6.</v>
          </cell>
          <cell r="C424" t="str">
            <v xml:space="preserve">         - прочие налоги, относимые на с/с </v>
          </cell>
          <cell r="D424" t="str">
            <v>тыс.руб</v>
          </cell>
          <cell r="E424">
            <v>52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L424">
            <v>0</v>
          </cell>
          <cell r="N424">
            <v>52.566960000000009</v>
          </cell>
          <cell r="O424">
            <v>55.983812400000005</v>
          </cell>
          <cell r="P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 t="str">
            <v/>
          </cell>
        </row>
        <row r="425">
          <cell r="B425" t="str">
            <v>7.10.</v>
          </cell>
          <cell r="C425" t="str">
            <v xml:space="preserve">        Расходы на инновации</v>
          </cell>
          <cell r="D425" t="str">
            <v>тыс.руб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L425">
            <v>0</v>
          </cell>
          <cell r="N425">
            <v>0</v>
          </cell>
          <cell r="O425">
            <v>0</v>
          </cell>
          <cell r="P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 t="str">
            <v/>
          </cell>
        </row>
        <row r="426">
          <cell r="B426" t="str">
            <v>7.11.</v>
          </cell>
          <cell r="C426" t="str">
            <v xml:space="preserve">        Финансирование работ с участием НП ИНВЭЛ</v>
          </cell>
          <cell r="D426" t="str">
            <v>тыс.руб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L426">
            <v>0</v>
          </cell>
          <cell r="N426">
            <v>0</v>
          </cell>
          <cell r="O426">
            <v>0</v>
          </cell>
          <cell r="P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 t="str">
            <v/>
          </cell>
        </row>
        <row r="427">
          <cell r="B427" t="str">
            <v>7.12.</v>
          </cell>
          <cell r="C427" t="str">
            <v>Затраты на экологию</v>
          </cell>
          <cell r="D427" t="str">
            <v>тыс.руб</v>
          </cell>
          <cell r="E427">
            <v>0</v>
          </cell>
          <cell r="F427">
            <v>0</v>
          </cell>
          <cell r="G427">
            <v>2.427</v>
          </cell>
          <cell r="H427">
            <v>1.2570000000000001</v>
          </cell>
          <cell r="I427">
            <v>1.17</v>
          </cell>
          <cell r="J427">
            <v>2.427</v>
          </cell>
          <cell r="L427">
            <v>2.427</v>
          </cell>
          <cell r="N427">
            <v>0</v>
          </cell>
          <cell r="O427">
            <v>0</v>
          </cell>
          <cell r="P427">
            <v>0</v>
          </cell>
          <cell r="S427">
            <v>5.3717499999999996</v>
          </cell>
          <cell r="T427">
            <v>1.2570000000000001</v>
          </cell>
          <cell r="U427">
            <v>1.17</v>
          </cell>
          <cell r="V427">
            <v>2.427</v>
          </cell>
          <cell r="W427">
            <v>0.64700000000000002</v>
          </cell>
          <cell r="X427">
            <v>3.0739999999999998</v>
          </cell>
          <cell r="Y427">
            <v>2.2977499999999997</v>
          </cell>
          <cell r="AB427">
            <v>2.427</v>
          </cell>
          <cell r="AC427">
            <v>2.2977499999999997</v>
          </cell>
          <cell r="AD427">
            <v>5.3717499999999996</v>
          </cell>
          <cell r="AE427">
            <v>2.9447499999999995</v>
          </cell>
          <cell r="AF427">
            <v>1.2133292130201894</v>
          </cell>
        </row>
        <row r="428">
          <cell r="B428" t="str">
            <v>7.13.</v>
          </cell>
          <cell r="C428" t="str">
            <v xml:space="preserve">        Другие расходы, относимые на себестоимость***</v>
          </cell>
          <cell r="D428" t="str">
            <v>тыс.руб</v>
          </cell>
          <cell r="E428">
            <v>102</v>
          </cell>
          <cell r="F428">
            <v>119</v>
          </cell>
          <cell r="G428">
            <v>413.76099999999997</v>
          </cell>
          <cell r="H428">
            <v>41.301000000000002</v>
          </cell>
          <cell r="I428">
            <v>84.46</v>
          </cell>
          <cell r="J428">
            <v>125.761</v>
          </cell>
          <cell r="K428">
            <v>143</v>
          </cell>
          <cell r="L428">
            <v>268.76099999999997</v>
          </cell>
          <cell r="M428">
            <v>145</v>
          </cell>
          <cell r="N428">
            <v>422.1</v>
          </cell>
          <cell r="O428">
            <v>424.3</v>
          </cell>
          <cell r="P428">
            <v>0</v>
          </cell>
          <cell r="S428">
            <v>249.87012999999999</v>
          </cell>
          <cell r="T428">
            <v>41.301000000000002</v>
          </cell>
          <cell r="U428">
            <v>84.46</v>
          </cell>
          <cell r="V428">
            <v>125.761</v>
          </cell>
          <cell r="W428">
            <v>100.53700000000001</v>
          </cell>
          <cell r="X428">
            <v>226.298</v>
          </cell>
          <cell r="Y428">
            <v>23.572129999999998</v>
          </cell>
          <cell r="AA428">
            <v>145</v>
          </cell>
          <cell r="AB428">
            <v>413.76099999999997</v>
          </cell>
          <cell r="AC428">
            <v>23.572129999999998</v>
          </cell>
          <cell r="AD428">
            <v>249.87012999999999</v>
          </cell>
          <cell r="AE428">
            <v>-163.89086999999998</v>
          </cell>
          <cell r="AF428">
            <v>-0.39610033328419059</v>
          </cell>
        </row>
      </sheetData>
      <sheetData sheetId="6" refreshError="1">
        <row r="1">
          <cell r="B1" t="str">
            <v>f02</v>
          </cell>
          <cell r="C1" t="str">
            <v>f03</v>
          </cell>
          <cell r="D1" t="str">
            <v>f04</v>
          </cell>
        </row>
        <row r="2">
          <cell r="B2" t="str">
            <v>a</v>
          </cell>
          <cell r="C2" t="str">
            <v>a</v>
          </cell>
          <cell r="D2" t="str">
            <v>a</v>
          </cell>
        </row>
        <row r="3">
          <cell r="B3" t="str">
            <v>a</v>
          </cell>
          <cell r="C3" t="str">
            <v>a</v>
          </cell>
          <cell r="D3" t="str">
            <v>a</v>
          </cell>
        </row>
        <row r="4">
          <cell r="B4" t="str">
            <v>a</v>
          </cell>
          <cell r="C4" t="str">
            <v>a</v>
          </cell>
          <cell r="D4" t="str">
            <v>a</v>
          </cell>
        </row>
        <row r="5">
          <cell r="B5" t="str">
            <v>7. План ремонтов(План)*</v>
          </cell>
          <cell r="S5" t="str">
            <v>7. План ремонтов(Выполнение)</v>
          </cell>
          <cell r="AA5" t="str">
            <v>7. План ремонтов(Область анализа)</v>
          </cell>
        </row>
        <row r="7">
          <cell r="A7" t="str">
            <v xml:space="preserve"> </v>
          </cell>
          <cell r="D7" t="str">
            <v>Ед. измерения</v>
          </cell>
          <cell r="E7" t="str">
            <v xml:space="preserve"> 2007г. Факт</v>
          </cell>
          <cell r="F7" t="str">
            <v xml:space="preserve"> 2008г. Факт</v>
          </cell>
          <cell r="G7" t="str">
            <v xml:space="preserve"> 2009г. План</v>
          </cell>
          <cell r="H7" t="str">
            <v>В том числе по кварталам</v>
          </cell>
          <cell r="N7" t="str">
            <v xml:space="preserve"> 2010г. Прогноз</v>
          </cell>
          <cell r="O7" t="str">
            <v xml:space="preserve"> 2011г. Прогноз</v>
          </cell>
          <cell r="P7" t="str">
            <v xml:space="preserve"> 2012г. Прогноз</v>
          </cell>
          <cell r="Q7" t="str">
            <v xml:space="preserve"> 2013г. Прогноз</v>
          </cell>
          <cell r="R7" t="str">
            <v>Рабочая область для вычислений</v>
          </cell>
          <cell r="S7" t="str">
            <v xml:space="preserve"> 2009г. Факт</v>
          </cell>
          <cell r="T7" t="str">
            <v>В том числе по кварталам</v>
          </cell>
          <cell r="Z7" t="str">
            <v>Рабочая область для вычислений</v>
          </cell>
          <cell r="AA7" t="str">
            <v>План отчётного периода</v>
          </cell>
          <cell r="AC7" t="str">
            <v>Факт за отчётный период</v>
          </cell>
          <cell r="AE7" t="str">
            <v>Отклонение факта от плана за год.</v>
          </cell>
          <cell r="AG7" t="str">
            <v>Рабочая область для вычислений</v>
          </cell>
          <cell r="AH7" t="str">
            <v>Рабочая область для вычислений</v>
          </cell>
        </row>
        <row r="8">
          <cell r="A8" t="str">
            <v xml:space="preserve"> </v>
          </cell>
          <cell r="H8" t="str">
            <v>1 кв.</v>
          </cell>
          <cell r="I8" t="str">
            <v>2 кв.</v>
          </cell>
          <cell r="J8" t="str">
            <v>6 мес.</v>
          </cell>
          <cell r="K8" t="str">
            <v>3 кв.</v>
          </cell>
          <cell r="L8" t="str">
            <v>9 мес.</v>
          </cell>
          <cell r="M8" t="str">
            <v>4 кв.</v>
          </cell>
          <cell r="T8" t="str">
            <v>1 кв.</v>
          </cell>
          <cell r="U8" t="str">
            <v>2 кв.</v>
          </cell>
          <cell r="V8" t="str">
            <v>6 мес.</v>
          </cell>
          <cell r="W8" t="str">
            <v>3 кв.</v>
          </cell>
          <cell r="X8" t="str">
            <v>9 мес.</v>
          </cell>
          <cell r="Y8" t="str">
            <v>4 кв.</v>
          </cell>
          <cell r="AA8" t="str">
            <v>4 квартал</v>
          </cell>
          <cell r="AB8" t="str">
            <v>С начала года</v>
          </cell>
          <cell r="AC8" t="str">
            <v>4 квартал</v>
          </cell>
          <cell r="AD8" t="str">
            <v>С начала года</v>
          </cell>
          <cell r="AE8" t="str">
            <v>Абсолютное</v>
          </cell>
          <cell r="AF8" t="str">
            <v>Относительное</v>
          </cell>
        </row>
        <row r="9">
          <cell r="A9" t="str">
            <v xml:space="preserve"> </v>
          </cell>
          <cell r="B9">
            <v>1</v>
          </cell>
          <cell r="C9">
            <v>2</v>
          </cell>
          <cell r="D9">
            <v>3</v>
          </cell>
          <cell r="E9">
            <v>4</v>
          </cell>
          <cell r="F9">
            <v>5</v>
          </cell>
          <cell r="G9">
            <v>6</v>
          </cell>
          <cell r="H9">
            <v>7</v>
          </cell>
          <cell r="I9">
            <v>8</v>
          </cell>
          <cell r="J9">
            <v>9</v>
          </cell>
          <cell r="K9">
            <v>10</v>
          </cell>
          <cell r="L9">
            <v>11</v>
          </cell>
          <cell r="M9">
            <v>12</v>
          </cell>
          <cell r="N9">
            <v>13</v>
          </cell>
          <cell r="O9">
            <v>14</v>
          </cell>
          <cell r="P9">
            <v>15</v>
          </cell>
          <cell r="Q9">
            <v>16</v>
          </cell>
          <cell r="S9">
            <v>17</v>
          </cell>
          <cell r="T9">
            <v>18</v>
          </cell>
          <cell r="U9">
            <v>19</v>
          </cell>
          <cell r="V9">
            <v>20</v>
          </cell>
          <cell r="W9">
            <v>21</v>
          </cell>
          <cell r="X9">
            <v>22</v>
          </cell>
          <cell r="Y9">
            <v>23</v>
          </cell>
          <cell r="AA9">
            <v>24</v>
          </cell>
          <cell r="AB9">
            <v>25</v>
          </cell>
          <cell r="AC9">
            <v>26</v>
          </cell>
          <cell r="AD9">
            <v>27</v>
          </cell>
          <cell r="AE9">
            <v>28</v>
          </cell>
          <cell r="AF9">
            <v>29</v>
          </cell>
        </row>
        <row r="10">
          <cell r="B10" t="str">
            <v>I</v>
          </cell>
          <cell r="C10" t="str">
            <v>ВСЕГО ремонт собственного имущества</v>
          </cell>
          <cell r="D10" t="str">
            <v>тыс. руб</v>
          </cell>
          <cell r="E10">
            <v>58157</v>
          </cell>
          <cell r="F10">
            <v>75918</v>
          </cell>
          <cell r="G10">
            <v>96004</v>
          </cell>
          <cell r="H10">
            <v>1904</v>
          </cell>
          <cell r="I10">
            <v>34272</v>
          </cell>
          <cell r="J10">
            <v>36176</v>
          </cell>
          <cell r="K10">
            <v>44075</v>
          </cell>
          <cell r="L10">
            <v>80251</v>
          </cell>
          <cell r="M10">
            <v>15753</v>
          </cell>
          <cell r="N10">
            <v>106822.29999999999</v>
          </cell>
          <cell r="O10">
            <v>113765.29999999999</v>
          </cell>
          <cell r="P10">
            <v>121046.2</v>
          </cell>
          <cell r="Q10">
            <v>0</v>
          </cell>
          <cell r="S10">
            <v>95966</v>
          </cell>
          <cell r="T10">
            <v>1904</v>
          </cell>
          <cell r="U10">
            <v>34272</v>
          </cell>
          <cell r="V10">
            <v>36176</v>
          </cell>
          <cell r="W10">
            <v>38904</v>
          </cell>
          <cell r="X10">
            <v>75080</v>
          </cell>
          <cell r="Y10">
            <v>20886</v>
          </cell>
          <cell r="AA10">
            <v>15753</v>
          </cell>
          <cell r="AB10">
            <v>96004</v>
          </cell>
          <cell r="AC10">
            <v>20886</v>
          </cell>
          <cell r="AD10">
            <v>95966</v>
          </cell>
          <cell r="AE10">
            <v>-38</v>
          </cell>
          <cell r="AF10">
            <v>-3.9581684096495979E-4</v>
          </cell>
        </row>
        <row r="11">
          <cell r="B11" t="str">
            <v>1а.</v>
          </cell>
          <cell r="C11" t="str">
            <v>капитальный ремонт</v>
          </cell>
          <cell r="D11" t="str">
            <v xml:space="preserve">тыс. руб. </v>
          </cell>
          <cell r="E11">
            <v>54010</v>
          </cell>
          <cell r="F11">
            <v>72733</v>
          </cell>
          <cell r="G11">
            <v>92158</v>
          </cell>
          <cell r="H11">
            <v>1667</v>
          </cell>
          <cell r="I11">
            <v>32722</v>
          </cell>
          <cell r="J11">
            <v>34389</v>
          </cell>
          <cell r="K11">
            <v>42683</v>
          </cell>
          <cell r="L11">
            <v>77072</v>
          </cell>
          <cell r="M11">
            <v>15086</v>
          </cell>
          <cell r="N11">
            <v>98657.5</v>
          </cell>
          <cell r="O11">
            <v>105110.50000000001</v>
          </cell>
          <cell r="P11">
            <v>111837.59999999999</v>
          </cell>
          <cell r="Q11">
            <v>0</v>
          </cell>
          <cell r="S11">
            <v>90754</v>
          </cell>
          <cell r="T11">
            <v>1667</v>
          </cell>
          <cell r="U11">
            <v>32722</v>
          </cell>
          <cell r="V11">
            <v>34389</v>
          </cell>
          <cell r="W11">
            <v>37658</v>
          </cell>
          <cell r="X11">
            <v>72047</v>
          </cell>
          <cell r="Y11">
            <v>18707</v>
          </cell>
          <cell r="AA11">
            <v>15086</v>
          </cell>
          <cell r="AB11">
            <v>92158</v>
          </cell>
          <cell r="AC11">
            <v>18707</v>
          </cell>
          <cell r="AD11">
            <v>90754</v>
          </cell>
          <cell r="AE11">
            <v>-1404</v>
          </cell>
          <cell r="AF11">
            <v>-1.5234705614271144E-2</v>
          </cell>
        </row>
        <row r="12">
          <cell r="B12" t="str">
            <v>1б.</v>
          </cell>
          <cell r="C12" t="str">
            <v>текущий ремонт</v>
          </cell>
          <cell r="D12" t="str">
            <v xml:space="preserve">тыс. руб. </v>
          </cell>
          <cell r="E12">
            <v>4147</v>
          </cell>
          <cell r="F12">
            <v>3185</v>
          </cell>
          <cell r="G12">
            <v>3846</v>
          </cell>
          <cell r="H12">
            <v>237</v>
          </cell>
          <cell r="I12">
            <v>1550</v>
          </cell>
          <cell r="J12">
            <v>1787</v>
          </cell>
          <cell r="K12">
            <v>1392</v>
          </cell>
          <cell r="L12">
            <v>3179</v>
          </cell>
          <cell r="M12">
            <v>667</v>
          </cell>
          <cell r="N12">
            <v>8164.8</v>
          </cell>
          <cell r="O12">
            <v>8654.7999999999993</v>
          </cell>
          <cell r="P12">
            <v>9208.6</v>
          </cell>
          <cell r="Q12">
            <v>0</v>
          </cell>
          <cell r="S12">
            <v>5212</v>
          </cell>
          <cell r="T12">
            <v>237</v>
          </cell>
          <cell r="U12">
            <v>1550</v>
          </cell>
          <cell r="V12">
            <v>1787</v>
          </cell>
          <cell r="W12">
            <v>1246</v>
          </cell>
          <cell r="X12">
            <v>3033</v>
          </cell>
          <cell r="Y12">
            <v>2179</v>
          </cell>
          <cell r="AA12">
            <v>667</v>
          </cell>
          <cell r="AB12">
            <v>3846</v>
          </cell>
          <cell r="AC12">
            <v>2179</v>
          </cell>
          <cell r="AD12">
            <v>5212</v>
          </cell>
          <cell r="AE12">
            <v>1366</v>
          </cell>
          <cell r="AF12">
            <v>0.35517420696827873</v>
          </cell>
        </row>
        <row r="13">
          <cell r="B13" t="str">
            <v>1.</v>
          </cell>
          <cell r="C13" t="str">
            <v>ВСЕГО ремонт электросетевых объектов</v>
          </cell>
          <cell r="D13" t="str">
            <v>тыс. руб</v>
          </cell>
          <cell r="E13">
            <v>58157</v>
          </cell>
          <cell r="F13">
            <v>75918</v>
          </cell>
          <cell r="G13">
            <v>96004</v>
          </cell>
          <cell r="H13">
            <v>1904</v>
          </cell>
          <cell r="I13">
            <v>34272</v>
          </cell>
          <cell r="J13">
            <v>36176</v>
          </cell>
          <cell r="K13">
            <v>44075</v>
          </cell>
          <cell r="L13">
            <v>80251</v>
          </cell>
          <cell r="M13">
            <v>15753</v>
          </cell>
          <cell r="N13">
            <v>106822.29999999999</v>
          </cell>
          <cell r="O13">
            <v>113765.29999999999</v>
          </cell>
          <cell r="P13">
            <v>121046.2</v>
          </cell>
          <cell r="Q13">
            <v>0</v>
          </cell>
          <cell r="S13">
            <v>95966</v>
          </cell>
          <cell r="T13">
            <v>1904</v>
          </cell>
          <cell r="U13">
            <v>34272</v>
          </cell>
          <cell r="V13">
            <v>36176</v>
          </cell>
          <cell r="W13">
            <v>38904</v>
          </cell>
          <cell r="X13">
            <v>75080</v>
          </cell>
          <cell r="Y13">
            <v>20886</v>
          </cell>
          <cell r="AA13">
            <v>15753</v>
          </cell>
          <cell r="AB13">
            <v>96004</v>
          </cell>
          <cell r="AC13">
            <v>20886</v>
          </cell>
          <cell r="AD13">
            <v>95966</v>
          </cell>
          <cell r="AE13">
            <v>-38</v>
          </cell>
          <cell r="AF13">
            <v>-3.9581684096495979E-4</v>
          </cell>
        </row>
        <row r="14">
          <cell r="B14" t="str">
            <v>1.1.</v>
          </cell>
          <cell r="C14" t="str">
            <v>ЛЭП, в т.ч.</v>
          </cell>
          <cell r="D14" t="str">
            <v>тыс. руб</v>
          </cell>
          <cell r="E14">
            <v>31260</v>
          </cell>
          <cell r="F14">
            <v>39592</v>
          </cell>
          <cell r="G14">
            <v>54958</v>
          </cell>
          <cell r="H14">
            <v>712</v>
          </cell>
          <cell r="I14">
            <v>16113</v>
          </cell>
          <cell r="J14">
            <v>16825</v>
          </cell>
          <cell r="K14">
            <v>27160</v>
          </cell>
          <cell r="L14">
            <v>43985</v>
          </cell>
          <cell r="M14">
            <v>10973</v>
          </cell>
          <cell r="N14">
            <v>55593.599999999999</v>
          </cell>
          <cell r="O14">
            <v>58929.3</v>
          </cell>
          <cell r="P14">
            <v>62700.800000000003</v>
          </cell>
          <cell r="Q14">
            <v>0</v>
          </cell>
          <cell r="S14">
            <v>51731</v>
          </cell>
          <cell r="T14">
            <v>712</v>
          </cell>
          <cell r="U14">
            <v>16113</v>
          </cell>
          <cell r="V14">
            <v>16825</v>
          </cell>
          <cell r="W14">
            <v>22927</v>
          </cell>
          <cell r="X14">
            <v>39752</v>
          </cell>
          <cell r="Y14">
            <v>11979</v>
          </cell>
          <cell r="AA14">
            <v>10973</v>
          </cell>
          <cell r="AB14">
            <v>54958</v>
          </cell>
          <cell r="AC14">
            <v>11979</v>
          </cell>
          <cell r="AD14">
            <v>51731</v>
          </cell>
          <cell r="AE14">
            <v>-3227</v>
          </cell>
          <cell r="AF14">
            <v>-5.8717566141417085E-2</v>
          </cell>
        </row>
        <row r="15">
          <cell r="D15" t="str">
            <v>км</v>
          </cell>
          <cell r="E15">
            <v>3200</v>
          </cell>
          <cell r="F15">
            <v>1976.3000000000002</v>
          </cell>
          <cell r="G15">
            <v>1580.65</v>
          </cell>
          <cell r="H15">
            <v>35.299999999999997</v>
          </cell>
          <cell r="I15">
            <v>564.44000000000005</v>
          </cell>
          <cell r="J15">
            <v>599.74</v>
          </cell>
          <cell r="K15">
            <v>892</v>
          </cell>
          <cell r="L15">
            <v>1491.7400000000002</v>
          </cell>
          <cell r="M15">
            <v>88.9</v>
          </cell>
          <cell r="N15">
            <v>2258.1999999999998</v>
          </cell>
          <cell r="O15">
            <v>2280.8000000000002</v>
          </cell>
          <cell r="P15">
            <v>2426.8000000000002</v>
          </cell>
          <cell r="Q15">
            <v>0</v>
          </cell>
          <cell r="S15">
            <v>1595.77</v>
          </cell>
          <cell r="T15">
            <v>35.299999999999997</v>
          </cell>
          <cell r="U15">
            <v>564.44000000000005</v>
          </cell>
          <cell r="V15">
            <v>599.74</v>
          </cell>
          <cell r="W15">
            <v>881.23</v>
          </cell>
          <cell r="X15">
            <v>1480.97</v>
          </cell>
          <cell r="Y15">
            <v>114.8</v>
          </cell>
          <cell r="AA15">
            <v>88.9</v>
          </cell>
          <cell r="AB15">
            <v>1580.65</v>
          </cell>
          <cell r="AC15">
            <v>114.8</v>
          </cell>
          <cell r="AD15">
            <v>1595.77</v>
          </cell>
          <cell r="AE15">
            <v>15.119999999999891</v>
          </cell>
          <cell r="AF15">
            <v>9.5656850030050224E-3</v>
          </cell>
        </row>
        <row r="16">
          <cell r="B16" t="str">
            <v>1.1.1</v>
          </cell>
          <cell r="C16" t="str">
            <v>Воздушные линии</v>
          </cell>
          <cell r="D16" t="str">
            <v>тыс. руб</v>
          </cell>
          <cell r="E16">
            <v>31260</v>
          </cell>
          <cell r="F16">
            <v>39592</v>
          </cell>
          <cell r="G16">
            <v>54958</v>
          </cell>
          <cell r="H16">
            <v>712</v>
          </cell>
          <cell r="I16">
            <v>16113</v>
          </cell>
          <cell r="J16">
            <v>16825</v>
          </cell>
          <cell r="K16">
            <v>27160</v>
          </cell>
          <cell r="L16">
            <v>43985</v>
          </cell>
          <cell r="M16">
            <v>10973</v>
          </cell>
          <cell r="N16">
            <v>55593.599999999999</v>
          </cell>
          <cell r="O16">
            <v>58929.3</v>
          </cell>
          <cell r="P16">
            <v>62700.800000000003</v>
          </cell>
          <cell r="Q16">
            <v>0</v>
          </cell>
          <cell r="S16">
            <v>51731</v>
          </cell>
          <cell r="T16">
            <v>712</v>
          </cell>
          <cell r="U16">
            <v>16113</v>
          </cell>
          <cell r="V16">
            <v>16825</v>
          </cell>
          <cell r="W16">
            <v>22927</v>
          </cell>
          <cell r="X16">
            <v>39752</v>
          </cell>
          <cell r="Y16">
            <v>11979</v>
          </cell>
          <cell r="AA16">
            <v>10973</v>
          </cell>
          <cell r="AB16">
            <v>54958</v>
          </cell>
          <cell r="AC16">
            <v>11979</v>
          </cell>
          <cell r="AD16">
            <v>51731</v>
          </cell>
          <cell r="AE16">
            <v>-3227</v>
          </cell>
          <cell r="AF16">
            <v>-5.8717566141417085E-2</v>
          </cell>
        </row>
        <row r="17">
          <cell r="D17" t="str">
            <v>км</v>
          </cell>
          <cell r="E17">
            <v>3200</v>
          </cell>
          <cell r="F17">
            <v>1976.3000000000002</v>
          </cell>
          <cell r="G17">
            <v>1580.65</v>
          </cell>
          <cell r="H17">
            <v>35.299999999999997</v>
          </cell>
          <cell r="I17">
            <v>564.44000000000005</v>
          </cell>
          <cell r="J17">
            <v>599.74</v>
          </cell>
          <cell r="K17">
            <v>892</v>
          </cell>
          <cell r="L17">
            <v>1491.7400000000002</v>
          </cell>
          <cell r="M17">
            <v>88.9</v>
          </cell>
          <cell r="N17">
            <v>2258.1999999999998</v>
          </cell>
          <cell r="O17">
            <v>2280.8000000000002</v>
          </cell>
          <cell r="P17">
            <v>2426.8000000000002</v>
          </cell>
          <cell r="Q17">
            <v>0</v>
          </cell>
          <cell r="S17">
            <v>1595.77</v>
          </cell>
          <cell r="T17">
            <v>35.299999999999997</v>
          </cell>
          <cell r="U17">
            <v>564.44000000000005</v>
          </cell>
          <cell r="V17">
            <v>599.74</v>
          </cell>
          <cell r="W17">
            <v>881.23</v>
          </cell>
          <cell r="X17">
            <v>1480.97</v>
          </cell>
          <cell r="Y17">
            <v>114.8</v>
          </cell>
          <cell r="AA17">
            <v>88.9</v>
          </cell>
          <cell r="AB17">
            <v>1580.65</v>
          </cell>
          <cell r="AC17">
            <v>114.8</v>
          </cell>
          <cell r="AD17">
            <v>1595.77</v>
          </cell>
          <cell r="AE17">
            <v>15.119999999999891</v>
          </cell>
          <cell r="AF17">
            <v>9.5656850030050224E-3</v>
          </cell>
        </row>
        <row r="18">
          <cell r="B18" t="str">
            <v>1.1.1.1.</v>
          </cell>
          <cell r="C18" t="str">
            <v>Высокое напряжение (от 110 кВ)</v>
          </cell>
          <cell r="D18" t="str">
            <v xml:space="preserve">тыс. руб. </v>
          </cell>
          <cell r="E18">
            <v>1485</v>
          </cell>
          <cell r="F18">
            <v>4944</v>
          </cell>
          <cell r="G18">
            <v>13048</v>
          </cell>
          <cell r="H18">
            <v>0</v>
          </cell>
          <cell r="I18">
            <v>3672</v>
          </cell>
          <cell r="J18">
            <v>3672</v>
          </cell>
          <cell r="K18">
            <v>9376</v>
          </cell>
          <cell r="L18">
            <v>13048</v>
          </cell>
          <cell r="M18">
            <v>0</v>
          </cell>
          <cell r="N18">
            <v>1493.1</v>
          </cell>
          <cell r="O18">
            <v>1582.6</v>
          </cell>
          <cell r="P18">
            <v>1683.9</v>
          </cell>
          <cell r="Q18">
            <v>0</v>
          </cell>
          <cell r="S18">
            <v>9940</v>
          </cell>
          <cell r="T18">
            <v>0</v>
          </cell>
          <cell r="U18">
            <v>3672</v>
          </cell>
          <cell r="V18">
            <v>3672</v>
          </cell>
          <cell r="W18">
            <v>6268</v>
          </cell>
          <cell r="X18">
            <v>9940</v>
          </cell>
          <cell r="Y18">
            <v>0</v>
          </cell>
          <cell r="AA18">
            <v>0</v>
          </cell>
          <cell r="AB18">
            <v>13048</v>
          </cell>
          <cell r="AC18">
            <v>0</v>
          </cell>
          <cell r="AD18">
            <v>9940</v>
          </cell>
          <cell r="AE18">
            <v>-3108</v>
          </cell>
          <cell r="AF18">
            <v>-0.23819742489270387</v>
          </cell>
        </row>
        <row r="19">
          <cell r="D19" t="str">
            <v>км</v>
          </cell>
          <cell r="E19">
            <v>1054.9000000000001</v>
          </cell>
          <cell r="F19">
            <v>390.1</v>
          </cell>
          <cell r="G19">
            <v>310.60000000000002</v>
          </cell>
          <cell r="H19">
            <v>0</v>
          </cell>
          <cell r="I19">
            <v>42.8</v>
          </cell>
          <cell r="J19">
            <v>42.8</v>
          </cell>
          <cell r="K19">
            <v>267.8</v>
          </cell>
          <cell r="L19">
            <v>310.60000000000002</v>
          </cell>
          <cell r="M19">
            <v>0</v>
          </cell>
          <cell r="N19">
            <v>163.69999999999999</v>
          </cell>
          <cell r="O19">
            <v>165.4</v>
          </cell>
          <cell r="P19">
            <v>176</v>
          </cell>
          <cell r="S19">
            <v>310.63000000000005</v>
          </cell>
          <cell r="T19">
            <v>0</v>
          </cell>
          <cell r="U19">
            <v>42.8</v>
          </cell>
          <cell r="V19">
            <v>42.8</v>
          </cell>
          <cell r="W19">
            <v>267.83000000000004</v>
          </cell>
          <cell r="X19">
            <v>310.63000000000005</v>
          </cell>
          <cell r="Y19">
            <v>0</v>
          </cell>
          <cell r="AA19">
            <v>0</v>
          </cell>
          <cell r="AB19">
            <v>310.60000000000002</v>
          </cell>
          <cell r="AC19">
            <v>0</v>
          </cell>
          <cell r="AD19">
            <v>310.63000000000005</v>
          </cell>
          <cell r="AE19">
            <v>3.0000000000029559E-2</v>
          </cell>
          <cell r="AF19">
            <v>9.6587250483031413E-5</v>
          </cell>
        </row>
        <row r="20">
          <cell r="B20" t="str">
            <v>1.1.1.1.1.</v>
          </cell>
          <cell r="C20" t="str">
            <v>кап. ремонт</v>
          </cell>
          <cell r="D20" t="str">
            <v>тыс. руб</v>
          </cell>
          <cell r="E20">
            <v>1359</v>
          </cell>
          <cell r="F20">
            <v>4944</v>
          </cell>
          <cell r="G20">
            <v>13048</v>
          </cell>
          <cell r="H20">
            <v>0</v>
          </cell>
          <cell r="I20">
            <v>3672</v>
          </cell>
          <cell r="J20">
            <v>3672</v>
          </cell>
          <cell r="K20">
            <v>9376</v>
          </cell>
          <cell r="L20">
            <v>13048</v>
          </cell>
          <cell r="M20">
            <v>0</v>
          </cell>
          <cell r="N20">
            <v>1493.1</v>
          </cell>
          <cell r="O20">
            <v>1582.6</v>
          </cell>
          <cell r="P20">
            <v>1683.9</v>
          </cell>
          <cell r="S20">
            <v>9940</v>
          </cell>
          <cell r="T20">
            <v>0</v>
          </cell>
          <cell r="U20">
            <v>3672</v>
          </cell>
          <cell r="V20">
            <v>3672</v>
          </cell>
          <cell r="W20">
            <v>6268</v>
          </cell>
          <cell r="X20">
            <v>9940</v>
          </cell>
          <cell r="Y20">
            <v>0</v>
          </cell>
          <cell r="AA20">
            <v>0</v>
          </cell>
          <cell r="AB20">
            <v>13048</v>
          </cell>
          <cell r="AC20">
            <v>0</v>
          </cell>
          <cell r="AD20">
            <v>9940</v>
          </cell>
          <cell r="AE20">
            <v>-3108</v>
          </cell>
          <cell r="AF20">
            <v>-0.23819742489270387</v>
          </cell>
        </row>
        <row r="21">
          <cell r="B21" t="str">
            <v>1.1.1.1.2.</v>
          </cell>
          <cell r="C21" t="str">
            <v>тек. ремонт</v>
          </cell>
          <cell r="D21" t="str">
            <v>тыс. руб</v>
          </cell>
          <cell r="E21">
            <v>126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 t="str">
            <v/>
          </cell>
        </row>
        <row r="22">
          <cell r="B22" t="str">
            <v>1.1.1.2.</v>
          </cell>
          <cell r="C22" t="str">
            <v>Среднее первое напряжение (35 кВ)</v>
          </cell>
          <cell r="D22" t="str">
            <v xml:space="preserve">тыс. руб. </v>
          </cell>
          <cell r="E22">
            <v>1364</v>
          </cell>
          <cell r="F22">
            <v>1902</v>
          </cell>
          <cell r="G22">
            <v>7873</v>
          </cell>
          <cell r="H22">
            <v>0</v>
          </cell>
          <cell r="I22">
            <v>614</v>
          </cell>
          <cell r="J22">
            <v>614</v>
          </cell>
          <cell r="K22">
            <v>2259</v>
          </cell>
          <cell r="L22">
            <v>2873</v>
          </cell>
          <cell r="M22">
            <v>5000</v>
          </cell>
          <cell r="N22">
            <v>2698.8</v>
          </cell>
          <cell r="O22">
            <v>2860.8</v>
          </cell>
          <cell r="P22">
            <v>3043.9</v>
          </cell>
          <cell r="Q22">
            <v>0</v>
          </cell>
          <cell r="S22">
            <v>8136</v>
          </cell>
          <cell r="T22">
            <v>0</v>
          </cell>
          <cell r="U22">
            <v>614</v>
          </cell>
          <cell r="V22">
            <v>614</v>
          </cell>
          <cell r="W22">
            <v>1958</v>
          </cell>
          <cell r="X22">
            <v>2572</v>
          </cell>
          <cell r="Y22">
            <v>5564</v>
          </cell>
          <cell r="AA22">
            <v>5000</v>
          </cell>
          <cell r="AB22">
            <v>7873</v>
          </cell>
          <cell r="AC22">
            <v>5564</v>
          </cell>
          <cell r="AD22">
            <v>8136</v>
          </cell>
          <cell r="AE22">
            <v>263</v>
          </cell>
          <cell r="AF22">
            <v>3.3405309284897752E-2</v>
          </cell>
        </row>
        <row r="23">
          <cell r="D23" t="str">
            <v>км</v>
          </cell>
          <cell r="E23">
            <v>516.29999999999995</v>
          </cell>
          <cell r="F23">
            <v>360.7</v>
          </cell>
          <cell r="G23">
            <v>284.60000000000002</v>
          </cell>
          <cell r="H23">
            <v>0</v>
          </cell>
          <cell r="I23">
            <v>77.8</v>
          </cell>
          <cell r="J23">
            <v>77.8</v>
          </cell>
          <cell r="K23">
            <v>184.2</v>
          </cell>
          <cell r="L23">
            <v>262</v>
          </cell>
          <cell r="M23">
            <v>22.6</v>
          </cell>
          <cell r="N23">
            <v>311.10000000000002</v>
          </cell>
          <cell r="O23">
            <v>314.2</v>
          </cell>
          <cell r="P23">
            <v>334.3</v>
          </cell>
          <cell r="S23">
            <v>284.88</v>
          </cell>
          <cell r="T23">
            <v>0</v>
          </cell>
          <cell r="U23">
            <v>77.8</v>
          </cell>
          <cell r="V23">
            <v>77.8</v>
          </cell>
          <cell r="W23">
            <v>182.68</v>
          </cell>
          <cell r="X23">
            <v>260.48</v>
          </cell>
          <cell r="Y23">
            <v>24.4</v>
          </cell>
          <cell r="AA23">
            <v>22.6</v>
          </cell>
          <cell r="AB23">
            <v>284.60000000000002</v>
          </cell>
          <cell r="AC23">
            <v>24.4</v>
          </cell>
          <cell r="AD23">
            <v>284.88</v>
          </cell>
          <cell r="AE23">
            <v>0.27999999999997272</v>
          </cell>
          <cell r="AF23">
            <v>9.8383696416012899E-4</v>
          </cell>
        </row>
        <row r="24">
          <cell r="B24" t="str">
            <v>1.1.1.2.1.</v>
          </cell>
          <cell r="C24" t="str">
            <v>кап. ремонт</v>
          </cell>
          <cell r="D24" t="str">
            <v>тыс. руб</v>
          </cell>
          <cell r="E24">
            <v>1294</v>
          </cell>
          <cell r="F24">
            <v>1902</v>
          </cell>
          <cell r="G24">
            <v>7873</v>
          </cell>
          <cell r="H24">
            <v>0</v>
          </cell>
          <cell r="I24">
            <v>614</v>
          </cell>
          <cell r="J24">
            <v>614</v>
          </cell>
          <cell r="K24">
            <v>2259</v>
          </cell>
          <cell r="L24">
            <v>2873</v>
          </cell>
          <cell r="M24">
            <v>5000</v>
          </cell>
          <cell r="N24">
            <v>2698.8</v>
          </cell>
          <cell r="O24">
            <v>2860.8</v>
          </cell>
          <cell r="P24">
            <v>3043.9</v>
          </cell>
          <cell r="S24">
            <v>8136</v>
          </cell>
          <cell r="T24">
            <v>0</v>
          </cell>
          <cell r="U24">
            <v>614</v>
          </cell>
          <cell r="V24">
            <v>614</v>
          </cell>
          <cell r="W24">
            <v>1958</v>
          </cell>
          <cell r="X24">
            <v>2572</v>
          </cell>
          <cell r="Y24">
            <v>5564</v>
          </cell>
          <cell r="AA24">
            <v>5000</v>
          </cell>
          <cell r="AB24">
            <v>7873</v>
          </cell>
          <cell r="AC24">
            <v>5564</v>
          </cell>
          <cell r="AD24">
            <v>8136</v>
          </cell>
          <cell r="AE24">
            <v>263</v>
          </cell>
          <cell r="AF24">
            <v>3.3405309284897752E-2</v>
          </cell>
        </row>
        <row r="25">
          <cell r="B25" t="str">
            <v>1.1.1.2.2.</v>
          </cell>
          <cell r="C25" t="str">
            <v>тек. ремонт</v>
          </cell>
          <cell r="D25" t="str">
            <v>тыс. руб</v>
          </cell>
          <cell r="E25">
            <v>70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L25">
            <v>0</v>
          </cell>
          <cell r="N25">
            <v>0</v>
          </cell>
          <cell r="O25">
            <v>0</v>
          </cell>
          <cell r="P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 t="str">
            <v/>
          </cell>
        </row>
        <row r="26">
          <cell r="B26" t="str">
            <v>1.1.1.3.</v>
          </cell>
          <cell r="C26" t="str">
            <v>Среднее второе напряжение (20-1 кВ)</v>
          </cell>
          <cell r="D26" t="str">
            <v xml:space="preserve">тыс. руб. </v>
          </cell>
          <cell r="E26">
            <v>11657</v>
          </cell>
          <cell r="F26">
            <v>9856</v>
          </cell>
          <cell r="G26">
            <v>10419</v>
          </cell>
          <cell r="H26">
            <v>504</v>
          </cell>
          <cell r="I26">
            <v>3935</v>
          </cell>
          <cell r="J26">
            <v>4439</v>
          </cell>
          <cell r="K26">
            <v>3896</v>
          </cell>
          <cell r="L26">
            <v>8335</v>
          </cell>
          <cell r="M26">
            <v>2084</v>
          </cell>
          <cell r="N26">
            <v>22730.2</v>
          </cell>
          <cell r="O26">
            <v>24094.1</v>
          </cell>
          <cell r="P26">
            <v>25636.1</v>
          </cell>
          <cell r="Q26">
            <v>0</v>
          </cell>
          <cell r="S26">
            <v>10789</v>
          </cell>
          <cell r="T26">
            <v>504</v>
          </cell>
          <cell r="U26">
            <v>3935</v>
          </cell>
          <cell r="V26">
            <v>4439</v>
          </cell>
          <cell r="W26">
            <v>5413</v>
          </cell>
          <cell r="X26">
            <v>9852</v>
          </cell>
          <cell r="Y26">
            <v>937</v>
          </cell>
          <cell r="AA26">
            <v>2084</v>
          </cell>
          <cell r="AB26">
            <v>10419</v>
          </cell>
          <cell r="AC26">
            <v>937</v>
          </cell>
          <cell r="AD26">
            <v>10789</v>
          </cell>
          <cell r="AE26">
            <v>370</v>
          </cell>
          <cell r="AF26">
            <v>3.5512045301852382E-2</v>
          </cell>
        </row>
        <row r="27">
          <cell r="D27" t="str">
            <v>км</v>
          </cell>
          <cell r="E27">
            <v>1086.5999999999999</v>
          </cell>
          <cell r="F27">
            <v>528.6</v>
          </cell>
          <cell r="G27">
            <v>575.34999999999991</v>
          </cell>
          <cell r="H27">
            <v>34.4</v>
          </cell>
          <cell r="I27">
            <v>281.75</v>
          </cell>
          <cell r="J27">
            <v>316.14999999999998</v>
          </cell>
          <cell r="K27">
            <v>242.9</v>
          </cell>
          <cell r="L27">
            <v>559.04999999999995</v>
          </cell>
          <cell r="M27">
            <v>16.3</v>
          </cell>
          <cell r="N27">
            <v>942.3</v>
          </cell>
          <cell r="O27">
            <v>951.7</v>
          </cell>
          <cell r="P27">
            <v>1012.6</v>
          </cell>
          <cell r="S27">
            <v>583.25</v>
          </cell>
          <cell r="T27">
            <v>34.4</v>
          </cell>
          <cell r="U27">
            <v>281.75</v>
          </cell>
          <cell r="V27">
            <v>316.14999999999998</v>
          </cell>
          <cell r="W27">
            <v>241.9</v>
          </cell>
          <cell r="X27">
            <v>558.04999999999995</v>
          </cell>
          <cell r="Y27">
            <v>25.2</v>
          </cell>
          <cell r="AA27">
            <v>16.3</v>
          </cell>
          <cell r="AB27">
            <v>575.34999999999991</v>
          </cell>
          <cell r="AC27">
            <v>25.2</v>
          </cell>
          <cell r="AD27">
            <v>583.25</v>
          </cell>
          <cell r="AE27">
            <v>7.9000000000000909</v>
          </cell>
          <cell r="AF27">
            <v>1.3730772573216463E-2</v>
          </cell>
        </row>
        <row r="28">
          <cell r="B28" t="str">
            <v>1.1.1.3.1.</v>
          </cell>
          <cell r="C28" t="str">
            <v>кап. ремонт</v>
          </cell>
          <cell r="D28" t="str">
            <v>тыс. руб</v>
          </cell>
          <cell r="E28">
            <v>11419</v>
          </cell>
          <cell r="F28">
            <v>9856</v>
          </cell>
          <cell r="G28">
            <v>10419</v>
          </cell>
          <cell r="H28">
            <v>504</v>
          </cell>
          <cell r="I28">
            <v>3935</v>
          </cell>
          <cell r="J28">
            <v>4439</v>
          </cell>
          <cell r="K28">
            <v>3896</v>
          </cell>
          <cell r="L28">
            <v>8335</v>
          </cell>
          <cell r="M28">
            <v>2084</v>
          </cell>
          <cell r="N28">
            <v>22730.2</v>
          </cell>
          <cell r="O28">
            <v>24094.1</v>
          </cell>
          <cell r="P28">
            <v>25636.1</v>
          </cell>
          <cell r="S28">
            <v>10789</v>
          </cell>
          <cell r="T28">
            <v>504</v>
          </cell>
          <cell r="U28">
            <v>3935</v>
          </cell>
          <cell r="V28">
            <v>4439</v>
          </cell>
          <cell r="W28">
            <v>5413</v>
          </cell>
          <cell r="X28">
            <v>9852</v>
          </cell>
          <cell r="Y28">
            <v>937</v>
          </cell>
          <cell r="AA28">
            <v>2084</v>
          </cell>
          <cell r="AB28">
            <v>10419</v>
          </cell>
          <cell r="AC28">
            <v>937</v>
          </cell>
          <cell r="AD28">
            <v>10789</v>
          </cell>
          <cell r="AE28">
            <v>370</v>
          </cell>
          <cell r="AF28">
            <v>3.5512045301852382E-2</v>
          </cell>
        </row>
        <row r="29">
          <cell r="B29" t="str">
            <v>1.1.1.3.2.</v>
          </cell>
          <cell r="C29" t="str">
            <v>тек. ремонт</v>
          </cell>
          <cell r="D29" t="str">
            <v>тыс. руб</v>
          </cell>
          <cell r="E29">
            <v>238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L29">
            <v>0</v>
          </cell>
          <cell r="N29">
            <v>0</v>
          </cell>
          <cell r="O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 t="str">
            <v/>
          </cell>
        </row>
        <row r="30">
          <cell r="B30" t="str">
            <v>1.1.1.4.</v>
          </cell>
          <cell r="C30" t="str">
            <v>Низкое напряжение (0,4 кВ и ниже)</v>
          </cell>
          <cell r="D30" t="str">
            <v xml:space="preserve">тыс. руб. </v>
          </cell>
          <cell r="E30">
            <v>16754</v>
          </cell>
          <cell r="F30">
            <v>22890</v>
          </cell>
          <cell r="G30">
            <v>23618</v>
          </cell>
          <cell r="H30">
            <v>208</v>
          </cell>
          <cell r="I30">
            <v>7892</v>
          </cell>
          <cell r="J30">
            <v>8100</v>
          </cell>
          <cell r="K30">
            <v>11629</v>
          </cell>
          <cell r="L30">
            <v>19729</v>
          </cell>
          <cell r="M30">
            <v>3889</v>
          </cell>
          <cell r="N30">
            <v>28671.5</v>
          </cell>
          <cell r="O30">
            <v>30391.8</v>
          </cell>
          <cell r="P30">
            <v>32336.9</v>
          </cell>
          <cell r="Q30">
            <v>0</v>
          </cell>
          <cell r="S30">
            <v>22866</v>
          </cell>
          <cell r="T30">
            <v>208</v>
          </cell>
          <cell r="U30">
            <v>7892</v>
          </cell>
          <cell r="V30">
            <v>8100</v>
          </cell>
          <cell r="W30">
            <v>9288</v>
          </cell>
          <cell r="X30">
            <v>17388</v>
          </cell>
          <cell r="Y30">
            <v>5478</v>
          </cell>
          <cell r="AA30">
            <v>3889</v>
          </cell>
          <cell r="AB30">
            <v>23618</v>
          </cell>
          <cell r="AC30">
            <v>5478</v>
          </cell>
          <cell r="AD30">
            <v>22866</v>
          </cell>
          <cell r="AE30">
            <v>-752</v>
          </cell>
          <cell r="AF30">
            <v>-3.1840121940892537E-2</v>
          </cell>
        </row>
        <row r="31">
          <cell r="D31" t="str">
            <v>км</v>
          </cell>
          <cell r="E31">
            <v>542.20000000000005</v>
          </cell>
          <cell r="F31">
            <v>696.9</v>
          </cell>
          <cell r="G31">
            <v>410.1</v>
          </cell>
          <cell r="H31">
            <v>0.9</v>
          </cell>
          <cell r="I31">
            <v>162.09</v>
          </cell>
          <cell r="J31">
            <v>162.99</v>
          </cell>
          <cell r="K31">
            <v>197.1</v>
          </cell>
          <cell r="L31">
            <v>360.09000000000003</v>
          </cell>
          <cell r="M31">
            <v>50</v>
          </cell>
          <cell r="N31">
            <v>841.1</v>
          </cell>
          <cell r="O31">
            <v>849.5</v>
          </cell>
          <cell r="P31">
            <v>903.9</v>
          </cell>
          <cell r="S31">
            <v>417.01</v>
          </cell>
          <cell r="T31">
            <v>0.9</v>
          </cell>
          <cell r="U31">
            <v>162.09</v>
          </cell>
          <cell r="V31">
            <v>162.99</v>
          </cell>
          <cell r="W31">
            <v>188.82</v>
          </cell>
          <cell r="X31">
            <v>351.81</v>
          </cell>
          <cell r="Y31">
            <v>65.2</v>
          </cell>
          <cell r="AA31">
            <v>50</v>
          </cell>
          <cell r="AB31">
            <v>410.1</v>
          </cell>
          <cell r="AC31">
            <v>65.2</v>
          </cell>
          <cell r="AD31">
            <v>417.01</v>
          </cell>
          <cell r="AE31">
            <v>6.9099999999999682</v>
          </cell>
          <cell r="AF31">
            <v>1.6849548890514428E-2</v>
          </cell>
        </row>
        <row r="32">
          <cell r="B32" t="str">
            <v>1.1.1.4.1.</v>
          </cell>
          <cell r="C32" t="str">
            <v>кап. ремонт</v>
          </cell>
          <cell r="D32" t="str">
            <v>тыс. руб</v>
          </cell>
          <cell r="E32">
            <v>16254</v>
          </cell>
          <cell r="F32">
            <v>22890</v>
          </cell>
          <cell r="G32">
            <v>23618</v>
          </cell>
          <cell r="H32">
            <v>208</v>
          </cell>
          <cell r="I32">
            <v>7892</v>
          </cell>
          <cell r="J32">
            <v>8100</v>
          </cell>
          <cell r="K32">
            <v>11629</v>
          </cell>
          <cell r="L32">
            <v>19729</v>
          </cell>
          <cell r="M32">
            <v>3889</v>
          </cell>
          <cell r="N32">
            <v>28671.5</v>
          </cell>
          <cell r="O32">
            <v>30391.8</v>
          </cell>
          <cell r="P32">
            <v>32336.9</v>
          </cell>
          <cell r="S32">
            <v>22866</v>
          </cell>
          <cell r="T32">
            <v>208</v>
          </cell>
          <cell r="U32">
            <v>7892</v>
          </cell>
          <cell r="V32">
            <v>8100</v>
          </cell>
          <cell r="W32">
            <v>9288</v>
          </cell>
          <cell r="X32">
            <v>17388</v>
          </cell>
          <cell r="Y32">
            <v>5478</v>
          </cell>
          <cell r="AA32">
            <v>3889</v>
          </cell>
          <cell r="AB32">
            <v>23618</v>
          </cell>
          <cell r="AC32">
            <v>5478</v>
          </cell>
          <cell r="AD32">
            <v>22866</v>
          </cell>
          <cell r="AE32">
            <v>-752</v>
          </cell>
          <cell r="AF32">
            <v>-3.1840121940892537E-2</v>
          </cell>
        </row>
        <row r="33">
          <cell r="B33" t="str">
            <v>1.1.1.4.2.</v>
          </cell>
          <cell r="C33" t="str">
            <v>тек. ремонт</v>
          </cell>
          <cell r="D33" t="str">
            <v>тыс. руб</v>
          </cell>
          <cell r="E33">
            <v>500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L33">
            <v>0</v>
          </cell>
          <cell r="N33">
            <v>0</v>
          </cell>
          <cell r="O33">
            <v>0</v>
          </cell>
          <cell r="P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 t="str">
            <v/>
          </cell>
        </row>
        <row r="34">
          <cell r="B34" t="str">
            <v>1.1.2</v>
          </cell>
          <cell r="C34" t="str">
            <v>Кабельные линии</v>
          </cell>
          <cell r="D34" t="str">
            <v>тыс. руб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 t="str">
            <v/>
          </cell>
        </row>
        <row r="35">
          <cell r="D35" t="str">
            <v>км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 t="str">
            <v/>
          </cell>
        </row>
        <row r="36">
          <cell r="B36" t="str">
            <v>1.1.2.1.</v>
          </cell>
          <cell r="C36" t="str">
            <v>Высокое напряжение (от 110 кВ)</v>
          </cell>
          <cell r="D36" t="str">
            <v xml:space="preserve">тыс. руб. 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 t="str">
            <v/>
          </cell>
        </row>
        <row r="37">
          <cell r="D37" t="str">
            <v>км</v>
          </cell>
          <cell r="E37">
            <v>0</v>
          </cell>
          <cell r="F37">
            <v>0</v>
          </cell>
          <cell r="G37">
            <v>0</v>
          </cell>
          <cell r="N37">
            <v>0</v>
          </cell>
          <cell r="O37">
            <v>0</v>
          </cell>
          <cell r="P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 t="str">
            <v/>
          </cell>
        </row>
        <row r="38">
          <cell r="B38" t="str">
            <v>1.1.2.1.1.</v>
          </cell>
          <cell r="C38" t="str">
            <v>кап. ремонт</v>
          </cell>
          <cell r="D38" t="str">
            <v>тыс. руб</v>
          </cell>
          <cell r="E38">
            <v>0</v>
          </cell>
          <cell r="F38">
            <v>0</v>
          </cell>
          <cell r="G38">
            <v>0</v>
          </cell>
          <cell r="J38">
            <v>0</v>
          </cell>
          <cell r="L38">
            <v>0</v>
          </cell>
          <cell r="N38">
            <v>0</v>
          </cell>
          <cell r="O38">
            <v>0</v>
          </cell>
          <cell r="P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 t="str">
            <v/>
          </cell>
        </row>
        <row r="39">
          <cell r="B39" t="str">
            <v>1.1.2.1.2.</v>
          </cell>
          <cell r="C39" t="str">
            <v>тек. ремонт</v>
          </cell>
          <cell r="D39" t="str">
            <v>тыс. руб</v>
          </cell>
          <cell r="E39">
            <v>0</v>
          </cell>
          <cell r="F39">
            <v>0</v>
          </cell>
          <cell r="G39">
            <v>0</v>
          </cell>
          <cell r="J39">
            <v>0</v>
          </cell>
          <cell r="L39">
            <v>0</v>
          </cell>
          <cell r="N39">
            <v>0</v>
          </cell>
          <cell r="O39">
            <v>0</v>
          </cell>
          <cell r="P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 t="str">
            <v/>
          </cell>
        </row>
        <row r="40">
          <cell r="B40" t="str">
            <v>1.1.2.2.</v>
          </cell>
          <cell r="C40" t="str">
            <v>Среднее первое напряжение (35 кВ)</v>
          </cell>
          <cell r="D40" t="str">
            <v xml:space="preserve">тыс. руб. 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 t="str">
            <v/>
          </cell>
        </row>
        <row r="41">
          <cell r="D41" t="str">
            <v>км</v>
          </cell>
          <cell r="E41">
            <v>0</v>
          </cell>
          <cell r="F41">
            <v>0</v>
          </cell>
          <cell r="G41">
            <v>0</v>
          </cell>
          <cell r="N41">
            <v>0</v>
          </cell>
          <cell r="O41">
            <v>0</v>
          </cell>
          <cell r="P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 t="str">
            <v/>
          </cell>
        </row>
        <row r="42">
          <cell r="B42" t="str">
            <v>1.1.2.2.1.</v>
          </cell>
          <cell r="C42" t="str">
            <v>кап. ремонт</v>
          </cell>
          <cell r="D42" t="str">
            <v>тыс. руб</v>
          </cell>
          <cell r="E42">
            <v>0</v>
          </cell>
          <cell r="F42">
            <v>0</v>
          </cell>
          <cell r="G42">
            <v>0</v>
          </cell>
          <cell r="J42">
            <v>0</v>
          </cell>
          <cell r="L42">
            <v>0</v>
          </cell>
          <cell r="N42">
            <v>0</v>
          </cell>
          <cell r="O42">
            <v>0</v>
          </cell>
          <cell r="P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 t="str">
            <v/>
          </cell>
        </row>
        <row r="43">
          <cell r="B43" t="str">
            <v>1.1.2.2.2.</v>
          </cell>
          <cell r="C43" t="str">
            <v>тек. ремонт</v>
          </cell>
          <cell r="D43" t="str">
            <v>тыс. руб</v>
          </cell>
          <cell r="E43">
            <v>0</v>
          </cell>
          <cell r="F43">
            <v>0</v>
          </cell>
          <cell r="G43">
            <v>0</v>
          </cell>
          <cell r="J43">
            <v>0</v>
          </cell>
          <cell r="L43">
            <v>0</v>
          </cell>
          <cell r="N43">
            <v>0</v>
          </cell>
          <cell r="O43">
            <v>0</v>
          </cell>
          <cell r="P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 t="str">
            <v/>
          </cell>
        </row>
        <row r="44">
          <cell r="B44" t="str">
            <v>1.1.2.3.</v>
          </cell>
          <cell r="C44" t="str">
            <v>Среднее второе напряжение (20-1 кВ)</v>
          </cell>
          <cell r="D44" t="str">
            <v xml:space="preserve">тыс. руб. 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 t="str">
            <v/>
          </cell>
        </row>
        <row r="45">
          <cell r="D45" t="str">
            <v>км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N45">
            <v>0</v>
          </cell>
          <cell r="O45">
            <v>0</v>
          </cell>
          <cell r="P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 t="str">
            <v/>
          </cell>
        </row>
        <row r="46">
          <cell r="B46" t="str">
            <v>1.1.2.3.1.</v>
          </cell>
          <cell r="C46" t="str">
            <v>кап. ремонт</v>
          </cell>
          <cell r="D46" t="str">
            <v>тыс. руб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L46">
            <v>0</v>
          </cell>
          <cell r="N46">
            <v>0</v>
          </cell>
          <cell r="O46">
            <v>0</v>
          </cell>
          <cell r="P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 t="str">
            <v/>
          </cell>
        </row>
        <row r="47">
          <cell r="B47" t="str">
            <v>1.1.2.3.2.</v>
          </cell>
          <cell r="C47" t="str">
            <v>тек. ремонт</v>
          </cell>
          <cell r="D47" t="str">
            <v>тыс. руб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L47">
            <v>0</v>
          </cell>
          <cell r="N47">
            <v>0</v>
          </cell>
          <cell r="O47">
            <v>0</v>
          </cell>
          <cell r="P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 t="str">
            <v/>
          </cell>
        </row>
        <row r="48">
          <cell r="B48" t="str">
            <v>1.1.2.4.</v>
          </cell>
          <cell r="C48" t="str">
            <v>Низкое напряжение (0,4 кВ и ниже)</v>
          </cell>
          <cell r="D48" t="str">
            <v xml:space="preserve">тыс. руб. 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 t="str">
            <v/>
          </cell>
        </row>
        <row r="49">
          <cell r="D49" t="str">
            <v>км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N49">
            <v>0</v>
          </cell>
          <cell r="O49">
            <v>0</v>
          </cell>
          <cell r="P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 t="str">
            <v/>
          </cell>
        </row>
        <row r="50">
          <cell r="B50" t="str">
            <v>1.1.2.4.1.</v>
          </cell>
          <cell r="C50" t="str">
            <v>кап. ремонт</v>
          </cell>
          <cell r="D50" t="str">
            <v>тыс. руб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L50">
            <v>0</v>
          </cell>
          <cell r="N50">
            <v>0</v>
          </cell>
          <cell r="O50">
            <v>0</v>
          </cell>
          <cell r="P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 t="str">
            <v/>
          </cell>
        </row>
        <row r="51">
          <cell r="B51" t="str">
            <v>1.1.2.4.2.</v>
          </cell>
          <cell r="C51" t="str">
            <v>тек. ремонт</v>
          </cell>
          <cell r="D51" t="str">
            <v>тыс. руб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L51">
            <v>0</v>
          </cell>
          <cell r="N51">
            <v>0</v>
          </cell>
          <cell r="O51">
            <v>0</v>
          </cell>
          <cell r="P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 t="str">
            <v/>
          </cell>
        </row>
        <row r="52">
          <cell r="B52" t="str">
            <v>1.2.</v>
          </cell>
          <cell r="C52" t="str">
            <v>Оборудование и сооружения подстанций</v>
          </cell>
          <cell r="D52" t="str">
            <v xml:space="preserve">тыс. руб. </v>
          </cell>
          <cell r="E52">
            <v>21105</v>
          </cell>
          <cell r="F52">
            <v>27799</v>
          </cell>
          <cell r="G52">
            <v>29616</v>
          </cell>
          <cell r="H52">
            <v>916</v>
          </cell>
          <cell r="I52">
            <v>13260</v>
          </cell>
          <cell r="J52">
            <v>14176</v>
          </cell>
          <cell r="K52">
            <v>11288</v>
          </cell>
          <cell r="L52">
            <v>25464</v>
          </cell>
          <cell r="M52">
            <v>4152</v>
          </cell>
          <cell r="N52">
            <v>32789.800000000003</v>
          </cell>
          <cell r="O52">
            <v>34757.199999999997</v>
          </cell>
          <cell r="P52">
            <v>36981.599999999999</v>
          </cell>
          <cell r="Q52">
            <v>0</v>
          </cell>
          <cell r="S52">
            <v>30578</v>
          </cell>
          <cell r="T52">
            <v>916</v>
          </cell>
          <cell r="U52">
            <v>13260</v>
          </cell>
          <cell r="V52">
            <v>14176</v>
          </cell>
          <cell r="W52">
            <v>11099</v>
          </cell>
          <cell r="X52">
            <v>25275</v>
          </cell>
          <cell r="Y52">
            <v>5303</v>
          </cell>
          <cell r="AA52">
            <v>4152</v>
          </cell>
          <cell r="AB52">
            <v>29616</v>
          </cell>
          <cell r="AC52">
            <v>5303</v>
          </cell>
          <cell r="AD52">
            <v>30578</v>
          </cell>
          <cell r="AE52">
            <v>962</v>
          </cell>
          <cell r="AF52">
            <v>3.2482441923284713E-2</v>
          </cell>
        </row>
        <row r="53">
          <cell r="D53" t="str">
            <v>у.е</v>
          </cell>
          <cell r="E53">
            <v>5603.8</v>
          </cell>
          <cell r="F53">
            <v>2974.1</v>
          </cell>
          <cell r="G53">
            <v>2348.8000000000002</v>
          </cell>
          <cell r="H53">
            <v>9.1999999999999993</v>
          </cell>
          <cell r="I53">
            <v>628.1</v>
          </cell>
          <cell r="J53">
            <v>637.29999999999995</v>
          </cell>
          <cell r="K53">
            <v>1528.3</v>
          </cell>
          <cell r="L53">
            <v>2165.6</v>
          </cell>
          <cell r="M53">
            <v>183.2</v>
          </cell>
          <cell r="N53">
            <v>9068.9</v>
          </cell>
          <cell r="O53">
            <v>9068.9</v>
          </cell>
          <cell r="P53">
            <v>9649.2999999999993</v>
          </cell>
          <cell r="Q53">
            <v>0</v>
          </cell>
          <cell r="S53">
            <v>2406.3000000000002</v>
          </cell>
          <cell r="T53">
            <v>9.1999999999999993</v>
          </cell>
          <cell r="U53">
            <v>628.1</v>
          </cell>
          <cell r="V53">
            <v>637.29999999999995</v>
          </cell>
          <cell r="W53">
            <v>1615.7</v>
          </cell>
          <cell r="X53">
            <v>2253</v>
          </cell>
          <cell r="Y53">
            <v>153.30000000000001</v>
          </cell>
          <cell r="AA53">
            <v>183.2</v>
          </cell>
          <cell r="AB53">
            <v>2348.8000000000002</v>
          </cell>
          <cell r="AC53">
            <v>153.30000000000001</v>
          </cell>
          <cell r="AD53">
            <v>2406.3000000000002</v>
          </cell>
          <cell r="AE53">
            <v>57.5</v>
          </cell>
          <cell r="AF53">
            <v>2.4480585831062669E-2</v>
          </cell>
        </row>
        <row r="54">
          <cell r="B54" t="str">
            <v>1.2.1.</v>
          </cell>
          <cell r="C54" t="str">
            <v>Высокое напряжение (от 110 кВ)</v>
          </cell>
          <cell r="D54" t="str">
            <v xml:space="preserve">тыс. руб. </v>
          </cell>
          <cell r="E54">
            <v>7300</v>
          </cell>
          <cell r="F54">
            <v>7450</v>
          </cell>
          <cell r="G54">
            <v>8027</v>
          </cell>
          <cell r="H54">
            <v>0</v>
          </cell>
          <cell r="I54">
            <v>3738</v>
          </cell>
          <cell r="J54">
            <v>3738</v>
          </cell>
          <cell r="K54">
            <v>3976</v>
          </cell>
          <cell r="L54">
            <v>7714</v>
          </cell>
          <cell r="M54">
            <v>313</v>
          </cell>
          <cell r="N54">
            <v>9141.1</v>
          </cell>
          <cell r="O54">
            <v>9689.5</v>
          </cell>
          <cell r="P54">
            <v>10309.6</v>
          </cell>
          <cell r="Q54">
            <v>0</v>
          </cell>
          <cell r="S54">
            <v>8818</v>
          </cell>
          <cell r="T54">
            <v>0</v>
          </cell>
          <cell r="U54">
            <v>3738</v>
          </cell>
          <cell r="V54">
            <v>3738</v>
          </cell>
          <cell r="W54">
            <v>2876</v>
          </cell>
          <cell r="X54">
            <v>6614</v>
          </cell>
          <cell r="Y54">
            <v>2204</v>
          </cell>
          <cell r="AA54">
            <v>313</v>
          </cell>
          <cell r="AB54">
            <v>8027</v>
          </cell>
          <cell r="AC54">
            <v>2204</v>
          </cell>
          <cell r="AD54">
            <v>8818</v>
          </cell>
          <cell r="AE54">
            <v>791</v>
          </cell>
          <cell r="AF54">
            <v>9.8542419334745238E-2</v>
          </cell>
        </row>
        <row r="55">
          <cell r="D55" t="str">
            <v>у.е</v>
          </cell>
          <cell r="E55">
            <v>2310</v>
          </cell>
          <cell r="F55">
            <v>630</v>
          </cell>
          <cell r="G55">
            <v>525</v>
          </cell>
          <cell r="H55">
            <v>0</v>
          </cell>
          <cell r="I55">
            <v>105</v>
          </cell>
          <cell r="J55">
            <v>105</v>
          </cell>
          <cell r="K55">
            <v>315</v>
          </cell>
          <cell r="L55">
            <v>420</v>
          </cell>
          <cell r="M55">
            <v>105</v>
          </cell>
          <cell r="N55">
            <v>4305</v>
          </cell>
          <cell r="O55">
            <v>4305</v>
          </cell>
          <cell r="P55">
            <v>4580.5</v>
          </cell>
          <cell r="S55">
            <v>525</v>
          </cell>
          <cell r="T55">
            <v>0</v>
          </cell>
          <cell r="U55">
            <v>105</v>
          </cell>
          <cell r="V55">
            <v>105</v>
          </cell>
          <cell r="W55">
            <v>315</v>
          </cell>
          <cell r="X55">
            <v>420</v>
          </cell>
          <cell r="Y55">
            <v>105</v>
          </cell>
          <cell r="AA55">
            <v>105</v>
          </cell>
          <cell r="AB55">
            <v>525</v>
          </cell>
          <cell r="AC55">
            <v>105</v>
          </cell>
          <cell r="AD55">
            <v>525</v>
          </cell>
          <cell r="AE55">
            <v>0</v>
          </cell>
          <cell r="AF55">
            <v>0</v>
          </cell>
        </row>
        <row r="56">
          <cell r="B56" t="str">
            <v>1.2.1.1.</v>
          </cell>
          <cell r="C56" t="str">
            <v>кап. ремонт</v>
          </cell>
          <cell r="D56" t="str">
            <v>тыс. руб</v>
          </cell>
          <cell r="E56">
            <v>6727</v>
          </cell>
          <cell r="F56">
            <v>6576</v>
          </cell>
          <cell r="G56">
            <v>7416</v>
          </cell>
          <cell r="H56">
            <v>0</v>
          </cell>
          <cell r="I56">
            <v>3316</v>
          </cell>
          <cell r="J56">
            <v>3316</v>
          </cell>
          <cell r="K56">
            <v>3895</v>
          </cell>
          <cell r="L56">
            <v>7211</v>
          </cell>
          <cell r="M56">
            <v>205</v>
          </cell>
          <cell r="N56">
            <v>7494.2</v>
          </cell>
          <cell r="O56">
            <v>7943.8</v>
          </cell>
          <cell r="P56">
            <v>8452.2000000000007</v>
          </cell>
          <cell r="S56">
            <v>8139</v>
          </cell>
          <cell r="T56">
            <v>0</v>
          </cell>
          <cell r="U56">
            <v>3316</v>
          </cell>
          <cell r="V56">
            <v>3316</v>
          </cell>
          <cell r="W56">
            <v>2731</v>
          </cell>
          <cell r="X56">
            <v>6047</v>
          </cell>
          <cell r="Y56">
            <v>2092</v>
          </cell>
          <cell r="AA56">
            <v>205</v>
          </cell>
          <cell r="AB56">
            <v>7416</v>
          </cell>
          <cell r="AC56">
            <v>2092</v>
          </cell>
          <cell r="AD56">
            <v>8139</v>
          </cell>
          <cell r="AE56">
            <v>723</v>
          </cell>
          <cell r="AF56">
            <v>9.7491909385113262E-2</v>
          </cell>
        </row>
        <row r="57">
          <cell r="B57" t="str">
            <v>1.2.1.2.</v>
          </cell>
          <cell r="C57" t="str">
            <v>тек. ремонт</v>
          </cell>
          <cell r="D57" t="str">
            <v>тыс. руб</v>
          </cell>
          <cell r="E57">
            <v>573</v>
          </cell>
          <cell r="F57">
            <v>874</v>
          </cell>
          <cell r="G57">
            <v>611</v>
          </cell>
          <cell r="H57">
            <v>0</v>
          </cell>
          <cell r="I57">
            <v>422</v>
          </cell>
          <cell r="J57">
            <v>422</v>
          </cell>
          <cell r="K57">
            <v>81</v>
          </cell>
          <cell r="L57">
            <v>503</v>
          </cell>
          <cell r="M57">
            <v>108</v>
          </cell>
          <cell r="N57">
            <v>1646.9</v>
          </cell>
          <cell r="O57">
            <v>1745.7</v>
          </cell>
          <cell r="P57">
            <v>1857.4</v>
          </cell>
          <cell r="S57">
            <v>679</v>
          </cell>
          <cell r="T57">
            <v>0</v>
          </cell>
          <cell r="U57">
            <v>422</v>
          </cell>
          <cell r="V57">
            <v>422</v>
          </cell>
          <cell r="W57">
            <v>145</v>
          </cell>
          <cell r="X57">
            <v>567</v>
          </cell>
          <cell r="Y57">
            <v>112</v>
          </cell>
          <cell r="AA57">
            <v>108</v>
          </cell>
          <cell r="AB57">
            <v>611</v>
          </cell>
          <cell r="AC57">
            <v>112</v>
          </cell>
          <cell r="AD57">
            <v>679</v>
          </cell>
          <cell r="AE57">
            <v>68</v>
          </cell>
          <cell r="AF57">
            <v>0.11129296235679215</v>
          </cell>
        </row>
        <row r="58">
          <cell r="B58" t="str">
            <v>1.2.2.</v>
          </cell>
          <cell r="C58" t="str">
            <v>Среднее первое напряжение (35 кВ)</v>
          </cell>
          <cell r="D58" t="str">
            <v xml:space="preserve">тыс. руб. </v>
          </cell>
          <cell r="E58">
            <v>5372</v>
          </cell>
          <cell r="F58">
            <v>9208</v>
          </cell>
          <cell r="G58">
            <v>8973</v>
          </cell>
          <cell r="H58">
            <v>0</v>
          </cell>
          <cell r="I58">
            <v>3827</v>
          </cell>
          <cell r="J58">
            <v>3827</v>
          </cell>
          <cell r="K58">
            <v>5146</v>
          </cell>
          <cell r="L58">
            <v>8973</v>
          </cell>
          <cell r="M58">
            <v>0</v>
          </cell>
          <cell r="N58">
            <v>14910.300000000001</v>
          </cell>
          <cell r="O58">
            <v>15805</v>
          </cell>
          <cell r="P58">
            <v>16816.5</v>
          </cell>
          <cell r="Q58">
            <v>0</v>
          </cell>
          <cell r="S58">
            <v>9169</v>
          </cell>
          <cell r="T58">
            <v>0</v>
          </cell>
          <cell r="U58">
            <v>3827</v>
          </cell>
          <cell r="V58">
            <v>3827</v>
          </cell>
          <cell r="W58">
            <v>4724</v>
          </cell>
          <cell r="X58">
            <v>8551</v>
          </cell>
          <cell r="Y58">
            <v>618</v>
          </cell>
          <cell r="AA58">
            <v>0</v>
          </cell>
          <cell r="AB58">
            <v>8973</v>
          </cell>
          <cell r="AC58">
            <v>618</v>
          </cell>
          <cell r="AD58">
            <v>9169</v>
          </cell>
          <cell r="AE58">
            <v>196</v>
          </cell>
          <cell r="AF58">
            <v>2.1843307700880419E-2</v>
          </cell>
        </row>
        <row r="59">
          <cell r="D59" t="str">
            <v>у.е</v>
          </cell>
          <cell r="E59">
            <v>2475</v>
          </cell>
          <cell r="F59">
            <v>1500</v>
          </cell>
          <cell r="G59">
            <v>1350</v>
          </cell>
          <cell r="H59">
            <v>0</v>
          </cell>
          <cell r="I59">
            <v>300</v>
          </cell>
          <cell r="J59">
            <v>300</v>
          </cell>
          <cell r="K59">
            <v>1050</v>
          </cell>
          <cell r="L59">
            <v>1350</v>
          </cell>
          <cell r="M59">
            <v>0</v>
          </cell>
          <cell r="N59">
            <v>3975</v>
          </cell>
          <cell r="O59">
            <v>3975</v>
          </cell>
          <cell r="P59">
            <v>4229.3999999999996</v>
          </cell>
          <cell r="S59">
            <v>1350</v>
          </cell>
          <cell r="T59">
            <v>0</v>
          </cell>
          <cell r="U59">
            <v>300</v>
          </cell>
          <cell r="V59">
            <v>300</v>
          </cell>
          <cell r="W59">
            <v>1050</v>
          </cell>
          <cell r="X59">
            <v>1350</v>
          </cell>
          <cell r="Y59">
            <v>0</v>
          </cell>
          <cell r="AA59">
            <v>0</v>
          </cell>
          <cell r="AB59">
            <v>1350</v>
          </cell>
          <cell r="AC59">
            <v>0</v>
          </cell>
          <cell r="AD59">
            <v>1350</v>
          </cell>
          <cell r="AE59">
            <v>0</v>
          </cell>
          <cell r="AF59">
            <v>0</v>
          </cell>
        </row>
        <row r="60">
          <cell r="B60" t="str">
            <v>1.2.2.1.</v>
          </cell>
          <cell r="C60" t="str">
            <v>кап. ремонт</v>
          </cell>
          <cell r="D60" t="str">
            <v>тыс. руб</v>
          </cell>
          <cell r="E60">
            <v>5086</v>
          </cell>
          <cell r="F60">
            <v>8806</v>
          </cell>
          <cell r="G60">
            <v>8679</v>
          </cell>
          <cell r="H60">
            <v>0</v>
          </cell>
          <cell r="I60">
            <v>3783</v>
          </cell>
          <cell r="J60">
            <v>3783</v>
          </cell>
          <cell r="K60">
            <v>4896</v>
          </cell>
          <cell r="L60">
            <v>8679</v>
          </cell>
          <cell r="M60">
            <v>0</v>
          </cell>
          <cell r="N60">
            <v>14547.2</v>
          </cell>
          <cell r="O60">
            <v>15420.1</v>
          </cell>
          <cell r="P60">
            <v>16407</v>
          </cell>
          <cell r="S60">
            <v>8965</v>
          </cell>
          <cell r="T60">
            <v>0</v>
          </cell>
          <cell r="U60">
            <v>3783</v>
          </cell>
          <cell r="V60">
            <v>3783</v>
          </cell>
          <cell r="W60">
            <v>4632</v>
          </cell>
          <cell r="X60">
            <v>8415</v>
          </cell>
          <cell r="Y60">
            <v>550</v>
          </cell>
          <cell r="AA60">
            <v>0</v>
          </cell>
          <cell r="AB60">
            <v>8679</v>
          </cell>
          <cell r="AC60">
            <v>550</v>
          </cell>
          <cell r="AD60">
            <v>8965</v>
          </cell>
          <cell r="AE60">
            <v>286</v>
          </cell>
          <cell r="AF60">
            <v>3.2953105196451206E-2</v>
          </cell>
        </row>
        <row r="61">
          <cell r="B61" t="str">
            <v>1.2.2.2.</v>
          </cell>
          <cell r="C61" t="str">
            <v>тек. ремонт</v>
          </cell>
          <cell r="D61" t="str">
            <v>тыс. руб</v>
          </cell>
          <cell r="E61">
            <v>286</v>
          </cell>
          <cell r="F61">
            <v>402</v>
          </cell>
          <cell r="G61">
            <v>294</v>
          </cell>
          <cell r="H61">
            <v>0</v>
          </cell>
          <cell r="I61">
            <v>44</v>
          </cell>
          <cell r="J61">
            <v>44</v>
          </cell>
          <cell r="K61">
            <v>250</v>
          </cell>
          <cell r="L61">
            <v>294</v>
          </cell>
          <cell r="M61">
            <v>0</v>
          </cell>
          <cell r="N61">
            <v>363.1</v>
          </cell>
          <cell r="O61">
            <v>384.9</v>
          </cell>
          <cell r="P61">
            <v>409.5</v>
          </cell>
          <cell r="S61">
            <v>204</v>
          </cell>
          <cell r="T61">
            <v>0</v>
          </cell>
          <cell r="U61">
            <v>44</v>
          </cell>
          <cell r="V61">
            <v>44</v>
          </cell>
          <cell r="W61">
            <v>92</v>
          </cell>
          <cell r="X61">
            <v>136</v>
          </cell>
          <cell r="Y61">
            <v>68</v>
          </cell>
          <cell r="AA61">
            <v>0</v>
          </cell>
          <cell r="AB61">
            <v>294</v>
          </cell>
          <cell r="AC61">
            <v>68</v>
          </cell>
          <cell r="AD61">
            <v>204</v>
          </cell>
          <cell r="AE61">
            <v>-90</v>
          </cell>
          <cell r="AF61">
            <v>-0.30612244897959184</v>
          </cell>
        </row>
        <row r="62">
          <cell r="B62" t="str">
            <v>1.2.3.</v>
          </cell>
          <cell r="C62" t="str">
            <v>Среднее второе напряжение (20-1 кВ)</v>
          </cell>
          <cell r="D62" t="str">
            <v xml:space="preserve">тыс. руб. </v>
          </cell>
          <cell r="E62">
            <v>8433</v>
          </cell>
          <cell r="F62">
            <v>11141</v>
          </cell>
          <cell r="G62">
            <v>12616</v>
          </cell>
          <cell r="H62">
            <v>916</v>
          </cell>
          <cell r="I62">
            <v>5695</v>
          </cell>
          <cell r="J62">
            <v>6611</v>
          </cell>
          <cell r="K62">
            <v>2166</v>
          </cell>
          <cell r="L62">
            <v>8777</v>
          </cell>
          <cell r="M62">
            <v>3839</v>
          </cell>
          <cell r="N62">
            <v>8738.4</v>
          </cell>
          <cell r="O62">
            <v>9262.7000000000007</v>
          </cell>
          <cell r="P62">
            <v>9855.5</v>
          </cell>
          <cell r="Q62">
            <v>0</v>
          </cell>
          <cell r="S62">
            <v>12591</v>
          </cell>
          <cell r="T62">
            <v>916</v>
          </cell>
          <cell r="U62">
            <v>5695</v>
          </cell>
          <cell r="V62">
            <v>6611</v>
          </cell>
          <cell r="W62">
            <v>3499</v>
          </cell>
          <cell r="X62">
            <v>10110</v>
          </cell>
          <cell r="Y62">
            <v>2481</v>
          </cell>
          <cell r="AA62">
            <v>3839</v>
          </cell>
          <cell r="AB62">
            <v>12616</v>
          </cell>
          <cell r="AC62">
            <v>2481</v>
          </cell>
          <cell r="AD62">
            <v>12591</v>
          </cell>
          <cell r="AE62">
            <v>-25</v>
          </cell>
          <cell r="AF62">
            <v>-1.9816106531388711E-3</v>
          </cell>
        </row>
        <row r="63">
          <cell r="D63" t="str">
            <v>у.е</v>
          </cell>
          <cell r="E63">
            <v>818.8</v>
          </cell>
          <cell r="F63">
            <v>844.1</v>
          </cell>
          <cell r="G63">
            <v>473.8</v>
          </cell>
          <cell r="H63">
            <v>9.1999999999999993</v>
          </cell>
          <cell r="I63">
            <v>223.1</v>
          </cell>
          <cell r="J63">
            <v>232.29999999999998</v>
          </cell>
          <cell r="K63">
            <v>163.30000000000001</v>
          </cell>
          <cell r="L63">
            <v>395.6</v>
          </cell>
          <cell r="M63">
            <v>78.2</v>
          </cell>
          <cell r="N63">
            <v>788.9</v>
          </cell>
          <cell r="O63">
            <v>788.9</v>
          </cell>
          <cell r="P63">
            <v>839.4</v>
          </cell>
          <cell r="S63">
            <v>531.29999999999995</v>
          </cell>
          <cell r="T63">
            <v>9.1999999999999993</v>
          </cell>
          <cell r="U63">
            <v>223.1</v>
          </cell>
          <cell r="V63">
            <v>232.29999999999998</v>
          </cell>
          <cell r="W63">
            <v>250.7</v>
          </cell>
          <cell r="X63">
            <v>483</v>
          </cell>
          <cell r="Y63">
            <v>48.3</v>
          </cell>
          <cell r="AA63">
            <v>78.2</v>
          </cell>
          <cell r="AB63">
            <v>473.8</v>
          </cell>
          <cell r="AC63">
            <v>48.3</v>
          </cell>
          <cell r="AD63">
            <v>531.29999999999995</v>
          </cell>
          <cell r="AE63">
            <v>57.499999999999943</v>
          </cell>
          <cell r="AF63">
            <v>0.12135922330097075</v>
          </cell>
        </row>
        <row r="64">
          <cell r="B64" t="str">
            <v>1.2.3.1.</v>
          </cell>
          <cell r="C64" t="str">
            <v>кап. ремонт</v>
          </cell>
          <cell r="D64" t="str">
            <v>тыс. руб</v>
          </cell>
          <cell r="E64">
            <v>7885</v>
          </cell>
          <cell r="F64">
            <v>11141</v>
          </cell>
          <cell r="G64">
            <v>12616</v>
          </cell>
          <cell r="H64">
            <v>873</v>
          </cell>
          <cell r="I64">
            <v>5738</v>
          </cell>
          <cell r="J64">
            <v>6611</v>
          </cell>
          <cell r="K64">
            <v>2166</v>
          </cell>
          <cell r="L64">
            <v>8777</v>
          </cell>
          <cell r="M64">
            <v>3839</v>
          </cell>
          <cell r="N64">
            <v>8738.4</v>
          </cell>
          <cell r="O64">
            <v>9262.7000000000007</v>
          </cell>
          <cell r="P64">
            <v>9855.5</v>
          </cell>
          <cell r="S64">
            <v>12591</v>
          </cell>
          <cell r="T64">
            <v>873</v>
          </cell>
          <cell r="U64">
            <v>5738</v>
          </cell>
          <cell r="V64">
            <v>6611</v>
          </cell>
          <cell r="W64">
            <v>3499</v>
          </cell>
          <cell r="X64">
            <v>10110</v>
          </cell>
          <cell r="Y64">
            <v>2481</v>
          </cell>
          <cell r="AA64">
            <v>3839</v>
          </cell>
          <cell r="AB64">
            <v>12616</v>
          </cell>
          <cell r="AC64">
            <v>2481</v>
          </cell>
          <cell r="AD64">
            <v>12591</v>
          </cell>
          <cell r="AE64">
            <v>-25</v>
          </cell>
          <cell r="AF64">
            <v>-1.9816106531388711E-3</v>
          </cell>
        </row>
        <row r="65">
          <cell r="B65" t="str">
            <v>1.2.3.2.</v>
          </cell>
          <cell r="C65" t="str">
            <v>тек. ремонт</v>
          </cell>
          <cell r="D65" t="str">
            <v>тыс. руб</v>
          </cell>
          <cell r="E65">
            <v>548</v>
          </cell>
          <cell r="F65">
            <v>0</v>
          </cell>
          <cell r="G65">
            <v>0</v>
          </cell>
          <cell r="H65">
            <v>43</v>
          </cell>
          <cell r="I65">
            <v>-43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S65">
            <v>0</v>
          </cell>
          <cell r="T65">
            <v>43</v>
          </cell>
          <cell r="U65">
            <v>-43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 t="str">
            <v/>
          </cell>
        </row>
        <row r="66">
          <cell r="B66" t="str">
            <v>1.2.4.</v>
          </cell>
          <cell r="C66" t="str">
            <v>Низкое напряжение (0,4 кВ и ниже)</v>
          </cell>
          <cell r="D66" t="str">
            <v xml:space="preserve">тыс. руб. 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 t="str">
            <v/>
          </cell>
        </row>
        <row r="67">
          <cell r="D67" t="str">
            <v>у.е</v>
          </cell>
          <cell r="E67">
            <v>0</v>
          </cell>
          <cell r="F67">
            <v>0</v>
          </cell>
          <cell r="G67">
            <v>0</v>
          </cell>
          <cell r="N67">
            <v>0</v>
          </cell>
          <cell r="O67">
            <v>0</v>
          </cell>
          <cell r="P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 t="str">
            <v/>
          </cell>
        </row>
        <row r="68">
          <cell r="B68" t="str">
            <v>1.2.4.1.</v>
          </cell>
          <cell r="C68" t="str">
            <v>кап. ремонт</v>
          </cell>
          <cell r="D68" t="str">
            <v>тыс. руб</v>
          </cell>
          <cell r="E68">
            <v>0</v>
          </cell>
          <cell r="F68">
            <v>0</v>
          </cell>
          <cell r="G68">
            <v>0</v>
          </cell>
          <cell r="J68">
            <v>0</v>
          </cell>
          <cell r="L68">
            <v>0</v>
          </cell>
          <cell r="N68">
            <v>0</v>
          </cell>
          <cell r="O68">
            <v>0</v>
          </cell>
          <cell r="P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 t="str">
            <v/>
          </cell>
        </row>
        <row r="69">
          <cell r="B69" t="str">
            <v>1.2.4.2.</v>
          </cell>
          <cell r="C69" t="str">
            <v>тек. ремонт</v>
          </cell>
          <cell r="D69" t="str">
            <v>тыс. руб</v>
          </cell>
          <cell r="E69">
            <v>0</v>
          </cell>
          <cell r="F69">
            <v>0</v>
          </cell>
          <cell r="G69">
            <v>0</v>
          </cell>
          <cell r="J69">
            <v>0</v>
          </cell>
          <cell r="L69">
            <v>0</v>
          </cell>
          <cell r="N69">
            <v>0</v>
          </cell>
          <cell r="O69">
            <v>0</v>
          </cell>
          <cell r="P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 t="str">
            <v/>
          </cell>
        </row>
        <row r="70">
          <cell r="B70" t="str">
            <v>1.3.</v>
          </cell>
          <cell r="C70" t="str">
            <v>Прочее электросетевое оборудование (автоматизация, связь и др.)</v>
          </cell>
          <cell r="D70" t="str">
            <v xml:space="preserve">тыс. руб. 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 t="str">
            <v/>
          </cell>
        </row>
        <row r="71">
          <cell r="D71" t="str">
            <v>у.е</v>
          </cell>
          <cell r="E71">
            <v>0</v>
          </cell>
          <cell r="F71">
            <v>0</v>
          </cell>
          <cell r="G71">
            <v>0</v>
          </cell>
          <cell r="N71">
            <v>0</v>
          </cell>
          <cell r="O71">
            <v>0</v>
          </cell>
          <cell r="P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 t="str">
            <v/>
          </cell>
        </row>
        <row r="72">
          <cell r="B72" t="str">
            <v>1.3.1.</v>
          </cell>
          <cell r="C72" t="str">
            <v>кап. ремонт</v>
          </cell>
          <cell r="D72" t="str">
            <v>тыс. руб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N72">
            <v>0</v>
          </cell>
          <cell r="O72">
            <v>0</v>
          </cell>
          <cell r="P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 t="str">
            <v/>
          </cell>
        </row>
        <row r="73">
          <cell r="B73" t="str">
            <v>1.3.2.</v>
          </cell>
          <cell r="C73" t="str">
            <v>тек. ремонт</v>
          </cell>
          <cell r="D73" t="str">
            <v>тыс. руб</v>
          </cell>
          <cell r="E73">
            <v>0</v>
          </cell>
          <cell r="F73">
            <v>0</v>
          </cell>
          <cell r="G73">
            <v>0</v>
          </cell>
          <cell r="J73">
            <v>0</v>
          </cell>
          <cell r="L73">
            <v>0</v>
          </cell>
          <cell r="N73">
            <v>0</v>
          </cell>
          <cell r="O73">
            <v>0</v>
          </cell>
          <cell r="P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 t="str">
            <v/>
          </cell>
        </row>
        <row r="74">
          <cell r="B74" t="str">
            <v>1.4.</v>
          </cell>
          <cell r="C74" t="str">
            <v>Средства учета и контроля электроэнергии</v>
          </cell>
          <cell r="D74" t="str">
            <v xml:space="preserve">тыс. руб. 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 t="str">
            <v/>
          </cell>
        </row>
        <row r="75">
          <cell r="D75" t="str">
            <v>у.е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 t="str">
            <v/>
          </cell>
        </row>
        <row r="76">
          <cell r="B76" t="str">
            <v>1.4.1.</v>
          </cell>
          <cell r="C76" t="str">
            <v>АСКУЭ</v>
          </cell>
          <cell r="D76" t="str">
            <v xml:space="preserve">тыс. руб. 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 t="str">
            <v/>
          </cell>
        </row>
        <row r="77">
          <cell r="D77" t="str">
            <v>у.е</v>
          </cell>
          <cell r="E77">
            <v>0</v>
          </cell>
          <cell r="F77">
            <v>0</v>
          </cell>
          <cell r="G77">
            <v>0</v>
          </cell>
          <cell r="N77">
            <v>0</v>
          </cell>
          <cell r="O77">
            <v>0</v>
          </cell>
          <cell r="P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 t="str">
            <v/>
          </cell>
        </row>
        <row r="78">
          <cell r="B78" t="str">
            <v>1.4.1.1.</v>
          </cell>
          <cell r="C78" t="str">
            <v>кап. ремонт</v>
          </cell>
          <cell r="D78" t="str">
            <v>тыс. руб</v>
          </cell>
          <cell r="E78">
            <v>0</v>
          </cell>
          <cell r="F78">
            <v>0</v>
          </cell>
          <cell r="G78">
            <v>0</v>
          </cell>
          <cell r="J78">
            <v>0</v>
          </cell>
          <cell r="L78">
            <v>0</v>
          </cell>
          <cell r="N78">
            <v>0</v>
          </cell>
          <cell r="O78">
            <v>0</v>
          </cell>
          <cell r="P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 t="str">
            <v/>
          </cell>
        </row>
        <row r="79">
          <cell r="B79" t="str">
            <v>1.4.1.2.</v>
          </cell>
          <cell r="C79" t="str">
            <v>тек. ремонт</v>
          </cell>
          <cell r="D79" t="str">
            <v>тыс. руб</v>
          </cell>
          <cell r="E79">
            <v>0</v>
          </cell>
          <cell r="F79">
            <v>0</v>
          </cell>
          <cell r="G79">
            <v>0</v>
          </cell>
          <cell r="J79">
            <v>0</v>
          </cell>
          <cell r="L79">
            <v>0</v>
          </cell>
          <cell r="N79">
            <v>0</v>
          </cell>
          <cell r="O79">
            <v>0</v>
          </cell>
          <cell r="P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 t="str">
            <v/>
          </cell>
        </row>
        <row r="80">
          <cell r="B80" t="str">
            <v>1.4.2.</v>
          </cell>
          <cell r="C80" t="str">
            <v>Прочие средства учета и контроля электроэнергии</v>
          </cell>
          <cell r="D80" t="str">
            <v xml:space="preserve">тыс. руб. 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 t="str">
            <v/>
          </cell>
        </row>
        <row r="81">
          <cell r="D81" t="str">
            <v>у.е</v>
          </cell>
          <cell r="E81">
            <v>0</v>
          </cell>
          <cell r="F81">
            <v>0</v>
          </cell>
          <cell r="N81">
            <v>0</v>
          </cell>
          <cell r="O81">
            <v>0</v>
          </cell>
          <cell r="P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AC81">
            <v>0</v>
          </cell>
          <cell r="AD81">
            <v>0</v>
          </cell>
          <cell r="AE81">
            <v>0</v>
          </cell>
          <cell r="AF81" t="str">
            <v/>
          </cell>
        </row>
        <row r="82">
          <cell r="B82" t="str">
            <v>1.4.2.1.</v>
          </cell>
          <cell r="C82" t="str">
            <v>кап. ремонт</v>
          </cell>
          <cell r="D82" t="str">
            <v xml:space="preserve">тыс. руб. </v>
          </cell>
          <cell r="E82">
            <v>0</v>
          </cell>
          <cell r="F82">
            <v>0</v>
          </cell>
          <cell r="G82">
            <v>0</v>
          </cell>
          <cell r="J82">
            <v>0</v>
          </cell>
          <cell r="L82">
            <v>0</v>
          </cell>
          <cell r="N82">
            <v>0</v>
          </cell>
          <cell r="O82">
            <v>0</v>
          </cell>
          <cell r="P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 t="str">
            <v/>
          </cell>
        </row>
        <row r="83">
          <cell r="B83" t="str">
            <v>1.4.2.2.</v>
          </cell>
          <cell r="C83" t="str">
            <v>тек. ремонт</v>
          </cell>
          <cell r="D83" t="str">
            <v xml:space="preserve">тыс. руб. </v>
          </cell>
          <cell r="E83">
            <v>0</v>
          </cell>
          <cell r="F83">
            <v>0</v>
          </cell>
          <cell r="G83">
            <v>0</v>
          </cell>
          <cell r="J83">
            <v>0</v>
          </cell>
          <cell r="L83">
            <v>0</v>
          </cell>
          <cell r="N83">
            <v>0</v>
          </cell>
          <cell r="O83">
            <v>0</v>
          </cell>
          <cell r="P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 t="str">
            <v/>
          </cell>
        </row>
        <row r="84">
          <cell r="B84" t="str">
            <v>1.5.</v>
          </cell>
          <cell r="C84" t="str">
            <v>Здания</v>
          </cell>
          <cell r="D84" t="str">
            <v xml:space="preserve">тыс. руб. </v>
          </cell>
          <cell r="E84">
            <v>3603</v>
          </cell>
          <cell r="F84">
            <v>6558</v>
          </cell>
          <cell r="G84">
            <v>8959</v>
          </cell>
          <cell r="H84">
            <v>125</v>
          </cell>
          <cell r="I84">
            <v>3698</v>
          </cell>
          <cell r="J84">
            <v>3823</v>
          </cell>
          <cell r="K84">
            <v>5000</v>
          </cell>
          <cell r="L84">
            <v>8823</v>
          </cell>
          <cell r="M84">
            <v>136</v>
          </cell>
          <cell r="N84">
            <v>4907.3999999999996</v>
          </cell>
          <cell r="O84">
            <v>5201.8999999999996</v>
          </cell>
          <cell r="P84">
            <v>5534.8</v>
          </cell>
          <cell r="Q84">
            <v>0</v>
          </cell>
          <cell r="S84">
            <v>9472</v>
          </cell>
          <cell r="T84">
            <v>125</v>
          </cell>
          <cell r="U84">
            <v>3698</v>
          </cell>
          <cell r="V84">
            <v>3823</v>
          </cell>
          <cell r="W84">
            <v>4057</v>
          </cell>
          <cell r="X84">
            <v>7880</v>
          </cell>
          <cell r="Y84">
            <v>1592</v>
          </cell>
          <cell r="AA84">
            <v>136</v>
          </cell>
          <cell r="AB84">
            <v>8959</v>
          </cell>
          <cell r="AC84">
            <v>1592</v>
          </cell>
          <cell r="AD84">
            <v>9472</v>
          </cell>
          <cell r="AE84">
            <v>513</v>
          </cell>
          <cell r="AF84">
            <v>5.7260855006139075E-2</v>
          </cell>
        </row>
        <row r="85">
          <cell r="B85" t="str">
            <v>1.5.1.</v>
          </cell>
          <cell r="C85" t="str">
            <v>кап. ремонт</v>
          </cell>
          <cell r="D85" t="str">
            <v>тыс. руб</v>
          </cell>
          <cell r="E85">
            <v>3421</v>
          </cell>
          <cell r="F85">
            <v>6200</v>
          </cell>
          <cell r="G85">
            <v>7739</v>
          </cell>
          <cell r="H85">
            <v>82</v>
          </cell>
          <cell r="I85">
            <v>3391</v>
          </cell>
          <cell r="J85">
            <v>3473</v>
          </cell>
          <cell r="K85">
            <v>4266</v>
          </cell>
          <cell r="L85">
            <v>7739</v>
          </cell>
          <cell r="M85">
            <v>0</v>
          </cell>
          <cell r="N85">
            <v>2769.3</v>
          </cell>
          <cell r="O85">
            <v>2935.5</v>
          </cell>
          <cell r="P85">
            <v>3123.4</v>
          </cell>
          <cell r="S85">
            <v>8366</v>
          </cell>
          <cell r="T85">
            <v>82</v>
          </cell>
          <cell r="U85">
            <v>3391</v>
          </cell>
          <cell r="V85">
            <v>3473</v>
          </cell>
          <cell r="W85">
            <v>3507</v>
          </cell>
          <cell r="X85">
            <v>6980</v>
          </cell>
          <cell r="Y85">
            <v>1386</v>
          </cell>
          <cell r="AA85">
            <v>0</v>
          </cell>
          <cell r="AB85">
            <v>7739</v>
          </cell>
          <cell r="AC85">
            <v>1386</v>
          </cell>
          <cell r="AD85">
            <v>8366</v>
          </cell>
          <cell r="AE85">
            <v>627</v>
          </cell>
          <cell r="AF85">
            <v>8.1018219408192274E-2</v>
          </cell>
        </row>
        <row r="86">
          <cell r="B86" t="str">
            <v>1.5.2.</v>
          </cell>
          <cell r="C86" t="str">
            <v>тек. ремонт</v>
          </cell>
          <cell r="D86" t="str">
            <v>тыс. руб</v>
          </cell>
          <cell r="E86">
            <v>182</v>
          </cell>
          <cell r="F86">
            <v>358</v>
          </cell>
          <cell r="G86">
            <v>1220</v>
          </cell>
          <cell r="H86">
            <v>43</v>
          </cell>
          <cell r="I86">
            <v>307</v>
          </cell>
          <cell r="J86">
            <v>350</v>
          </cell>
          <cell r="K86">
            <v>734</v>
          </cell>
          <cell r="L86">
            <v>1084</v>
          </cell>
          <cell r="M86">
            <v>136</v>
          </cell>
          <cell r="N86">
            <v>2138.1</v>
          </cell>
          <cell r="O86">
            <v>2266.4</v>
          </cell>
          <cell r="P86">
            <v>2411.4</v>
          </cell>
          <cell r="S86">
            <v>1106</v>
          </cell>
          <cell r="T86">
            <v>43</v>
          </cell>
          <cell r="U86">
            <v>307</v>
          </cell>
          <cell r="V86">
            <v>350</v>
          </cell>
          <cell r="W86">
            <v>550</v>
          </cell>
          <cell r="X86">
            <v>900</v>
          </cell>
          <cell r="Y86">
            <v>206</v>
          </cell>
          <cell r="AA86">
            <v>136</v>
          </cell>
          <cell r="AB86">
            <v>1220</v>
          </cell>
          <cell r="AC86">
            <v>206</v>
          </cell>
          <cell r="AD86">
            <v>1106</v>
          </cell>
          <cell r="AE86">
            <v>-114</v>
          </cell>
          <cell r="AF86">
            <v>-9.3442622950819676E-2</v>
          </cell>
        </row>
        <row r="87">
          <cell r="B87" t="str">
            <v>1.6.</v>
          </cell>
          <cell r="C87" t="str">
            <v>Прочие объекты</v>
          </cell>
          <cell r="D87" t="str">
            <v>тыс. руб</v>
          </cell>
          <cell r="E87">
            <v>2189</v>
          </cell>
          <cell r="F87">
            <v>1969</v>
          </cell>
          <cell r="G87">
            <v>2471</v>
          </cell>
          <cell r="H87">
            <v>151</v>
          </cell>
          <cell r="I87">
            <v>1201</v>
          </cell>
          <cell r="J87">
            <v>1352</v>
          </cell>
          <cell r="K87">
            <v>627</v>
          </cell>
          <cell r="L87">
            <v>1979</v>
          </cell>
          <cell r="M87">
            <v>492</v>
          </cell>
          <cell r="N87">
            <v>13531.5</v>
          </cell>
          <cell r="O87">
            <v>14876.900000000001</v>
          </cell>
          <cell r="P87">
            <v>15829</v>
          </cell>
          <cell r="Q87">
            <v>0</v>
          </cell>
          <cell r="S87">
            <v>4185</v>
          </cell>
          <cell r="T87">
            <v>151</v>
          </cell>
          <cell r="U87">
            <v>1201</v>
          </cell>
          <cell r="V87">
            <v>1352</v>
          </cell>
          <cell r="W87">
            <v>821</v>
          </cell>
          <cell r="X87">
            <v>2173</v>
          </cell>
          <cell r="Y87">
            <v>2012</v>
          </cell>
          <cell r="AA87">
            <v>492</v>
          </cell>
          <cell r="AB87">
            <v>2471</v>
          </cell>
          <cell r="AC87">
            <v>2012</v>
          </cell>
          <cell r="AD87">
            <v>4185</v>
          </cell>
          <cell r="AE87">
            <v>1714</v>
          </cell>
          <cell r="AF87">
            <v>0.69364629704573044</v>
          </cell>
        </row>
        <row r="88">
          <cell r="B88" t="str">
            <v>1.6.1.</v>
          </cell>
          <cell r="C88" t="str">
            <v>кап. ремонт</v>
          </cell>
          <cell r="D88" t="str">
            <v>тыс. руб</v>
          </cell>
          <cell r="E88">
            <v>565</v>
          </cell>
          <cell r="F88">
            <v>418</v>
          </cell>
          <cell r="G88">
            <v>750</v>
          </cell>
          <cell r="H88">
            <v>0</v>
          </cell>
          <cell r="I88">
            <v>381</v>
          </cell>
          <cell r="J88">
            <v>381</v>
          </cell>
          <cell r="K88">
            <v>300</v>
          </cell>
          <cell r="L88">
            <v>681</v>
          </cell>
          <cell r="M88">
            <v>69</v>
          </cell>
          <cell r="N88">
            <v>9514.7999999999993</v>
          </cell>
          <cell r="O88">
            <v>10619.1</v>
          </cell>
          <cell r="P88">
            <v>11298.7</v>
          </cell>
          <cell r="S88">
            <v>962</v>
          </cell>
          <cell r="T88">
            <v>0</v>
          </cell>
          <cell r="U88">
            <v>381</v>
          </cell>
          <cell r="V88">
            <v>381</v>
          </cell>
          <cell r="W88">
            <v>362</v>
          </cell>
          <cell r="X88">
            <v>743</v>
          </cell>
          <cell r="Y88">
            <v>219</v>
          </cell>
          <cell r="AA88">
            <v>69</v>
          </cell>
          <cell r="AB88">
            <v>750</v>
          </cell>
          <cell r="AC88">
            <v>219</v>
          </cell>
          <cell r="AD88">
            <v>962</v>
          </cell>
          <cell r="AE88">
            <v>212</v>
          </cell>
          <cell r="AF88">
            <v>0.28266666666666668</v>
          </cell>
        </row>
        <row r="89">
          <cell r="B89" t="str">
            <v>1.6.2.</v>
          </cell>
          <cell r="C89" t="str">
            <v>тек. ремонт</v>
          </cell>
          <cell r="D89" t="str">
            <v>тыс. руб</v>
          </cell>
          <cell r="E89">
            <v>1624</v>
          </cell>
          <cell r="F89">
            <v>1551</v>
          </cell>
          <cell r="G89">
            <v>1721</v>
          </cell>
          <cell r="H89">
            <v>151</v>
          </cell>
          <cell r="I89">
            <v>820</v>
          </cell>
          <cell r="J89">
            <v>971</v>
          </cell>
          <cell r="K89">
            <v>327</v>
          </cell>
          <cell r="L89">
            <v>1298</v>
          </cell>
          <cell r="M89">
            <v>423</v>
          </cell>
          <cell r="N89">
            <v>4016.7</v>
          </cell>
          <cell r="O89">
            <v>4257.8</v>
          </cell>
          <cell r="P89">
            <v>4530.3</v>
          </cell>
          <cell r="S89">
            <v>3223</v>
          </cell>
          <cell r="T89">
            <v>151</v>
          </cell>
          <cell r="U89">
            <v>820</v>
          </cell>
          <cell r="V89">
            <v>971</v>
          </cell>
          <cell r="W89">
            <v>459</v>
          </cell>
          <cell r="X89">
            <v>1430</v>
          </cell>
          <cell r="Y89">
            <v>1793</v>
          </cell>
          <cell r="AA89">
            <v>423</v>
          </cell>
          <cell r="AB89">
            <v>1721</v>
          </cell>
          <cell r="AC89">
            <v>1793</v>
          </cell>
          <cell r="AD89">
            <v>3223</v>
          </cell>
          <cell r="AE89">
            <v>1502</v>
          </cell>
          <cell r="AF89">
            <v>0.87274840209180704</v>
          </cell>
        </row>
        <row r="90">
          <cell r="B90" t="str">
            <v>2.</v>
          </cell>
          <cell r="C90" t="str">
            <v>Другие энергетические объекты - всего</v>
          </cell>
          <cell r="D90" t="str">
            <v xml:space="preserve"> тыс руб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 t="str">
            <v/>
          </cell>
        </row>
        <row r="91">
          <cell r="B91" t="str">
            <v>2.1.</v>
          </cell>
          <cell r="C91" t="str">
            <v>кап. ремонт</v>
          </cell>
          <cell r="D91" t="str">
            <v>тыс. руб</v>
          </cell>
          <cell r="E91">
            <v>0</v>
          </cell>
          <cell r="F91">
            <v>0</v>
          </cell>
          <cell r="G91">
            <v>0</v>
          </cell>
          <cell r="J91">
            <v>0</v>
          </cell>
          <cell r="L91">
            <v>0</v>
          </cell>
          <cell r="N91">
            <v>0</v>
          </cell>
          <cell r="O91">
            <v>0</v>
          </cell>
          <cell r="P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 t="str">
            <v/>
          </cell>
        </row>
        <row r="92">
          <cell r="B92" t="str">
            <v>2.2.</v>
          </cell>
          <cell r="C92" t="str">
            <v>тек. ремонт</v>
          </cell>
          <cell r="D92" t="str">
            <v>тыс. руб</v>
          </cell>
          <cell r="E92">
            <v>0</v>
          </cell>
          <cell r="F92">
            <v>0</v>
          </cell>
          <cell r="G92">
            <v>0</v>
          </cell>
          <cell r="J92">
            <v>0</v>
          </cell>
          <cell r="L92">
            <v>0</v>
          </cell>
          <cell r="N92">
            <v>0</v>
          </cell>
          <cell r="O92">
            <v>0</v>
          </cell>
          <cell r="P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 t="str">
            <v/>
          </cell>
        </row>
        <row r="93">
          <cell r="B93" t="str">
            <v>3.</v>
          </cell>
          <cell r="C93" t="str">
            <v>Административные объекты</v>
          </cell>
          <cell r="D93" t="str">
            <v xml:space="preserve"> тыс руб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 t="str">
            <v/>
          </cell>
        </row>
        <row r="94">
          <cell r="B94" t="str">
            <v>3.1.</v>
          </cell>
          <cell r="C94" t="str">
            <v>кап. ремонт</v>
          </cell>
          <cell r="D94" t="str">
            <v>тыс. руб</v>
          </cell>
          <cell r="E94">
            <v>0</v>
          </cell>
          <cell r="F94">
            <v>0</v>
          </cell>
          <cell r="G94">
            <v>0</v>
          </cell>
          <cell r="J94">
            <v>0</v>
          </cell>
          <cell r="L94">
            <v>0</v>
          </cell>
          <cell r="N94">
            <v>0</v>
          </cell>
          <cell r="O94">
            <v>0</v>
          </cell>
          <cell r="P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 t="str">
            <v/>
          </cell>
        </row>
        <row r="95">
          <cell r="B95" t="str">
            <v>3.2.</v>
          </cell>
          <cell r="C95" t="str">
            <v>тек. ремонт</v>
          </cell>
          <cell r="D95" t="str">
            <v>тыс. руб</v>
          </cell>
          <cell r="E95">
            <v>0</v>
          </cell>
          <cell r="F95">
            <v>0</v>
          </cell>
          <cell r="G95">
            <v>0</v>
          </cell>
          <cell r="J95">
            <v>0</v>
          </cell>
          <cell r="L95">
            <v>0</v>
          </cell>
          <cell r="N95">
            <v>0</v>
          </cell>
          <cell r="O95">
            <v>0</v>
          </cell>
          <cell r="P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 t="str">
            <v/>
          </cell>
        </row>
        <row r="96">
          <cell r="B96" t="str">
            <v>4.</v>
          </cell>
          <cell r="C96" t="str">
            <v>Объекты непроизводственной сферы</v>
          </cell>
          <cell r="D96" t="str">
            <v>тыс.руб.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 t="str">
            <v/>
          </cell>
        </row>
        <row r="97">
          <cell r="B97" t="str">
            <v>4.1.</v>
          </cell>
          <cell r="C97" t="str">
            <v>кап. ремонт</v>
          </cell>
          <cell r="D97" t="str">
            <v>тыс. руб</v>
          </cell>
          <cell r="E97">
            <v>0</v>
          </cell>
          <cell r="F97">
            <v>0</v>
          </cell>
          <cell r="G97">
            <v>0</v>
          </cell>
          <cell r="J97">
            <v>0</v>
          </cell>
          <cell r="L97">
            <v>0</v>
          </cell>
          <cell r="N97">
            <v>0</v>
          </cell>
          <cell r="O97">
            <v>0</v>
          </cell>
          <cell r="P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 t="str">
            <v/>
          </cell>
        </row>
        <row r="98">
          <cell r="B98" t="str">
            <v>4.2.</v>
          </cell>
          <cell r="C98" t="str">
            <v>тек. ремонт</v>
          </cell>
          <cell r="D98" t="str">
            <v>тыс. руб</v>
          </cell>
          <cell r="E98">
            <v>0</v>
          </cell>
          <cell r="F98">
            <v>0</v>
          </cell>
          <cell r="G98">
            <v>0</v>
          </cell>
          <cell r="J98">
            <v>0</v>
          </cell>
          <cell r="L98">
            <v>0</v>
          </cell>
          <cell r="N98">
            <v>0</v>
          </cell>
          <cell r="O98">
            <v>0</v>
          </cell>
          <cell r="P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 t="str">
            <v/>
          </cell>
        </row>
        <row r="99">
          <cell r="B99" t="str">
            <v>II</v>
          </cell>
          <cell r="C99" t="str">
            <v>ВСЕГО ремонт арендуемого имущества</v>
          </cell>
          <cell r="D99" t="str">
            <v>тыс. руб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 t="str">
            <v/>
          </cell>
        </row>
        <row r="100">
          <cell r="B100" t="str">
            <v>1а.</v>
          </cell>
          <cell r="C100" t="str">
            <v>капитальный ремонт</v>
          </cell>
          <cell r="D100" t="str">
            <v xml:space="preserve">тыс. руб. </v>
          </cell>
          <cell r="E100">
            <v>0</v>
          </cell>
          <cell r="F100">
            <v>0</v>
          </cell>
          <cell r="G100">
            <v>0</v>
          </cell>
          <cell r="J100">
            <v>0</v>
          </cell>
          <cell r="L100">
            <v>0</v>
          </cell>
          <cell r="N100">
            <v>0</v>
          </cell>
          <cell r="O100">
            <v>0</v>
          </cell>
          <cell r="P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AB100">
            <v>0</v>
          </cell>
          <cell r="AD100">
            <v>0</v>
          </cell>
          <cell r="AE100">
            <v>0</v>
          </cell>
          <cell r="AF100" t="str">
            <v/>
          </cell>
        </row>
        <row r="101">
          <cell r="B101" t="str">
            <v>1б.</v>
          </cell>
          <cell r="C101" t="str">
            <v>текущий ремонт</v>
          </cell>
          <cell r="D101" t="str">
            <v xml:space="preserve">тыс. руб. 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 t="str">
            <v/>
          </cell>
        </row>
        <row r="102">
          <cell r="B102" t="str">
            <v>1</v>
          </cell>
          <cell r="C102" t="str">
            <v>Арендодатель 1</v>
          </cell>
          <cell r="D102" t="str">
            <v>тыс. руб</v>
          </cell>
          <cell r="E102">
            <v>0</v>
          </cell>
          <cell r="F102">
            <v>0</v>
          </cell>
          <cell r="G102">
            <v>0</v>
          </cell>
          <cell r="J102">
            <v>0</v>
          </cell>
          <cell r="L102">
            <v>0</v>
          </cell>
          <cell r="N102">
            <v>0</v>
          </cell>
          <cell r="O102">
            <v>0</v>
          </cell>
          <cell r="P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 t="str">
            <v/>
          </cell>
        </row>
        <row r="103">
          <cell r="B103" t="str">
            <v>2.</v>
          </cell>
          <cell r="C103" t="str">
            <v>Арендодатель 2</v>
          </cell>
          <cell r="D103" t="str">
            <v>тыс. руб</v>
          </cell>
          <cell r="E103">
            <v>0</v>
          </cell>
          <cell r="F103">
            <v>0</v>
          </cell>
          <cell r="G103">
            <v>0</v>
          </cell>
          <cell r="J103">
            <v>0</v>
          </cell>
          <cell r="L103">
            <v>0</v>
          </cell>
          <cell r="N103">
            <v>0</v>
          </cell>
          <cell r="O103">
            <v>0</v>
          </cell>
          <cell r="P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 t="str">
            <v/>
          </cell>
        </row>
        <row r="104">
          <cell r="B104" t="str">
            <v>3.</v>
          </cell>
          <cell r="C104" t="str">
            <v>Арендодатель 3</v>
          </cell>
          <cell r="D104" t="str">
            <v>тыс. руб</v>
          </cell>
          <cell r="E104">
            <v>0</v>
          </cell>
          <cell r="F104">
            <v>0</v>
          </cell>
          <cell r="G104">
            <v>0</v>
          </cell>
          <cell r="J104">
            <v>0</v>
          </cell>
          <cell r="L104">
            <v>0</v>
          </cell>
          <cell r="N104">
            <v>0</v>
          </cell>
          <cell r="O104">
            <v>0</v>
          </cell>
          <cell r="P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 t="str">
            <v/>
          </cell>
        </row>
        <row r="105">
          <cell r="B105" t="str">
            <v>4.</v>
          </cell>
          <cell r="C105" t="str">
            <v>Арендодатель 4</v>
          </cell>
          <cell r="D105" t="str">
            <v>тыс. руб</v>
          </cell>
          <cell r="E105">
            <v>0</v>
          </cell>
          <cell r="F105">
            <v>0</v>
          </cell>
          <cell r="G105">
            <v>0</v>
          </cell>
          <cell r="J105">
            <v>0</v>
          </cell>
          <cell r="L105">
            <v>0</v>
          </cell>
          <cell r="N105">
            <v>0</v>
          </cell>
          <cell r="O105">
            <v>0</v>
          </cell>
          <cell r="P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 t="str">
            <v/>
          </cell>
        </row>
        <row r="106">
          <cell r="B106" t="str">
            <v>5.</v>
          </cell>
          <cell r="C106" t="str">
            <v>Арендодатель 5</v>
          </cell>
          <cell r="D106" t="str">
            <v>тыс. руб</v>
          </cell>
          <cell r="E106">
            <v>0</v>
          </cell>
          <cell r="F106">
            <v>0</v>
          </cell>
          <cell r="G106">
            <v>0</v>
          </cell>
          <cell r="J106">
            <v>0</v>
          </cell>
          <cell r="L106">
            <v>0</v>
          </cell>
          <cell r="N106">
            <v>0</v>
          </cell>
          <cell r="O106">
            <v>0</v>
          </cell>
          <cell r="P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 t="str">
            <v/>
          </cell>
        </row>
        <row r="107">
          <cell r="B107" t="str">
            <v>6.</v>
          </cell>
          <cell r="C107" t="str">
            <v>Прочие арендодатели</v>
          </cell>
          <cell r="D107" t="str">
            <v>тыс. руб</v>
          </cell>
          <cell r="E107">
            <v>0</v>
          </cell>
          <cell r="F107">
            <v>0</v>
          </cell>
          <cell r="G107">
            <v>0</v>
          </cell>
          <cell r="J107">
            <v>0</v>
          </cell>
          <cell r="L107">
            <v>0</v>
          </cell>
          <cell r="N107">
            <v>0</v>
          </cell>
          <cell r="O107">
            <v>0</v>
          </cell>
          <cell r="P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 t="str">
            <v/>
          </cell>
        </row>
        <row r="108">
          <cell r="B108" t="str">
            <v>III</v>
          </cell>
          <cell r="C108" t="str">
            <v>ВСЕГО ремонт</v>
          </cell>
          <cell r="D108" t="str">
            <v>тыс. руб</v>
          </cell>
          <cell r="E108">
            <v>58157</v>
          </cell>
          <cell r="F108">
            <v>75918</v>
          </cell>
          <cell r="G108">
            <v>96004</v>
          </cell>
          <cell r="H108">
            <v>1904</v>
          </cell>
          <cell r="I108">
            <v>34272</v>
          </cell>
          <cell r="J108">
            <v>36176</v>
          </cell>
          <cell r="K108">
            <v>44075</v>
          </cell>
          <cell r="L108">
            <v>80251</v>
          </cell>
          <cell r="M108">
            <v>15753</v>
          </cell>
          <cell r="N108">
            <v>106822.29999999999</v>
          </cell>
          <cell r="O108">
            <v>113765.29999999999</v>
          </cell>
          <cell r="P108">
            <v>121046.2</v>
          </cell>
          <cell r="Q108">
            <v>0</v>
          </cell>
          <cell r="S108">
            <v>95966</v>
          </cell>
          <cell r="T108">
            <v>1904</v>
          </cell>
          <cell r="U108">
            <v>34272</v>
          </cell>
          <cell r="V108">
            <v>36176</v>
          </cell>
          <cell r="W108">
            <v>38904</v>
          </cell>
          <cell r="X108">
            <v>75080</v>
          </cell>
          <cell r="Y108">
            <v>20886</v>
          </cell>
          <cell r="AA108">
            <v>15753</v>
          </cell>
          <cell r="AB108">
            <v>96004</v>
          </cell>
          <cell r="AC108">
            <v>20886</v>
          </cell>
          <cell r="AD108">
            <v>95966</v>
          </cell>
          <cell r="AE108">
            <v>-38</v>
          </cell>
          <cell r="AF108">
            <v>-3.9581684096495979E-4</v>
          </cell>
        </row>
        <row r="109">
          <cell r="C109" t="str">
            <v>в т.ч. по ремонту собственного имущества:</v>
          </cell>
        </row>
        <row r="110">
          <cell r="B110">
            <v>1</v>
          </cell>
          <cell r="C110" t="str">
            <v>капитальный ремонт</v>
          </cell>
          <cell r="D110" t="str">
            <v xml:space="preserve">тыс. руб. </v>
          </cell>
          <cell r="E110">
            <v>54010</v>
          </cell>
          <cell r="F110">
            <v>72733</v>
          </cell>
          <cell r="G110">
            <v>92158</v>
          </cell>
          <cell r="H110">
            <v>1667</v>
          </cell>
          <cell r="I110">
            <v>32722</v>
          </cell>
          <cell r="J110">
            <v>34389</v>
          </cell>
          <cell r="K110">
            <v>42683</v>
          </cell>
          <cell r="L110">
            <v>77072</v>
          </cell>
          <cell r="M110">
            <v>15086</v>
          </cell>
          <cell r="N110">
            <v>98657.5</v>
          </cell>
          <cell r="O110">
            <v>105110.50000000001</v>
          </cell>
          <cell r="P110">
            <v>111837.59999999999</v>
          </cell>
          <cell r="Q110">
            <v>0</v>
          </cell>
          <cell r="S110">
            <v>90754</v>
          </cell>
          <cell r="T110">
            <v>1667</v>
          </cell>
          <cell r="U110">
            <v>32722</v>
          </cell>
          <cell r="V110">
            <v>34389</v>
          </cell>
          <cell r="W110">
            <v>37658</v>
          </cell>
          <cell r="X110">
            <v>72047</v>
          </cell>
          <cell r="Y110">
            <v>18707</v>
          </cell>
          <cell r="AA110">
            <v>15086</v>
          </cell>
          <cell r="AB110">
            <v>92158</v>
          </cell>
          <cell r="AC110">
            <v>18707</v>
          </cell>
          <cell r="AD110">
            <v>90754</v>
          </cell>
          <cell r="AE110">
            <v>-1404</v>
          </cell>
          <cell r="AF110">
            <v>-1.5234705614271144E-2</v>
          </cell>
        </row>
        <row r="111">
          <cell r="B111" t="str">
            <v>1.1.</v>
          </cell>
          <cell r="C111" t="str">
            <v xml:space="preserve">   справочно: хозспособ</v>
          </cell>
          <cell r="D111" t="str">
            <v>тыс. руб</v>
          </cell>
          <cell r="E111">
            <v>47588</v>
          </cell>
          <cell r="F111">
            <v>60087</v>
          </cell>
          <cell r="G111">
            <v>64682</v>
          </cell>
          <cell r="H111">
            <v>1667</v>
          </cell>
          <cell r="I111">
            <v>25653</v>
          </cell>
          <cell r="J111">
            <v>27320</v>
          </cell>
          <cell r="K111">
            <v>29868</v>
          </cell>
          <cell r="L111">
            <v>57188</v>
          </cell>
          <cell r="M111">
            <v>7494</v>
          </cell>
          <cell r="N111">
            <v>0</v>
          </cell>
          <cell r="O111">
            <v>0</v>
          </cell>
          <cell r="P111">
            <v>0</v>
          </cell>
          <cell r="S111">
            <v>64817</v>
          </cell>
          <cell r="T111">
            <v>1667</v>
          </cell>
          <cell r="U111">
            <v>25653</v>
          </cell>
          <cell r="V111">
            <v>27320</v>
          </cell>
          <cell r="W111">
            <v>26111</v>
          </cell>
          <cell r="X111">
            <v>53431</v>
          </cell>
          <cell r="Y111">
            <v>11386</v>
          </cell>
          <cell r="AA111">
            <v>7494</v>
          </cell>
          <cell r="AB111">
            <v>64682</v>
          </cell>
          <cell r="AC111">
            <v>11386</v>
          </cell>
          <cell r="AD111">
            <v>64817</v>
          </cell>
          <cell r="AE111">
            <v>135</v>
          </cell>
          <cell r="AF111">
            <v>2.0871339785411705E-3</v>
          </cell>
        </row>
        <row r="112">
          <cell r="B112" t="str">
            <v>1.2.</v>
          </cell>
          <cell r="C112" t="str">
            <v xml:space="preserve">                      подрядный способ</v>
          </cell>
          <cell r="D112" t="str">
            <v>тыс. руб</v>
          </cell>
          <cell r="E112">
            <v>6422</v>
          </cell>
          <cell r="F112">
            <v>12646</v>
          </cell>
          <cell r="G112">
            <v>27476</v>
          </cell>
          <cell r="H112">
            <v>0</v>
          </cell>
          <cell r="I112">
            <v>7069</v>
          </cell>
          <cell r="J112">
            <v>7069</v>
          </cell>
          <cell r="K112">
            <v>12815</v>
          </cell>
          <cell r="L112">
            <v>19884</v>
          </cell>
          <cell r="M112">
            <v>7592</v>
          </cell>
          <cell r="N112">
            <v>98657.5</v>
          </cell>
          <cell r="O112">
            <v>105110.50000000001</v>
          </cell>
          <cell r="P112">
            <v>111837.59999999999</v>
          </cell>
          <cell r="Q112">
            <v>0</v>
          </cell>
          <cell r="S112">
            <v>25937</v>
          </cell>
          <cell r="T112">
            <v>0</v>
          </cell>
          <cell r="U112">
            <v>7069</v>
          </cell>
          <cell r="V112">
            <v>7069</v>
          </cell>
          <cell r="W112">
            <v>11547</v>
          </cell>
          <cell r="X112">
            <v>18616</v>
          </cell>
          <cell r="Y112">
            <v>7321</v>
          </cell>
          <cell r="AA112">
            <v>7592</v>
          </cell>
          <cell r="AB112">
            <v>27476</v>
          </cell>
          <cell r="AC112">
            <v>7321</v>
          </cell>
          <cell r="AD112">
            <v>25937</v>
          </cell>
          <cell r="AE112">
            <v>-1539</v>
          </cell>
          <cell r="AF112">
            <v>-5.6012520017469793E-2</v>
          </cell>
        </row>
        <row r="113">
          <cell r="B113">
            <v>2</v>
          </cell>
          <cell r="C113" t="str">
            <v>текущий ремонт</v>
          </cell>
          <cell r="D113" t="str">
            <v xml:space="preserve">тыс. руб. </v>
          </cell>
          <cell r="E113">
            <v>4147</v>
          </cell>
          <cell r="F113">
            <v>3185</v>
          </cell>
          <cell r="G113">
            <v>3846</v>
          </cell>
          <cell r="H113">
            <v>237</v>
          </cell>
          <cell r="I113">
            <v>1550</v>
          </cell>
          <cell r="J113">
            <v>1787</v>
          </cell>
          <cell r="K113">
            <v>1392</v>
          </cell>
          <cell r="L113">
            <v>3179</v>
          </cell>
          <cell r="M113">
            <v>667</v>
          </cell>
          <cell r="N113">
            <v>8164.8</v>
          </cell>
          <cell r="O113">
            <v>8654.7999999999993</v>
          </cell>
          <cell r="P113">
            <v>9208.6</v>
          </cell>
          <cell r="Q113">
            <v>0</v>
          </cell>
          <cell r="S113">
            <v>5212</v>
          </cell>
          <cell r="T113">
            <v>237</v>
          </cell>
          <cell r="U113">
            <v>1550</v>
          </cell>
          <cell r="V113">
            <v>1787</v>
          </cell>
          <cell r="W113">
            <v>1246</v>
          </cell>
          <cell r="X113">
            <v>3033</v>
          </cell>
          <cell r="Y113">
            <v>2179</v>
          </cell>
          <cell r="AA113">
            <v>667</v>
          </cell>
          <cell r="AB113">
            <v>3846</v>
          </cell>
          <cell r="AC113">
            <v>2179</v>
          </cell>
          <cell r="AD113">
            <v>5212</v>
          </cell>
          <cell r="AE113">
            <v>1366</v>
          </cell>
          <cell r="AF113">
            <v>0.35517420696827873</v>
          </cell>
        </row>
        <row r="114">
          <cell r="B114" t="str">
            <v>2.1.</v>
          </cell>
          <cell r="C114" t="str">
            <v xml:space="preserve">   справочно: хозспособ</v>
          </cell>
          <cell r="D114" t="str">
            <v>тыс. руб</v>
          </cell>
          <cell r="E114">
            <v>0</v>
          </cell>
          <cell r="F114">
            <v>3185</v>
          </cell>
          <cell r="G114">
            <v>3615</v>
          </cell>
          <cell r="H114">
            <v>237</v>
          </cell>
          <cell r="I114">
            <v>1319</v>
          </cell>
          <cell r="J114">
            <v>1556</v>
          </cell>
          <cell r="K114">
            <v>1591</v>
          </cell>
          <cell r="L114">
            <v>3147</v>
          </cell>
          <cell r="M114">
            <v>468</v>
          </cell>
          <cell r="N114">
            <v>0</v>
          </cell>
          <cell r="O114">
            <v>0</v>
          </cell>
          <cell r="P114">
            <v>0</v>
          </cell>
          <cell r="S114">
            <v>4077</v>
          </cell>
          <cell r="T114">
            <v>237</v>
          </cell>
          <cell r="U114">
            <v>1319</v>
          </cell>
          <cell r="V114">
            <v>1556</v>
          </cell>
          <cell r="W114">
            <v>1146</v>
          </cell>
          <cell r="X114">
            <v>2702</v>
          </cell>
          <cell r="Y114">
            <v>1375</v>
          </cell>
          <cell r="AA114">
            <v>468</v>
          </cell>
          <cell r="AB114">
            <v>3615</v>
          </cell>
          <cell r="AC114">
            <v>1375</v>
          </cell>
          <cell r="AD114">
            <v>4077</v>
          </cell>
          <cell r="AE114">
            <v>462</v>
          </cell>
          <cell r="AF114">
            <v>0.12780082987551866</v>
          </cell>
        </row>
        <row r="115">
          <cell r="B115" t="str">
            <v>2.2.</v>
          </cell>
          <cell r="C115" t="str">
            <v xml:space="preserve">                      подрядный способ</v>
          </cell>
          <cell r="D115" t="str">
            <v>тыс.руб.</v>
          </cell>
          <cell r="E115">
            <v>4147</v>
          </cell>
          <cell r="F115">
            <v>0</v>
          </cell>
          <cell r="G115">
            <v>231</v>
          </cell>
          <cell r="H115">
            <v>0</v>
          </cell>
          <cell r="I115">
            <v>231</v>
          </cell>
          <cell r="J115">
            <v>231</v>
          </cell>
          <cell r="K115">
            <v>-199</v>
          </cell>
          <cell r="L115">
            <v>32</v>
          </cell>
          <cell r="M115">
            <v>199</v>
          </cell>
          <cell r="N115">
            <v>8164.8</v>
          </cell>
          <cell r="O115">
            <v>8654.7999999999993</v>
          </cell>
          <cell r="P115">
            <v>9208.6</v>
          </cell>
          <cell r="Q115">
            <v>0</v>
          </cell>
          <cell r="S115">
            <v>1135</v>
          </cell>
          <cell r="T115">
            <v>0</v>
          </cell>
          <cell r="U115">
            <v>231</v>
          </cell>
          <cell r="V115">
            <v>231</v>
          </cell>
          <cell r="W115">
            <v>100</v>
          </cell>
          <cell r="X115">
            <v>331</v>
          </cell>
          <cell r="Y115">
            <v>804</v>
          </cell>
          <cell r="AA115">
            <v>199</v>
          </cell>
          <cell r="AB115">
            <v>231</v>
          </cell>
          <cell r="AC115">
            <v>804</v>
          </cell>
          <cell r="AD115">
            <v>1135</v>
          </cell>
          <cell r="AE115">
            <v>904</v>
          </cell>
          <cell r="AF115">
            <v>3.9134199134199132</v>
          </cell>
        </row>
        <row r="117">
          <cell r="B117" t="str">
            <v>Показатели не вошедшие в формат бизнес-плана, 
но необходимые для формирования БП</v>
          </cell>
        </row>
        <row r="118">
          <cell r="B118" t="str">
            <v>№ п/п</v>
          </cell>
          <cell r="C118" t="str">
            <v>Дополнительный показатель</v>
          </cell>
          <cell r="D118" t="str">
            <v>Единицы измерения</v>
          </cell>
        </row>
        <row r="120">
          <cell r="B120">
            <v>1</v>
          </cell>
          <cell r="C120">
            <v>2</v>
          </cell>
          <cell r="D120">
            <v>3</v>
          </cell>
        </row>
        <row r="121">
          <cell r="B121">
            <v>1</v>
          </cell>
        </row>
        <row r="122">
          <cell r="B122">
            <v>2</v>
          </cell>
        </row>
        <row r="123">
          <cell r="B123">
            <v>3</v>
          </cell>
        </row>
        <row r="124">
          <cell r="B124">
            <v>4</v>
          </cell>
        </row>
        <row r="125">
          <cell r="B125">
            <v>5</v>
          </cell>
        </row>
        <row r="126">
          <cell r="B126">
            <v>6</v>
          </cell>
        </row>
        <row r="127">
          <cell r="B127">
            <v>7</v>
          </cell>
        </row>
        <row r="128">
          <cell r="B128">
            <v>8</v>
          </cell>
        </row>
        <row r="129">
          <cell r="B129">
            <v>9</v>
          </cell>
        </row>
        <row r="130">
          <cell r="B130">
            <v>10</v>
          </cell>
        </row>
        <row r="131">
          <cell r="B131">
            <v>11</v>
          </cell>
        </row>
        <row r="132">
          <cell r="B132">
            <v>12</v>
          </cell>
        </row>
        <row r="133">
          <cell r="B133">
            <v>13</v>
          </cell>
        </row>
        <row r="134">
          <cell r="B134">
            <v>14</v>
          </cell>
        </row>
        <row r="135">
          <cell r="B135">
            <v>15</v>
          </cell>
        </row>
        <row r="136">
          <cell r="B136">
            <v>16</v>
          </cell>
        </row>
        <row r="137">
          <cell r="B137">
            <v>17</v>
          </cell>
        </row>
        <row r="138">
          <cell r="B138">
            <v>18</v>
          </cell>
        </row>
        <row r="139">
          <cell r="B139">
            <v>19</v>
          </cell>
        </row>
        <row r="140">
          <cell r="B140">
            <v>20</v>
          </cell>
        </row>
        <row r="141">
          <cell r="B141">
            <v>21</v>
          </cell>
        </row>
        <row r="142">
          <cell r="B142">
            <v>22</v>
          </cell>
        </row>
        <row r="143">
          <cell r="B143">
            <v>23</v>
          </cell>
        </row>
        <row r="144">
          <cell r="B144">
            <v>24</v>
          </cell>
        </row>
        <row r="145">
          <cell r="B145">
            <v>25</v>
          </cell>
        </row>
        <row r="146">
          <cell r="B146">
            <v>26</v>
          </cell>
        </row>
        <row r="147">
          <cell r="B147">
            <v>27</v>
          </cell>
        </row>
        <row r="148">
          <cell r="B148">
            <v>28</v>
          </cell>
        </row>
        <row r="149">
          <cell r="B149">
            <v>29</v>
          </cell>
        </row>
        <row r="150">
          <cell r="B150">
            <v>30</v>
          </cell>
        </row>
      </sheetData>
      <sheetData sheetId="7" refreshError="1"/>
      <sheetData sheetId="8">
        <row r="5">
          <cell r="C5" t="str">
            <v xml:space="preserve"> 8 - Инвестиционная программа (план)</v>
          </cell>
          <cell r="S5" t="str">
            <v xml:space="preserve"> 8 - Инвестиционная программа (отчет)</v>
          </cell>
          <cell r="AA5" t="str">
            <v xml:space="preserve">8 - Инвестиционная программа (область анализа)  </v>
          </cell>
        </row>
        <row r="6">
          <cell r="C6" t="str">
            <v>Формирование источников финансирования (без НДС) (по начислению)</v>
          </cell>
          <cell r="S6" t="str">
            <v>Источники финансирования (без НДС)</v>
          </cell>
        </row>
        <row r="7">
          <cell r="B7" t="str">
            <v>№ п/п</v>
          </cell>
          <cell r="C7" t="str">
            <v>Источники финансирования</v>
          </cell>
          <cell r="D7" t="str">
            <v>Единицы измерения</v>
          </cell>
          <cell r="E7" t="str">
            <v xml:space="preserve"> 2007г. Факт</v>
          </cell>
          <cell r="F7" t="str">
            <v xml:space="preserve"> 2008г. Факт</v>
          </cell>
          <cell r="G7" t="str">
            <v xml:space="preserve"> 2009г. План</v>
          </cell>
          <cell r="H7" t="str">
            <v>В том числе по кварталам</v>
          </cell>
          <cell r="N7" t="str">
            <v xml:space="preserve"> 2010г. Прогноз</v>
          </cell>
          <cell r="O7" t="str">
            <v xml:space="preserve"> 2011г. Прогноз</v>
          </cell>
          <cell r="P7" t="str">
            <v xml:space="preserve"> 2012г. Прогноз</v>
          </cell>
          <cell r="Q7" t="str">
            <v xml:space="preserve"> 2013г. Прогноз</v>
          </cell>
          <cell r="S7" t="str">
            <v xml:space="preserve"> 2009г. Факт</v>
          </cell>
          <cell r="T7" t="str">
            <v>В том числе по кварталам</v>
          </cell>
          <cell r="AA7" t="str">
            <v>План отчётного периода</v>
          </cell>
          <cell r="AC7" t="str">
            <v>Факт за отчётный период</v>
          </cell>
          <cell r="AE7" t="str">
            <v>Отклонение факта от плана за год.</v>
          </cell>
        </row>
        <row r="8">
          <cell r="H8" t="str">
            <v>1 кв.</v>
          </cell>
          <cell r="I8" t="str">
            <v>2 кв.</v>
          </cell>
          <cell r="J8" t="str">
            <v>6 мес.</v>
          </cell>
          <cell r="K8" t="str">
            <v>3 кв.</v>
          </cell>
          <cell r="L8" t="str">
            <v>9 мес.</v>
          </cell>
          <cell r="M8" t="str">
            <v>4 кв.</v>
          </cell>
          <cell r="T8" t="str">
            <v>1 кв.</v>
          </cell>
          <cell r="U8" t="str">
            <v>2 кв.</v>
          </cell>
          <cell r="V8" t="str">
            <v>6 мес.</v>
          </cell>
          <cell r="W8" t="str">
            <v>3 кв.</v>
          </cell>
          <cell r="X8" t="str">
            <v>9 мес.</v>
          </cell>
          <cell r="Y8" t="str">
            <v>4 кв.</v>
          </cell>
          <cell r="AA8" t="str">
            <v>4 квартал</v>
          </cell>
          <cell r="AB8" t="str">
            <v>С начала года</v>
          </cell>
          <cell r="AC8" t="str">
            <v>4 квартал</v>
          </cell>
          <cell r="AD8" t="str">
            <v>С начала года</v>
          </cell>
          <cell r="AE8" t="str">
            <v>Абсолютное</v>
          </cell>
          <cell r="AF8" t="str">
            <v>Относительное</v>
          </cell>
        </row>
        <row r="9">
          <cell r="B9">
            <v>1</v>
          </cell>
          <cell r="C9">
            <v>2</v>
          </cell>
          <cell r="D9">
            <v>3</v>
          </cell>
          <cell r="E9">
            <v>4</v>
          </cell>
          <cell r="F9">
            <v>5</v>
          </cell>
          <cell r="G9">
            <v>6</v>
          </cell>
          <cell r="H9">
            <v>7</v>
          </cell>
          <cell r="I9">
            <v>8</v>
          </cell>
          <cell r="J9">
            <v>9</v>
          </cell>
          <cell r="K9">
            <v>10</v>
          </cell>
          <cell r="L9">
            <v>11</v>
          </cell>
          <cell r="M9">
            <v>12</v>
          </cell>
          <cell r="N9">
            <v>13</v>
          </cell>
          <cell r="O9">
            <v>14</v>
          </cell>
          <cell r="P9">
            <v>15</v>
          </cell>
          <cell r="Q9">
            <v>16</v>
          </cell>
          <cell r="S9">
            <v>17</v>
          </cell>
          <cell r="T9">
            <v>18</v>
          </cell>
          <cell r="U9">
            <v>19</v>
          </cell>
          <cell r="V9">
            <v>20</v>
          </cell>
          <cell r="W9">
            <v>21</v>
          </cell>
          <cell r="X9">
            <v>22</v>
          </cell>
          <cell r="Y9">
            <v>23</v>
          </cell>
          <cell r="AA9">
            <v>24</v>
          </cell>
          <cell r="AB9">
            <v>25</v>
          </cell>
          <cell r="AC9">
            <v>26</v>
          </cell>
          <cell r="AD9">
            <v>27</v>
          </cell>
          <cell r="AE9">
            <v>28</v>
          </cell>
          <cell r="AF9">
            <v>29</v>
          </cell>
        </row>
        <row r="10">
          <cell r="B10" t="str">
            <v>А</v>
          </cell>
          <cell r="C10" t="str">
            <v>Остаток источников инвестиций на начало периода</v>
          </cell>
          <cell r="D10" t="str">
            <v>тыс.руб</v>
          </cell>
          <cell r="E10">
            <v>9473</v>
          </cell>
          <cell r="F10">
            <v>9473</v>
          </cell>
          <cell r="G10">
            <v>0</v>
          </cell>
          <cell r="H10">
            <v>0</v>
          </cell>
          <cell r="I10">
            <v>29007.845000000008</v>
          </cell>
          <cell r="J10">
            <v>0</v>
          </cell>
          <cell r="K10">
            <v>41162.385000000009</v>
          </cell>
          <cell r="L10">
            <v>0</v>
          </cell>
          <cell r="M10">
            <v>80020.385000000009</v>
          </cell>
          <cell r="N10">
            <v>27691.135000000009</v>
          </cell>
          <cell r="O10">
            <v>28153.635000000009</v>
          </cell>
          <cell r="P10">
            <v>-884349.96499999997</v>
          </cell>
          <cell r="Q10">
            <v>-365908.86499999987</v>
          </cell>
          <cell r="S10">
            <v>0</v>
          </cell>
          <cell r="T10">
            <v>0</v>
          </cell>
          <cell r="U10">
            <v>29007.845000000008</v>
          </cell>
          <cell r="AA10">
            <v>80020.385000000009</v>
          </cell>
          <cell r="AB10">
            <v>0</v>
          </cell>
          <cell r="AD10">
            <v>0</v>
          </cell>
          <cell r="AE10">
            <v>0</v>
          </cell>
          <cell r="AF10" t="str">
            <v/>
          </cell>
        </row>
        <row r="11">
          <cell r="B11" t="str">
            <v>А1</v>
          </cell>
          <cell r="C11" t="str">
            <v xml:space="preserve">   - прибыль прошлых лет </v>
          </cell>
          <cell r="D11" t="str">
            <v>тыс.руб</v>
          </cell>
          <cell r="E11">
            <v>0</v>
          </cell>
          <cell r="F11">
            <v>0</v>
          </cell>
          <cell r="G11">
            <v>0</v>
          </cell>
          <cell r="N11">
            <v>0</v>
          </cell>
          <cell r="O11">
            <v>0</v>
          </cell>
          <cell r="P11">
            <v>0</v>
          </cell>
          <cell r="S11">
            <v>0</v>
          </cell>
          <cell r="T11">
            <v>0</v>
          </cell>
          <cell r="AB11">
            <v>0</v>
          </cell>
          <cell r="AD11">
            <v>0</v>
          </cell>
          <cell r="AE11">
            <v>0</v>
          </cell>
          <cell r="AF11" t="str">
            <v/>
          </cell>
        </row>
        <row r="12">
          <cell r="B12" t="str">
            <v>А1.1</v>
          </cell>
          <cell r="C12" t="str">
            <v xml:space="preserve">        в т.ч. от техприсоединения</v>
          </cell>
          <cell r="D12" t="str">
            <v>тыс.руб</v>
          </cell>
          <cell r="E12">
            <v>0</v>
          </cell>
          <cell r="F12">
            <v>0</v>
          </cell>
          <cell r="G12">
            <v>0</v>
          </cell>
          <cell r="N12">
            <v>0</v>
          </cell>
          <cell r="O12">
            <v>0</v>
          </cell>
          <cell r="P12">
            <v>0</v>
          </cell>
          <cell r="S12">
            <v>0</v>
          </cell>
          <cell r="T12">
            <v>0</v>
          </cell>
          <cell r="AB12">
            <v>0</v>
          </cell>
          <cell r="AD12">
            <v>0</v>
          </cell>
          <cell r="AE12">
            <v>0</v>
          </cell>
          <cell r="AF12" t="str">
            <v/>
          </cell>
        </row>
        <row r="13">
          <cell r="B13" t="str">
            <v>А.2</v>
          </cell>
          <cell r="C13" t="str">
            <v xml:space="preserve"> - неиспользованная амортизация предыдущих лет</v>
          </cell>
          <cell r="D13" t="str">
            <v>тыс.руб</v>
          </cell>
          <cell r="E13">
            <v>0</v>
          </cell>
          <cell r="G13">
            <v>0</v>
          </cell>
          <cell r="N13">
            <v>0</v>
          </cell>
          <cell r="O13">
            <v>0</v>
          </cell>
          <cell r="P13">
            <v>0</v>
          </cell>
          <cell r="S13">
            <v>0</v>
          </cell>
          <cell r="T13">
            <v>0</v>
          </cell>
          <cell r="AB13">
            <v>0</v>
          </cell>
          <cell r="AD13">
            <v>0</v>
          </cell>
          <cell r="AE13">
            <v>0</v>
          </cell>
          <cell r="AF13" t="str">
            <v/>
          </cell>
        </row>
        <row r="14">
          <cell r="B14" t="str">
            <v>А.3</v>
          </cell>
          <cell r="C14" t="str">
            <v xml:space="preserve"> - прочие источники</v>
          </cell>
          <cell r="D14" t="str">
            <v>тыс.руб</v>
          </cell>
          <cell r="E14">
            <v>9473</v>
          </cell>
          <cell r="F14">
            <v>9473</v>
          </cell>
          <cell r="G14">
            <v>0</v>
          </cell>
          <cell r="H14">
            <v>0</v>
          </cell>
          <cell r="N14">
            <v>27691.135000000009</v>
          </cell>
          <cell r="O14">
            <v>28153.635000000009</v>
          </cell>
          <cell r="P14">
            <v>-884349.96499999997</v>
          </cell>
          <cell r="Q14">
            <v>-365908.86499999987</v>
          </cell>
          <cell r="S14">
            <v>0</v>
          </cell>
          <cell r="T14">
            <v>0</v>
          </cell>
          <cell r="AB14">
            <v>0</v>
          </cell>
          <cell r="AD14">
            <v>0</v>
          </cell>
          <cell r="AE14">
            <v>0</v>
          </cell>
          <cell r="AF14" t="str">
            <v/>
          </cell>
        </row>
        <row r="15">
          <cell r="B15">
            <v>1</v>
          </cell>
          <cell r="C15" t="str">
            <v>Собственные средства</v>
          </cell>
          <cell r="D15" t="str">
            <v>тыс.руб</v>
          </cell>
          <cell r="E15">
            <v>157881</v>
          </cell>
          <cell r="F15">
            <v>184898</v>
          </cell>
          <cell r="G15">
            <v>187989.13500000001</v>
          </cell>
          <cell r="H15">
            <v>47035.845000000008</v>
          </cell>
          <cell r="I15">
            <v>46570.54</v>
          </cell>
          <cell r="J15">
            <v>93606.385000000009</v>
          </cell>
          <cell r="K15">
            <v>46969</v>
          </cell>
          <cell r="L15">
            <v>140575.38500000001</v>
          </cell>
          <cell r="M15">
            <v>47413.75</v>
          </cell>
          <cell r="N15">
            <v>1140779.2</v>
          </cell>
          <cell r="O15">
            <v>481262.4</v>
          </cell>
          <cell r="P15">
            <v>601403.1</v>
          </cell>
          <cell r="Q15">
            <v>0</v>
          </cell>
          <cell r="S15">
            <v>188391.16171000001</v>
          </cell>
          <cell r="T15">
            <v>47035.845000000008</v>
          </cell>
          <cell r="U15">
            <v>46570.54</v>
          </cell>
          <cell r="V15">
            <v>93606.385000000009</v>
          </cell>
          <cell r="W15">
            <v>47582.282000000007</v>
          </cell>
          <cell r="X15">
            <v>141188.66700000002</v>
          </cell>
          <cell r="Y15">
            <v>47202.494709999999</v>
          </cell>
          <cell r="AA15">
            <v>47413.75</v>
          </cell>
          <cell r="AB15">
            <v>187989.13500000001</v>
          </cell>
          <cell r="AC15">
            <v>47891.494709999999</v>
          </cell>
          <cell r="AD15">
            <v>189080.16171000001</v>
          </cell>
          <cell r="AE15">
            <v>1091.0267100000056</v>
          </cell>
          <cell r="AF15">
            <v>5.8036689726776256E-3</v>
          </cell>
        </row>
        <row r="16">
          <cell r="C16" t="str">
            <v>из них:</v>
          </cell>
          <cell r="D16" t="str">
            <v>тыс.руб</v>
          </cell>
        </row>
        <row r="17">
          <cell r="B17" t="str">
            <v xml:space="preserve"> 1.1</v>
          </cell>
          <cell r="C17" t="str">
            <v xml:space="preserve"> Чистая прибыль текущего года</v>
          </cell>
          <cell r="D17" t="str">
            <v>тыс.руб</v>
          </cell>
          <cell r="E17">
            <v>0</v>
          </cell>
          <cell r="F17">
            <v>0</v>
          </cell>
          <cell r="G17">
            <v>545</v>
          </cell>
          <cell r="H17">
            <v>0</v>
          </cell>
          <cell r="I17">
            <v>0</v>
          </cell>
          <cell r="J17">
            <v>0</v>
          </cell>
          <cell r="K17">
            <v>545</v>
          </cell>
          <cell r="L17">
            <v>545</v>
          </cell>
          <cell r="M17">
            <v>0</v>
          </cell>
          <cell r="N17">
            <v>945651.7</v>
          </cell>
          <cell r="O17">
            <v>224936.7</v>
          </cell>
          <cell r="P17">
            <v>286589.59999999998</v>
          </cell>
          <cell r="Q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AA17">
            <v>0</v>
          </cell>
          <cell r="AB17">
            <v>545</v>
          </cell>
          <cell r="AC17">
            <v>0</v>
          </cell>
          <cell r="AD17">
            <v>0</v>
          </cell>
          <cell r="AE17">
            <v>-545</v>
          </cell>
          <cell r="AF17">
            <v>-1</v>
          </cell>
        </row>
        <row r="18">
          <cell r="B18" t="str">
            <v xml:space="preserve"> 1.1.1</v>
          </cell>
          <cell r="C18" t="str">
            <v xml:space="preserve">        в т.ч. от техприсоединения</v>
          </cell>
          <cell r="D18" t="str">
            <v>тыс.руб</v>
          </cell>
          <cell r="E18">
            <v>0</v>
          </cell>
          <cell r="F18">
            <v>0</v>
          </cell>
          <cell r="G18">
            <v>545</v>
          </cell>
          <cell r="H18">
            <v>0</v>
          </cell>
          <cell r="I18">
            <v>0</v>
          </cell>
          <cell r="J18">
            <v>0</v>
          </cell>
          <cell r="K18">
            <v>545</v>
          </cell>
          <cell r="L18">
            <v>545</v>
          </cell>
          <cell r="N18">
            <v>945651.7</v>
          </cell>
          <cell r="O18">
            <v>0</v>
          </cell>
          <cell r="Q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X18">
            <v>0</v>
          </cell>
          <cell r="AB18">
            <v>545</v>
          </cell>
          <cell r="AD18">
            <v>0</v>
          </cell>
          <cell r="AE18">
            <v>-545</v>
          </cell>
          <cell r="AF18">
            <v>-1</v>
          </cell>
        </row>
        <row r="19">
          <cell r="B19">
            <v>1.2</v>
          </cell>
          <cell r="C19" t="str">
            <v>Амортизация</v>
          </cell>
          <cell r="D19" t="str">
            <v>тыс.руб</v>
          </cell>
          <cell r="E19">
            <v>157881</v>
          </cell>
          <cell r="F19">
            <v>184898</v>
          </cell>
          <cell r="G19">
            <v>187444.13500000001</v>
          </cell>
          <cell r="H19">
            <v>47035.845000000008</v>
          </cell>
          <cell r="I19">
            <v>46570.54</v>
          </cell>
          <cell r="J19">
            <v>93606.385000000009</v>
          </cell>
          <cell r="K19">
            <v>46424</v>
          </cell>
          <cell r="L19">
            <v>140030.38500000001</v>
          </cell>
          <cell r="M19">
            <v>47413.75</v>
          </cell>
          <cell r="N19">
            <v>195127.5</v>
          </cell>
          <cell r="O19">
            <v>256325.7</v>
          </cell>
          <cell r="P19">
            <v>314813.5</v>
          </cell>
          <cell r="Q19">
            <v>0</v>
          </cell>
          <cell r="S19">
            <v>188391.16171000001</v>
          </cell>
          <cell r="T19">
            <v>47035.845000000008</v>
          </cell>
          <cell r="U19">
            <v>46570.54</v>
          </cell>
          <cell r="V19">
            <v>93606.385000000009</v>
          </cell>
          <cell r="W19">
            <v>47582.282000000007</v>
          </cell>
          <cell r="X19">
            <v>141188.66700000002</v>
          </cell>
          <cell r="Y19">
            <v>47202.494709999999</v>
          </cell>
          <cell r="AA19">
            <v>47413.75</v>
          </cell>
          <cell r="AB19">
            <v>187444.13500000001</v>
          </cell>
          <cell r="AC19">
            <v>47202.494709999999</v>
          </cell>
          <cell r="AD19">
            <v>188391.16171000001</v>
          </cell>
          <cell r="AE19">
            <v>947.02671000000555</v>
          </cell>
          <cell r="AF19">
            <v>5.0523144402464526E-3</v>
          </cell>
        </row>
        <row r="20">
          <cell r="B20">
            <v>1.3</v>
          </cell>
          <cell r="C20" t="str">
            <v xml:space="preserve">Средства от эмиссии акций </v>
          </cell>
          <cell r="D20" t="str">
            <v>тыс.руб</v>
          </cell>
          <cell r="E20">
            <v>0</v>
          </cell>
          <cell r="F20">
            <v>0</v>
          </cell>
          <cell r="G20">
            <v>0</v>
          </cell>
          <cell r="J20">
            <v>0</v>
          </cell>
          <cell r="L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 t="str">
            <v/>
          </cell>
        </row>
        <row r="21">
          <cell r="B21">
            <v>1.4</v>
          </cell>
          <cell r="C21" t="str">
            <v>Прочие собственные источники*</v>
          </cell>
          <cell r="D21" t="str">
            <v>тыс.руб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X21">
            <v>0</v>
          </cell>
          <cell r="Y21">
            <v>0</v>
          </cell>
          <cell r="AA21">
            <v>0</v>
          </cell>
          <cell r="AB21">
            <v>0</v>
          </cell>
          <cell r="AC21">
            <v>689</v>
          </cell>
          <cell r="AD21">
            <v>689</v>
          </cell>
          <cell r="AE21">
            <v>689</v>
          </cell>
          <cell r="AF21" t="str">
            <v/>
          </cell>
        </row>
        <row r="22">
          <cell r="B22" t="str">
            <v>1.4.1.</v>
          </cell>
          <cell r="C22" t="str">
            <v xml:space="preserve">        в т.ч. от реализации активов</v>
          </cell>
          <cell r="D22" t="str">
            <v>тыс.руб</v>
          </cell>
          <cell r="E22">
            <v>0</v>
          </cell>
          <cell r="F22">
            <v>0</v>
          </cell>
          <cell r="G22">
            <v>0</v>
          </cell>
          <cell r="J22">
            <v>0</v>
          </cell>
          <cell r="L22">
            <v>0</v>
          </cell>
          <cell r="N22">
            <v>0</v>
          </cell>
          <cell r="O22">
            <v>0</v>
          </cell>
          <cell r="P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X22">
            <v>0</v>
          </cell>
          <cell r="Y22">
            <v>0</v>
          </cell>
          <cell r="AB22">
            <v>0</v>
          </cell>
          <cell r="AD22">
            <v>0</v>
          </cell>
          <cell r="AE22">
            <v>0</v>
          </cell>
          <cell r="AF22" t="str">
            <v/>
          </cell>
        </row>
        <row r="23">
          <cell r="B23">
            <v>2</v>
          </cell>
          <cell r="C23" t="str">
            <v>Привлеченные средства</v>
          </cell>
          <cell r="D23" t="str">
            <v>тыс.руб</v>
          </cell>
          <cell r="E23">
            <v>201446</v>
          </cell>
          <cell r="F23">
            <v>107093</v>
          </cell>
          <cell r="G23">
            <v>3040</v>
          </cell>
          <cell r="H23">
            <v>3040</v>
          </cell>
          <cell r="I23">
            <v>0</v>
          </cell>
          <cell r="J23">
            <v>3040</v>
          </cell>
          <cell r="K23">
            <v>0</v>
          </cell>
          <cell r="L23">
            <v>3040</v>
          </cell>
          <cell r="M23">
            <v>0</v>
          </cell>
          <cell r="N23">
            <v>386860.3</v>
          </cell>
          <cell r="O23">
            <v>100397</v>
          </cell>
          <cell r="P23">
            <v>933238</v>
          </cell>
          <cell r="Q23">
            <v>0</v>
          </cell>
          <cell r="S23">
            <v>169936</v>
          </cell>
          <cell r="T23">
            <v>3040</v>
          </cell>
          <cell r="U23">
            <v>0</v>
          </cell>
          <cell r="V23">
            <v>3040</v>
          </cell>
          <cell r="W23">
            <v>0</v>
          </cell>
          <cell r="X23">
            <v>3040</v>
          </cell>
          <cell r="Y23">
            <v>166896</v>
          </cell>
          <cell r="AA23">
            <v>0</v>
          </cell>
          <cell r="AB23">
            <v>3040</v>
          </cell>
          <cell r="AC23">
            <v>0</v>
          </cell>
          <cell r="AD23">
            <v>3040</v>
          </cell>
          <cell r="AE23">
            <v>0</v>
          </cell>
          <cell r="AF23">
            <v>0</v>
          </cell>
        </row>
        <row r="24">
          <cell r="B24">
            <v>2.1</v>
          </cell>
          <cell r="C24" t="str">
            <v>Кредиты банков</v>
          </cell>
          <cell r="D24" t="str">
            <v>тыс.руб</v>
          </cell>
          <cell r="E24">
            <v>192781</v>
          </cell>
          <cell r="F24">
            <v>95727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275820</v>
          </cell>
          <cell r="O24">
            <v>100397</v>
          </cell>
          <cell r="P24">
            <v>933238</v>
          </cell>
          <cell r="S24">
            <v>169936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169936</v>
          </cell>
          <cell r="AA24">
            <v>0</v>
          </cell>
          <cell r="AB24">
            <v>0</v>
          </cell>
          <cell r="AD24">
            <v>0</v>
          </cell>
          <cell r="AE24">
            <v>0</v>
          </cell>
          <cell r="AF24" t="str">
            <v/>
          </cell>
        </row>
        <row r="25">
          <cell r="B25" t="str">
            <v xml:space="preserve"> 2.1.1</v>
          </cell>
          <cell r="C25" t="str">
            <v xml:space="preserve">  из них - кредиты иностранных банков</v>
          </cell>
          <cell r="D25" t="str">
            <v>тыс.руб</v>
          </cell>
          <cell r="E25">
            <v>0</v>
          </cell>
          <cell r="F25">
            <v>0</v>
          </cell>
          <cell r="G25">
            <v>0</v>
          </cell>
          <cell r="J25">
            <v>0</v>
          </cell>
          <cell r="L25">
            <v>0</v>
          </cell>
          <cell r="N25">
            <v>0</v>
          </cell>
          <cell r="O25">
            <v>0</v>
          </cell>
          <cell r="P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AB25">
            <v>0</v>
          </cell>
          <cell r="AD25">
            <v>0</v>
          </cell>
          <cell r="AE25">
            <v>0</v>
          </cell>
          <cell r="AF25" t="str">
            <v/>
          </cell>
        </row>
        <row r="26">
          <cell r="B26">
            <v>2.2000000000000002</v>
          </cell>
          <cell r="C26" t="str">
            <v>Заемные средства других организаций*</v>
          </cell>
          <cell r="D26" t="str">
            <v>тыс.руб</v>
          </cell>
          <cell r="E26">
            <v>8665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AA26">
            <v>0</v>
          </cell>
          <cell r="AB26">
            <v>0</v>
          </cell>
          <cell r="AD26">
            <v>0</v>
          </cell>
          <cell r="AE26">
            <v>0</v>
          </cell>
          <cell r="AF26" t="str">
            <v/>
          </cell>
        </row>
        <row r="27">
          <cell r="B27">
            <v>2.2999999999999998</v>
          </cell>
          <cell r="C27" t="str">
            <v>Бюджетные средства</v>
          </cell>
          <cell r="D27" t="str">
            <v>тыс.руб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 t="str">
            <v/>
          </cell>
        </row>
        <row r="28">
          <cell r="C28" t="str">
            <v xml:space="preserve"> из них</v>
          </cell>
          <cell r="D28" t="str">
            <v>тыс.руб</v>
          </cell>
        </row>
        <row r="29">
          <cell r="B29" t="str">
            <v xml:space="preserve"> 2.3.1</v>
          </cell>
          <cell r="C29" t="str">
            <v xml:space="preserve"> - из Федерального бюджета</v>
          </cell>
          <cell r="D29" t="str">
            <v>тыс.руб</v>
          </cell>
          <cell r="G29">
            <v>0</v>
          </cell>
          <cell r="J29">
            <v>0</v>
          </cell>
          <cell r="L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AB29">
            <v>0</v>
          </cell>
          <cell r="AD29">
            <v>0</v>
          </cell>
          <cell r="AE29">
            <v>0</v>
          </cell>
          <cell r="AF29" t="str">
            <v/>
          </cell>
        </row>
        <row r="30">
          <cell r="B30" t="str">
            <v xml:space="preserve"> 2.3.2</v>
          </cell>
          <cell r="C30" t="str">
            <v xml:space="preserve"> - из бюджетов субъектов Федерации</v>
          </cell>
          <cell r="D30" t="str">
            <v>тыс.руб</v>
          </cell>
          <cell r="G30">
            <v>0</v>
          </cell>
          <cell r="J30">
            <v>0</v>
          </cell>
          <cell r="L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AB30">
            <v>0</v>
          </cell>
          <cell r="AD30">
            <v>0</v>
          </cell>
          <cell r="AE30">
            <v>0</v>
          </cell>
          <cell r="AF30" t="str">
            <v/>
          </cell>
        </row>
        <row r="31">
          <cell r="B31">
            <v>2.4</v>
          </cell>
          <cell r="C31" t="str">
            <v>Средства внебюджетных фондов</v>
          </cell>
          <cell r="D31" t="str">
            <v>тыс.руб</v>
          </cell>
          <cell r="G31">
            <v>0</v>
          </cell>
          <cell r="J31">
            <v>0</v>
          </cell>
          <cell r="L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AB31">
            <v>0</v>
          </cell>
          <cell r="AD31">
            <v>0</v>
          </cell>
          <cell r="AE31">
            <v>0</v>
          </cell>
          <cell r="AF31" t="str">
            <v/>
          </cell>
        </row>
        <row r="32">
          <cell r="B32">
            <v>2.5</v>
          </cell>
          <cell r="C32" t="str">
            <v>Прочие средства</v>
          </cell>
          <cell r="D32" t="str">
            <v>тыс.руб</v>
          </cell>
          <cell r="E32">
            <v>0</v>
          </cell>
          <cell r="F32">
            <v>11366</v>
          </cell>
          <cell r="G32">
            <v>3040</v>
          </cell>
          <cell r="H32">
            <v>3040</v>
          </cell>
          <cell r="I32">
            <v>0</v>
          </cell>
          <cell r="J32">
            <v>3040</v>
          </cell>
          <cell r="K32">
            <v>0</v>
          </cell>
          <cell r="L32">
            <v>3040</v>
          </cell>
          <cell r="M32">
            <v>0</v>
          </cell>
          <cell r="N32">
            <v>111040.3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  <cell r="T32">
            <v>3040</v>
          </cell>
          <cell r="U32">
            <v>0</v>
          </cell>
          <cell r="V32">
            <v>3040</v>
          </cell>
          <cell r="W32">
            <v>0</v>
          </cell>
          <cell r="X32">
            <v>3040</v>
          </cell>
          <cell r="Y32">
            <v>-3040</v>
          </cell>
          <cell r="AA32">
            <v>0</v>
          </cell>
          <cell r="AB32">
            <v>3040</v>
          </cell>
          <cell r="AC32">
            <v>0</v>
          </cell>
          <cell r="AD32">
            <v>3040</v>
          </cell>
          <cell r="AE32">
            <v>0</v>
          </cell>
          <cell r="AF32">
            <v>0</v>
          </cell>
        </row>
        <row r="33">
          <cell r="C33" t="str">
            <v xml:space="preserve"> из них</v>
          </cell>
          <cell r="D33" t="str">
            <v>тыс.руб</v>
          </cell>
        </row>
        <row r="34">
          <cell r="B34" t="str">
            <v xml:space="preserve"> 2.5.1</v>
          </cell>
          <cell r="C34" t="str">
            <v xml:space="preserve">Средства ОАО РАО "ЕЭС России" </v>
          </cell>
          <cell r="D34" t="str">
            <v>тыс.руб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L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AB34">
            <v>0</v>
          </cell>
          <cell r="AD34">
            <v>0</v>
          </cell>
          <cell r="AE34">
            <v>0</v>
          </cell>
          <cell r="AF34" t="str">
            <v/>
          </cell>
        </row>
        <row r="35">
          <cell r="B35" t="str">
            <v xml:space="preserve"> 2.5.2</v>
          </cell>
          <cell r="C35" t="str">
            <v>Средства, полученные от долевого участия</v>
          </cell>
          <cell r="D35" t="str">
            <v>тыс.руб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L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AB35">
            <v>0</v>
          </cell>
          <cell r="AD35">
            <v>0</v>
          </cell>
          <cell r="AE35">
            <v>0</v>
          </cell>
          <cell r="AF35" t="str">
            <v/>
          </cell>
        </row>
        <row r="36">
          <cell r="B36" t="str">
            <v xml:space="preserve"> 2.5.3</v>
          </cell>
          <cell r="C36" t="str">
            <v>Средства от выпуска корпоративных облигаций</v>
          </cell>
          <cell r="D36" t="str">
            <v>тыс.руб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L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AB36">
            <v>0</v>
          </cell>
          <cell r="AD36">
            <v>0</v>
          </cell>
          <cell r="AE36">
            <v>0</v>
          </cell>
          <cell r="AF36" t="str">
            <v/>
          </cell>
        </row>
        <row r="37">
          <cell r="B37" t="str">
            <v xml:space="preserve"> 2.5.4</v>
          </cell>
          <cell r="C37" t="str">
            <v>Прочие источники внешнего финансирования*</v>
          </cell>
          <cell r="D37" t="str">
            <v>тыс.руб</v>
          </cell>
          <cell r="E37">
            <v>0</v>
          </cell>
          <cell r="F37">
            <v>11366</v>
          </cell>
          <cell r="G37">
            <v>3040</v>
          </cell>
          <cell r="H37">
            <v>3040</v>
          </cell>
          <cell r="I37">
            <v>0</v>
          </cell>
          <cell r="J37">
            <v>3040</v>
          </cell>
          <cell r="K37">
            <v>0</v>
          </cell>
          <cell r="L37">
            <v>3040</v>
          </cell>
          <cell r="M37">
            <v>0</v>
          </cell>
          <cell r="N37">
            <v>111040.3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  <cell r="T37">
            <v>3040</v>
          </cell>
          <cell r="U37">
            <v>0</v>
          </cell>
          <cell r="V37">
            <v>3040</v>
          </cell>
          <cell r="W37">
            <v>0</v>
          </cell>
          <cell r="X37">
            <v>3040</v>
          </cell>
          <cell r="Y37">
            <v>-3040</v>
          </cell>
          <cell r="AA37">
            <v>0</v>
          </cell>
          <cell r="AB37">
            <v>3040</v>
          </cell>
          <cell r="AD37">
            <v>3040</v>
          </cell>
          <cell r="AE37">
            <v>0</v>
          </cell>
          <cell r="AF37">
            <v>0</v>
          </cell>
        </row>
        <row r="38">
          <cell r="B38">
            <v>3</v>
          </cell>
          <cell r="C38" t="str">
            <v>Итого начислено</v>
          </cell>
          <cell r="D38" t="str">
            <v>тыс.руб</v>
          </cell>
          <cell r="E38">
            <v>359327</v>
          </cell>
          <cell r="F38">
            <v>291991</v>
          </cell>
          <cell r="G38">
            <v>191029.13500000001</v>
          </cell>
          <cell r="H38">
            <v>50075.845000000008</v>
          </cell>
          <cell r="I38">
            <v>46570.54</v>
          </cell>
          <cell r="J38">
            <v>96646.385000000009</v>
          </cell>
          <cell r="K38">
            <v>46969</v>
          </cell>
          <cell r="L38">
            <v>143615.38500000001</v>
          </cell>
          <cell r="M38">
            <v>47413.75</v>
          </cell>
          <cell r="N38">
            <v>1527639.5</v>
          </cell>
          <cell r="O38">
            <v>581659.4</v>
          </cell>
          <cell r="P38">
            <v>1534641.1</v>
          </cell>
          <cell r="Q38">
            <v>0</v>
          </cell>
          <cell r="S38">
            <v>358327.16171000001</v>
          </cell>
          <cell r="T38">
            <v>50075.845000000008</v>
          </cell>
          <cell r="U38">
            <v>46570.54</v>
          </cell>
          <cell r="V38">
            <v>96646.385000000009</v>
          </cell>
          <cell r="W38">
            <v>47582.282000000007</v>
          </cell>
          <cell r="X38">
            <v>144228.66700000002</v>
          </cell>
          <cell r="Y38">
            <v>214098.49471</v>
          </cell>
          <cell r="AA38">
            <v>47413.75</v>
          </cell>
          <cell r="AB38">
            <v>191029.13500000001</v>
          </cell>
          <cell r="AC38">
            <v>47891.494709999999</v>
          </cell>
          <cell r="AD38">
            <v>192120.16171000001</v>
          </cell>
          <cell r="AE38">
            <v>1091.0267100000056</v>
          </cell>
          <cell r="AF38">
            <v>5.711310528626984E-3</v>
          </cell>
        </row>
        <row r="39">
          <cell r="C39" t="str">
            <v>Остаток источников инвестиций на конец периода</v>
          </cell>
          <cell r="D39" t="str">
            <v>тыс.руб</v>
          </cell>
          <cell r="E39">
            <v>9473</v>
          </cell>
          <cell r="F39">
            <v>0</v>
          </cell>
          <cell r="G39">
            <v>27691.135000000009</v>
          </cell>
          <cell r="H39">
            <v>29007.845000000008</v>
          </cell>
          <cell r="I39">
            <v>41162.385000000009</v>
          </cell>
          <cell r="J39">
            <v>41162.385000000009</v>
          </cell>
          <cell r="K39">
            <v>80020.385000000009</v>
          </cell>
          <cell r="L39">
            <v>80020.385000000009</v>
          </cell>
          <cell r="M39">
            <v>27691.135000000009</v>
          </cell>
          <cell r="N39">
            <v>28153.635000000009</v>
          </cell>
          <cell r="O39">
            <v>-884349.96499999997</v>
          </cell>
          <cell r="P39">
            <v>-365908.86499999987</v>
          </cell>
          <cell r="Q39">
            <v>-365908.86499999987</v>
          </cell>
          <cell r="S39">
            <v>188391.16171000001</v>
          </cell>
          <cell r="T39">
            <v>29007.845000000008</v>
          </cell>
          <cell r="U39">
            <v>41162.385000000009</v>
          </cell>
          <cell r="V39">
            <v>41162.385000000009</v>
          </cell>
          <cell r="W39">
            <v>38183.282000000007</v>
          </cell>
          <cell r="X39">
            <v>79345.667000000016</v>
          </cell>
          <cell r="Y39">
            <v>109045.49471</v>
          </cell>
          <cell r="AA39">
            <v>27691.135000000009</v>
          </cell>
          <cell r="AB39">
            <v>27691.135000000009</v>
          </cell>
          <cell r="AC39">
            <v>-57161.505290000001</v>
          </cell>
          <cell r="AD39">
            <v>22184.161710000015</v>
          </cell>
          <cell r="AE39">
            <v>-5506.9732899999944</v>
          </cell>
          <cell r="AF39">
            <v>-0.19887134601019396</v>
          </cell>
        </row>
        <row r="40">
          <cell r="C40" t="str">
            <v>Справочно: авансы по работам (этапам), завершаемым в будущих периодах</v>
          </cell>
          <cell r="D40" t="str">
            <v>тыс.руб</v>
          </cell>
          <cell r="G40">
            <v>0</v>
          </cell>
          <cell r="J40">
            <v>0</v>
          </cell>
          <cell r="L40">
            <v>0</v>
          </cell>
          <cell r="S40">
            <v>0</v>
          </cell>
          <cell r="V40">
            <v>0</v>
          </cell>
          <cell r="X40">
            <v>0</v>
          </cell>
          <cell r="AB40">
            <v>0</v>
          </cell>
          <cell r="AD40">
            <v>0</v>
          </cell>
          <cell r="AE40">
            <v>0</v>
          </cell>
          <cell r="AF40" t="str">
            <v/>
          </cell>
        </row>
        <row r="42">
          <cell r="B42" t="str">
            <v>№ п/п</v>
          </cell>
          <cell r="C42" t="str">
            <v>Источники финансирования</v>
          </cell>
          <cell r="D42" t="str">
            <v>Единицы измерения</v>
          </cell>
          <cell r="E42" t="str">
            <v xml:space="preserve"> 2007г. Факт</v>
          </cell>
          <cell r="F42" t="str">
            <v xml:space="preserve"> 2008г. Факт</v>
          </cell>
          <cell r="G42" t="str">
            <v xml:space="preserve"> 2009г. План</v>
          </cell>
          <cell r="H42" t="str">
            <v>В том числе по кварталам</v>
          </cell>
          <cell r="N42" t="str">
            <v xml:space="preserve"> 2010г. Прогноз</v>
          </cell>
          <cell r="O42" t="str">
            <v xml:space="preserve"> 2011г. Прогноз</v>
          </cell>
          <cell r="P42" t="str">
            <v xml:space="preserve"> 2012г. Прогноз</v>
          </cell>
          <cell r="Q42" t="str">
            <v xml:space="preserve"> 2013г. Прогноз</v>
          </cell>
          <cell r="S42" t="str">
            <v xml:space="preserve"> 2009г. Факт</v>
          </cell>
          <cell r="T42" t="str">
            <v>В том числе по кварталам</v>
          </cell>
          <cell r="AA42" t="str">
            <v>План отчётного периода</v>
          </cell>
          <cell r="AC42" t="str">
            <v>Факт за отчётный период</v>
          </cell>
          <cell r="AE42" t="str">
            <v>Отклонение факта от плана за год.</v>
          </cell>
        </row>
        <row r="43">
          <cell r="H43" t="str">
            <v>1 кв.</v>
          </cell>
          <cell r="I43" t="str">
            <v>2 кв.</v>
          </cell>
          <cell r="J43" t="str">
            <v>6 мес.</v>
          </cell>
          <cell r="K43" t="str">
            <v>3 кв.</v>
          </cell>
          <cell r="L43" t="str">
            <v>9 мес.</v>
          </cell>
          <cell r="M43" t="str">
            <v>4 кв.</v>
          </cell>
          <cell r="T43" t="str">
            <v>1 кв.</v>
          </cell>
          <cell r="U43" t="str">
            <v>2 кв.</v>
          </cell>
          <cell r="V43" t="str">
            <v>6 мес.</v>
          </cell>
          <cell r="W43" t="str">
            <v>3 кв.</v>
          </cell>
          <cell r="X43" t="str">
            <v>9 мес.</v>
          </cell>
          <cell r="Y43" t="str">
            <v>4 кв.</v>
          </cell>
          <cell r="AA43" t="str">
            <v>4 квартал</v>
          </cell>
          <cell r="AB43" t="str">
            <v>С начала года</v>
          </cell>
          <cell r="AC43" t="str">
            <v>4 квартал</v>
          </cell>
          <cell r="AD43" t="str">
            <v>С начала года</v>
          </cell>
          <cell r="AE43" t="str">
            <v>Абсолютное</v>
          </cell>
          <cell r="AF43" t="str">
            <v>Относительное</v>
          </cell>
        </row>
        <row r="44">
          <cell r="B44">
            <v>1</v>
          </cell>
          <cell r="C44">
            <v>2</v>
          </cell>
          <cell r="D44">
            <v>3</v>
          </cell>
          <cell r="E44">
            <v>4</v>
          </cell>
          <cell r="F44">
            <v>5</v>
          </cell>
          <cell r="G44">
            <v>6</v>
          </cell>
          <cell r="H44">
            <v>7</v>
          </cell>
          <cell r="I44">
            <v>8</v>
          </cell>
          <cell r="J44">
            <v>9</v>
          </cell>
          <cell r="K44">
            <v>10</v>
          </cell>
          <cell r="L44">
            <v>11</v>
          </cell>
          <cell r="M44">
            <v>12</v>
          </cell>
          <cell r="N44">
            <v>13</v>
          </cell>
          <cell r="O44">
            <v>14</v>
          </cell>
          <cell r="P44">
            <v>15</v>
          </cell>
          <cell r="Q44">
            <v>16</v>
          </cell>
          <cell r="S44">
            <v>17</v>
          </cell>
          <cell r="T44">
            <v>18</v>
          </cell>
          <cell r="U44">
            <v>19</v>
          </cell>
          <cell r="V44">
            <v>20</v>
          </cell>
          <cell r="W44">
            <v>21</v>
          </cell>
          <cell r="X44">
            <v>22</v>
          </cell>
          <cell r="Y44">
            <v>23</v>
          </cell>
          <cell r="AA44">
            <v>24</v>
          </cell>
          <cell r="AB44">
            <v>25</v>
          </cell>
          <cell r="AC44">
            <v>26</v>
          </cell>
          <cell r="AD44">
            <v>27</v>
          </cell>
          <cell r="AE44">
            <v>28</v>
          </cell>
          <cell r="AF44">
            <v>29</v>
          </cell>
        </row>
        <row r="45">
          <cell r="C45" t="str">
            <v>*)Прочие собственные источники (расшифровать)</v>
          </cell>
        </row>
        <row r="46">
          <cell r="B46" t="str">
            <v>1</v>
          </cell>
          <cell r="C46" t="str">
            <v>Расшифровка прочих собственных источников</v>
          </cell>
          <cell r="D46" t="str">
            <v>тыс.руб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AA46">
            <v>0</v>
          </cell>
          <cell r="AB46">
            <v>0</v>
          </cell>
          <cell r="AC46">
            <v>689</v>
          </cell>
          <cell r="AD46">
            <v>689</v>
          </cell>
          <cell r="AE46">
            <v>689</v>
          </cell>
          <cell r="AF46" t="str">
            <v/>
          </cell>
        </row>
        <row r="47">
          <cell r="B47" t="str">
            <v>2</v>
          </cell>
          <cell r="C47" t="str">
            <v>Расшифровка прочих собственных источников</v>
          </cell>
          <cell r="D47" t="str">
            <v>тыс.руб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 t="str">
            <v/>
          </cell>
        </row>
        <row r="48">
          <cell r="B48" t="str">
            <v>3</v>
          </cell>
          <cell r="C48" t="str">
            <v>Расшифровка прочих собственных источников</v>
          </cell>
          <cell r="D48" t="str">
            <v>тыс.руб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 t="str">
            <v/>
          </cell>
        </row>
        <row r="49">
          <cell r="B49" t="str">
            <v>4</v>
          </cell>
          <cell r="C49" t="str">
            <v>Расшифровка прочих собственных источников</v>
          </cell>
          <cell r="D49" t="str">
            <v>тыс.руб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 t="str">
            <v/>
          </cell>
        </row>
        <row r="50">
          <cell r="C50" t="str">
            <v>*)Прочие заемные средства (расшифровать)</v>
          </cell>
        </row>
        <row r="51">
          <cell r="B51" t="str">
            <v>1</v>
          </cell>
          <cell r="C51" t="str">
            <v>Расшифровка заемных средств</v>
          </cell>
          <cell r="D51" t="str">
            <v>тыс.руб</v>
          </cell>
          <cell r="E51">
            <v>8665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 t="str">
            <v/>
          </cell>
        </row>
        <row r="52">
          <cell r="B52" t="str">
            <v>2</v>
          </cell>
          <cell r="C52" t="str">
            <v>Расшифровка заемных средств</v>
          </cell>
          <cell r="D52" t="str">
            <v>тыс.руб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 t="str">
            <v/>
          </cell>
        </row>
        <row r="53">
          <cell r="B53" t="str">
            <v>3</v>
          </cell>
          <cell r="C53" t="str">
            <v>Расшифровка заемных средств</v>
          </cell>
          <cell r="D53" t="str">
            <v>тыс.руб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 t="str">
            <v/>
          </cell>
        </row>
        <row r="54">
          <cell r="B54" t="str">
            <v>4</v>
          </cell>
          <cell r="C54" t="str">
            <v>Расшифровка заемных средств</v>
          </cell>
          <cell r="D54" t="str">
            <v>тыс.руб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 t="str">
            <v/>
          </cell>
        </row>
        <row r="55">
          <cell r="C55" t="str">
            <v>*)Прочие источники внешнего финансирования (расшифровать)</v>
          </cell>
        </row>
        <row r="56">
          <cell r="B56" t="str">
            <v>1</v>
          </cell>
          <cell r="C56" t="str">
            <v xml:space="preserve">Аванс по тех. присоед. </v>
          </cell>
          <cell r="D56" t="str">
            <v>тыс.руб</v>
          </cell>
          <cell r="E56">
            <v>0</v>
          </cell>
          <cell r="F56">
            <v>11366</v>
          </cell>
          <cell r="G56">
            <v>3040</v>
          </cell>
          <cell r="H56">
            <v>3040</v>
          </cell>
          <cell r="I56">
            <v>0</v>
          </cell>
          <cell r="J56">
            <v>3040</v>
          </cell>
          <cell r="K56">
            <v>0</v>
          </cell>
          <cell r="L56">
            <v>3040</v>
          </cell>
          <cell r="M56">
            <v>0</v>
          </cell>
          <cell r="N56">
            <v>111040.3</v>
          </cell>
          <cell r="S56">
            <v>0</v>
          </cell>
          <cell r="T56">
            <v>3040</v>
          </cell>
          <cell r="U56">
            <v>0</v>
          </cell>
          <cell r="V56">
            <v>3040</v>
          </cell>
          <cell r="W56">
            <v>0</v>
          </cell>
          <cell r="X56">
            <v>3040</v>
          </cell>
          <cell r="Y56">
            <v>-3040</v>
          </cell>
          <cell r="AA56">
            <v>0</v>
          </cell>
          <cell r="AB56">
            <v>3040</v>
          </cell>
          <cell r="AC56">
            <v>0</v>
          </cell>
          <cell r="AD56">
            <v>3040</v>
          </cell>
          <cell r="AE56">
            <v>0</v>
          </cell>
          <cell r="AF56">
            <v>0</v>
          </cell>
        </row>
        <row r="57">
          <cell r="B57" t="str">
            <v>2</v>
          </cell>
          <cell r="C57" t="str">
            <v>Расшифровка источников внешнего финансирования</v>
          </cell>
          <cell r="D57" t="str">
            <v>тыс.руб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 t="str">
            <v/>
          </cell>
        </row>
        <row r="58">
          <cell r="B58" t="str">
            <v>3</v>
          </cell>
          <cell r="C58" t="str">
            <v>Расшифровка источников внешнего финансирования</v>
          </cell>
          <cell r="D58" t="str">
            <v>тыс.руб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 t="str">
            <v/>
          </cell>
        </row>
        <row r="59">
          <cell r="B59" t="str">
            <v>4</v>
          </cell>
          <cell r="C59" t="str">
            <v>Расшифровка источников внешнего финансирования</v>
          </cell>
          <cell r="D59" t="str">
            <v>тыс.руб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 t="str">
            <v/>
          </cell>
        </row>
        <row r="61">
          <cell r="C61" t="str">
            <v>Инвестиции в основной капитал (без НДС)</v>
          </cell>
        </row>
        <row r="62">
          <cell r="B62" t="str">
            <v>№ п/п</v>
          </cell>
          <cell r="C62" t="str">
            <v>Направления инвестиций</v>
          </cell>
          <cell r="D62" t="str">
            <v>Единицы измерения</v>
          </cell>
          <cell r="E62" t="str">
            <v xml:space="preserve"> 2007г. Факт</v>
          </cell>
          <cell r="F62" t="str">
            <v xml:space="preserve"> 2008г. Факт</v>
          </cell>
          <cell r="G62" t="str">
            <v xml:space="preserve"> 2009г. План</v>
          </cell>
          <cell r="H62" t="str">
            <v>В том числе по кварталам</v>
          </cell>
          <cell r="N62" t="str">
            <v xml:space="preserve"> 2010г. Прогноз</v>
          </cell>
          <cell r="O62" t="str">
            <v xml:space="preserve"> 2011г. Прогноз</v>
          </cell>
          <cell r="P62" t="str">
            <v xml:space="preserve"> 2012г. Прогноз</v>
          </cell>
          <cell r="Q62" t="str">
            <v xml:space="preserve"> 2013г. Прогноз</v>
          </cell>
          <cell r="S62" t="str">
            <v xml:space="preserve"> 2009г. Факт</v>
          </cell>
          <cell r="T62" t="str">
            <v>В том числе по кварталам</v>
          </cell>
          <cell r="AA62" t="str">
            <v>План отчётного периода</v>
          </cell>
          <cell r="AC62" t="str">
            <v>Факт за отчётный период</v>
          </cell>
          <cell r="AE62" t="str">
            <v>Отклонение факта от плана за год.</v>
          </cell>
        </row>
        <row r="63">
          <cell r="H63" t="str">
            <v>1 кв.</v>
          </cell>
          <cell r="I63" t="str">
            <v>2 кв.</v>
          </cell>
          <cell r="J63" t="str">
            <v>6 мес.</v>
          </cell>
          <cell r="K63" t="str">
            <v>3 кв.</v>
          </cell>
          <cell r="L63" t="str">
            <v>9 мес.</v>
          </cell>
          <cell r="M63" t="str">
            <v>4 кв.</v>
          </cell>
          <cell r="T63" t="str">
            <v>1 кв.</v>
          </cell>
          <cell r="U63" t="str">
            <v>2 кв.</v>
          </cell>
          <cell r="V63" t="str">
            <v>6 мес.</v>
          </cell>
          <cell r="W63" t="str">
            <v>3 кв.</v>
          </cell>
          <cell r="X63" t="str">
            <v>9 мес.</v>
          </cell>
          <cell r="Y63" t="str">
            <v>4 кв.</v>
          </cell>
          <cell r="AA63" t="str">
            <v>4 квартал</v>
          </cell>
          <cell r="AB63" t="str">
            <v>С начала года</v>
          </cell>
          <cell r="AC63" t="str">
            <v>4 квартал</v>
          </cell>
          <cell r="AD63" t="str">
            <v>С начала года</v>
          </cell>
          <cell r="AE63" t="str">
            <v>Абсолютное</v>
          </cell>
          <cell r="AF63" t="str">
            <v>Относительное</v>
          </cell>
        </row>
        <row r="64">
          <cell r="B64">
            <v>1</v>
          </cell>
          <cell r="C64">
            <v>2</v>
          </cell>
          <cell r="D64">
            <v>3</v>
          </cell>
          <cell r="E64">
            <v>4</v>
          </cell>
          <cell r="F64">
            <v>5</v>
          </cell>
          <cell r="G64">
            <v>6</v>
          </cell>
          <cell r="H64">
            <v>7</v>
          </cell>
          <cell r="I64">
            <v>8</v>
          </cell>
          <cell r="J64">
            <v>9</v>
          </cell>
          <cell r="K64">
            <v>10</v>
          </cell>
          <cell r="L64">
            <v>11</v>
          </cell>
          <cell r="M64">
            <v>12</v>
          </cell>
          <cell r="N64">
            <v>13</v>
          </cell>
          <cell r="O64">
            <v>14</v>
          </cell>
          <cell r="P64">
            <v>15</v>
          </cell>
          <cell r="Q64">
            <v>16</v>
          </cell>
          <cell r="S64">
            <v>17</v>
          </cell>
          <cell r="T64">
            <v>18</v>
          </cell>
          <cell r="U64">
            <v>19</v>
          </cell>
          <cell r="V64">
            <v>20</v>
          </cell>
          <cell r="W64">
            <v>21</v>
          </cell>
          <cell r="X64">
            <v>22</v>
          </cell>
          <cell r="Y64">
            <v>23</v>
          </cell>
          <cell r="AA64">
            <v>24</v>
          </cell>
          <cell r="AB64">
            <v>25</v>
          </cell>
          <cell r="AC64">
            <v>26</v>
          </cell>
          <cell r="AD64">
            <v>27</v>
          </cell>
          <cell r="AE64">
            <v>28</v>
          </cell>
          <cell r="AF64">
            <v>29</v>
          </cell>
        </row>
        <row r="65">
          <cell r="C65" t="str">
            <v>Инвестиции, всего (сумма строк 1, 2, 3, 4)</v>
          </cell>
          <cell r="D65" t="str">
            <v>тыс.руб</v>
          </cell>
          <cell r="E65">
            <v>359327</v>
          </cell>
          <cell r="F65">
            <v>301464</v>
          </cell>
          <cell r="G65">
            <v>163338</v>
          </cell>
          <cell r="H65">
            <v>21068</v>
          </cell>
          <cell r="I65">
            <v>34416</v>
          </cell>
          <cell r="J65">
            <v>55484</v>
          </cell>
          <cell r="K65">
            <v>8111</v>
          </cell>
          <cell r="L65">
            <v>63595</v>
          </cell>
          <cell r="M65">
            <v>99743</v>
          </cell>
          <cell r="N65">
            <v>1527177</v>
          </cell>
          <cell r="O65">
            <v>1494163</v>
          </cell>
          <cell r="P65">
            <v>1016200</v>
          </cell>
          <cell r="Q65">
            <v>0</v>
          </cell>
          <cell r="S65">
            <v>169936</v>
          </cell>
          <cell r="T65">
            <v>21068</v>
          </cell>
          <cell r="U65">
            <v>34416</v>
          </cell>
          <cell r="V65">
            <v>55484</v>
          </cell>
          <cell r="W65">
            <v>9399</v>
          </cell>
          <cell r="X65">
            <v>64883</v>
          </cell>
          <cell r="Y65">
            <v>105053</v>
          </cell>
          <cell r="AA65">
            <v>99743</v>
          </cell>
          <cell r="AB65">
            <v>163338</v>
          </cell>
          <cell r="AC65">
            <v>105053</v>
          </cell>
          <cell r="AD65">
            <v>169936</v>
          </cell>
          <cell r="AE65">
            <v>6598</v>
          </cell>
          <cell r="AF65">
            <v>4.0394764231226045E-2</v>
          </cell>
        </row>
        <row r="66">
          <cell r="B66" t="str">
            <v>1.</v>
          </cell>
          <cell r="C66" t="str">
            <v>Инвестиции в основной капитал</v>
          </cell>
          <cell r="D66" t="str">
            <v>тыс.руб</v>
          </cell>
          <cell r="E66">
            <v>359327</v>
          </cell>
          <cell r="F66">
            <v>301464</v>
          </cell>
          <cell r="G66">
            <v>163338</v>
          </cell>
          <cell r="H66">
            <v>21068</v>
          </cell>
          <cell r="I66">
            <v>34416</v>
          </cell>
          <cell r="J66">
            <v>55484</v>
          </cell>
          <cell r="K66">
            <v>8111</v>
          </cell>
          <cell r="L66">
            <v>63595</v>
          </cell>
          <cell r="M66">
            <v>99743</v>
          </cell>
          <cell r="N66">
            <v>1527177</v>
          </cell>
          <cell r="O66">
            <v>1494163</v>
          </cell>
          <cell r="P66">
            <v>1016200</v>
          </cell>
          <cell r="Q66">
            <v>0</v>
          </cell>
          <cell r="S66">
            <v>169936</v>
          </cell>
          <cell r="T66">
            <v>21068</v>
          </cell>
          <cell r="U66">
            <v>34416</v>
          </cell>
          <cell r="V66">
            <v>55484</v>
          </cell>
          <cell r="W66">
            <v>9399</v>
          </cell>
          <cell r="X66">
            <v>64883</v>
          </cell>
          <cell r="Y66">
            <v>105053</v>
          </cell>
          <cell r="AA66">
            <v>99743</v>
          </cell>
          <cell r="AB66">
            <v>163338</v>
          </cell>
          <cell r="AC66">
            <v>105053</v>
          </cell>
          <cell r="AD66">
            <v>169936</v>
          </cell>
          <cell r="AE66">
            <v>6598</v>
          </cell>
          <cell r="AF66">
            <v>4.0394764231226045E-2</v>
          </cell>
        </row>
        <row r="67">
          <cell r="B67" t="str">
            <v>1.1.</v>
          </cell>
          <cell r="C67" t="str">
            <v xml:space="preserve">Инвестиции на производственное развитие </v>
          </cell>
          <cell r="D67" t="str">
            <v>тыс.руб</v>
          </cell>
          <cell r="E67">
            <v>351902</v>
          </cell>
          <cell r="F67">
            <v>298885</v>
          </cell>
          <cell r="G67">
            <v>162793</v>
          </cell>
          <cell r="H67">
            <v>20708</v>
          </cell>
          <cell r="I67">
            <v>34363</v>
          </cell>
          <cell r="J67">
            <v>55071</v>
          </cell>
          <cell r="K67">
            <v>7979</v>
          </cell>
          <cell r="L67">
            <v>63050</v>
          </cell>
          <cell r="M67">
            <v>99743</v>
          </cell>
          <cell r="N67">
            <v>1527177</v>
          </cell>
          <cell r="O67">
            <v>1494163</v>
          </cell>
          <cell r="P67">
            <v>1016200</v>
          </cell>
          <cell r="Q67">
            <v>0</v>
          </cell>
          <cell r="S67">
            <v>169367</v>
          </cell>
          <cell r="T67">
            <v>20708</v>
          </cell>
          <cell r="U67">
            <v>34363</v>
          </cell>
          <cell r="V67">
            <v>55071</v>
          </cell>
          <cell r="W67">
            <v>9243</v>
          </cell>
          <cell r="X67">
            <v>64314</v>
          </cell>
          <cell r="Y67">
            <v>105053</v>
          </cell>
          <cell r="AA67">
            <v>99743</v>
          </cell>
          <cell r="AB67">
            <v>162793</v>
          </cell>
          <cell r="AC67">
            <v>105053</v>
          </cell>
          <cell r="AD67">
            <v>169367</v>
          </cell>
          <cell r="AE67">
            <v>6574</v>
          </cell>
          <cell r="AF67">
            <v>4.0382571732199786E-2</v>
          </cell>
        </row>
        <row r="68">
          <cell r="B68" t="str">
            <v>1.1.1.</v>
          </cell>
          <cell r="C68" t="str">
            <v xml:space="preserve">Техническое перевооружение и реконструкция действующих предприятий </v>
          </cell>
          <cell r="D68" t="str">
            <v>тыс.руб</v>
          </cell>
          <cell r="E68">
            <v>351902</v>
          </cell>
          <cell r="F68">
            <v>277986</v>
          </cell>
          <cell r="G68">
            <v>156629</v>
          </cell>
          <cell r="H68">
            <v>20708</v>
          </cell>
          <cell r="I68">
            <v>34363</v>
          </cell>
          <cell r="J68">
            <v>55071</v>
          </cell>
          <cell r="K68">
            <v>7979</v>
          </cell>
          <cell r="L68">
            <v>63050</v>
          </cell>
          <cell r="M68">
            <v>93579</v>
          </cell>
          <cell r="N68">
            <v>745177</v>
          </cell>
          <cell r="O68">
            <v>536163</v>
          </cell>
          <cell r="P68">
            <v>671800</v>
          </cell>
          <cell r="S68">
            <v>139605</v>
          </cell>
          <cell r="T68">
            <v>17668</v>
          </cell>
          <cell r="U68">
            <v>14867</v>
          </cell>
          <cell r="V68">
            <v>32535</v>
          </cell>
          <cell r="W68">
            <v>9243</v>
          </cell>
          <cell r="X68">
            <v>41778</v>
          </cell>
          <cell r="Y68">
            <v>97827</v>
          </cell>
          <cell r="AA68">
            <v>93579</v>
          </cell>
          <cell r="AB68">
            <v>156629</v>
          </cell>
          <cell r="AC68">
            <v>97827</v>
          </cell>
          <cell r="AD68">
            <v>139605</v>
          </cell>
          <cell r="AE68">
            <v>-17024</v>
          </cell>
          <cell r="AF68">
            <v>-0.10868996162907252</v>
          </cell>
        </row>
        <row r="69">
          <cell r="B69" t="str">
            <v>1.1.2.</v>
          </cell>
          <cell r="C69" t="str">
            <v>Новое строительство и расширение действующих предприятий</v>
          </cell>
          <cell r="D69" t="str">
            <v>тыс.руб</v>
          </cell>
          <cell r="E69">
            <v>0</v>
          </cell>
          <cell r="F69">
            <v>20899</v>
          </cell>
          <cell r="G69">
            <v>6164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6164</v>
          </cell>
          <cell r="N69">
            <v>782000</v>
          </cell>
          <cell r="O69">
            <v>958000</v>
          </cell>
          <cell r="P69">
            <v>344400</v>
          </cell>
          <cell r="S69">
            <v>29762</v>
          </cell>
          <cell r="T69">
            <v>3040</v>
          </cell>
          <cell r="U69">
            <v>19496</v>
          </cell>
          <cell r="V69">
            <v>22536</v>
          </cell>
          <cell r="W69">
            <v>0</v>
          </cell>
          <cell r="X69">
            <v>22536</v>
          </cell>
          <cell r="Y69">
            <v>7226</v>
          </cell>
          <cell r="AA69">
            <v>6164</v>
          </cell>
          <cell r="AB69">
            <v>6164</v>
          </cell>
          <cell r="AC69">
            <v>7226</v>
          </cell>
          <cell r="AD69">
            <v>29762</v>
          </cell>
          <cell r="AE69">
            <v>23598</v>
          </cell>
          <cell r="AF69">
            <v>3.8283582089552239</v>
          </cell>
        </row>
        <row r="70">
          <cell r="B70" t="str">
            <v>1.1.2.1</v>
          </cell>
          <cell r="C70" t="str">
            <v xml:space="preserve"> - технологическое присоединение потребителей</v>
          </cell>
          <cell r="D70" t="str">
            <v>тыс.руб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782000</v>
          </cell>
          <cell r="O70">
            <v>913000</v>
          </cell>
          <cell r="P70">
            <v>322000</v>
          </cell>
          <cell r="S70">
            <v>25863</v>
          </cell>
          <cell r="T70">
            <v>3040</v>
          </cell>
          <cell r="U70">
            <v>19496</v>
          </cell>
          <cell r="V70">
            <v>22536</v>
          </cell>
          <cell r="W70">
            <v>0</v>
          </cell>
          <cell r="X70">
            <v>22536</v>
          </cell>
          <cell r="Y70">
            <v>3327</v>
          </cell>
          <cell r="AA70">
            <v>0</v>
          </cell>
          <cell r="AB70">
            <v>0</v>
          </cell>
          <cell r="AC70">
            <v>3327</v>
          </cell>
          <cell r="AD70">
            <v>25863</v>
          </cell>
          <cell r="AE70">
            <v>25863</v>
          </cell>
          <cell r="AF70" t="str">
            <v/>
          </cell>
        </row>
        <row r="71">
          <cell r="B71" t="str">
            <v>1.2.</v>
          </cell>
          <cell r="C71" t="str">
            <v>Приобретение объектов основных средств</v>
          </cell>
          <cell r="D71" t="str">
            <v>тыс.руб</v>
          </cell>
          <cell r="E71">
            <v>7425</v>
          </cell>
          <cell r="F71">
            <v>2579</v>
          </cell>
          <cell r="G71">
            <v>545</v>
          </cell>
          <cell r="H71">
            <v>360</v>
          </cell>
          <cell r="I71">
            <v>53</v>
          </cell>
          <cell r="J71">
            <v>413</v>
          </cell>
          <cell r="K71">
            <v>132</v>
          </cell>
          <cell r="L71">
            <v>545</v>
          </cell>
          <cell r="M71">
            <v>0</v>
          </cell>
          <cell r="N71">
            <v>0</v>
          </cell>
          <cell r="O71">
            <v>0</v>
          </cell>
          <cell r="S71">
            <v>569</v>
          </cell>
          <cell r="T71">
            <v>360</v>
          </cell>
          <cell r="U71">
            <v>53</v>
          </cell>
          <cell r="V71">
            <v>413</v>
          </cell>
          <cell r="W71">
            <v>156</v>
          </cell>
          <cell r="X71">
            <v>569</v>
          </cell>
          <cell r="Y71">
            <v>0</v>
          </cell>
          <cell r="AA71">
            <v>0</v>
          </cell>
          <cell r="AB71">
            <v>545</v>
          </cell>
          <cell r="AC71">
            <v>0</v>
          </cell>
          <cell r="AD71">
            <v>569</v>
          </cell>
          <cell r="AE71">
            <v>24</v>
          </cell>
          <cell r="AF71">
            <v>4.4036697247706424E-2</v>
          </cell>
        </row>
        <row r="72">
          <cell r="B72" t="str">
            <v>1.3.</v>
          </cell>
          <cell r="C72" t="str">
            <v>Инвестиции в развитие непроизводственной сферы</v>
          </cell>
          <cell r="D72" t="str">
            <v>тыс.руб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 t="str">
            <v/>
          </cell>
        </row>
        <row r="73">
          <cell r="B73">
            <v>2</v>
          </cell>
          <cell r="C73" t="str">
            <v>Финансовые вложения</v>
          </cell>
          <cell r="D73" t="str">
            <v>тыс.руб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 t="str">
            <v/>
          </cell>
        </row>
        <row r="74">
          <cell r="B74" t="str">
            <v>2.1.</v>
          </cell>
          <cell r="C74" t="str">
            <v>Долгосрочные финансовые вложения</v>
          </cell>
          <cell r="D74" t="str">
            <v>тыс.руб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 t="str">
            <v/>
          </cell>
        </row>
        <row r="75">
          <cell r="B75" t="str">
            <v>2.1.1.</v>
          </cell>
          <cell r="C75" t="str">
            <v xml:space="preserve">           в т.ч.   акции**</v>
          </cell>
          <cell r="D75" t="str">
            <v>тыс.руб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 t="str">
            <v/>
          </cell>
        </row>
        <row r="76">
          <cell r="B76" t="str">
            <v>2.1.2.</v>
          </cell>
          <cell r="C76" t="str">
            <v xml:space="preserve">                       облигации**</v>
          </cell>
          <cell r="D76" t="str">
            <v>тыс.руб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 t="str">
            <v/>
          </cell>
        </row>
        <row r="77">
          <cell r="B77" t="str">
            <v>2.1.3.</v>
          </cell>
          <cell r="C77" t="str">
            <v xml:space="preserve">                       займы выданные**</v>
          </cell>
          <cell r="D77" t="str">
            <v>тыс.руб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 t="str">
            <v/>
          </cell>
        </row>
        <row r="78">
          <cell r="B78" t="str">
            <v>2.1.4.</v>
          </cell>
          <cell r="C78" t="str">
            <v xml:space="preserve">                       векселя**</v>
          </cell>
          <cell r="D78" t="str">
            <v>тыс.руб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 t="str">
            <v/>
          </cell>
        </row>
        <row r="79">
          <cell r="B79" t="str">
            <v>2.1.5.</v>
          </cell>
          <cell r="C79" t="str">
            <v xml:space="preserve">                       прочие финансовые вложения**</v>
          </cell>
          <cell r="D79" t="str">
            <v>тыс.руб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 t="str">
            <v/>
          </cell>
        </row>
        <row r="80">
          <cell r="B80" t="str">
            <v>2.2.</v>
          </cell>
          <cell r="C80" t="str">
            <v>Краткосрочные финансовые вложения</v>
          </cell>
          <cell r="D80" t="str">
            <v>тыс.руб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 t="str">
            <v/>
          </cell>
        </row>
        <row r="81">
          <cell r="B81" t="str">
            <v>2.2.1.</v>
          </cell>
          <cell r="C81" t="str">
            <v xml:space="preserve">           в т.ч.   акции**</v>
          </cell>
          <cell r="D81" t="str">
            <v>тыс.руб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 t="str">
            <v/>
          </cell>
        </row>
        <row r="82">
          <cell r="B82" t="str">
            <v>2.2.2.</v>
          </cell>
          <cell r="C82" t="str">
            <v xml:space="preserve">                       облигации**</v>
          </cell>
          <cell r="D82" t="str">
            <v>тыс.руб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 t="str">
            <v/>
          </cell>
        </row>
        <row r="83">
          <cell r="B83" t="str">
            <v>2.2.3.</v>
          </cell>
          <cell r="C83" t="str">
            <v xml:space="preserve">                       займы выданные**</v>
          </cell>
          <cell r="D83" t="str">
            <v>тыс.руб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 t="str">
            <v/>
          </cell>
        </row>
        <row r="84">
          <cell r="B84" t="str">
            <v>2.2.4.</v>
          </cell>
          <cell r="C84" t="str">
            <v xml:space="preserve">                       векселя**</v>
          </cell>
          <cell r="D84" t="str">
            <v>тыс.руб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 t="str">
            <v/>
          </cell>
        </row>
        <row r="85">
          <cell r="B85" t="str">
            <v>2.2.5.</v>
          </cell>
          <cell r="C85" t="str">
            <v xml:space="preserve">                       прочие финансовые вложения**</v>
          </cell>
          <cell r="D85" t="str">
            <v>тыс.руб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 t="str">
            <v/>
          </cell>
        </row>
        <row r="86">
          <cell r="B86">
            <v>3</v>
          </cell>
          <cell r="C86" t="str">
            <v>Нематериальные активы</v>
          </cell>
          <cell r="D86" t="str">
            <v>тыс.руб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 t="str">
            <v/>
          </cell>
        </row>
        <row r="87">
          <cell r="B87">
            <v>4</v>
          </cell>
          <cell r="C87" t="str">
            <v xml:space="preserve">Прочие вложения      </v>
          </cell>
          <cell r="D87" t="str">
            <v>тыс.руб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 t="str">
            <v/>
          </cell>
        </row>
        <row r="88">
          <cell r="B88" t="str">
            <v>1а</v>
          </cell>
          <cell r="C88" t="str">
            <v xml:space="preserve">Объекты инвестиций в основной капитал (расшифровка стр.1) </v>
          </cell>
          <cell r="D88" t="str">
            <v>тыс.руб</v>
          </cell>
          <cell r="E88">
            <v>359327</v>
          </cell>
          <cell r="F88">
            <v>301464</v>
          </cell>
          <cell r="G88">
            <v>163338</v>
          </cell>
          <cell r="H88">
            <v>21068</v>
          </cell>
          <cell r="I88">
            <v>34416</v>
          </cell>
          <cell r="J88">
            <v>55484</v>
          </cell>
          <cell r="K88">
            <v>8111</v>
          </cell>
          <cell r="L88">
            <v>63595</v>
          </cell>
          <cell r="M88">
            <v>99743</v>
          </cell>
          <cell r="N88">
            <v>1527177</v>
          </cell>
          <cell r="O88">
            <v>1494163</v>
          </cell>
          <cell r="P88">
            <v>1016200</v>
          </cell>
          <cell r="Q88">
            <v>0</v>
          </cell>
          <cell r="S88">
            <v>169936</v>
          </cell>
          <cell r="T88">
            <v>21068</v>
          </cell>
          <cell r="U88">
            <v>34416</v>
          </cell>
          <cell r="V88">
            <v>55484</v>
          </cell>
          <cell r="W88">
            <v>9399</v>
          </cell>
          <cell r="X88">
            <v>64883</v>
          </cell>
          <cell r="Y88">
            <v>105053</v>
          </cell>
          <cell r="AA88">
            <v>99743</v>
          </cell>
          <cell r="AB88">
            <v>163338</v>
          </cell>
          <cell r="AC88">
            <v>105053</v>
          </cell>
          <cell r="AD88">
            <v>169936</v>
          </cell>
          <cell r="AE88">
            <v>6598</v>
          </cell>
          <cell r="AF88">
            <v>4.0394764231226045E-2</v>
          </cell>
        </row>
        <row r="89">
          <cell r="B89" t="str">
            <v>1а.1</v>
          </cell>
          <cell r="C89" t="str">
            <v>Объекты генерации</v>
          </cell>
          <cell r="D89" t="str">
            <v>тыс.руб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 t="str">
            <v/>
          </cell>
        </row>
        <row r="90">
          <cell r="B90" t="str">
            <v>1а.1.1</v>
          </cell>
          <cell r="C90" t="str">
            <v xml:space="preserve">   - гидроэлектростанции</v>
          </cell>
          <cell r="D90" t="str">
            <v>тыс.руб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 t="str">
            <v/>
          </cell>
        </row>
        <row r="91">
          <cell r="B91" t="str">
            <v>1а.1.2</v>
          </cell>
          <cell r="C91" t="str">
            <v xml:space="preserve">   - зоны затопления</v>
          </cell>
          <cell r="D91" t="str">
            <v>тыс.руб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 t="str">
            <v/>
          </cell>
        </row>
        <row r="92">
          <cell r="B92" t="str">
            <v>1а.1.3</v>
          </cell>
          <cell r="C92" t="str">
            <v xml:space="preserve">   - тепловые электростанции </v>
          </cell>
          <cell r="D92" t="str">
            <v>тыс.руб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 t="str">
            <v/>
          </cell>
        </row>
        <row r="93">
          <cell r="B93" t="str">
            <v>1а.2</v>
          </cell>
          <cell r="C93" t="str">
            <v>Электросетевые объекты</v>
          </cell>
          <cell r="D93" t="str">
            <v>тыс.руб</v>
          </cell>
          <cell r="E93">
            <v>255746</v>
          </cell>
          <cell r="F93">
            <v>239243</v>
          </cell>
          <cell r="G93">
            <v>115169</v>
          </cell>
          <cell r="H93">
            <v>6621</v>
          </cell>
          <cell r="I93">
            <v>28662</v>
          </cell>
          <cell r="J93">
            <v>35283</v>
          </cell>
          <cell r="K93">
            <v>132</v>
          </cell>
          <cell r="L93">
            <v>35415</v>
          </cell>
          <cell r="M93">
            <v>79754</v>
          </cell>
          <cell r="N93">
            <v>1403612</v>
          </cell>
          <cell r="O93">
            <v>1381604</v>
          </cell>
          <cell r="P93">
            <v>841751</v>
          </cell>
          <cell r="Q93">
            <v>0</v>
          </cell>
          <cell r="S93">
            <v>116184</v>
          </cell>
          <cell r="T93">
            <v>6621</v>
          </cell>
          <cell r="U93">
            <v>28662</v>
          </cell>
          <cell r="V93">
            <v>35283</v>
          </cell>
          <cell r="W93">
            <v>2804</v>
          </cell>
          <cell r="X93">
            <v>38087</v>
          </cell>
          <cell r="Y93">
            <v>78097</v>
          </cell>
          <cell r="AA93">
            <v>79754</v>
          </cell>
          <cell r="AB93">
            <v>115169</v>
          </cell>
          <cell r="AC93">
            <v>78097</v>
          </cell>
          <cell r="AD93">
            <v>116184</v>
          </cell>
          <cell r="AE93">
            <v>1015</v>
          </cell>
          <cell r="AF93">
            <v>8.8131354791653998E-3</v>
          </cell>
        </row>
        <row r="94">
          <cell r="B94" t="str">
            <v>1а.2.1</v>
          </cell>
          <cell r="C94" t="str">
            <v xml:space="preserve">   - электрические линии</v>
          </cell>
          <cell r="D94" t="str">
            <v>тыс.руб</v>
          </cell>
          <cell r="E94">
            <v>118916</v>
          </cell>
          <cell r="F94">
            <v>95873</v>
          </cell>
          <cell r="G94">
            <v>17403</v>
          </cell>
          <cell r="H94">
            <v>433</v>
          </cell>
          <cell r="I94">
            <v>1371</v>
          </cell>
          <cell r="J94">
            <v>1804</v>
          </cell>
          <cell r="K94">
            <v>105</v>
          </cell>
          <cell r="L94">
            <v>1909</v>
          </cell>
          <cell r="M94">
            <v>15494</v>
          </cell>
          <cell r="N94">
            <v>742421</v>
          </cell>
          <cell r="O94">
            <v>585474</v>
          </cell>
          <cell r="P94">
            <v>487125</v>
          </cell>
          <cell r="S94">
            <v>23961</v>
          </cell>
          <cell r="T94">
            <v>433</v>
          </cell>
          <cell r="U94">
            <v>1371</v>
          </cell>
          <cell r="V94">
            <v>1804</v>
          </cell>
          <cell r="W94">
            <v>668</v>
          </cell>
          <cell r="X94">
            <v>2472</v>
          </cell>
          <cell r="Y94">
            <v>21489</v>
          </cell>
          <cell r="AA94">
            <v>15494</v>
          </cell>
          <cell r="AB94">
            <v>17403</v>
          </cell>
          <cell r="AC94">
            <v>21489</v>
          </cell>
          <cell r="AD94">
            <v>23961</v>
          </cell>
          <cell r="AE94">
            <v>6558</v>
          </cell>
          <cell r="AF94">
            <v>0.37683158076193762</v>
          </cell>
        </row>
        <row r="95">
          <cell r="B95" t="str">
            <v>1а.2.2</v>
          </cell>
          <cell r="C95" t="str">
            <v xml:space="preserve">   - машины и оборудование подстанций</v>
          </cell>
          <cell r="D95" t="str">
            <v>тыс.руб</v>
          </cell>
          <cell r="E95">
            <v>136830</v>
          </cell>
          <cell r="F95">
            <v>143370</v>
          </cell>
          <cell r="G95">
            <v>97766</v>
          </cell>
          <cell r="H95">
            <v>6188</v>
          </cell>
          <cell r="I95">
            <v>27291</v>
          </cell>
          <cell r="J95">
            <v>33479</v>
          </cell>
          <cell r="K95">
            <v>27</v>
          </cell>
          <cell r="L95">
            <v>33506</v>
          </cell>
          <cell r="M95">
            <v>64260</v>
          </cell>
          <cell r="N95">
            <v>661191</v>
          </cell>
          <cell r="O95">
            <v>796130</v>
          </cell>
          <cell r="P95">
            <v>354626</v>
          </cell>
          <cell r="S95">
            <v>92223</v>
          </cell>
          <cell r="T95">
            <v>6188</v>
          </cell>
          <cell r="U95">
            <v>27291</v>
          </cell>
          <cell r="V95">
            <v>33479</v>
          </cell>
          <cell r="W95">
            <v>2136</v>
          </cell>
          <cell r="X95">
            <v>35615</v>
          </cell>
          <cell r="Y95">
            <v>56608</v>
          </cell>
          <cell r="AA95">
            <v>64260</v>
          </cell>
          <cell r="AB95">
            <v>97766</v>
          </cell>
          <cell r="AC95">
            <v>56608</v>
          </cell>
          <cell r="AD95">
            <v>92223</v>
          </cell>
          <cell r="AE95">
            <v>-5543</v>
          </cell>
          <cell r="AF95">
            <v>-5.6696602090706379E-2</v>
          </cell>
        </row>
        <row r="96">
          <cell r="B96" t="str">
            <v>1а.3</v>
          </cell>
          <cell r="C96" t="str">
            <v>Тепловые сети</v>
          </cell>
          <cell r="D96" t="str">
            <v>тыс.руб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 t="str">
            <v/>
          </cell>
        </row>
        <row r="97">
          <cell r="B97" t="str">
            <v>1а.4</v>
          </cell>
          <cell r="C97" t="str">
            <v>АИИС КУЭ</v>
          </cell>
          <cell r="D97" t="str">
            <v>тыс.руб</v>
          </cell>
          <cell r="E97">
            <v>11791</v>
          </cell>
          <cell r="F97">
            <v>2241</v>
          </cell>
          <cell r="G97">
            <v>2066</v>
          </cell>
          <cell r="H97">
            <v>0</v>
          </cell>
          <cell r="I97">
            <v>230</v>
          </cell>
          <cell r="J97">
            <v>230</v>
          </cell>
          <cell r="K97">
            <v>0</v>
          </cell>
          <cell r="L97">
            <v>230</v>
          </cell>
          <cell r="M97">
            <v>1836</v>
          </cell>
          <cell r="N97">
            <v>30665</v>
          </cell>
          <cell r="O97">
            <v>31159</v>
          </cell>
          <cell r="P97">
            <v>35149</v>
          </cell>
          <cell r="S97">
            <v>1318</v>
          </cell>
          <cell r="T97">
            <v>0</v>
          </cell>
          <cell r="U97">
            <v>230</v>
          </cell>
          <cell r="V97">
            <v>230</v>
          </cell>
          <cell r="W97">
            <v>223</v>
          </cell>
          <cell r="X97">
            <v>453</v>
          </cell>
          <cell r="Y97">
            <v>865</v>
          </cell>
          <cell r="AA97">
            <v>1836</v>
          </cell>
          <cell r="AB97">
            <v>2066</v>
          </cell>
          <cell r="AC97">
            <v>865</v>
          </cell>
          <cell r="AD97">
            <v>1318</v>
          </cell>
          <cell r="AE97">
            <v>-748</v>
          </cell>
          <cell r="AF97">
            <v>-0.36205227492739595</v>
          </cell>
        </row>
        <row r="98">
          <cell r="B98" t="str">
            <v>1а.5</v>
          </cell>
          <cell r="C98" t="str">
            <v>Объекты производственной инфраструктуры</v>
          </cell>
          <cell r="D98" t="str">
            <v>тыс.руб</v>
          </cell>
          <cell r="E98">
            <v>83855</v>
          </cell>
          <cell r="F98">
            <v>31425</v>
          </cell>
          <cell r="G98">
            <v>18510</v>
          </cell>
          <cell r="H98">
            <v>7486</v>
          </cell>
          <cell r="I98">
            <v>4233</v>
          </cell>
          <cell r="J98">
            <v>11719</v>
          </cell>
          <cell r="K98">
            <v>235</v>
          </cell>
          <cell r="L98">
            <v>11954</v>
          </cell>
          <cell r="M98">
            <v>6556</v>
          </cell>
          <cell r="N98">
            <v>35900</v>
          </cell>
          <cell r="O98">
            <v>13400</v>
          </cell>
          <cell r="P98">
            <v>60300</v>
          </cell>
          <cell r="S98">
            <v>22032</v>
          </cell>
          <cell r="T98">
            <v>7486</v>
          </cell>
          <cell r="U98">
            <v>4233</v>
          </cell>
          <cell r="V98">
            <v>11719</v>
          </cell>
          <cell r="W98">
            <v>888</v>
          </cell>
          <cell r="X98">
            <v>12607</v>
          </cell>
          <cell r="Y98">
            <v>9425</v>
          </cell>
          <cell r="AA98">
            <v>6556</v>
          </cell>
          <cell r="AB98">
            <v>18510</v>
          </cell>
          <cell r="AC98">
            <v>9425</v>
          </cell>
          <cell r="AD98">
            <v>22032</v>
          </cell>
          <cell r="AE98">
            <v>3522</v>
          </cell>
          <cell r="AF98">
            <v>0.19027552674230147</v>
          </cell>
        </row>
        <row r="99">
          <cell r="B99" t="str">
            <v>1а.6</v>
          </cell>
          <cell r="C99" t="str">
            <v>Прочие производственные и хозяйственные объекты</v>
          </cell>
          <cell r="D99" t="str">
            <v>тыс.руб</v>
          </cell>
          <cell r="E99">
            <v>0</v>
          </cell>
          <cell r="F99">
            <v>24133</v>
          </cell>
          <cell r="G99">
            <v>23343</v>
          </cell>
          <cell r="H99">
            <v>2862</v>
          </cell>
          <cell r="I99">
            <v>1140</v>
          </cell>
          <cell r="J99">
            <v>4002</v>
          </cell>
          <cell r="K99">
            <v>7744</v>
          </cell>
          <cell r="L99">
            <v>11746</v>
          </cell>
          <cell r="M99">
            <v>11597</v>
          </cell>
          <cell r="N99">
            <v>51000</v>
          </cell>
          <cell r="O99">
            <v>60000</v>
          </cell>
          <cell r="P99">
            <v>71000</v>
          </cell>
          <cell r="S99">
            <v>25659</v>
          </cell>
          <cell r="T99">
            <v>2862</v>
          </cell>
          <cell r="U99">
            <v>1140</v>
          </cell>
          <cell r="V99">
            <v>4002</v>
          </cell>
          <cell r="W99">
            <v>5393</v>
          </cell>
          <cell r="X99">
            <v>9395</v>
          </cell>
          <cell r="Y99">
            <v>16264</v>
          </cell>
          <cell r="AA99">
            <v>11597</v>
          </cell>
          <cell r="AB99">
            <v>23343</v>
          </cell>
          <cell r="AC99">
            <v>16264</v>
          </cell>
          <cell r="AD99">
            <v>25659</v>
          </cell>
          <cell r="AE99">
            <v>2316</v>
          </cell>
          <cell r="AF99">
            <v>9.9216039069528333E-2</v>
          </cell>
        </row>
        <row r="100">
          <cell r="B100" t="str">
            <v>1а.7</v>
          </cell>
          <cell r="C100" t="str">
            <v xml:space="preserve">Проектно-изыскательские работы </v>
          </cell>
          <cell r="D100" t="str">
            <v>тыс.руб</v>
          </cell>
          <cell r="E100">
            <v>7935</v>
          </cell>
          <cell r="F100">
            <v>4422</v>
          </cell>
          <cell r="G100">
            <v>4250</v>
          </cell>
          <cell r="H100">
            <v>4099</v>
          </cell>
          <cell r="I100">
            <v>151</v>
          </cell>
          <cell r="J100">
            <v>4250</v>
          </cell>
          <cell r="K100">
            <v>0</v>
          </cell>
          <cell r="L100">
            <v>4250</v>
          </cell>
          <cell r="M100">
            <v>0</v>
          </cell>
          <cell r="N100">
            <v>6000</v>
          </cell>
          <cell r="O100">
            <v>8000</v>
          </cell>
          <cell r="P100">
            <v>8000</v>
          </cell>
          <cell r="S100">
            <v>4743</v>
          </cell>
          <cell r="T100">
            <v>4099</v>
          </cell>
          <cell r="U100">
            <v>151</v>
          </cell>
          <cell r="V100">
            <v>4250</v>
          </cell>
          <cell r="W100">
            <v>91</v>
          </cell>
          <cell r="X100">
            <v>4341</v>
          </cell>
          <cell r="Y100">
            <v>402</v>
          </cell>
          <cell r="AA100">
            <v>0</v>
          </cell>
          <cell r="AB100">
            <v>4250</v>
          </cell>
          <cell r="AC100">
            <v>402</v>
          </cell>
          <cell r="AD100">
            <v>4743</v>
          </cell>
          <cell r="AE100">
            <v>493</v>
          </cell>
          <cell r="AF100">
            <v>0.11600000000000001</v>
          </cell>
        </row>
        <row r="101">
          <cell r="B101" t="str">
            <v>1б</v>
          </cell>
          <cell r="C101" t="str">
            <v xml:space="preserve">Направления финансирования инвестиций (расшифровка стр.1) </v>
          </cell>
          <cell r="D101" t="str">
            <v>тыс.руб</v>
          </cell>
          <cell r="E101">
            <v>359327</v>
          </cell>
          <cell r="F101">
            <v>301464</v>
          </cell>
          <cell r="G101">
            <v>163338</v>
          </cell>
          <cell r="H101">
            <v>21068</v>
          </cell>
          <cell r="I101">
            <v>34416</v>
          </cell>
          <cell r="J101">
            <v>55484</v>
          </cell>
          <cell r="K101">
            <v>8111</v>
          </cell>
          <cell r="L101">
            <v>63595</v>
          </cell>
          <cell r="M101">
            <v>99743</v>
          </cell>
          <cell r="N101">
            <v>1527177</v>
          </cell>
          <cell r="O101">
            <v>1494163</v>
          </cell>
          <cell r="P101">
            <v>1016200</v>
          </cell>
          <cell r="Q101">
            <v>124450.6</v>
          </cell>
          <cell r="S101">
            <v>169936</v>
          </cell>
          <cell r="T101">
            <v>21068</v>
          </cell>
          <cell r="U101">
            <v>34416</v>
          </cell>
          <cell r="V101">
            <v>55484</v>
          </cell>
          <cell r="W101">
            <v>9399</v>
          </cell>
          <cell r="X101">
            <v>64883</v>
          </cell>
          <cell r="Y101">
            <v>105053</v>
          </cell>
          <cell r="AA101">
            <v>99743</v>
          </cell>
          <cell r="AB101">
            <v>163338</v>
          </cell>
          <cell r="AC101">
            <v>105053</v>
          </cell>
          <cell r="AD101">
            <v>169936</v>
          </cell>
          <cell r="AE101">
            <v>6598</v>
          </cell>
          <cell r="AF101">
            <v>4.0394764231226045E-2</v>
          </cell>
        </row>
        <row r="102">
          <cell r="B102" t="str">
            <v>1б.1</v>
          </cell>
          <cell r="C102" t="str">
            <v>Материалы</v>
          </cell>
          <cell r="D102" t="str">
            <v>тыс.руб</v>
          </cell>
          <cell r="E102">
            <v>21904</v>
          </cell>
          <cell r="F102">
            <v>2576</v>
          </cell>
          <cell r="G102">
            <v>8</v>
          </cell>
          <cell r="H102">
            <v>0</v>
          </cell>
          <cell r="I102">
            <v>8</v>
          </cell>
          <cell r="J102">
            <v>8</v>
          </cell>
          <cell r="K102">
            <v>0</v>
          </cell>
          <cell r="L102">
            <v>8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S102">
            <v>468</v>
          </cell>
          <cell r="T102">
            <v>0</v>
          </cell>
          <cell r="U102">
            <v>8</v>
          </cell>
          <cell r="V102">
            <v>8</v>
          </cell>
          <cell r="W102">
            <v>3</v>
          </cell>
          <cell r="X102">
            <v>11</v>
          </cell>
          <cell r="Y102">
            <v>457</v>
          </cell>
          <cell r="AA102">
            <v>0</v>
          </cell>
          <cell r="AB102">
            <v>8</v>
          </cell>
          <cell r="AC102">
            <v>457</v>
          </cell>
          <cell r="AD102">
            <v>468</v>
          </cell>
          <cell r="AE102">
            <v>460</v>
          </cell>
          <cell r="AF102">
            <v>57.5</v>
          </cell>
        </row>
        <row r="103">
          <cell r="B103" t="str">
            <v>1б.2</v>
          </cell>
          <cell r="C103" t="str">
            <v>ФОТ</v>
          </cell>
          <cell r="D103" t="str">
            <v>тыс.руб</v>
          </cell>
          <cell r="E103">
            <v>2019</v>
          </cell>
          <cell r="F103">
            <v>5392</v>
          </cell>
          <cell r="G103">
            <v>7919.2999999999993</v>
          </cell>
          <cell r="H103">
            <v>1681</v>
          </cell>
          <cell r="I103">
            <v>2624</v>
          </cell>
          <cell r="J103">
            <v>4305</v>
          </cell>
          <cell r="K103">
            <v>1782.9</v>
          </cell>
          <cell r="L103">
            <v>6087.9</v>
          </cell>
          <cell r="M103">
            <v>1831.4</v>
          </cell>
          <cell r="N103">
            <v>7615</v>
          </cell>
          <cell r="O103">
            <v>8179</v>
          </cell>
          <cell r="P103">
            <v>8751</v>
          </cell>
          <cell r="S103">
            <v>7888</v>
          </cell>
          <cell r="T103">
            <v>1681</v>
          </cell>
          <cell r="U103">
            <v>2624</v>
          </cell>
          <cell r="V103">
            <v>4305</v>
          </cell>
          <cell r="W103">
            <v>1612</v>
          </cell>
          <cell r="X103">
            <v>5917</v>
          </cell>
          <cell r="Y103">
            <v>1971</v>
          </cell>
          <cell r="AA103">
            <v>1831.4</v>
          </cell>
          <cell r="AB103">
            <v>7919.2999999999993</v>
          </cell>
          <cell r="AC103">
            <v>1971</v>
          </cell>
          <cell r="AD103">
            <v>7888</v>
          </cell>
          <cell r="AE103">
            <v>-31.299999999999272</v>
          </cell>
          <cell r="AF103">
            <v>-3.9523695276096719E-3</v>
          </cell>
        </row>
        <row r="104">
          <cell r="B104" t="str">
            <v>1б.3</v>
          </cell>
          <cell r="C104" t="str">
            <v>ЕСН</v>
          </cell>
          <cell r="D104" t="str">
            <v>тыс.руб</v>
          </cell>
          <cell r="E104">
            <v>534</v>
          </cell>
          <cell r="F104">
            <v>1027</v>
          </cell>
          <cell r="G104">
            <v>1658.6999999999998</v>
          </cell>
          <cell r="H104">
            <v>405</v>
          </cell>
          <cell r="I104">
            <v>365</v>
          </cell>
          <cell r="J104">
            <v>770</v>
          </cell>
          <cell r="K104">
            <v>407.1</v>
          </cell>
          <cell r="L104">
            <v>1177.0999999999999</v>
          </cell>
          <cell r="M104">
            <v>481.6</v>
          </cell>
          <cell r="N104">
            <v>2010</v>
          </cell>
          <cell r="O104">
            <v>2159</v>
          </cell>
          <cell r="P104">
            <v>2310</v>
          </cell>
          <cell r="S104">
            <v>1289</v>
          </cell>
          <cell r="T104">
            <v>405</v>
          </cell>
          <cell r="U104">
            <v>365</v>
          </cell>
          <cell r="V104">
            <v>770</v>
          </cell>
          <cell r="W104">
            <v>271</v>
          </cell>
          <cell r="X104">
            <v>1041</v>
          </cell>
          <cell r="Y104">
            <v>248</v>
          </cell>
          <cell r="AA104">
            <v>481.6</v>
          </cell>
          <cell r="AB104">
            <v>1658.6999999999998</v>
          </cell>
          <cell r="AC104">
            <v>248</v>
          </cell>
          <cell r="AD104">
            <v>1289</v>
          </cell>
          <cell r="AE104">
            <v>-369.69999999999982</v>
          </cell>
          <cell r="AF104">
            <v>-0.22288539217459447</v>
          </cell>
        </row>
        <row r="105">
          <cell r="B105" t="str">
            <v>1б.4</v>
          </cell>
          <cell r="C105" t="str">
            <v>Услуги подрядных организаций</v>
          </cell>
          <cell r="D105" t="str">
            <v>тыс.руб</v>
          </cell>
          <cell r="E105">
            <v>154090</v>
          </cell>
          <cell r="F105">
            <v>228129</v>
          </cell>
          <cell r="G105">
            <v>77549</v>
          </cell>
          <cell r="H105">
            <v>15792</v>
          </cell>
          <cell r="I105">
            <v>29289</v>
          </cell>
          <cell r="J105">
            <v>45081</v>
          </cell>
          <cell r="K105">
            <v>109</v>
          </cell>
          <cell r="L105">
            <v>45190</v>
          </cell>
          <cell r="M105">
            <v>32359</v>
          </cell>
          <cell r="N105">
            <v>1478552</v>
          </cell>
          <cell r="O105">
            <v>1435825</v>
          </cell>
          <cell r="P105">
            <v>947139</v>
          </cell>
          <cell r="S105">
            <v>83528</v>
          </cell>
          <cell r="T105">
            <v>15792</v>
          </cell>
          <cell r="U105">
            <v>29289</v>
          </cell>
          <cell r="V105">
            <v>45081</v>
          </cell>
          <cell r="W105">
            <v>3016</v>
          </cell>
          <cell r="X105">
            <v>48097</v>
          </cell>
          <cell r="Y105">
            <v>35431</v>
          </cell>
          <cell r="AA105">
            <v>32359</v>
          </cell>
          <cell r="AB105">
            <v>77549</v>
          </cell>
          <cell r="AC105">
            <v>35431</v>
          </cell>
          <cell r="AD105">
            <v>83528</v>
          </cell>
          <cell r="AE105">
            <v>5979</v>
          </cell>
          <cell r="AF105">
            <v>7.7099640227469082E-2</v>
          </cell>
        </row>
        <row r="106">
          <cell r="B106" t="str">
            <v>1б.5</v>
          </cell>
          <cell r="C106" t="str">
            <v>Основные средства, требующие монтажа</v>
          </cell>
          <cell r="D106" t="str">
            <v>тыс.руб</v>
          </cell>
          <cell r="E106">
            <v>159118</v>
          </cell>
          <cell r="F106">
            <v>45977</v>
          </cell>
          <cell r="G106">
            <v>61761</v>
          </cell>
          <cell r="H106">
            <v>2625</v>
          </cell>
          <cell r="I106">
            <v>1368</v>
          </cell>
          <cell r="J106">
            <v>3993</v>
          </cell>
          <cell r="K106">
            <v>0</v>
          </cell>
          <cell r="L106">
            <v>3993</v>
          </cell>
          <cell r="M106">
            <v>57768</v>
          </cell>
          <cell r="N106">
            <v>0</v>
          </cell>
          <cell r="O106">
            <v>0</v>
          </cell>
          <cell r="P106">
            <v>0</v>
          </cell>
          <cell r="Q106">
            <v>62100.6</v>
          </cell>
          <cell r="S106">
            <v>53854</v>
          </cell>
          <cell r="T106">
            <v>2625</v>
          </cell>
          <cell r="U106">
            <v>1368</v>
          </cell>
          <cell r="V106">
            <v>3993</v>
          </cell>
          <cell r="W106">
            <v>0</v>
          </cell>
          <cell r="X106">
            <v>3993</v>
          </cell>
          <cell r="Y106">
            <v>49861</v>
          </cell>
          <cell r="AA106">
            <v>57768</v>
          </cell>
          <cell r="AB106">
            <v>61761</v>
          </cell>
          <cell r="AC106">
            <v>49861</v>
          </cell>
          <cell r="AD106">
            <v>53854</v>
          </cell>
          <cell r="AE106">
            <v>-7907</v>
          </cell>
          <cell r="AF106">
            <v>-0.12802577678470231</v>
          </cell>
        </row>
        <row r="107">
          <cell r="B107" t="str">
            <v>1б.6</v>
          </cell>
          <cell r="C107" t="str">
            <v>Основные средства, не требующие монтажа</v>
          </cell>
          <cell r="D107" t="str">
            <v>тыс.руб</v>
          </cell>
          <cell r="E107">
            <v>13727</v>
          </cell>
          <cell r="F107">
            <v>15697</v>
          </cell>
          <cell r="G107">
            <v>13847</v>
          </cell>
          <cell r="H107">
            <v>96</v>
          </cell>
          <cell r="I107">
            <v>636</v>
          </cell>
          <cell r="J107">
            <v>732</v>
          </cell>
          <cell r="K107">
            <v>5812</v>
          </cell>
          <cell r="L107">
            <v>6544</v>
          </cell>
          <cell r="M107">
            <v>7303</v>
          </cell>
          <cell r="N107">
            <v>39000</v>
          </cell>
          <cell r="O107">
            <v>48000</v>
          </cell>
          <cell r="P107">
            <v>58000</v>
          </cell>
          <cell r="Q107">
            <v>62350</v>
          </cell>
          <cell r="S107">
            <v>14720</v>
          </cell>
          <cell r="T107">
            <v>96</v>
          </cell>
          <cell r="U107">
            <v>636</v>
          </cell>
          <cell r="V107">
            <v>732</v>
          </cell>
          <cell r="W107">
            <v>4173</v>
          </cell>
          <cell r="X107">
            <v>4905</v>
          </cell>
          <cell r="Y107">
            <v>9815</v>
          </cell>
          <cell r="AA107">
            <v>7303</v>
          </cell>
          <cell r="AB107">
            <v>13847</v>
          </cell>
          <cell r="AC107">
            <v>9815</v>
          </cell>
          <cell r="AD107">
            <v>14720</v>
          </cell>
          <cell r="AE107">
            <v>873</v>
          </cell>
          <cell r="AF107">
            <v>6.3046147179894568E-2</v>
          </cell>
        </row>
        <row r="108">
          <cell r="B108" t="str">
            <v>1б.7</v>
          </cell>
          <cell r="C108" t="str">
            <v>Прочее</v>
          </cell>
          <cell r="D108" t="str">
            <v>тыс.руб</v>
          </cell>
          <cell r="E108">
            <v>7935</v>
          </cell>
          <cell r="F108">
            <v>2666</v>
          </cell>
          <cell r="G108">
            <v>595</v>
          </cell>
          <cell r="H108">
            <v>469</v>
          </cell>
          <cell r="I108">
            <v>126</v>
          </cell>
          <cell r="J108">
            <v>595</v>
          </cell>
          <cell r="K108">
            <v>0</v>
          </cell>
          <cell r="L108">
            <v>595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S108">
            <v>8189</v>
          </cell>
          <cell r="T108">
            <v>469</v>
          </cell>
          <cell r="U108">
            <v>126</v>
          </cell>
          <cell r="V108">
            <v>595</v>
          </cell>
          <cell r="W108">
            <v>324</v>
          </cell>
          <cell r="X108">
            <v>919</v>
          </cell>
          <cell r="Y108">
            <v>7270</v>
          </cell>
          <cell r="AA108">
            <v>0</v>
          </cell>
          <cell r="AB108">
            <v>595</v>
          </cell>
          <cell r="AC108">
            <v>7270</v>
          </cell>
          <cell r="AD108">
            <v>8189</v>
          </cell>
          <cell r="AE108">
            <v>7594</v>
          </cell>
          <cell r="AF108">
            <v>12.763025210084034</v>
          </cell>
        </row>
        <row r="109">
          <cell r="B109">
            <v>5</v>
          </cell>
          <cell r="C109" t="str">
            <v>Справочно: Кроме того, уплачиваемый НДС</v>
          </cell>
          <cell r="D109" t="str">
            <v>тыс.руб</v>
          </cell>
          <cell r="E109">
            <v>43974</v>
          </cell>
          <cell r="F109">
            <v>43796</v>
          </cell>
          <cell r="G109">
            <v>27524</v>
          </cell>
          <cell r="H109">
            <v>2842</v>
          </cell>
          <cell r="I109">
            <v>5268</v>
          </cell>
          <cell r="J109">
            <v>8110</v>
          </cell>
          <cell r="K109">
            <v>1460</v>
          </cell>
          <cell r="L109">
            <v>9570</v>
          </cell>
          <cell r="M109">
            <v>17954</v>
          </cell>
          <cell r="N109">
            <v>274892</v>
          </cell>
          <cell r="O109">
            <v>268949.3</v>
          </cell>
          <cell r="P109">
            <v>182916</v>
          </cell>
          <cell r="S109">
            <v>14822</v>
          </cell>
          <cell r="T109">
            <v>2842</v>
          </cell>
          <cell r="U109">
            <v>5268</v>
          </cell>
          <cell r="V109">
            <v>8110</v>
          </cell>
          <cell r="W109">
            <v>538</v>
          </cell>
          <cell r="X109">
            <v>8648</v>
          </cell>
          <cell r="Y109">
            <v>6174</v>
          </cell>
          <cell r="AA109">
            <v>17954</v>
          </cell>
          <cell r="AB109">
            <v>27524</v>
          </cell>
          <cell r="AC109">
            <v>6174</v>
          </cell>
          <cell r="AD109">
            <v>14822</v>
          </cell>
          <cell r="AE109">
            <v>-12702</v>
          </cell>
          <cell r="AF109">
            <v>-0.46148815579130942</v>
          </cell>
        </row>
        <row r="110">
          <cell r="B110">
            <v>6</v>
          </cell>
          <cell r="C110" t="str">
            <v>Погашение инвестиционных кредитов</v>
          </cell>
          <cell r="D110" t="str">
            <v>тыс.руб</v>
          </cell>
          <cell r="E110">
            <v>0</v>
          </cell>
          <cell r="F110">
            <v>0</v>
          </cell>
          <cell r="G110">
            <v>0</v>
          </cell>
          <cell r="J110">
            <v>0</v>
          </cell>
          <cell r="L110">
            <v>0</v>
          </cell>
          <cell r="S110">
            <v>0</v>
          </cell>
          <cell r="V110">
            <v>0</v>
          </cell>
          <cell r="X110">
            <v>0</v>
          </cell>
          <cell r="AB110">
            <v>0</v>
          </cell>
          <cell r="AD110">
            <v>0</v>
          </cell>
          <cell r="AE110">
            <v>0</v>
          </cell>
          <cell r="AF110" t="str">
            <v/>
          </cell>
        </row>
        <row r="113">
          <cell r="B113" t="str">
            <v>№ п/п</v>
          </cell>
          <cell r="C113" t="str">
            <v>Направления инвестиций</v>
          </cell>
          <cell r="D113" t="str">
            <v>Единицы измерения</v>
          </cell>
          <cell r="E113" t="str">
            <v xml:space="preserve"> 2007г. Факт</v>
          </cell>
          <cell r="F113" t="str">
            <v xml:space="preserve"> 2008г. Факт</v>
          </cell>
          <cell r="G113" t="str">
            <v xml:space="preserve"> 2009г. План</v>
          </cell>
          <cell r="H113" t="str">
            <v>В том числе по кварталам</v>
          </cell>
          <cell r="N113" t="str">
            <v xml:space="preserve"> 2010г. Прогноз</v>
          </cell>
          <cell r="O113" t="str">
            <v xml:space="preserve"> 2011г. Прогноз</v>
          </cell>
          <cell r="P113" t="str">
            <v xml:space="preserve"> 2012г. Прогноз</v>
          </cell>
          <cell r="Q113" t="str">
            <v xml:space="preserve"> 2013г. Прогноз</v>
          </cell>
          <cell r="S113" t="str">
            <v xml:space="preserve"> 2009г. Факт</v>
          </cell>
          <cell r="T113" t="str">
            <v>В том числе по кварталам</v>
          </cell>
          <cell r="AA113" t="str">
            <v>План отчётного периода</v>
          </cell>
          <cell r="AC113" t="str">
            <v>Факт за отчётный период</v>
          </cell>
          <cell r="AE113" t="str">
            <v>Отклонение факта от плана за год.</v>
          </cell>
        </row>
        <row r="114">
          <cell r="H114" t="str">
            <v>1 кв.</v>
          </cell>
          <cell r="I114" t="str">
            <v>2 кв.</v>
          </cell>
          <cell r="J114" t="str">
            <v>6 мес.</v>
          </cell>
          <cell r="K114" t="str">
            <v>3 кв.</v>
          </cell>
          <cell r="L114" t="str">
            <v>9 мес.</v>
          </cell>
          <cell r="M114" t="str">
            <v>4 кв.</v>
          </cell>
          <cell r="T114" t="str">
            <v>1 кв.</v>
          </cell>
          <cell r="U114" t="str">
            <v>2 кв.</v>
          </cell>
          <cell r="V114" t="str">
            <v>6 мес.</v>
          </cell>
          <cell r="W114" t="str">
            <v>3 кв.</v>
          </cell>
          <cell r="X114" t="str">
            <v>9 мес.</v>
          </cell>
          <cell r="Y114" t="str">
            <v>4 кв.</v>
          </cell>
          <cell r="AA114" t="str">
            <v>4 квартал</v>
          </cell>
          <cell r="AB114" t="str">
            <v>С начала года</v>
          </cell>
          <cell r="AC114" t="str">
            <v>4 квартал</v>
          </cell>
          <cell r="AD114" t="str">
            <v>С начала года</v>
          </cell>
          <cell r="AE114" t="str">
            <v>Абсолютное</v>
          </cell>
          <cell r="AF114" t="str">
            <v>Относительное</v>
          </cell>
        </row>
        <row r="115">
          <cell r="B115">
            <v>1</v>
          </cell>
          <cell r="C115">
            <v>2</v>
          </cell>
          <cell r="D115">
            <v>3</v>
          </cell>
          <cell r="E115">
            <v>3</v>
          </cell>
          <cell r="F115">
            <v>4</v>
          </cell>
          <cell r="G115">
            <v>5</v>
          </cell>
          <cell r="H115">
            <v>6</v>
          </cell>
          <cell r="I115">
            <v>7</v>
          </cell>
          <cell r="J115">
            <v>8</v>
          </cell>
          <cell r="K115">
            <v>9</v>
          </cell>
          <cell r="L115">
            <v>10</v>
          </cell>
          <cell r="M115">
            <v>11</v>
          </cell>
          <cell r="N115">
            <v>12</v>
          </cell>
          <cell r="O115">
            <v>13</v>
          </cell>
          <cell r="P115">
            <v>14</v>
          </cell>
          <cell r="Q115">
            <v>15</v>
          </cell>
          <cell r="S115">
            <v>16</v>
          </cell>
          <cell r="T115">
            <v>17</v>
          </cell>
          <cell r="U115">
            <v>18</v>
          </cell>
          <cell r="V115">
            <v>19</v>
          </cell>
          <cell r="W115">
            <v>20</v>
          </cell>
          <cell r="X115">
            <v>21</v>
          </cell>
          <cell r="Y115">
            <v>22</v>
          </cell>
          <cell r="AA115">
            <v>24</v>
          </cell>
          <cell r="AB115">
            <v>25</v>
          </cell>
          <cell r="AC115">
            <v>26</v>
          </cell>
          <cell r="AD115">
            <v>27</v>
          </cell>
          <cell r="AE115">
            <v>28</v>
          </cell>
          <cell r="AF115">
            <v>29</v>
          </cell>
        </row>
        <row r="116">
          <cell r="C116" t="str">
            <v>**)Акции</v>
          </cell>
        </row>
        <row r="117">
          <cell r="B117" t="str">
            <v>1</v>
          </cell>
          <cell r="C117" t="str">
            <v>Расшифровка вложений в акции</v>
          </cell>
          <cell r="D117" t="str">
            <v>тыс.руб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 t="str">
            <v/>
          </cell>
        </row>
        <row r="118">
          <cell r="B118" t="str">
            <v>2</v>
          </cell>
          <cell r="C118" t="str">
            <v>Расшифровка вложений в акции</v>
          </cell>
          <cell r="D118" t="str">
            <v>тыс.руб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 t="str">
            <v/>
          </cell>
        </row>
        <row r="119">
          <cell r="B119" t="str">
            <v>3</v>
          </cell>
          <cell r="C119" t="str">
            <v>Расшифровка вложений в акции</v>
          </cell>
          <cell r="D119" t="str">
            <v>тыс.руб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 t="str">
            <v/>
          </cell>
        </row>
        <row r="120">
          <cell r="B120" t="str">
            <v>4</v>
          </cell>
          <cell r="C120" t="str">
            <v>Расшифровка вложений в акции</v>
          </cell>
          <cell r="D120" t="str">
            <v>тыс.руб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 t="str">
            <v/>
          </cell>
        </row>
        <row r="121">
          <cell r="B121">
            <v>5</v>
          </cell>
          <cell r="C121" t="str">
            <v>Расшифровка вложений в акции</v>
          </cell>
          <cell r="D121" t="str">
            <v>тыс.руб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 t="str">
            <v/>
          </cell>
        </row>
        <row r="122">
          <cell r="B122">
            <v>6</v>
          </cell>
          <cell r="C122" t="str">
            <v>Расшифровка вложений в акции</v>
          </cell>
          <cell r="D122" t="str">
            <v>тыс.руб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 t="str">
            <v/>
          </cell>
        </row>
        <row r="123">
          <cell r="B123">
            <v>7</v>
          </cell>
          <cell r="C123" t="str">
            <v>Расшифровка вложений в акции</v>
          </cell>
          <cell r="D123" t="str">
            <v>тыс.руб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 t="str">
            <v/>
          </cell>
        </row>
        <row r="124">
          <cell r="B124">
            <v>8</v>
          </cell>
          <cell r="C124" t="str">
            <v>Расшифровка вложений в акции</v>
          </cell>
          <cell r="D124" t="str">
            <v>тыс.руб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 t="str">
            <v/>
          </cell>
        </row>
        <row r="125">
          <cell r="B125">
            <v>9</v>
          </cell>
          <cell r="C125" t="str">
            <v>Расшифровка вложений в акции</v>
          </cell>
          <cell r="D125" t="str">
            <v>тыс.руб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 t="str">
            <v/>
          </cell>
        </row>
        <row r="126">
          <cell r="B126">
            <v>10</v>
          </cell>
          <cell r="C126" t="str">
            <v>Расшифровка вложений в акции</v>
          </cell>
          <cell r="D126" t="str">
            <v>тыс.руб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 t="str">
            <v/>
          </cell>
        </row>
        <row r="127">
          <cell r="C127" t="str">
            <v>**)Облигации</v>
          </cell>
        </row>
        <row r="128">
          <cell r="B128" t="str">
            <v>1</v>
          </cell>
          <cell r="C128" t="str">
            <v>Расшифровка вложений в облигации</v>
          </cell>
          <cell r="D128" t="str">
            <v>тыс.руб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 t="str">
            <v/>
          </cell>
        </row>
        <row r="129">
          <cell r="B129">
            <v>2</v>
          </cell>
          <cell r="C129" t="str">
            <v>Расшифровка вложений в облигации</v>
          </cell>
          <cell r="D129" t="str">
            <v>тыс.руб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 t="str">
            <v/>
          </cell>
        </row>
        <row r="130">
          <cell r="B130">
            <v>3</v>
          </cell>
          <cell r="C130" t="str">
            <v>Расшифровка вложений в облигации</v>
          </cell>
          <cell r="D130" t="str">
            <v>тыс.руб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 t="str">
            <v/>
          </cell>
        </row>
        <row r="131">
          <cell r="B131">
            <v>4</v>
          </cell>
          <cell r="C131" t="str">
            <v>Расшифровка вложений в облигации</v>
          </cell>
          <cell r="D131" t="str">
            <v>тыс.руб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 t="str">
            <v/>
          </cell>
        </row>
        <row r="132">
          <cell r="B132">
            <v>5</v>
          </cell>
          <cell r="C132" t="str">
            <v>Расшифровка вложений в облигации</v>
          </cell>
          <cell r="D132" t="str">
            <v>тыс.руб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 t="str">
            <v/>
          </cell>
        </row>
        <row r="133">
          <cell r="B133">
            <v>6</v>
          </cell>
          <cell r="C133" t="str">
            <v>Расшифровка вложений в облигации</v>
          </cell>
          <cell r="D133" t="str">
            <v>тыс.руб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 t="str">
            <v/>
          </cell>
        </row>
        <row r="134">
          <cell r="B134">
            <v>7</v>
          </cell>
          <cell r="C134" t="str">
            <v>Расшифровка вложений в облигации</v>
          </cell>
          <cell r="D134" t="str">
            <v>тыс.руб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 t="str">
            <v/>
          </cell>
        </row>
        <row r="135">
          <cell r="B135">
            <v>8</v>
          </cell>
          <cell r="C135" t="str">
            <v>Расшифровка вложений в облигации</v>
          </cell>
          <cell r="D135" t="str">
            <v>тыс.руб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 t="str">
            <v/>
          </cell>
        </row>
        <row r="136">
          <cell r="B136">
            <v>9</v>
          </cell>
          <cell r="C136" t="str">
            <v>Расшифровка вложений в облигации</v>
          </cell>
          <cell r="D136" t="str">
            <v>тыс.руб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 t="str">
            <v/>
          </cell>
        </row>
        <row r="137">
          <cell r="B137">
            <v>10</v>
          </cell>
          <cell r="C137" t="str">
            <v>Расшифровка вложений в облигации</v>
          </cell>
          <cell r="D137" t="str">
            <v>тыс.руб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 t="str">
            <v/>
          </cell>
        </row>
        <row r="138">
          <cell r="C138" t="str">
            <v>**)Займы выданные</v>
          </cell>
        </row>
        <row r="139">
          <cell r="B139" t="str">
            <v>1</v>
          </cell>
          <cell r="C139" t="str">
            <v>Расшифровка выданных займов</v>
          </cell>
          <cell r="D139" t="str">
            <v>тыс.руб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 t="str">
            <v/>
          </cell>
        </row>
        <row r="140">
          <cell r="B140">
            <v>2</v>
          </cell>
          <cell r="C140" t="str">
            <v>Расшифровка выданных займов</v>
          </cell>
          <cell r="D140" t="str">
            <v>тыс.руб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 t="str">
            <v/>
          </cell>
        </row>
        <row r="141">
          <cell r="B141">
            <v>3</v>
          </cell>
          <cell r="C141" t="str">
            <v>Расшифровка выданных займов</v>
          </cell>
          <cell r="D141" t="str">
            <v>тыс.руб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 t="str">
            <v/>
          </cell>
        </row>
        <row r="142">
          <cell r="B142">
            <v>4</v>
          </cell>
          <cell r="C142" t="str">
            <v>Расшифровка выданных займов</v>
          </cell>
          <cell r="D142" t="str">
            <v>тыс.руб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 t="str">
            <v/>
          </cell>
        </row>
        <row r="143">
          <cell r="B143">
            <v>5</v>
          </cell>
          <cell r="C143" t="str">
            <v>Расшифровка выданных займов</v>
          </cell>
          <cell r="D143" t="str">
            <v>тыс.руб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 t="str">
            <v/>
          </cell>
        </row>
        <row r="144">
          <cell r="B144">
            <v>6</v>
          </cell>
          <cell r="C144" t="str">
            <v>Расшифровка выданных займов</v>
          </cell>
          <cell r="D144" t="str">
            <v>тыс.руб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 t="str">
            <v/>
          </cell>
        </row>
        <row r="145">
          <cell r="B145">
            <v>7</v>
          </cell>
          <cell r="C145" t="str">
            <v>Расшифровка выданных займов</v>
          </cell>
          <cell r="D145" t="str">
            <v>тыс.руб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 t="str">
            <v/>
          </cell>
        </row>
        <row r="146">
          <cell r="B146">
            <v>8</v>
          </cell>
          <cell r="C146" t="str">
            <v>Расшифровка выданных займов</v>
          </cell>
          <cell r="D146" t="str">
            <v>тыс.руб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 t="str">
            <v/>
          </cell>
        </row>
        <row r="147">
          <cell r="B147">
            <v>9</v>
          </cell>
          <cell r="C147" t="str">
            <v>Расшифровка выданных займов</v>
          </cell>
          <cell r="D147" t="str">
            <v>тыс.руб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 t="str">
            <v/>
          </cell>
        </row>
        <row r="148">
          <cell r="B148">
            <v>10</v>
          </cell>
          <cell r="C148" t="str">
            <v>Расшифровка выданных займов</v>
          </cell>
          <cell r="D148" t="str">
            <v>тыс.руб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 t="str">
            <v/>
          </cell>
        </row>
        <row r="149">
          <cell r="C149" t="str">
            <v>**)Векселя</v>
          </cell>
        </row>
        <row r="150">
          <cell r="B150" t="str">
            <v>1</v>
          </cell>
          <cell r="C150" t="str">
            <v>Расшифровка вложений в векселя</v>
          </cell>
          <cell r="D150" t="str">
            <v>тыс.руб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 t="str">
            <v/>
          </cell>
        </row>
        <row r="151">
          <cell r="B151">
            <v>2</v>
          </cell>
          <cell r="C151" t="str">
            <v>Расшифровка вложений в векселя</v>
          </cell>
          <cell r="D151" t="str">
            <v>тыс.руб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 t="str">
            <v/>
          </cell>
        </row>
        <row r="152">
          <cell r="B152">
            <v>3</v>
          </cell>
          <cell r="C152" t="str">
            <v>Расшифровка вложений в векселя</v>
          </cell>
          <cell r="D152" t="str">
            <v>тыс.руб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 t="str">
            <v/>
          </cell>
        </row>
        <row r="153">
          <cell r="B153">
            <v>4</v>
          </cell>
          <cell r="C153" t="str">
            <v>Расшифровка вложений в векселя</v>
          </cell>
          <cell r="D153" t="str">
            <v>тыс.руб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 t="str">
            <v/>
          </cell>
        </row>
        <row r="154">
          <cell r="B154">
            <v>5</v>
          </cell>
          <cell r="C154" t="str">
            <v>Расшифровка вложений в векселя</v>
          </cell>
          <cell r="D154" t="str">
            <v>тыс.руб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 t="str">
            <v/>
          </cell>
        </row>
        <row r="155">
          <cell r="B155">
            <v>6</v>
          </cell>
          <cell r="C155" t="str">
            <v>Расшифровка вложений в векселя</v>
          </cell>
          <cell r="D155" t="str">
            <v>тыс.руб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 t="str">
            <v/>
          </cell>
        </row>
        <row r="156">
          <cell r="B156">
            <v>7</v>
          </cell>
          <cell r="C156" t="str">
            <v>Расшифровка вложений в векселя</v>
          </cell>
          <cell r="D156" t="str">
            <v>тыс.руб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 t="str">
            <v/>
          </cell>
        </row>
        <row r="157">
          <cell r="B157">
            <v>8</v>
          </cell>
          <cell r="C157" t="str">
            <v>Расшифровка вложений в векселя</v>
          </cell>
          <cell r="D157" t="str">
            <v>тыс.руб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 t="str">
            <v/>
          </cell>
        </row>
        <row r="158">
          <cell r="B158">
            <v>9</v>
          </cell>
          <cell r="C158" t="str">
            <v>Расшифровка вложений в векселя</v>
          </cell>
          <cell r="D158" t="str">
            <v>тыс.руб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 t="str">
            <v/>
          </cell>
        </row>
        <row r="159">
          <cell r="B159">
            <v>10</v>
          </cell>
          <cell r="C159" t="str">
            <v>Расшифровка вложений в векселя</v>
          </cell>
          <cell r="D159" t="str">
            <v>тыс.руб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 t="str">
            <v/>
          </cell>
        </row>
        <row r="160">
          <cell r="C160" t="str">
            <v>**)Прочие финансовые вложения</v>
          </cell>
        </row>
        <row r="161">
          <cell r="B161" t="str">
            <v>1</v>
          </cell>
          <cell r="C161" t="str">
            <v>Расшифровка прочих финансовых вложений</v>
          </cell>
          <cell r="D161" t="str">
            <v>тыс.руб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 t="str">
            <v/>
          </cell>
        </row>
        <row r="162">
          <cell r="B162">
            <v>2</v>
          </cell>
          <cell r="C162" t="str">
            <v>Расшифровка прочих финансовых вложений</v>
          </cell>
          <cell r="D162" t="str">
            <v>тыс.руб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 t="str">
            <v/>
          </cell>
        </row>
        <row r="163">
          <cell r="B163">
            <v>3</v>
          </cell>
          <cell r="C163" t="str">
            <v>Расшифровка прочих финансовых вложений</v>
          </cell>
          <cell r="D163" t="str">
            <v>тыс.руб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 t="str">
            <v/>
          </cell>
        </row>
        <row r="164">
          <cell r="B164">
            <v>4</v>
          </cell>
          <cell r="C164" t="str">
            <v>Расшифровка прочих финансовых вложений</v>
          </cell>
          <cell r="D164" t="str">
            <v>тыс.руб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 t="str">
            <v/>
          </cell>
        </row>
        <row r="165">
          <cell r="B165">
            <v>5</v>
          </cell>
          <cell r="C165" t="str">
            <v>Расшифровка прочих финансовых вложений</v>
          </cell>
          <cell r="D165" t="str">
            <v>тыс.руб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 t="str">
            <v/>
          </cell>
        </row>
        <row r="166">
          <cell r="B166">
            <v>6</v>
          </cell>
          <cell r="C166" t="str">
            <v>Расшифровка прочих финансовых вложений</v>
          </cell>
          <cell r="D166" t="str">
            <v>тыс.руб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 t="str">
            <v/>
          </cell>
        </row>
        <row r="167">
          <cell r="B167">
            <v>7</v>
          </cell>
          <cell r="C167" t="str">
            <v>Расшифровка прочих финансовых вложений</v>
          </cell>
          <cell r="D167" t="str">
            <v>тыс.руб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 t="str">
            <v/>
          </cell>
        </row>
        <row r="168">
          <cell r="B168">
            <v>8</v>
          </cell>
          <cell r="C168" t="str">
            <v>Расшифровка прочих финансовых вложений</v>
          </cell>
          <cell r="D168" t="str">
            <v>тыс.руб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 t="str">
            <v/>
          </cell>
        </row>
        <row r="169">
          <cell r="B169">
            <v>9</v>
          </cell>
          <cell r="C169" t="str">
            <v>Расшифровка прочих финансовых вложений</v>
          </cell>
          <cell r="D169" t="str">
            <v>тыс.руб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 t="str">
            <v/>
          </cell>
        </row>
        <row r="170">
          <cell r="B170">
            <v>10</v>
          </cell>
          <cell r="C170" t="str">
            <v>Расшифровка прочих финансовых вложений</v>
          </cell>
          <cell r="D170" t="str">
            <v>тыс.руб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 t="str">
            <v/>
          </cell>
        </row>
        <row r="172">
          <cell r="C172" t="str">
            <v xml:space="preserve">Ввод основных фондов (без НДС) </v>
          </cell>
        </row>
        <row r="173">
          <cell r="B173" t="str">
            <v>№ п/п</v>
          </cell>
          <cell r="C173" t="str">
            <v>Ввод ОФ - направления и объекты</v>
          </cell>
          <cell r="D173" t="str">
            <v>Единицы измерения</v>
          </cell>
          <cell r="E173" t="str">
            <v xml:space="preserve"> 2007г. Факт</v>
          </cell>
          <cell r="F173" t="str">
            <v xml:space="preserve"> 2008г. Факт</v>
          </cell>
          <cell r="G173" t="str">
            <v xml:space="preserve"> 2009г. План</v>
          </cell>
          <cell r="H173" t="str">
            <v>В том числе по кварталам</v>
          </cell>
          <cell r="N173" t="str">
            <v xml:space="preserve"> 2010г. Прогноз</v>
          </cell>
          <cell r="O173" t="str">
            <v xml:space="preserve"> 2011г. Прогноз</v>
          </cell>
          <cell r="P173" t="str">
            <v xml:space="preserve"> 2012г. Прогноз</v>
          </cell>
          <cell r="Q173" t="str">
            <v xml:space="preserve"> 2013г. Прогноз</v>
          </cell>
          <cell r="S173" t="str">
            <v xml:space="preserve"> 2009г. Факт</v>
          </cell>
          <cell r="T173" t="str">
            <v>В том числе по кварталам</v>
          </cell>
          <cell r="AA173" t="str">
            <v>План отчётного периода</v>
          </cell>
          <cell r="AC173" t="str">
            <v>Факт за отчётный период</v>
          </cell>
          <cell r="AE173" t="str">
            <v>Отклонение факта от плана за год.</v>
          </cell>
        </row>
        <row r="174">
          <cell r="H174" t="str">
            <v>1 кв.</v>
          </cell>
          <cell r="I174" t="str">
            <v>2 кв.</v>
          </cell>
          <cell r="J174" t="str">
            <v>6 мес.</v>
          </cell>
          <cell r="K174" t="str">
            <v>3 кв.</v>
          </cell>
          <cell r="L174" t="str">
            <v>9 мес.</v>
          </cell>
          <cell r="M174" t="str">
            <v>4 кв.</v>
          </cell>
          <cell r="T174" t="str">
            <v>1 кв.</v>
          </cell>
          <cell r="U174" t="str">
            <v>2 кв.</v>
          </cell>
          <cell r="V174" t="str">
            <v>6 мес.</v>
          </cell>
          <cell r="W174" t="str">
            <v>3 кв.</v>
          </cell>
          <cell r="X174" t="str">
            <v>9 мес.</v>
          </cell>
          <cell r="Y174" t="str">
            <v>4 кв.</v>
          </cell>
          <cell r="AA174" t="str">
            <v>4 квартал</v>
          </cell>
          <cell r="AB174" t="str">
            <v>С начала года</v>
          </cell>
          <cell r="AC174" t="str">
            <v>4 квартал</v>
          </cell>
          <cell r="AD174" t="str">
            <v>С начала года</v>
          </cell>
          <cell r="AE174" t="str">
            <v>Абсолютное</v>
          </cell>
          <cell r="AF174" t="str">
            <v>Относительное</v>
          </cell>
        </row>
        <row r="175">
          <cell r="B175">
            <v>1</v>
          </cell>
          <cell r="C175">
            <v>2</v>
          </cell>
          <cell r="D175">
            <v>3</v>
          </cell>
          <cell r="E175">
            <v>4</v>
          </cell>
          <cell r="F175">
            <v>5</v>
          </cell>
          <cell r="G175">
            <v>6</v>
          </cell>
          <cell r="H175">
            <v>7</v>
          </cell>
          <cell r="I175">
            <v>8</v>
          </cell>
          <cell r="J175">
            <v>9</v>
          </cell>
          <cell r="K175">
            <v>10</v>
          </cell>
          <cell r="L175">
            <v>11</v>
          </cell>
          <cell r="M175">
            <v>12</v>
          </cell>
          <cell r="N175">
            <v>13</v>
          </cell>
          <cell r="O175">
            <v>14</v>
          </cell>
          <cell r="P175">
            <v>15</v>
          </cell>
          <cell r="Q175">
            <v>16</v>
          </cell>
          <cell r="S175">
            <v>17</v>
          </cell>
          <cell r="T175">
            <v>18</v>
          </cell>
          <cell r="U175">
            <v>19</v>
          </cell>
          <cell r="V175">
            <v>20</v>
          </cell>
          <cell r="W175">
            <v>21</v>
          </cell>
          <cell r="X175">
            <v>22</v>
          </cell>
          <cell r="Y175">
            <v>23</v>
          </cell>
          <cell r="AA175">
            <v>24</v>
          </cell>
          <cell r="AB175">
            <v>25</v>
          </cell>
          <cell r="AC175">
            <v>26</v>
          </cell>
          <cell r="AD175">
            <v>27</v>
          </cell>
          <cell r="AE175">
            <v>28</v>
          </cell>
          <cell r="AF175">
            <v>29</v>
          </cell>
        </row>
        <row r="176">
          <cell r="C176" t="str">
            <v>Инвестиции, всего (сумма строк 1, 2, 3, 4)</v>
          </cell>
          <cell r="D176" t="str">
            <v>тыс.руб</v>
          </cell>
          <cell r="E176">
            <v>334957</v>
          </cell>
          <cell r="F176">
            <v>279089</v>
          </cell>
          <cell r="G176">
            <v>217764</v>
          </cell>
          <cell r="H176">
            <v>21945</v>
          </cell>
          <cell r="I176">
            <v>63980</v>
          </cell>
          <cell r="J176">
            <v>85925</v>
          </cell>
          <cell r="K176">
            <v>29709</v>
          </cell>
          <cell r="L176">
            <v>115634</v>
          </cell>
          <cell r="M176">
            <v>102130</v>
          </cell>
          <cell r="N176">
            <v>1451177</v>
          </cell>
          <cell r="O176">
            <v>1276163</v>
          </cell>
          <cell r="P176">
            <v>1304200</v>
          </cell>
          <cell r="Q176">
            <v>0</v>
          </cell>
          <cell r="S176">
            <v>227960</v>
          </cell>
          <cell r="T176">
            <v>21945</v>
          </cell>
          <cell r="U176">
            <v>63980</v>
          </cell>
          <cell r="V176">
            <v>85925</v>
          </cell>
          <cell r="W176">
            <v>31285</v>
          </cell>
          <cell r="X176">
            <v>117210</v>
          </cell>
          <cell r="Y176">
            <v>110750</v>
          </cell>
          <cell r="AA176">
            <v>102130</v>
          </cell>
          <cell r="AB176">
            <v>217764</v>
          </cell>
          <cell r="AC176">
            <v>117620</v>
          </cell>
          <cell r="AD176">
            <v>234830</v>
          </cell>
          <cell r="AE176">
            <v>17066</v>
          </cell>
          <cell r="AF176">
            <v>7.836924376848331E-2</v>
          </cell>
        </row>
        <row r="177">
          <cell r="B177" t="str">
            <v>1.</v>
          </cell>
          <cell r="C177" t="str">
            <v>Инвестиции в основной капитал</v>
          </cell>
          <cell r="D177" t="str">
            <v>тыс.руб</v>
          </cell>
          <cell r="E177">
            <v>334957</v>
          </cell>
          <cell r="F177">
            <v>279089</v>
          </cell>
          <cell r="G177">
            <v>217764</v>
          </cell>
          <cell r="H177">
            <v>21945</v>
          </cell>
          <cell r="I177">
            <v>63980</v>
          </cell>
          <cell r="J177">
            <v>85925</v>
          </cell>
          <cell r="K177">
            <v>29709</v>
          </cell>
          <cell r="L177">
            <v>115634</v>
          </cell>
          <cell r="M177">
            <v>102130</v>
          </cell>
          <cell r="N177">
            <v>1451177</v>
          </cell>
          <cell r="O177">
            <v>1276163</v>
          </cell>
          <cell r="P177">
            <v>1304200</v>
          </cell>
          <cell r="Q177">
            <v>0</v>
          </cell>
          <cell r="S177">
            <v>227960</v>
          </cell>
          <cell r="T177">
            <v>21945</v>
          </cell>
          <cell r="U177">
            <v>63980</v>
          </cell>
          <cell r="V177">
            <v>85925</v>
          </cell>
          <cell r="W177">
            <v>31285</v>
          </cell>
          <cell r="X177">
            <v>117210</v>
          </cell>
          <cell r="Y177">
            <v>110750</v>
          </cell>
          <cell r="AA177">
            <v>102130</v>
          </cell>
          <cell r="AB177">
            <v>217764</v>
          </cell>
          <cell r="AC177">
            <v>117620</v>
          </cell>
          <cell r="AD177">
            <v>234830</v>
          </cell>
          <cell r="AE177">
            <v>17066</v>
          </cell>
          <cell r="AF177">
            <v>7.836924376848331E-2</v>
          </cell>
        </row>
        <row r="178">
          <cell r="B178" t="str">
            <v>1.1.</v>
          </cell>
          <cell r="C178" t="str">
            <v xml:space="preserve">Инвестиции на производственное развитие </v>
          </cell>
          <cell r="D178" t="str">
            <v>тыс.руб</v>
          </cell>
          <cell r="E178">
            <v>303182</v>
          </cell>
          <cell r="F178">
            <v>277993</v>
          </cell>
          <cell r="G178">
            <v>217219</v>
          </cell>
          <cell r="H178">
            <v>21585</v>
          </cell>
          <cell r="I178">
            <v>63927</v>
          </cell>
          <cell r="J178">
            <v>85512</v>
          </cell>
          <cell r="K178">
            <v>29577</v>
          </cell>
          <cell r="L178">
            <v>115089</v>
          </cell>
          <cell r="M178">
            <v>102130</v>
          </cell>
          <cell r="N178">
            <v>1451177</v>
          </cell>
          <cell r="O178">
            <v>1276163</v>
          </cell>
          <cell r="P178">
            <v>1304200</v>
          </cell>
          <cell r="Q178">
            <v>0</v>
          </cell>
          <cell r="S178">
            <v>227391</v>
          </cell>
          <cell r="T178">
            <v>21585</v>
          </cell>
          <cell r="U178">
            <v>63927</v>
          </cell>
          <cell r="V178">
            <v>85512</v>
          </cell>
          <cell r="W178">
            <v>31129</v>
          </cell>
          <cell r="X178">
            <v>116641</v>
          </cell>
          <cell r="Y178">
            <v>110750</v>
          </cell>
          <cell r="AA178">
            <v>102130</v>
          </cell>
          <cell r="AB178">
            <v>217219</v>
          </cell>
          <cell r="AC178">
            <v>117620</v>
          </cell>
          <cell r="AD178">
            <v>234261</v>
          </cell>
          <cell r="AE178">
            <v>17042</v>
          </cell>
          <cell r="AF178">
            <v>7.8455383737150067E-2</v>
          </cell>
        </row>
        <row r="179">
          <cell r="B179" t="str">
            <v>1.1.1.</v>
          </cell>
          <cell r="C179" t="str">
            <v xml:space="preserve">Техническое перевооружение и реконструкция действующих предприятий </v>
          </cell>
          <cell r="D179" t="str">
            <v>тыс.руб</v>
          </cell>
          <cell r="E179">
            <v>303182</v>
          </cell>
          <cell r="F179">
            <v>257000</v>
          </cell>
          <cell r="G179">
            <v>211055</v>
          </cell>
          <cell r="H179">
            <v>21585</v>
          </cell>
          <cell r="I179">
            <v>63927</v>
          </cell>
          <cell r="J179">
            <v>85512</v>
          </cell>
          <cell r="K179">
            <v>29577</v>
          </cell>
          <cell r="L179">
            <v>115089</v>
          </cell>
          <cell r="M179">
            <v>95966</v>
          </cell>
          <cell r="N179">
            <v>741177</v>
          </cell>
          <cell r="O179">
            <v>534163</v>
          </cell>
          <cell r="P179">
            <v>671800</v>
          </cell>
          <cell r="S179">
            <v>215422</v>
          </cell>
          <cell r="T179">
            <v>21585</v>
          </cell>
          <cell r="U179">
            <v>58843</v>
          </cell>
          <cell r="V179">
            <v>80428</v>
          </cell>
          <cell r="W179">
            <v>31129</v>
          </cell>
          <cell r="X179">
            <v>111557</v>
          </cell>
          <cell r="Y179">
            <v>103865</v>
          </cell>
          <cell r="AA179">
            <v>95966</v>
          </cell>
          <cell r="AB179">
            <v>211055</v>
          </cell>
          <cell r="AC179">
            <v>110735</v>
          </cell>
          <cell r="AD179">
            <v>222292</v>
          </cell>
          <cell r="AE179">
            <v>11237</v>
          </cell>
          <cell r="AF179">
            <v>5.3242045912202982E-2</v>
          </cell>
        </row>
        <row r="180">
          <cell r="B180" t="str">
            <v>1.1.2.</v>
          </cell>
          <cell r="C180" t="str">
            <v>Новое строительство и расширение действующих предприятий</v>
          </cell>
          <cell r="D180" t="str">
            <v>тыс.руб</v>
          </cell>
          <cell r="E180">
            <v>0</v>
          </cell>
          <cell r="F180">
            <v>20993</v>
          </cell>
          <cell r="G180">
            <v>6164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6164</v>
          </cell>
          <cell r="N180">
            <v>710000</v>
          </cell>
          <cell r="O180">
            <v>742000</v>
          </cell>
          <cell r="P180">
            <v>632400</v>
          </cell>
          <cell r="S180">
            <v>11969</v>
          </cell>
          <cell r="T180">
            <v>0</v>
          </cell>
          <cell r="U180">
            <v>5084</v>
          </cell>
          <cell r="V180">
            <v>5084</v>
          </cell>
          <cell r="W180">
            <v>0</v>
          </cell>
          <cell r="X180">
            <v>5084</v>
          </cell>
          <cell r="Y180">
            <v>6885</v>
          </cell>
          <cell r="AA180">
            <v>6164</v>
          </cell>
          <cell r="AB180">
            <v>6164</v>
          </cell>
          <cell r="AC180">
            <v>6885</v>
          </cell>
          <cell r="AD180">
            <v>11969</v>
          </cell>
          <cell r="AE180">
            <v>5805</v>
          </cell>
          <cell r="AF180">
            <v>0.94175859831278386</v>
          </cell>
        </row>
        <row r="181">
          <cell r="B181" t="str">
            <v>1.1.2.1</v>
          </cell>
          <cell r="C181" t="str">
            <v xml:space="preserve"> - технологическое присоединение потребителей</v>
          </cell>
          <cell r="D181" t="str">
            <v>тыс.руб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710000</v>
          </cell>
          <cell r="O181">
            <v>697000</v>
          </cell>
          <cell r="P181">
            <v>610000</v>
          </cell>
          <cell r="S181">
            <v>8070</v>
          </cell>
          <cell r="T181">
            <v>0</v>
          </cell>
          <cell r="U181">
            <v>5084</v>
          </cell>
          <cell r="V181">
            <v>5084</v>
          </cell>
          <cell r="W181">
            <v>0</v>
          </cell>
          <cell r="X181">
            <v>5084</v>
          </cell>
          <cell r="Y181">
            <v>2986</v>
          </cell>
          <cell r="AA181">
            <v>0</v>
          </cell>
          <cell r="AB181">
            <v>0</v>
          </cell>
          <cell r="AC181">
            <v>2986</v>
          </cell>
          <cell r="AD181">
            <v>8070</v>
          </cell>
          <cell r="AE181">
            <v>8070</v>
          </cell>
          <cell r="AF181" t="str">
            <v/>
          </cell>
        </row>
        <row r="182">
          <cell r="B182" t="str">
            <v>1.2.</v>
          </cell>
          <cell r="C182" t="str">
            <v>Приобретение объектов основных средств</v>
          </cell>
          <cell r="D182" t="str">
            <v>тыс.руб</v>
          </cell>
          <cell r="E182">
            <v>31775</v>
          </cell>
          <cell r="F182">
            <v>1096</v>
          </cell>
          <cell r="G182">
            <v>545</v>
          </cell>
          <cell r="H182">
            <v>360</v>
          </cell>
          <cell r="I182">
            <v>53</v>
          </cell>
          <cell r="J182">
            <v>413</v>
          </cell>
          <cell r="K182">
            <v>132</v>
          </cell>
          <cell r="L182">
            <v>545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S182">
            <v>569</v>
          </cell>
          <cell r="T182">
            <v>360</v>
          </cell>
          <cell r="U182">
            <v>53</v>
          </cell>
          <cell r="V182">
            <v>413</v>
          </cell>
          <cell r="W182">
            <v>156</v>
          </cell>
          <cell r="X182">
            <v>569</v>
          </cell>
          <cell r="Y182">
            <v>0</v>
          </cell>
          <cell r="AA182">
            <v>0</v>
          </cell>
          <cell r="AB182">
            <v>545</v>
          </cell>
          <cell r="AC182">
            <v>0</v>
          </cell>
          <cell r="AD182">
            <v>569</v>
          </cell>
          <cell r="AE182">
            <v>24</v>
          </cell>
          <cell r="AF182">
            <v>4.4036697247706424E-2</v>
          </cell>
        </row>
        <row r="183">
          <cell r="B183" t="str">
            <v>1.3.</v>
          </cell>
          <cell r="C183" t="str">
            <v>Инвестиции в развитие непроизводственной сферы</v>
          </cell>
          <cell r="D183" t="str">
            <v>тыс.руб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 t="str">
            <v/>
          </cell>
        </row>
        <row r="184">
          <cell r="B184">
            <v>3</v>
          </cell>
          <cell r="C184" t="str">
            <v>Нематериальные активы</v>
          </cell>
          <cell r="D184" t="str">
            <v>тыс.руб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 t="str">
            <v/>
          </cell>
        </row>
        <row r="185">
          <cell r="B185">
            <v>4</v>
          </cell>
          <cell r="C185" t="str">
            <v xml:space="preserve">Прочие вложения      </v>
          </cell>
          <cell r="D185" t="str">
            <v>тыс.руб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 t="str">
            <v/>
          </cell>
        </row>
        <row r="186">
          <cell r="B186" t="str">
            <v>1а</v>
          </cell>
          <cell r="C186" t="str">
            <v xml:space="preserve">Объекты инвестиций в основной капитал (расшифровка стр.1) </v>
          </cell>
          <cell r="D186" t="str">
            <v>тыс.руб</v>
          </cell>
          <cell r="E186">
            <v>334957</v>
          </cell>
          <cell r="F186">
            <v>279089</v>
          </cell>
          <cell r="G186">
            <v>217764</v>
          </cell>
          <cell r="H186">
            <v>21945</v>
          </cell>
          <cell r="I186">
            <v>63980</v>
          </cell>
          <cell r="J186">
            <v>85925</v>
          </cell>
          <cell r="K186">
            <v>29709</v>
          </cell>
          <cell r="L186">
            <v>115634</v>
          </cell>
          <cell r="M186">
            <v>102130</v>
          </cell>
          <cell r="N186">
            <v>1451177</v>
          </cell>
          <cell r="O186">
            <v>1276163</v>
          </cell>
          <cell r="P186">
            <v>1304200</v>
          </cell>
          <cell r="Q186">
            <v>0</v>
          </cell>
          <cell r="S186">
            <v>227960</v>
          </cell>
          <cell r="T186">
            <v>21945</v>
          </cell>
          <cell r="U186">
            <v>63980</v>
          </cell>
          <cell r="V186">
            <v>85925</v>
          </cell>
          <cell r="W186">
            <v>31285</v>
          </cell>
          <cell r="X186">
            <v>117210</v>
          </cell>
          <cell r="Y186">
            <v>110750</v>
          </cell>
          <cell r="AA186">
            <v>102130</v>
          </cell>
          <cell r="AB186">
            <v>217764</v>
          </cell>
          <cell r="AC186">
            <v>117620</v>
          </cell>
          <cell r="AD186">
            <v>234830</v>
          </cell>
          <cell r="AE186">
            <v>17066</v>
          </cell>
          <cell r="AF186">
            <v>7.836924376848331E-2</v>
          </cell>
        </row>
        <row r="187">
          <cell r="B187" t="str">
            <v>1а.1</v>
          </cell>
          <cell r="C187" t="str">
            <v>Объекты генерации</v>
          </cell>
          <cell r="D187" t="str">
            <v>тыс.руб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 t="str">
            <v/>
          </cell>
        </row>
        <row r="188">
          <cell r="B188" t="str">
            <v>1а.1.1</v>
          </cell>
          <cell r="C188" t="str">
            <v xml:space="preserve">   - гидроэлектростанции</v>
          </cell>
          <cell r="D188" t="str">
            <v>тыс.руб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 t="str">
            <v/>
          </cell>
        </row>
        <row r="189">
          <cell r="B189" t="str">
            <v>1а.1.2</v>
          </cell>
          <cell r="C189" t="str">
            <v xml:space="preserve">   - зоны затопления</v>
          </cell>
          <cell r="D189" t="str">
            <v>тыс.руб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 t="str">
            <v/>
          </cell>
        </row>
        <row r="190">
          <cell r="B190" t="str">
            <v>1а.1.3</v>
          </cell>
          <cell r="C190" t="str">
            <v xml:space="preserve">   - тепловые электростанции </v>
          </cell>
          <cell r="D190" t="str">
            <v>тыс.руб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 t="str">
            <v/>
          </cell>
        </row>
        <row r="191">
          <cell r="B191" t="str">
            <v>1а.2</v>
          </cell>
          <cell r="C191" t="str">
            <v>Электросетевые объекты</v>
          </cell>
          <cell r="D191" t="str">
            <v>тыс.руб</v>
          </cell>
          <cell r="E191">
            <v>291526</v>
          </cell>
          <cell r="F191">
            <v>245601</v>
          </cell>
          <cell r="G191">
            <v>122137</v>
          </cell>
          <cell r="H191">
            <v>7438</v>
          </cell>
          <cell r="I191">
            <v>6211</v>
          </cell>
          <cell r="J191">
            <v>13649</v>
          </cell>
          <cell r="K191">
            <v>23108</v>
          </cell>
          <cell r="L191">
            <v>36757</v>
          </cell>
          <cell r="M191">
            <v>85380</v>
          </cell>
          <cell r="N191">
            <v>1331612</v>
          </cell>
          <cell r="O191">
            <v>1165604</v>
          </cell>
          <cell r="P191">
            <v>1129751</v>
          </cell>
          <cell r="Q191">
            <v>0</v>
          </cell>
          <cell r="S191">
            <v>125808</v>
          </cell>
          <cell r="T191">
            <v>7438</v>
          </cell>
          <cell r="U191">
            <v>6211</v>
          </cell>
          <cell r="V191">
            <v>13649</v>
          </cell>
          <cell r="W191">
            <v>23993</v>
          </cell>
          <cell r="X191">
            <v>37642</v>
          </cell>
          <cell r="Y191">
            <v>88166</v>
          </cell>
          <cell r="AA191">
            <v>85380</v>
          </cell>
          <cell r="AB191">
            <v>122137</v>
          </cell>
          <cell r="AC191">
            <v>95036</v>
          </cell>
          <cell r="AD191">
            <v>132678</v>
          </cell>
          <cell r="AE191">
            <v>10541</v>
          </cell>
          <cell r="AF191">
            <v>8.6304723384396209E-2</v>
          </cell>
        </row>
        <row r="192">
          <cell r="B192" t="str">
            <v>1а.2.1</v>
          </cell>
          <cell r="C192" t="str">
            <v xml:space="preserve">   - электрические линии</v>
          </cell>
          <cell r="D192" t="str">
            <v>тыс.руб</v>
          </cell>
          <cell r="E192">
            <v>167374</v>
          </cell>
          <cell r="F192">
            <v>95614</v>
          </cell>
          <cell r="G192">
            <v>17543</v>
          </cell>
          <cell r="H192">
            <v>271</v>
          </cell>
          <cell r="I192">
            <v>1162</v>
          </cell>
          <cell r="J192">
            <v>1433</v>
          </cell>
          <cell r="K192">
            <v>616</v>
          </cell>
          <cell r="L192">
            <v>2049</v>
          </cell>
          <cell r="M192">
            <v>15494</v>
          </cell>
          <cell r="N192">
            <v>742421</v>
          </cell>
          <cell r="O192">
            <v>585474</v>
          </cell>
          <cell r="P192">
            <v>487125</v>
          </cell>
          <cell r="S192">
            <v>20443</v>
          </cell>
          <cell r="T192">
            <v>271</v>
          </cell>
          <cell r="U192">
            <v>1162</v>
          </cell>
          <cell r="V192">
            <v>1433</v>
          </cell>
          <cell r="W192">
            <v>1050</v>
          </cell>
          <cell r="X192">
            <v>2483</v>
          </cell>
          <cell r="Y192">
            <v>17960</v>
          </cell>
          <cell r="AA192">
            <v>15494</v>
          </cell>
          <cell r="AB192">
            <v>17543</v>
          </cell>
          <cell r="AC192">
            <v>17960</v>
          </cell>
          <cell r="AD192">
            <v>20443</v>
          </cell>
          <cell r="AE192">
            <v>2900</v>
          </cell>
          <cell r="AF192">
            <v>0.16530810009690475</v>
          </cell>
        </row>
        <row r="193">
          <cell r="B193" t="str">
            <v>1а.2.2</v>
          </cell>
          <cell r="C193" t="str">
            <v xml:space="preserve">   - машины и оборудование подстанций</v>
          </cell>
          <cell r="D193" t="str">
            <v>тыс.руб</v>
          </cell>
          <cell r="E193">
            <v>124152</v>
          </cell>
          <cell r="F193">
            <v>149987</v>
          </cell>
          <cell r="G193">
            <v>104594</v>
          </cell>
          <cell r="H193">
            <v>7167</v>
          </cell>
          <cell r="I193">
            <v>5049</v>
          </cell>
          <cell r="J193">
            <v>12216</v>
          </cell>
          <cell r="K193">
            <v>22492</v>
          </cell>
          <cell r="L193">
            <v>34708</v>
          </cell>
          <cell r="M193">
            <v>69886</v>
          </cell>
          <cell r="N193">
            <v>589191</v>
          </cell>
          <cell r="O193">
            <v>580130</v>
          </cell>
          <cell r="P193">
            <v>642626</v>
          </cell>
          <cell r="S193">
            <v>105365</v>
          </cell>
          <cell r="T193">
            <v>7167</v>
          </cell>
          <cell r="U193">
            <v>5049</v>
          </cell>
          <cell r="V193">
            <v>12216</v>
          </cell>
          <cell r="W193">
            <v>22943</v>
          </cell>
          <cell r="X193">
            <v>35159</v>
          </cell>
          <cell r="Y193">
            <v>70206</v>
          </cell>
          <cell r="AA193">
            <v>69886</v>
          </cell>
          <cell r="AB193">
            <v>104594</v>
          </cell>
          <cell r="AC193">
            <v>77076</v>
          </cell>
          <cell r="AD193">
            <v>112235</v>
          </cell>
          <cell r="AE193">
            <v>7641</v>
          </cell>
          <cell r="AF193">
            <v>7.3053903665602229E-2</v>
          </cell>
        </row>
        <row r="194">
          <cell r="B194" t="str">
            <v>1а.3</v>
          </cell>
          <cell r="C194" t="str">
            <v>Тепловые сети</v>
          </cell>
          <cell r="D194" t="str">
            <v>тыс.руб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 t="str">
            <v/>
          </cell>
        </row>
        <row r="195">
          <cell r="B195" t="str">
            <v>1а.4</v>
          </cell>
          <cell r="C195" t="str">
            <v>АИИС КУЭ</v>
          </cell>
          <cell r="D195" t="str">
            <v>тыс.руб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30665</v>
          </cell>
          <cell r="O195">
            <v>31159</v>
          </cell>
          <cell r="P195">
            <v>35149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 t="str">
            <v/>
          </cell>
        </row>
        <row r="196">
          <cell r="B196" t="str">
            <v>1а.5</v>
          </cell>
          <cell r="C196" t="str">
            <v>Объекты производственной инфраструктуры</v>
          </cell>
          <cell r="D196" t="str">
            <v>тыс.руб</v>
          </cell>
          <cell r="E196">
            <v>40907</v>
          </cell>
          <cell r="F196">
            <v>16736</v>
          </cell>
          <cell r="G196">
            <v>69717</v>
          </cell>
          <cell r="H196">
            <v>0</v>
          </cell>
          <cell r="I196">
            <v>54661</v>
          </cell>
          <cell r="J196">
            <v>54661</v>
          </cell>
          <cell r="K196">
            <v>2398</v>
          </cell>
          <cell r="L196">
            <v>57059</v>
          </cell>
          <cell r="M196">
            <v>12658</v>
          </cell>
          <cell r="N196">
            <v>35900</v>
          </cell>
          <cell r="O196">
            <v>13400</v>
          </cell>
          <cell r="P196">
            <v>60300</v>
          </cell>
          <cell r="S196">
            <v>75298</v>
          </cell>
          <cell r="T196">
            <v>0</v>
          </cell>
          <cell r="U196">
            <v>54661</v>
          </cell>
          <cell r="V196">
            <v>54661</v>
          </cell>
          <cell r="W196">
            <v>2397</v>
          </cell>
          <cell r="X196">
            <v>57058</v>
          </cell>
          <cell r="Y196">
            <v>18240</v>
          </cell>
          <cell r="AA196">
            <v>12658</v>
          </cell>
          <cell r="AB196">
            <v>69717</v>
          </cell>
          <cell r="AC196">
            <v>18240</v>
          </cell>
          <cell r="AD196">
            <v>75298</v>
          </cell>
          <cell r="AE196">
            <v>5581</v>
          </cell>
          <cell r="AF196">
            <v>8.0052211081945573E-2</v>
          </cell>
        </row>
        <row r="197">
          <cell r="B197" t="str">
            <v>1а.6</v>
          </cell>
          <cell r="C197" t="str">
            <v>Прочие производственные и хозяйственные объекты</v>
          </cell>
          <cell r="D197" t="str">
            <v>тыс.руб</v>
          </cell>
          <cell r="E197">
            <v>0</v>
          </cell>
          <cell r="F197">
            <v>16752</v>
          </cell>
          <cell r="G197">
            <v>25910</v>
          </cell>
          <cell r="H197">
            <v>14507</v>
          </cell>
          <cell r="I197">
            <v>3108</v>
          </cell>
          <cell r="J197">
            <v>17615</v>
          </cell>
          <cell r="K197">
            <v>4203</v>
          </cell>
          <cell r="L197">
            <v>21818</v>
          </cell>
          <cell r="M197">
            <v>4092</v>
          </cell>
          <cell r="N197">
            <v>51000</v>
          </cell>
          <cell r="O197">
            <v>60000</v>
          </cell>
          <cell r="P197">
            <v>71000</v>
          </cell>
          <cell r="S197">
            <v>26854</v>
          </cell>
          <cell r="T197">
            <v>14507</v>
          </cell>
          <cell r="U197">
            <v>3108</v>
          </cell>
          <cell r="V197">
            <v>17615</v>
          </cell>
          <cell r="W197">
            <v>4895</v>
          </cell>
          <cell r="X197">
            <v>22510</v>
          </cell>
          <cell r="Y197">
            <v>4344</v>
          </cell>
          <cell r="AA197">
            <v>4092</v>
          </cell>
          <cell r="AB197">
            <v>25910</v>
          </cell>
          <cell r="AC197">
            <v>4344</v>
          </cell>
          <cell r="AD197">
            <v>26854</v>
          </cell>
          <cell r="AE197">
            <v>944</v>
          </cell>
          <cell r="AF197">
            <v>3.643380934002316E-2</v>
          </cell>
        </row>
        <row r="198">
          <cell r="B198" t="str">
            <v>1а.7</v>
          </cell>
          <cell r="C198" t="str">
            <v xml:space="preserve">Проектно-изыскательские работы </v>
          </cell>
          <cell r="D198" t="str">
            <v>тыс.руб</v>
          </cell>
          <cell r="E198">
            <v>2524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2000</v>
          </cell>
          <cell r="O198">
            <v>6000</v>
          </cell>
          <cell r="P198">
            <v>8000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 t="str">
            <v/>
          </cell>
        </row>
        <row r="199">
          <cell r="B199">
            <v>5</v>
          </cell>
          <cell r="C199" t="str">
            <v>Справочно: Кроме того, НДС планируемый к возмещению от ввода основных фондов</v>
          </cell>
          <cell r="D199" t="str">
            <v>тыс.руб</v>
          </cell>
          <cell r="E199">
            <v>7867</v>
          </cell>
          <cell r="F199">
            <v>2227</v>
          </cell>
          <cell r="G199">
            <v>24515</v>
          </cell>
          <cell r="H199">
            <v>1210</v>
          </cell>
          <cell r="I199">
            <v>419</v>
          </cell>
          <cell r="J199">
            <v>1629</v>
          </cell>
          <cell r="K199">
            <v>4503</v>
          </cell>
          <cell r="L199">
            <v>6132</v>
          </cell>
          <cell r="M199">
            <v>18383</v>
          </cell>
          <cell r="N199">
            <v>261211.9</v>
          </cell>
          <cell r="O199">
            <v>227999.3</v>
          </cell>
          <cell r="P199">
            <v>234756</v>
          </cell>
          <cell r="S199">
            <v>2934</v>
          </cell>
          <cell r="T199">
            <v>1210</v>
          </cell>
          <cell r="U199">
            <v>419</v>
          </cell>
          <cell r="V199">
            <v>1629</v>
          </cell>
          <cell r="W199">
            <v>726</v>
          </cell>
          <cell r="X199">
            <v>2355</v>
          </cell>
          <cell r="Y199">
            <v>579</v>
          </cell>
          <cell r="AA199">
            <v>18383</v>
          </cell>
          <cell r="AB199">
            <v>24515</v>
          </cell>
          <cell r="AC199">
            <v>579</v>
          </cell>
          <cell r="AD199">
            <v>2934</v>
          </cell>
          <cell r="AE199">
            <v>-21581</v>
          </cell>
          <cell r="AF199">
            <v>-0.88031817254741995</v>
          </cell>
        </row>
        <row r="201">
          <cell r="C201" t="str">
            <v>Финансирование инвестиционной программы включая НДС (по источникам, денежные и неденежные оттоки)</v>
          </cell>
        </row>
        <row r="202">
          <cell r="B202" t="str">
            <v>№ п/п</v>
          </cell>
          <cell r="C202" t="str">
            <v xml:space="preserve">Источники, направленные на финансирование инвестиционной программы </v>
          </cell>
          <cell r="D202" t="str">
            <v>Единицы измерения</v>
          </cell>
          <cell r="E202" t="str">
            <v xml:space="preserve"> 2007г. Факт</v>
          </cell>
          <cell r="F202" t="str">
            <v xml:space="preserve"> 2008г. Факт</v>
          </cell>
          <cell r="G202" t="str">
            <v xml:space="preserve"> 2009г. План</v>
          </cell>
          <cell r="H202" t="str">
            <v>В том числе по кварталам</v>
          </cell>
          <cell r="N202" t="str">
            <v xml:space="preserve"> 2010г. Прогноз</v>
          </cell>
          <cell r="O202" t="str">
            <v xml:space="preserve"> 2011г. Прогноз</v>
          </cell>
          <cell r="P202" t="str">
            <v xml:space="preserve"> 2012г. Прогноз</v>
          </cell>
          <cell r="Q202" t="str">
            <v xml:space="preserve"> 2013г. Прогноз</v>
          </cell>
          <cell r="S202" t="str">
            <v xml:space="preserve"> 2009г. Факт</v>
          </cell>
          <cell r="T202" t="str">
            <v>В том числе по кварталам</v>
          </cell>
          <cell r="AA202" t="str">
            <v>План отчётного периода</v>
          </cell>
          <cell r="AC202" t="str">
            <v>Факт за отчётный период</v>
          </cell>
          <cell r="AE202" t="str">
            <v>Отклонение факта от плана за год.</v>
          </cell>
        </row>
        <row r="203">
          <cell r="H203" t="str">
            <v>1 кв.</v>
          </cell>
          <cell r="I203" t="str">
            <v>2 кв.</v>
          </cell>
          <cell r="J203" t="str">
            <v>6 мес.</v>
          </cell>
          <cell r="K203" t="str">
            <v>3 кв.</v>
          </cell>
          <cell r="L203" t="str">
            <v>9 мес.</v>
          </cell>
          <cell r="M203" t="str">
            <v>4 кв.</v>
          </cell>
          <cell r="T203" t="str">
            <v>1 кв.</v>
          </cell>
          <cell r="U203" t="str">
            <v>2 кв.</v>
          </cell>
          <cell r="V203" t="str">
            <v>6 мес.</v>
          </cell>
          <cell r="W203" t="str">
            <v>3 кв.</v>
          </cell>
          <cell r="X203" t="str">
            <v>9 мес.</v>
          </cell>
          <cell r="Y203" t="str">
            <v>4 кв.</v>
          </cell>
          <cell r="AA203" t="str">
            <v>4 квартал</v>
          </cell>
          <cell r="AB203" t="str">
            <v>С начала года</v>
          </cell>
          <cell r="AC203" t="str">
            <v>4 квартал</v>
          </cell>
          <cell r="AD203" t="str">
            <v>С начала года</v>
          </cell>
          <cell r="AE203" t="str">
            <v>Абсолютное</v>
          </cell>
          <cell r="AF203" t="str">
            <v>Относительное</v>
          </cell>
        </row>
        <row r="204">
          <cell r="B204">
            <v>1</v>
          </cell>
          <cell r="C204">
            <v>2</v>
          </cell>
          <cell r="D204">
            <v>3</v>
          </cell>
          <cell r="E204">
            <v>4</v>
          </cell>
          <cell r="F204">
            <v>5</v>
          </cell>
          <cell r="G204">
            <v>6</v>
          </cell>
          <cell r="H204">
            <v>7</v>
          </cell>
          <cell r="I204">
            <v>8</v>
          </cell>
          <cell r="J204">
            <v>9</v>
          </cell>
          <cell r="K204">
            <v>10</v>
          </cell>
          <cell r="L204">
            <v>11</v>
          </cell>
          <cell r="M204">
            <v>12</v>
          </cell>
          <cell r="N204">
            <v>13</v>
          </cell>
          <cell r="O204">
            <v>14</v>
          </cell>
          <cell r="P204">
            <v>15</v>
          </cell>
          <cell r="Q204">
            <v>16</v>
          </cell>
          <cell r="S204">
            <v>17</v>
          </cell>
          <cell r="T204">
            <v>18</v>
          </cell>
          <cell r="U204">
            <v>19</v>
          </cell>
          <cell r="V204">
            <v>20</v>
          </cell>
          <cell r="W204">
            <v>21</v>
          </cell>
          <cell r="X204">
            <v>22</v>
          </cell>
          <cell r="Y204">
            <v>23</v>
          </cell>
          <cell r="AA204">
            <v>24</v>
          </cell>
          <cell r="AB204">
            <v>25</v>
          </cell>
          <cell r="AC204">
            <v>26</v>
          </cell>
          <cell r="AD204">
            <v>27</v>
          </cell>
          <cell r="AE204">
            <v>28</v>
          </cell>
          <cell r="AF204">
            <v>29</v>
          </cell>
        </row>
        <row r="205">
          <cell r="B205">
            <v>1</v>
          </cell>
          <cell r="C205" t="str">
            <v>Собственные средства</v>
          </cell>
          <cell r="D205" t="str">
            <v>тыс.руб</v>
          </cell>
          <cell r="E205">
            <v>186299</v>
          </cell>
          <cell r="F205">
            <v>214814</v>
          </cell>
          <cell r="G205">
            <v>186629</v>
          </cell>
          <cell r="H205">
            <v>40790</v>
          </cell>
          <cell r="I205">
            <v>40701</v>
          </cell>
          <cell r="J205">
            <v>81491</v>
          </cell>
          <cell r="K205">
            <v>15961</v>
          </cell>
          <cell r="L205">
            <v>97452</v>
          </cell>
          <cell r="M205">
            <v>89177</v>
          </cell>
          <cell r="N205">
            <v>1555173</v>
          </cell>
          <cell r="O205">
            <v>1763112</v>
          </cell>
          <cell r="P205">
            <v>1199116</v>
          </cell>
          <cell r="Q205">
            <v>0</v>
          </cell>
          <cell r="S205">
            <v>0</v>
          </cell>
          <cell r="T205">
            <v>84467</v>
          </cell>
          <cell r="U205">
            <v>51270</v>
          </cell>
          <cell r="V205">
            <v>135737</v>
          </cell>
          <cell r="W205">
            <v>15524</v>
          </cell>
          <cell r="X205">
            <v>151261</v>
          </cell>
          <cell r="Y205">
            <v>-151261</v>
          </cell>
          <cell r="AA205">
            <v>89177</v>
          </cell>
          <cell r="AB205">
            <v>186629</v>
          </cell>
          <cell r="AC205">
            <v>80074</v>
          </cell>
          <cell r="AD205">
            <v>231335</v>
          </cell>
          <cell r="AE205">
            <v>44706</v>
          </cell>
          <cell r="AF205">
            <v>0.23954476528299459</v>
          </cell>
        </row>
        <row r="206">
          <cell r="C206" t="str">
            <v>из них:</v>
          </cell>
          <cell r="D206" t="str">
            <v>тыс.руб</v>
          </cell>
          <cell r="AE206">
            <v>0</v>
          </cell>
        </row>
        <row r="207">
          <cell r="B207" t="str">
            <v xml:space="preserve"> 1.1</v>
          </cell>
          <cell r="C207" t="str">
            <v xml:space="preserve"> Чистая прибыль текущего года</v>
          </cell>
          <cell r="D207" t="str">
            <v>тыс.руб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L207">
            <v>0</v>
          </cell>
          <cell r="N207">
            <v>1123278</v>
          </cell>
          <cell r="O207">
            <v>1238334</v>
          </cell>
          <cell r="P207">
            <v>701918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 t="str">
            <v/>
          </cell>
        </row>
        <row r="208">
          <cell r="B208" t="str">
            <v xml:space="preserve"> 1.2</v>
          </cell>
          <cell r="C208" t="str">
            <v xml:space="preserve"> Прибыль прошлых лет</v>
          </cell>
          <cell r="D208" t="str">
            <v>тыс.руб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L208">
            <v>0</v>
          </cell>
          <cell r="N208">
            <v>0</v>
          </cell>
          <cell r="O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 t="str">
            <v/>
          </cell>
        </row>
        <row r="209">
          <cell r="B209" t="str">
            <v>1.3</v>
          </cell>
          <cell r="C209" t="str">
            <v xml:space="preserve">Амортизация </v>
          </cell>
          <cell r="D209" t="str">
            <v>тыс.руб</v>
          </cell>
          <cell r="E209">
            <v>186299</v>
          </cell>
          <cell r="F209">
            <v>139114</v>
          </cell>
          <cell r="G209">
            <v>160109</v>
          </cell>
          <cell r="H209">
            <v>14270</v>
          </cell>
          <cell r="I209">
            <v>40701</v>
          </cell>
          <cell r="J209">
            <v>54971</v>
          </cell>
          <cell r="K209">
            <v>15961</v>
          </cell>
          <cell r="L209">
            <v>70932</v>
          </cell>
          <cell r="M209">
            <v>89177</v>
          </cell>
          <cell r="N209">
            <v>194665</v>
          </cell>
          <cell r="O209">
            <v>255829</v>
          </cell>
          <cell r="P209">
            <v>314282</v>
          </cell>
          <cell r="S209">
            <v>0</v>
          </cell>
          <cell r="T209">
            <v>57947</v>
          </cell>
          <cell r="U209">
            <v>51270</v>
          </cell>
          <cell r="V209">
            <v>109217</v>
          </cell>
          <cell r="W209">
            <v>15524</v>
          </cell>
          <cell r="X209">
            <v>124741</v>
          </cell>
          <cell r="Y209">
            <v>-124741</v>
          </cell>
          <cell r="AA209">
            <v>89177</v>
          </cell>
          <cell r="AB209">
            <v>160109</v>
          </cell>
          <cell r="AC209">
            <v>80074</v>
          </cell>
          <cell r="AD209">
            <v>204815</v>
          </cell>
          <cell r="AE209">
            <v>44706</v>
          </cell>
          <cell r="AF209">
            <v>0.27922227982187137</v>
          </cell>
        </row>
        <row r="210">
          <cell r="B210" t="str">
            <v>1.4</v>
          </cell>
          <cell r="C210" t="str">
            <v>Неиспользованная аммортизация прошлых лет</v>
          </cell>
          <cell r="D210" t="str">
            <v>тыс.руб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L210">
            <v>0</v>
          </cell>
          <cell r="N210">
            <v>0</v>
          </cell>
          <cell r="O210">
            <v>0</v>
          </cell>
          <cell r="P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 t="str">
            <v/>
          </cell>
        </row>
        <row r="211">
          <cell r="B211" t="str">
            <v>1.5</v>
          </cell>
          <cell r="C211" t="str">
            <v xml:space="preserve">Средства от эмиссии акций </v>
          </cell>
          <cell r="D211" t="str">
            <v>тыс.руб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L211">
            <v>0</v>
          </cell>
          <cell r="N211">
            <v>0</v>
          </cell>
          <cell r="O211">
            <v>0</v>
          </cell>
          <cell r="P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 t="str">
            <v/>
          </cell>
        </row>
        <row r="212">
          <cell r="B212" t="str">
            <v>1.6</v>
          </cell>
          <cell r="C212" t="str">
            <v>НДС к возмещению</v>
          </cell>
          <cell r="D212" t="str">
            <v>тыс.руб</v>
          </cell>
          <cell r="F212">
            <v>25041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L212">
            <v>0</v>
          </cell>
          <cell r="M212">
            <v>0</v>
          </cell>
          <cell r="N212">
            <v>237230</v>
          </cell>
          <cell r="O212">
            <v>268949</v>
          </cell>
          <cell r="P212">
            <v>182916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 t="str">
            <v/>
          </cell>
        </row>
        <row r="213">
          <cell r="B213" t="str">
            <v>1.7</v>
          </cell>
          <cell r="C213" t="str">
            <v>Прочие собственные источники*</v>
          </cell>
          <cell r="D213" t="str">
            <v>тыс.руб</v>
          </cell>
          <cell r="E213">
            <v>0</v>
          </cell>
          <cell r="F213">
            <v>50659</v>
          </cell>
          <cell r="G213">
            <v>26520</v>
          </cell>
          <cell r="H213">
            <v>26520</v>
          </cell>
          <cell r="I213">
            <v>0</v>
          </cell>
          <cell r="J213">
            <v>26520</v>
          </cell>
          <cell r="K213">
            <v>0</v>
          </cell>
          <cell r="L213">
            <v>26520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  <cell r="T213">
            <v>26520</v>
          </cell>
          <cell r="U213">
            <v>0</v>
          </cell>
          <cell r="V213">
            <v>26520</v>
          </cell>
          <cell r="W213">
            <v>0</v>
          </cell>
          <cell r="X213">
            <v>26520</v>
          </cell>
          <cell r="Y213">
            <v>-26520</v>
          </cell>
          <cell r="AA213">
            <v>0</v>
          </cell>
          <cell r="AB213">
            <v>26520</v>
          </cell>
          <cell r="AC213">
            <v>0</v>
          </cell>
          <cell r="AD213">
            <v>26520</v>
          </cell>
          <cell r="AE213">
            <v>0</v>
          </cell>
          <cell r="AF213">
            <v>0</v>
          </cell>
        </row>
        <row r="214">
          <cell r="B214" t="str">
            <v>1.7.1.</v>
          </cell>
          <cell r="C214" t="str">
            <v xml:space="preserve">        в т.ч. от реализации активов</v>
          </cell>
          <cell r="D214" t="str">
            <v>тыс.руб</v>
          </cell>
          <cell r="G214">
            <v>0</v>
          </cell>
          <cell r="J214">
            <v>0</v>
          </cell>
          <cell r="L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 t="str">
            <v/>
          </cell>
        </row>
        <row r="215">
          <cell r="B215">
            <v>2</v>
          </cell>
          <cell r="C215" t="str">
            <v>Привлеченные средства</v>
          </cell>
          <cell r="D215" t="str">
            <v>тыс.руб</v>
          </cell>
          <cell r="E215">
            <v>237705.7</v>
          </cell>
          <cell r="F215">
            <v>111246</v>
          </cell>
          <cell r="G215">
            <v>3587</v>
          </cell>
          <cell r="H215">
            <v>3587</v>
          </cell>
          <cell r="I215">
            <v>0</v>
          </cell>
          <cell r="J215">
            <v>3587</v>
          </cell>
          <cell r="K215">
            <v>0</v>
          </cell>
          <cell r="L215">
            <v>3587</v>
          </cell>
          <cell r="M215">
            <v>0</v>
          </cell>
          <cell r="N215">
            <v>246896</v>
          </cell>
          <cell r="O215">
            <v>0</v>
          </cell>
          <cell r="P215">
            <v>0</v>
          </cell>
          <cell r="Q215">
            <v>0</v>
          </cell>
          <cell r="S215">
            <v>234922</v>
          </cell>
          <cell r="T215">
            <v>3587</v>
          </cell>
          <cell r="U215">
            <v>0</v>
          </cell>
          <cell r="V215">
            <v>3587</v>
          </cell>
          <cell r="W215">
            <v>0</v>
          </cell>
          <cell r="X215">
            <v>3587</v>
          </cell>
          <cell r="Y215">
            <v>231335</v>
          </cell>
          <cell r="AA215">
            <v>0</v>
          </cell>
          <cell r="AB215">
            <v>3587</v>
          </cell>
          <cell r="AC215">
            <v>0</v>
          </cell>
          <cell r="AD215">
            <v>3587</v>
          </cell>
          <cell r="AE215">
            <v>0</v>
          </cell>
          <cell r="AF215">
            <v>0</v>
          </cell>
        </row>
        <row r="216">
          <cell r="B216" t="str">
            <v>2.1</v>
          </cell>
          <cell r="C216" t="str">
            <v>Кредиты банков</v>
          </cell>
          <cell r="D216" t="str">
            <v>тыс.руб</v>
          </cell>
          <cell r="E216">
            <v>227481</v>
          </cell>
          <cell r="F216">
            <v>97835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246896</v>
          </cell>
          <cell r="O216">
            <v>0</v>
          </cell>
          <cell r="P216">
            <v>0</v>
          </cell>
          <cell r="S216">
            <v>234922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234922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 t="str">
            <v/>
          </cell>
        </row>
        <row r="217">
          <cell r="B217" t="str">
            <v>2.2</v>
          </cell>
          <cell r="C217" t="str">
            <v>Заемные средства других организаций</v>
          </cell>
          <cell r="D217" t="str">
            <v>тыс.руб</v>
          </cell>
          <cell r="E217">
            <v>10224.700000000001</v>
          </cell>
          <cell r="F217">
            <v>0</v>
          </cell>
          <cell r="G217">
            <v>0</v>
          </cell>
          <cell r="J217">
            <v>0</v>
          </cell>
          <cell r="L217">
            <v>0</v>
          </cell>
          <cell r="N217">
            <v>0</v>
          </cell>
          <cell r="O217">
            <v>0</v>
          </cell>
          <cell r="P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 t="str">
            <v/>
          </cell>
        </row>
        <row r="218">
          <cell r="B218" t="str">
            <v>2.3</v>
          </cell>
          <cell r="C218" t="str">
            <v>Бюджетные средства</v>
          </cell>
          <cell r="D218" t="str">
            <v>тыс.руб</v>
          </cell>
          <cell r="F218">
            <v>0</v>
          </cell>
          <cell r="G218">
            <v>0</v>
          </cell>
          <cell r="J218">
            <v>0</v>
          </cell>
          <cell r="L218">
            <v>0</v>
          </cell>
          <cell r="N218">
            <v>0</v>
          </cell>
          <cell r="O218">
            <v>0</v>
          </cell>
          <cell r="P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 t="str">
            <v/>
          </cell>
        </row>
        <row r="219">
          <cell r="B219" t="str">
            <v>2.4</v>
          </cell>
          <cell r="C219" t="str">
            <v>Средства внебюджетных фондов</v>
          </cell>
          <cell r="D219" t="str">
            <v>тыс.руб</v>
          </cell>
          <cell r="F219">
            <v>0</v>
          </cell>
          <cell r="G219">
            <v>0</v>
          </cell>
          <cell r="J219">
            <v>0</v>
          </cell>
          <cell r="L219">
            <v>0</v>
          </cell>
          <cell r="N219">
            <v>0</v>
          </cell>
          <cell r="O219">
            <v>0</v>
          </cell>
          <cell r="P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 t="str">
            <v/>
          </cell>
        </row>
        <row r="220">
          <cell r="B220" t="str">
            <v>2.5</v>
          </cell>
          <cell r="C220" t="str">
            <v>Прочие средства</v>
          </cell>
          <cell r="D220" t="str">
            <v>тыс.руб</v>
          </cell>
          <cell r="E220">
            <v>0</v>
          </cell>
          <cell r="F220">
            <v>13411</v>
          </cell>
          <cell r="G220">
            <v>3587</v>
          </cell>
          <cell r="H220">
            <v>3587</v>
          </cell>
          <cell r="I220">
            <v>0</v>
          </cell>
          <cell r="J220">
            <v>3587</v>
          </cell>
          <cell r="K220">
            <v>0</v>
          </cell>
          <cell r="L220">
            <v>3587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  <cell r="T220">
            <v>3587</v>
          </cell>
          <cell r="U220">
            <v>0</v>
          </cell>
          <cell r="V220">
            <v>3587</v>
          </cell>
          <cell r="W220">
            <v>0</v>
          </cell>
          <cell r="X220">
            <v>3587</v>
          </cell>
          <cell r="Y220">
            <v>-3587</v>
          </cell>
          <cell r="AA220">
            <v>0</v>
          </cell>
          <cell r="AB220">
            <v>3587</v>
          </cell>
          <cell r="AC220">
            <v>0</v>
          </cell>
          <cell r="AD220">
            <v>3587</v>
          </cell>
          <cell r="AE220">
            <v>0</v>
          </cell>
          <cell r="AF220">
            <v>0</v>
          </cell>
        </row>
        <row r="221">
          <cell r="C221" t="str">
            <v xml:space="preserve"> из них</v>
          </cell>
          <cell r="D221" t="str">
            <v>тыс.руб</v>
          </cell>
          <cell r="G221">
            <v>0</v>
          </cell>
          <cell r="J221">
            <v>0</v>
          </cell>
          <cell r="L221">
            <v>0</v>
          </cell>
          <cell r="S221">
            <v>0</v>
          </cell>
          <cell r="V221">
            <v>0</v>
          </cell>
          <cell r="X221">
            <v>0</v>
          </cell>
          <cell r="AE221">
            <v>0</v>
          </cell>
          <cell r="AF221" t="str">
            <v/>
          </cell>
        </row>
        <row r="222">
          <cell r="B222" t="str">
            <v xml:space="preserve"> 2.5.1</v>
          </cell>
          <cell r="C222" t="str">
            <v xml:space="preserve">Средства ОАО РАО "ЕЭС России" </v>
          </cell>
          <cell r="D222" t="str">
            <v>тыс.руб</v>
          </cell>
          <cell r="G222">
            <v>0</v>
          </cell>
          <cell r="J222">
            <v>0</v>
          </cell>
          <cell r="L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 t="str">
            <v/>
          </cell>
        </row>
        <row r="223">
          <cell r="B223" t="str">
            <v xml:space="preserve"> 2.5.2</v>
          </cell>
          <cell r="C223" t="str">
            <v>Средства, полученные от долевого участия</v>
          </cell>
          <cell r="D223" t="str">
            <v>тыс.руб</v>
          </cell>
          <cell r="G223">
            <v>0</v>
          </cell>
          <cell r="J223">
            <v>0</v>
          </cell>
          <cell r="L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 t="str">
            <v/>
          </cell>
        </row>
        <row r="224">
          <cell r="B224" t="str">
            <v xml:space="preserve"> 2.5.3</v>
          </cell>
          <cell r="C224" t="str">
            <v>Средства от выпуска корпоративных облигаций</v>
          </cell>
          <cell r="D224" t="str">
            <v>тыс.руб</v>
          </cell>
          <cell r="G224">
            <v>0</v>
          </cell>
          <cell r="J224">
            <v>0</v>
          </cell>
          <cell r="L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 t="str">
            <v/>
          </cell>
        </row>
        <row r="225">
          <cell r="B225" t="str">
            <v xml:space="preserve"> 2.5.4</v>
          </cell>
          <cell r="C225" t="str">
            <v>Прочие источники внешнего финансирования**</v>
          </cell>
          <cell r="D225" t="str">
            <v>тыс.руб</v>
          </cell>
          <cell r="E225">
            <v>0</v>
          </cell>
          <cell r="F225">
            <v>13411</v>
          </cell>
          <cell r="G225">
            <v>3587</v>
          </cell>
          <cell r="H225">
            <v>3587</v>
          </cell>
          <cell r="I225">
            <v>0</v>
          </cell>
          <cell r="J225">
            <v>3587</v>
          </cell>
          <cell r="K225">
            <v>0</v>
          </cell>
          <cell r="L225">
            <v>3587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  <cell r="T225">
            <v>3587</v>
          </cell>
          <cell r="U225">
            <v>0</v>
          </cell>
          <cell r="V225">
            <v>3587</v>
          </cell>
          <cell r="W225">
            <v>0</v>
          </cell>
          <cell r="X225">
            <v>3587</v>
          </cell>
          <cell r="Y225">
            <v>-3587</v>
          </cell>
          <cell r="AA225">
            <v>0</v>
          </cell>
          <cell r="AB225">
            <v>3587</v>
          </cell>
          <cell r="AC225">
            <v>0</v>
          </cell>
          <cell r="AD225">
            <v>3587</v>
          </cell>
          <cell r="AE225">
            <v>0</v>
          </cell>
          <cell r="AF225">
            <v>0</v>
          </cell>
        </row>
        <row r="226">
          <cell r="B226">
            <v>3</v>
          </cell>
          <cell r="C226" t="str">
            <v>Итого профинансировано</v>
          </cell>
          <cell r="D226" t="str">
            <v>тыс.руб</v>
          </cell>
          <cell r="E226">
            <v>424004.7</v>
          </cell>
          <cell r="F226">
            <v>326060</v>
          </cell>
          <cell r="G226">
            <v>190216</v>
          </cell>
          <cell r="H226">
            <v>44377</v>
          </cell>
          <cell r="I226">
            <v>40701</v>
          </cell>
          <cell r="J226">
            <v>85078</v>
          </cell>
          <cell r="K226">
            <v>15961</v>
          </cell>
          <cell r="L226">
            <v>101039</v>
          </cell>
          <cell r="M226">
            <v>89177</v>
          </cell>
          <cell r="N226">
            <v>1802069</v>
          </cell>
          <cell r="O226">
            <v>1763112</v>
          </cell>
          <cell r="P226">
            <v>1199116</v>
          </cell>
          <cell r="Q226">
            <v>0</v>
          </cell>
          <cell r="S226">
            <v>234922</v>
          </cell>
          <cell r="T226">
            <v>88054</v>
          </cell>
          <cell r="U226">
            <v>51270</v>
          </cell>
          <cell r="V226">
            <v>139324</v>
          </cell>
          <cell r="W226">
            <v>15524</v>
          </cell>
          <cell r="X226">
            <v>154848</v>
          </cell>
          <cell r="Y226">
            <v>80074</v>
          </cell>
          <cell r="AA226">
            <v>89177</v>
          </cell>
          <cell r="AB226">
            <v>190216</v>
          </cell>
          <cell r="AC226">
            <v>80074</v>
          </cell>
          <cell r="AD226">
            <v>234922</v>
          </cell>
          <cell r="AE226">
            <v>44706</v>
          </cell>
          <cell r="AF226">
            <v>0.23502754763006267</v>
          </cell>
        </row>
        <row r="227">
          <cell r="C227" t="str">
            <v xml:space="preserve">Строка "3. Итого профинансировано" должна соответствовать своду инвестпрограмм по колонке "68. План прошедших кварталов накопительным итогом" </v>
          </cell>
        </row>
        <row r="228">
          <cell r="B228" t="str">
            <v>№ п/п</v>
          </cell>
          <cell r="C228" t="str">
            <v>Источники финансирования</v>
          </cell>
          <cell r="D228" t="str">
            <v>Единицы измерения</v>
          </cell>
          <cell r="E228" t="str">
            <v xml:space="preserve"> 2006г. Факт</v>
          </cell>
          <cell r="F228" t="str">
            <v xml:space="preserve"> 2007г. Факт</v>
          </cell>
          <cell r="G228" t="str">
            <v xml:space="preserve"> 2008г. План</v>
          </cell>
          <cell r="H228" t="str">
            <v>В том числе по кварталам</v>
          </cell>
          <cell r="N228" t="str">
            <v xml:space="preserve"> 2009г. Прогноз</v>
          </cell>
          <cell r="O228" t="str">
            <v xml:space="preserve"> 2010г. Прогноз</v>
          </cell>
          <cell r="P228" t="str">
            <v xml:space="preserve"> 2011г. Прогноз</v>
          </cell>
          <cell r="Q228" t="str">
            <v xml:space="preserve"> 2012г. Прогноз</v>
          </cell>
          <cell r="S228" t="str">
            <v xml:space="preserve"> 2009г. Факт</v>
          </cell>
          <cell r="T228" t="str">
            <v>В том числе по кварталам</v>
          </cell>
          <cell r="AA228" t="str">
            <v>План отчётного периода</v>
          </cell>
          <cell r="AC228" t="str">
            <v>Факт за отчётный период</v>
          </cell>
          <cell r="AE228" t="str">
            <v>Отклонение факта от плана за год.</v>
          </cell>
        </row>
        <row r="229">
          <cell r="H229" t="str">
            <v>1 кв.</v>
          </cell>
          <cell r="I229" t="str">
            <v>2 кв.</v>
          </cell>
          <cell r="J229" t="str">
            <v>6 мес.</v>
          </cell>
          <cell r="K229" t="str">
            <v>3 кв.</v>
          </cell>
          <cell r="L229" t="str">
            <v>9 мес.</v>
          </cell>
          <cell r="M229" t="str">
            <v>4 кв.</v>
          </cell>
          <cell r="T229" t="str">
            <v>1 кв.</v>
          </cell>
          <cell r="U229" t="str">
            <v>2 кв.</v>
          </cell>
          <cell r="V229" t="str">
            <v>6 мес.</v>
          </cell>
          <cell r="W229" t="str">
            <v>3 кв.</v>
          </cell>
          <cell r="X229" t="str">
            <v>9 мес.</v>
          </cell>
          <cell r="Y229" t="str">
            <v>4 кв.</v>
          </cell>
          <cell r="AA229" t="str">
            <v>4 квартал</v>
          </cell>
          <cell r="AB229" t="str">
            <v>С начала года</v>
          </cell>
          <cell r="AC229" t="str">
            <v>4 квартал</v>
          </cell>
          <cell r="AD229" t="str">
            <v>С начала года</v>
          </cell>
          <cell r="AE229" t="str">
            <v>Абсолютное</v>
          </cell>
          <cell r="AF229" t="str">
            <v>Относительное</v>
          </cell>
        </row>
        <row r="230">
          <cell r="B230">
            <v>1</v>
          </cell>
          <cell r="C230">
            <v>2</v>
          </cell>
          <cell r="D230">
            <v>3</v>
          </cell>
          <cell r="E230">
            <v>4</v>
          </cell>
          <cell r="F230">
            <v>5</v>
          </cell>
          <cell r="G230">
            <v>6</v>
          </cell>
          <cell r="H230">
            <v>7</v>
          </cell>
          <cell r="I230">
            <v>8</v>
          </cell>
          <cell r="J230">
            <v>9</v>
          </cell>
          <cell r="K230">
            <v>10</v>
          </cell>
          <cell r="L230">
            <v>11</v>
          </cell>
          <cell r="M230">
            <v>12</v>
          </cell>
          <cell r="N230">
            <v>13</v>
          </cell>
          <cell r="O230">
            <v>14</v>
          </cell>
          <cell r="P230">
            <v>15</v>
          </cell>
          <cell r="Q230">
            <v>16</v>
          </cell>
          <cell r="S230">
            <v>17</v>
          </cell>
          <cell r="T230">
            <v>18</v>
          </cell>
          <cell r="U230">
            <v>19</v>
          </cell>
          <cell r="V230">
            <v>20</v>
          </cell>
          <cell r="W230">
            <v>21</v>
          </cell>
          <cell r="X230">
            <v>22</v>
          </cell>
          <cell r="Y230">
            <v>23</v>
          </cell>
          <cell r="AA230">
            <v>24</v>
          </cell>
          <cell r="AB230">
            <v>25</v>
          </cell>
          <cell r="AC230">
            <v>26</v>
          </cell>
          <cell r="AD230">
            <v>27</v>
          </cell>
          <cell r="AE230">
            <v>28</v>
          </cell>
          <cell r="AF230">
            <v>29</v>
          </cell>
        </row>
        <row r="231">
          <cell r="C231" t="str">
            <v>*) Прочие собственные источники (расшифровать)</v>
          </cell>
          <cell r="AE231">
            <v>0</v>
          </cell>
          <cell r="AF231" t="str">
            <v/>
          </cell>
        </row>
        <row r="232">
          <cell r="B232" t="str">
            <v>1</v>
          </cell>
          <cell r="C232" t="str">
            <v>Расшифровка прочих собственных источников</v>
          </cell>
          <cell r="D232" t="str">
            <v>тыс.руб</v>
          </cell>
          <cell r="F232">
            <v>41588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 t="str">
            <v/>
          </cell>
        </row>
        <row r="233">
          <cell r="B233" t="str">
            <v>2</v>
          </cell>
          <cell r="C233" t="str">
            <v>Расшифровка прочих собственных источников</v>
          </cell>
          <cell r="D233" t="str">
            <v>тыс.руб</v>
          </cell>
          <cell r="F233">
            <v>9071</v>
          </cell>
          <cell r="G233">
            <v>26520</v>
          </cell>
          <cell r="H233">
            <v>26520</v>
          </cell>
          <cell r="I233">
            <v>0</v>
          </cell>
          <cell r="J233">
            <v>26520</v>
          </cell>
          <cell r="K233">
            <v>0</v>
          </cell>
          <cell r="L233">
            <v>26520</v>
          </cell>
          <cell r="M233">
            <v>0</v>
          </cell>
          <cell r="S233">
            <v>0</v>
          </cell>
          <cell r="T233">
            <v>26520</v>
          </cell>
          <cell r="U233">
            <v>0</v>
          </cell>
          <cell r="V233">
            <v>26520</v>
          </cell>
          <cell r="W233">
            <v>0</v>
          </cell>
          <cell r="X233">
            <v>26520</v>
          </cell>
          <cell r="Y233">
            <v>-26520</v>
          </cell>
          <cell r="AA233">
            <v>0</v>
          </cell>
          <cell r="AB233">
            <v>26520</v>
          </cell>
          <cell r="AC233">
            <v>0</v>
          </cell>
          <cell r="AD233">
            <v>26520</v>
          </cell>
          <cell r="AE233">
            <v>0</v>
          </cell>
          <cell r="AF233">
            <v>0</v>
          </cell>
        </row>
        <row r="234">
          <cell r="B234" t="str">
            <v>3</v>
          </cell>
          <cell r="C234" t="str">
            <v>Расшифровка прочих собственных источников</v>
          </cell>
          <cell r="D234" t="str">
            <v>тыс.руб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 t="str">
            <v/>
          </cell>
        </row>
        <row r="235">
          <cell r="B235" t="str">
            <v>4</v>
          </cell>
          <cell r="C235" t="str">
            <v>Расшифровка прочих собственных источников</v>
          </cell>
          <cell r="D235" t="str">
            <v>тыс.руб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 t="str">
            <v/>
          </cell>
        </row>
        <row r="236">
          <cell r="C236" t="str">
            <v>**) Прочие источники внешнего финансирования (расшифровать)</v>
          </cell>
          <cell r="AE236">
            <v>0</v>
          </cell>
          <cell r="AF236" t="str">
            <v/>
          </cell>
        </row>
        <row r="237">
          <cell r="B237" t="str">
            <v>1</v>
          </cell>
          <cell r="C237" t="str">
            <v>Расшифровка источников внешнего финансирования</v>
          </cell>
          <cell r="D237" t="str">
            <v>тыс.руб</v>
          </cell>
          <cell r="F237">
            <v>13411</v>
          </cell>
          <cell r="G237">
            <v>3587</v>
          </cell>
          <cell r="H237">
            <v>3587</v>
          </cell>
          <cell r="I237">
            <v>0</v>
          </cell>
          <cell r="J237">
            <v>3587</v>
          </cell>
          <cell r="K237">
            <v>0</v>
          </cell>
          <cell r="L237">
            <v>3587</v>
          </cell>
          <cell r="M237">
            <v>0</v>
          </cell>
          <cell r="S237">
            <v>0</v>
          </cell>
          <cell r="T237">
            <v>3587</v>
          </cell>
          <cell r="U237">
            <v>0</v>
          </cell>
          <cell r="V237">
            <v>3587</v>
          </cell>
          <cell r="W237">
            <v>0</v>
          </cell>
          <cell r="X237">
            <v>3587</v>
          </cell>
          <cell r="Y237">
            <v>-3587</v>
          </cell>
          <cell r="AA237">
            <v>0</v>
          </cell>
          <cell r="AB237">
            <v>3587</v>
          </cell>
          <cell r="AC237">
            <v>0</v>
          </cell>
          <cell r="AD237">
            <v>3587</v>
          </cell>
          <cell r="AE237">
            <v>0</v>
          </cell>
          <cell r="AF237">
            <v>0</v>
          </cell>
        </row>
        <row r="238">
          <cell r="B238" t="str">
            <v>2</v>
          </cell>
          <cell r="C238" t="str">
            <v>Расшифровка источников внешнего финансирования</v>
          </cell>
          <cell r="D238" t="str">
            <v>тыс.руб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 t="str">
            <v/>
          </cell>
        </row>
        <row r="239">
          <cell r="B239" t="str">
            <v>3</v>
          </cell>
          <cell r="C239" t="str">
            <v>Расшифровка источников внешнего финансирования</v>
          </cell>
          <cell r="D239" t="str">
            <v>тыс.руб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 t="str">
            <v/>
          </cell>
        </row>
        <row r="240">
          <cell r="B240" t="str">
            <v>4</v>
          </cell>
          <cell r="C240" t="str">
            <v>Расшифровка источников внешнего финансирования</v>
          </cell>
          <cell r="D240" t="str">
            <v>тыс.руб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 t="str">
            <v/>
          </cell>
        </row>
      </sheetData>
      <sheetData sheetId="9" refreshError="1">
        <row r="1">
          <cell r="B1" t="str">
            <v>8. План-отчет об исполнении  инвестиционной программы</v>
          </cell>
          <cell r="J1" t="str">
            <v xml:space="preserve"> </v>
          </cell>
        </row>
        <row r="2">
          <cell r="C2" t="str">
            <v>Параметры инвестиционного проекта:</v>
          </cell>
          <cell r="U2" t="str">
            <v>Источники инвестиций в 2009 году:</v>
          </cell>
          <cell r="AU2" t="str">
            <v>Осуществление инвестиций в 2009 году (освоение), без НДС</v>
          </cell>
          <cell r="BL2" t="str">
            <v>Финансирование инвестпрограммы (с НДС) в 2009 году</v>
          </cell>
          <cell r="BW2" t="str">
            <v>Кредиторская (дебиторская -авансы со знаком минус) задолженность по  инвестпрограмме 2008 года с НДС:</v>
          </cell>
          <cell r="CL2" t="str">
            <v>Осуществление и финанансирование инвестпроектов в 2009-2012гг</v>
          </cell>
        </row>
        <row r="3">
          <cell r="A3" t="str">
            <v>№</v>
          </cell>
          <cell r="B3" t="str">
            <v>Наименование объектов</v>
          </cell>
          <cell r="C3" t="str">
            <v>Месяц и год начала инвестпроекта (мм.гг)</v>
          </cell>
          <cell r="D3" t="str">
            <v>Месяц и год окончания инвестпроекта (мм.гг), план</v>
          </cell>
          <cell r="E3" t="str">
            <v>Месяц и год ввода объекта (мм.гг), факт</v>
          </cell>
          <cell r="F3" t="str">
            <v>Вводимая мощность - план</v>
          </cell>
          <cell r="G3" t="str">
            <v>Фактически введенная мощность</v>
          </cell>
          <cell r="H3" t="str">
            <v>Ед. изм.вводимой мощности</v>
          </cell>
          <cell r="I3" t="str">
            <v>Крупный (К) / средний (С) / мелкий (М) проект</v>
          </cell>
          <cell r="J3" t="str">
            <v>Входит в инвестпрограмму Холдинга (да / нет)</v>
          </cell>
          <cell r="K3" t="str">
            <v>ВНД</v>
          </cell>
          <cell r="L3" t="str">
            <v>ЧДД</v>
          </cell>
          <cell r="M3" t="str">
            <v>Срок окупаемости, лет</v>
          </cell>
          <cell r="N3" t="str">
            <v>Индекс доходности</v>
          </cell>
          <cell r="O3" t="str">
            <v>Сметная стоимость в тек. ценах, без НДС</v>
          </cell>
          <cell r="P3" t="str">
            <v>Справочно: НДС  к уплате на строительство объектов основных средств</v>
          </cell>
          <cell r="Q3" t="str">
            <v xml:space="preserve">Стоимость оборудования в сметной стоимости проекта в тек. ценах </v>
          </cell>
          <cell r="R3" t="str">
            <v>СМР в сметной стоимости проекта в тек. Ценах</v>
          </cell>
          <cell r="S3" t="str">
            <v>Освоено на начало 2009 года, без НДС</v>
          </cell>
          <cell r="T3" t="str">
            <v>Остаток сметной стоимости в тек. ценах, без НДС</v>
          </cell>
          <cell r="U3" t="str">
            <v>Всего источников инвестиций объекта в 2009 году, в т.ч.</v>
          </cell>
          <cell r="V3" t="str">
            <v>Собственные средства, из них</v>
          </cell>
          <cell r="W3" t="str">
            <v xml:space="preserve">Прибыль, направляемая на инвестиции: </v>
          </cell>
          <cell r="X3" t="str">
            <v xml:space="preserve">   - прибыль прошлых лет </v>
          </cell>
          <cell r="Y3" t="str">
            <v xml:space="preserve">        в т.ч. от техприсоединения</v>
          </cell>
          <cell r="Z3" t="str">
            <v xml:space="preserve">   - чистая прибыль отчетного года</v>
          </cell>
          <cell r="AA3" t="str">
            <v xml:space="preserve">        в т.ч. от техприсоединения</v>
          </cell>
          <cell r="AB3" t="str">
            <v>Амортизация</v>
          </cell>
          <cell r="AC3" t="str">
            <v xml:space="preserve"> - амортизация отчетного года</v>
          </cell>
          <cell r="AD3" t="str">
            <v xml:space="preserve"> - неиспользованная амортизация прошлых лет</v>
          </cell>
          <cell r="AE3" t="str">
            <v>Средства от эмиссии акций</v>
          </cell>
          <cell r="AF3" t="str">
            <v>Прочие собственные источники</v>
          </cell>
          <cell r="AG3" t="str">
            <v xml:space="preserve">   в т.ч. от реализации активов</v>
          </cell>
          <cell r="AH3" t="str">
            <v>Привлеченные средства</v>
          </cell>
          <cell r="AI3" t="str">
            <v>Кредиты банков</v>
          </cell>
          <cell r="AJ3" t="str">
            <v xml:space="preserve">  из них - кредиты иностранных банков</v>
          </cell>
          <cell r="AK3" t="str">
            <v>Заемные средства других организаций</v>
          </cell>
          <cell r="AL3" t="str">
            <v>Бюджетные средства, из них</v>
          </cell>
          <cell r="AM3" t="str">
            <v xml:space="preserve"> - из Федерального бюджета</v>
          </cell>
          <cell r="AN3" t="str">
            <v xml:space="preserve"> - из бюджетов субъектов Федерации</v>
          </cell>
          <cell r="AO3" t="str">
            <v>Средства внебюджетных фондов</v>
          </cell>
          <cell r="AP3" t="str">
            <v>Прочие средства, из них</v>
          </cell>
          <cell r="AQ3" t="str">
            <v xml:space="preserve">Средства ОАО РАО "ЕЭС России" </v>
          </cell>
          <cell r="AR3" t="str">
            <v>Средства, полученные от долевого участия</v>
          </cell>
          <cell r="AS3" t="str">
            <v>Средства от выпуска корпоративных облигаций</v>
          </cell>
          <cell r="AT3" t="str">
            <v>Прочие источники внешнего финансирования</v>
          </cell>
          <cell r="AU3" t="str">
            <v>2009 год, всего</v>
          </cell>
          <cell r="AW3" t="str">
            <v>I квартал</v>
          </cell>
          <cell r="AY3" t="str">
            <v>II квартал</v>
          </cell>
          <cell r="BA3" t="str">
            <v>III квартал</v>
          </cell>
          <cell r="BC3" t="str">
            <v>IV квартал</v>
          </cell>
          <cell r="BE3" t="str">
            <v>С начала года</v>
          </cell>
          <cell r="BG3" t="str">
            <v>% фактического освоения от накопительного итога</v>
          </cell>
          <cell r="BH3" t="str">
            <v>План ввода основных фондов накопительным итогом, без НДС</v>
          </cell>
          <cell r="BI3" t="str">
            <v>Фактически введено основных фондов накопительным итогом, без НДС</v>
          </cell>
          <cell r="BJ3" t="str">
            <v>% выполнения по вводу основных фондов от накопительного итога</v>
          </cell>
          <cell r="BL3" t="str">
            <v>I квартал</v>
          </cell>
          <cell r="BN3" t="str">
            <v>II квартал</v>
          </cell>
          <cell r="BP3" t="str">
            <v>III квартал</v>
          </cell>
          <cell r="BR3" t="str">
            <v>IV квартал</v>
          </cell>
          <cell r="BT3" t="str">
            <v>С начала года</v>
          </cell>
          <cell r="BW3" t="str">
            <v>КЗ на начало 2009 года</v>
          </cell>
          <cell r="BY3" t="str">
            <v>I квартал</v>
          </cell>
          <cell r="CA3" t="str">
            <v>II квартал</v>
          </cell>
          <cell r="CC3" t="str">
            <v>III квартал</v>
          </cell>
          <cell r="CE3" t="str">
            <v>IV квартал</v>
          </cell>
          <cell r="CG3" t="str">
            <v>С начала года</v>
          </cell>
          <cell r="CI3" t="str">
            <v>КЗ на конец 2009 года</v>
          </cell>
          <cell r="CL3" t="str">
            <v>2009 год</v>
          </cell>
          <cell r="CO3" t="str">
            <v>2010 год</v>
          </cell>
          <cell r="CR3" t="str">
            <v>2011 год</v>
          </cell>
          <cell r="CU3" t="str">
            <v>2012 год</v>
          </cell>
        </row>
        <row r="4">
          <cell r="AU4" t="str">
            <v>План</v>
          </cell>
          <cell r="AV4" t="str">
            <v>Факт</v>
          </cell>
          <cell r="AW4" t="str">
            <v>План</v>
          </cell>
          <cell r="AX4" t="str">
            <v>Факт</v>
          </cell>
          <cell r="AY4" t="str">
            <v>План</v>
          </cell>
          <cell r="AZ4" t="str">
            <v>Факт</v>
          </cell>
          <cell r="BA4" t="str">
            <v>План</v>
          </cell>
          <cell r="BB4" t="str">
            <v>Факт</v>
          </cell>
          <cell r="BC4" t="str">
            <v>План</v>
          </cell>
          <cell r="BD4" t="str">
            <v>Факт</v>
          </cell>
          <cell r="BE4" t="str">
            <v>План прошедших кварталов накопительным итогом</v>
          </cell>
          <cell r="BF4" t="str">
            <v>Факт прошедших кварталов накопительным итогом</v>
          </cell>
          <cell r="BL4" t="str">
            <v>План</v>
          </cell>
          <cell r="BM4" t="str">
            <v>Факт</v>
          </cell>
          <cell r="BN4" t="str">
            <v>План</v>
          </cell>
          <cell r="BO4" t="str">
            <v>Факт</v>
          </cell>
          <cell r="BP4" t="str">
            <v>План</v>
          </cell>
          <cell r="BQ4" t="str">
            <v>Факт</v>
          </cell>
          <cell r="BR4" t="str">
            <v>План</v>
          </cell>
          <cell r="BS4" t="str">
            <v>Факт</v>
          </cell>
          <cell r="BT4" t="str">
            <v>План прошедших кварталов накопительным итогом</v>
          </cell>
          <cell r="BU4" t="str">
            <v>Факт прошедших кварталов накопительным итогом</v>
          </cell>
          <cell r="BW4" t="str">
            <v>План</v>
          </cell>
          <cell r="BX4" t="str">
            <v>Факт</v>
          </cell>
          <cell r="BY4" t="str">
            <v>План</v>
          </cell>
          <cell r="BZ4" t="str">
            <v>Факт</v>
          </cell>
          <cell r="CA4" t="str">
            <v>План</v>
          </cell>
          <cell r="CB4" t="str">
            <v>Ожидаемый факт</v>
          </cell>
          <cell r="CC4" t="str">
            <v>План</v>
          </cell>
          <cell r="CD4" t="str">
            <v>Факт</v>
          </cell>
          <cell r="CE4" t="str">
            <v>План</v>
          </cell>
          <cell r="CF4" t="str">
            <v>Факт</v>
          </cell>
          <cell r="CG4" t="str">
            <v>План прошедших кварталов накопительным итогом</v>
          </cell>
          <cell r="CH4" t="str">
            <v>Факт прошедших кварталов накопительным итогом</v>
          </cell>
          <cell r="CI4" t="str">
            <v>План</v>
          </cell>
          <cell r="CJ4" t="str">
            <v>Факт</v>
          </cell>
          <cell r="CL4" t="str">
            <v>Осуществление инвестиций (начисление), без НДС</v>
          </cell>
          <cell r="CM4" t="str">
            <v>Финансирование, с НДС</v>
          </cell>
          <cell r="CN4" t="str">
            <v>КЗ на конец года, с НДС</v>
          </cell>
          <cell r="CO4" t="str">
            <v>Осуществление инвестиций (начисление), без НДС</v>
          </cell>
          <cell r="CP4" t="str">
            <v>Финансирование, с НДС</v>
          </cell>
          <cell r="CQ4" t="str">
            <v>КЗ на конец года, с НДС</v>
          </cell>
          <cell r="CR4" t="str">
            <v>Осуществление инвестиций (начисление), без НДС</v>
          </cell>
          <cell r="CS4" t="str">
            <v>Финансирование, с НДС</v>
          </cell>
          <cell r="CT4" t="str">
            <v>КЗ на конец года, с НДС</v>
          </cell>
          <cell r="CU4" t="str">
            <v>Осуществление инвестиций (начисление), без НДС</v>
          </cell>
          <cell r="CV4" t="str">
            <v>Финансирование, с НДС</v>
          </cell>
          <cell r="CW4" t="str">
            <v>КЗ на конец года, с НДС</v>
          </cell>
        </row>
        <row r="5">
          <cell r="A5" t="str">
            <v>А</v>
          </cell>
          <cell r="B5" t="str">
            <v>Б</v>
          </cell>
          <cell r="C5">
            <v>1</v>
          </cell>
          <cell r="D5">
            <v>2</v>
          </cell>
          <cell r="E5">
            <v>3</v>
          </cell>
          <cell r="F5" t="str">
            <v>4.1</v>
          </cell>
          <cell r="G5" t="str">
            <v>4.2</v>
          </cell>
          <cell r="H5">
            <v>5</v>
          </cell>
          <cell r="I5">
            <v>6</v>
          </cell>
          <cell r="J5">
            <v>7</v>
          </cell>
          <cell r="K5">
            <v>8</v>
          </cell>
          <cell r="L5">
            <v>9</v>
          </cell>
          <cell r="M5">
            <v>10</v>
          </cell>
          <cell r="N5">
            <v>11</v>
          </cell>
          <cell r="O5">
            <v>12</v>
          </cell>
          <cell r="P5">
            <v>13</v>
          </cell>
          <cell r="Q5">
            <v>14</v>
          </cell>
          <cell r="R5">
            <v>15</v>
          </cell>
          <cell r="S5">
            <v>16</v>
          </cell>
          <cell r="T5">
            <v>17</v>
          </cell>
          <cell r="U5">
            <v>18</v>
          </cell>
          <cell r="V5">
            <v>19</v>
          </cell>
          <cell r="W5">
            <v>20</v>
          </cell>
          <cell r="X5">
            <v>21</v>
          </cell>
          <cell r="Y5">
            <v>22</v>
          </cell>
          <cell r="Z5">
            <v>23</v>
          </cell>
          <cell r="AA5">
            <v>24</v>
          </cell>
          <cell r="AB5">
            <v>25</v>
          </cell>
          <cell r="AC5">
            <v>26</v>
          </cell>
          <cell r="AD5">
            <v>27</v>
          </cell>
          <cell r="AE5">
            <v>28</v>
          </cell>
          <cell r="AF5">
            <v>29</v>
          </cell>
          <cell r="AG5">
            <v>30</v>
          </cell>
          <cell r="AH5">
            <v>31</v>
          </cell>
          <cell r="AI5">
            <v>32</v>
          </cell>
          <cell r="AJ5">
            <v>33</v>
          </cell>
          <cell r="AK5">
            <v>34</v>
          </cell>
          <cell r="AL5">
            <v>35</v>
          </cell>
          <cell r="AM5">
            <v>36</v>
          </cell>
          <cell r="AN5">
            <v>37</v>
          </cell>
          <cell r="AO5">
            <v>38</v>
          </cell>
          <cell r="AP5">
            <v>39</v>
          </cell>
          <cell r="AQ5">
            <v>40</v>
          </cell>
          <cell r="AR5">
            <v>41</v>
          </cell>
          <cell r="AS5">
            <v>42</v>
          </cell>
          <cell r="AT5">
            <v>43</v>
          </cell>
          <cell r="AU5">
            <v>44</v>
          </cell>
          <cell r="AV5">
            <v>45</v>
          </cell>
          <cell r="AW5">
            <v>46</v>
          </cell>
          <cell r="AX5">
            <v>47</v>
          </cell>
          <cell r="AY5">
            <v>48</v>
          </cell>
          <cell r="AZ5">
            <v>49</v>
          </cell>
          <cell r="BA5">
            <v>50</v>
          </cell>
          <cell r="BB5">
            <v>51</v>
          </cell>
          <cell r="BC5">
            <v>52</v>
          </cell>
          <cell r="BD5">
            <v>53</v>
          </cell>
          <cell r="BE5">
            <v>54</v>
          </cell>
          <cell r="BF5">
            <v>55</v>
          </cell>
          <cell r="BG5">
            <v>56</v>
          </cell>
          <cell r="BH5">
            <v>57</v>
          </cell>
          <cell r="BI5">
            <v>58</v>
          </cell>
          <cell r="BJ5">
            <v>59</v>
          </cell>
          <cell r="BL5">
            <v>60</v>
          </cell>
          <cell r="BM5">
            <v>61</v>
          </cell>
          <cell r="BN5">
            <v>62</v>
          </cell>
          <cell r="BO5">
            <v>63</v>
          </cell>
          <cell r="BP5">
            <v>64</v>
          </cell>
          <cell r="BQ5">
            <v>65</v>
          </cell>
          <cell r="BR5">
            <v>66</v>
          </cell>
          <cell r="BS5">
            <v>67</v>
          </cell>
          <cell r="BT5">
            <v>68</v>
          </cell>
          <cell r="BU5">
            <v>69</v>
          </cell>
          <cell r="BW5">
            <v>70</v>
          </cell>
          <cell r="BX5">
            <v>71</v>
          </cell>
          <cell r="BY5">
            <v>72</v>
          </cell>
          <cell r="BZ5">
            <v>73</v>
          </cell>
          <cell r="CA5">
            <v>74</v>
          </cell>
          <cell r="CB5">
            <v>75</v>
          </cell>
          <cell r="CC5">
            <v>76</v>
          </cell>
          <cell r="CD5">
            <v>77</v>
          </cell>
          <cell r="CE5">
            <v>78</v>
          </cell>
          <cell r="CF5">
            <v>79</v>
          </cell>
          <cell r="CG5">
            <v>80</v>
          </cell>
          <cell r="CH5">
            <v>81</v>
          </cell>
          <cell r="CI5">
            <v>82</v>
          </cell>
          <cell r="CJ5">
            <v>83</v>
          </cell>
          <cell r="CL5">
            <v>84</v>
          </cell>
          <cell r="CM5">
            <v>85</v>
          </cell>
          <cell r="CN5">
            <v>86</v>
          </cell>
          <cell r="CO5">
            <v>87</v>
          </cell>
          <cell r="CP5">
            <v>88</v>
          </cell>
          <cell r="CQ5">
            <v>89</v>
          </cell>
          <cell r="CR5">
            <v>90</v>
          </cell>
          <cell r="CS5">
            <v>91</v>
          </cell>
          <cell r="CT5">
            <v>92</v>
          </cell>
          <cell r="CU5">
            <v>93</v>
          </cell>
          <cell r="CV5">
            <v>94</v>
          </cell>
          <cell r="CW5">
            <v>95</v>
          </cell>
        </row>
        <row r="6">
          <cell r="B6" t="str">
            <v>Всего по Обществу:</v>
          </cell>
          <cell r="F6" t="str">
            <v>23.888/53.006</v>
          </cell>
          <cell r="G6" t="str">
            <v>26.149/54.512</v>
          </cell>
          <cell r="H6" t="str">
            <v>км/МВА</v>
          </cell>
          <cell r="K6">
            <v>0</v>
          </cell>
          <cell r="L6">
            <v>31672</v>
          </cell>
          <cell r="M6">
            <v>0</v>
          </cell>
          <cell r="N6">
            <v>0</v>
          </cell>
          <cell r="O6">
            <v>345685</v>
          </cell>
          <cell r="P6">
            <v>29401.379999999994</v>
          </cell>
          <cell r="Q6">
            <v>221831</v>
          </cell>
          <cell r="R6">
            <v>78212</v>
          </cell>
          <cell r="S6">
            <v>178531</v>
          </cell>
          <cell r="T6">
            <v>167154</v>
          </cell>
          <cell r="U6">
            <v>163338</v>
          </cell>
          <cell r="V6">
            <v>160298</v>
          </cell>
          <cell r="W6">
            <v>545</v>
          </cell>
          <cell r="X6">
            <v>0</v>
          </cell>
          <cell r="Y6">
            <v>0</v>
          </cell>
          <cell r="Z6">
            <v>545</v>
          </cell>
          <cell r="AA6">
            <v>545</v>
          </cell>
          <cell r="AB6">
            <v>159753</v>
          </cell>
          <cell r="AC6">
            <v>159753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3040</v>
          </cell>
          <cell r="AU6">
            <v>163338</v>
          </cell>
          <cell r="AV6">
            <v>169936</v>
          </cell>
          <cell r="AW6">
            <v>21068</v>
          </cell>
          <cell r="AX6">
            <v>21068</v>
          </cell>
          <cell r="AY6">
            <v>34416</v>
          </cell>
          <cell r="AZ6">
            <v>34416</v>
          </cell>
          <cell r="BA6">
            <v>8111</v>
          </cell>
          <cell r="BB6">
            <v>9399</v>
          </cell>
          <cell r="BC6">
            <v>99743</v>
          </cell>
          <cell r="BD6">
            <v>105053</v>
          </cell>
          <cell r="BE6">
            <v>163338</v>
          </cell>
          <cell r="BF6">
            <v>169936</v>
          </cell>
          <cell r="BG6">
            <v>104.03947642312261</v>
          </cell>
          <cell r="BH6">
            <v>217764</v>
          </cell>
          <cell r="BI6">
            <v>234830</v>
          </cell>
          <cell r="BJ6">
            <v>107.83692437684833</v>
          </cell>
          <cell r="BL6">
            <v>44377.26</v>
          </cell>
          <cell r="BM6">
            <v>88054</v>
          </cell>
          <cell r="BN6">
            <v>40700.539999999994</v>
          </cell>
          <cell r="BO6">
            <v>51270</v>
          </cell>
          <cell r="BP6">
            <v>15961</v>
          </cell>
          <cell r="BQ6">
            <v>15524</v>
          </cell>
          <cell r="BR6">
            <v>89177</v>
          </cell>
          <cell r="BS6">
            <v>80074</v>
          </cell>
          <cell r="BT6">
            <v>190215.8</v>
          </cell>
          <cell r="BU6">
            <v>234922</v>
          </cell>
          <cell r="BW6">
            <v>0</v>
          </cell>
          <cell r="BX6">
            <v>72299</v>
          </cell>
          <cell r="BY6">
            <v>0</v>
          </cell>
          <cell r="BZ6">
            <v>15831</v>
          </cell>
          <cell r="CA6">
            <v>0</v>
          </cell>
          <cell r="CB6">
            <v>10347</v>
          </cell>
          <cell r="CC6">
            <v>0</v>
          </cell>
          <cell r="CD6">
            <v>6169</v>
          </cell>
          <cell r="CE6">
            <v>0</v>
          </cell>
          <cell r="CF6">
            <v>39430</v>
          </cell>
          <cell r="CG6">
            <v>0</v>
          </cell>
          <cell r="CH6">
            <v>39430</v>
          </cell>
          <cell r="CI6">
            <v>0</v>
          </cell>
          <cell r="CJ6">
            <v>39430</v>
          </cell>
        </row>
        <row r="7">
          <cell r="B7" t="str">
            <v>Из строки "Всего по Обществу" - по объектам, включенным в Пятилетнюю инвестиционную программу Холдинга</v>
          </cell>
          <cell r="C7">
            <v>0</v>
          </cell>
          <cell r="D7">
            <v>0</v>
          </cell>
          <cell r="E7">
            <v>0</v>
          </cell>
          <cell r="F7" t="str">
            <v>23.888/53.006</v>
          </cell>
          <cell r="G7" t="str">
            <v>26.149/54.512</v>
          </cell>
          <cell r="H7" t="str">
            <v>км/МВА</v>
          </cell>
          <cell r="K7">
            <v>0</v>
          </cell>
          <cell r="L7">
            <v>31672</v>
          </cell>
          <cell r="M7">
            <v>0</v>
          </cell>
          <cell r="N7">
            <v>0</v>
          </cell>
          <cell r="O7">
            <v>345685</v>
          </cell>
          <cell r="P7">
            <v>29400.379999999994</v>
          </cell>
          <cell r="Q7">
            <v>221831</v>
          </cell>
          <cell r="R7">
            <v>78212</v>
          </cell>
          <cell r="S7">
            <v>178531</v>
          </cell>
          <cell r="T7">
            <v>167154</v>
          </cell>
          <cell r="U7">
            <v>163338</v>
          </cell>
          <cell r="V7">
            <v>160298</v>
          </cell>
          <cell r="W7">
            <v>545</v>
          </cell>
          <cell r="X7">
            <v>0</v>
          </cell>
          <cell r="Y7">
            <v>0</v>
          </cell>
          <cell r="Z7">
            <v>545</v>
          </cell>
          <cell r="AA7">
            <v>545</v>
          </cell>
          <cell r="AB7">
            <v>159753</v>
          </cell>
          <cell r="AC7">
            <v>159753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3040</v>
          </cell>
          <cell r="AU7">
            <v>163338</v>
          </cell>
          <cell r="AV7">
            <v>169936</v>
          </cell>
          <cell r="AW7">
            <v>21068</v>
          </cell>
          <cell r="AX7">
            <v>21068</v>
          </cell>
          <cell r="AY7">
            <v>34416</v>
          </cell>
          <cell r="AZ7">
            <v>34416</v>
          </cell>
          <cell r="BA7">
            <v>8111</v>
          </cell>
          <cell r="BB7">
            <v>9399</v>
          </cell>
          <cell r="BC7">
            <v>99743</v>
          </cell>
          <cell r="BD7">
            <v>105053</v>
          </cell>
          <cell r="BE7">
            <v>163338</v>
          </cell>
          <cell r="BF7">
            <v>169936</v>
          </cell>
          <cell r="BG7">
            <v>104.03947642312261</v>
          </cell>
          <cell r="BH7">
            <v>217764</v>
          </cell>
          <cell r="BI7">
            <v>234830</v>
          </cell>
          <cell r="BJ7">
            <v>107.83692437684833</v>
          </cell>
          <cell r="BL7">
            <v>44377.26</v>
          </cell>
          <cell r="BM7">
            <v>88054</v>
          </cell>
          <cell r="BN7">
            <v>40700.539999999994</v>
          </cell>
          <cell r="BO7">
            <v>51270</v>
          </cell>
          <cell r="BP7">
            <v>15961</v>
          </cell>
          <cell r="BQ7">
            <v>15524</v>
          </cell>
          <cell r="BR7">
            <v>89176</v>
          </cell>
          <cell r="BS7">
            <v>80074</v>
          </cell>
          <cell r="BT7">
            <v>190215.8</v>
          </cell>
          <cell r="BU7">
            <v>234922</v>
          </cell>
          <cell r="BW7">
            <v>0</v>
          </cell>
          <cell r="BX7">
            <v>72299</v>
          </cell>
          <cell r="BY7">
            <v>0</v>
          </cell>
          <cell r="BZ7">
            <v>15831</v>
          </cell>
          <cell r="CA7">
            <v>0</v>
          </cell>
          <cell r="CB7">
            <v>10347</v>
          </cell>
          <cell r="CC7">
            <v>0</v>
          </cell>
          <cell r="CD7">
            <v>6169</v>
          </cell>
          <cell r="CE7">
            <v>0</v>
          </cell>
          <cell r="CF7">
            <v>39430</v>
          </cell>
          <cell r="CG7">
            <v>0</v>
          </cell>
          <cell r="CH7">
            <v>39430</v>
          </cell>
          <cell r="CI7">
            <v>0</v>
          </cell>
          <cell r="CJ7">
            <v>39430</v>
          </cell>
        </row>
        <row r="8">
          <cell r="A8">
            <v>1</v>
          </cell>
          <cell r="B8" t="str">
            <v>Генерация (ГК), в.т.ч.:</v>
          </cell>
          <cell r="H8" t="str">
            <v>км/МВА</v>
          </cell>
        </row>
        <row r="9">
          <cell r="A9">
            <v>1.1000000000000001</v>
          </cell>
          <cell r="B9" t="str">
            <v>Инвестиции в основной капитал, в т.ч.</v>
          </cell>
          <cell r="H9" t="str">
            <v>км/МВА</v>
          </cell>
        </row>
        <row r="10">
          <cell r="A10" t="str">
            <v>1.1.1.</v>
          </cell>
          <cell r="B10" t="str">
            <v xml:space="preserve">Инвестиции на производственное развитие, из них: </v>
          </cell>
          <cell r="H10" t="str">
            <v>км/МВА</v>
          </cell>
        </row>
        <row r="11">
          <cell r="A11" t="str">
            <v>1.1.1.1</v>
          </cell>
          <cell r="B11" t="str">
            <v xml:space="preserve">Техническое перевооружение и реконструкция </v>
          </cell>
          <cell r="H11" t="str">
            <v>км/МВА</v>
          </cell>
        </row>
        <row r="12">
          <cell r="A12" t="str">
            <v>1.1.1.1.1</v>
          </cell>
          <cell r="B12" t="str">
            <v>Основные объекты всего, в т.ч.</v>
          </cell>
          <cell r="H12" t="str">
            <v>км/МВА</v>
          </cell>
        </row>
        <row r="13">
          <cell r="A13" t="str">
            <v>1.1.1.1.2</v>
          </cell>
          <cell r="B13" t="str">
            <v>Технологическое присоединение потребителей</v>
          </cell>
          <cell r="H13" t="str">
            <v>км/МВА</v>
          </cell>
        </row>
        <row r="14">
          <cell r="A14" t="str">
            <v>1.1.1.1.3</v>
          </cell>
          <cell r="B14" t="str">
            <v>АИИС КУЭ</v>
          </cell>
          <cell r="H14" t="str">
            <v>км/МВА</v>
          </cell>
        </row>
        <row r="15">
          <cell r="A15" t="str">
            <v>1.1.1.1.4</v>
          </cell>
          <cell r="B15" t="str">
            <v>Прочие объекты электроэнергетики, в.т.ч.:</v>
          </cell>
          <cell r="H15" t="str">
            <v>км/МВА</v>
          </cell>
        </row>
        <row r="16">
          <cell r="A16" t="str">
            <v>1.1.1.1.5</v>
          </cell>
          <cell r="B16" t="str">
            <v>Оборудование, не входящее в сметы строек, в.т.ч.:</v>
          </cell>
          <cell r="H16" t="str">
            <v>км/МВА</v>
          </cell>
        </row>
        <row r="17">
          <cell r="A17" t="str">
            <v>1.1.1.1.6</v>
          </cell>
          <cell r="B17" t="str">
            <v>ПИР для строительства будущих лет, в.т.ч.:</v>
          </cell>
          <cell r="H17" t="str">
            <v>км/МВА</v>
          </cell>
        </row>
        <row r="18">
          <cell r="A18" t="str">
            <v>1.1.1.2</v>
          </cell>
          <cell r="B18" t="str">
            <v>Новое строительство и расширение</v>
          </cell>
          <cell r="H18" t="str">
            <v>км/МВА</v>
          </cell>
        </row>
        <row r="19">
          <cell r="A19" t="str">
            <v>1.1.1.2.1</v>
          </cell>
          <cell r="B19" t="str">
            <v>Основные объекты</v>
          </cell>
          <cell r="H19" t="str">
            <v>км/МВА</v>
          </cell>
        </row>
        <row r="20">
          <cell r="A20" t="str">
            <v>1.1.1.2.2</v>
          </cell>
          <cell r="B20" t="str">
            <v>Технологическое присоединение потребителей</v>
          </cell>
          <cell r="H20" t="str">
            <v>км/МВА</v>
          </cell>
        </row>
        <row r="21">
          <cell r="A21" t="str">
            <v>1.1.1.2.3</v>
          </cell>
          <cell r="B21" t="str">
            <v>АИИС КУЭ</v>
          </cell>
          <cell r="H21" t="str">
            <v>км/МВА</v>
          </cell>
        </row>
        <row r="22">
          <cell r="A22" t="str">
            <v>1.1.1.2.4</v>
          </cell>
          <cell r="B22" t="str">
            <v>Прочие объекты электроэнергетики, в.т.ч.:</v>
          </cell>
          <cell r="H22" t="str">
            <v>км/МВА</v>
          </cell>
        </row>
        <row r="23">
          <cell r="A23" t="str">
            <v>1.1.1.2.5</v>
          </cell>
          <cell r="B23" t="str">
            <v>Оборудование, не входящее в сметы строек, в.т.ч.:</v>
          </cell>
          <cell r="H23" t="str">
            <v>км/МВА</v>
          </cell>
        </row>
        <row r="24">
          <cell r="A24" t="str">
            <v>1.1.1.2.6</v>
          </cell>
          <cell r="B24" t="str">
            <v>ПИР для строительства будущих лет, в.т.ч.:</v>
          </cell>
          <cell r="H24" t="str">
            <v>км/МВА</v>
          </cell>
        </row>
        <row r="25">
          <cell r="A25" t="str">
            <v>1.1.2.</v>
          </cell>
          <cell r="B25" t="str">
            <v>Приобретение объектов основных средств</v>
          </cell>
          <cell r="H25" t="str">
            <v>км/МВА</v>
          </cell>
        </row>
        <row r="26">
          <cell r="A26">
            <v>2</v>
          </cell>
          <cell r="B26" t="str">
            <v>Тепловые сети (если выделены в АО), в т.ч.:</v>
          </cell>
          <cell r="H26" t="str">
            <v>км/МВА</v>
          </cell>
        </row>
        <row r="27">
          <cell r="A27">
            <v>2.1</v>
          </cell>
          <cell r="B27" t="str">
            <v>Инвестиции в основной капитал, в т.ч.</v>
          </cell>
          <cell r="H27" t="str">
            <v>км/МВА</v>
          </cell>
        </row>
        <row r="28">
          <cell r="A28" t="str">
            <v>2.1.1.</v>
          </cell>
          <cell r="B28" t="str">
            <v xml:space="preserve">Инвестиции на производственное развитие, из них: </v>
          </cell>
          <cell r="H28" t="str">
            <v>км/МВА</v>
          </cell>
        </row>
        <row r="29">
          <cell r="A29" t="str">
            <v>2.1.1.1</v>
          </cell>
          <cell r="B29" t="str">
            <v xml:space="preserve">Техническое перевооружение и реконструкция </v>
          </cell>
          <cell r="H29" t="str">
            <v>км/МВА</v>
          </cell>
        </row>
        <row r="30">
          <cell r="A30" t="str">
            <v>2.1.1.1.1</v>
          </cell>
          <cell r="B30" t="str">
            <v>Основные объекты</v>
          </cell>
          <cell r="H30" t="str">
            <v>км/МВА</v>
          </cell>
        </row>
        <row r="31">
          <cell r="A31" t="str">
            <v>2.1.1.1.2</v>
          </cell>
          <cell r="B31" t="str">
            <v>Технологическое присоединение потребителей</v>
          </cell>
          <cell r="H31" t="str">
            <v>км/МВА</v>
          </cell>
        </row>
        <row r="32">
          <cell r="A32" t="str">
            <v>2.1.1.1.3</v>
          </cell>
          <cell r="B32" t="str">
            <v>АИИС КУЭ</v>
          </cell>
          <cell r="H32" t="str">
            <v>км/МВА</v>
          </cell>
        </row>
        <row r="33">
          <cell r="A33" t="str">
            <v>2.1.1.1.4</v>
          </cell>
          <cell r="B33" t="str">
            <v>Прочие объекты электроэнергетики, в.т.ч.:</v>
          </cell>
          <cell r="H33" t="str">
            <v>км/МВА</v>
          </cell>
        </row>
        <row r="34">
          <cell r="A34" t="str">
            <v>2.1.1.1.5</v>
          </cell>
          <cell r="B34" t="str">
            <v>Оборудование, не входящее в сметы строек, в.т.ч.:</v>
          </cell>
          <cell r="H34" t="str">
            <v>км/МВА</v>
          </cell>
        </row>
        <row r="35">
          <cell r="A35" t="str">
            <v>2.1.1.1.5</v>
          </cell>
          <cell r="B35" t="str">
            <v>ПИР для строительства будущих лет, в.т.ч.:</v>
          </cell>
          <cell r="H35" t="str">
            <v>км/МВА</v>
          </cell>
        </row>
        <row r="36">
          <cell r="A36" t="str">
            <v>2.1.1.2</v>
          </cell>
          <cell r="B36" t="str">
            <v>Новое строительство и расширение</v>
          </cell>
          <cell r="H36" t="str">
            <v>км/МВА</v>
          </cell>
        </row>
        <row r="37">
          <cell r="A37" t="str">
            <v>2.1.1.2.1</v>
          </cell>
          <cell r="B37" t="str">
            <v>Основные объекты</v>
          </cell>
          <cell r="H37" t="str">
            <v>км/МВА</v>
          </cell>
        </row>
        <row r="38">
          <cell r="A38" t="str">
            <v>2.1.1.2.1</v>
          </cell>
          <cell r="B38" t="str">
            <v>Технологическое присоединение потребителей</v>
          </cell>
          <cell r="H38" t="str">
            <v>км/МВА</v>
          </cell>
        </row>
        <row r="39">
          <cell r="A39" t="str">
            <v>2.1.1.2.2</v>
          </cell>
          <cell r="B39" t="str">
            <v>АИИС КУЭ</v>
          </cell>
          <cell r="H39" t="str">
            <v>км/МВА</v>
          </cell>
        </row>
        <row r="40">
          <cell r="A40" t="str">
            <v>2.1.1.2.3</v>
          </cell>
          <cell r="B40" t="str">
            <v>Прочие объекты электроэнергетики, в.т.ч.:</v>
          </cell>
          <cell r="H40" t="str">
            <v>км/МВА</v>
          </cell>
        </row>
        <row r="41">
          <cell r="A41" t="str">
            <v>2.1.1.2.4</v>
          </cell>
          <cell r="B41" t="str">
            <v>Оборудование, не входящее в сметы строек, в.т.ч.:</v>
          </cell>
          <cell r="H41" t="str">
            <v>км/МВА</v>
          </cell>
        </row>
        <row r="42">
          <cell r="A42" t="str">
            <v>2.1.1.2.5</v>
          </cell>
          <cell r="B42" t="str">
            <v>ПИР для строительства будущих лет, в.т.ч.:</v>
          </cell>
          <cell r="H42" t="str">
            <v>км/МВА</v>
          </cell>
        </row>
        <row r="43">
          <cell r="A43" t="str">
            <v>2.1.2.</v>
          </cell>
          <cell r="B43" t="str">
            <v>Приобретение объектов основных средств</v>
          </cell>
          <cell r="H43" t="str">
            <v>км/МВА</v>
          </cell>
        </row>
        <row r="44">
          <cell r="A44">
            <v>3</v>
          </cell>
          <cell r="B44" t="str">
            <v>Электрические сети высокого напряжения, в т.ч.:</v>
          </cell>
          <cell r="H44" t="str">
            <v>км/МВА</v>
          </cell>
        </row>
        <row r="45">
          <cell r="A45">
            <v>3.1</v>
          </cell>
          <cell r="B45" t="str">
            <v>Инвестиции в основной капитал, в т.ч.</v>
          </cell>
          <cell r="H45" t="str">
            <v>км/МВА</v>
          </cell>
        </row>
        <row r="46">
          <cell r="A46" t="str">
            <v>3.1.1.</v>
          </cell>
          <cell r="B46" t="str">
            <v xml:space="preserve">Инвестиции на производственное развитие, из них: </v>
          </cell>
          <cell r="H46" t="str">
            <v>км/МВА</v>
          </cell>
        </row>
        <row r="47">
          <cell r="A47" t="str">
            <v>3.1.1.1</v>
          </cell>
          <cell r="B47" t="str">
            <v xml:space="preserve">Техническое перевооружение и реконструкция </v>
          </cell>
          <cell r="H47" t="str">
            <v>км/МВА</v>
          </cell>
        </row>
        <row r="48">
          <cell r="A48" t="str">
            <v>3.1.1.1.1</v>
          </cell>
          <cell r="B48" t="str">
            <v>Основные объекты</v>
          </cell>
          <cell r="H48" t="str">
            <v>км/МВА</v>
          </cell>
        </row>
        <row r="49">
          <cell r="A49" t="str">
            <v>3.1.1.1.2</v>
          </cell>
          <cell r="B49" t="str">
            <v>Технологическое присоединение потребителей</v>
          </cell>
          <cell r="H49" t="str">
            <v>км/МВА</v>
          </cell>
        </row>
        <row r="50">
          <cell r="A50" t="str">
            <v>3.1.1.1.3</v>
          </cell>
          <cell r="B50" t="str">
            <v>АИИС КУЭ</v>
          </cell>
          <cell r="H50" t="str">
            <v>км/МВА</v>
          </cell>
        </row>
        <row r="51">
          <cell r="A51" t="str">
            <v>3.1.1.1.4</v>
          </cell>
          <cell r="B51" t="str">
            <v>Прочие объекты электроэнергетики, в.т.ч.:</v>
          </cell>
          <cell r="H51" t="str">
            <v>км/МВА</v>
          </cell>
        </row>
        <row r="52">
          <cell r="A52" t="str">
            <v>3.1.1.1.5</v>
          </cell>
          <cell r="B52" t="str">
            <v>Оборудование, не входящее в сметы строек, в.т.ч.:</v>
          </cell>
          <cell r="H52" t="str">
            <v>км/МВА</v>
          </cell>
        </row>
        <row r="53">
          <cell r="A53" t="str">
            <v>3.1.1.1.6</v>
          </cell>
          <cell r="B53" t="str">
            <v>ПИР для строительства будущих лет, в.т.ч.:</v>
          </cell>
          <cell r="H53" t="str">
            <v>км/МВА</v>
          </cell>
        </row>
        <row r="54">
          <cell r="A54" t="str">
            <v>3.1.1.2</v>
          </cell>
          <cell r="B54" t="str">
            <v>Новое строительство и расширение</v>
          </cell>
          <cell r="H54" t="str">
            <v>км/МВА</v>
          </cell>
        </row>
        <row r="55">
          <cell r="A55" t="str">
            <v>3.1.1.2.1</v>
          </cell>
          <cell r="B55" t="str">
            <v>Основные объекты</v>
          </cell>
          <cell r="H55" t="str">
            <v>км/МВА</v>
          </cell>
        </row>
        <row r="56">
          <cell r="A56" t="str">
            <v>3.1.1.2.2</v>
          </cell>
          <cell r="B56" t="str">
            <v>Технологическое присоединение потребителей</v>
          </cell>
          <cell r="H56" t="str">
            <v>км/МВА</v>
          </cell>
        </row>
        <row r="57">
          <cell r="A57" t="str">
            <v>3.1.1.2.3</v>
          </cell>
          <cell r="B57" t="str">
            <v>АИИС КУЭ</v>
          </cell>
          <cell r="H57" t="str">
            <v>км/МВА</v>
          </cell>
        </row>
        <row r="58">
          <cell r="A58" t="str">
            <v>3.1.1.2.4</v>
          </cell>
          <cell r="B58" t="str">
            <v>Прочие объекты электроэнергетики, в.т.ч.:</v>
          </cell>
          <cell r="H58" t="str">
            <v>км/МВА</v>
          </cell>
        </row>
        <row r="59">
          <cell r="A59" t="str">
            <v>3.1.1.2.5</v>
          </cell>
          <cell r="B59" t="str">
            <v>Оборудование, не входящее в сметы строек, в.т.ч.:</v>
          </cell>
          <cell r="H59" t="str">
            <v>км/МВА</v>
          </cell>
        </row>
        <row r="60">
          <cell r="A60" t="str">
            <v>3.1.1.2.6</v>
          </cell>
          <cell r="B60" t="str">
            <v>ПИР для строительства будущих лет, в.т.ч.:</v>
          </cell>
          <cell r="H60" t="str">
            <v>км/МВА</v>
          </cell>
        </row>
        <row r="61">
          <cell r="A61" t="str">
            <v>3.1.2.</v>
          </cell>
          <cell r="B61" t="str">
            <v>Приобретение объектов основных средств</v>
          </cell>
          <cell r="H61" t="str">
            <v>км/МВА</v>
          </cell>
        </row>
        <row r="62">
          <cell r="A62">
            <v>4</v>
          </cell>
          <cell r="B62" t="str">
            <v>Электрические сети низкого напряжения (распределительные), в т.ч.:</v>
          </cell>
          <cell r="C62">
            <v>0</v>
          </cell>
          <cell r="D62">
            <v>0</v>
          </cell>
          <cell r="E62">
            <v>0</v>
          </cell>
          <cell r="F62" t="str">
            <v>23.888/53.006</v>
          </cell>
          <cell r="G62" t="str">
            <v>26.149/54.512</v>
          </cell>
          <cell r="H62" t="str">
            <v>км/МВА</v>
          </cell>
          <cell r="K62">
            <v>0</v>
          </cell>
          <cell r="L62">
            <v>31672</v>
          </cell>
          <cell r="M62">
            <v>0</v>
          </cell>
          <cell r="N62">
            <v>0</v>
          </cell>
          <cell r="O62">
            <v>345685</v>
          </cell>
          <cell r="P62">
            <v>29400.379999999994</v>
          </cell>
          <cell r="Q62">
            <v>221831</v>
          </cell>
          <cell r="R62">
            <v>78212</v>
          </cell>
          <cell r="S62">
            <v>178531</v>
          </cell>
          <cell r="T62">
            <v>167154</v>
          </cell>
          <cell r="U62">
            <v>163338</v>
          </cell>
          <cell r="V62">
            <v>160298</v>
          </cell>
          <cell r="W62">
            <v>545</v>
          </cell>
          <cell r="X62">
            <v>0</v>
          </cell>
          <cell r="Y62">
            <v>0</v>
          </cell>
          <cell r="Z62">
            <v>545</v>
          </cell>
          <cell r="AA62">
            <v>545</v>
          </cell>
          <cell r="AB62">
            <v>159753</v>
          </cell>
          <cell r="AC62">
            <v>159753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3040</v>
          </cell>
          <cell r="AU62">
            <v>163338</v>
          </cell>
          <cell r="AV62">
            <v>169936</v>
          </cell>
          <cell r="AW62">
            <v>21068</v>
          </cell>
          <cell r="AX62">
            <v>21068</v>
          </cell>
          <cell r="AY62">
            <v>34416</v>
          </cell>
          <cell r="AZ62">
            <v>34416</v>
          </cell>
          <cell r="BA62">
            <v>8111</v>
          </cell>
          <cell r="BB62">
            <v>9399</v>
          </cell>
          <cell r="BC62">
            <v>99743</v>
          </cell>
          <cell r="BD62">
            <v>105053</v>
          </cell>
          <cell r="BE62">
            <v>163338</v>
          </cell>
          <cell r="BF62">
            <v>169936</v>
          </cell>
          <cell r="BG62">
            <v>104.03947642312261</v>
          </cell>
          <cell r="BH62">
            <v>217764</v>
          </cell>
          <cell r="BI62">
            <v>234830</v>
          </cell>
          <cell r="BJ62">
            <v>107.83692437684833</v>
          </cell>
          <cell r="BL62">
            <v>44377.26</v>
          </cell>
          <cell r="BM62">
            <v>88054</v>
          </cell>
          <cell r="BN62">
            <v>40700.539999999994</v>
          </cell>
          <cell r="BO62">
            <v>51270</v>
          </cell>
          <cell r="BP62">
            <v>15961</v>
          </cell>
          <cell r="BQ62">
            <v>15524</v>
          </cell>
          <cell r="BR62">
            <v>89176</v>
          </cell>
          <cell r="BS62">
            <v>80074</v>
          </cell>
          <cell r="BT62">
            <v>190215.8</v>
          </cell>
          <cell r="BU62">
            <v>234922</v>
          </cell>
          <cell r="BW62">
            <v>0</v>
          </cell>
          <cell r="BX62">
            <v>72299</v>
          </cell>
          <cell r="BY62">
            <v>0</v>
          </cell>
          <cell r="BZ62">
            <v>15831</v>
          </cell>
          <cell r="CA62">
            <v>0</v>
          </cell>
          <cell r="CB62">
            <v>10347</v>
          </cell>
          <cell r="CC62">
            <v>0</v>
          </cell>
          <cell r="CD62">
            <v>6169</v>
          </cell>
          <cell r="CE62">
            <v>0</v>
          </cell>
          <cell r="CF62">
            <v>39430</v>
          </cell>
          <cell r="CG62">
            <v>0</v>
          </cell>
          <cell r="CH62">
            <v>39430</v>
          </cell>
          <cell r="CI62">
            <v>0</v>
          </cell>
          <cell r="CJ62">
            <v>39430</v>
          </cell>
        </row>
        <row r="63">
          <cell r="A63">
            <v>4.0999999999999996</v>
          </cell>
          <cell r="B63" t="str">
            <v>Инвестиции в основной капитал, в т.ч.</v>
          </cell>
          <cell r="C63">
            <v>0</v>
          </cell>
          <cell r="D63">
            <v>0</v>
          </cell>
          <cell r="E63">
            <v>0</v>
          </cell>
          <cell r="F63" t="str">
            <v>23.888/53.006</v>
          </cell>
          <cell r="G63" t="str">
            <v>26.149/54.512</v>
          </cell>
          <cell r="H63" t="str">
            <v>км/МВА</v>
          </cell>
          <cell r="K63">
            <v>0</v>
          </cell>
          <cell r="L63">
            <v>31672</v>
          </cell>
          <cell r="M63">
            <v>0</v>
          </cell>
          <cell r="N63">
            <v>0</v>
          </cell>
          <cell r="O63">
            <v>345685</v>
          </cell>
          <cell r="P63">
            <v>29400.379999999994</v>
          </cell>
          <cell r="Q63">
            <v>221831</v>
          </cell>
          <cell r="R63">
            <v>78212</v>
          </cell>
          <cell r="S63">
            <v>178531</v>
          </cell>
          <cell r="T63">
            <v>167154</v>
          </cell>
          <cell r="U63">
            <v>163338</v>
          </cell>
          <cell r="V63">
            <v>160298</v>
          </cell>
          <cell r="W63">
            <v>545</v>
          </cell>
          <cell r="X63">
            <v>0</v>
          </cell>
          <cell r="Y63">
            <v>0</v>
          </cell>
          <cell r="Z63">
            <v>545</v>
          </cell>
          <cell r="AA63">
            <v>545</v>
          </cell>
          <cell r="AB63">
            <v>159753</v>
          </cell>
          <cell r="AC63">
            <v>159753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3040</v>
          </cell>
          <cell r="AU63">
            <v>163338</v>
          </cell>
          <cell r="AV63">
            <v>169936</v>
          </cell>
          <cell r="AW63">
            <v>21068</v>
          </cell>
          <cell r="AX63">
            <v>21068</v>
          </cell>
          <cell r="AY63">
            <v>34416</v>
          </cell>
          <cell r="AZ63">
            <v>34416</v>
          </cell>
          <cell r="BA63">
            <v>8111</v>
          </cell>
          <cell r="BB63">
            <v>9399</v>
          </cell>
          <cell r="BC63">
            <v>99743</v>
          </cell>
          <cell r="BD63">
            <v>105053</v>
          </cell>
          <cell r="BE63">
            <v>163338</v>
          </cell>
          <cell r="BF63">
            <v>169936</v>
          </cell>
          <cell r="BG63">
            <v>104.03947642312261</v>
          </cell>
          <cell r="BH63">
            <v>217764</v>
          </cell>
          <cell r="BI63">
            <v>234830</v>
          </cell>
          <cell r="BJ63">
            <v>107.83692437684833</v>
          </cell>
          <cell r="BL63">
            <v>44377.26</v>
          </cell>
          <cell r="BM63">
            <v>88054</v>
          </cell>
          <cell r="BN63">
            <v>40700.539999999994</v>
          </cell>
          <cell r="BO63">
            <v>51270</v>
          </cell>
          <cell r="BP63">
            <v>15961</v>
          </cell>
          <cell r="BQ63">
            <v>15524</v>
          </cell>
          <cell r="BR63">
            <v>89176</v>
          </cell>
          <cell r="BS63">
            <v>80074</v>
          </cell>
          <cell r="BT63">
            <v>190215.8</v>
          </cell>
          <cell r="BU63">
            <v>234922</v>
          </cell>
          <cell r="BW63">
            <v>0</v>
          </cell>
          <cell r="BX63">
            <v>72299</v>
          </cell>
          <cell r="BY63">
            <v>0</v>
          </cell>
          <cell r="BZ63">
            <v>15831</v>
          </cell>
          <cell r="CA63">
            <v>0</v>
          </cell>
          <cell r="CB63">
            <v>10347</v>
          </cell>
          <cell r="CC63">
            <v>0</v>
          </cell>
          <cell r="CD63">
            <v>6169</v>
          </cell>
          <cell r="CE63">
            <v>0</v>
          </cell>
          <cell r="CF63">
            <v>39430</v>
          </cell>
          <cell r="CG63">
            <v>0</v>
          </cell>
          <cell r="CH63">
            <v>39430</v>
          </cell>
          <cell r="CI63">
            <v>0</v>
          </cell>
          <cell r="CJ63">
            <v>39430</v>
          </cell>
        </row>
        <row r="64">
          <cell r="A64" t="str">
            <v>4.1.1.</v>
          </cell>
          <cell r="B64" t="str">
            <v xml:space="preserve">Инвестиции на производственное развитие, из них: </v>
          </cell>
          <cell r="C64">
            <v>0</v>
          </cell>
          <cell r="D64">
            <v>0</v>
          </cell>
          <cell r="E64">
            <v>0</v>
          </cell>
          <cell r="F64" t="str">
            <v>23.888/53.006</v>
          </cell>
          <cell r="G64" t="str">
            <v>26.149/54.512</v>
          </cell>
          <cell r="H64" t="str">
            <v>км/МВА</v>
          </cell>
          <cell r="K64">
            <v>0</v>
          </cell>
          <cell r="L64">
            <v>25367</v>
          </cell>
          <cell r="M64">
            <v>0</v>
          </cell>
          <cell r="N64">
            <v>0</v>
          </cell>
          <cell r="O64">
            <v>345685</v>
          </cell>
          <cell r="P64">
            <v>29302.279999999995</v>
          </cell>
          <cell r="Q64">
            <v>221831</v>
          </cell>
          <cell r="R64">
            <v>78212</v>
          </cell>
          <cell r="S64">
            <v>178531</v>
          </cell>
          <cell r="T64">
            <v>167154</v>
          </cell>
          <cell r="U64">
            <v>162793</v>
          </cell>
          <cell r="V64">
            <v>159753</v>
          </cell>
          <cell r="W64">
            <v>545</v>
          </cell>
          <cell r="X64">
            <v>0</v>
          </cell>
          <cell r="Y64">
            <v>0</v>
          </cell>
          <cell r="Z64">
            <v>545</v>
          </cell>
          <cell r="AA64">
            <v>545</v>
          </cell>
          <cell r="AB64">
            <v>159208</v>
          </cell>
          <cell r="AC64">
            <v>159208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3040</v>
          </cell>
          <cell r="AU64">
            <v>162793</v>
          </cell>
          <cell r="AV64">
            <v>169367</v>
          </cell>
          <cell r="AW64">
            <v>20708</v>
          </cell>
          <cell r="AX64">
            <v>20708</v>
          </cell>
          <cell r="AY64">
            <v>34363</v>
          </cell>
          <cell r="AZ64">
            <v>34363</v>
          </cell>
          <cell r="BA64">
            <v>7979</v>
          </cell>
          <cell r="BB64">
            <v>9243</v>
          </cell>
          <cell r="BC64">
            <v>99743</v>
          </cell>
          <cell r="BD64">
            <v>105053</v>
          </cell>
          <cell r="BE64">
            <v>162793</v>
          </cell>
          <cell r="BF64">
            <v>169367</v>
          </cell>
          <cell r="BG64">
            <v>104.03825717321998</v>
          </cell>
          <cell r="BH64">
            <v>217219</v>
          </cell>
          <cell r="BI64">
            <v>234261</v>
          </cell>
          <cell r="BJ64">
            <v>107.845538373715</v>
          </cell>
          <cell r="BL64">
            <v>44377.26</v>
          </cell>
          <cell r="BM64">
            <v>88054</v>
          </cell>
          <cell r="BN64">
            <v>40700.539999999994</v>
          </cell>
          <cell r="BO64">
            <v>51217</v>
          </cell>
          <cell r="BP64">
            <v>15961</v>
          </cell>
          <cell r="BQ64">
            <v>15524</v>
          </cell>
          <cell r="BR64">
            <v>89113.5</v>
          </cell>
          <cell r="BS64">
            <v>80074</v>
          </cell>
          <cell r="BT64">
            <v>190153.3</v>
          </cell>
          <cell r="BU64">
            <v>234869</v>
          </cell>
          <cell r="BW64">
            <v>0</v>
          </cell>
          <cell r="BX64">
            <v>72299</v>
          </cell>
          <cell r="BY64">
            <v>0</v>
          </cell>
          <cell r="BZ64">
            <v>15831</v>
          </cell>
          <cell r="CA64">
            <v>0</v>
          </cell>
          <cell r="CB64">
            <v>10347</v>
          </cell>
          <cell r="CC64">
            <v>0</v>
          </cell>
          <cell r="CD64">
            <v>6169</v>
          </cell>
          <cell r="CE64">
            <v>0</v>
          </cell>
          <cell r="CF64">
            <v>39430</v>
          </cell>
          <cell r="CG64">
            <v>0</v>
          </cell>
          <cell r="CH64">
            <v>39430</v>
          </cell>
          <cell r="CI64">
            <v>0</v>
          </cell>
          <cell r="CJ64">
            <v>39430</v>
          </cell>
        </row>
        <row r="65">
          <cell r="A65" t="str">
            <v>4.1.1.1</v>
          </cell>
          <cell r="B65" t="str">
            <v xml:space="preserve">Техническое перевооружение и реконструкция </v>
          </cell>
          <cell r="C65">
            <v>0</v>
          </cell>
          <cell r="D65">
            <v>0</v>
          </cell>
          <cell r="E65">
            <v>0</v>
          </cell>
          <cell r="F65" t="str">
            <v>15.885/51.486</v>
          </cell>
          <cell r="G65" t="str">
            <v>15.134/51.886</v>
          </cell>
          <cell r="H65" t="str">
            <v>км/МВА</v>
          </cell>
          <cell r="K65">
            <v>0</v>
          </cell>
          <cell r="L65">
            <v>21438</v>
          </cell>
          <cell r="M65">
            <v>0</v>
          </cell>
          <cell r="N65">
            <v>0</v>
          </cell>
          <cell r="O65">
            <v>339521</v>
          </cell>
          <cell r="P65">
            <v>28192.759999999995</v>
          </cell>
          <cell r="Q65">
            <v>218895</v>
          </cell>
          <cell r="R65">
            <v>74984</v>
          </cell>
          <cell r="S65">
            <v>178531</v>
          </cell>
          <cell r="T65">
            <v>160990</v>
          </cell>
          <cell r="U65">
            <v>156629</v>
          </cell>
          <cell r="V65">
            <v>153589</v>
          </cell>
          <cell r="W65">
            <v>545</v>
          </cell>
          <cell r="X65">
            <v>0</v>
          </cell>
          <cell r="Y65">
            <v>0</v>
          </cell>
          <cell r="Z65">
            <v>545</v>
          </cell>
          <cell r="AA65">
            <v>545</v>
          </cell>
          <cell r="AB65">
            <v>153044</v>
          </cell>
          <cell r="AC65">
            <v>153044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3040</v>
          </cell>
          <cell r="AU65">
            <v>156629</v>
          </cell>
          <cell r="AV65">
            <v>165468</v>
          </cell>
          <cell r="AW65">
            <v>20708</v>
          </cell>
          <cell r="AX65">
            <v>20708</v>
          </cell>
          <cell r="AY65">
            <v>34363</v>
          </cell>
          <cell r="AZ65">
            <v>34363</v>
          </cell>
          <cell r="BA65">
            <v>7979</v>
          </cell>
          <cell r="BB65">
            <v>9243</v>
          </cell>
          <cell r="BC65">
            <v>93579</v>
          </cell>
          <cell r="BD65">
            <v>101154</v>
          </cell>
          <cell r="BE65">
            <v>156629</v>
          </cell>
          <cell r="BF65">
            <v>165468</v>
          </cell>
          <cell r="BG65">
            <v>105.64327168021248</v>
          </cell>
          <cell r="BH65">
            <v>211055</v>
          </cell>
          <cell r="BI65">
            <v>230362</v>
          </cell>
          <cell r="BJ65">
            <v>109.14785245552108</v>
          </cell>
          <cell r="BL65">
            <v>44377.26</v>
          </cell>
          <cell r="BM65">
            <v>84047</v>
          </cell>
          <cell r="BN65">
            <v>40700.539999999994</v>
          </cell>
          <cell r="BO65">
            <v>51217</v>
          </cell>
          <cell r="BP65">
            <v>15961</v>
          </cell>
          <cell r="BQ65">
            <v>15524</v>
          </cell>
          <cell r="BR65">
            <v>81840.5</v>
          </cell>
          <cell r="BS65">
            <v>78424</v>
          </cell>
          <cell r="BT65">
            <v>182879.3</v>
          </cell>
          <cell r="BU65">
            <v>229212</v>
          </cell>
          <cell r="BW65">
            <v>0</v>
          </cell>
          <cell r="BX65">
            <v>72299</v>
          </cell>
          <cell r="BY65">
            <v>0</v>
          </cell>
          <cell r="BZ65">
            <v>15831</v>
          </cell>
          <cell r="CA65">
            <v>0</v>
          </cell>
          <cell r="CB65">
            <v>10347</v>
          </cell>
          <cell r="CC65">
            <v>0</v>
          </cell>
          <cell r="CD65">
            <v>6169</v>
          </cell>
          <cell r="CE65">
            <v>0</v>
          </cell>
          <cell r="CF65">
            <v>36431</v>
          </cell>
          <cell r="CG65">
            <v>0</v>
          </cell>
          <cell r="CH65">
            <v>36431</v>
          </cell>
          <cell r="CI65">
            <v>0</v>
          </cell>
          <cell r="CJ65">
            <v>36431</v>
          </cell>
        </row>
        <row r="66">
          <cell r="A66" t="str">
            <v>4.1.1.1.1</v>
          </cell>
          <cell r="B66" t="str">
            <v>Основные объекты</v>
          </cell>
          <cell r="C66">
            <v>0</v>
          </cell>
          <cell r="D66">
            <v>0</v>
          </cell>
          <cell r="E66">
            <v>0</v>
          </cell>
          <cell r="F66" t="str">
            <v>15.863/52.972</v>
          </cell>
          <cell r="G66" t="str">
            <v>15.112/53.772</v>
          </cell>
          <cell r="H66" t="str">
            <v>км/МВА</v>
          </cell>
          <cell r="K66">
            <v>0</v>
          </cell>
          <cell r="L66">
            <v>6136</v>
          </cell>
          <cell r="M66">
            <v>0</v>
          </cell>
          <cell r="N66">
            <v>0</v>
          </cell>
          <cell r="O66">
            <v>180637</v>
          </cell>
          <cell r="P66">
            <v>15466.319999999998</v>
          </cell>
          <cell r="Q66">
            <v>114431</v>
          </cell>
          <cell r="R66">
            <v>39215</v>
          </cell>
          <cell r="S66">
            <v>83838</v>
          </cell>
          <cell r="T66">
            <v>96799</v>
          </cell>
          <cell r="U66">
            <v>85924</v>
          </cell>
          <cell r="V66">
            <v>85924</v>
          </cell>
          <cell r="W66">
            <v>545</v>
          </cell>
          <cell r="X66">
            <v>0</v>
          </cell>
          <cell r="Y66">
            <v>0</v>
          </cell>
          <cell r="Z66">
            <v>545</v>
          </cell>
          <cell r="AA66">
            <v>545</v>
          </cell>
          <cell r="AB66">
            <v>85379</v>
          </cell>
          <cell r="AC66">
            <v>85379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85924</v>
          </cell>
          <cell r="AV66">
            <v>82250</v>
          </cell>
          <cell r="AW66">
            <v>3221</v>
          </cell>
          <cell r="AX66">
            <v>3221</v>
          </cell>
          <cell r="AY66">
            <v>9113</v>
          </cell>
          <cell r="AZ66">
            <v>9113</v>
          </cell>
          <cell r="BA66">
            <v>0</v>
          </cell>
          <cell r="BB66">
            <v>1737</v>
          </cell>
          <cell r="BC66">
            <v>73590</v>
          </cell>
          <cell r="BD66">
            <v>68179</v>
          </cell>
          <cell r="BE66">
            <v>85924</v>
          </cell>
          <cell r="BF66">
            <v>82250</v>
          </cell>
          <cell r="BG66">
            <v>95.724128299427406</v>
          </cell>
          <cell r="BH66">
            <v>91563</v>
          </cell>
          <cell r="BI66">
            <v>97814</v>
          </cell>
          <cell r="BJ66">
            <v>106.82699343621331</v>
          </cell>
          <cell r="BL66">
            <v>21263.4</v>
          </cell>
          <cell r="BM66">
            <v>45252</v>
          </cell>
          <cell r="BN66">
            <v>9089.52</v>
          </cell>
          <cell r="BO66">
            <v>11066</v>
          </cell>
          <cell r="BP66">
            <v>4679</v>
          </cell>
          <cell r="BQ66">
            <v>5168</v>
          </cell>
          <cell r="BR66">
            <v>54631</v>
          </cell>
          <cell r="BS66">
            <v>58658</v>
          </cell>
          <cell r="BT66">
            <v>89662.920000000013</v>
          </cell>
          <cell r="BU66">
            <v>120144</v>
          </cell>
          <cell r="BW66">
            <v>0</v>
          </cell>
          <cell r="BX66">
            <v>52217</v>
          </cell>
          <cell r="BY66">
            <v>0</v>
          </cell>
          <cell r="BZ66">
            <v>11808</v>
          </cell>
          <cell r="CA66">
            <v>0</v>
          </cell>
          <cell r="CB66">
            <v>8081</v>
          </cell>
          <cell r="CC66">
            <v>0</v>
          </cell>
          <cell r="CD66">
            <v>4962</v>
          </cell>
          <cell r="CE66">
            <v>0</v>
          </cell>
          <cell r="CF66">
            <v>24586</v>
          </cell>
          <cell r="CG66">
            <v>0</v>
          </cell>
          <cell r="CH66">
            <v>24586</v>
          </cell>
          <cell r="CI66">
            <v>0</v>
          </cell>
          <cell r="CJ66">
            <v>24586</v>
          </cell>
        </row>
        <row r="67">
          <cell r="B67" t="str">
            <v xml:space="preserve">            Электрические линии, в т.ч.</v>
          </cell>
          <cell r="F67">
            <v>14.030000000000001</v>
          </cell>
          <cell r="G67">
            <v>11.161999999999999</v>
          </cell>
          <cell r="H67" t="str">
            <v>км</v>
          </cell>
          <cell r="L67">
            <v>-8721</v>
          </cell>
          <cell r="M67">
            <v>0</v>
          </cell>
          <cell r="N67">
            <v>0</v>
          </cell>
          <cell r="O67">
            <v>12537</v>
          </cell>
          <cell r="P67">
            <v>2256.66</v>
          </cell>
          <cell r="Q67">
            <v>3944</v>
          </cell>
          <cell r="R67">
            <v>8500</v>
          </cell>
          <cell r="S67">
            <v>0</v>
          </cell>
          <cell r="T67">
            <v>12537</v>
          </cell>
          <cell r="U67">
            <v>12537</v>
          </cell>
          <cell r="V67">
            <v>12537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12537</v>
          </cell>
          <cell r="AC67">
            <v>12537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12537</v>
          </cell>
          <cell r="AV67">
            <v>14132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93</v>
          </cell>
          <cell r="BC67">
            <v>12537</v>
          </cell>
          <cell r="BD67">
            <v>14039</v>
          </cell>
          <cell r="BE67">
            <v>12537</v>
          </cell>
          <cell r="BF67">
            <v>14132</v>
          </cell>
          <cell r="BG67">
            <v>302.8223650219453</v>
          </cell>
          <cell r="BH67">
            <v>12537</v>
          </cell>
          <cell r="BI67">
            <v>10874</v>
          </cell>
          <cell r="BJ67">
            <v>212.34749692974867</v>
          </cell>
          <cell r="BL67">
            <v>0</v>
          </cell>
          <cell r="BM67">
            <v>23113</v>
          </cell>
          <cell r="BN67">
            <v>0</v>
          </cell>
          <cell r="BO67">
            <v>722</v>
          </cell>
          <cell r="BP67">
            <v>128</v>
          </cell>
          <cell r="BQ67">
            <v>377</v>
          </cell>
          <cell r="BR67">
            <v>14664</v>
          </cell>
          <cell r="BS67">
            <v>10614</v>
          </cell>
          <cell r="BT67">
            <v>14792</v>
          </cell>
          <cell r="BU67">
            <v>34826</v>
          </cell>
          <cell r="BW67">
            <v>0</v>
          </cell>
          <cell r="BX67">
            <v>31441</v>
          </cell>
          <cell r="BY67">
            <v>0</v>
          </cell>
          <cell r="BZ67">
            <v>0</v>
          </cell>
          <cell r="CA67">
            <v>0</v>
          </cell>
          <cell r="CB67">
            <v>0</v>
          </cell>
          <cell r="CC67">
            <v>0</v>
          </cell>
          <cell r="CD67">
            <v>-267</v>
          </cell>
          <cell r="CE67">
            <v>0</v>
          </cell>
          <cell r="CF67">
            <v>5550</v>
          </cell>
          <cell r="CG67">
            <v>0</v>
          </cell>
          <cell r="CH67">
            <v>5550</v>
          </cell>
          <cell r="CI67">
            <v>0</v>
          </cell>
          <cell r="CJ67">
            <v>5550</v>
          </cell>
        </row>
        <row r="68">
          <cell r="B68" t="str">
            <v xml:space="preserve">              воздушные линии, в т.ч.</v>
          </cell>
          <cell r="F68">
            <v>6.69</v>
          </cell>
          <cell r="G68">
            <v>9.9619999999999997</v>
          </cell>
          <cell r="H68" t="str">
            <v>км</v>
          </cell>
          <cell r="K68">
            <v>0</v>
          </cell>
          <cell r="L68">
            <v>-8721</v>
          </cell>
          <cell r="M68">
            <v>0</v>
          </cell>
          <cell r="N68">
            <v>0</v>
          </cell>
          <cell r="O68">
            <v>11771</v>
          </cell>
          <cell r="P68">
            <v>2118.7799999999997</v>
          </cell>
          <cell r="Q68">
            <v>3944</v>
          </cell>
          <cell r="R68">
            <v>7827</v>
          </cell>
          <cell r="S68">
            <v>0</v>
          </cell>
          <cell r="T68">
            <v>11771</v>
          </cell>
          <cell r="U68">
            <v>11771</v>
          </cell>
          <cell r="V68">
            <v>11771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11771</v>
          </cell>
          <cell r="AC68">
            <v>11771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11771</v>
          </cell>
          <cell r="AV68">
            <v>13187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11771</v>
          </cell>
          <cell r="BD68">
            <v>13187</v>
          </cell>
          <cell r="BE68">
            <v>11771</v>
          </cell>
          <cell r="BF68">
            <v>13187</v>
          </cell>
          <cell r="BG68">
            <v>302.8223650219453</v>
          </cell>
          <cell r="BH68">
            <v>11771</v>
          </cell>
          <cell r="BI68">
            <v>9929</v>
          </cell>
          <cell r="BJ68">
            <v>212.34749692974867</v>
          </cell>
          <cell r="BL68">
            <v>0</v>
          </cell>
          <cell r="BM68">
            <v>23113</v>
          </cell>
          <cell r="BN68">
            <v>0</v>
          </cell>
          <cell r="BO68">
            <v>722</v>
          </cell>
          <cell r="BP68">
            <v>0</v>
          </cell>
          <cell r="BQ68">
            <v>268</v>
          </cell>
          <cell r="BR68">
            <v>13888</v>
          </cell>
          <cell r="BS68">
            <v>9765</v>
          </cell>
          <cell r="BT68">
            <v>13888</v>
          </cell>
          <cell r="BU68">
            <v>33868</v>
          </cell>
          <cell r="BW68">
            <v>0</v>
          </cell>
          <cell r="BX68">
            <v>31441</v>
          </cell>
          <cell r="BY68">
            <v>0</v>
          </cell>
          <cell r="BZ68">
            <v>0</v>
          </cell>
          <cell r="CA68">
            <v>0</v>
          </cell>
          <cell r="CB68">
            <v>0</v>
          </cell>
          <cell r="CC68">
            <v>0</v>
          </cell>
          <cell r="CD68">
            <v>-268</v>
          </cell>
          <cell r="CE68">
            <v>0</v>
          </cell>
          <cell r="CF68">
            <v>5505</v>
          </cell>
          <cell r="CG68">
            <v>0</v>
          </cell>
          <cell r="CH68">
            <v>5505</v>
          </cell>
          <cell r="CI68">
            <v>0</v>
          </cell>
          <cell r="CJ68">
            <v>5505</v>
          </cell>
        </row>
        <row r="69">
          <cell r="B69" t="str">
            <v xml:space="preserve">                   ВЛЭП 35 кВ (СН1)</v>
          </cell>
          <cell r="F69">
            <v>0</v>
          </cell>
          <cell r="G69">
            <v>0</v>
          </cell>
          <cell r="H69" t="str">
            <v>км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 t="e">
            <v>#DIV/0!</v>
          </cell>
          <cell r="BH69">
            <v>2616</v>
          </cell>
          <cell r="BI69">
            <v>0</v>
          </cell>
          <cell r="BJ69">
            <v>0</v>
          </cell>
          <cell r="BL69">
            <v>0</v>
          </cell>
          <cell r="BM69">
            <v>46226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W69">
            <v>0</v>
          </cell>
          <cell r="BX69">
            <v>62882</v>
          </cell>
          <cell r="BY69">
            <v>0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</row>
        <row r="70">
          <cell r="B70" t="str">
            <v xml:space="preserve">                   ВЛЭП 1-20 кВ (СН2)</v>
          </cell>
          <cell r="F70">
            <v>0.54</v>
          </cell>
          <cell r="G70">
            <v>0.83</v>
          </cell>
          <cell r="H70" t="str">
            <v>км</v>
          </cell>
          <cell r="K70">
            <v>0</v>
          </cell>
          <cell r="L70">
            <v>-5656</v>
          </cell>
          <cell r="M70">
            <v>0</v>
          </cell>
          <cell r="N70">
            <v>0</v>
          </cell>
          <cell r="O70">
            <v>1308</v>
          </cell>
          <cell r="P70">
            <v>235.44</v>
          </cell>
          <cell r="Q70">
            <v>0</v>
          </cell>
          <cell r="R70">
            <v>1308</v>
          </cell>
          <cell r="S70">
            <v>0</v>
          </cell>
          <cell r="T70">
            <v>1308</v>
          </cell>
          <cell r="U70">
            <v>1308</v>
          </cell>
          <cell r="V70">
            <v>1308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1308</v>
          </cell>
          <cell r="AC70">
            <v>1308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1308</v>
          </cell>
          <cell r="AV70">
            <v>906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1308</v>
          </cell>
          <cell r="BD70">
            <v>906</v>
          </cell>
          <cell r="BE70">
            <v>1308</v>
          </cell>
          <cell r="BF70">
            <v>906</v>
          </cell>
          <cell r="BG70">
            <v>69.266055045871553</v>
          </cell>
          <cell r="BH70">
            <v>1308</v>
          </cell>
          <cell r="BI70">
            <v>906</v>
          </cell>
          <cell r="BJ70">
            <v>69.266055045871553</v>
          </cell>
          <cell r="BL70">
            <v>0</v>
          </cell>
          <cell r="BM70">
            <v>23113</v>
          </cell>
          <cell r="BN70">
            <v>0</v>
          </cell>
          <cell r="BO70">
            <v>722</v>
          </cell>
          <cell r="BP70">
            <v>0</v>
          </cell>
          <cell r="BQ70">
            <v>134</v>
          </cell>
          <cell r="BR70">
            <v>1543</v>
          </cell>
          <cell r="BS70">
            <v>312</v>
          </cell>
          <cell r="BT70">
            <v>1543</v>
          </cell>
          <cell r="BU70">
            <v>24281</v>
          </cell>
          <cell r="BW70">
            <v>0</v>
          </cell>
          <cell r="BX70">
            <v>31441</v>
          </cell>
          <cell r="BY70">
            <v>0</v>
          </cell>
          <cell r="BZ70">
            <v>0</v>
          </cell>
          <cell r="CA70">
            <v>0</v>
          </cell>
          <cell r="CB70">
            <v>0</v>
          </cell>
          <cell r="CC70">
            <v>0</v>
          </cell>
          <cell r="CD70">
            <v>-134</v>
          </cell>
          <cell r="CE70">
            <v>0</v>
          </cell>
          <cell r="CF70">
            <v>1069</v>
          </cell>
          <cell r="CG70">
            <v>0</v>
          </cell>
          <cell r="CH70">
            <v>1069</v>
          </cell>
          <cell r="CI70">
            <v>0</v>
          </cell>
          <cell r="CJ70">
            <v>1069</v>
          </cell>
        </row>
        <row r="71">
          <cell r="A71" t="str">
            <v>1</v>
          </cell>
          <cell r="B71" t="str">
            <v>Реконструкция ВЛ-10 кВ по Тамбовской области</v>
          </cell>
          <cell r="C71">
            <v>2009</v>
          </cell>
          <cell r="D71">
            <v>2009</v>
          </cell>
          <cell r="E71">
            <v>12.09</v>
          </cell>
          <cell r="F71">
            <v>0.54</v>
          </cell>
          <cell r="G71">
            <v>0.83</v>
          </cell>
          <cell r="H71" t="str">
            <v>км</v>
          </cell>
          <cell r="I71" t="str">
            <v>м</v>
          </cell>
          <cell r="J71" t="str">
            <v>да</v>
          </cell>
          <cell r="K71">
            <v>17.16</v>
          </cell>
          <cell r="L71">
            <v>-5656</v>
          </cell>
          <cell r="M71">
            <v>7</v>
          </cell>
          <cell r="N71">
            <v>0.72</v>
          </cell>
          <cell r="O71">
            <v>1308</v>
          </cell>
          <cell r="P71">
            <v>235.44</v>
          </cell>
          <cell r="Q71">
            <v>0</v>
          </cell>
          <cell r="R71">
            <v>1308</v>
          </cell>
          <cell r="S71">
            <v>0</v>
          </cell>
          <cell r="T71">
            <v>1308</v>
          </cell>
          <cell r="U71">
            <v>1308</v>
          </cell>
          <cell r="V71">
            <v>1308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1308</v>
          </cell>
          <cell r="AC71">
            <v>1308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1308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1308</v>
          </cell>
          <cell r="BD71">
            <v>906</v>
          </cell>
          <cell r="BE71">
            <v>1308</v>
          </cell>
          <cell r="BF71">
            <v>0</v>
          </cell>
          <cell r="BG71">
            <v>0</v>
          </cell>
          <cell r="BH71">
            <v>1308</v>
          </cell>
          <cell r="BI71">
            <v>906</v>
          </cell>
          <cell r="BJ71">
            <v>69.266055045871553</v>
          </cell>
          <cell r="BL71">
            <v>0</v>
          </cell>
          <cell r="BM71">
            <v>23113</v>
          </cell>
          <cell r="BN71">
            <v>0</v>
          </cell>
          <cell r="BO71">
            <v>722</v>
          </cell>
          <cell r="BP71">
            <v>0</v>
          </cell>
          <cell r="BQ71">
            <v>134</v>
          </cell>
          <cell r="BR71">
            <v>1543</v>
          </cell>
          <cell r="BS71">
            <v>312</v>
          </cell>
          <cell r="BT71">
            <v>1543</v>
          </cell>
          <cell r="BU71">
            <v>24281</v>
          </cell>
          <cell r="BW71">
            <v>0</v>
          </cell>
          <cell r="BX71">
            <v>31441</v>
          </cell>
          <cell r="BY71">
            <v>0</v>
          </cell>
          <cell r="BZ71">
            <v>0</v>
          </cell>
          <cell r="CA71">
            <v>0</v>
          </cell>
          <cell r="CB71">
            <v>0</v>
          </cell>
          <cell r="CC71">
            <v>0</v>
          </cell>
          <cell r="CD71">
            <v>-134</v>
          </cell>
          <cell r="CE71">
            <v>0</v>
          </cell>
          <cell r="CF71">
            <v>1069</v>
          </cell>
          <cell r="CG71">
            <v>0</v>
          </cell>
          <cell r="CH71">
            <v>1069</v>
          </cell>
          <cell r="CI71">
            <v>0</v>
          </cell>
          <cell r="CJ71">
            <v>1069</v>
          </cell>
        </row>
        <row r="72">
          <cell r="B72" t="str">
            <v xml:space="preserve">                   ВЛЭП 0,4 кВ (НН)</v>
          </cell>
          <cell r="F72">
            <v>6.15</v>
          </cell>
          <cell r="G72">
            <v>9.1319999999999997</v>
          </cell>
          <cell r="H72" t="str">
            <v>км</v>
          </cell>
          <cell r="K72">
            <v>0</v>
          </cell>
          <cell r="L72">
            <v>-3065</v>
          </cell>
          <cell r="M72">
            <v>0</v>
          </cell>
          <cell r="N72">
            <v>0</v>
          </cell>
          <cell r="O72">
            <v>10463</v>
          </cell>
          <cell r="P72">
            <v>1883.3399999999997</v>
          </cell>
          <cell r="Q72">
            <v>3944</v>
          </cell>
          <cell r="R72">
            <v>6519</v>
          </cell>
          <cell r="S72">
            <v>0</v>
          </cell>
          <cell r="T72">
            <v>10463</v>
          </cell>
          <cell r="U72">
            <v>10463</v>
          </cell>
          <cell r="V72">
            <v>10463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10463</v>
          </cell>
          <cell r="AC72">
            <v>10463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10463</v>
          </cell>
          <cell r="AV72">
            <v>12281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10463</v>
          </cell>
          <cell r="BD72">
            <v>12281</v>
          </cell>
          <cell r="BE72">
            <v>10463</v>
          </cell>
          <cell r="BF72">
            <v>12281</v>
          </cell>
          <cell r="BG72">
            <v>233.55630997607372</v>
          </cell>
          <cell r="BH72">
            <v>10463</v>
          </cell>
          <cell r="BI72">
            <v>9023</v>
          </cell>
          <cell r="BJ72">
            <v>143.08144188387712</v>
          </cell>
          <cell r="BL72">
            <v>0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  <cell r="BQ72">
            <v>134</v>
          </cell>
          <cell r="BR72">
            <v>12345</v>
          </cell>
          <cell r="BS72">
            <v>9453</v>
          </cell>
          <cell r="BT72">
            <v>12345</v>
          </cell>
          <cell r="BU72">
            <v>9587</v>
          </cell>
          <cell r="BW72">
            <v>0</v>
          </cell>
          <cell r="BX72">
            <v>0</v>
          </cell>
          <cell r="BY72">
            <v>0</v>
          </cell>
          <cell r="BZ72">
            <v>0</v>
          </cell>
          <cell r="CA72">
            <v>0</v>
          </cell>
          <cell r="CB72">
            <v>0</v>
          </cell>
          <cell r="CC72">
            <v>0</v>
          </cell>
          <cell r="CD72">
            <v>-134</v>
          </cell>
          <cell r="CE72">
            <v>0</v>
          </cell>
          <cell r="CF72">
            <v>4436</v>
          </cell>
          <cell r="CG72">
            <v>0</v>
          </cell>
          <cell r="CH72">
            <v>4436</v>
          </cell>
          <cell r="CI72">
            <v>0</v>
          </cell>
          <cell r="CJ72">
            <v>4436</v>
          </cell>
        </row>
        <row r="73">
          <cell r="A73" t="str">
            <v>2</v>
          </cell>
          <cell r="B73" t="str">
            <v xml:space="preserve">Сети ВЛ 0.4 кВ. Приход неучтенных активов, обнаруженных при инвентаризации </v>
          </cell>
          <cell r="C73">
            <v>2009</v>
          </cell>
          <cell r="D73">
            <v>2009</v>
          </cell>
          <cell r="E73">
            <v>12.09</v>
          </cell>
          <cell r="F73">
            <v>0</v>
          </cell>
          <cell r="G73">
            <v>2.3039999999999998</v>
          </cell>
          <cell r="I73" t="str">
            <v>м</v>
          </cell>
          <cell r="J73" t="str">
            <v>да</v>
          </cell>
          <cell r="AV73">
            <v>689</v>
          </cell>
          <cell r="BB73">
            <v>0</v>
          </cell>
          <cell r="BD73">
            <v>689</v>
          </cell>
          <cell r="BF73">
            <v>689</v>
          </cell>
          <cell r="BG73" t="e">
            <v>#DIV/0!</v>
          </cell>
          <cell r="BI73">
            <v>689</v>
          </cell>
          <cell r="BJ73" t="e">
            <v>#DIV/0!</v>
          </cell>
        </row>
        <row r="74">
          <cell r="A74" t="str">
            <v>3</v>
          </cell>
          <cell r="B74" t="str">
            <v>Реконструкция ВЛ-0,4 кВ по Тамбовской области</v>
          </cell>
          <cell r="C74">
            <v>2009</v>
          </cell>
          <cell r="D74">
            <v>2009</v>
          </cell>
          <cell r="E74">
            <v>12.09</v>
          </cell>
          <cell r="F74">
            <v>6.15</v>
          </cell>
          <cell r="G74">
            <v>6.8280000000000003</v>
          </cell>
          <cell r="H74" t="str">
            <v>км</v>
          </cell>
          <cell r="I74" t="str">
            <v>м</v>
          </cell>
          <cell r="J74" t="str">
            <v>да</v>
          </cell>
          <cell r="K74">
            <v>17.96</v>
          </cell>
          <cell r="L74">
            <v>-3065</v>
          </cell>
          <cell r="M74">
            <v>7</v>
          </cell>
          <cell r="N74">
            <v>0.76</v>
          </cell>
          <cell r="O74">
            <v>6862</v>
          </cell>
          <cell r="P74">
            <v>1235.1599999999999</v>
          </cell>
          <cell r="Q74">
            <v>343</v>
          </cell>
          <cell r="R74">
            <v>6519</v>
          </cell>
          <cell r="S74">
            <v>0</v>
          </cell>
          <cell r="T74">
            <v>6862</v>
          </cell>
          <cell r="U74">
            <v>6862</v>
          </cell>
          <cell r="V74">
            <v>6862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6862</v>
          </cell>
          <cell r="AC74">
            <v>6862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6862</v>
          </cell>
          <cell r="AV74">
            <v>6695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6862</v>
          </cell>
          <cell r="BD74">
            <v>6695</v>
          </cell>
          <cell r="BE74">
            <v>6862</v>
          </cell>
          <cell r="BF74">
            <v>6695</v>
          </cell>
          <cell r="BG74">
            <v>97.566307199067325</v>
          </cell>
          <cell r="BH74">
            <v>6862</v>
          </cell>
          <cell r="BI74">
            <v>6695</v>
          </cell>
          <cell r="BJ74">
            <v>97.566307199067325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134</v>
          </cell>
          <cell r="BR74">
            <v>8097</v>
          </cell>
          <cell r="BS74">
            <v>5347</v>
          </cell>
          <cell r="BT74">
            <v>8097</v>
          </cell>
          <cell r="BU74">
            <v>5481</v>
          </cell>
          <cell r="BW74">
            <v>0</v>
          </cell>
          <cell r="BX74">
            <v>0</v>
          </cell>
          <cell r="BY74">
            <v>0</v>
          </cell>
          <cell r="BZ74">
            <v>0</v>
          </cell>
          <cell r="CA74">
            <v>0</v>
          </cell>
          <cell r="CC74">
            <v>0</v>
          </cell>
          <cell r="CD74">
            <v>-134</v>
          </cell>
          <cell r="CE74">
            <v>0</v>
          </cell>
          <cell r="CF74">
            <v>3517</v>
          </cell>
          <cell r="CG74">
            <v>0</v>
          </cell>
          <cell r="CH74">
            <v>3517</v>
          </cell>
          <cell r="CI74">
            <v>0</v>
          </cell>
          <cell r="CJ74">
            <v>3517</v>
          </cell>
        </row>
        <row r="75">
          <cell r="A75" t="str">
            <v>4</v>
          </cell>
          <cell r="B75" t="str">
            <v>Установка вольтодобавочного трансформатора 0.4кВ</v>
          </cell>
          <cell r="C75">
            <v>2009</v>
          </cell>
          <cell r="D75">
            <v>2009</v>
          </cell>
          <cell r="E75">
            <v>12.09</v>
          </cell>
          <cell r="F75">
            <v>6</v>
          </cell>
          <cell r="G75">
            <v>0</v>
          </cell>
          <cell r="H75" t="str">
            <v>шт</v>
          </cell>
          <cell r="I75" t="str">
            <v>м</v>
          </cell>
          <cell r="J75" t="str">
            <v>да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3601</v>
          </cell>
          <cell r="P75">
            <v>648.17999999999995</v>
          </cell>
          <cell r="Q75">
            <v>3601</v>
          </cell>
          <cell r="R75">
            <v>0</v>
          </cell>
          <cell r="S75">
            <v>0</v>
          </cell>
          <cell r="T75">
            <v>3601</v>
          </cell>
          <cell r="U75">
            <v>3601</v>
          </cell>
          <cell r="V75">
            <v>3601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3601</v>
          </cell>
          <cell r="AC75">
            <v>3601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3601</v>
          </cell>
          <cell r="AV75">
            <v>4897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3601</v>
          </cell>
          <cell r="BD75">
            <v>4897</v>
          </cell>
          <cell r="BE75">
            <v>3601</v>
          </cell>
          <cell r="BF75">
            <v>4897</v>
          </cell>
          <cell r="BG75">
            <v>135.9900027770064</v>
          </cell>
          <cell r="BH75">
            <v>3601</v>
          </cell>
          <cell r="BI75">
            <v>1639</v>
          </cell>
          <cell r="BJ75">
            <v>45.51513468480978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4248</v>
          </cell>
          <cell r="BS75">
            <v>4106</v>
          </cell>
          <cell r="BT75">
            <v>4248</v>
          </cell>
          <cell r="BU75">
            <v>4106</v>
          </cell>
          <cell r="BW75">
            <v>0</v>
          </cell>
          <cell r="BX75">
            <v>0</v>
          </cell>
          <cell r="BY75">
            <v>0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0</v>
          </cell>
          <cell r="CE75">
            <v>0</v>
          </cell>
          <cell r="CF75">
            <v>919</v>
          </cell>
          <cell r="CG75">
            <v>0</v>
          </cell>
          <cell r="CH75">
            <v>919</v>
          </cell>
          <cell r="CI75">
            <v>0</v>
          </cell>
          <cell r="CJ75">
            <v>919</v>
          </cell>
        </row>
        <row r="76">
          <cell r="B76" t="str">
            <v xml:space="preserve">              кабельные линии, в т.ч.</v>
          </cell>
          <cell r="F76">
            <v>7.34</v>
          </cell>
          <cell r="G76">
            <v>1.2</v>
          </cell>
          <cell r="H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766</v>
          </cell>
          <cell r="P76">
            <v>137.88</v>
          </cell>
          <cell r="Q76">
            <v>0</v>
          </cell>
          <cell r="R76">
            <v>673</v>
          </cell>
          <cell r="S76">
            <v>0</v>
          </cell>
          <cell r="T76">
            <v>766</v>
          </cell>
          <cell r="U76">
            <v>766</v>
          </cell>
          <cell r="V76">
            <v>766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766</v>
          </cell>
          <cell r="AC76">
            <v>766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766</v>
          </cell>
          <cell r="AV76">
            <v>945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93</v>
          </cell>
          <cell r="BC76">
            <v>766</v>
          </cell>
          <cell r="BD76">
            <v>852</v>
          </cell>
          <cell r="BE76">
            <v>766</v>
          </cell>
          <cell r="BF76">
            <v>945</v>
          </cell>
          <cell r="BG76">
            <v>123.36814621409921</v>
          </cell>
          <cell r="BH76">
            <v>766</v>
          </cell>
          <cell r="BI76">
            <v>945</v>
          </cell>
          <cell r="BJ76">
            <v>123.36814621409921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128</v>
          </cell>
          <cell r="BQ76">
            <v>109</v>
          </cell>
          <cell r="BR76">
            <v>776</v>
          </cell>
          <cell r="BS76">
            <v>849</v>
          </cell>
          <cell r="BT76">
            <v>904</v>
          </cell>
          <cell r="BU76">
            <v>958</v>
          </cell>
          <cell r="BW76">
            <v>0</v>
          </cell>
          <cell r="BX76">
            <v>0</v>
          </cell>
          <cell r="BY76">
            <v>0</v>
          </cell>
          <cell r="BZ76">
            <v>0</v>
          </cell>
          <cell r="CA76">
            <v>0</v>
          </cell>
          <cell r="CB76">
            <v>0</v>
          </cell>
          <cell r="CC76">
            <v>0</v>
          </cell>
          <cell r="CD76">
            <v>1</v>
          </cell>
          <cell r="CE76">
            <v>0</v>
          </cell>
          <cell r="CF76">
            <v>45</v>
          </cell>
          <cell r="CG76">
            <v>0</v>
          </cell>
          <cell r="CH76">
            <v>45</v>
          </cell>
          <cell r="CI76">
            <v>0</v>
          </cell>
          <cell r="CJ76">
            <v>45</v>
          </cell>
        </row>
        <row r="77">
          <cell r="A77">
            <v>5</v>
          </cell>
          <cell r="B77" t="str">
            <v>Реконструкция КЛ-0.4 кВ по Тамбовской области</v>
          </cell>
          <cell r="C77">
            <v>2009</v>
          </cell>
          <cell r="D77">
            <v>2009</v>
          </cell>
          <cell r="E77">
            <v>12.09</v>
          </cell>
          <cell r="F77">
            <v>7.34</v>
          </cell>
          <cell r="G77">
            <v>1.2</v>
          </cell>
          <cell r="H77" t="str">
            <v>км</v>
          </cell>
          <cell r="I77" t="str">
            <v>м</v>
          </cell>
          <cell r="J77" t="str">
            <v>да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766</v>
          </cell>
          <cell r="P77">
            <v>137.88</v>
          </cell>
          <cell r="Q77">
            <v>0</v>
          </cell>
          <cell r="R77">
            <v>673</v>
          </cell>
          <cell r="S77">
            <v>0</v>
          </cell>
          <cell r="T77">
            <v>766</v>
          </cell>
          <cell r="U77">
            <v>766</v>
          </cell>
          <cell r="V77">
            <v>766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766</v>
          </cell>
          <cell r="AC77">
            <v>766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766</v>
          </cell>
          <cell r="AV77">
            <v>945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93</v>
          </cell>
          <cell r="BC77">
            <v>766</v>
          </cell>
          <cell r="BD77">
            <v>852</v>
          </cell>
          <cell r="BE77">
            <v>766</v>
          </cell>
          <cell r="BF77">
            <v>945</v>
          </cell>
          <cell r="BG77">
            <v>123.36814621409921</v>
          </cell>
          <cell r="BH77">
            <v>766</v>
          </cell>
          <cell r="BI77">
            <v>945</v>
          </cell>
          <cell r="BJ77">
            <v>123.36814621409921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128</v>
          </cell>
          <cell r="BQ77">
            <v>109</v>
          </cell>
          <cell r="BR77">
            <v>776</v>
          </cell>
          <cell r="BS77">
            <v>849</v>
          </cell>
          <cell r="BT77">
            <v>904</v>
          </cell>
          <cell r="BU77">
            <v>958</v>
          </cell>
          <cell r="BW77">
            <v>0</v>
          </cell>
          <cell r="BX77">
            <v>0</v>
          </cell>
          <cell r="BY77">
            <v>0</v>
          </cell>
          <cell r="BZ77">
            <v>0</v>
          </cell>
          <cell r="CA77">
            <v>0</v>
          </cell>
          <cell r="CB77">
            <v>0</v>
          </cell>
          <cell r="CC77">
            <v>0</v>
          </cell>
          <cell r="CD77">
            <v>1</v>
          </cell>
          <cell r="CE77">
            <v>0</v>
          </cell>
          <cell r="CF77">
            <v>45</v>
          </cell>
          <cell r="CG77">
            <v>0</v>
          </cell>
          <cell r="CH77">
            <v>45</v>
          </cell>
          <cell r="CI77">
            <v>0</v>
          </cell>
          <cell r="CJ77">
            <v>45</v>
          </cell>
        </row>
        <row r="78">
          <cell r="B78" t="str">
            <v xml:space="preserve">            Подстанции, в т. ч.</v>
          </cell>
          <cell r="F78">
            <v>41.485999999999997</v>
          </cell>
          <cell r="G78">
            <v>41.886000000000003</v>
          </cell>
          <cell r="H78" t="str">
            <v>МВА</v>
          </cell>
          <cell r="K78">
            <v>0</v>
          </cell>
          <cell r="L78">
            <v>14857</v>
          </cell>
          <cell r="M78">
            <v>0</v>
          </cell>
          <cell r="N78">
            <v>0</v>
          </cell>
          <cell r="O78">
            <v>168100</v>
          </cell>
          <cell r="P78">
            <v>13209.659999999998</v>
          </cell>
          <cell r="Q78">
            <v>110487</v>
          </cell>
          <cell r="R78">
            <v>30715</v>
          </cell>
          <cell r="S78">
            <v>83838</v>
          </cell>
          <cell r="T78">
            <v>84262</v>
          </cell>
          <cell r="U78">
            <v>73387</v>
          </cell>
          <cell r="V78">
            <v>73387</v>
          </cell>
          <cell r="W78">
            <v>545</v>
          </cell>
          <cell r="X78">
            <v>0</v>
          </cell>
          <cell r="Y78">
            <v>0</v>
          </cell>
          <cell r="Z78">
            <v>545</v>
          </cell>
          <cell r="AA78">
            <v>545</v>
          </cell>
          <cell r="AB78">
            <v>72842</v>
          </cell>
          <cell r="AC78">
            <v>72842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73387</v>
          </cell>
          <cell r="AV78">
            <v>68118</v>
          </cell>
          <cell r="AW78">
            <v>3221</v>
          </cell>
          <cell r="AX78">
            <v>3221</v>
          </cell>
          <cell r="AY78">
            <v>9113</v>
          </cell>
          <cell r="AZ78">
            <v>9113</v>
          </cell>
          <cell r="BA78">
            <v>0</v>
          </cell>
          <cell r="BB78">
            <v>1644</v>
          </cell>
          <cell r="BC78">
            <v>61053</v>
          </cell>
          <cell r="BD78">
            <v>54140</v>
          </cell>
          <cell r="BE78">
            <v>73387</v>
          </cell>
          <cell r="BF78">
            <v>68118</v>
          </cell>
          <cell r="BG78">
            <v>92.820254268467167</v>
          </cell>
          <cell r="BH78">
            <v>79026</v>
          </cell>
          <cell r="BI78">
            <v>86940</v>
          </cell>
          <cell r="BJ78">
            <v>110.01442563207047</v>
          </cell>
          <cell r="BL78">
            <v>21263.4</v>
          </cell>
          <cell r="BM78">
            <v>22139</v>
          </cell>
          <cell r="BN78">
            <v>9089.52</v>
          </cell>
          <cell r="BO78">
            <v>10344</v>
          </cell>
          <cell r="BP78">
            <v>4551</v>
          </cell>
          <cell r="BQ78">
            <v>4791</v>
          </cell>
          <cell r="BR78">
            <v>39967</v>
          </cell>
          <cell r="BS78">
            <v>48044</v>
          </cell>
          <cell r="BT78">
            <v>74870.920000000013</v>
          </cell>
          <cell r="BU78">
            <v>85318</v>
          </cell>
          <cell r="BW78">
            <v>0</v>
          </cell>
          <cell r="BX78">
            <v>20776</v>
          </cell>
          <cell r="BZ78">
            <v>11808</v>
          </cell>
          <cell r="CA78">
            <v>0</v>
          </cell>
          <cell r="CB78">
            <v>8081</v>
          </cell>
          <cell r="CC78">
            <v>0</v>
          </cell>
          <cell r="CD78">
            <v>5229</v>
          </cell>
          <cell r="CE78">
            <v>0</v>
          </cell>
          <cell r="CF78">
            <v>19036</v>
          </cell>
          <cell r="CG78">
            <v>0</v>
          </cell>
          <cell r="CH78">
            <v>19036</v>
          </cell>
          <cell r="CI78">
            <v>0</v>
          </cell>
          <cell r="CJ78">
            <v>19036</v>
          </cell>
        </row>
        <row r="79">
          <cell r="B79" t="str">
            <v xml:space="preserve">                Уровень входящего напряжения ВН</v>
          </cell>
          <cell r="F79">
            <v>40</v>
          </cell>
          <cell r="G79">
            <v>40</v>
          </cell>
          <cell r="H79" t="str">
            <v>МВА</v>
          </cell>
          <cell r="K79">
            <v>0</v>
          </cell>
          <cell r="L79">
            <v>21394</v>
          </cell>
          <cell r="M79">
            <v>0</v>
          </cell>
          <cell r="N79">
            <v>0</v>
          </cell>
          <cell r="O79">
            <v>144769</v>
          </cell>
          <cell r="P79">
            <v>11581.38</v>
          </cell>
          <cell r="Q79">
            <v>95671</v>
          </cell>
          <cell r="R79">
            <v>23852</v>
          </cell>
          <cell r="S79">
            <v>78842</v>
          </cell>
          <cell r="T79">
            <v>65927</v>
          </cell>
          <cell r="U79">
            <v>64341</v>
          </cell>
          <cell r="V79">
            <v>64341</v>
          </cell>
          <cell r="W79">
            <v>545</v>
          </cell>
          <cell r="X79">
            <v>0</v>
          </cell>
          <cell r="Y79">
            <v>0</v>
          </cell>
          <cell r="Z79">
            <v>545</v>
          </cell>
          <cell r="AA79">
            <v>545</v>
          </cell>
          <cell r="AB79">
            <v>63796</v>
          </cell>
          <cell r="AC79">
            <v>63796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64341</v>
          </cell>
          <cell r="AV79">
            <v>64555</v>
          </cell>
          <cell r="AW79">
            <v>3221</v>
          </cell>
          <cell r="AX79">
            <v>3221</v>
          </cell>
          <cell r="AY79">
            <v>8766</v>
          </cell>
          <cell r="AZ79">
            <v>8766</v>
          </cell>
          <cell r="BA79">
            <v>0</v>
          </cell>
          <cell r="BB79">
            <v>1644</v>
          </cell>
          <cell r="BC79">
            <v>52354</v>
          </cell>
          <cell r="BD79">
            <v>50924</v>
          </cell>
          <cell r="BE79">
            <v>64341</v>
          </cell>
          <cell r="BF79">
            <v>64555</v>
          </cell>
          <cell r="BG79" t="e">
            <v>#DIV/0!</v>
          </cell>
          <cell r="BH79">
            <v>67777</v>
          </cell>
          <cell r="BI79">
            <v>78728</v>
          </cell>
          <cell r="BJ79" t="e">
            <v>#DIV/0!</v>
          </cell>
          <cell r="BL79">
            <v>21263.4</v>
          </cell>
          <cell r="BM79">
            <v>22139</v>
          </cell>
          <cell r="BN79">
            <v>8897.18</v>
          </cell>
          <cell r="BO79">
            <v>10151</v>
          </cell>
          <cell r="BP79">
            <v>4333</v>
          </cell>
          <cell r="BQ79">
            <v>4598</v>
          </cell>
          <cell r="BR79">
            <v>29702</v>
          </cell>
          <cell r="BS79">
            <v>45243</v>
          </cell>
          <cell r="BT79">
            <v>64195.580000000009</v>
          </cell>
          <cell r="BU79">
            <v>82131</v>
          </cell>
          <cell r="BW79">
            <v>0</v>
          </cell>
          <cell r="BX79">
            <v>20776</v>
          </cell>
          <cell r="BY79">
            <v>0</v>
          </cell>
          <cell r="BZ79">
            <v>11351</v>
          </cell>
          <cell r="CA79">
            <v>0</v>
          </cell>
          <cell r="CB79">
            <v>7983</v>
          </cell>
          <cell r="CC79">
            <v>0</v>
          </cell>
          <cell r="CD79">
            <v>5229</v>
          </cell>
          <cell r="CE79">
            <v>0</v>
          </cell>
          <cell r="CF79">
            <v>19036</v>
          </cell>
          <cell r="CG79">
            <v>0</v>
          </cell>
          <cell r="CH79">
            <v>19036</v>
          </cell>
          <cell r="CI79">
            <v>0</v>
          </cell>
          <cell r="CJ79">
            <v>19036</v>
          </cell>
        </row>
        <row r="80">
          <cell r="A80" t="str">
            <v>6</v>
          </cell>
          <cell r="B80" t="str">
            <v>ПС 110/35/6 кВ № 5  Монтаж КРУН-6 кВ. Монтаж дуговой защиты.</v>
          </cell>
          <cell r="C80">
            <v>2009</v>
          </cell>
          <cell r="D80">
            <v>2009</v>
          </cell>
          <cell r="E80">
            <v>12.09</v>
          </cell>
          <cell r="F80">
            <v>0</v>
          </cell>
          <cell r="G80">
            <v>0</v>
          </cell>
          <cell r="H80">
            <v>0</v>
          </cell>
          <cell r="I80" t="str">
            <v>м</v>
          </cell>
          <cell r="J80" t="str">
            <v>да</v>
          </cell>
          <cell r="K80">
            <v>21.12</v>
          </cell>
          <cell r="L80">
            <v>-498</v>
          </cell>
          <cell r="M80">
            <v>6</v>
          </cell>
          <cell r="N80">
            <v>0.92</v>
          </cell>
          <cell r="O80">
            <v>6144</v>
          </cell>
          <cell r="P80">
            <v>1105.92</v>
          </cell>
          <cell r="Q80">
            <v>4887</v>
          </cell>
          <cell r="R80">
            <v>792</v>
          </cell>
          <cell r="S80">
            <v>0</v>
          </cell>
          <cell r="T80">
            <v>6144</v>
          </cell>
          <cell r="U80">
            <v>6144</v>
          </cell>
          <cell r="V80">
            <v>6144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6144</v>
          </cell>
          <cell r="AC80">
            <v>6144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6144</v>
          </cell>
          <cell r="AV80">
            <v>5776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30</v>
          </cell>
          <cell r="BC80">
            <v>6144</v>
          </cell>
          <cell r="BD80">
            <v>5746</v>
          </cell>
          <cell r="BE80">
            <v>6144</v>
          </cell>
          <cell r="BF80">
            <v>5776</v>
          </cell>
          <cell r="BG80">
            <v>94.010416666666657</v>
          </cell>
          <cell r="BH80">
            <v>6144</v>
          </cell>
          <cell r="BI80">
            <v>5776</v>
          </cell>
          <cell r="BJ80">
            <v>94.010416666666657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35</v>
          </cell>
          <cell r="BQ80">
            <v>30</v>
          </cell>
          <cell r="BR80">
            <v>0</v>
          </cell>
          <cell r="BS80">
            <v>5300</v>
          </cell>
          <cell r="BT80">
            <v>35</v>
          </cell>
          <cell r="BU80">
            <v>5330</v>
          </cell>
          <cell r="BW80">
            <v>0</v>
          </cell>
          <cell r="BX80">
            <v>-1273</v>
          </cell>
          <cell r="BY80">
            <v>0</v>
          </cell>
          <cell r="BZ80">
            <v>0</v>
          </cell>
          <cell r="CA80">
            <v>0</v>
          </cell>
          <cell r="CB80">
            <v>0</v>
          </cell>
          <cell r="CC80">
            <v>0</v>
          </cell>
          <cell r="CD80">
            <v>5</v>
          </cell>
          <cell r="CE80">
            <v>0</v>
          </cell>
          <cell r="CF80">
            <v>1481</v>
          </cell>
          <cell r="CG80">
            <v>0</v>
          </cell>
          <cell r="CH80">
            <v>1481</v>
          </cell>
          <cell r="CI80">
            <v>0</v>
          </cell>
          <cell r="CJ80">
            <v>1481</v>
          </cell>
        </row>
        <row r="81">
          <cell r="A81" t="str">
            <v>7</v>
          </cell>
          <cell r="B81" t="str">
            <v>ПС 110/35/6 кВ № 8.  
Замена трансформатора Т-1 16 МВА на Т-1 40 МВА. Реконструкция ЗРУ 6 кВ.</v>
          </cell>
          <cell r="C81">
            <v>2009</v>
          </cell>
          <cell r="D81">
            <v>2009</v>
          </cell>
          <cell r="E81">
            <v>12.09</v>
          </cell>
          <cell r="F81">
            <v>40</v>
          </cell>
          <cell r="G81">
            <v>40</v>
          </cell>
          <cell r="H81" t="str">
            <v>МВА</v>
          </cell>
          <cell r="I81" t="str">
            <v>м</v>
          </cell>
          <cell r="J81" t="str">
            <v>да</v>
          </cell>
          <cell r="K81">
            <v>38.479999999999997</v>
          </cell>
          <cell r="L81">
            <v>48342</v>
          </cell>
          <cell r="M81">
            <v>3</v>
          </cell>
          <cell r="N81">
            <v>1.83</v>
          </cell>
          <cell r="O81">
            <v>32232</v>
          </cell>
          <cell r="P81">
            <v>5801.76</v>
          </cell>
          <cell r="Q81">
            <v>25664</v>
          </cell>
          <cell r="R81">
            <v>3973</v>
          </cell>
          <cell r="S81">
            <v>0</v>
          </cell>
          <cell r="T81">
            <v>32232</v>
          </cell>
          <cell r="U81">
            <v>32232</v>
          </cell>
          <cell r="V81">
            <v>32232</v>
          </cell>
          <cell r="W81">
            <v>545</v>
          </cell>
          <cell r="X81">
            <v>0</v>
          </cell>
          <cell r="Y81">
            <v>0</v>
          </cell>
          <cell r="Z81">
            <v>545</v>
          </cell>
          <cell r="AA81">
            <v>545</v>
          </cell>
          <cell r="AB81">
            <v>31687</v>
          </cell>
          <cell r="AC81">
            <v>31687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32232</v>
          </cell>
          <cell r="AV81">
            <v>32955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32232</v>
          </cell>
          <cell r="BD81">
            <v>32955</v>
          </cell>
          <cell r="BE81">
            <v>32232</v>
          </cell>
          <cell r="BF81">
            <v>32955</v>
          </cell>
          <cell r="BG81">
            <v>102.24311243484736</v>
          </cell>
          <cell r="BH81">
            <v>36482</v>
          </cell>
          <cell r="BI81">
            <v>37333</v>
          </cell>
          <cell r="BJ81">
            <v>102.33265720081135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211</v>
          </cell>
          <cell r="BR81">
            <v>25533</v>
          </cell>
          <cell r="BS81">
            <v>26285</v>
          </cell>
          <cell r="BT81">
            <v>25533</v>
          </cell>
          <cell r="BU81">
            <v>26496</v>
          </cell>
          <cell r="BW81">
            <v>0</v>
          </cell>
          <cell r="BX81">
            <v>0</v>
          </cell>
          <cell r="BY81">
            <v>0</v>
          </cell>
          <cell r="BZ81">
            <v>0</v>
          </cell>
          <cell r="CA81">
            <v>0</v>
          </cell>
          <cell r="CB81">
            <v>6338</v>
          </cell>
          <cell r="CC81">
            <v>0</v>
          </cell>
          <cell r="CD81">
            <v>-211</v>
          </cell>
          <cell r="CE81">
            <v>0</v>
          </cell>
          <cell r="CF81">
            <v>2486</v>
          </cell>
          <cell r="CG81">
            <v>0</v>
          </cell>
          <cell r="CH81">
            <v>2486</v>
          </cell>
          <cell r="CI81">
            <v>0</v>
          </cell>
          <cell r="CJ81">
            <v>2486</v>
          </cell>
        </row>
        <row r="82">
          <cell r="A82" t="str">
            <v>8</v>
          </cell>
          <cell r="B82" t="str">
            <v>ПС-110 кВ №2 г.Тамбов (Замена РЗА, замена аккумуляторной батареи, благоустройство территории ПС)</v>
          </cell>
          <cell r="C82">
            <v>2008</v>
          </cell>
          <cell r="D82">
            <v>2009</v>
          </cell>
          <cell r="E82">
            <v>12.09</v>
          </cell>
          <cell r="F82">
            <v>0</v>
          </cell>
          <cell r="G82">
            <v>0</v>
          </cell>
          <cell r="H82">
            <v>0</v>
          </cell>
          <cell r="I82" t="str">
            <v>м</v>
          </cell>
          <cell r="J82" t="str">
            <v>да</v>
          </cell>
          <cell r="K82">
            <v>17.149999999999999</v>
          </cell>
          <cell r="L82">
            <v>-28174</v>
          </cell>
          <cell r="M82">
            <v>7</v>
          </cell>
          <cell r="N82">
            <v>0.72</v>
          </cell>
          <cell r="O82">
            <v>84453</v>
          </cell>
          <cell r="P82">
            <v>2452.5</v>
          </cell>
          <cell r="Q82">
            <v>53049</v>
          </cell>
          <cell r="R82">
            <v>11445</v>
          </cell>
          <cell r="S82">
            <v>70828</v>
          </cell>
          <cell r="T82">
            <v>13625</v>
          </cell>
          <cell r="U82">
            <v>13625</v>
          </cell>
          <cell r="V82">
            <v>13625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13625</v>
          </cell>
          <cell r="AC82">
            <v>13625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13625</v>
          </cell>
          <cell r="AV82">
            <v>15135</v>
          </cell>
          <cell r="AW82">
            <v>0</v>
          </cell>
          <cell r="AX82">
            <v>0</v>
          </cell>
          <cell r="AY82">
            <v>3370</v>
          </cell>
          <cell r="AZ82">
            <v>3370</v>
          </cell>
          <cell r="BA82">
            <v>0</v>
          </cell>
          <cell r="BB82">
            <v>234</v>
          </cell>
          <cell r="BC82">
            <v>10255</v>
          </cell>
          <cell r="BD82">
            <v>11531</v>
          </cell>
          <cell r="BE82">
            <v>13625</v>
          </cell>
          <cell r="BF82">
            <v>15135</v>
          </cell>
          <cell r="BG82">
            <v>111.08256880733944</v>
          </cell>
          <cell r="BH82">
            <v>13625</v>
          </cell>
          <cell r="BI82">
            <v>19104</v>
          </cell>
          <cell r="BJ82">
            <v>140.21284403669725</v>
          </cell>
          <cell r="BL82">
            <v>15741</v>
          </cell>
          <cell r="BM82">
            <v>17201</v>
          </cell>
          <cell r="BN82">
            <v>7891.8</v>
          </cell>
          <cell r="BO82">
            <v>9207</v>
          </cell>
          <cell r="BP82">
            <v>1568</v>
          </cell>
          <cell r="BQ82">
            <v>1401</v>
          </cell>
          <cell r="BR82">
            <v>0</v>
          </cell>
          <cell r="BS82">
            <v>11552</v>
          </cell>
          <cell r="BT82">
            <v>25200.799999999999</v>
          </cell>
          <cell r="BU82">
            <v>39361</v>
          </cell>
          <cell r="BW82">
            <v>0</v>
          </cell>
          <cell r="BX82">
            <v>22049</v>
          </cell>
          <cell r="BY82">
            <v>0</v>
          </cell>
          <cell r="BZ82">
            <v>12474</v>
          </cell>
          <cell r="CA82">
            <v>0</v>
          </cell>
          <cell r="CB82">
            <v>147</v>
          </cell>
          <cell r="CC82">
            <v>0</v>
          </cell>
          <cell r="CD82">
            <v>5213</v>
          </cell>
          <cell r="CE82">
            <v>0</v>
          </cell>
          <cell r="CF82">
            <v>14731</v>
          </cell>
          <cell r="CG82">
            <v>0</v>
          </cell>
          <cell r="CH82">
            <v>14731</v>
          </cell>
          <cell r="CI82">
            <v>0</v>
          </cell>
          <cell r="CJ82">
            <v>14731</v>
          </cell>
        </row>
        <row r="83">
          <cell r="A83" t="str">
            <v>9</v>
          </cell>
          <cell r="B83" t="str">
            <v>ПС 110/35/10 кВ "Телешовская"  Замена ОД, КЗ-110 кВ на элегазовые выключатели 110 кВ с комплектом РЗА (АОУТ не требуется)</v>
          </cell>
          <cell r="C83">
            <v>2009</v>
          </cell>
          <cell r="D83">
            <v>2010</v>
          </cell>
          <cell r="E83">
            <v>0</v>
          </cell>
          <cell r="F83">
            <v>1</v>
          </cell>
          <cell r="G83">
            <v>0</v>
          </cell>
          <cell r="H83" t="str">
            <v>шт</v>
          </cell>
          <cell r="I83" t="str">
            <v>м</v>
          </cell>
          <cell r="J83" t="str">
            <v>да</v>
          </cell>
          <cell r="K83">
            <v>15.82</v>
          </cell>
          <cell r="L83">
            <v>-1209</v>
          </cell>
          <cell r="M83">
            <v>8</v>
          </cell>
          <cell r="N83">
            <v>0.66</v>
          </cell>
          <cell r="O83">
            <v>2389</v>
          </cell>
          <cell r="P83">
            <v>47.699999999999996</v>
          </cell>
          <cell r="Q83">
            <v>1456</v>
          </cell>
          <cell r="R83">
            <v>609</v>
          </cell>
          <cell r="S83">
            <v>2124</v>
          </cell>
          <cell r="T83">
            <v>265</v>
          </cell>
          <cell r="U83">
            <v>265</v>
          </cell>
          <cell r="V83">
            <v>265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265</v>
          </cell>
          <cell r="AC83">
            <v>265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265</v>
          </cell>
          <cell r="AV83">
            <v>265</v>
          </cell>
          <cell r="AW83">
            <v>0</v>
          </cell>
          <cell r="AX83">
            <v>0</v>
          </cell>
          <cell r="AY83">
            <v>265</v>
          </cell>
          <cell r="AZ83">
            <v>265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265</v>
          </cell>
          <cell r="BF83">
            <v>265</v>
          </cell>
          <cell r="BG83">
            <v>100</v>
          </cell>
          <cell r="BH83">
            <v>0</v>
          </cell>
          <cell r="BI83">
            <v>0</v>
          </cell>
          <cell r="BJ83" t="e">
            <v>#DIV/0!</v>
          </cell>
          <cell r="BL83">
            <v>0</v>
          </cell>
          <cell r="BM83">
            <v>0</v>
          </cell>
          <cell r="BN83">
            <v>146.32</v>
          </cell>
          <cell r="BO83">
            <v>147</v>
          </cell>
          <cell r="BP83">
            <v>167</v>
          </cell>
          <cell r="BQ83">
            <v>147</v>
          </cell>
          <cell r="BR83">
            <v>0</v>
          </cell>
          <cell r="BS83">
            <v>0</v>
          </cell>
          <cell r="BT83">
            <v>313.32</v>
          </cell>
          <cell r="BU83">
            <v>294</v>
          </cell>
          <cell r="BW83">
            <v>0</v>
          </cell>
          <cell r="BX83">
            <v>0</v>
          </cell>
          <cell r="BY83">
            <v>0</v>
          </cell>
          <cell r="CA83">
            <v>0</v>
          </cell>
          <cell r="CB83">
            <v>1279</v>
          </cell>
          <cell r="CC83">
            <v>0</v>
          </cell>
          <cell r="CG83">
            <v>0</v>
          </cell>
          <cell r="CI83">
            <v>0</v>
          </cell>
        </row>
        <row r="84">
          <cell r="A84" t="str">
            <v>10</v>
          </cell>
          <cell r="B84" t="str">
            <v>ПС-110 кВ "Петровская" с заходом ВЛ-110 кВ "Н.Никольское-ГОК"</v>
          </cell>
          <cell r="C84">
            <v>1997</v>
          </cell>
          <cell r="D84">
            <v>2009</v>
          </cell>
          <cell r="E84">
            <v>12.09</v>
          </cell>
          <cell r="I84" t="str">
            <v>м</v>
          </cell>
          <cell r="J84" t="str">
            <v>да</v>
          </cell>
          <cell r="BB84">
            <v>0</v>
          </cell>
          <cell r="BD84">
            <v>0</v>
          </cell>
          <cell r="BG84" t="e">
            <v>#DIV/0!</v>
          </cell>
          <cell r="BI84">
            <v>1194</v>
          </cell>
          <cell r="BJ84" t="e">
            <v>#DIV/0!</v>
          </cell>
          <cell r="BQ84">
            <v>0</v>
          </cell>
          <cell r="BS84">
            <v>0</v>
          </cell>
          <cell r="BW84">
            <v>0</v>
          </cell>
          <cell r="BY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</v>
          </cell>
          <cell r="CE84">
            <v>0</v>
          </cell>
          <cell r="CG84">
            <v>0</v>
          </cell>
          <cell r="CI84">
            <v>0</v>
          </cell>
        </row>
        <row r="85">
          <cell r="A85" t="str">
            <v>11</v>
          </cell>
          <cell r="B85" t="str">
            <v>ПС 110/10 кВ "Октябрь"  Реконструкция ячейки КРУ-6 кВ</v>
          </cell>
          <cell r="C85">
            <v>2009</v>
          </cell>
          <cell r="D85">
            <v>2009</v>
          </cell>
          <cell r="I85" t="str">
            <v>м</v>
          </cell>
          <cell r="J85" t="str">
            <v>да</v>
          </cell>
          <cell r="AV85">
            <v>1215</v>
          </cell>
          <cell r="BB85">
            <v>1178</v>
          </cell>
          <cell r="BD85">
            <v>37</v>
          </cell>
          <cell r="BF85">
            <v>1215</v>
          </cell>
          <cell r="BG85" t="e">
            <v>#DIV/0!</v>
          </cell>
          <cell r="BJ85" t="e">
            <v>#DIV/0!</v>
          </cell>
          <cell r="BQ85">
            <v>0</v>
          </cell>
          <cell r="BS85">
            <v>1390</v>
          </cell>
          <cell r="BU85">
            <v>1390</v>
          </cell>
          <cell r="CB85">
            <v>0</v>
          </cell>
          <cell r="CD85">
            <v>1390</v>
          </cell>
          <cell r="CF85">
            <v>0</v>
          </cell>
        </row>
        <row r="86">
          <cell r="A86" t="str">
            <v>12</v>
          </cell>
          <cell r="B86" t="str">
            <v>Реконструкция ПС-220/110кВ "Иловайская"</v>
          </cell>
          <cell r="C86">
            <v>1996</v>
          </cell>
          <cell r="D86">
            <v>2009</v>
          </cell>
          <cell r="E86">
            <v>12.09</v>
          </cell>
          <cell r="I86" t="str">
            <v>м</v>
          </cell>
          <cell r="J86" t="str">
            <v>да</v>
          </cell>
          <cell r="BB86">
            <v>0</v>
          </cell>
          <cell r="BD86">
            <v>0</v>
          </cell>
          <cell r="BG86" t="e">
            <v>#DIV/0!</v>
          </cell>
          <cell r="BI86">
            <v>6870</v>
          </cell>
          <cell r="BJ86" t="e">
            <v>#DIV/0!</v>
          </cell>
        </row>
        <row r="87">
          <cell r="A87" t="str">
            <v>13</v>
          </cell>
          <cell r="B87" t="str">
            <v>ПС-110 кВ "Токаревская"
Замена аккумуляторной батареи</v>
          </cell>
          <cell r="C87">
            <v>2009</v>
          </cell>
          <cell r="D87">
            <v>2009</v>
          </cell>
          <cell r="E87">
            <v>10.09</v>
          </cell>
          <cell r="F87">
            <v>1</v>
          </cell>
          <cell r="G87">
            <v>0</v>
          </cell>
          <cell r="H87" t="str">
            <v>шт</v>
          </cell>
          <cell r="I87" t="str">
            <v>м</v>
          </cell>
          <cell r="J87" t="str">
            <v>да</v>
          </cell>
          <cell r="K87">
            <v>17.059999999999999</v>
          </cell>
          <cell r="L87">
            <v>-575</v>
          </cell>
          <cell r="M87">
            <v>7</v>
          </cell>
          <cell r="N87">
            <v>0.72</v>
          </cell>
          <cell r="O87">
            <v>2174</v>
          </cell>
          <cell r="P87">
            <v>391.32</v>
          </cell>
          <cell r="Q87">
            <v>1564</v>
          </cell>
          <cell r="R87">
            <v>322</v>
          </cell>
          <cell r="S87">
            <v>0</v>
          </cell>
          <cell r="T87">
            <v>2174</v>
          </cell>
          <cell r="U87">
            <v>2174</v>
          </cell>
          <cell r="V87">
            <v>2174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2174</v>
          </cell>
          <cell r="AC87">
            <v>2174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2174</v>
          </cell>
          <cell r="AV87">
            <v>2174</v>
          </cell>
          <cell r="AW87">
            <v>0</v>
          </cell>
          <cell r="AX87">
            <v>0</v>
          </cell>
          <cell r="AY87">
            <v>2174</v>
          </cell>
          <cell r="AZ87">
            <v>2174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2174</v>
          </cell>
          <cell r="BF87">
            <v>2174</v>
          </cell>
          <cell r="BG87">
            <v>100</v>
          </cell>
          <cell r="BH87">
            <v>2174</v>
          </cell>
          <cell r="BI87">
            <v>2174</v>
          </cell>
          <cell r="BJ87">
            <v>100</v>
          </cell>
          <cell r="BL87">
            <v>1123.4000000000001</v>
          </cell>
          <cell r="BM87">
            <v>1123</v>
          </cell>
          <cell r="BN87">
            <v>0</v>
          </cell>
          <cell r="BO87">
            <v>0</v>
          </cell>
          <cell r="BP87">
            <v>720</v>
          </cell>
          <cell r="BQ87">
            <v>1279</v>
          </cell>
          <cell r="BR87">
            <v>722</v>
          </cell>
          <cell r="BS87">
            <v>0</v>
          </cell>
          <cell r="BT87">
            <v>2565.4</v>
          </cell>
          <cell r="BU87">
            <v>2402</v>
          </cell>
          <cell r="BW87">
            <v>0</v>
          </cell>
          <cell r="BY87">
            <v>0</v>
          </cell>
          <cell r="BZ87">
            <v>-1123</v>
          </cell>
          <cell r="CA87">
            <v>0</v>
          </cell>
          <cell r="CB87">
            <v>0</v>
          </cell>
          <cell r="CC87">
            <v>0</v>
          </cell>
          <cell r="CD87">
            <v>0</v>
          </cell>
          <cell r="CE87">
            <v>0</v>
          </cell>
          <cell r="CF87">
            <v>0</v>
          </cell>
          <cell r="CG87">
            <v>0</v>
          </cell>
          <cell r="CH87">
            <v>0</v>
          </cell>
          <cell r="CI87">
            <v>0</v>
          </cell>
        </row>
        <row r="88">
          <cell r="A88" t="str">
            <v>14</v>
          </cell>
          <cell r="B88" t="str">
            <v>ПС-110 кВ "Моршанская"
Замена аккумуляторной батареи</v>
          </cell>
          <cell r="C88">
            <v>2009</v>
          </cell>
          <cell r="D88">
            <v>2009</v>
          </cell>
          <cell r="E88">
            <v>0</v>
          </cell>
          <cell r="F88">
            <v>1</v>
          </cell>
          <cell r="G88">
            <v>0</v>
          </cell>
          <cell r="H88" t="str">
            <v>шт</v>
          </cell>
          <cell r="I88" t="str">
            <v>м</v>
          </cell>
          <cell r="J88" t="str">
            <v>да</v>
          </cell>
          <cell r="K88">
            <v>20.61</v>
          </cell>
          <cell r="L88">
            <v>-148</v>
          </cell>
          <cell r="M88">
            <v>6</v>
          </cell>
          <cell r="N88">
            <v>0.89</v>
          </cell>
          <cell r="O88">
            <v>1013</v>
          </cell>
          <cell r="P88">
            <v>182.34</v>
          </cell>
          <cell r="Q88">
            <v>680</v>
          </cell>
          <cell r="R88">
            <v>131</v>
          </cell>
          <cell r="S88">
            <v>0</v>
          </cell>
          <cell r="T88">
            <v>1013</v>
          </cell>
          <cell r="U88">
            <v>1013</v>
          </cell>
          <cell r="V88">
            <v>1013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1013</v>
          </cell>
          <cell r="AC88">
            <v>1013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1013</v>
          </cell>
          <cell r="AV88">
            <v>202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202</v>
          </cell>
          <cell r="BC88">
            <v>1013</v>
          </cell>
          <cell r="BD88">
            <v>0</v>
          </cell>
          <cell r="BE88">
            <v>1013</v>
          </cell>
          <cell r="BF88">
            <v>202</v>
          </cell>
          <cell r="BG88">
            <v>19.940769990128331</v>
          </cell>
          <cell r="BH88">
            <v>1013</v>
          </cell>
          <cell r="BJ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238</v>
          </cell>
          <cell r="BQ88">
            <v>238</v>
          </cell>
          <cell r="BR88">
            <v>957</v>
          </cell>
          <cell r="BS88">
            <v>0</v>
          </cell>
          <cell r="BT88">
            <v>1195</v>
          </cell>
          <cell r="BU88">
            <v>238</v>
          </cell>
          <cell r="BW88">
            <v>0</v>
          </cell>
          <cell r="BX88">
            <v>0</v>
          </cell>
          <cell r="BY88">
            <v>0</v>
          </cell>
          <cell r="CI88">
            <v>0</v>
          </cell>
        </row>
        <row r="89">
          <cell r="A89" t="str">
            <v>15</v>
          </cell>
          <cell r="B89" t="str">
            <v>ПС-110/35/10 кВ Комсомольская. Установка линейной ячейки 10 кВ</v>
          </cell>
          <cell r="C89">
            <v>2009</v>
          </cell>
          <cell r="D89">
            <v>2009</v>
          </cell>
          <cell r="E89">
            <v>12.09</v>
          </cell>
          <cell r="F89">
            <v>1</v>
          </cell>
          <cell r="G89">
            <v>0</v>
          </cell>
          <cell r="H89" t="str">
            <v>шт</v>
          </cell>
          <cell r="I89" t="str">
            <v>м</v>
          </cell>
          <cell r="J89" t="str">
            <v>да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886</v>
          </cell>
          <cell r="P89">
            <v>159.47999999999999</v>
          </cell>
          <cell r="Q89">
            <v>580</v>
          </cell>
          <cell r="R89">
            <v>306</v>
          </cell>
          <cell r="S89">
            <v>0</v>
          </cell>
          <cell r="T89">
            <v>886</v>
          </cell>
          <cell r="U89">
            <v>886</v>
          </cell>
          <cell r="V89">
            <v>886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886</v>
          </cell>
          <cell r="AC89">
            <v>886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886</v>
          </cell>
          <cell r="AV89">
            <v>655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886</v>
          </cell>
          <cell r="BD89">
            <v>655</v>
          </cell>
          <cell r="BE89">
            <v>886</v>
          </cell>
          <cell r="BF89">
            <v>655</v>
          </cell>
          <cell r="BG89">
            <v>73.92776523702031</v>
          </cell>
          <cell r="BH89">
            <v>886</v>
          </cell>
          <cell r="BI89">
            <v>655</v>
          </cell>
          <cell r="BJ89">
            <v>73.92776523702031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1045</v>
          </cell>
          <cell r="BS89">
            <v>708</v>
          </cell>
          <cell r="BT89">
            <v>1045</v>
          </cell>
          <cell r="BU89">
            <v>708</v>
          </cell>
          <cell r="BW89">
            <v>0</v>
          </cell>
          <cell r="BX89">
            <v>0</v>
          </cell>
          <cell r="BY89">
            <v>0</v>
          </cell>
          <cell r="CI89">
            <v>0</v>
          </cell>
        </row>
        <row r="90">
          <cell r="A90" t="str">
            <v>16</v>
          </cell>
          <cell r="B90" t="str">
            <v>Установка измерительных трансформаторов  и прокладка  измерительных цепей</v>
          </cell>
          <cell r="C90">
            <v>2009</v>
          </cell>
          <cell r="D90">
            <v>2010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 t="str">
            <v>м</v>
          </cell>
          <cell r="J90" t="str">
            <v>да</v>
          </cell>
          <cell r="K90">
            <v>43.65</v>
          </cell>
          <cell r="L90">
            <v>2830</v>
          </cell>
          <cell r="M90">
            <v>3</v>
          </cell>
          <cell r="N90">
            <v>2.11</v>
          </cell>
          <cell r="O90">
            <v>1119</v>
          </cell>
          <cell r="P90">
            <v>47.16</v>
          </cell>
          <cell r="Q90">
            <v>534</v>
          </cell>
          <cell r="R90">
            <v>429</v>
          </cell>
          <cell r="S90">
            <v>0</v>
          </cell>
          <cell r="T90">
            <v>1119</v>
          </cell>
          <cell r="U90">
            <v>262</v>
          </cell>
          <cell r="V90">
            <v>262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262</v>
          </cell>
          <cell r="AC90">
            <v>262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262</v>
          </cell>
          <cell r="AV90">
            <v>162</v>
          </cell>
          <cell r="AW90">
            <v>0</v>
          </cell>
          <cell r="AX90">
            <v>0</v>
          </cell>
          <cell r="AY90">
            <v>162</v>
          </cell>
          <cell r="AZ90">
            <v>162</v>
          </cell>
          <cell r="BA90">
            <v>0</v>
          </cell>
          <cell r="BB90">
            <v>0</v>
          </cell>
          <cell r="BC90">
            <v>100</v>
          </cell>
          <cell r="BD90">
            <v>0</v>
          </cell>
          <cell r="BE90">
            <v>262</v>
          </cell>
          <cell r="BF90">
            <v>162</v>
          </cell>
          <cell r="BG90">
            <v>61.832061068702295</v>
          </cell>
          <cell r="BH90">
            <v>0</v>
          </cell>
          <cell r="BJ90" t="e">
            <v>#DIV/0!</v>
          </cell>
          <cell r="BL90">
            <v>0</v>
          </cell>
          <cell r="BM90">
            <v>0</v>
          </cell>
          <cell r="BN90">
            <v>182.9</v>
          </cell>
          <cell r="BO90">
            <v>178</v>
          </cell>
          <cell r="BP90">
            <v>8</v>
          </cell>
          <cell r="BQ90">
            <v>0</v>
          </cell>
          <cell r="BR90">
            <v>0</v>
          </cell>
          <cell r="BS90">
            <v>0</v>
          </cell>
          <cell r="BT90">
            <v>190.9</v>
          </cell>
          <cell r="BU90">
            <v>178</v>
          </cell>
          <cell r="BW90">
            <v>0</v>
          </cell>
          <cell r="BX90">
            <v>0</v>
          </cell>
          <cell r="BY90">
            <v>0</v>
          </cell>
          <cell r="CI90">
            <v>0</v>
          </cell>
        </row>
        <row r="91">
          <cell r="A91" t="str">
            <v>17</v>
          </cell>
          <cell r="B91" t="str">
            <v>Установка трансформаторов тока</v>
          </cell>
          <cell r="C91">
            <v>2009</v>
          </cell>
          <cell r="D91">
            <v>2009</v>
          </cell>
          <cell r="E91">
            <v>5.09</v>
          </cell>
          <cell r="F91">
            <v>0</v>
          </cell>
          <cell r="G91">
            <v>0</v>
          </cell>
          <cell r="H91">
            <v>0</v>
          </cell>
          <cell r="I91" t="str">
            <v>м</v>
          </cell>
          <cell r="J91" t="str">
            <v>да</v>
          </cell>
          <cell r="K91">
            <v>29.72</v>
          </cell>
          <cell r="L91">
            <v>1107</v>
          </cell>
          <cell r="M91">
            <v>4</v>
          </cell>
          <cell r="N91">
            <v>1.37</v>
          </cell>
          <cell r="O91">
            <v>3028</v>
          </cell>
          <cell r="P91">
            <v>579.78</v>
          </cell>
          <cell r="Q91">
            <v>2623</v>
          </cell>
          <cell r="R91">
            <v>137</v>
          </cell>
          <cell r="S91">
            <v>0</v>
          </cell>
          <cell r="T91">
            <v>3028</v>
          </cell>
          <cell r="U91">
            <v>3221</v>
          </cell>
          <cell r="V91">
            <v>3221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3221</v>
          </cell>
          <cell r="AC91">
            <v>3221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3221</v>
          </cell>
          <cell r="AV91">
            <v>3221</v>
          </cell>
          <cell r="AW91">
            <v>3221</v>
          </cell>
          <cell r="AX91">
            <v>3221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3221</v>
          </cell>
          <cell r="BF91">
            <v>3221</v>
          </cell>
          <cell r="BG91">
            <v>100</v>
          </cell>
          <cell r="BH91">
            <v>2685</v>
          </cell>
          <cell r="BI91">
            <v>2685</v>
          </cell>
          <cell r="BJ91">
            <v>100</v>
          </cell>
          <cell r="BL91">
            <v>2973</v>
          </cell>
          <cell r="BM91">
            <v>3388</v>
          </cell>
          <cell r="BN91">
            <v>490.9</v>
          </cell>
          <cell r="BO91">
            <v>433</v>
          </cell>
          <cell r="BP91">
            <v>0</v>
          </cell>
          <cell r="BQ91">
            <v>0</v>
          </cell>
          <cell r="BR91">
            <v>337</v>
          </cell>
          <cell r="BS91">
            <v>8</v>
          </cell>
          <cell r="BT91">
            <v>3800.9</v>
          </cell>
          <cell r="BU91">
            <v>3829</v>
          </cell>
          <cell r="BW91">
            <v>0</v>
          </cell>
          <cell r="BX91">
            <v>0</v>
          </cell>
          <cell r="BY91">
            <v>0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0</v>
          </cell>
          <cell r="CE91">
            <v>0</v>
          </cell>
          <cell r="CF91">
            <v>338</v>
          </cell>
          <cell r="CG91">
            <v>0</v>
          </cell>
          <cell r="CH91">
            <v>338</v>
          </cell>
          <cell r="CI91">
            <v>0</v>
          </cell>
          <cell r="CJ91">
            <v>338</v>
          </cell>
        </row>
        <row r="92">
          <cell r="A92" t="str">
            <v>18</v>
          </cell>
          <cell r="B92" t="str">
            <v>Реконструкция устройств РЗА на ПС 110 кВ</v>
          </cell>
          <cell r="C92">
            <v>2008</v>
          </cell>
          <cell r="D92">
            <v>2009</v>
          </cell>
          <cell r="E92">
            <v>8.09</v>
          </cell>
          <cell r="F92">
            <v>0</v>
          </cell>
          <cell r="G92">
            <v>0</v>
          </cell>
          <cell r="H92">
            <v>0</v>
          </cell>
          <cell r="I92" t="str">
            <v>м</v>
          </cell>
          <cell r="J92" t="str">
            <v>да</v>
          </cell>
          <cell r="K92">
            <v>10.029999999999999</v>
          </cell>
          <cell r="L92">
            <v>-3151</v>
          </cell>
          <cell r="M92">
            <v>11</v>
          </cell>
          <cell r="N92">
            <v>0.4</v>
          </cell>
          <cell r="O92">
            <v>5070</v>
          </cell>
          <cell r="P92">
            <v>443.88</v>
          </cell>
          <cell r="Q92">
            <v>1735</v>
          </cell>
          <cell r="R92">
            <v>2740</v>
          </cell>
          <cell r="S92">
            <v>3019</v>
          </cell>
          <cell r="T92">
            <v>2051</v>
          </cell>
          <cell r="U92">
            <v>2466</v>
          </cell>
          <cell r="V92">
            <v>2466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2466</v>
          </cell>
          <cell r="AC92">
            <v>2466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2466</v>
          </cell>
          <cell r="AV92">
            <v>2466</v>
          </cell>
          <cell r="AW92">
            <v>0</v>
          </cell>
          <cell r="AX92">
            <v>0</v>
          </cell>
          <cell r="AY92">
            <v>2466</v>
          </cell>
          <cell r="AZ92">
            <v>2466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2466</v>
          </cell>
          <cell r="BF92">
            <v>2466</v>
          </cell>
          <cell r="BG92">
            <v>100</v>
          </cell>
          <cell r="BH92">
            <v>2466</v>
          </cell>
          <cell r="BI92">
            <v>2466</v>
          </cell>
          <cell r="BJ92">
            <v>100</v>
          </cell>
          <cell r="BL92">
            <v>1426</v>
          </cell>
          <cell r="BM92">
            <v>427</v>
          </cell>
          <cell r="BN92">
            <v>0</v>
          </cell>
          <cell r="BO92">
            <v>0</v>
          </cell>
          <cell r="BP92">
            <v>1394</v>
          </cell>
          <cell r="BQ92">
            <v>1106</v>
          </cell>
          <cell r="BR92">
            <v>90</v>
          </cell>
          <cell r="BS92">
            <v>0</v>
          </cell>
          <cell r="BT92">
            <v>2910</v>
          </cell>
          <cell r="BU92">
            <v>1533</v>
          </cell>
          <cell r="BW92">
            <v>0</v>
          </cell>
          <cell r="BX92">
            <v>0</v>
          </cell>
          <cell r="BY92">
            <v>0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-1106</v>
          </cell>
          <cell r="CE92">
            <v>0</v>
          </cell>
          <cell r="CG92">
            <v>0</v>
          </cell>
          <cell r="CI92">
            <v>0</v>
          </cell>
        </row>
        <row r="93">
          <cell r="A93" t="str">
            <v>19</v>
          </cell>
          <cell r="B93" t="str">
            <v xml:space="preserve">ПС 110/6 кВ Установка устройств адаптивной микропроцессорной защиты </v>
          </cell>
          <cell r="C93">
            <v>2009</v>
          </cell>
          <cell r="D93">
            <v>2009</v>
          </cell>
          <cell r="E93">
            <v>0</v>
          </cell>
          <cell r="F93">
            <v>6</v>
          </cell>
          <cell r="G93">
            <v>0</v>
          </cell>
          <cell r="H93" t="str">
            <v>шт</v>
          </cell>
          <cell r="I93" t="str">
            <v>м</v>
          </cell>
          <cell r="J93" t="str">
            <v>да</v>
          </cell>
          <cell r="K93">
            <v>5</v>
          </cell>
          <cell r="L93">
            <v>-945</v>
          </cell>
          <cell r="M93">
            <v>18</v>
          </cell>
          <cell r="N93">
            <v>0</v>
          </cell>
          <cell r="O93">
            <v>1831</v>
          </cell>
          <cell r="P93">
            <v>329.58</v>
          </cell>
          <cell r="Q93">
            <v>1281</v>
          </cell>
          <cell r="R93">
            <v>365</v>
          </cell>
          <cell r="S93">
            <v>0</v>
          </cell>
          <cell r="T93">
            <v>1831</v>
          </cell>
          <cell r="U93">
            <v>1831</v>
          </cell>
          <cell r="V93">
            <v>1831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1831</v>
          </cell>
          <cell r="AC93">
            <v>1831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1831</v>
          </cell>
          <cell r="AV93">
            <v>107</v>
          </cell>
          <cell r="AW93">
            <v>0</v>
          </cell>
          <cell r="AX93">
            <v>0</v>
          </cell>
          <cell r="AY93">
            <v>107</v>
          </cell>
          <cell r="AZ93">
            <v>107</v>
          </cell>
          <cell r="BA93">
            <v>0</v>
          </cell>
          <cell r="BB93">
            <v>0</v>
          </cell>
          <cell r="BC93">
            <v>1724</v>
          </cell>
          <cell r="BD93">
            <v>0</v>
          </cell>
          <cell r="BE93">
            <v>1831</v>
          </cell>
          <cell r="BF93">
            <v>107</v>
          </cell>
          <cell r="BG93">
            <v>5.8438012015292191</v>
          </cell>
          <cell r="BH93">
            <v>1831</v>
          </cell>
          <cell r="BI93">
            <v>0</v>
          </cell>
          <cell r="BJ93">
            <v>0</v>
          </cell>
          <cell r="BL93">
            <v>0</v>
          </cell>
          <cell r="BM93">
            <v>0</v>
          </cell>
          <cell r="BN93">
            <v>61.36</v>
          </cell>
          <cell r="BO93">
            <v>62</v>
          </cell>
          <cell r="BP93">
            <v>65</v>
          </cell>
          <cell r="BQ93">
            <v>62</v>
          </cell>
          <cell r="BR93">
            <v>1018</v>
          </cell>
          <cell r="BS93">
            <v>0</v>
          </cell>
          <cell r="BT93">
            <v>1144.3599999999999</v>
          </cell>
          <cell r="BU93">
            <v>124</v>
          </cell>
          <cell r="BW93">
            <v>0</v>
          </cell>
          <cell r="BX93">
            <v>0</v>
          </cell>
          <cell r="BY93">
            <v>0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-62</v>
          </cell>
          <cell r="CE93">
            <v>0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</row>
        <row r="94">
          <cell r="A94" t="str">
            <v>20</v>
          </cell>
          <cell r="B94" t="str">
            <v>Установка трансформаторов тока на ПС по требованию системного оператора</v>
          </cell>
          <cell r="C94">
            <v>2009</v>
          </cell>
          <cell r="D94">
            <v>2010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 t="str">
            <v>м</v>
          </cell>
          <cell r="J94" t="str">
            <v>да</v>
          </cell>
          <cell r="K94">
            <v>41</v>
          </cell>
          <cell r="L94">
            <v>2971</v>
          </cell>
          <cell r="M94">
            <v>3</v>
          </cell>
          <cell r="N94">
            <v>2</v>
          </cell>
          <cell r="O94">
            <v>1559</v>
          </cell>
          <cell r="P94">
            <v>39.96</v>
          </cell>
          <cell r="Q94">
            <v>750</v>
          </cell>
          <cell r="R94">
            <v>600</v>
          </cell>
          <cell r="S94">
            <v>0</v>
          </cell>
          <cell r="T94">
            <v>1559</v>
          </cell>
          <cell r="U94">
            <v>222</v>
          </cell>
          <cell r="V94">
            <v>222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222</v>
          </cell>
          <cell r="AC94">
            <v>222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222</v>
          </cell>
          <cell r="AV94">
            <v>222</v>
          </cell>
          <cell r="AW94">
            <v>0</v>
          </cell>
          <cell r="AX94">
            <v>0</v>
          </cell>
          <cell r="AY94">
            <v>222</v>
          </cell>
          <cell r="AZ94">
            <v>222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222</v>
          </cell>
          <cell r="BF94">
            <v>222</v>
          </cell>
          <cell r="BG94">
            <v>100</v>
          </cell>
          <cell r="BH94">
            <v>0</v>
          </cell>
          <cell r="BI94">
            <v>0</v>
          </cell>
          <cell r="BJ94" t="e">
            <v>#DIV/0!</v>
          </cell>
          <cell r="BL94">
            <v>0</v>
          </cell>
          <cell r="BM94">
            <v>0</v>
          </cell>
          <cell r="BN94">
            <v>123.9</v>
          </cell>
          <cell r="BO94">
            <v>124</v>
          </cell>
          <cell r="BP94">
            <v>138</v>
          </cell>
          <cell r="BQ94">
            <v>124</v>
          </cell>
          <cell r="BR94">
            <v>0</v>
          </cell>
          <cell r="BS94">
            <v>0</v>
          </cell>
          <cell r="BT94">
            <v>261.89999999999998</v>
          </cell>
          <cell r="BU94">
            <v>248</v>
          </cell>
          <cell r="BW94">
            <v>0</v>
          </cell>
          <cell r="BX94">
            <v>0</v>
          </cell>
          <cell r="BY94">
            <v>0</v>
          </cell>
          <cell r="CA94">
            <v>0</v>
          </cell>
          <cell r="CB94">
            <v>124</v>
          </cell>
          <cell r="CC94">
            <v>0</v>
          </cell>
          <cell r="CI94">
            <v>0</v>
          </cell>
        </row>
        <row r="95">
          <cell r="A95" t="str">
            <v>21</v>
          </cell>
          <cell r="B95" t="str">
            <v>Программа по управлению реактивной мощностью</v>
          </cell>
          <cell r="C95">
            <v>2008</v>
          </cell>
          <cell r="D95">
            <v>2009</v>
          </cell>
          <cell r="E95">
            <v>1.0900000000000001</v>
          </cell>
          <cell r="F95">
            <v>0</v>
          </cell>
          <cell r="G95">
            <v>0</v>
          </cell>
          <cell r="H95">
            <v>0</v>
          </cell>
          <cell r="I95" t="str">
            <v>м</v>
          </cell>
          <cell r="J95" t="str">
            <v>да</v>
          </cell>
          <cell r="K95">
            <v>0</v>
          </cell>
          <cell r="L95">
            <v>844</v>
          </cell>
          <cell r="M95">
            <v>8</v>
          </cell>
          <cell r="N95">
            <v>1.28</v>
          </cell>
          <cell r="O95">
            <v>2871</v>
          </cell>
          <cell r="P95">
            <v>0</v>
          </cell>
          <cell r="Q95">
            <v>868</v>
          </cell>
          <cell r="R95">
            <v>2003</v>
          </cell>
          <cell r="S95">
            <v>2871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E95">
            <v>0</v>
          </cell>
          <cell r="BF95">
            <v>0</v>
          </cell>
          <cell r="BG95" t="e">
            <v>#DIV/0!</v>
          </cell>
          <cell r="BH95">
            <v>471</v>
          </cell>
          <cell r="BI95">
            <v>471</v>
          </cell>
          <cell r="BJ95">
            <v>100</v>
          </cell>
          <cell r="BL95">
            <v>0</v>
          </cell>
          <cell r="BM95">
            <v>0</v>
          </cell>
          <cell r="BN95">
            <v>0</v>
          </cell>
          <cell r="BO95">
            <v>0</v>
          </cell>
          <cell r="BP95">
            <v>0</v>
          </cell>
          <cell r="BQ95">
            <v>0</v>
          </cell>
          <cell r="BR95">
            <v>0</v>
          </cell>
          <cell r="BS95">
            <v>0</v>
          </cell>
          <cell r="BT95">
            <v>0</v>
          </cell>
          <cell r="BU95">
            <v>0</v>
          </cell>
          <cell r="BW95">
            <v>0</v>
          </cell>
          <cell r="BX95">
            <v>0</v>
          </cell>
          <cell r="BY95">
            <v>0</v>
          </cell>
          <cell r="BZ95">
            <v>0</v>
          </cell>
          <cell r="CA95">
            <v>0</v>
          </cell>
          <cell r="CB95">
            <v>95</v>
          </cell>
          <cell r="CC95">
            <v>0</v>
          </cell>
          <cell r="CD95">
            <v>0</v>
          </cell>
          <cell r="CE95">
            <v>0</v>
          </cell>
          <cell r="CF95">
            <v>0</v>
          </cell>
          <cell r="CG95">
            <v>0</v>
          </cell>
          <cell r="CH95">
            <v>0</v>
          </cell>
          <cell r="CI95">
            <v>0</v>
          </cell>
        </row>
        <row r="96">
          <cell r="B96" t="str">
            <v xml:space="preserve">                Уровень входящего напряжения СН1</v>
          </cell>
          <cell r="F96">
            <v>0</v>
          </cell>
          <cell r="G96">
            <v>0</v>
          </cell>
          <cell r="H96">
            <v>0</v>
          </cell>
          <cell r="K96">
            <v>0</v>
          </cell>
          <cell r="L96">
            <v>-5364</v>
          </cell>
          <cell r="M96">
            <v>37</v>
          </cell>
          <cell r="N96">
            <v>18</v>
          </cell>
          <cell r="O96">
            <v>17078</v>
          </cell>
          <cell r="P96">
            <v>502.73999999999995</v>
          </cell>
          <cell r="Q96">
            <v>9249</v>
          </cell>
          <cell r="R96">
            <v>6259</v>
          </cell>
          <cell r="S96">
            <v>4996</v>
          </cell>
          <cell r="T96">
            <v>12082</v>
          </cell>
          <cell r="U96">
            <v>2793</v>
          </cell>
          <cell r="V96">
            <v>2793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2793</v>
          </cell>
          <cell r="AC96">
            <v>2793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2793</v>
          </cell>
          <cell r="AV96">
            <v>347</v>
          </cell>
          <cell r="AW96">
            <v>0</v>
          </cell>
          <cell r="AX96">
            <v>0</v>
          </cell>
          <cell r="AY96">
            <v>347</v>
          </cell>
          <cell r="AZ96">
            <v>347</v>
          </cell>
          <cell r="BA96">
            <v>0</v>
          </cell>
          <cell r="BB96">
            <v>0</v>
          </cell>
          <cell r="BC96">
            <v>2446</v>
          </cell>
          <cell r="BD96">
            <v>0</v>
          </cell>
          <cell r="BE96">
            <v>2793</v>
          </cell>
          <cell r="BF96">
            <v>347</v>
          </cell>
          <cell r="BH96">
            <v>4996</v>
          </cell>
          <cell r="BI96">
            <v>4996</v>
          </cell>
          <cell r="BL96">
            <v>0</v>
          </cell>
          <cell r="BM96">
            <v>0</v>
          </cell>
          <cell r="BN96">
            <v>192.34</v>
          </cell>
          <cell r="BO96">
            <v>193</v>
          </cell>
          <cell r="BP96">
            <v>218</v>
          </cell>
          <cell r="BQ96">
            <v>193</v>
          </cell>
          <cell r="BR96">
            <v>2886</v>
          </cell>
          <cell r="BS96">
            <v>0</v>
          </cell>
          <cell r="BT96">
            <v>3296.34</v>
          </cell>
          <cell r="BU96">
            <v>386</v>
          </cell>
          <cell r="BW96">
            <v>0</v>
          </cell>
          <cell r="BX96">
            <v>0</v>
          </cell>
          <cell r="BY96" t="e">
            <v>#DIV/0!</v>
          </cell>
          <cell r="BZ96">
            <v>457</v>
          </cell>
          <cell r="CA96">
            <v>0</v>
          </cell>
          <cell r="CB96">
            <v>98</v>
          </cell>
          <cell r="CC96">
            <v>0</v>
          </cell>
          <cell r="CD96">
            <v>0</v>
          </cell>
          <cell r="CE96">
            <v>0</v>
          </cell>
          <cell r="CF96">
            <v>0</v>
          </cell>
          <cell r="CG96">
            <v>0</v>
          </cell>
          <cell r="CH96">
            <v>0</v>
          </cell>
          <cell r="CI96">
            <v>0</v>
          </cell>
          <cell r="CJ96">
            <v>0</v>
          </cell>
        </row>
        <row r="97">
          <cell r="A97" t="str">
            <v>22</v>
          </cell>
          <cell r="B97" t="str">
            <v xml:space="preserve">ПС 35/10 кВ "Анненская" 
Замена ОД, КЗ-35 кВ на вакуумные выключатели с комплектом устройств РЗА                </v>
          </cell>
          <cell r="C97">
            <v>2009</v>
          </cell>
          <cell r="D97">
            <v>2010</v>
          </cell>
          <cell r="E97">
            <v>0</v>
          </cell>
          <cell r="F97">
            <v>2</v>
          </cell>
          <cell r="G97">
            <v>0</v>
          </cell>
          <cell r="H97" t="str">
            <v>шт.</v>
          </cell>
          <cell r="I97" t="str">
            <v>м</v>
          </cell>
          <cell r="J97" t="str">
            <v>да</v>
          </cell>
          <cell r="K97">
            <v>5</v>
          </cell>
          <cell r="L97">
            <v>-1931</v>
          </cell>
          <cell r="M97">
            <v>18</v>
          </cell>
          <cell r="N97">
            <v>0</v>
          </cell>
          <cell r="O97">
            <v>2803</v>
          </cell>
          <cell r="P97">
            <v>30.779999999999998</v>
          </cell>
          <cell r="Q97">
            <v>1363</v>
          </cell>
          <cell r="R97">
            <v>1134</v>
          </cell>
          <cell r="S97">
            <v>0</v>
          </cell>
          <cell r="T97">
            <v>2803</v>
          </cell>
          <cell r="U97">
            <v>171</v>
          </cell>
          <cell r="V97">
            <v>171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171</v>
          </cell>
          <cell r="AC97">
            <v>171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171</v>
          </cell>
          <cell r="AV97">
            <v>171</v>
          </cell>
          <cell r="AW97">
            <v>0</v>
          </cell>
          <cell r="AX97">
            <v>0</v>
          </cell>
          <cell r="AY97">
            <v>171</v>
          </cell>
          <cell r="AZ97">
            <v>171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171</v>
          </cell>
          <cell r="BF97">
            <v>171</v>
          </cell>
          <cell r="BG97">
            <v>100</v>
          </cell>
          <cell r="BH97">
            <v>0</v>
          </cell>
          <cell r="BI97">
            <v>0</v>
          </cell>
          <cell r="BJ97" t="e">
            <v>#DIV/0!</v>
          </cell>
          <cell r="BL97">
            <v>0</v>
          </cell>
          <cell r="BM97">
            <v>0</v>
          </cell>
          <cell r="BN97">
            <v>94.4</v>
          </cell>
          <cell r="BO97">
            <v>95</v>
          </cell>
          <cell r="BP97">
            <v>108</v>
          </cell>
          <cell r="BQ97">
            <v>95</v>
          </cell>
          <cell r="BR97">
            <v>0</v>
          </cell>
          <cell r="BS97">
            <v>0</v>
          </cell>
          <cell r="BT97">
            <v>202.4</v>
          </cell>
          <cell r="BU97">
            <v>190</v>
          </cell>
          <cell r="BW97">
            <v>0</v>
          </cell>
          <cell r="BX97">
            <v>0</v>
          </cell>
          <cell r="BY97" t="e">
            <v>#DIV/0!</v>
          </cell>
          <cell r="BZ97">
            <v>457</v>
          </cell>
          <cell r="CA97">
            <v>0</v>
          </cell>
          <cell r="CB97">
            <v>0</v>
          </cell>
          <cell r="CC97">
            <v>0</v>
          </cell>
          <cell r="CD97">
            <v>0</v>
          </cell>
          <cell r="CE97">
            <v>0</v>
          </cell>
          <cell r="CF97">
            <v>0</v>
          </cell>
          <cell r="CG97">
            <v>0</v>
          </cell>
          <cell r="CH97">
            <v>0</v>
          </cell>
          <cell r="CI97">
            <v>0</v>
          </cell>
        </row>
        <row r="98">
          <cell r="A98" t="str">
            <v>23</v>
          </cell>
          <cell r="B98" t="str">
            <v>ПС 35/6 кВ "Прогресс" 
Замена МВ-6кВ на вакуумные с комплектом РЗА</v>
          </cell>
          <cell r="C98">
            <v>2009</v>
          </cell>
          <cell r="D98">
            <v>2010</v>
          </cell>
          <cell r="E98">
            <v>0</v>
          </cell>
          <cell r="F98">
            <v>9</v>
          </cell>
          <cell r="G98">
            <v>0</v>
          </cell>
          <cell r="H98" t="str">
            <v>шт.</v>
          </cell>
          <cell r="I98" t="str">
            <v>м</v>
          </cell>
          <cell r="J98" t="str">
            <v>да</v>
          </cell>
          <cell r="K98">
            <v>12</v>
          </cell>
          <cell r="L98">
            <v>-3630</v>
          </cell>
          <cell r="M98">
            <v>10</v>
          </cell>
          <cell r="N98">
            <v>0</v>
          </cell>
          <cell r="O98">
            <v>9279</v>
          </cell>
          <cell r="P98">
            <v>471.96</v>
          </cell>
          <cell r="Q98">
            <v>6211</v>
          </cell>
          <cell r="R98">
            <v>1961</v>
          </cell>
          <cell r="S98">
            <v>0</v>
          </cell>
          <cell r="T98">
            <v>9279</v>
          </cell>
          <cell r="U98">
            <v>2622</v>
          </cell>
          <cell r="V98">
            <v>2622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2622</v>
          </cell>
          <cell r="AC98">
            <v>2622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2622</v>
          </cell>
          <cell r="AV98">
            <v>176</v>
          </cell>
          <cell r="AW98">
            <v>0</v>
          </cell>
          <cell r="AX98">
            <v>0</v>
          </cell>
          <cell r="AY98">
            <v>176</v>
          </cell>
          <cell r="AZ98">
            <v>176</v>
          </cell>
          <cell r="BA98">
            <v>0</v>
          </cell>
          <cell r="BB98">
            <v>0</v>
          </cell>
          <cell r="BC98">
            <v>2446</v>
          </cell>
          <cell r="BD98">
            <v>0</v>
          </cell>
          <cell r="BE98">
            <v>2622</v>
          </cell>
          <cell r="BF98">
            <v>176</v>
          </cell>
          <cell r="BG98">
            <v>6.7124332570556833</v>
          </cell>
          <cell r="BH98">
            <v>0</v>
          </cell>
          <cell r="BI98">
            <v>0</v>
          </cell>
          <cell r="BJ98" t="e">
            <v>#DIV/0!</v>
          </cell>
          <cell r="BL98">
            <v>0</v>
          </cell>
          <cell r="BM98">
            <v>0</v>
          </cell>
          <cell r="BN98">
            <v>97.94</v>
          </cell>
          <cell r="BO98">
            <v>98</v>
          </cell>
          <cell r="BP98">
            <v>110</v>
          </cell>
          <cell r="BQ98">
            <v>98</v>
          </cell>
          <cell r="BR98">
            <v>2886</v>
          </cell>
          <cell r="BS98">
            <v>0</v>
          </cell>
          <cell r="BT98">
            <v>3093.94</v>
          </cell>
          <cell r="BU98">
            <v>196</v>
          </cell>
          <cell r="BW98">
            <v>0</v>
          </cell>
          <cell r="BX98">
            <v>0</v>
          </cell>
          <cell r="BY98" t="e">
            <v>#DIV/0!</v>
          </cell>
          <cell r="CI98">
            <v>0</v>
          </cell>
        </row>
        <row r="99">
          <cell r="A99" t="str">
            <v>24</v>
          </cell>
          <cell r="B99" t="str">
            <v>ПС-35/6 кВ КИМ  реконструкция ОРУ 35 кВ</v>
          </cell>
          <cell r="C99">
            <v>2008</v>
          </cell>
          <cell r="D99">
            <v>2009</v>
          </cell>
          <cell r="E99" t="str">
            <v>01.09.</v>
          </cell>
          <cell r="F99">
            <v>0</v>
          </cell>
          <cell r="G99">
            <v>0</v>
          </cell>
          <cell r="H99">
            <v>0</v>
          </cell>
          <cell r="I99" t="str">
            <v>м</v>
          </cell>
          <cell r="J99" t="str">
            <v>да</v>
          </cell>
          <cell r="K99">
            <v>14</v>
          </cell>
          <cell r="L99">
            <v>197</v>
          </cell>
          <cell r="M99">
            <v>9</v>
          </cell>
          <cell r="N99">
            <v>18</v>
          </cell>
          <cell r="O99">
            <v>4996</v>
          </cell>
          <cell r="P99">
            <v>0</v>
          </cell>
          <cell r="Q99">
            <v>1675</v>
          </cell>
          <cell r="R99">
            <v>3164</v>
          </cell>
          <cell r="S99">
            <v>4996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E99">
            <v>0</v>
          </cell>
          <cell r="BF99">
            <v>0</v>
          </cell>
          <cell r="BG99" t="e">
            <v>#DIV/0!</v>
          </cell>
          <cell r="BH99">
            <v>4996</v>
          </cell>
          <cell r="BI99">
            <v>4996</v>
          </cell>
          <cell r="BJ99">
            <v>100</v>
          </cell>
          <cell r="BL99">
            <v>0</v>
          </cell>
          <cell r="BM99">
            <v>0</v>
          </cell>
          <cell r="BN99">
            <v>0</v>
          </cell>
          <cell r="BO99">
            <v>0</v>
          </cell>
          <cell r="BP99">
            <v>0</v>
          </cell>
          <cell r="BQ99">
            <v>0</v>
          </cell>
          <cell r="BR99">
            <v>0</v>
          </cell>
          <cell r="BS99">
            <v>0</v>
          </cell>
          <cell r="BT99">
            <v>0</v>
          </cell>
          <cell r="BU99">
            <v>0</v>
          </cell>
          <cell r="BW99">
            <v>0</v>
          </cell>
          <cell r="BX99">
            <v>0</v>
          </cell>
          <cell r="BY99">
            <v>0</v>
          </cell>
          <cell r="BZ99">
            <v>0</v>
          </cell>
          <cell r="CA99">
            <v>0</v>
          </cell>
          <cell r="CB99">
            <v>98</v>
          </cell>
          <cell r="CC99">
            <v>0</v>
          </cell>
          <cell r="CD99">
            <v>0</v>
          </cell>
          <cell r="CE99">
            <v>0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</row>
        <row r="100">
          <cell r="B100" t="str">
            <v xml:space="preserve">                Уровень входящего напряжения СН1</v>
          </cell>
          <cell r="F100">
            <v>1.486</v>
          </cell>
          <cell r="G100">
            <v>1.8859999999999999</v>
          </cell>
          <cell r="H100" t="str">
            <v>МВА</v>
          </cell>
          <cell r="K100">
            <v>19.73</v>
          </cell>
          <cell r="L100">
            <v>-1173</v>
          </cell>
          <cell r="M100">
            <v>6</v>
          </cell>
          <cell r="N100">
            <v>0.85</v>
          </cell>
          <cell r="O100">
            <v>6253</v>
          </cell>
          <cell r="P100">
            <v>1125.54</v>
          </cell>
          <cell r="Q100">
            <v>5567</v>
          </cell>
          <cell r="R100">
            <v>604</v>
          </cell>
          <cell r="S100">
            <v>0</v>
          </cell>
          <cell r="T100">
            <v>6253</v>
          </cell>
          <cell r="U100">
            <v>6253</v>
          </cell>
          <cell r="V100">
            <v>6253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6253</v>
          </cell>
          <cell r="AC100">
            <v>6253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6253</v>
          </cell>
          <cell r="AV100">
            <v>3216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6253</v>
          </cell>
          <cell r="BD100">
            <v>3216</v>
          </cell>
          <cell r="BE100">
            <v>6253</v>
          </cell>
          <cell r="BF100">
            <v>3216</v>
          </cell>
          <cell r="BG100">
            <v>51.43131296977451</v>
          </cell>
          <cell r="BH100">
            <v>6253</v>
          </cell>
          <cell r="BI100">
            <v>3216</v>
          </cell>
          <cell r="BJ100">
            <v>51.43131296977451</v>
          </cell>
          <cell r="BL100">
            <v>0</v>
          </cell>
          <cell r="BM100">
            <v>0</v>
          </cell>
          <cell r="BN100">
            <v>0</v>
          </cell>
          <cell r="BO100">
            <v>0</v>
          </cell>
          <cell r="BP100">
            <v>0</v>
          </cell>
          <cell r="BQ100">
            <v>0</v>
          </cell>
          <cell r="BR100">
            <v>7379</v>
          </cell>
          <cell r="BS100">
            <v>2801</v>
          </cell>
          <cell r="BT100">
            <v>7379</v>
          </cell>
          <cell r="BU100">
            <v>2801</v>
          </cell>
          <cell r="BW100">
            <v>0</v>
          </cell>
          <cell r="BX100">
            <v>0</v>
          </cell>
          <cell r="BY100">
            <v>0</v>
          </cell>
          <cell r="BZ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0</v>
          </cell>
          <cell r="CE100">
            <v>0</v>
          </cell>
          <cell r="CF100">
            <v>0</v>
          </cell>
          <cell r="CG100">
            <v>0</v>
          </cell>
          <cell r="CH100">
            <v>0</v>
          </cell>
          <cell r="CI100">
            <v>0</v>
          </cell>
        </row>
        <row r="101">
          <cell r="A101">
            <v>25</v>
          </cell>
          <cell r="B101" t="str">
            <v>Реконструкция КТП -10/0.4 кВ по Тамбовской области</v>
          </cell>
          <cell r="C101">
            <v>2009</v>
          </cell>
          <cell r="D101">
            <v>2009</v>
          </cell>
          <cell r="E101">
            <v>12.09</v>
          </cell>
          <cell r="F101">
            <v>1.486</v>
          </cell>
          <cell r="G101">
            <v>1.8859999999999999</v>
          </cell>
          <cell r="H101" t="str">
            <v>МВА</v>
          </cell>
          <cell r="I101" t="str">
            <v>м</v>
          </cell>
          <cell r="J101" t="str">
            <v>да</v>
          </cell>
          <cell r="K101">
            <v>19.73</v>
          </cell>
          <cell r="L101">
            <v>-1173</v>
          </cell>
          <cell r="M101">
            <v>6</v>
          </cell>
          <cell r="N101">
            <v>0.85</v>
          </cell>
          <cell r="O101">
            <v>6253</v>
          </cell>
          <cell r="P101">
            <v>1125.54</v>
          </cell>
          <cell r="Q101">
            <v>5567</v>
          </cell>
          <cell r="R101">
            <v>604</v>
          </cell>
          <cell r="S101">
            <v>0</v>
          </cell>
          <cell r="T101">
            <v>6253</v>
          </cell>
          <cell r="U101">
            <v>6253</v>
          </cell>
          <cell r="V101">
            <v>6253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6253</v>
          </cell>
          <cell r="AC101">
            <v>6253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6253</v>
          </cell>
          <cell r="AV101">
            <v>3216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6253</v>
          </cell>
          <cell r="BD101">
            <v>3216</v>
          </cell>
          <cell r="BE101">
            <v>6253</v>
          </cell>
          <cell r="BF101">
            <v>3216</v>
          </cell>
          <cell r="BG101">
            <v>51.43131296977451</v>
          </cell>
          <cell r="BH101">
            <v>6253</v>
          </cell>
          <cell r="BI101">
            <v>3216</v>
          </cell>
          <cell r="BJ101">
            <v>51.43131296977451</v>
          </cell>
          <cell r="BL101">
            <v>0</v>
          </cell>
          <cell r="BM101">
            <v>0</v>
          </cell>
          <cell r="BN101">
            <v>0</v>
          </cell>
          <cell r="BO101">
            <v>0</v>
          </cell>
          <cell r="BP101">
            <v>0</v>
          </cell>
          <cell r="BQ101">
            <v>0</v>
          </cell>
          <cell r="BR101">
            <v>7379</v>
          </cell>
          <cell r="BS101">
            <v>2801</v>
          </cell>
          <cell r="BT101">
            <v>7379</v>
          </cell>
          <cell r="BU101">
            <v>2801</v>
          </cell>
          <cell r="BW101">
            <v>0</v>
          </cell>
          <cell r="BX101">
            <v>0</v>
          </cell>
          <cell r="BY101">
            <v>0</v>
          </cell>
          <cell r="BZ101">
            <v>0</v>
          </cell>
          <cell r="CA101">
            <v>0</v>
          </cell>
          <cell r="CC101">
            <v>0</v>
          </cell>
          <cell r="CD101">
            <v>0</v>
          </cell>
          <cell r="CE101">
            <v>0</v>
          </cell>
          <cell r="CF101">
            <v>0</v>
          </cell>
          <cell r="CG101">
            <v>0</v>
          </cell>
          <cell r="CH101">
            <v>0</v>
          </cell>
          <cell r="CI101">
            <v>0</v>
          </cell>
        </row>
        <row r="102">
          <cell r="A102" t="str">
            <v>1</v>
          </cell>
          <cell r="B102" t="str">
            <v>Реконструкция КТП-10/0,4 кВ Инжавинского района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0</v>
          </cell>
          <cell r="BJ102">
            <v>0</v>
          </cell>
          <cell r="BL102">
            <v>0</v>
          </cell>
          <cell r="BM102">
            <v>0</v>
          </cell>
          <cell r="BN102">
            <v>0</v>
          </cell>
          <cell r="BO102">
            <v>0</v>
          </cell>
          <cell r="BP102">
            <v>0</v>
          </cell>
          <cell r="BQ102">
            <v>0</v>
          </cell>
          <cell r="BR102">
            <v>0</v>
          </cell>
          <cell r="BS102">
            <v>0</v>
          </cell>
          <cell r="BT102">
            <v>0</v>
          </cell>
          <cell r="BU102">
            <v>0</v>
          </cell>
          <cell r="BW102">
            <v>0</v>
          </cell>
          <cell r="BX102">
            <v>0</v>
          </cell>
          <cell r="BY102">
            <v>0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0</v>
          </cell>
          <cell r="CE102">
            <v>0</v>
          </cell>
          <cell r="CF102">
            <v>0</v>
          </cell>
          <cell r="CG102">
            <v>0</v>
          </cell>
          <cell r="CH102">
            <v>0</v>
          </cell>
          <cell r="CI102">
            <v>0</v>
          </cell>
        </row>
        <row r="103">
          <cell r="A103" t="str">
            <v>2</v>
          </cell>
          <cell r="B103" t="str">
            <v>Реконструкция КТП-10/0,4 кВ Мичуринского района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  <cell r="BG103">
            <v>0</v>
          </cell>
          <cell r="BH103">
            <v>0</v>
          </cell>
          <cell r="BI103">
            <v>0</v>
          </cell>
          <cell r="BJ103">
            <v>0</v>
          </cell>
          <cell r="BL103">
            <v>0</v>
          </cell>
          <cell r="BM103">
            <v>0</v>
          </cell>
          <cell r="BN103">
            <v>0</v>
          </cell>
          <cell r="BO103">
            <v>0</v>
          </cell>
          <cell r="BP103">
            <v>0</v>
          </cell>
          <cell r="BQ103">
            <v>0</v>
          </cell>
          <cell r="BR103">
            <v>0</v>
          </cell>
          <cell r="BS103">
            <v>0</v>
          </cell>
          <cell r="BT103">
            <v>0</v>
          </cell>
          <cell r="BU103">
            <v>0</v>
          </cell>
          <cell r="BW103">
            <v>0</v>
          </cell>
          <cell r="BX103">
            <v>0</v>
          </cell>
          <cell r="BY103">
            <v>0</v>
          </cell>
          <cell r="BZ103">
            <v>0</v>
          </cell>
          <cell r="CA103">
            <v>0</v>
          </cell>
          <cell r="CB103">
            <v>0</v>
          </cell>
          <cell r="CC103">
            <v>0</v>
          </cell>
          <cell r="CD103">
            <v>0</v>
          </cell>
          <cell r="CE103">
            <v>0</v>
          </cell>
          <cell r="CF103">
            <v>0</v>
          </cell>
          <cell r="CG103">
            <v>0</v>
          </cell>
          <cell r="CH103">
            <v>0</v>
          </cell>
          <cell r="CI103">
            <v>0</v>
          </cell>
        </row>
        <row r="104">
          <cell r="A104" t="str">
            <v>3</v>
          </cell>
          <cell r="B104" t="str">
            <v>Реконструкция КТП-10/0,4 кВ в п. Хомутляй Тамбовского района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0</v>
          </cell>
          <cell r="BJ104">
            <v>0</v>
          </cell>
          <cell r="BL104">
            <v>0</v>
          </cell>
          <cell r="BM104">
            <v>0</v>
          </cell>
          <cell r="BN104">
            <v>0</v>
          </cell>
          <cell r="BO104">
            <v>0</v>
          </cell>
          <cell r="BP104">
            <v>0</v>
          </cell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  <cell r="BW104">
            <v>0</v>
          </cell>
          <cell r="BX104">
            <v>0</v>
          </cell>
          <cell r="BY104">
            <v>0</v>
          </cell>
          <cell r="BZ104">
            <v>0</v>
          </cell>
          <cell r="CA104">
            <v>0</v>
          </cell>
          <cell r="CB104">
            <v>0</v>
          </cell>
          <cell r="CC104">
            <v>0</v>
          </cell>
          <cell r="CD104">
            <v>0</v>
          </cell>
          <cell r="CE104">
            <v>0</v>
          </cell>
          <cell r="CF104">
            <v>0</v>
          </cell>
          <cell r="CG104">
            <v>0</v>
          </cell>
          <cell r="CH104">
            <v>0</v>
          </cell>
          <cell r="CI104">
            <v>0</v>
          </cell>
        </row>
        <row r="105">
          <cell r="A105" t="str">
            <v>4</v>
          </cell>
          <cell r="B105" t="str">
            <v>Реконструкция КТП-0,4 кВ в с. Голдым Тамбовского района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0</v>
          </cell>
          <cell r="BJ105">
            <v>0</v>
          </cell>
          <cell r="BL105">
            <v>0</v>
          </cell>
          <cell r="BM105">
            <v>0</v>
          </cell>
          <cell r="BN105">
            <v>0</v>
          </cell>
          <cell r="BO105">
            <v>0</v>
          </cell>
          <cell r="BP105">
            <v>0</v>
          </cell>
          <cell r="BQ105">
            <v>0</v>
          </cell>
          <cell r="BR105">
            <v>0</v>
          </cell>
          <cell r="BS105">
            <v>0</v>
          </cell>
          <cell r="BT105">
            <v>0</v>
          </cell>
          <cell r="BU105">
            <v>0</v>
          </cell>
          <cell r="BW105">
            <v>0</v>
          </cell>
          <cell r="BX105">
            <v>0</v>
          </cell>
          <cell r="BY105">
            <v>0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0</v>
          </cell>
          <cell r="CE105">
            <v>0</v>
          </cell>
          <cell r="CF105">
            <v>0</v>
          </cell>
          <cell r="CG105">
            <v>0</v>
          </cell>
          <cell r="CH105">
            <v>0</v>
          </cell>
          <cell r="CI105">
            <v>0</v>
          </cell>
        </row>
        <row r="106">
          <cell r="A106" t="str">
            <v>5</v>
          </cell>
          <cell r="B106" t="str">
            <v>Реконструкция  КТП-10/0,4 кВ в с. Тулиновка Тамбовского района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E106">
            <v>0</v>
          </cell>
          <cell r="BF106">
            <v>0</v>
          </cell>
          <cell r="BG106">
            <v>0</v>
          </cell>
          <cell r="BH106">
            <v>0</v>
          </cell>
          <cell r="BI106">
            <v>0</v>
          </cell>
          <cell r="BJ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W106">
            <v>0</v>
          </cell>
          <cell r="BX106">
            <v>0</v>
          </cell>
          <cell r="BY106">
            <v>0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0</v>
          </cell>
          <cell r="CF106">
            <v>0</v>
          </cell>
          <cell r="CG106">
            <v>0</v>
          </cell>
          <cell r="CH106">
            <v>0</v>
          </cell>
          <cell r="CI106">
            <v>0</v>
          </cell>
        </row>
        <row r="107">
          <cell r="A107" t="str">
            <v>6</v>
          </cell>
          <cell r="B107" t="str">
            <v>Реконструкция  КТП-10/0,4 кВ в с. Пески Сосновского района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0</v>
          </cell>
          <cell r="BD107">
            <v>0</v>
          </cell>
          <cell r="BE107">
            <v>0</v>
          </cell>
          <cell r="BF107">
            <v>0</v>
          </cell>
          <cell r="BG107">
            <v>0</v>
          </cell>
          <cell r="BH107">
            <v>0</v>
          </cell>
          <cell r="BI107">
            <v>0</v>
          </cell>
          <cell r="BJ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0</v>
          </cell>
          <cell r="BQ107">
            <v>0</v>
          </cell>
          <cell r="BR107">
            <v>0</v>
          </cell>
          <cell r="BS107">
            <v>0</v>
          </cell>
          <cell r="BT107">
            <v>0</v>
          </cell>
          <cell r="BU107">
            <v>0</v>
          </cell>
          <cell r="BW107">
            <v>0</v>
          </cell>
          <cell r="BX107">
            <v>0</v>
          </cell>
          <cell r="BY107">
            <v>0</v>
          </cell>
          <cell r="BZ107">
            <v>0</v>
          </cell>
          <cell r="CA107">
            <v>0</v>
          </cell>
          <cell r="CB107">
            <v>0</v>
          </cell>
          <cell r="CC107">
            <v>0</v>
          </cell>
          <cell r="CD107">
            <v>0</v>
          </cell>
          <cell r="CE107">
            <v>0</v>
          </cell>
          <cell r="CF107">
            <v>0</v>
          </cell>
          <cell r="CG107">
            <v>0</v>
          </cell>
          <cell r="CH107">
            <v>0</v>
          </cell>
          <cell r="CI107">
            <v>0</v>
          </cell>
        </row>
        <row r="108">
          <cell r="A108" t="str">
            <v>4.1.1.1.2</v>
          </cell>
          <cell r="B108" t="str">
            <v>Технологическое присоединение потребителей</v>
          </cell>
          <cell r="E108">
            <v>0</v>
          </cell>
          <cell r="F108" t="str">
            <v>1.833/10</v>
          </cell>
          <cell r="G108" t="str">
            <v>6.962/10.413</v>
          </cell>
          <cell r="H108" t="str">
            <v>км/МВА</v>
          </cell>
          <cell r="K108">
            <v>0</v>
          </cell>
          <cell r="L108">
            <v>10428</v>
          </cell>
          <cell r="M108">
            <v>0</v>
          </cell>
          <cell r="N108">
            <v>0</v>
          </cell>
          <cell r="O108">
            <v>23936</v>
          </cell>
          <cell r="P108">
            <v>4056.4799999999996</v>
          </cell>
          <cell r="Q108">
            <v>17804</v>
          </cell>
          <cell r="R108">
            <v>4178</v>
          </cell>
          <cell r="S108">
            <v>1400</v>
          </cell>
          <cell r="T108">
            <v>22536</v>
          </cell>
          <cell r="U108">
            <v>22536</v>
          </cell>
          <cell r="V108">
            <v>19496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19496</v>
          </cell>
          <cell r="AC108">
            <v>19496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3040</v>
          </cell>
          <cell r="AU108">
            <v>22536</v>
          </cell>
          <cell r="AV108">
            <v>29466</v>
          </cell>
          <cell r="AW108">
            <v>3040</v>
          </cell>
          <cell r="AX108">
            <v>3040</v>
          </cell>
          <cell r="AY108">
            <v>19496</v>
          </cell>
          <cell r="AZ108">
            <v>19496</v>
          </cell>
          <cell r="BA108">
            <v>0</v>
          </cell>
          <cell r="BB108">
            <v>911</v>
          </cell>
          <cell r="BC108">
            <v>0</v>
          </cell>
          <cell r="BD108">
            <v>6019</v>
          </cell>
          <cell r="BE108">
            <v>22536</v>
          </cell>
          <cell r="BF108">
            <v>29466</v>
          </cell>
          <cell r="BG108">
            <v>130.75079872204475</v>
          </cell>
          <cell r="BH108">
            <v>23866</v>
          </cell>
          <cell r="BI108">
            <v>30396</v>
          </cell>
          <cell r="BJ108">
            <v>127.3610994720523</v>
          </cell>
          <cell r="BL108">
            <v>708.02</v>
          </cell>
          <cell r="BM108">
            <v>7552</v>
          </cell>
          <cell r="BN108">
            <v>19204.499999999996</v>
          </cell>
          <cell r="BO108">
            <v>13356</v>
          </cell>
          <cell r="BP108">
            <v>5334</v>
          </cell>
          <cell r="BQ108">
            <v>5776</v>
          </cell>
          <cell r="BR108">
            <v>3307</v>
          </cell>
          <cell r="BS108">
            <v>4247</v>
          </cell>
          <cell r="BT108">
            <v>28553.52</v>
          </cell>
          <cell r="BU108">
            <v>30931</v>
          </cell>
          <cell r="BW108">
            <v>0</v>
          </cell>
          <cell r="BX108">
            <v>-7933</v>
          </cell>
          <cell r="BY108">
            <v>0</v>
          </cell>
          <cell r="BZ108">
            <v>-5610</v>
          </cell>
          <cell r="CA108">
            <v>0</v>
          </cell>
          <cell r="CB108">
            <v>0</v>
          </cell>
          <cell r="CC108">
            <v>0</v>
          </cell>
          <cell r="CD108">
            <v>-4702</v>
          </cell>
          <cell r="CE108">
            <v>0</v>
          </cell>
          <cell r="CF108">
            <v>1289</v>
          </cell>
          <cell r="CG108">
            <v>0</v>
          </cell>
          <cell r="CH108">
            <v>1289</v>
          </cell>
          <cell r="CI108">
            <v>0</v>
          </cell>
          <cell r="CJ108">
            <v>1289</v>
          </cell>
        </row>
        <row r="109">
          <cell r="A109" t="str">
            <v>26</v>
          </cell>
          <cell r="B109" t="str">
            <v>Реконструкция КЛ-0,4 кВ (тех.присоединение)</v>
          </cell>
          <cell r="C109">
            <v>2009</v>
          </cell>
          <cell r="D109">
            <v>2009</v>
          </cell>
          <cell r="E109">
            <v>2009</v>
          </cell>
          <cell r="G109">
            <v>1.1200000000000001</v>
          </cell>
          <cell r="H109" t="str">
            <v>км</v>
          </cell>
          <cell r="I109" t="str">
            <v>м</v>
          </cell>
          <cell r="J109" t="str">
            <v>да</v>
          </cell>
          <cell r="AV109">
            <v>758</v>
          </cell>
          <cell r="BD109">
            <v>758</v>
          </cell>
          <cell r="BF109">
            <v>758</v>
          </cell>
          <cell r="BG109" t="e">
            <v>#DIV/0!</v>
          </cell>
          <cell r="BI109">
            <v>758</v>
          </cell>
          <cell r="BJ109" t="e">
            <v>#DIV/0!</v>
          </cell>
          <cell r="BS109">
            <v>894</v>
          </cell>
          <cell r="BU109">
            <v>894</v>
          </cell>
          <cell r="CH109">
            <v>0</v>
          </cell>
          <cell r="CJ109">
            <v>0</v>
          </cell>
        </row>
        <row r="110">
          <cell r="A110" t="str">
            <v>27</v>
          </cell>
          <cell r="B110" t="str">
            <v>Строительство ВЛ-10 кВ (тех.присоединение)</v>
          </cell>
          <cell r="C110">
            <v>2009</v>
          </cell>
          <cell r="D110">
            <v>2009</v>
          </cell>
          <cell r="E110">
            <v>2009</v>
          </cell>
          <cell r="G110">
            <v>0.35699999999999998</v>
          </cell>
          <cell r="H110" t="str">
            <v>км</v>
          </cell>
          <cell r="I110" t="str">
            <v>м</v>
          </cell>
          <cell r="J110" t="str">
            <v>да</v>
          </cell>
          <cell r="AV110">
            <v>707</v>
          </cell>
          <cell r="BB110">
            <v>0</v>
          </cell>
          <cell r="BD110">
            <v>707</v>
          </cell>
          <cell r="BF110">
            <v>707</v>
          </cell>
          <cell r="BG110" t="e">
            <v>#DIV/0!</v>
          </cell>
          <cell r="BI110">
            <v>707</v>
          </cell>
          <cell r="BJ110" t="e">
            <v>#DIV/0!</v>
          </cell>
          <cell r="BQ110">
            <v>290</v>
          </cell>
          <cell r="BS110">
            <v>544</v>
          </cell>
          <cell r="BU110">
            <v>834</v>
          </cell>
          <cell r="CB110">
            <v>0</v>
          </cell>
          <cell r="CD110">
            <v>-290</v>
          </cell>
          <cell r="CF110">
            <v>425</v>
          </cell>
          <cell r="CH110">
            <v>425</v>
          </cell>
          <cell r="CJ110">
            <v>425</v>
          </cell>
        </row>
        <row r="111">
          <cell r="A111" t="str">
            <v>28</v>
          </cell>
          <cell r="B111" t="str">
            <v>Строительство ВЛ-0,4 кВ (тех.присоединение)</v>
          </cell>
          <cell r="C111">
            <v>2009</v>
          </cell>
          <cell r="D111">
            <v>2009</v>
          </cell>
          <cell r="E111">
            <v>2009</v>
          </cell>
          <cell r="G111">
            <v>0.97499999999999998</v>
          </cell>
          <cell r="H111" t="str">
            <v>км</v>
          </cell>
          <cell r="I111" t="str">
            <v>м</v>
          </cell>
          <cell r="J111" t="str">
            <v>да</v>
          </cell>
          <cell r="AV111">
            <v>1252</v>
          </cell>
          <cell r="BB111">
            <v>0</v>
          </cell>
          <cell r="BD111">
            <v>1252</v>
          </cell>
          <cell r="BF111">
            <v>1252</v>
          </cell>
          <cell r="BG111" t="e">
            <v>#DIV/0!</v>
          </cell>
          <cell r="BI111">
            <v>911</v>
          </cell>
          <cell r="BJ111" t="e">
            <v>#DIV/0!</v>
          </cell>
          <cell r="BQ111">
            <v>426</v>
          </cell>
          <cell r="BS111">
            <v>290</v>
          </cell>
          <cell r="BU111">
            <v>716</v>
          </cell>
          <cell r="CB111">
            <v>0</v>
          </cell>
          <cell r="CD111">
            <v>-426</v>
          </cell>
          <cell r="CF111">
            <v>242</v>
          </cell>
          <cell r="CH111">
            <v>242</v>
          </cell>
          <cell r="CJ111">
            <v>242</v>
          </cell>
        </row>
        <row r="112">
          <cell r="A112" t="str">
            <v>29</v>
          </cell>
          <cell r="B112" t="str">
            <v>Строительство КЛ-0,4 кВ (тех.присоединение)</v>
          </cell>
          <cell r="C112">
            <v>2009</v>
          </cell>
          <cell r="D112">
            <v>2009</v>
          </cell>
          <cell r="E112">
            <v>2009</v>
          </cell>
          <cell r="G112">
            <v>0.56000000000000005</v>
          </cell>
          <cell r="H112" t="str">
            <v>км</v>
          </cell>
          <cell r="I112" t="str">
            <v>м</v>
          </cell>
          <cell r="J112" t="str">
            <v>да</v>
          </cell>
          <cell r="AV112">
            <v>432</v>
          </cell>
          <cell r="BB112">
            <v>0</v>
          </cell>
          <cell r="BD112">
            <v>432</v>
          </cell>
          <cell r="BF112">
            <v>432</v>
          </cell>
          <cell r="BG112" t="e">
            <v>#DIV/0!</v>
          </cell>
          <cell r="BI112">
            <v>432</v>
          </cell>
          <cell r="BJ112" t="e">
            <v>#DIV/0!</v>
          </cell>
          <cell r="BQ112">
            <v>419</v>
          </cell>
          <cell r="BS112">
            <v>94</v>
          </cell>
          <cell r="BU112">
            <v>513</v>
          </cell>
          <cell r="CB112">
            <v>0</v>
          </cell>
          <cell r="CD112">
            <v>-419</v>
          </cell>
          <cell r="CF112">
            <v>0</v>
          </cell>
          <cell r="CH112">
            <v>0</v>
          </cell>
          <cell r="CJ112">
            <v>0</v>
          </cell>
        </row>
        <row r="113">
          <cell r="A113" t="str">
            <v>30</v>
          </cell>
          <cell r="B113" t="str">
            <v>Строительство КТП-10/0,4 кВ (тех.присоединение)</v>
          </cell>
          <cell r="C113">
            <v>2009</v>
          </cell>
          <cell r="D113">
            <v>2009</v>
          </cell>
          <cell r="E113">
            <v>2009</v>
          </cell>
          <cell r="G113">
            <v>0.41299999999999998</v>
          </cell>
          <cell r="H113" t="str">
            <v>МВА</v>
          </cell>
          <cell r="I113" t="str">
            <v>м</v>
          </cell>
          <cell r="J113" t="str">
            <v>да</v>
          </cell>
          <cell r="AV113">
            <v>936</v>
          </cell>
          <cell r="BB113">
            <v>0</v>
          </cell>
          <cell r="BD113">
            <v>936</v>
          </cell>
          <cell r="BF113">
            <v>936</v>
          </cell>
          <cell r="BG113" t="e">
            <v>#DIV/0!</v>
          </cell>
          <cell r="BI113">
            <v>936</v>
          </cell>
          <cell r="BJ113" t="e">
            <v>#DIV/0!</v>
          </cell>
          <cell r="BS113">
            <v>1104</v>
          </cell>
          <cell r="BU113">
            <v>1104</v>
          </cell>
          <cell r="CD113">
            <v>0</v>
          </cell>
          <cell r="CF113">
            <v>402</v>
          </cell>
          <cell r="CH113">
            <v>402</v>
          </cell>
          <cell r="CJ113">
            <v>402</v>
          </cell>
        </row>
        <row r="114">
          <cell r="A114" t="str">
            <v>31</v>
          </cell>
          <cell r="B114" t="str">
            <v>ПС-110 кВ № 5 г. Тамбов 
Установка линейных ячеек с вакуумным выключателем</v>
          </cell>
          <cell r="C114">
            <v>2009</v>
          </cell>
          <cell r="D114">
            <v>2009</v>
          </cell>
          <cell r="E114">
            <v>4.09</v>
          </cell>
          <cell r="F114">
            <v>2</v>
          </cell>
          <cell r="G114">
            <v>0</v>
          </cell>
          <cell r="H114" t="str">
            <v>шт</v>
          </cell>
          <cell r="I114" t="str">
            <v>м</v>
          </cell>
          <cell r="J114" t="str">
            <v>да</v>
          </cell>
          <cell r="K114">
            <v>48.63</v>
          </cell>
          <cell r="L114">
            <v>2797</v>
          </cell>
          <cell r="M114">
            <v>3</v>
          </cell>
          <cell r="N114">
            <v>2.38</v>
          </cell>
          <cell r="O114">
            <v>1985</v>
          </cell>
          <cell r="P114">
            <v>357.3</v>
          </cell>
          <cell r="Q114">
            <v>1319</v>
          </cell>
          <cell r="R114">
            <v>132</v>
          </cell>
          <cell r="S114">
            <v>0</v>
          </cell>
          <cell r="T114">
            <v>1985</v>
          </cell>
          <cell r="U114">
            <v>1985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1985</v>
          </cell>
          <cell r="AU114">
            <v>1985</v>
          </cell>
          <cell r="AV114">
            <v>1985</v>
          </cell>
          <cell r="AW114">
            <v>1985</v>
          </cell>
          <cell r="AX114">
            <v>1985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0</v>
          </cell>
          <cell r="BD114">
            <v>0</v>
          </cell>
          <cell r="BE114">
            <v>1985</v>
          </cell>
          <cell r="BF114">
            <v>1985</v>
          </cell>
          <cell r="BG114">
            <v>100</v>
          </cell>
          <cell r="BH114">
            <v>1985</v>
          </cell>
          <cell r="BI114">
            <v>1985</v>
          </cell>
          <cell r="BJ114">
            <v>100</v>
          </cell>
          <cell r="BL114">
            <v>534.54</v>
          </cell>
          <cell r="BM114">
            <v>534</v>
          </cell>
          <cell r="BN114">
            <v>581.74</v>
          </cell>
          <cell r="BO114">
            <v>582</v>
          </cell>
          <cell r="BP114">
            <v>0</v>
          </cell>
          <cell r="BQ114">
            <v>0</v>
          </cell>
          <cell r="BR114">
            <v>1225</v>
          </cell>
          <cell r="BS114">
            <v>0</v>
          </cell>
          <cell r="BT114">
            <v>2341.2799999999997</v>
          </cell>
          <cell r="BU114">
            <v>1116</v>
          </cell>
          <cell r="BW114">
            <v>0</v>
          </cell>
          <cell r="BX114">
            <v>0</v>
          </cell>
          <cell r="BY114">
            <v>0</v>
          </cell>
          <cell r="BZ114">
            <v>582</v>
          </cell>
          <cell r="CA114">
            <v>0</v>
          </cell>
          <cell r="CB114">
            <v>0</v>
          </cell>
          <cell r="CC114">
            <v>0</v>
          </cell>
          <cell r="CD114">
            <v>0</v>
          </cell>
          <cell r="CE114">
            <v>0</v>
          </cell>
          <cell r="CF114">
            <v>0</v>
          </cell>
          <cell r="CG114">
            <v>0</v>
          </cell>
          <cell r="CH114">
            <v>0</v>
          </cell>
          <cell r="CJ114">
            <v>0</v>
          </cell>
        </row>
        <row r="115">
          <cell r="A115" t="str">
            <v>32</v>
          </cell>
          <cell r="B115" t="str">
            <v>Реконструкция ВЛ-10 кВ по Тамбовской области</v>
          </cell>
          <cell r="C115">
            <v>2009</v>
          </cell>
          <cell r="D115">
            <v>2009</v>
          </cell>
          <cell r="E115">
            <v>2009</v>
          </cell>
          <cell r="F115">
            <v>0.26300000000000001</v>
          </cell>
          <cell r="G115">
            <v>0.79800000000000004</v>
          </cell>
          <cell r="H115" t="str">
            <v>км</v>
          </cell>
          <cell r="I115" t="str">
            <v>м</v>
          </cell>
          <cell r="J115" t="str">
            <v>да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857</v>
          </cell>
          <cell r="P115">
            <v>98.64</v>
          </cell>
          <cell r="Q115">
            <v>0</v>
          </cell>
          <cell r="R115">
            <v>857</v>
          </cell>
          <cell r="S115">
            <v>309</v>
          </cell>
          <cell r="T115">
            <v>548</v>
          </cell>
          <cell r="U115">
            <v>548</v>
          </cell>
          <cell r="V115">
            <v>393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393</v>
          </cell>
          <cell r="AC115">
            <v>393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155</v>
          </cell>
          <cell r="AU115">
            <v>548</v>
          </cell>
          <cell r="AV115">
            <v>1145</v>
          </cell>
          <cell r="AW115">
            <v>155</v>
          </cell>
          <cell r="AX115">
            <v>155</v>
          </cell>
          <cell r="AY115">
            <v>393</v>
          </cell>
          <cell r="AZ115">
            <v>393</v>
          </cell>
          <cell r="BA115">
            <v>0</v>
          </cell>
          <cell r="BB115">
            <v>189</v>
          </cell>
          <cell r="BC115">
            <v>0</v>
          </cell>
          <cell r="BD115">
            <v>408</v>
          </cell>
          <cell r="BE115">
            <v>548</v>
          </cell>
          <cell r="BF115">
            <v>1145</v>
          </cell>
          <cell r="BG115">
            <v>208.94160583941607</v>
          </cell>
          <cell r="BH115">
            <v>776</v>
          </cell>
          <cell r="BI115">
            <v>1443</v>
          </cell>
          <cell r="BJ115">
            <v>185.95360824742269</v>
          </cell>
          <cell r="BL115">
            <v>125.1</v>
          </cell>
          <cell r="BM115">
            <v>465</v>
          </cell>
          <cell r="BN115">
            <v>513.29999999999995</v>
          </cell>
          <cell r="BO115">
            <v>804</v>
          </cell>
          <cell r="BP115">
            <v>500</v>
          </cell>
          <cell r="BQ115">
            <v>321</v>
          </cell>
          <cell r="BR115">
            <v>0</v>
          </cell>
          <cell r="BS115">
            <v>102</v>
          </cell>
          <cell r="BT115">
            <v>1138.4000000000001</v>
          </cell>
          <cell r="BU115">
            <v>1692</v>
          </cell>
          <cell r="BW115">
            <v>0</v>
          </cell>
          <cell r="BX115">
            <v>1192</v>
          </cell>
          <cell r="BY115">
            <v>0</v>
          </cell>
          <cell r="BZ115">
            <v>-9</v>
          </cell>
          <cell r="CA115">
            <v>0</v>
          </cell>
          <cell r="CB115">
            <v>0</v>
          </cell>
          <cell r="CC115">
            <v>0</v>
          </cell>
          <cell r="CD115">
            <v>-98</v>
          </cell>
          <cell r="CE115">
            <v>0</v>
          </cell>
          <cell r="CF115">
            <v>69</v>
          </cell>
          <cell r="CG115">
            <v>0</v>
          </cell>
          <cell r="CH115">
            <v>69</v>
          </cell>
          <cell r="CJ115">
            <v>69</v>
          </cell>
        </row>
        <row r="116">
          <cell r="A116" t="str">
            <v>33</v>
          </cell>
          <cell r="B116" t="str">
            <v>Реконструкция ВЛ-0,4 кВ по Тамбовской области</v>
          </cell>
          <cell r="C116">
            <v>2009</v>
          </cell>
          <cell r="D116">
            <v>2009</v>
          </cell>
          <cell r="E116">
            <v>2009</v>
          </cell>
          <cell r="F116">
            <v>1.57</v>
          </cell>
          <cell r="G116">
            <v>3.1520000000000001</v>
          </cell>
          <cell r="H116" t="str">
            <v>км</v>
          </cell>
          <cell r="I116" t="str">
            <v>м</v>
          </cell>
          <cell r="J116" t="str">
            <v>да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843</v>
          </cell>
          <cell r="P116">
            <v>151.73999999999998</v>
          </cell>
          <cell r="Q116">
            <v>0</v>
          </cell>
          <cell r="R116">
            <v>843</v>
          </cell>
          <cell r="S116">
            <v>0</v>
          </cell>
          <cell r="T116">
            <v>843</v>
          </cell>
          <cell r="U116">
            <v>843</v>
          </cell>
          <cell r="V116">
            <v>755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755</v>
          </cell>
          <cell r="AC116">
            <v>755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88</v>
          </cell>
          <cell r="AU116">
            <v>843</v>
          </cell>
          <cell r="AV116">
            <v>2648</v>
          </cell>
          <cell r="AW116">
            <v>88</v>
          </cell>
          <cell r="AX116">
            <v>88</v>
          </cell>
          <cell r="AY116">
            <v>755</v>
          </cell>
          <cell r="AZ116">
            <v>755</v>
          </cell>
          <cell r="BA116">
            <v>0</v>
          </cell>
          <cell r="BB116">
            <v>309</v>
          </cell>
          <cell r="BC116">
            <v>0</v>
          </cell>
          <cell r="BD116">
            <v>1496</v>
          </cell>
          <cell r="BE116">
            <v>843</v>
          </cell>
          <cell r="BF116">
            <v>2648</v>
          </cell>
          <cell r="BG116">
            <v>314.11625148279956</v>
          </cell>
          <cell r="BH116">
            <v>844</v>
          </cell>
          <cell r="BI116">
            <v>2520</v>
          </cell>
          <cell r="BJ116">
            <v>298.57819905213267</v>
          </cell>
          <cell r="BL116">
            <v>48.38</v>
          </cell>
          <cell r="BM116">
            <v>48</v>
          </cell>
          <cell r="BN116">
            <v>754.02</v>
          </cell>
          <cell r="BO116">
            <v>754</v>
          </cell>
          <cell r="BP116">
            <v>1663</v>
          </cell>
          <cell r="BQ116">
            <v>444</v>
          </cell>
          <cell r="BR116">
            <v>0</v>
          </cell>
          <cell r="BS116">
            <v>1219</v>
          </cell>
          <cell r="BT116">
            <v>2465.4</v>
          </cell>
          <cell r="BU116">
            <v>2465</v>
          </cell>
          <cell r="BW116">
            <v>0</v>
          </cell>
          <cell r="BX116">
            <v>-9125</v>
          </cell>
          <cell r="BY116">
            <v>0</v>
          </cell>
          <cell r="BZ116">
            <v>-6</v>
          </cell>
          <cell r="CA116">
            <v>0</v>
          </cell>
          <cell r="CB116">
            <v>0</v>
          </cell>
          <cell r="CC116">
            <v>0</v>
          </cell>
          <cell r="CD116">
            <v>-79</v>
          </cell>
          <cell r="CE116">
            <v>0</v>
          </cell>
          <cell r="CF116">
            <v>151</v>
          </cell>
          <cell r="CG116">
            <v>0</v>
          </cell>
          <cell r="CH116">
            <v>151</v>
          </cell>
          <cell r="CJ116">
            <v>151</v>
          </cell>
        </row>
        <row r="117">
          <cell r="A117" t="str">
            <v>34</v>
          </cell>
          <cell r="B117" t="str">
            <v>Реконструкция КТП-10/0.4 кВ по Тамбовской области</v>
          </cell>
          <cell r="C117">
            <v>2009</v>
          </cell>
          <cell r="D117">
            <v>2009</v>
          </cell>
          <cell r="E117">
            <v>2009</v>
          </cell>
          <cell r="F117">
            <v>0</v>
          </cell>
          <cell r="G117">
            <v>0</v>
          </cell>
          <cell r="H117" t="str">
            <v>МВА</v>
          </cell>
          <cell r="I117" t="str">
            <v>м</v>
          </cell>
          <cell r="J117" t="str">
            <v>да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14</v>
          </cell>
          <cell r="P117">
            <v>2.52</v>
          </cell>
          <cell r="Q117">
            <v>0</v>
          </cell>
          <cell r="R117">
            <v>14</v>
          </cell>
          <cell r="S117">
            <v>0</v>
          </cell>
          <cell r="T117">
            <v>14</v>
          </cell>
          <cell r="U117">
            <v>14</v>
          </cell>
          <cell r="V117">
            <v>14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14</v>
          </cell>
          <cell r="AC117">
            <v>14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14</v>
          </cell>
          <cell r="AV117">
            <v>328</v>
          </cell>
          <cell r="AW117">
            <v>0</v>
          </cell>
          <cell r="AX117">
            <v>0</v>
          </cell>
          <cell r="AY117">
            <v>14</v>
          </cell>
          <cell r="AZ117">
            <v>14</v>
          </cell>
          <cell r="BA117">
            <v>0</v>
          </cell>
          <cell r="BB117">
            <v>284</v>
          </cell>
          <cell r="BC117">
            <v>0</v>
          </cell>
          <cell r="BD117">
            <v>30</v>
          </cell>
          <cell r="BE117">
            <v>14</v>
          </cell>
          <cell r="BF117">
            <v>328</v>
          </cell>
          <cell r="BG117">
            <v>2342.8571428571427</v>
          </cell>
          <cell r="BH117">
            <v>14</v>
          </cell>
          <cell r="BI117">
            <v>328</v>
          </cell>
          <cell r="BJ117">
            <v>2342.8571428571427</v>
          </cell>
          <cell r="BL117">
            <v>0</v>
          </cell>
          <cell r="BM117">
            <v>0</v>
          </cell>
          <cell r="BN117">
            <v>16.52</v>
          </cell>
          <cell r="BO117">
            <v>17</v>
          </cell>
          <cell r="BP117">
            <v>0</v>
          </cell>
          <cell r="BQ117">
            <v>334</v>
          </cell>
          <cell r="BR117">
            <v>0</v>
          </cell>
          <cell r="BS117">
            <v>0</v>
          </cell>
          <cell r="BT117">
            <v>16.52</v>
          </cell>
          <cell r="BU117">
            <v>351</v>
          </cell>
          <cell r="BW117">
            <v>0</v>
          </cell>
          <cell r="BX117">
            <v>0</v>
          </cell>
          <cell r="BY117">
            <v>0</v>
          </cell>
          <cell r="CG117">
            <v>0</v>
          </cell>
          <cell r="CH117">
            <v>0</v>
          </cell>
          <cell r="CJ117">
            <v>0</v>
          </cell>
        </row>
        <row r="118">
          <cell r="A118" t="str">
            <v>35</v>
          </cell>
          <cell r="B118" t="str">
            <v xml:space="preserve">ПС-110 кВ "Новолядинская"               
  Замена силового трансформатора 6.3 МВА на 10 МВА. </v>
          </cell>
          <cell r="C118">
            <v>2009</v>
          </cell>
          <cell r="D118">
            <v>2009</v>
          </cell>
          <cell r="E118">
            <v>9.09</v>
          </cell>
          <cell r="F118">
            <v>10</v>
          </cell>
          <cell r="G118">
            <v>10</v>
          </cell>
          <cell r="H118" t="str">
            <v>МВА</v>
          </cell>
          <cell r="I118" t="str">
            <v>м</v>
          </cell>
          <cell r="J118" t="str">
            <v>да</v>
          </cell>
          <cell r="K118">
            <v>32</v>
          </cell>
          <cell r="L118">
            <v>8378</v>
          </cell>
          <cell r="M118">
            <v>4</v>
          </cell>
          <cell r="N118">
            <v>1.46</v>
          </cell>
          <cell r="O118">
            <v>18271</v>
          </cell>
          <cell r="P118">
            <v>3288.7799999999997</v>
          </cell>
          <cell r="Q118">
            <v>15107</v>
          </cell>
          <cell r="R118">
            <v>1982</v>
          </cell>
          <cell r="S118">
            <v>0</v>
          </cell>
          <cell r="T118">
            <v>18271</v>
          </cell>
          <cell r="U118">
            <v>18271</v>
          </cell>
          <cell r="V118">
            <v>18271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18271</v>
          </cell>
          <cell r="AC118">
            <v>18271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18271</v>
          </cell>
          <cell r="AV118">
            <v>18400</v>
          </cell>
          <cell r="AW118">
            <v>0</v>
          </cell>
          <cell r="AX118">
            <v>0</v>
          </cell>
          <cell r="AY118">
            <v>18271</v>
          </cell>
          <cell r="AZ118">
            <v>18271</v>
          </cell>
          <cell r="BA118">
            <v>0</v>
          </cell>
          <cell r="BB118">
            <v>129</v>
          </cell>
          <cell r="BC118">
            <v>0</v>
          </cell>
          <cell r="BD118">
            <v>0</v>
          </cell>
          <cell r="BE118">
            <v>18271</v>
          </cell>
          <cell r="BF118">
            <v>18400</v>
          </cell>
          <cell r="BG118">
            <v>100.70603688905916</v>
          </cell>
          <cell r="BH118">
            <v>18271</v>
          </cell>
          <cell r="BI118">
            <v>18400</v>
          </cell>
          <cell r="BJ118">
            <v>100.70603688905916</v>
          </cell>
          <cell r="BL118">
            <v>0</v>
          </cell>
          <cell r="BM118">
            <v>6177</v>
          </cell>
          <cell r="BN118">
            <v>16882.259999999998</v>
          </cell>
          <cell r="BO118">
            <v>10706</v>
          </cell>
          <cell r="BP118">
            <v>3171</v>
          </cell>
          <cell r="BQ118">
            <v>3468</v>
          </cell>
          <cell r="BR118">
            <v>1507</v>
          </cell>
          <cell r="BS118">
            <v>0</v>
          </cell>
          <cell r="BT118">
            <v>21560.26</v>
          </cell>
          <cell r="BU118">
            <v>20351</v>
          </cell>
          <cell r="BW118">
            <v>0</v>
          </cell>
          <cell r="BX118">
            <v>0</v>
          </cell>
          <cell r="BY118">
            <v>0</v>
          </cell>
          <cell r="BZ118">
            <v>-6177</v>
          </cell>
          <cell r="CA118">
            <v>0</v>
          </cell>
          <cell r="CB118">
            <v>0</v>
          </cell>
          <cell r="CC118">
            <v>0</v>
          </cell>
          <cell r="CD118">
            <v>-3316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J118">
            <v>0</v>
          </cell>
        </row>
        <row r="119">
          <cell r="A119" t="str">
            <v>36</v>
          </cell>
          <cell r="B119" t="str">
            <v>Реконструкция ПС35/10 кВ "Пригородная" установка в ячейке-10 кВ №3 ТТ ТПЛ-10М 110/5, установка счетчика СЭТ 4ТМ.03.01</v>
          </cell>
          <cell r="C119">
            <v>2009</v>
          </cell>
          <cell r="D119">
            <v>2009</v>
          </cell>
          <cell r="E119">
            <v>6.09</v>
          </cell>
          <cell r="F119">
            <v>0</v>
          </cell>
          <cell r="G119">
            <v>0</v>
          </cell>
          <cell r="H119" t="str">
            <v>шт</v>
          </cell>
          <cell r="I119" t="str">
            <v>м</v>
          </cell>
          <cell r="J119" t="str">
            <v>да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63</v>
          </cell>
          <cell r="P119">
            <v>11.34</v>
          </cell>
          <cell r="Q119">
            <v>55</v>
          </cell>
          <cell r="R119">
            <v>8</v>
          </cell>
          <cell r="S119">
            <v>0</v>
          </cell>
          <cell r="T119">
            <v>63</v>
          </cell>
          <cell r="U119">
            <v>63</v>
          </cell>
          <cell r="V119">
            <v>63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63</v>
          </cell>
          <cell r="AC119">
            <v>63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63</v>
          </cell>
          <cell r="AV119">
            <v>63</v>
          </cell>
          <cell r="AW119">
            <v>0</v>
          </cell>
          <cell r="AX119">
            <v>0</v>
          </cell>
          <cell r="AY119">
            <v>63</v>
          </cell>
          <cell r="AZ119">
            <v>63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63</v>
          </cell>
          <cell r="BF119">
            <v>63</v>
          </cell>
          <cell r="BG119">
            <v>100</v>
          </cell>
          <cell r="BH119">
            <v>63</v>
          </cell>
          <cell r="BI119">
            <v>63</v>
          </cell>
          <cell r="BJ119">
            <v>100</v>
          </cell>
          <cell r="BL119">
            <v>0</v>
          </cell>
          <cell r="BM119">
            <v>0</v>
          </cell>
          <cell r="BN119">
            <v>0</v>
          </cell>
          <cell r="BO119">
            <v>0</v>
          </cell>
          <cell r="BP119">
            <v>0</v>
          </cell>
          <cell r="BQ119">
            <v>74</v>
          </cell>
          <cell r="BR119">
            <v>74</v>
          </cell>
          <cell r="BS119">
            <v>0</v>
          </cell>
          <cell r="BT119">
            <v>74</v>
          </cell>
          <cell r="BU119">
            <v>74</v>
          </cell>
          <cell r="BW119">
            <v>0</v>
          </cell>
          <cell r="BX119">
            <v>0</v>
          </cell>
          <cell r="BY119">
            <v>0</v>
          </cell>
          <cell r="BZ119">
            <v>0</v>
          </cell>
          <cell r="CA119">
            <v>0</v>
          </cell>
          <cell r="CC119">
            <v>0</v>
          </cell>
          <cell r="CD119">
            <v>-74</v>
          </cell>
          <cell r="CE119">
            <v>0</v>
          </cell>
          <cell r="CF119">
            <v>0</v>
          </cell>
          <cell r="CG119">
            <v>0</v>
          </cell>
          <cell r="CH119">
            <v>0</v>
          </cell>
          <cell r="CJ119">
            <v>0</v>
          </cell>
        </row>
        <row r="120">
          <cell r="A120" t="str">
            <v>37</v>
          </cell>
          <cell r="B120" t="str">
            <v>ПС-35/10кВ "Бокинская".  Монтаж ячеек КРУН-10 кВ (ООО "Пилот")</v>
          </cell>
          <cell r="C120">
            <v>2009</v>
          </cell>
          <cell r="D120">
            <v>2009</v>
          </cell>
          <cell r="E120">
            <v>6.09</v>
          </cell>
          <cell r="F120">
            <v>0</v>
          </cell>
          <cell r="G120">
            <v>0</v>
          </cell>
          <cell r="H120" t="str">
            <v>шт.</v>
          </cell>
          <cell r="I120" t="str">
            <v>м</v>
          </cell>
          <cell r="J120" t="str">
            <v>да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812</v>
          </cell>
          <cell r="P120">
            <v>146.16</v>
          </cell>
          <cell r="Q120">
            <v>510</v>
          </cell>
          <cell r="R120">
            <v>120</v>
          </cell>
          <cell r="S120">
            <v>0</v>
          </cell>
          <cell r="T120">
            <v>812</v>
          </cell>
          <cell r="U120">
            <v>812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812</v>
          </cell>
          <cell r="AU120">
            <v>812</v>
          </cell>
          <cell r="AV120">
            <v>812</v>
          </cell>
          <cell r="AW120">
            <v>812</v>
          </cell>
          <cell r="AX120">
            <v>812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812</v>
          </cell>
          <cell r="BF120">
            <v>812</v>
          </cell>
          <cell r="BG120">
            <v>100</v>
          </cell>
          <cell r="BH120">
            <v>812</v>
          </cell>
          <cell r="BI120">
            <v>812</v>
          </cell>
          <cell r="BJ120">
            <v>100</v>
          </cell>
          <cell r="BL120">
            <v>0</v>
          </cell>
          <cell r="BM120">
            <v>0</v>
          </cell>
          <cell r="BN120">
            <v>456.66</v>
          </cell>
          <cell r="BO120">
            <v>457</v>
          </cell>
          <cell r="BP120">
            <v>0</v>
          </cell>
          <cell r="BQ120">
            <v>0</v>
          </cell>
          <cell r="BR120">
            <v>501</v>
          </cell>
          <cell r="BS120">
            <v>0</v>
          </cell>
          <cell r="BT120">
            <v>957.66000000000008</v>
          </cell>
          <cell r="BU120">
            <v>457</v>
          </cell>
          <cell r="BW120">
            <v>0</v>
          </cell>
          <cell r="CH120">
            <v>0</v>
          </cell>
          <cell r="CJ120">
            <v>0</v>
          </cell>
        </row>
        <row r="121">
          <cell r="A121" t="str">
            <v>38</v>
          </cell>
          <cell r="B121" t="str">
            <v>ПС-110 кВ "Первомайская"   Замена ячеек  (ООО "Мострансгаз")</v>
          </cell>
          <cell r="C121">
            <v>2009</v>
          </cell>
          <cell r="D121">
            <v>2009</v>
          </cell>
          <cell r="E121">
            <v>6.09</v>
          </cell>
          <cell r="F121">
            <v>0</v>
          </cell>
          <cell r="G121">
            <v>0</v>
          </cell>
          <cell r="H121" t="str">
            <v>шт</v>
          </cell>
          <cell r="I121" t="str">
            <v>м</v>
          </cell>
          <cell r="J121" t="str">
            <v>да</v>
          </cell>
          <cell r="K121">
            <v>12.7</v>
          </cell>
          <cell r="L121">
            <v>-747</v>
          </cell>
          <cell r="M121">
            <v>0</v>
          </cell>
          <cell r="N121">
            <v>0.18</v>
          </cell>
          <cell r="O121">
            <v>1091</v>
          </cell>
          <cell r="P121">
            <v>0</v>
          </cell>
          <cell r="Q121">
            <v>813</v>
          </cell>
          <cell r="R121">
            <v>222</v>
          </cell>
          <cell r="S121">
            <v>1091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 t="e">
            <v>#DIV/0!</v>
          </cell>
          <cell r="BH121">
            <v>1101</v>
          </cell>
          <cell r="BI121">
            <v>1101</v>
          </cell>
          <cell r="BJ121">
            <v>100</v>
          </cell>
          <cell r="BL121">
            <v>0</v>
          </cell>
          <cell r="BM121">
            <v>328</v>
          </cell>
          <cell r="BN121">
            <v>0</v>
          </cell>
          <cell r="BO121">
            <v>36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364</v>
          </cell>
          <cell r="BW121">
            <v>0</v>
          </cell>
          <cell r="CH121">
            <v>0</v>
          </cell>
          <cell r="CJ121">
            <v>0</v>
          </cell>
        </row>
        <row r="122">
          <cell r="A122" t="str">
            <v>4.1.1.1.3</v>
          </cell>
          <cell r="B122" t="str">
            <v>АИИС КУЭ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K122">
            <v>0</v>
          </cell>
          <cell r="L122">
            <v>5766</v>
          </cell>
          <cell r="M122">
            <v>0</v>
          </cell>
          <cell r="N122">
            <v>0</v>
          </cell>
          <cell r="O122">
            <v>24962</v>
          </cell>
          <cell r="P122">
            <v>371.88</v>
          </cell>
          <cell r="Q122">
            <v>11000</v>
          </cell>
          <cell r="R122">
            <v>3800</v>
          </cell>
          <cell r="S122">
            <v>22896</v>
          </cell>
          <cell r="T122">
            <v>2066</v>
          </cell>
          <cell r="U122">
            <v>2066</v>
          </cell>
          <cell r="V122">
            <v>2066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2066</v>
          </cell>
          <cell r="AC122">
            <v>2066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2066</v>
          </cell>
          <cell r="AV122">
            <v>1318</v>
          </cell>
          <cell r="AW122">
            <v>0</v>
          </cell>
          <cell r="AX122">
            <v>0</v>
          </cell>
          <cell r="AY122">
            <v>230</v>
          </cell>
          <cell r="AZ122">
            <v>230</v>
          </cell>
          <cell r="BA122">
            <v>0</v>
          </cell>
          <cell r="BB122">
            <v>223</v>
          </cell>
          <cell r="BC122">
            <v>1836</v>
          </cell>
          <cell r="BD122">
            <v>865</v>
          </cell>
          <cell r="BE122">
            <v>2066</v>
          </cell>
          <cell r="BF122">
            <v>1318</v>
          </cell>
          <cell r="BG122">
            <v>63.794772507260411</v>
          </cell>
          <cell r="BH122">
            <v>0</v>
          </cell>
          <cell r="BI122">
            <v>0</v>
          </cell>
          <cell r="BJ122" t="e">
            <v>#DIV/0!</v>
          </cell>
          <cell r="BL122">
            <v>245.44</v>
          </cell>
          <cell r="BM122">
            <v>0</v>
          </cell>
          <cell r="BN122">
            <v>632.48</v>
          </cell>
          <cell r="BO122">
            <v>1972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877.92000000000007</v>
          </cell>
          <cell r="BU122">
            <v>1972</v>
          </cell>
          <cell r="BW122">
            <v>0</v>
          </cell>
          <cell r="BX122">
            <v>0</v>
          </cell>
          <cell r="BY122">
            <v>0</v>
          </cell>
          <cell r="BZ122">
            <v>-246</v>
          </cell>
          <cell r="CA122">
            <v>0</v>
          </cell>
          <cell r="CB122">
            <v>0</v>
          </cell>
          <cell r="CC122">
            <v>0</v>
          </cell>
          <cell r="CD122">
            <v>-1699</v>
          </cell>
          <cell r="CE122">
            <v>0</v>
          </cell>
          <cell r="CF122">
            <v>397</v>
          </cell>
          <cell r="CG122">
            <v>0</v>
          </cell>
          <cell r="CH122">
            <v>397</v>
          </cell>
          <cell r="CI122">
            <v>0</v>
          </cell>
          <cell r="CJ122">
            <v>397</v>
          </cell>
        </row>
        <row r="123">
          <cell r="A123" t="str">
            <v>39</v>
          </cell>
          <cell r="B123" t="str">
            <v>в том числе: АИИС КУЭ ОРЭ</v>
          </cell>
          <cell r="C123" t="str">
            <v>2005</v>
          </cell>
          <cell r="D123" t="str">
            <v>2010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 t="str">
            <v>м</v>
          </cell>
          <cell r="J123" t="str">
            <v>да</v>
          </cell>
          <cell r="K123">
            <v>29.51</v>
          </cell>
          <cell r="L123">
            <v>5766</v>
          </cell>
          <cell r="M123">
            <v>3</v>
          </cell>
          <cell r="N123">
            <v>1.23</v>
          </cell>
          <cell r="O123">
            <v>24962</v>
          </cell>
          <cell r="P123">
            <v>371.88</v>
          </cell>
          <cell r="Q123">
            <v>11000</v>
          </cell>
          <cell r="R123">
            <v>3800</v>
          </cell>
          <cell r="S123">
            <v>22896</v>
          </cell>
          <cell r="T123">
            <v>2066</v>
          </cell>
          <cell r="U123">
            <v>2066</v>
          </cell>
          <cell r="V123">
            <v>2066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2066</v>
          </cell>
          <cell r="AC123">
            <v>2066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2066</v>
          </cell>
          <cell r="AV123">
            <v>1318</v>
          </cell>
          <cell r="AW123">
            <v>0</v>
          </cell>
          <cell r="AX123">
            <v>0</v>
          </cell>
          <cell r="AY123">
            <v>230</v>
          </cell>
          <cell r="AZ123">
            <v>230</v>
          </cell>
          <cell r="BA123">
            <v>0</v>
          </cell>
          <cell r="BB123">
            <v>223</v>
          </cell>
          <cell r="BC123">
            <v>1836</v>
          </cell>
          <cell r="BD123">
            <v>865</v>
          </cell>
          <cell r="BE123">
            <v>2066</v>
          </cell>
          <cell r="BF123">
            <v>1318</v>
          </cell>
          <cell r="BG123">
            <v>63.794772507260411</v>
          </cell>
          <cell r="BH123">
            <v>0</v>
          </cell>
          <cell r="BI123">
            <v>0</v>
          </cell>
          <cell r="BJ123" t="e">
            <v>#DIV/0!</v>
          </cell>
          <cell r="BL123">
            <v>245.44</v>
          </cell>
          <cell r="BM123">
            <v>0</v>
          </cell>
          <cell r="BN123">
            <v>632.48</v>
          </cell>
          <cell r="BO123">
            <v>1972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877.92000000000007</v>
          </cell>
          <cell r="BU123">
            <v>1972</v>
          </cell>
          <cell r="BW123">
            <v>0</v>
          </cell>
          <cell r="BX123">
            <v>0</v>
          </cell>
          <cell r="BY123">
            <v>0</v>
          </cell>
          <cell r="BZ123">
            <v>-246</v>
          </cell>
          <cell r="CA123">
            <v>0</v>
          </cell>
          <cell r="CB123">
            <v>0</v>
          </cell>
          <cell r="CC123">
            <v>0</v>
          </cell>
          <cell r="CD123">
            <v>-1699</v>
          </cell>
          <cell r="CE123">
            <v>0</v>
          </cell>
          <cell r="CF123">
            <v>397</v>
          </cell>
          <cell r="CG123">
            <v>0</v>
          </cell>
          <cell r="CH123">
            <v>397</v>
          </cell>
          <cell r="CI123">
            <v>0</v>
          </cell>
          <cell r="CJ123">
            <v>397</v>
          </cell>
        </row>
        <row r="124">
          <cell r="A124" t="str">
            <v>4.1.1.1.4</v>
          </cell>
          <cell r="B124" t="str">
            <v>Прочие объекты электроэнергетики, в.т.ч.:</v>
          </cell>
          <cell r="E124">
            <v>0</v>
          </cell>
          <cell r="K124">
            <v>0</v>
          </cell>
          <cell r="L124">
            <v>-892</v>
          </cell>
          <cell r="M124">
            <v>0</v>
          </cell>
          <cell r="N124">
            <v>0</v>
          </cell>
          <cell r="O124">
            <v>109986</v>
          </cell>
          <cell r="P124">
            <v>5041.079999999999</v>
          </cell>
          <cell r="Q124">
            <v>75660</v>
          </cell>
          <cell r="R124">
            <v>27791</v>
          </cell>
          <cell r="S124">
            <v>70397</v>
          </cell>
          <cell r="T124">
            <v>39589</v>
          </cell>
          <cell r="U124">
            <v>28006</v>
          </cell>
          <cell r="V124">
            <v>28006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28006</v>
          </cell>
          <cell r="AC124">
            <v>28006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28006</v>
          </cell>
          <cell r="AV124">
            <v>32971</v>
          </cell>
          <cell r="AW124">
            <v>10252</v>
          </cell>
          <cell r="AX124">
            <v>10252</v>
          </cell>
          <cell r="AY124">
            <v>4737</v>
          </cell>
          <cell r="AZ124">
            <v>4737</v>
          </cell>
          <cell r="BA124">
            <v>2167</v>
          </cell>
          <cell r="BB124">
            <v>2108</v>
          </cell>
          <cell r="BC124">
            <v>10850</v>
          </cell>
          <cell r="BD124">
            <v>15874</v>
          </cell>
          <cell r="BE124">
            <v>28006</v>
          </cell>
          <cell r="BF124">
            <v>32971</v>
          </cell>
          <cell r="BG124">
            <v>117.72834392630152</v>
          </cell>
          <cell r="BH124">
            <v>79225</v>
          </cell>
          <cell r="BI124">
            <v>84248</v>
          </cell>
          <cell r="BJ124">
            <v>106.34017040075734</v>
          </cell>
          <cell r="BL124">
            <v>22160.400000000001</v>
          </cell>
          <cell r="BM124">
            <v>23173</v>
          </cell>
          <cell r="BN124">
            <v>8439.3599999999988</v>
          </cell>
          <cell r="BO124">
            <v>7434</v>
          </cell>
          <cell r="BP124">
            <v>4222</v>
          </cell>
          <cell r="BQ124">
            <v>3762</v>
          </cell>
          <cell r="BR124">
            <v>9228</v>
          </cell>
          <cell r="BS124">
            <v>6431</v>
          </cell>
          <cell r="BT124">
            <v>44049.759999999995</v>
          </cell>
          <cell r="BU124">
            <v>40800</v>
          </cell>
          <cell r="BW124">
            <v>0</v>
          </cell>
          <cell r="BX124">
            <v>19174</v>
          </cell>
          <cell r="BY124">
            <v>0</v>
          </cell>
          <cell r="BZ124">
            <v>6909</v>
          </cell>
          <cell r="CA124">
            <v>0</v>
          </cell>
          <cell r="CB124">
            <v>2266</v>
          </cell>
          <cell r="CC124">
            <v>0</v>
          </cell>
          <cell r="CD124">
            <v>2914</v>
          </cell>
          <cell r="CE124">
            <v>0</v>
          </cell>
          <cell r="CF124">
            <v>3458</v>
          </cell>
          <cell r="CG124">
            <v>0</v>
          </cell>
          <cell r="CH124">
            <v>3458</v>
          </cell>
          <cell r="CI124">
            <v>0</v>
          </cell>
          <cell r="CJ124">
            <v>3458</v>
          </cell>
        </row>
        <row r="125">
          <cell r="A125" t="str">
            <v>40</v>
          </cell>
          <cell r="B125" t="str">
            <v>Модернизация РСПД</v>
          </cell>
          <cell r="C125">
            <v>2009</v>
          </cell>
          <cell r="D125">
            <v>2010</v>
          </cell>
          <cell r="I125" t="str">
            <v>м</v>
          </cell>
          <cell r="J125" t="str">
            <v>да</v>
          </cell>
          <cell r="AV125">
            <v>130</v>
          </cell>
          <cell r="BB125">
            <v>0</v>
          </cell>
          <cell r="BD125">
            <v>130</v>
          </cell>
          <cell r="BF125">
            <v>130</v>
          </cell>
          <cell r="BG125" t="e">
            <v>#DIV/0!</v>
          </cell>
          <cell r="BJ125" t="e">
            <v>#DIV/0!</v>
          </cell>
          <cell r="CF125">
            <v>153</v>
          </cell>
          <cell r="CH125">
            <v>153</v>
          </cell>
          <cell r="CJ125">
            <v>153</v>
          </cell>
        </row>
        <row r="126">
          <cell r="A126" t="str">
            <v>41</v>
          </cell>
          <cell r="B126" t="str">
            <v>Монтаж АТС</v>
          </cell>
          <cell r="C126">
            <v>2009</v>
          </cell>
          <cell r="D126">
            <v>2009</v>
          </cell>
          <cell r="I126" t="str">
            <v>м</v>
          </cell>
          <cell r="J126" t="str">
            <v>да</v>
          </cell>
          <cell r="AV126">
            <v>98</v>
          </cell>
          <cell r="BB126">
            <v>0</v>
          </cell>
          <cell r="BD126">
            <v>98</v>
          </cell>
          <cell r="BF126">
            <v>98</v>
          </cell>
          <cell r="BG126" t="e">
            <v>#DIV/0!</v>
          </cell>
          <cell r="BJ126" t="e">
            <v>#DIV/0!</v>
          </cell>
          <cell r="CF126">
            <v>115</v>
          </cell>
          <cell r="CH126">
            <v>115</v>
          </cell>
          <cell r="CJ126">
            <v>115</v>
          </cell>
        </row>
        <row r="127">
          <cell r="A127" t="str">
            <v>42</v>
          </cell>
          <cell r="B127" t="str">
            <v>Автоматизированная система диспетчерского управления инженерными системами (ЦУС). Сумма процентов по кредитным ресурсам, отраженная по результатам аудиторской проверки бухгалтерской отчетности филиала ОАО "МРСК Центра" - "Тамбовэнего"</v>
          </cell>
          <cell r="C127">
            <v>2009</v>
          </cell>
          <cell r="D127">
            <v>2009</v>
          </cell>
          <cell r="E127">
            <v>12.09</v>
          </cell>
          <cell r="I127" t="str">
            <v>м</v>
          </cell>
          <cell r="J127" t="str">
            <v>да</v>
          </cell>
          <cell r="AV127">
            <v>3359</v>
          </cell>
          <cell r="BB127">
            <v>0</v>
          </cell>
          <cell r="BD127">
            <v>3359</v>
          </cell>
          <cell r="BF127">
            <v>3359</v>
          </cell>
          <cell r="BG127" t="e">
            <v>#DIV/0!</v>
          </cell>
          <cell r="BI127">
            <v>3359</v>
          </cell>
          <cell r="BJ127" t="e">
            <v>#DIV/0!</v>
          </cell>
        </row>
        <row r="128">
          <cell r="A128" t="str">
            <v>43</v>
          </cell>
          <cell r="B128" t="str">
            <v>Оборудование СДТУ РДП Гавриловского РЭС</v>
          </cell>
          <cell r="C128">
            <v>2009</v>
          </cell>
          <cell r="D128">
            <v>2009</v>
          </cell>
          <cell r="I128" t="str">
            <v>м</v>
          </cell>
          <cell r="J128" t="str">
            <v>да</v>
          </cell>
          <cell r="AV128">
            <v>93</v>
          </cell>
          <cell r="BB128">
            <v>0</v>
          </cell>
          <cell r="BD128">
            <v>93</v>
          </cell>
          <cell r="BF128">
            <v>93</v>
          </cell>
          <cell r="BG128" t="e">
            <v>#DIV/0!</v>
          </cell>
          <cell r="BJ128" t="e">
            <v>#DIV/0!</v>
          </cell>
        </row>
        <row r="129">
          <cell r="A129" t="str">
            <v>44</v>
          </cell>
          <cell r="B129" t="str">
            <v>Модернизация серверной инфраструктуры</v>
          </cell>
          <cell r="C129">
            <v>2008</v>
          </cell>
          <cell r="D129">
            <v>2009</v>
          </cell>
          <cell r="E129">
            <v>12.09</v>
          </cell>
          <cell r="I129" t="str">
            <v>м</v>
          </cell>
          <cell r="J129" t="str">
            <v>да</v>
          </cell>
          <cell r="BB129">
            <v>0</v>
          </cell>
          <cell r="BD129">
            <v>0</v>
          </cell>
          <cell r="BG129" t="e">
            <v>#DIV/0!</v>
          </cell>
          <cell r="BI129">
            <v>501</v>
          </cell>
          <cell r="BJ129" t="e">
            <v>#DIV/0!</v>
          </cell>
        </row>
        <row r="130">
          <cell r="A130" t="str">
            <v>45</v>
          </cell>
          <cell r="B130" t="str">
            <v>Мачта антенная р.п.Токаревка, р.п.Мордово, р.п.Ржакса</v>
          </cell>
          <cell r="C130">
            <v>2001</v>
          </cell>
          <cell r="D130">
            <v>2009</v>
          </cell>
          <cell r="E130">
            <v>12.09</v>
          </cell>
          <cell r="I130" t="str">
            <v>м</v>
          </cell>
          <cell r="J130" t="str">
            <v>да</v>
          </cell>
          <cell r="BB130">
            <v>0</v>
          </cell>
          <cell r="BD130">
            <v>0</v>
          </cell>
          <cell r="BG130" t="e">
            <v>#DIV/0!</v>
          </cell>
          <cell r="BI130">
            <v>162</v>
          </cell>
          <cell r="BJ130" t="e">
            <v>#DIV/0!</v>
          </cell>
        </row>
        <row r="131">
          <cell r="A131" t="str">
            <v>46</v>
          </cell>
          <cell r="B131" t="str">
            <v>Шеф-монтаж и наладка коммун.узлов РСК-ПЭС-РЭС</v>
          </cell>
          <cell r="C131">
            <v>2008</v>
          </cell>
          <cell r="D131">
            <v>2009</v>
          </cell>
          <cell r="E131">
            <v>12.09</v>
          </cell>
          <cell r="I131" t="str">
            <v>м</v>
          </cell>
          <cell r="J131" t="str">
            <v>да</v>
          </cell>
          <cell r="BB131">
            <v>0</v>
          </cell>
          <cell r="BD131">
            <v>0</v>
          </cell>
          <cell r="BG131" t="e">
            <v>#DIV/0!</v>
          </cell>
          <cell r="BI131">
            <v>127</v>
          </cell>
          <cell r="BJ131" t="e">
            <v>#DIV/0!</v>
          </cell>
        </row>
        <row r="132">
          <cell r="A132" t="str">
            <v>47</v>
          </cell>
          <cell r="B132" t="str">
            <v>Газификация Петровского РЭС</v>
          </cell>
          <cell r="C132">
            <v>2003</v>
          </cell>
          <cell r="D132">
            <v>2009</v>
          </cell>
          <cell r="E132">
            <v>8.09</v>
          </cell>
          <cell r="I132" t="str">
            <v>м</v>
          </cell>
          <cell r="J132" t="str">
            <v>да</v>
          </cell>
          <cell r="BB132">
            <v>0</v>
          </cell>
          <cell r="BD132">
            <v>0</v>
          </cell>
          <cell r="BG132" t="e">
            <v>#DIV/0!</v>
          </cell>
          <cell r="BI132">
            <v>509</v>
          </cell>
          <cell r="BJ132" t="e">
            <v>#DIV/0!</v>
          </cell>
        </row>
        <row r="133">
          <cell r="A133" t="str">
            <v>48</v>
          </cell>
          <cell r="B133" t="str">
            <v>Реконструкция баз РЭС</v>
          </cell>
          <cell r="C133">
            <v>2007</v>
          </cell>
          <cell r="D133">
            <v>2010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 t="str">
            <v>м</v>
          </cell>
          <cell r="J133" t="str">
            <v>да</v>
          </cell>
          <cell r="K133">
            <v>19.12</v>
          </cell>
          <cell r="L133">
            <v>-1302</v>
          </cell>
          <cell r="M133">
            <v>6</v>
          </cell>
          <cell r="N133">
            <v>0.82</v>
          </cell>
          <cell r="O133">
            <v>10663</v>
          </cell>
          <cell r="P133">
            <v>1343.8799999999999</v>
          </cell>
          <cell r="Q133">
            <v>0</v>
          </cell>
          <cell r="R133">
            <v>10614</v>
          </cell>
          <cell r="S133">
            <v>3576</v>
          </cell>
          <cell r="T133">
            <v>7087</v>
          </cell>
          <cell r="U133">
            <v>7466</v>
          </cell>
          <cell r="V133">
            <v>7466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7466</v>
          </cell>
          <cell r="AC133">
            <v>7466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7466</v>
          </cell>
          <cell r="AV133">
            <v>9048</v>
          </cell>
          <cell r="AW133">
            <v>2766</v>
          </cell>
          <cell r="AX133">
            <v>2766</v>
          </cell>
          <cell r="AY133">
            <v>321</v>
          </cell>
          <cell r="AZ133">
            <v>321</v>
          </cell>
          <cell r="BA133">
            <v>1000</v>
          </cell>
          <cell r="BB133">
            <v>1220</v>
          </cell>
          <cell r="BC133">
            <v>3379</v>
          </cell>
          <cell r="BD133">
            <v>4741</v>
          </cell>
          <cell r="BE133">
            <v>7466</v>
          </cell>
          <cell r="BF133">
            <v>9048</v>
          </cell>
          <cell r="BG133">
            <v>121.18939190999197</v>
          </cell>
          <cell r="BH133">
            <v>7724</v>
          </cell>
          <cell r="BI133">
            <v>7724</v>
          </cell>
          <cell r="BJ133">
            <v>100</v>
          </cell>
        </row>
        <row r="134">
          <cell r="A134" t="str">
            <v>49</v>
          </cell>
          <cell r="B134" t="str">
            <v>Монтаж и наладка хромотографа</v>
          </cell>
          <cell r="C134" t="str">
            <v>2009</v>
          </cell>
          <cell r="D134" t="str">
            <v>2010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 t="str">
            <v>м</v>
          </cell>
          <cell r="J134" t="str">
            <v>да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932</v>
          </cell>
          <cell r="P134">
            <v>167.76</v>
          </cell>
          <cell r="Q134">
            <v>869</v>
          </cell>
          <cell r="R134">
            <v>63</v>
          </cell>
          <cell r="S134">
            <v>0</v>
          </cell>
          <cell r="T134">
            <v>932</v>
          </cell>
          <cell r="U134">
            <v>932</v>
          </cell>
          <cell r="V134">
            <v>932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932</v>
          </cell>
          <cell r="AC134">
            <v>932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932</v>
          </cell>
          <cell r="AV134">
            <v>950</v>
          </cell>
          <cell r="AW134">
            <v>0</v>
          </cell>
          <cell r="AX134">
            <v>0</v>
          </cell>
          <cell r="AY134">
            <v>0</v>
          </cell>
          <cell r="AZ134">
            <v>0</v>
          </cell>
          <cell r="BA134">
            <v>932</v>
          </cell>
          <cell r="BB134">
            <v>0</v>
          </cell>
          <cell r="BC134">
            <v>0</v>
          </cell>
          <cell r="BD134">
            <v>950</v>
          </cell>
          <cell r="BE134">
            <v>932</v>
          </cell>
          <cell r="BF134">
            <v>950</v>
          </cell>
          <cell r="BG134">
            <v>101.93133047210301</v>
          </cell>
          <cell r="BH134">
            <v>869</v>
          </cell>
          <cell r="BI134">
            <v>0</v>
          </cell>
          <cell r="BJ134">
            <v>0</v>
          </cell>
        </row>
        <row r="135">
          <cell r="A135" t="str">
            <v>50</v>
          </cell>
          <cell r="B135" t="str">
            <v>Автоматизированная система диспетчерского управления инженерными системами (ЦУС)</v>
          </cell>
          <cell r="C135">
            <v>2007</v>
          </cell>
          <cell r="D135">
            <v>2009</v>
          </cell>
          <cell r="E135">
            <v>5.09</v>
          </cell>
          <cell r="F135">
            <v>0</v>
          </cell>
          <cell r="G135">
            <v>0</v>
          </cell>
          <cell r="H135">
            <v>0</v>
          </cell>
          <cell r="I135" t="str">
            <v>м</v>
          </cell>
          <cell r="J135" t="str">
            <v>да</v>
          </cell>
          <cell r="K135">
            <v>14.33</v>
          </cell>
          <cell r="L135">
            <v>-6745</v>
          </cell>
          <cell r="M135">
            <v>4</v>
          </cell>
          <cell r="N135">
            <v>0.87</v>
          </cell>
          <cell r="O135">
            <v>50036</v>
          </cell>
          <cell r="P135">
            <v>988.02</v>
          </cell>
          <cell r="Q135">
            <v>42818</v>
          </cell>
          <cell r="R135">
            <v>7163</v>
          </cell>
          <cell r="S135">
            <v>45686</v>
          </cell>
          <cell r="T135">
            <v>4350</v>
          </cell>
          <cell r="U135">
            <v>5489</v>
          </cell>
          <cell r="V135">
            <v>5489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5489</v>
          </cell>
          <cell r="AC135">
            <v>5489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5489</v>
          </cell>
          <cell r="AV135">
            <v>5489</v>
          </cell>
          <cell r="AW135">
            <v>4693</v>
          </cell>
          <cell r="AX135">
            <v>4693</v>
          </cell>
          <cell r="AY135">
            <v>796</v>
          </cell>
          <cell r="AZ135">
            <v>796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5489</v>
          </cell>
          <cell r="BF135">
            <v>5489</v>
          </cell>
          <cell r="BG135">
            <v>100</v>
          </cell>
          <cell r="BH135">
            <v>54661</v>
          </cell>
          <cell r="BI135">
            <v>54661</v>
          </cell>
          <cell r="BJ135">
            <v>100</v>
          </cell>
        </row>
        <row r="136">
          <cell r="A136" t="str">
            <v>51</v>
          </cell>
          <cell r="B136" t="str">
            <v>Телемеханизация ПС 110 кВ № 6 г. Тамбов</v>
          </cell>
          <cell r="C136" t="str">
            <v>2008</v>
          </cell>
          <cell r="D136" t="str">
            <v>2009</v>
          </cell>
          <cell r="E136">
            <v>12.09</v>
          </cell>
          <cell r="F136">
            <v>0</v>
          </cell>
          <cell r="G136">
            <v>0</v>
          </cell>
          <cell r="H136">
            <v>0</v>
          </cell>
          <cell r="I136" t="str">
            <v>м</v>
          </cell>
          <cell r="J136" t="str">
            <v>да</v>
          </cell>
          <cell r="K136">
            <v>9.08</v>
          </cell>
          <cell r="L136">
            <v>-747</v>
          </cell>
          <cell r="M136">
            <v>4</v>
          </cell>
          <cell r="N136">
            <v>0.76</v>
          </cell>
          <cell r="O136">
            <v>3050</v>
          </cell>
          <cell r="P136">
            <v>216.9</v>
          </cell>
          <cell r="Q136">
            <v>2090</v>
          </cell>
          <cell r="R136">
            <v>450</v>
          </cell>
          <cell r="S136">
            <v>1913</v>
          </cell>
          <cell r="T136">
            <v>1137</v>
          </cell>
          <cell r="U136">
            <v>1205</v>
          </cell>
          <cell r="V136">
            <v>1205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1205</v>
          </cell>
          <cell r="AC136">
            <v>1205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1205</v>
          </cell>
          <cell r="AV136">
            <v>1282</v>
          </cell>
          <cell r="AW136">
            <v>0</v>
          </cell>
          <cell r="AX136">
            <v>0</v>
          </cell>
          <cell r="AY136">
            <v>1205</v>
          </cell>
          <cell r="AZ136">
            <v>1205</v>
          </cell>
          <cell r="BA136">
            <v>0</v>
          </cell>
          <cell r="BB136">
            <v>77</v>
          </cell>
          <cell r="BC136">
            <v>0</v>
          </cell>
          <cell r="BD136">
            <v>0</v>
          </cell>
          <cell r="BE136">
            <v>1205</v>
          </cell>
          <cell r="BF136">
            <v>1282</v>
          </cell>
          <cell r="BG136">
            <v>106.39004149377594</v>
          </cell>
          <cell r="BH136">
            <v>1205</v>
          </cell>
          <cell r="BI136">
            <v>1282</v>
          </cell>
          <cell r="BJ136">
            <v>106.39004149377594</v>
          </cell>
        </row>
        <row r="137">
          <cell r="A137" t="str">
            <v>52</v>
          </cell>
          <cell r="B137" t="str">
            <v>Телемеханизация Рассказовского РЭС</v>
          </cell>
          <cell r="C137">
            <v>2007</v>
          </cell>
          <cell r="D137">
            <v>2010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 t="str">
            <v>м</v>
          </cell>
          <cell r="J137" t="str">
            <v>да</v>
          </cell>
          <cell r="K137">
            <v>24.82</v>
          </cell>
          <cell r="L137">
            <v>1015</v>
          </cell>
          <cell r="M137">
            <v>3</v>
          </cell>
          <cell r="N137">
            <v>1.1100000000000001</v>
          </cell>
          <cell r="O137">
            <v>8444</v>
          </cell>
          <cell r="P137">
            <v>851.21999999999991</v>
          </cell>
          <cell r="Q137">
            <v>5877</v>
          </cell>
          <cell r="R137">
            <v>1637</v>
          </cell>
          <cell r="S137">
            <v>5679</v>
          </cell>
          <cell r="T137">
            <v>2765</v>
          </cell>
          <cell r="U137">
            <v>4729</v>
          </cell>
          <cell r="V137">
            <v>4729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4729</v>
          </cell>
          <cell r="AC137">
            <v>4729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4729</v>
          </cell>
          <cell r="AV137">
            <v>6705</v>
          </cell>
          <cell r="AW137">
            <v>2793</v>
          </cell>
          <cell r="AX137">
            <v>2793</v>
          </cell>
          <cell r="AY137">
            <v>1701</v>
          </cell>
          <cell r="AZ137">
            <v>1701</v>
          </cell>
          <cell r="BA137">
            <v>235</v>
          </cell>
          <cell r="BB137">
            <v>661</v>
          </cell>
          <cell r="BC137">
            <v>0</v>
          </cell>
          <cell r="BD137">
            <v>1550</v>
          </cell>
          <cell r="BE137">
            <v>4729</v>
          </cell>
          <cell r="BF137">
            <v>6705</v>
          </cell>
          <cell r="BG137">
            <v>141.78473250158595</v>
          </cell>
          <cell r="BH137">
            <v>0</v>
          </cell>
          <cell r="BI137">
            <v>0</v>
          </cell>
          <cell r="BJ137" t="e">
            <v>#DIV/0!</v>
          </cell>
        </row>
        <row r="138">
          <cell r="A138" t="str">
            <v>53</v>
          </cell>
          <cell r="B138" t="str">
            <v>Телемеханизация АРМ ОДС</v>
          </cell>
          <cell r="C138">
            <v>2007</v>
          </cell>
          <cell r="D138">
            <v>2009</v>
          </cell>
          <cell r="E138">
            <v>12.09</v>
          </cell>
          <cell r="F138">
            <v>0</v>
          </cell>
          <cell r="G138">
            <v>0</v>
          </cell>
          <cell r="H138">
            <v>0</v>
          </cell>
          <cell r="I138" t="str">
            <v>м</v>
          </cell>
          <cell r="J138" t="str">
            <v>да</v>
          </cell>
          <cell r="K138">
            <v>21.48</v>
          </cell>
          <cell r="L138">
            <v>302</v>
          </cell>
          <cell r="M138">
            <v>4</v>
          </cell>
          <cell r="N138">
            <v>1.03</v>
          </cell>
          <cell r="O138">
            <v>8632</v>
          </cell>
          <cell r="P138">
            <v>95.58</v>
          </cell>
          <cell r="Q138">
            <v>5889</v>
          </cell>
          <cell r="R138">
            <v>1692</v>
          </cell>
          <cell r="S138">
            <v>6283</v>
          </cell>
          <cell r="T138">
            <v>2349</v>
          </cell>
          <cell r="U138">
            <v>531</v>
          </cell>
          <cell r="V138">
            <v>531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531</v>
          </cell>
          <cell r="AC138">
            <v>531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531</v>
          </cell>
          <cell r="AV138">
            <v>2044</v>
          </cell>
          <cell r="AW138">
            <v>0</v>
          </cell>
          <cell r="AX138">
            <v>0</v>
          </cell>
          <cell r="AY138">
            <v>531</v>
          </cell>
          <cell r="AZ138">
            <v>531</v>
          </cell>
          <cell r="BA138">
            <v>0</v>
          </cell>
          <cell r="BB138">
            <v>150</v>
          </cell>
          <cell r="BC138">
            <v>0</v>
          </cell>
          <cell r="BD138">
            <v>1363</v>
          </cell>
          <cell r="BE138">
            <v>531</v>
          </cell>
          <cell r="BF138">
            <v>2044</v>
          </cell>
          <cell r="BG138">
            <v>384.93408662900191</v>
          </cell>
          <cell r="BH138">
            <v>7056</v>
          </cell>
          <cell r="BI138">
            <v>8393</v>
          </cell>
          <cell r="BJ138">
            <v>118.9484126984127</v>
          </cell>
        </row>
        <row r="139">
          <cell r="A139" t="str">
            <v>54</v>
          </cell>
          <cell r="B139" t="str">
            <v>Мультисервисная сеть спутниковой связи (2 наземных спутниковых станций)</v>
          </cell>
          <cell r="C139">
            <v>2008</v>
          </cell>
          <cell r="D139">
            <v>2009</v>
          </cell>
          <cell r="E139">
            <v>12.09</v>
          </cell>
          <cell r="F139">
            <v>0</v>
          </cell>
          <cell r="G139">
            <v>0</v>
          </cell>
          <cell r="H139">
            <v>0</v>
          </cell>
          <cell r="I139" t="str">
            <v>м</v>
          </cell>
          <cell r="J139" t="str">
            <v>да</v>
          </cell>
          <cell r="K139">
            <v>36.979999999999997</v>
          </cell>
          <cell r="L139">
            <v>323</v>
          </cell>
          <cell r="M139">
            <v>3</v>
          </cell>
          <cell r="N139">
            <v>1.42</v>
          </cell>
          <cell r="O139">
            <v>776</v>
          </cell>
          <cell r="P139">
            <v>89.64</v>
          </cell>
          <cell r="Q139">
            <v>502</v>
          </cell>
          <cell r="R139">
            <v>118</v>
          </cell>
          <cell r="S139">
            <v>278</v>
          </cell>
          <cell r="T139">
            <v>498</v>
          </cell>
          <cell r="U139">
            <v>498</v>
          </cell>
          <cell r="V139">
            <v>498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498</v>
          </cell>
          <cell r="AC139">
            <v>498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498</v>
          </cell>
          <cell r="AV139">
            <v>512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498</v>
          </cell>
          <cell r="BD139">
            <v>512</v>
          </cell>
          <cell r="BE139">
            <v>498</v>
          </cell>
          <cell r="BF139">
            <v>512</v>
          </cell>
          <cell r="BG139">
            <v>102.81124497991966</v>
          </cell>
          <cell r="BH139">
            <v>637</v>
          </cell>
          <cell r="BI139">
            <v>651</v>
          </cell>
          <cell r="BJ139">
            <v>102.19780219780219</v>
          </cell>
        </row>
        <row r="140">
          <cell r="A140" t="str">
            <v>55</v>
          </cell>
          <cell r="B140" t="str">
            <v>Реконструкция радиорелейного канала связи Жердевка-Уварово-Мучкап</v>
          </cell>
          <cell r="C140">
            <v>2009</v>
          </cell>
          <cell r="D140">
            <v>2010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 t="str">
            <v>м</v>
          </cell>
          <cell r="J140" t="str">
            <v>да</v>
          </cell>
          <cell r="K140">
            <v>95</v>
          </cell>
          <cell r="L140">
            <v>1011</v>
          </cell>
          <cell r="M140">
            <v>2</v>
          </cell>
          <cell r="N140">
            <v>3.08</v>
          </cell>
          <cell r="O140">
            <v>486</v>
          </cell>
          <cell r="P140">
            <v>87.47999999999999</v>
          </cell>
          <cell r="Q140">
            <v>398</v>
          </cell>
          <cell r="R140">
            <v>88</v>
          </cell>
          <cell r="S140">
            <v>0</v>
          </cell>
          <cell r="T140">
            <v>486</v>
          </cell>
          <cell r="U140">
            <v>486</v>
          </cell>
          <cell r="V140">
            <v>486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486</v>
          </cell>
          <cell r="AC140">
            <v>486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486</v>
          </cell>
          <cell r="AV140">
            <v>535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486</v>
          </cell>
          <cell r="BD140">
            <v>535</v>
          </cell>
          <cell r="BE140">
            <v>486</v>
          </cell>
          <cell r="BF140">
            <v>535</v>
          </cell>
          <cell r="BG140">
            <v>110.08230452674897</v>
          </cell>
          <cell r="BH140">
            <v>0</v>
          </cell>
          <cell r="BI140">
            <v>0</v>
          </cell>
          <cell r="BJ140" t="e">
            <v>#DIV/0!</v>
          </cell>
        </row>
        <row r="141">
          <cell r="A141" t="str">
            <v>56</v>
          </cell>
          <cell r="B141" t="str">
            <v xml:space="preserve">Модернизация систем регистрации диспетчерских переговоров </v>
          </cell>
          <cell r="C141">
            <v>2009</v>
          </cell>
          <cell r="D141">
            <v>2010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 t="str">
            <v>м</v>
          </cell>
          <cell r="J141" t="str">
            <v>да</v>
          </cell>
          <cell r="K141">
            <v>183</v>
          </cell>
          <cell r="L141">
            <v>7356</v>
          </cell>
          <cell r="M141">
            <v>1</v>
          </cell>
          <cell r="N141">
            <v>5.9</v>
          </cell>
          <cell r="O141">
            <v>4342</v>
          </cell>
          <cell r="P141">
            <v>781.56</v>
          </cell>
          <cell r="Q141">
            <v>3587</v>
          </cell>
          <cell r="R141">
            <v>425</v>
          </cell>
          <cell r="S141">
            <v>0</v>
          </cell>
          <cell r="T141">
            <v>4342</v>
          </cell>
          <cell r="U141">
            <v>4342</v>
          </cell>
          <cell r="V141">
            <v>4342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4342</v>
          </cell>
          <cell r="AC141">
            <v>4342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4342</v>
          </cell>
          <cell r="AV141">
            <v>250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4342</v>
          </cell>
          <cell r="BD141">
            <v>250</v>
          </cell>
          <cell r="BE141">
            <v>4342</v>
          </cell>
          <cell r="BF141">
            <v>250</v>
          </cell>
          <cell r="BG141">
            <v>5.7577153385536626</v>
          </cell>
          <cell r="BH141">
            <v>0</v>
          </cell>
          <cell r="BI141">
            <v>0</v>
          </cell>
          <cell r="BJ141" t="e">
            <v>#DIV/0!</v>
          </cell>
        </row>
        <row r="142">
          <cell r="A142" t="str">
            <v>57</v>
          </cell>
          <cell r="B142" t="str">
            <v>Организация каналов связи Тамбов-Жердевка</v>
          </cell>
          <cell r="C142">
            <v>2008</v>
          </cell>
          <cell r="D142">
            <v>2012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 t="str">
            <v>м</v>
          </cell>
          <cell r="J142" t="str">
            <v>да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11750</v>
          </cell>
          <cell r="P142">
            <v>201.42</v>
          </cell>
          <cell r="Q142">
            <v>8163</v>
          </cell>
          <cell r="R142">
            <v>1220</v>
          </cell>
          <cell r="S142">
            <v>919</v>
          </cell>
          <cell r="T142">
            <v>10831</v>
          </cell>
          <cell r="U142">
            <v>1119</v>
          </cell>
          <cell r="V142">
            <v>1119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1119</v>
          </cell>
          <cell r="AC142">
            <v>1119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1119</v>
          </cell>
          <cell r="AV142">
            <v>759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1119</v>
          </cell>
          <cell r="BD142">
            <v>759</v>
          </cell>
          <cell r="BE142">
            <v>1119</v>
          </cell>
          <cell r="BF142">
            <v>759</v>
          </cell>
          <cell r="BG142">
            <v>67.828418230563003</v>
          </cell>
          <cell r="BH142">
            <v>0</v>
          </cell>
          <cell r="BI142">
            <v>0</v>
          </cell>
          <cell r="BJ142" t="e">
            <v>#DIV/0!</v>
          </cell>
        </row>
        <row r="143">
          <cell r="A143" t="str">
            <v>58</v>
          </cell>
          <cell r="B143" t="str">
            <v>Телемеханизация ПС Малиновская</v>
          </cell>
          <cell r="C143">
            <v>2008</v>
          </cell>
          <cell r="D143">
            <v>2009</v>
          </cell>
          <cell r="E143">
            <v>12.09</v>
          </cell>
          <cell r="F143">
            <v>0</v>
          </cell>
          <cell r="G143">
            <v>0</v>
          </cell>
          <cell r="H143">
            <v>0</v>
          </cell>
          <cell r="I143" t="str">
            <v>м</v>
          </cell>
          <cell r="J143" t="str">
            <v>да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1747</v>
          </cell>
          <cell r="P143">
            <v>19.98</v>
          </cell>
          <cell r="Q143">
            <v>763</v>
          </cell>
          <cell r="R143">
            <v>736</v>
          </cell>
          <cell r="S143">
            <v>1636</v>
          </cell>
          <cell r="T143">
            <v>111</v>
          </cell>
          <cell r="U143">
            <v>111</v>
          </cell>
          <cell r="V143">
            <v>111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111</v>
          </cell>
          <cell r="AC143">
            <v>111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111</v>
          </cell>
          <cell r="AV143">
            <v>116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111</v>
          </cell>
          <cell r="BD143">
            <v>116</v>
          </cell>
          <cell r="BE143">
            <v>111</v>
          </cell>
          <cell r="BF143">
            <v>116</v>
          </cell>
          <cell r="BG143">
            <v>104.5045045045045</v>
          </cell>
          <cell r="BH143">
            <v>1731</v>
          </cell>
          <cell r="BI143">
            <v>1736</v>
          </cell>
          <cell r="BJ143">
            <v>100.28885037550548</v>
          </cell>
        </row>
        <row r="144">
          <cell r="A144" t="str">
            <v>59</v>
          </cell>
          <cell r="B144" t="str">
            <v xml:space="preserve">Моршанская АТС </v>
          </cell>
          <cell r="C144">
            <v>2007</v>
          </cell>
          <cell r="D144">
            <v>2009</v>
          </cell>
          <cell r="E144">
            <v>8.09</v>
          </cell>
          <cell r="F144">
            <v>0</v>
          </cell>
          <cell r="G144">
            <v>0</v>
          </cell>
          <cell r="H144">
            <v>0</v>
          </cell>
          <cell r="I144" t="str">
            <v>м</v>
          </cell>
          <cell r="J144" t="str">
            <v>да</v>
          </cell>
          <cell r="K144">
            <v>9.08</v>
          </cell>
          <cell r="L144">
            <v>-569</v>
          </cell>
          <cell r="M144">
            <v>4</v>
          </cell>
          <cell r="N144">
            <v>0.76</v>
          </cell>
          <cell r="O144">
            <v>2398</v>
          </cell>
          <cell r="P144">
            <v>0</v>
          </cell>
          <cell r="Q144">
            <v>1873</v>
          </cell>
          <cell r="R144">
            <v>510</v>
          </cell>
          <cell r="S144">
            <v>2398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 t="e">
            <v>#DIV/0!</v>
          </cell>
          <cell r="BH144">
            <v>2398</v>
          </cell>
          <cell r="BI144">
            <v>2398</v>
          </cell>
          <cell r="BJ144">
            <v>100</v>
          </cell>
        </row>
        <row r="145">
          <cell r="A145" t="str">
            <v>60</v>
          </cell>
          <cell r="B145" t="str">
            <v>Телемеханизация Сосновского РЭС</v>
          </cell>
          <cell r="C145">
            <v>2007</v>
          </cell>
          <cell r="D145">
            <v>2009</v>
          </cell>
          <cell r="E145">
            <v>12.09</v>
          </cell>
          <cell r="F145">
            <v>0</v>
          </cell>
          <cell r="G145">
            <v>0</v>
          </cell>
          <cell r="H145">
            <v>0</v>
          </cell>
          <cell r="I145" t="str">
            <v>м</v>
          </cell>
          <cell r="J145" t="str">
            <v>да</v>
          </cell>
          <cell r="K145">
            <v>9.08</v>
          </cell>
          <cell r="L145">
            <v>-481</v>
          </cell>
          <cell r="M145">
            <v>4</v>
          </cell>
          <cell r="N145">
            <v>0.76</v>
          </cell>
          <cell r="O145">
            <v>2029</v>
          </cell>
          <cell r="P145">
            <v>0</v>
          </cell>
          <cell r="Q145">
            <v>1331</v>
          </cell>
          <cell r="R145">
            <v>467</v>
          </cell>
          <cell r="S145">
            <v>2029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 t="e">
            <v>#DIV/0!</v>
          </cell>
          <cell r="BH145">
            <v>2029</v>
          </cell>
          <cell r="BI145">
            <v>2029</v>
          </cell>
          <cell r="BJ145">
            <v>100</v>
          </cell>
        </row>
        <row r="146">
          <cell r="A146" t="str">
            <v>61</v>
          </cell>
          <cell r="B146" t="str">
            <v>Реконструкция внешнего электроснабжения здания управления "Тамбовэнерго"</v>
          </cell>
          <cell r="C146">
            <v>2009</v>
          </cell>
          <cell r="D146">
            <v>2011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 t="str">
            <v>м</v>
          </cell>
          <cell r="J146" t="str">
            <v>да</v>
          </cell>
          <cell r="K146">
            <v>4.63</v>
          </cell>
          <cell r="L146">
            <v>-2020</v>
          </cell>
          <cell r="M146">
            <v>18</v>
          </cell>
          <cell r="N146">
            <v>0.21</v>
          </cell>
          <cell r="O146">
            <v>2562</v>
          </cell>
          <cell r="P146">
            <v>75.599999999999994</v>
          </cell>
          <cell r="Q146">
            <v>1500</v>
          </cell>
          <cell r="R146">
            <v>642</v>
          </cell>
          <cell r="S146">
            <v>0</v>
          </cell>
          <cell r="T146">
            <v>2562</v>
          </cell>
          <cell r="U146">
            <v>420</v>
          </cell>
          <cell r="V146">
            <v>420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420</v>
          </cell>
          <cell r="AC146">
            <v>420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420</v>
          </cell>
          <cell r="AV146">
            <v>660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420</v>
          </cell>
          <cell r="BD146">
            <v>660</v>
          </cell>
          <cell r="BE146">
            <v>420</v>
          </cell>
          <cell r="BF146">
            <v>660</v>
          </cell>
          <cell r="BG146">
            <v>157.14285714285714</v>
          </cell>
          <cell r="BH146">
            <v>0</v>
          </cell>
          <cell r="BI146">
            <v>0</v>
          </cell>
          <cell r="BJ146" t="e">
            <v>#DIV/0!</v>
          </cell>
        </row>
        <row r="147">
          <cell r="A147" t="str">
            <v>62</v>
          </cell>
          <cell r="B147" t="str">
            <v>Пожарно-охранная сигнализация</v>
          </cell>
          <cell r="C147">
            <v>2008</v>
          </cell>
          <cell r="D147">
            <v>2009</v>
          </cell>
          <cell r="E147">
            <v>12.09</v>
          </cell>
          <cell r="F147">
            <v>0</v>
          </cell>
          <cell r="G147">
            <v>0</v>
          </cell>
          <cell r="H147">
            <v>0</v>
          </cell>
          <cell r="I147" t="str">
            <v>м</v>
          </cell>
          <cell r="J147" t="str">
            <v>да</v>
          </cell>
          <cell r="K147">
            <v>37</v>
          </cell>
          <cell r="L147">
            <v>736</v>
          </cell>
          <cell r="M147">
            <v>3</v>
          </cell>
          <cell r="N147">
            <v>1.74</v>
          </cell>
          <cell r="O147">
            <v>495</v>
          </cell>
          <cell r="P147">
            <v>89.1</v>
          </cell>
          <cell r="Q147">
            <v>0</v>
          </cell>
          <cell r="R147">
            <v>495</v>
          </cell>
          <cell r="S147">
            <v>0</v>
          </cell>
          <cell r="T147">
            <v>495</v>
          </cell>
          <cell r="U147">
            <v>495</v>
          </cell>
          <cell r="V147">
            <v>495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495</v>
          </cell>
          <cell r="AC147">
            <v>495</v>
          </cell>
          <cell r="AU147">
            <v>495</v>
          </cell>
          <cell r="AV147">
            <v>758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495</v>
          </cell>
          <cell r="BD147">
            <v>758</v>
          </cell>
          <cell r="BE147">
            <v>495</v>
          </cell>
          <cell r="BF147">
            <v>758</v>
          </cell>
          <cell r="BG147">
            <v>153.13131313131314</v>
          </cell>
          <cell r="BH147">
            <v>915</v>
          </cell>
          <cell r="BI147">
            <v>716</v>
          </cell>
          <cell r="BJ147">
            <v>78.251366120218577</v>
          </cell>
        </row>
        <row r="148">
          <cell r="A148" t="str">
            <v>63</v>
          </cell>
          <cell r="B148" t="str">
            <v>Реконструкция теплоснабжения базы ПО ТЭС</v>
          </cell>
          <cell r="C148">
            <v>2009</v>
          </cell>
          <cell r="D148">
            <v>2011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 t="str">
            <v>м</v>
          </cell>
          <cell r="J148" t="str">
            <v>да</v>
          </cell>
          <cell r="K148">
            <v>26</v>
          </cell>
          <cell r="L148">
            <v>229</v>
          </cell>
          <cell r="M148">
            <v>5</v>
          </cell>
          <cell r="N148">
            <v>1</v>
          </cell>
          <cell r="O148">
            <v>1644</v>
          </cell>
          <cell r="P148">
            <v>32.94</v>
          </cell>
          <cell r="Q148">
            <v>0</v>
          </cell>
          <cell r="R148">
            <v>1471</v>
          </cell>
          <cell r="S148">
            <v>0</v>
          </cell>
          <cell r="T148">
            <v>1644</v>
          </cell>
          <cell r="U148">
            <v>183</v>
          </cell>
          <cell r="V148">
            <v>183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183</v>
          </cell>
          <cell r="AC148">
            <v>183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183</v>
          </cell>
          <cell r="AV148">
            <v>183</v>
          </cell>
          <cell r="AW148">
            <v>0</v>
          </cell>
          <cell r="AX148">
            <v>0</v>
          </cell>
          <cell r="AY148">
            <v>183</v>
          </cell>
          <cell r="AZ148">
            <v>183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183</v>
          </cell>
          <cell r="BF148">
            <v>183</v>
          </cell>
          <cell r="BG148">
            <v>100</v>
          </cell>
          <cell r="BH148">
            <v>0</v>
          </cell>
          <cell r="BI148">
            <v>0</v>
          </cell>
          <cell r="BJ148" t="e">
            <v>#DIV/0!</v>
          </cell>
        </row>
        <row r="149">
          <cell r="A149" t="str">
            <v>4.1.1.1.5</v>
          </cell>
          <cell r="B149" t="str">
            <v>Оборудование, не входящее в сметы строек, в.т.ч.:</v>
          </cell>
          <cell r="E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2492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13847</v>
          </cell>
          <cell r="V149">
            <v>13847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13847</v>
          </cell>
          <cell r="AC149">
            <v>13847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13847</v>
          </cell>
          <cell r="AV149">
            <v>14720</v>
          </cell>
          <cell r="AW149">
            <v>96</v>
          </cell>
          <cell r="AX149">
            <v>96</v>
          </cell>
          <cell r="AY149">
            <v>636</v>
          </cell>
          <cell r="AZ149">
            <v>636</v>
          </cell>
          <cell r="BA149">
            <v>5812</v>
          </cell>
          <cell r="BB149">
            <v>4173</v>
          </cell>
          <cell r="BC149">
            <v>7303</v>
          </cell>
          <cell r="BD149">
            <v>9815</v>
          </cell>
          <cell r="BE149">
            <v>13847</v>
          </cell>
          <cell r="BF149">
            <v>14720</v>
          </cell>
          <cell r="BG149">
            <v>106.30461471798947</v>
          </cell>
          <cell r="BH149">
            <v>16401</v>
          </cell>
          <cell r="BI149">
            <v>17904</v>
          </cell>
          <cell r="BJ149">
            <v>109.16407536125845</v>
          </cell>
        </row>
        <row r="150">
          <cell r="A150" t="str">
            <v>64</v>
          </cell>
          <cell r="B150" t="str">
            <v>Оборудование, не входящее в сметы строек</v>
          </cell>
          <cell r="C150">
            <v>2009</v>
          </cell>
          <cell r="D150">
            <v>2009</v>
          </cell>
          <cell r="E150">
            <v>2009</v>
          </cell>
          <cell r="F150">
            <v>0</v>
          </cell>
          <cell r="G150">
            <v>0</v>
          </cell>
          <cell r="H150">
            <v>0</v>
          </cell>
          <cell r="I150" t="str">
            <v>м</v>
          </cell>
          <cell r="J150" t="str">
            <v>да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2492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13847</v>
          </cell>
          <cell r="V150">
            <v>13847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13847</v>
          </cell>
          <cell r="AC150">
            <v>13847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13847</v>
          </cell>
          <cell r="AV150">
            <v>14720</v>
          </cell>
          <cell r="AW150">
            <v>96</v>
          </cell>
          <cell r="AX150">
            <v>96</v>
          </cell>
          <cell r="AY150">
            <v>636</v>
          </cell>
          <cell r="AZ150">
            <v>636</v>
          </cell>
          <cell r="BA150">
            <v>5812</v>
          </cell>
          <cell r="BB150">
            <v>4173</v>
          </cell>
          <cell r="BC150">
            <v>7303</v>
          </cell>
          <cell r="BD150">
            <v>9815</v>
          </cell>
          <cell r="BE150">
            <v>13847</v>
          </cell>
          <cell r="BF150">
            <v>14720</v>
          </cell>
          <cell r="BG150">
            <v>106.30461471798947</v>
          </cell>
          <cell r="BH150">
            <v>16401</v>
          </cell>
          <cell r="BI150">
            <v>17904</v>
          </cell>
          <cell r="BJ150">
            <v>109.16407536125845</v>
          </cell>
        </row>
        <row r="151">
          <cell r="A151" t="str">
            <v>4.1.1.1.6</v>
          </cell>
          <cell r="B151" t="str">
            <v>ПИР для строительства будущих лет, в.т.ч.:</v>
          </cell>
          <cell r="E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765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4250</v>
          </cell>
          <cell r="V151">
            <v>4250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4250</v>
          </cell>
          <cell r="AC151">
            <v>4250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4250</v>
          </cell>
          <cell r="AV151">
            <v>4743</v>
          </cell>
          <cell r="AW151">
            <v>4099</v>
          </cell>
          <cell r="AX151">
            <v>4099</v>
          </cell>
          <cell r="AY151">
            <v>151</v>
          </cell>
          <cell r="AZ151">
            <v>151</v>
          </cell>
          <cell r="BA151">
            <v>0</v>
          </cell>
          <cell r="BB151">
            <v>91</v>
          </cell>
          <cell r="BC151">
            <v>0</v>
          </cell>
          <cell r="BD151">
            <v>402</v>
          </cell>
          <cell r="BE151">
            <v>4250</v>
          </cell>
          <cell r="BF151">
            <v>4743</v>
          </cell>
          <cell r="BG151">
            <v>111.60000000000001</v>
          </cell>
          <cell r="BH151">
            <v>0</v>
          </cell>
          <cell r="BI151">
            <v>0</v>
          </cell>
          <cell r="BJ151" t="e">
            <v>#DIV/0!</v>
          </cell>
        </row>
        <row r="152">
          <cell r="A152" t="str">
            <v>65</v>
          </cell>
          <cell r="B152" t="str">
            <v>ПИР ПС №8 г.Тамбов</v>
          </cell>
          <cell r="C152" t="str">
            <v>2009</v>
          </cell>
          <cell r="D152" t="str">
            <v>2009</v>
          </cell>
          <cell r="E152">
            <v>12.09</v>
          </cell>
          <cell r="F152">
            <v>0</v>
          </cell>
          <cell r="G152">
            <v>0</v>
          </cell>
          <cell r="H152">
            <v>0</v>
          </cell>
          <cell r="I152" t="str">
            <v>м</v>
          </cell>
          <cell r="J152" t="str">
            <v>да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765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4250</v>
          </cell>
          <cell r="V152">
            <v>4250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4250</v>
          </cell>
          <cell r="AC152">
            <v>4250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4250</v>
          </cell>
          <cell r="AV152">
            <v>4743</v>
          </cell>
          <cell r="AW152">
            <v>4099</v>
          </cell>
          <cell r="AX152">
            <v>4099</v>
          </cell>
          <cell r="AY152">
            <v>151</v>
          </cell>
          <cell r="AZ152">
            <v>151</v>
          </cell>
          <cell r="BA152">
            <v>0</v>
          </cell>
          <cell r="BB152">
            <v>91</v>
          </cell>
          <cell r="BC152">
            <v>0</v>
          </cell>
          <cell r="BD152">
            <v>402</v>
          </cell>
          <cell r="BE152">
            <v>4250</v>
          </cell>
          <cell r="BF152">
            <v>4743</v>
          </cell>
          <cell r="BG152">
            <v>111.60000000000001</v>
          </cell>
          <cell r="BH152">
            <v>0</v>
          </cell>
          <cell r="BI152">
            <v>0</v>
          </cell>
          <cell r="BJ152" t="e">
            <v>#DIV/0!</v>
          </cell>
        </row>
        <row r="153">
          <cell r="A153" t="str">
            <v>4.1.1.2</v>
          </cell>
          <cell r="B153" t="str">
            <v>Новое строительство и расширение</v>
          </cell>
          <cell r="C153">
            <v>0</v>
          </cell>
          <cell r="D153">
            <v>0</v>
          </cell>
          <cell r="E153">
            <v>0</v>
          </cell>
          <cell r="F153" t="str">
            <v>5.115/0.63</v>
          </cell>
          <cell r="G153" t="str">
            <v>5.115/1.26</v>
          </cell>
          <cell r="H153" t="str">
            <v>км/МВА</v>
          </cell>
          <cell r="K153">
            <v>0</v>
          </cell>
          <cell r="L153">
            <v>3929</v>
          </cell>
          <cell r="M153">
            <v>0</v>
          </cell>
          <cell r="N153">
            <v>0</v>
          </cell>
          <cell r="O153">
            <v>6164</v>
          </cell>
          <cell r="P153">
            <v>1109.52</v>
          </cell>
          <cell r="Q153">
            <v>2936</v>
          </cell>
          <cell r="R153">
            <v>3228</v>
          </cell>
          <cell r="S153">
            <v>0</v>
          </cell>
          <cell r="T153">
            <v>6164</v>
          </cell>
          <cell r="U153">
            <v>6164</v>
          </cell>
          <cell r="V153">
            <v>6164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6164</v>
          </cell>
          <cell r="AC153">
            <v>6164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6164</v>
          </cell>
          <cell r="AV153">
            <v>3899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6164</v>
          </cell>
          <cell r="BD153">
            <v>3899</v>
          </cell>
          <cell r="BE153">
            <v>6164</v>
          </cell>
          <cell r="BF153">
            <v>3899</v>
          </cell>
          <cell r="BG153">
            <v>204.75184257807445</v>
          </cell>
          <cell r="BH153">
            <v>6164</v>
          </cell>
          <cell r="BI153">
            <v>3899</v>
          </cell>
          <cell r="BJ153">
            <v>204.75184257807445</v>
          </cell>
        </row>
        <row r="154">
          <cell r="A154" t="str">
            <v>4.1.1.2.1</v>
          </cell>
          <cell r="B154" t="str">
            <v>Основные объекты</v>
          </cell>
          <cell r="F154" t="str">
            <v>5.115/0.63</v>
          </cell>
          <cell r="G154" t="str">
            <v>5.115/1.26</v>
          </cell>
          <cell r="H154" t="str">
            <v>км/МВА</v>
          </cell>
          <cell r="K154">
            <v>0</v>
          </cell>
          <cell r="L154">
            <v>3929</v>
          </cell>
          <cell r="M154">
            <v>0</v>
          </cell>
          <cell r="N154">
            <v>0</v>
          </cell>
          <cell r="O154">
            <v>6164</v>
          </cell>
          <cell r="P154">
            <v>1109.52</v>
          </cell>
          <cell r="Q154">
            <v>2936</v>
          </cell>
          <cell r="R154">
            <v>3228</v>
          </cell>
          <cell r="S154">
            <v>0</v>
          </cell>
          <cell r="T154">
            <v>6164</v>
          </cell>
          <cell r="U154">
            <v>6164</v>
          </cell>
          <cell r="V154">
            <v>6164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6164</v>
          </cell>
          <cell r="AC154">
            <v>6164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6164</v>
          </cell>
          <cell r="AV154">
            <v>3899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6164</v>
          </cell>
          <cell r="BD154">
            <v>3899</v>
          </cell>
          <cell r="BE154">
            <v>6164</v>
          </cell>
          <cell r="BF154">
            <v>3899</v>
          </cell>
          <cell r="BG154">
            <v>204.75184257807445</v>
          </cell>
          <cell r="BH154">
            <v>6164</v>
          </cell>
          <cell r="BI154">
            <v>3899</v>
          </cell>
          <cell r="BJ154">
            <v>204.75184257807445</v>
          </cell>
        </row>
        <row r="155">
          <cell r="B155" t="str">
            <v xml:space="preserve">            Электрические линии, в т.ч.</v>
          </cell>
          <cell r="C155">
            <v>0</v>
          </cell>
          <cell r="D155">
            <v>0</v>
          </cell>
          <cell r="E155">
            <v>0</v>
          </cell>
          <cell r="F155">
            <v>5.1150000000000002</v>
          </cell>
          <cell r="G155">
            <v>5.1150000000000002</v>
          </cell>
          <cell r="H155" t="str">
            <v>км</v>
          </cell>
          <cell r="K155">
            <v>0</v>
          </cell>
          <cell r="L155">
            <v>4049</v>
          </cell>
          <cell r="M155">
            <v>0</v>
          </cell>
          <cell r="N155">
            <v>0</v>
          </cell>
          <cell r="O155">
            <v>2958</v>
          </cell>
          <cell r="P155">
            <v>532.44000000000005</v>
          </cell>
          <cell r="Q155">
            <v>0</v>
          </cell>
          <cell r="R155">
            <v>2958</v>
          </cell>
          <cell r="S155">
            <v>0</v>
          </cell>
          <cell r="T155">
            <v>2958</v>
          </cell>
          <cell r="U155">
            <v>2958</v>
          </cell>
          <cell r="V155">
            <v>2958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2958</v>
          </cell>
          <cell r="AC155">
            <v>2958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2958</v>
          </cell>
          <cell r="AV155">
            <v>2397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2958</v>
          </cell>
          <cell r="BD155">
            <v>2397</v>
          </cell>
          <cell r="BE155">
            <v>2958</v>
          </cell>
          <cell r="BF155">
            <v>2397</v>
          </cell>
          <cell r="BG155">
            <v>157.90218568474944</v>
          </cell>
          <cell r="BH155">
            <v>2958</v>
          </cell>
          <cell r="BI155">
            <v>2397</v>
          </cell>
          <cell r="BJ155">
            <v>157.90218568474944</v>
          </cell>
        </row>
        <row r="156">
          <cell r="B156" t="str">
            <v xml:space="preserve">              воздушные линии, в т.ч.</v>
          </cell>
          <cell r="C156">
            <v>0</v>
          </cell>
          <cell r="D156">
            <v>0</v>
          </cell>
          <cell r="E156">
            <v>0</v>
          </cell>
          <cell r="F156">
            <v>5.093</v>
          </cell>
          <cell r="G156">
            <v>5.093</v>
          </cell>
          <cell r="H156" t="str">
            <v>км</v>
          </cell>
          <cell r="K156">
            <v>0</v>
          </cell>
          <cell r="L156">
            <v>4009</v>
          </cell>
          <cell r="M156">
            <v>0</v>
          </cell>
          <cell r="N156">
            <v>0</v>
          </cell>
          <cell r="O156">
            <v>2902</v>
          </cell>
          <cell r="P156">
            <v>522.36</v>
          </cell>
          <cell r="Q156">
            <v>0</v>
          </cell>
          <cell r="R156">
            <v>2902</v>
          </cell>
          <cell r="S156">
            <v>0</v>
          </cell>
          <cell r="T156">
            <v>2902</v>
          </cell>
          <cell r="U156">
            <v>2902</v>
          </cell>
          <cell r="V156">
            <v>2902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2902</v>
          </cell>
          <cell r="AC156">
            <v>2902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2902</v>
          </cell>
          <cell r="AV156">
            <v>2354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2902</v>
          </cell>
          <cell r="BD156">
            <v>2354</v>
          </cell>
          <cell r="BE156">
            <v>2902</v>
          </cell>
          <cell r="BF156">
            <v>2354</v>
          </cell>
          <cell r="BG156">
            <v>81.116471399035149</v>
          </cell>
          <cell r="BH156">
            <v>2902</v>
          </cell>
          <cell r="BI156">
            <v>2354</v>
          </cell>
          <cell r="BJ156">
            <v>81.116471399035149</v>
          </cell>
        </row>
        <row r="157">
          <cell r="B157" t="str">
            <v xml:space="preserve">                   ВЛЭП 1-20 кВ (СН2)</v>
          </cell>
          <cell r="C157">
            <v>0</v>
          </cell>
          <cell r="D157">
            <v>0</v>
          </cell>
          <cell r="E157">
            <v>0</v>
          </cell>
          <cell r="F157">
            <v>5.093</v>
          </cell>
          <cell r="G157">
            <v>5.093</v>
          </cell>
          <cell r="H157" t="str">
            <v>км</v>
          </cell>
          <cell r="K157">
            <v>0</v>
          </cell>
          <cell r="L157">
            <v>4009</v>
          </cell>
          <cell r="M157">
            <v>0</v>
          </cell>
          <cell r="N157">
            <v>0</v>
          </cell>
          <cell r="O157">
            <v>2902</v>
          </cell>
          <cell r="P157">
            <v>522.36</v>
          </cell>
          <cell r="Q157">
            <v>0</v>
          </cell>
          <cell r="R157">
            <v>2902</v>
          </cell>
          <cell r="S157">
            <v>0</v>
          </cell>
          <cell r="T157">
            <v>2902</v>
          </cell>
          <cell r="U157">
            <v>2902</v>
          </cell>
          <cell r="V157">
            <v>2902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2902</v>
          </cell>
          <cell r="AC157">
            <v>2902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2902</v>
          </cell>
          <cell r="AV157">
            <v>2354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2902</v>
          </cell>
          <cell r="BD157">
            <v>2354</v>
          </cell>
          <cell r="BE157">
            <v>2902</v>
          </cell>
          <cell r="BF157">
            <v>2354</v>
          </cell>
          <cell r="BG157">
            <v>81.116471399035149</v>
          </cell>
          <cell r="BH157">
            <v>2902</v>
          </cell>
          <cell r="BI157">
            <v>2354</v>
          </cell>
          <cell r="BJ157">
            <v>81.116471399035149</v>
          </cell>
        </row>
        <row r="158">
          <cell r="A158">
            <v>66</v>
          </cell>
          <cell r="B158" t="str">
            <v>Строительство  ВЛ-10кВ с. Стрельцы Тамбовского района</v>
          </cell>
          <cell r="C158">
            <v>2009</v>
          </cell>
          <cell r="D158">
            <v>2009</v>
          </cell>
          <cell r="E158">
            <v>12.09</v>
          </cell>
          <cell r="F158">
            <v>5.093</v>
          </cell>
          <cell r="G158">
            <v>5.093</v>
          </cell>
          <cell r="H158" t="str">
            <v>км</v>
          </cell>
          <cell r="I158" t="str">
            <v>м</v>
          </cell>
          <cell r="J158" t="str">
            <v>да</v>
          </cell>
          <cell r="K158">
            <v>49</v>
          </cell>
          <cell r="L158">
            <v>4009</v>
          </cell>
          <cell r="M158">
            <v>3</v>
          </cell>
          <cell r="N158">
            <v>2.38</v>
          </cell>
          <cell r="O158">
            <v>2902</v>
          </cell>
          <cell r="P158">
            <v>522.36</v>
          </cell>
          <cell r="Q158">
            <v>0</v>
          </cell>
          <cell r="R158">
            <v>2902</v>
          </cell>
          <cell r="T158">
            <v>2902</v>
          </cell>
          <cell r="U158">
            <v>2902</v>
          </cell>
          <cell r="V158">
            <v>2902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2902</v>
          </cell>
          <cell r="AC158">
            <v>2902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2902</v>
          </cell>
          <cell r="AV158">
            <v>2354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2902</v>
          </cell>
          <cell r="BD158">
            <v>2354</v>
          </cell>
          <cell r="BE158">
            <v>2902</v>
          </cell>
          <cell r="BF158">
            <v>2354</v>
          </cell>
          <cell r="BG158">
            <v>81.116471399035149</v>
          </cell>
          <cell r="BH158">
            <v>2902</v>
          </cell>
          <cell r="BI158">
            <v>2354</v>
          </cell>
          <cell r="BJ158">
            <v>81.116471399035149</v>
          </cell>
        </row>
        <row r="159">
          <cell r="B159" t="str">
            <v xml:space="preserve">              кабельные линии, в т.ч.</v>
          </cell>
          <cell r="F159">
            <v>2.1999999999999999E-2</v>
          </cell>
          <cell r="G159">
            <v>2.1999999999999999E-2</v>
          </cell>
          <cell r="H159" t="str">
            <v>км</v>
          </cell>
          <cell r="K159">
            <v>0</v>
          </cell>
          <cell r="L159">
            <v>40</v>
          </cell>
          <cell r="M159">
            <v>0</v>
          </cell>
          <cell r="N159">
            <v>0</v>
          </cell>
          <cell r="O159">
            <v>56</v>
          </cell>
          <cell r="P159">
            <v>10.08</v>
          </cell>
          <cell r="Q159">
            <v>0</v>
          </cell>
          <cell r="R159">
            <v>56</v>
          </cell>
          <cell r="S159">
            <v>0</v>
          </cell>
          <cell r="T159">
            <v>56</v>
          </cell>
          <cell r="U159">
            <v>56</v>
          </cell>
          <cell r="V159">
            <v>56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56</v>
          </cell>
          <cell r="AC159">
            <v>56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56</v>
          </cell>
          <cell r="AV159">
            <v>43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56</v>
          </cell>
          <cell r="BD159">
            <v>43</v>
          </cell>
          <cell r="BE159">
            <v>56</v>
          </cell>
          <cell r="BF159">
            <v>43</v>
          </cell>
          <cell r="BG159">
            <v>76.785714285714292</v>
          </cell>
          <cell r="BH159">
            <v>56</v>
          </cell>
          <cell r="BI159">
            <v>43</v>
          </cell>
          <cell r="BJ159">
            <v>76.785714285714292</v>
          </cell>
        </row>
        <row r="160">
          <cell r="A160">
            <v>67</v>
          </cell>
          <cell r="B160" t="str">
            <v xml:space="preserve">Строительство КЛ-10 кВ по Тамбовской области </v>
          </cell>
          <cell r="C160">
            <v>2009</v>
          </cell>
          <cell r="D160">
            <v>2009</v>
          </cell>
          <cell r="E160">
            <v>12.09</v>
          </cell>
          <cell r="F160">
            <v>2.1999999999999999E-2</v>
          </cell>
          <cell r="G160">
            <v>2.1999999999999999E-2</v>
          </cell>
          <cell r="H160" t="str">
            <v>км</v>
          </cell>
          <cell r="I160" t="str">
            <v>м</v>
          </cell>
          <cell r="J160" t="str">
            <v>да</v>
          </cell>
          <cell r="K160">
            <v>36</v>
          </cell>
          <cell r="L160">
            <v>40</v>
          </cell>
          <cell r="M160">
            <v>4</v>
          </cell>
          <cell r="N160">
            <v>1.72</v>
          </cell>
          <cell r="O160">
            <v>56</v>
          </cell>
          <cell r="P160">
            <v>10.08</v>
          </cell>
          <cell r="Q160">
            <v>0</v>
          </cell>
          <cell r="R160">
            <v>56</v>
          </cell>
          <cell r="S160">
            <v>0</v>
          </cell>
          <cell r="T160">
            <v>56</v>
          </cell>
          <cell r="U160">
            <v>56</v>
          </cell>
          <cell r="V160">
            <v>56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56</v>
          </cell>
          <cell r="AC160">
            <v>56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56</v>
          </cell>
          <cell r="AV160">
            <v>43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56</v>
          </cell>
          <cell r="BD160">
            <v>43</v>
          </cell>
          <cell r="BE160">
            <v>56</v>
          </cell>
          <cell r="BF160">
            <v>43</v>
          </cell>
          <cell r="BG160">
            <v>76.785714285714292</v>
          </cell>
          <cell r="BH160">
            <v>56</v>
          </cell>
          <cell r="BI160">
            <v>43</v>
          </cell>
          <cell r="BJ160">
            <v>76.785714285714292</v>
          </cell>
        </row>
        <row r="161">
          <cell r="B161" t="str">
            <v xml:space="preserve">            Подстанции, в т. ч.</v>
          </cell>
          <cell r="C161">
            <v>0</v>
          </cell>
          <cell r="D161">
            <v>0</v>
          </cell>
          <cell r="E161">
            <v>0</v>
          </cell>
          <cell r="F161">
            <v>0.63</v>
          </cell>
          <cell r="G161">
            <v>1.26</v>
          </cell>
          <cell r="H161" t="str">
            <v>МВА</v>
          </cell>
          <cell r="K161">
            <v>0</v>
          </cell>
          <cell r="L161">
            <v>-120</v>
          </cell>
          <cell r="M161">
            <v>0</v>
          </cell>
          <cell r="N161">
            <v>0</v>
          </cell>
          <cell r="O161">
            <v>3206</v>
          </cell>
          <cell r="P161">
            <v>577.07999999999993</v>
          </cell>
          <cell r="Q161">
            <v>2936</v>
          </cell>
          <cell r="R161">
            <v>270</v>
          </cell>
          <cell r="S161">
            <v>0</v>
          </cell>
          <cell r="T161">
            <v>3206</v>
          </cell>
          <cell r="U161">
            <v>3206</v>
          </cell>
          <cell r="V161">
            <v>3206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3206</v>
          </cell>
          <cell r="AC161">
            <v>3206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3206</v>
          </cell>
          <cell r="AV161">
            <v>1502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3206</v>
          </cell>
          <cell r="BD161">
            <v>1502</v>
          </cell>
          <cell r="BE161">
            <v>3206</v>
          </cell>
          <cell r="BF161">
            <v>1502</v>
          </cell>
          <cell r="BG161">
            <v>46.849656893325012</v>
          </cell>
          <cell r="BH161">
            <v>3206</v>
          </cell>
          <cell r="BI161">
            <v>1502</v>
          </cell>
          <cell r="BJ161">
            <v>46.849656893325012</v>
          </cell>
        </row>
        <row r="162">
          <cell r="B162" t="str">
            <v xml:space="preserve">                Уровень входящего напряжения СН2</v>
          </cell>
          <cell r="C162">
            <v>0</v>
          </cell>
          <cell r="D162">
            <v>0</v>
          </cell>
          <cell r="E162">
            <v>0</v>
          </cell>
          <cell r="F162">
            <v>0.63</v>
          </cell>
          <cell r="G162">
            <v>1.26</v>
          </cell>
          <cell r="H162" t="str">
            <v>МВА</v>
          </cell>
          <cell r="K162">
            <v>0</v>
          </cell>
          <cell r="L162">
            <v>-120</v>
          </cell>
          <cell r="M162">
            <v>0</v>
          </cell>
          <cell r="N162">
            <v>0</v>
          </cell>
          <cell r="O162">
            <v>3206</v>
          </cell>
          <cell r="P162">
            <v>577.07999999999993</v>
          </cell>
          <cell r="Q162">
            <v>2936</v>
          </cell>
          <cell r="R162">
            <v>270</v>
          </cell>
          <cell r="S162">
            <v>0</v>
          </cell>
          <cell r="T162">
            <v>3206</v>
          </cell>
          <cell r="U162">
            <v>3206</v>
          </cell>
          <cell r="V162">
            <v>3206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3206</v>
          </cell>
          <cell r="AC162">
            <v>3206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3206</v>
          </cell>
          <cell r="AV162">
            <v>1502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3206</v>
          </cell>
          <cell r="BD162">
            <v>1502</v>
          </cell>
          <cell r="BE162">
            <v>3206</v>
          </cell>
          <cell r="BF162">
            <v>1502</v>
          </cell>
          <cell r="BG162">
            <v>46.849656893325012</v>
          </cell>
          <cell r="BH162">
            <v>3206</v>
          </cell>
          <cell r="BI162">
            <v>1502</v>
          </cell>
          <cell r="BJ162">
            <v>46.849656893325012</v>
          </cell>
        </row>
        <row r="163">
          <cell r="A163">
            <v>68</v>
          </cell>
          <cell r="B163" t="str">
            <v>Строительство КТП-10/0.4 кВ с. Стрельцы Тамбовского района</v>
          </cell>
          <cell r="C163">
            <v>2009</v>
          </cell>
          <cell r="D163">
            <v>2009</v>
          </cell>
          <cell r="E163">
            <v>12.09</v>
          </cell>
          <cell r="F163">
            <v>0.63</v>
          </cell>
          <cell r="G163">
            <v>1.26</v>
          </cell>
          <cell r="H163" t="str">
            <v>МВА</v>
          </cell>
          <cell r="I163" t="str">
            <v>м</v>
          </cell>
          <cell r="J163" t="str">
            <v>да</v>
          </cell>
          <cell r="K163">
            <v>22</v>
          </cell>
          <cell r="L163">
            <v>-120</v>
          </cell>
          <cell r="M163">
            <v>6</v>
          </cell>
          <cell r="N163">
            <v>0.96</v>
          </cell>
          <cell r="O163">
            <v>3206</v>
          </cell>
          <cell r="P163">
            <v>577.07999999999993</v>
          </cell>
          <cell r="Q163">
            <v>2936</v>
          </cell>
          <cell r="R163">
            <v>270</v>
          </cell>
          <cell r="T163">
            <v>3206</v>
          </cell>
          <cell r="U163">
            <v>3206</v>
          </cell>
          <cell r="V163">
            <v>3206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3206</v>
          </cell>
          <cell r="AC163">
            <v>3206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3206</v>
          </cell>
          <cell r="AV163">
            <v>1502</v>
          </cell>
          <cell r="AW163">
            <v>0</v>
          </cell>
          <cell r="AX163">
            <v>0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3206</v>
          </cell>
          <cell r="BD163">
            <v>1502</v>
          </cell>
          <cell r="BE163">
            <v>3206</v>
          </cell>
          <cell r="BF163">
            <v>1502</v>
          </cell>
          <cell r="BG163">
            <v>46.849656893325012</v>
          </cell>
          <cell r="BH163">
            <v>3206</v>
          </cell>
          <cell r="BI163">
            <v>1502</v>
          </cell>
          <cell r="BJ163">
            <v>46.849656893325012</v>
          </cell>
        </row>
        <row r="164">
          <cell r="A164" t="str">
            <v>4.1.2.</v>
          </cell>
          <cell r="B164" t="str">
            <v>Приобретение объектов основных средств</v>
          </cell>
        </row>
        <row r="165">
          <cell r="A165" t="str">
            <v>69</v>
          </cell>
          <cell r="B165" t="str">
            <v>Приобретение КТП 116кВА-400кВА и ВЛ-0,4кВ, расположенных по адресу: Тамбовская область, Сосновский район, пос. Рабочий (соглашение  об отступном)</v>
          </cell>
        </row>
        <row r="166">
          <cell r="A166" t="str">
            <v>70</v>
          </cell>
          <cell r="B166" t="str">
            <v>Приобретение ВЛИ-0,4кВ, протяженностью 0,15 км, расположенной по адресу: Тамбовская обл., Мичуринский район, с. Заворонежское, ул. Садовая.</v>
          </cell>
        </row>
        <row r="167">
          <cell r="A167" t="str">
            <v>71</v>
          </cell>
          <cell r="B167" t="str">
            <v>Приобретение КТП 10/0,4кВ №К-206, ВЛ 10 кВ фидер №2 от ПС 110 кВ, ВЛ-0,4 кВ от КТП 10/0,4 кВ № К-206, расположенных по адресу: Тамбовская обл., Кирсановский р-н, с. Хмелинка, пос. Липовец (соглашение  об отступном)</v>
          </cell>
        </row>
        <row r="168">
          <cell r="A168" t="str">
            <v>72</v>
          </cell>
          <cell r="B168" t="str">
            <v>Приобретение трансформаторной подстанции (КТП) 10/0,4кВ №И-291, мощностью 100 кВА, расположенной по адресу: Тамбовская обл., Инжавинский район, с. Красивка, ул. Степная (соглашение  об отступном)</v>
          </cell>
        </row>
        <row r="169">
          <cell r="A169" t="str">
            <v>73</v>
          </cell>
          <cell r="B169" t="str">
            <v>Приобретение здания КТП 400 кВА № 15 Ф1 ПС, расположенного по адресу: Тамбовская обл., Сосновский р-н, с. Перкино, ул. Луговая, д.70 (соглашение  об отступном)</v>
          </cell>
        </row>
        <row r="170">
          <cell r="A170" t="str">
            <v>74</v>
          </cell>
          <cell r="B170" t="str">
            <v>Приобретение трансформаторной подстанции (КТП) 10/0,4кВ №И-099, мощностью 63 кВА, расположенной по адресу: Тамбовская обл., р.п. Инжавино, ул. Заводская (соглашение  об отступном)</v>
          </cell>
        </row>
      </sheetData>
      <sheetData sheetId="10" refreshError="1"/>
      <sheetData sheetId="11" refreshError="1"/>
      <sheetData sheetId="12">
        <row r="1">
          <cell r="B1" t="str">
            <v>f02</v>
          </cell>
          <cell r="C1" t="str">
            <v>f03</v>
          </cell>
          <cell r="D1" t="str">
            <v>f04</v>
          </cell>
        </row>
        <row r="2">
          <cell r="B2" t="str">
            <v>a</v>
          </cell>
          <cell r="C2" t="str">
            <v>a</v>
          </cell>
          <cell r="D2" t="str">
            <v>a</v>
          </cell>
        </row>
        <row r="3">
          <cell r="B3" t="str">
            <v>a</v>
          </cell>
          <cell r="C3" t="str">
            <v>a</v>
          </cell>
          <cell r="D3" t="str">
            <v>a</v>
          </cell>
        </row>
        <row r="4">
          <cell r="B4" t="str">
            <v>a</v>
          </cell>
          <cell r="C4" t="str">
            <v>a</v>
          </cell>
          <cell r="D4" t="str">
            <v>a</v>
          </cell>
        </row>
        <row r="5">
          <cell r="B5" t="str">
            <v xml:space="preserve">9а.Объем закупок МТР и приобретения услуг, включая конкурсные 
и регламентированные внеконкурсные закупки (УЗ) (план)          </v>
          </cell>
          <cell r="S5" t="str">
            <v xml:space="preserve">9а.Объем закупок МТР и приобретения услуг
 (Выполнение)       </v>
          </cell>
          <cell r="AA5" t="str">
            <v xml:space="preserve">9а.Объем закупок МТР и приобретения услуг (Область анализа)     </v>
          </cell>
        </row>
        <row r="6">
          <cell r="C6" t="str">
            <v>тыс.руб без НДС</v>
          </cell>
        </row>
        <row r="7">
          <cell r="A7" t="str">
            <v xml:space="preserve"> </v>
          </cell>
          <cell r="B7" t="str">
            <v>№ п/п</v>
          </cell>
          <cell r="C7" t="str">
            <v>Виды продукции</v>
          </cell>
          <cell r="D7" t="str">
            <v>Единицы измерения</v>
          </cell>
          <cell r="E7" t="str">
            <v xml:space="preserve"> 2007г. Факт</v>
          </cell>
          <cell r="F7" t="str">
            <v xml:space="preserve"> 2008г. Факт</v>
          </cell>
          <cell r="G7" t="str">
            <v xml:space="preserve"> 2009г. План</v>
          </cell>
          <cell r="H7" t="str">
            <v>В том числе по кварталам</v>
          </cell>
          <cell r="N7" t="str">
            <v xml:space="preserve"> 2010г. Прогноз</v>
          </cell>
          <cell r="O7" t="str">
            <v xml:space="preserve"> 2011г. Прогноз</v>
          </cell>
          <cell r="P7" t="str">
            <v xml:space="preserve"> 2012г. Прогноз</v>
          </cell>
          <cell r="Q7" t="str">
            <v xml:space="preserve"> 2013г. Прогноз</v>
          </cell>
          <cell r="R7" t="str">
            <v>Рабочая область для вычислений</v>
          </cell>
          <cell r="S7" t="str">
            <v xml:space="preserve"> 2009г. Факт</v>
          </cell>
          <cell r="T7" t="str">
            <v>В том числе по кварталам</v>
          </cell>
          <cell r="AA7" t="str">
            <v>План отчётного периода</v>
          </cell>
          <cell r="AC7" t="str">
            <v>Факт за отчётный период</v>
          </cell>
          <cell r="AE7" t="str">
            <v>Отклонение факта от плана за год.</v>
          </cell>
          <cell r="AG7" t="str">
            <v>Рабочая область для вычислений</v>
          </cell>
          <cell r="AH7" t="str">
            <v>Рабочая область для вычислений</v>
          </cell>
        </row>
        <row r="8">
          <cell r="A8" t="str">
            <v xml:space="preserve"> </v>
          </cell>
          <cell r="H8" t="str">
            <v>1 кв.</v>
          </cell>
          <cell r="I8" t="str">
            <v>2 кв.</v>
          </cell>
          <cell r="J8" t="str">
            <v>6 мес.</v>
          </cell>
          <cell r="K8" t="str">
            <v>3 кв.</v>
          </cell>
          <cell r="L8" t="str">
            <v>9 мес.</v>
          </cell>
          <cell r="M8" t="str">
            <v>4 кв.</v>
          </cell>
          <cell r="T8" t="str">
            <v>1 кв.</v>
          </cell>
          <cell r="U8" t="str">
            <v>2 кв.</v>
          </cell>
          <cell r="V8" t="str">
            <v>6 мес.</v>
          </cell>
          <cell r="W8" t="str">
            <v>3 кв.</v>
          </cell>
          <cell r="X8" t="str">
            <v>9 мес.</v>
          </cell>
          <cell r="Y8" t="str">
            <v>4 кв.</v>
          </cell>
          <cell r="AA8" t="str">
            <v>4 квартал</v>
          </cell>
          <cell r="AB8" t="str">
            <v>С начала года</v>
          </cell>
          <cell r="AC8" t="str">
            <v>4 квартал</v>
          </cell>
          <cell r="AD8" t="str">
            <v>С начала года</v>
          </cell>
          <cell r="AE8" t="str">
            <v>Абсолютное</v>
          </cell>
          <cell r="AF8" t="str">
            <v>Относительное</v>
          </cell>
        </row>
        <row r="9">
          <cell r="A9" t="str">
            <v xml:space="preserve"> </v>
          </cell>
          <cell r="B9">
            <v>1</v>
          </cell>
          <cell r="C9">
            <v>2</v>
          </cell>
          <cell r="D9">
            <v>3</v>
          </cell>
          <cell r="E9">
            <v>4</v>
          </cell>
          <cell r="F9">
            <v>5</v>
          </cell>
          <cell r="G9">
            <v>6</v>
          </cell>
          <cell r="H9">
            <v>7</v>
          </cell>
          <cell r="I9">
            <v>8</v>
          </cell>
          <cell r="J9">
            <v>9</v>
          </cell>
          <cell r="K9">
            <v>10</v>
          </cell>
          <cell r="L9">
            <v>11</v>
          </cell>
          <cell r="M9">
            <v>12</v>
          </cell>
          <cell r="N9">
            <v>13</v>
          </cell>
          <cell r="O9">
            <v>14</v>
          </cell>
          <cell r="P9">
            <v>15</v>
          </cell>
          <cell r="Q9">
            <v>16</v>
          </cell>
          <cell r="S9">
            <v>17</v>
          </cell>
          <cell r="T9">
            <v>18</v>
          </cell>
          <cell r="U9">
            <v>19</v>
          </cell>
          <cell r="V9">
            <v>20</v>
          </cell>
          <cell r="W9">
            <v>21</v>
          </cell>
          <cell r="X9">
            <v>22</v>
          </cell>
          <cell r="Y9">
            <v>23</v>
          </cell>
          <cell r="AA9">
            <v>24</v>
          </cell>
          <cell r="AB9">
            <v>25</v>
          </cell>
          <cell r="AC9">
            <v>26</v>
          </cell>
          <cell r="AD9">
            <v>27</v>
          </cell>
          <cell r="AE9">
            <v>28</v>
          </cell>
          <cell r="AF9">
            <v>29</v>
          </cell>
        </row>
        <row r="10">
          <cell r="B10" t="str">
            <v>1.</v>
          </cell>
          <cell r="C10" t="str">
            <v>Стоимость запасов МТР на начало периода-всего*)</v>
          </cell>
          <cell r="D10" t="str">
            <v>тыс.руб</v>
          </cell>
          <cell r="E10">
            <v>90675</v>
          </cell>
          <cell r="F10">
            <v>90675</v>
          </cell>
          <cell r="G10">
            <v>107517.6</v>
          </cell>
          <cell r="H10">
            <v>107517.6</v>
          </cell>
          <cell r="I10">
            <v>96568</v>
          </cell>
          <cell r="J10">
            <v>107517.6</v>
          </cell>
          <cell r="K10">
            <v>109296.3</v>
          </cell>
          <cell r="L10">
            <v>107517.6</v>
          </cell>
          <cell r="M10">
            <v>125265.1</v>
          </cell>
          <cell r="N10">
            <v>125265.1</v>
          </cell>
          <cell r="O10">
            <v>124301.81372588791</v>
          </cell>
          <cell r="P10">
            <v>133282.92749781659</v>
          </cell>
          <cell r="Q10">
            <v>133282.92749781659</v>
          </cell>
          <cell r="S10">
            <v>107517.6</v>
          </cell>
          <cell r="T10">
            <v>107517.6</v>
          </cell>
          <cell r="U10">
            <v>96568</v>
          </cell>
          <cell r="V10">
            <v>107849.1</v>
          </cell>
          <cell r="W10">
            <v>109296.3</v>
          </cell>
          <cell r="X10">
            <v>107517.6</v>
          </cell>
          <cell r="Y10">
            <v>118067.7</v>
          </cell>
          <cell r="AA10">
            <v>125265.1</v>
          </cell>
          <cell r="AB10">
            <v>107517.6</v>
          </cell>
          <cell r="AC10">
            <v>118067.7</v>
          </cell>
          <cell r="AD10">
            <v>107517.6</v>
          </cell>
          <cell r="AE10">
            <v>0</v>
          </cell>
          <cell r="AF10">
            <v>0</v>
          </cell>
        </row>
        <row r="11">
          <cell r="B11" t="str">
            <v>1.1.</v>
          </cell>
          <cell r="C11" t="str">
            <v>Сырье, материалы, комплектующие изд. и полуфабрикаты для текущей деятельности</v>
          </cell>
          <cell r="D11" t="str">
            <v>тыс.руб</v>
          </cell>
          <cell r="E11">
            <v>76179</v>
          </cell>
          <cell r="F11">
            <v>76179</v>
          </cell>
          <cell r="G11">
            <v>82519.600000000006</v>
          </cell>
          <cell r="H11">
            <v>82519.600000000006</v>
          </cell>
          <cell r="I11">
            <v>74291</v>
          </cell>
          <cell r="J11">
            <v>82519.600000000006</v>
          </cell>
          <cell r="K11">
            <v>88783.3</v>
          </cell>
          <cell r="L11">
            <v>82519.600000000006</v>
          </cell>
          <cell r="M11">
            <v>99935.6</v>
          </cell>
          <cell r="N11">
            <v>99935.6</v>
          </cell>
          <cell r="O11">
            <v>98972.313725887914</v>
          </cell>
          <cell r="P11">
            <v>107953.42749781659</v>
          </cell>
          <cell r="Q11">
            <v>107953.42749781659</v>
          </cell>
          <cell r="S11">
            <v>82519.600000000006</v>
          </cell>
          <cell r="T11">
            <v>82519.600000000006</v>
          </cell>
          <cell r="U11">
            <v>74291</v>
          </cell>
          <cell r="V11">
            <v>82519.600000000006</v>
          </cell>
          <cell r="W11">
            <v>88783.3</v>
          </cell>
          <cell r="X11">
            <v>82519.600000000006</v>
          </cell>
          <cell r="Y11">
            <v>89526.2</v>
          </cell>
          <cell r="AA11">
            <v>99935.6</v>
          </cell>
          <cell r="AB11">
            <v>82519.600000000006</v>
          </cell>
          <cell r="AC11">
            <v>89526.2</v>
          </cell>
          <cell r="AD11">
            <v>82519.600000000006</v>
          </cell>
          <cell r="AE11">
            <v>0</v>
          </cell>
          <cell r="AF11">
            <v>0</v>
          </cell>
        </row>
        <row r="12">
          <cell r="B12" t="str">
            <v>1.1.1.</v>
          </cell>
          <cell r="C12" t="str">
            <v>на производство и эксплаутацию</v>
          </cell>
          <cell r="D12" t="str">
            <v>тыс.руб</v>
          </cell>
          <cell r="E12">
            <v>62679</v>
          </cell>
          <cell r="F12">
            <v>62679</v>
          </cell>
          <cell r="G12">
            <v>78598.600000000006</v>
          </cell>
          <cell r="H12">
            <v>78598.600000000006</v>
          </cell>
          <cell r="I12">
            <v>70370</v>
          </cell>
          <cell r="J12">
            <v>78598.600000000006</v>
          </cell>
          <cell r="K12">
            <v>84862.3</v>
          </cell>
          <cell r="L12">
            <v>78598.600000000006</v>
          </cell>
          <cell r="M12">
            <v>88450.6</v>
          </cell>
          <cell r="N12">
            <v>88450.6</v>
          </cell>
          <cell r="O12">
            <v>69023.08091418269</v>
          </cell>
          <cell r="P12">
            <v>77559.863277715456</v>
          </cell>
          <cell r="Q12">
            <v>77559.863277715456</v>
          </cell>
          <cell r="S12">
            <v>78598.600000000006</v>
          </cell>
          <cell r="T12">
            <v>78598.600000000006</v>
          </cell>
          <cell r="U12">
            <v>70370</v>
          </cell>
          <cell r="V12">
            <v>78598.600000000006</v>
          </cell>
          <cell r="W12">
            <v>84862.3</v>
          </cell>
          <cell r="X12">
            <v>78598.600000000006</v>
          </cell>
          <cell r="Y12">
            <v>74120.2</v>
          </cell>
          <cell r="AA12">
            <v>88450.6</v>
          </cell>
          <cell r="AB12">
            <v>78598.600000000006</v>
          </cell>
          <cell r="AC12">
            <v>74120.2</v>
          </cell>
          <cell r="AD12">
            <v>78598.600000000006</v>
          </cell>
          <cell r="AE12">
            <v>0</v>
          </cell>
          <cell r="AF12">
            <v>0</v>
          </cell>
        </row>
        <row r="13">
          <cell r="B13" t="str">
            <v>1.1.2.</v>
          </cell>
          <cell r="C13" t="str">
            <v>на ремонт</v>
          </cell>
          <cell r="D13" t="str">
            <v>тыс.руб</v>
          </cell>
          <cell r="E13">
            <v>13500</v>
          </cell>
          <cell r="F13">
            <v>13500</v>
          </cell>
          <cell r="G13">
            <v>3921</v>
          </cell>
          <cell r="H13">
            <v>3921</v>
          </cell>
          <cell r="I13">
            <v>3921</v>
          </cell>
          <cell r="J13">
            <v>3921</v>
          </cell>
          <cell r="K13">
            <v>3921</v>
          </cell>
          <cell r="L13">
            <v>3921</v>
          </cell>
          <cell r="M13">
            <v>11485</v>
          </cell>
          <cell r="N13">
            <v>11485</v>
          </cell>
          <cell r="O13">
            <v>6835.4328117052191</v>
          </cell>
          <cell r="P13">
            <v>7279.7642201011386</v>
          </cell>
          <cell r="Q13">
            <v>7279.7642201011386</v>
          </cell>
          <cell r="S13">
            <v>3921</v>
          </cell>
          <cell r="T13">
            <v>3921</v>
          </cell>
          <cell r="U13">
            <v>3921</v>
          </cell>
          <cell r="V13">
            <v>3921</v>
          </cell>
          <cell r="W13">
            <v>3921</v>
          </cell>
          <cell r="X13">
            <v>3921</v>
          </cell>
          <cell r="Y13">
            <v>15406</v>
          </cell>
          <cell r="AA13">
            <v>11485</v>
          </cell>
          <cell r="AB13">
            <v>3921</v>
          </cell>
          <cell r="AC13">
            <v>15406</v>
          </cell>
          <cell r="AD13">
            <v>3921</v>
          </cell>
          <cell r="AE13">
            <v>0</v>
          </cell>
          <cell r="AF13">
            <v>0</v>
          </cell>
        </row>
        <row r="14">
          <cell r="B14" t="str">
            <v>1.1.3.</v>
          </cell>
          <cell r="C14" t="str">
            <v>прочие</v>
          </cell>
          <cell r="D14" t="str">
            <v>тыс.руб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23113.8</v>
          </cell>
          <cell r="P14">
            <v>23113.8</v>
          </cell>
          <cell r="Q14">
            <v>23113.8</v>
          </cell>
          <cell r="S14">
            <v>0</v>
          </cell>
          <cell r="T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 t="str">
            <v/>
          </cell>
        </row>
        <row r="15">
          <cell r="B15" t="str">
            <v>1.2.</v>
          </cell>
          <cell r="C15" t="str">
            <v>материалы и оборудование для инвест.деят, всего</v>
          </cell>
          <cell r="D15" t="str">
            <v>тыс.руб</v>
          </cell>
          <cell r="E15">
            <v>14496</v>
          </cell>
          <cell r="F15">
            <v>14496</v>
          </cell>
          <cell r="G15">
            <v>24998</v>
          </cell>
          <cell r="H15">
            <v>24998</v>
          </cell>
          <cell r="I15">
            <v>22277</v>
          </cell>
          <cell r="J15">
            <v>24998</v>
          </cell>
          <cell r="K15">
            <v>20513</v>
          </cell>
          <cell r="L15">
            <v>24998</v>
          </cell>
          <cell r="M15">
            <v>25329.5</v>
          </cell>
          <cell r="N15">
            <v>25329.5</v>
          </cell>
          <cell r="O15">
            <v>25329.5</v>
          </cell>
          <cell r="P15">
            <v>25329.5</v>
          </cell>
          <cell r="Q15">
            <v>25329.5</v>
          </cell>
          <cell r="S15">
            <v>24998</v>
          </cell>
          <cell r="T15">
            <v>24998</v>
          </cell>
          <cell r="U15">
            <v>22277</v>
          </cell>
          <cell r="V15">
            <v>25329.5</v>
          </cell>
          <cell r="W15">
            <v>20513</v>
          </cell>
          <cell r="X15">
            <v>24998</v>
          </cell>
          <cell r="Y15">
            <v>28541.5</v>
          </cell>
          <cell r="AA15">
            <v>25329.5</v>
          </cell>
          <cell r="AB15">
            <v>24998</v>
          </cell>
          <cell r="AC15">
            <v>28541.5</v>
          </cell>
          <cell r="AD15">
            <v>24998</v>
          </cell>
          <cell r="AE15">
            <v>0</v>
          </cell>
          <cell r="AF15">
            <v>0</v>
          </cell>
        </row>
        <row r="16">
          <cell r="B16" t="str">
            <v>1.2.1.</v>
          </cell>
          <cell r="C16" t="str">
            <v>на тех перевооружение и реконструкцию</v>
          </cell>
          <cell r="D16" t="str">
            <v>тыс.руб</v>
          </cell>
          <cell r="E16">
            <v>14496</v>
          </cell>
          <cell r="F16">
            <v>14496</v>
          </cell>
          <cell r="G16">
            <v>24998</v>
          </cell>
          <cell r="H16">
            <v>24998</v>
          </cell>
          <cell r="I16">
            <v>22277</v>
          </cell>
          <cell r="J16">
            <v>24998</v>
          </cell>
          <cell r="K16">
            <v>20513</v>
          </cell>
          <cell r="L16">
            <v>24998</v>
          </cell>
          <cell r="M16">
            <v>25329.5</v>
          </cell>
          <cell r="N16">
            <v>25329.5</v>
          </cell>
          <cell r="O16">
            <v>25329.5</v>
          </cell>
          <cell r="P16">
            <v>25329.5</v>
          </cell>
          <cell r="Q16">
            <v>25329.5</v>
          </cell>
          <cell r="S16">
            <v>24998</v>
          </cell>
          <cell r="T16">
            <v>24998</v>
          </cell>
          <cell r="U16">
            <v>22277</v>
          </cell>
          <cell r="V16">
            <v>25329.5</v>
          </cell>
          <cell r="W16">
            <v>20513</v>
          </cell>
          <cell r="X16">
            <v>24998</v>
          </cell>
          <cell r="Y16">
            <v>28541.5</v>
          </cell>
          <cell r="AA16">
            <v>25329.5</v>
          </cell>
          <cell r="AB16">
            <v>24998</v>
          </cell>
          <cell r="AC16">
            <v>28541.5</v>
          </cell>
          <cell r="AD16">
            <v>24998</v>
          </cell>
          <cell r="AE16">
            <v>0</v>
          </cell>
          <cell r="AF16">
            <v>0</v>
          </cell>
        </row>
        <row r="17">
          <cell r="B17" t="str">
            <v>1.2.2.</v>
          </cell>
          <cell r="C17" t="str">
            <v>на строительство и расширение</v>
          </cell>
          <cell r="D17" t="str">
            <v>тыс.руб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AA17">
            <v>0</v>
          </cell>
          <cell r="AB17">
            <v>0</v>
          </cell>
          <cell r="AE17">
            <v>0</v>
          </cell>
          <cell r="AF17" t="str">
            <v/>
          </cell>
        </row>
        <row r="18">
          <cell r="B18" t="str">
            <v>1.2.3.</v>
          </cell>
          <cell r="C18" t="str">
            <v>на прочие цели</v>
          </cell>
          <cell r="D18" t="str">
            <v>тыс.руб</v>
          </cell>
          <cell r="E18">
            <v>0</v>
          </cell>
          <cell r="F18">
            <v>0</v>
          </cell>
          <cell r="G18">
            <v>0</v>
          </cell>
          <cell r="J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AA18">
            <v>0</v>
          </cell>
          <cell r="AB18">
            <v>0</v>
          </cell>
          <cell r="AE18">
            <v>0</v>
          </cell>
          <cell r="AF18" t="str">
            <v/>
          </cell>
        </row>
        <row r="19">
          <cell r="B19" t="str">
            <v>2.</v>
          </cell>
          <cell r="C19" t="str">
            <v>Расход МТР*) -всего</v>
          </cell>
          <cell r="D19" t="str">
            <v>тыс.руб</v>
          </cell>
          <cell r="E19">
            <v>280632</v>
          </cell>
          <cell r="F19">
            <v>171121</v>
          </cell>
          <cell r="G19">
            <v>190740.73800000001</v>
          </cell>
          <cell r="H19">
            <v>18618.387999999999</v>
          </cell>
          <cell r="I19">
            <v>35477.230000000003</v>
          </cell>
          <cell r="J19">
            <v>54095.618000000002</v>
          </cell>
          <cell r="K19">
            <v>43830.39</v>
          </cell>
          <cell r="L19">
            <v>97926.008000000002</v>
          </cell>
          <cell r="M19">
            <v>92814.73000000001</v>
          </cell>
          <cell r="N19">
            <v>108962.0404</v>
          </cell>
          <cell r="O19">
            <v>125622.038526</v>
          </cell>
          <cell r="P19">
            <v>140589.84899166401</v>
          </cell>
          <cell r="Q19">
            <v>207767.27960000001</v>
          </cell>
          <cell r="S19">
            <v>186961.47220000002</v>
          </cell>
          <cell r="T19">
            <v>18618.387999999999</v>
          </cell>
          <cell r="U19">
            <v>35477.230000000003</v>
          </cell>
          <cell r="V19">
            <v>54095.618000000002</v>
          </cell>
          <cell r="W19">
            <v>39761.594000000005</v>
          </cell>
          <cell r="X19">
            <v>93857.212</v>
          </cell>
          <cell r="Y19">
            <v>93104.260200000004</v>
          </cell>
          <cell r="AA19">
            <v>92814.73000000001</v>
          </cell>
          <cell r="AB19">
            <v>190740.73800000001</v>
          </cell>
          <cell r="AC19">
            <v>93104.260200000004</v>
          </cell>
          <cell r="AD19">
            <v>186961.47220000002</v>
          </cell>
          <cell r="AE19">
            <v>-3779.2657999999938</v>
          </cell>
          <cell r="AF19">
            <v>-1.9813626808972466E-2</v>
          </cell>
        </row>
        <row r="20">
          <cell r="B20" t="str">
            <v>2.1</v>
          </cell>
          <cell r="C20" t="str">
            <v>Сырье, материалы, комплектующие изд. и полуфабрикаты для текущей деятельности</v>
          </cell>
          <cell r="D20" t="str">
            <v>тыс.руб</v>
          </cell>
          <cell r="E20">
            <v>85883</v>
          </cell>
          <cell r="F20">
            <v>106871</v>
          </cell>
          <cell r="G20">
            <v>115124.73800000001</v>
          </cell>
          <cell r="H20">
            <v>15897.387999999999</v>
          </cell>
          <cell r="I20">
            <v>33465.230000000003</v>
          </cell>
          <cell r="J20">
            <v>49362.618000000002</v>
          </cell>
          <cell r="K20">
            <v>38018.39</v>
          </cell>
          <cell r="L20">
            <v>87381.008000000002</v>
          </cell>
          <cell r="M20">
            <v>27743.730000000003</v>
          </cell>
          <cell r="N20">
            <v>69962.040399999998</v>
          </cell>
          <cell r="O20">
            <v>77622.038526000004</v>
          </cell>
          <cell r="P20">
            <v>82589.84899166401</v>
          </cell>
          <cell r="Q20">
            <v>83316.679600000003</v>
          </cell>
          <cell r="S20">
            <v>117919.4722</v>
          </cell>
          <cell r="T20">
            <v>15897.387999999999</v>
          </cell>
          <cell r="U20">
            <v>33465.230000000003</v>
          </cell>
          <cell r="V20">
            <v>49362.618000000002</v>
          </cell>
          <cell r="W20">
            <v>35585.594000000005</v>
          </cell>
          <cell r="X20">
            <v>84948.212</v>
          </cell>
          <cell r="Y20">
            <v>32971.260200000004</v>
          </cell>
          <cell r="AA20">
            <v>27743.730000000003</v>
          </cell>
          <cell r="AB20">
            <v>115124.73800000001</v>
          </cell>
          <cell r="AC20">
            <v>32971.260200000004</v>
          </cell>
          <cell r="AD20">
            <v>117919.4722</v>
          </cell>
          <cell r="AE20">
            <v>2794.7341999999917</v>
          </cell>
          <cell r="AF20">
            <v>2.4275705192049961E-2</v>
          </cell>
        </row>
        <row r="21">
          <cell r="B21" t="str">
            <v>2.1.1.</v>
          </cell>
          <cell r="C21" t="str">
            <v>на производство и эксплуатацию</v>
          </cell>
          <cell r="D21" t="str">
            <v>тыс.руб</v>
          </cell>
          <cell r="E21">
            <v>50644</v>
          </cell>
          <cell r="F21">
            <v>65610</v>
          </cell>
          <cell r="G21">
            <v>64554.488000000005</v>
          </cell>
          <cell r="H21">
            <v>14883.187999999998</v>
          </cell>
          <cell r="I21">
            <v>13610.180000000004</v>
          </cell>
          <cell r="J21">
            <v>28493.368000000002</v>
          </cell>
          <cell r="K21">
            <v>17241.39</v>
          </cell>
          <cell r="L21">
            <v>45734.758000000002</v>
          </cell>
          <cell r="M21">
            <v>18819.730000000003</v>
          </cell>
          <cell r="N21">
            <v>53040.040399999998</v>
          </cell>
          <cell r="O21">
            <v>59600.038526000004</v>
          </cell>
          <cell r="P21">
            <v>63414.440991664014</v>
          </cell>
          <cell r="Q21">
            <v>62703.116000000009</v>
          </cell>
          <cell r="S21">
            <v>68483.514360000001</v>
          </cell>
          <cell r="T21">
            <v>14883.187999999998</v>
          </cell>
          <cell r="U21">
            <v>13610.180000000004</v>
          </cell>
          <cell r="V21">
            <v>28493.368000000002</v>
          </cell>
          <cell r="W21">
            <v>16993.995000000003</v>
          </cell>
          <cell r="X21">
            <v>45487.363000000005</v>
          </cell>
          <cell r="Y21">
            <v>22996.151360000003</v>
          </cell>
          <cell r="AA21">
            <v>18819.730000000003</v>
          </cell>
          <cell r="AB21">
            <v>64554.488000000005</v>
          </cell>
          <cell r="AC21">
            <v>22996.151360000003</v>
          </cell>
          <cell r="AD21">
            <v>68483.514360000001</v>
          </cell>
          <cell r="AE21">
            <v>3929.0263599999962</v>
          </cell>
          <cell r="AF21">
            <v>6.0863721202466914E-2</v>
          </cell>
        </row>
        <row r="22">
          <cell r="B22" t="str">
            <v>2.1.2.</v>
          </cell>
          <cell r="C22" t="str">
            <v>на ремонт</v>
          </cell>
          <cell r="D22" t="str">
            <v>тыс.руб</v>
          </cell>
          <cell r="E22">
            <v>35239</v>
          </cell>
          <cell r="F22">
            <v>41261</v>
          </cell>
          <cell r="G22">
            <v>50570.25</v>
          </cell>
          <cell r="H22">
            <v>1014.2</v>
          </cell>
          <cell r="I22">
            <v>19855.05</v>
          </cell>
          <cell r="J22">
            <v>20869.25</v>
          </cell>
          <cell r="K22">
            <v>20777</v>
          </cell>
          <cell r="L22">
            <v>41646.25</v>
          </cell>
          <cell r="M22">
            <v>8924</v>
          </cell>
          <cell r="N22">
            <v>16922</v>
          </cell>
          <cell r="O22">
            <v>18022</v>
          </cell>
          <cell r="P22">
            <v>19175.407999999999</v>
          </cell>
          <cell r="Q22">
            <v>20613.563599999998</v>
          </cell>
          <cell r="S22">
            <v>49435.957840000003</v>
          </cell>
          <cell r="T22">
            <v>1014.2</v>
          </cell>
          <cell r="U22">
            <v>19855.05</v>
          </cell>
          <cell r="V22">
            <v>20869.25</v>
          </cell>
          <cell r="W22">
            <v>18591.599000000002</v>
          </cell>
          <cell r="X22">
            <v>39460.849000000002</v>
          </cell>
          <cell r="Y22">
            <v>9975.1088400000026</v>
          </cell>
          <cell r="AA22">
            <v>8924</v>
          </cell>
          <cell r="AB22">
            <v>50570.25</v>
          </cell>
          <cell r="AC22">
            <v>9975.1088400000026</v>
          </cell>
          <cell r="AD22">
            <v>49435.957840000003</v>
          </cell>
          <cell r="AE22">
            <v>-1134.2921599999972</v>
          </cell>
          <cell r="AF22">
            <v>-2.2430028722420736E-2</v>
          </cell>
        </row>
        <row r="23">
          <cell r="B23" t="str">
            <v>2.1.3.</v>
          </cell>
          <cell r="C23" t="str">
            <v>прочие</v>
          </cell>
          <cell r="D23" t="str">
            <v>тыс.руб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 t="str">
            <v/>
          </cell>
        </row>
        <row r="24">
          <cell r="B24" t="str">
            <v>2.2.</v>
          </cell>
          <cell r="C24" t="str">
            <v>материалы и оборудование для инвест.деят</v>
          </cell>
          <cell r="D24" t="str">
            <v>тыс.руб</v>
          </cell>
          <cell r="E24">
            <v>194749</v>
          </cell>
          <cell r="F24">
            <v>64250</v>
          </cell>
          <cell r="G24">
            <v>75616</v>
          </cell>
          <cell r="H24">
            <v>2721</v>
          </cell>
          <cell r="I24">
            <v>2012</v>
          </cell>
          <cell r="J24">
            <v>4733</v>
          </cell>
          <cell r="K24">
            <v>5812</v>
          </cell>
          <cell r="L24">
            <v>10545</v>
          </cell>
          <cell r="M24">
            <v>65071</v>
          </cell>
          <cell r="N24">
            <v>39000</v>
          </cell>
          <cell r="O24">
            <v>48000</v>
          </cell>
          <cell r="P24">
            <v>58000</v>
          </cell>
          <cell r="Q24">
            <v>124450.6</v>
          </cell>
          <cell r="S24">
            <v>69042</v>
          </cell>
          <cell r="T24">
            <v>2721</v>
          </cell>
          <cell r="U24">
            <v>2012</v>
          </cell>
          <cell r="V24">
            <v>4733</v>
          </cell>
          <cell r="W24">
            <v>4176</v>
          </cell>
          <cell r="X24">
            <v>8909</v>
          </cell>
          <cell r="Y24">
            <v>60133</v>
          </cell>
          <cell r="AA24">
            <v>65071</v>
          </cell>
          <cell r="AB24">
            <v>75616</v>
          </cell>
          <cell r="AC24">
            <v>60133</v>
          </cell>
          <cell r="AD24">
            <v>69042</v>
          </cell>
          <cell r="AE24">
            <v>-6574</v>
          </cell>
          <cell r="AF24">
            <v>-8.6939272111722393E-2</v>
          </cell>
        </row>
        <row r="25">
          <cell r="B25" t="str">
            <v>2.2.1.</v>
          </cell>
          <cell r="C25" t="str">
            <v>на тех перевооружение и реконструкцию</v>
          </cell>
          <cell r="D25" t="str">
            <v>тыс.руб</v>
          </cell>
          <cell r="E25">
            <v>39961</v>
          </cell>
          <cell r="F25">
            <v>14491</v>
          </cell>
          <cell r="G25">
            <v>37462</v>
          </cell>
          <cell r="H25">
            <v>2721</v>
          </cell>
          <cell r="I25">
            <v>2012</v>
          </cell>
          <cell r="J25">
            <v>4733</v>
          </cell>
          <cell r="K25">
            <v>4000</v>
          </cell>
          <cell r="L25">
            <v>8733</v>
          </cell>
          <cell r="M25">
            <v>28729</v>
          </cell>
          <cell r="N25">
            <v>39000</v>
          </cell>
          <cell r="O25">
            <v>48000</v>
          </cell>
          <cell r="P25">
            <v>58000</v>
          </cell>
          <cell r="Q25">
            <v>93233.7</v>
          </cell>
          <cell r="S25">
            <v>69042</v>
          </cell>
          <cell r="T25">
            <v>2721</v>
          </cell>
          <cell r="U25">
            <v>2012</v>
          </cell>
          <cell r="V25">
            <v>4733</v>
          </cell>
          <cell r="W25">
            <v>4176</v>
          </cell>
          <cell r="X25">
            <v>8909</v>
          </cell>
          <cell r="Y25">
            <v>60133</v>
          </cell>
          <cell r="AA25">
            <v>28729</v>
          </cell>
          <cell r="AB25">
            <v>37462</v>
          </cell>
          <cell r="AC25">
            <v>60133</v>
          </cell>
          <cell r="AD25">
            <v>69042</v>
          </cell>
          <cell r="AE25">
            <v>31580</v>
          </cell>
          <cell r="AF25">
            <v>0.84298756072820458</v>
          </cell>
        </row>
        <row r="26">
          <cell r="B26" t="str">
            <v>2.2.2.</v>
          </cell>
          <cell r="C26" t="str">
            <v>на строительство и расширение</v>
          </cell>
          <cell r="D26" t="str">
            <v>тыс.руб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S26">
            <v>0</v>
          </cell>
          <cell r="V26">
            <v>0</v>
          </cell>
          <cell r="X26">
            <v>0</v>
          </cell>
          <cell r="AA26">
            <v>0</v>
          </cell>
          <cell r="AB26">
            <v>0</v>
          </cell>
          <cell r="AD26">
            <v>0</v>
          </cell>
          <cell r="AE26">
            <v>0</v>
          </cell>
          <cell r="AF26" t="str">
            <v/>
          </cell>
        </row>
        <row r="27">
          <cell r="B27" t="str">
            <v>2.2.3.</v>
          </cell>
          <cell r="C27" t="str">
            <v>на прочие цели</v>
          </cell>
          <cell r="D27" t="str">
            <v>тыс.руб</v>
          </cell>
          <cell r="E27">
            <v>154788</v>
          </cell>
          <cell r="F27">
            <v>49759</v>
          </cell>
          <cell r="G27">
            <v>38154</v>
          </cell>
          <cell r="H27">
            <v>0</v>
          </cell>
          <cell r="I27">
            <v>0</v>
          </cell>
          <cell r="J27">
            <v>0</v>
          </cell>
          <cell r="K27">
            <v>1812</v>
          </cell>
          <cell r="L27">
            <v>1812</v>
          </cell>
          <cell r="M27">
            <v>36342</v>
          </cell>
          <cell r="N27">
            <v>0</v>
          </cell>
          <cell r="O27">
            <v>0</v>
          </cell>
          <cell r="P27">
            <v>0</v>
          </cell>
          <cell r="Q27">
            <v>31216.900000000009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AA27">
            <v>36342</v>
          </cell>
          <cell r="AB27">
            <v>38154</v>
          </cell>
          <cell r="AC27">
            <v>0</v>
          </cell>
          <cell r="AD27">
            <v>0</v>
          </cell>
          <cell r="AE27">
            <v>-38154</v>
          </cell>
          <cell r="AF27">
            <v>-1</v>
          </cell>
        </row>
        <row r="28">
          <cell r="B28" t="str">
            <v>3.</v>
          </cell>
          <cell r="C28" t="str">
            <v>Стоимость запасов МТР на конец периода -всего*)</v>
          </cell>
          <cell r="D28" t="str">
            <v>тыс.руб</v>
          </cell>
          <cell r="E28">
            <v>90675</v>
          </cell>
          <cell r="F28">
            <v>107849.1</v>
          </cell>
          <cell r="G28">
            <v>125265.1</v>
          </cell>
          <cell r="H28">
            <v>96568</v>
          </cell>
          <cell r="I28">
            <v>109296.3</v>
          </cell>
          <cell r="J28">
            <v>109296.3</v>
          </cell>
          <cell r="K28">
            <v>125265.1</v>
          </cell>
          <cell r="L28">
            <v>125265.1</v>
          </cell>
          <cell r="M28">
            <v>125265.1</v>
          </cell>
          <cell r="N28">
            <v>124301.81372588791</v>
          </cell>
          <cell r="O28">
            <v>133282.92749781659</v>
          </cell>
          <cell r="P28">
            <v>133282.92749781659</v>
          </cell>
          <cell r="Q28">
            <v>135726.29999999999</v>
          </cell>
          <cell r="S28">
            <v>112176.6</v>
          </cell>
          <cell r="T28">
            <v>96568</v>
          </cell>
          <cell r="U28">
            <v>109296.3</v>
          </cell>
          <cell r="V28">
            <v>109296.3</v>
          </cell>
          <cell r="W28">
            <v>118067.7</v>
          </cell>
          <cell r="X28">
            <v>118067.7</v>
          </cell>
          <cell r="Y28">
            <v>112176.6</v>
          </cell>
          <cell r="AA28">
            <v>125265.1</v>
          </cell>
          <cell r="AB28">
            <v>125265.1</v>
          </cell>
          <cell r="AC28">
            <v>112176.6</v>
          </cell>
          <cell r="AD28">
            <v>112176.6</v>
          </cell>
          <cell r="AE28">
            <v>-13088.5</v>
          </cell>
          <cell r="AF28">
            <v>-0.10448640523178443</v>
          </cell>
        </row>
        <row r="29">
          <cell r="B29" t="str">
            <v>3.1</v>
          </cell>
          <cell r="C29" t="str">
            <v>Сырье, материалы, комплектующие изд. и полуфабрикаты для текущей деятельности</v>
          </cell>
          <cell r="D29" t="str">
            <v>тыс.руб</v>
          </cell>
          <cell r="E29">
            <v>76179</v>
          </cell>
          <cell r="F29">
            <v>82519.600000000006</v>
          </cell>
          <cell r="G29">
            <v>99935.6</v>
          </cell>
          <cell r="H29">
            <v>74291</v>
          </cell>
          <cell r="I29">
            <v>88783.3</v>
          </cell>
          <cell r="J29">
            <v>88783.3</v>
          </cell>
          <cell r="K29">
            <v>99935.6</v>
          </cell>
          <cell r="L29">
            <v>99935.6</v>
          </cell>
          <cell r="M29">
            <v>99935.6</v>
          </cell>
          <cell r="N29">
            <v>98972.313725887914</v>
          </cell>
          <cell r="O29">
            <v>107953.42749781659</v>
          </cell>
          <cell r="P29">
            <v>107953.42749781659</v>
          </cell>
          <cell r="Q29">
            <v>110396.8</v>
          </cell>
          <cell r="S29">
            <v>87642.1</v>
          </cell>
          <cell r="T29">
            <v>74291</v>
          </cell>
          <cell r="U29">
            <v>88783.3</v>
          </cell>
          <cell r="V29">
            <v>88783.3</v>
          </cell>
          <cell r="W29">
            <v>89526.2</v>
          </cell>
          <cell r="X29">
            <v>89526.2</v>
          </cell>
          <cell r="Y29">
            <v>87642.1</v>
          </cell>
          <cell r="AA29">
            <v>99935.6</v>
          </cell>
          <cell r="AB29">
            <v>99935.6</v>
          </cell>
          <cell r="AC29">
            <v>87642.1</v>
          </cell>
          <cell r="AD29">
            <v>87642.1</v>
          </cell>
          <cell r="AE29">
            <v>-12293.5</v>
          </cell>
          <cell r="AF29">
            <v>-0.12301422115842602</v>
          </cell>
        </row>
        <row r="30">
          <cell r="B30" t="str">
            <v>3.1.1.</v>
          </cell>
          <cell r="C30" t="str">
            <v>на производство и эксплаутацию</v>
          </cell>
          <cell r="D30" t="str">
            <v>тыс.руб</v>
          </cell>
          <cell r="E30">
            <v>62679</v>
          </cell>
          <cell r="F30">
            <v>78598.600000000006</v>
          </cell>
          <cell r="G30">
            <v>88450.6</v>
          </cell>
          <cell r="H30">
            <v>70370</v>
          </cell>
          <cell r="I30">
            <v>84862.3</v>
          </cell>
          <cell r="J30">
            <v>84862.3</v>
          </cell>
          <cell r="K30">
            <v>88450.6</v>
          </cell>
          <cell r="L30">
            <v>88450.6</v>
          </cell>
          <cell r="M30">
            <v>88450.6</v>
          </cell>
          <cell r="N30">
            <v>69023.08091418269</v>
          </cell>
          <cell r="O30">
            <v>77559.863277715456</v>
          </cell>
          <cell r="P30">
            <v>77559.863277715456</v>
          </cell>
          <cell r="Q30">
            <v>78961.399999999994</v>
          </cell>
          <cell r="S30">
            <v>76157.100000000006</v>
          </cell>
          <cell r="T30">
            <v>70370</v>
          </cell>
          <cell r="U30">
            <v>84862.3</v>
          </cell>
          <cell r="V30">
            <v>84862.3</v>
          </cell>
          <cell r="W30">
            <v>74120.2</v>
          </cell>
          <cell r="X30">
            <v>74120.2</v>
          </cell>
          <cell r="Y30">
            <v>76157.100000000006</v>
          </cell>
          <cell r="AA30">
            <v>88450.6</v>
          </cell>
          <cell r="AB30">
            <v>88450.6</v>
          </cell>
          <cell r="AC30">
            <v>76157.100000000006</v>
          </cell>
          <cell r="AD30">
            <v>76157.100000000006</v>
          </cell>
          <cell r="AE30">
            <v>-12293.5</v>
          </cell>
          <cell r="AF30">
            <v>-0.13898718606770333</v>
          </cell>
        </row>
        <row r="31">
          <cell r="B31" t="str">
            <v>.3.1.2.</v>
          </cell>
          <cell r="C31" t="str">
            <v>на ремонт</v>
          </cell>
          <cell r="D31" t="str">
            <v>тыс.руб</v>
          </cell>
          <cell r="E31">
            <v>13500</v>
          </cell>
          <cell r="F31">
            <v>3921</v>
          </cell>
          <cell r="G31">
            <v>11485</v>
          </cell>
          <cell r="H31">
            <v>3921</v>
          </cell>
          <cell r="I31">
            <v>3921</v>
          </cell>
          <cell r="J31">
            <v>3921</v>
          </cell>
          <cell r="K31">
            <v>11485</v>
          </cell>
          <cell r="L31">
            <v>11485</v>
          </cell>
          <cell r="M31">
            <v>11485</v>
          </cell>
          <cell r="N31">
            <v>6835.4328117052191</v>
          </cell>
          <cell r="O31">
            <v>7279.7642201011386</v>
          </cell>
          <cell r="P31">
            <v>7279.7642201011386</v>
          </cell>
          <cell r="Q31">
            <v>8321.6</v>
          </cell>
          <cell r="S31">
            <v>11485</v>
          </cell>
          <cell r="T31">
            <v>3921</v>
          </cell>
          <cell r="U31">
            <v>3921</v>
          </cell>
          <cell r="V31">
            <v>3921</v>
          </cell>
          <cell r="W31">
            <v>15406</v>
          </cell>
          <cell r="X31">
            <v>15406</v>
          </cell>
          <cell r="Y31">
            <v>11485</v>
          </cell>
          <cell r="AA31">
            <v>11485</v>
          </cell>
          <cell r="AB31">
            <v>11485</v>
          </cell>
          <cell r="AC31">
            <v>11485</v>
          </cell>
          <cell r="AD31">
            <v>11485</v>
          </cell>
          <cell r="AE31">
            <v>0</v>
          </cell>
          <cell r="AF31">
            <v>0</v>
          </cell>
        </row>
        <row r="32">
          <cell r="B32" t="str">
            <v>3.1.3</v>
          </cell>
          <cell r="C32" t="str">
            <v>прочие</v>
          </cell>
          <cell r="D32" t="str">
            <v>тыс.руб</v>
          </cell>
          <cell r="E32">
            <v>0</v>
          </cell>
          <cell r="F32">
            <v>0</v>
          </cell>
          <cell r="G32">
            <v>0</v>
          </cell>
          <cell r="J32">
            <v>0</v>
          </cell>
          <cell r="L32">
            <v>0</v>
          </cell>
          <cell r="N32">
            <v>23113.8</v>
          </cell>
          <cell r="O32">
            <v>23113.8</v>
          </cell>
          <cell r="P32">
            <v>23113.8</v>
          </cell>
          <cell r="Q32">
            <v>23113.8</v>
          </cell>
          <cell r="S32">
            <v>0</v>
          </cell>
          <cell r="V32">
            <v>0</v>
          </cell>
          <cell r="X32">
            <v>0</v>
          </cell>
          <cell r="AB32">
            <v>0</v>
          </cell>
          <cell r="AD32">
            <v>0</v>
          </cell>
          <cell r="AE32">
            <v>0</v>
          </cell>
          <cell r="AF32" t="str">
            <v/>
          </cell>
        </row>
        <row r="33">
          <cell r="B33" t="str">
            <v>3.2</v>
          </cell>
          <cell r="C33" t="str">
            <v>материалы и оборудование для инвест.деят</v>
          </cell>
          <cell r="D33" t="str">
            <v>тыс.руб</v>
          </cell>
          <cell r="E33">
            <v>14496</v>
          </cell>
          <cell r="F33">
            <v>25329.5</v>
          </cell>
          <cell r="G33">
            <v>25329.5</v>
          </cell>
          <cell r="H33">
            <v>22277</v>
          </cell>
          <cell r="I33">
            <v>20513</v>
          </cell>
          <cell r="J33">
            <v>20513</v>
          </cell>
          <cell r="K33">
            <v>25329.5</v>
          </cell>
          <cell r="L33">
            <v>25329.5</v>
          </cell>
          <cell r="M33">
            <v>25329.5</v>
          </cell>
          <cell r="N33">
            <v>25329.5</v>
          </cell>
          <cell r="O33">
            <v>25329.5</v>
          </cell>
          <cell r="P33">
            <v>25329.5</v>
          </cell>
          <cell r="Q33">
            <v>25329.5</v>
          </cell>
          <cell r="S33">
            <v>24534.5</v>
          </cell>
          <cell r="T33">
            <v>22277</v>
          </cell>
          <cell r="U33">
            <v>20513</v>
          </cell>
          <cell r="V33">
            <v>20513</v>
          </cell>
          <cell r="W33">
            <v>28541.5</v>
          </cell>
          <cell r="X33">
            <v>28541.5</v>
          </cell>
          <cell r="Y33">
            <v>24534.5</v>
          </cell>
          <cell r="AA33">
            <v>25329.5</v>
          </cell>
          <cell r="AB33">
            <v>25329.5</v>
          </cell>
          <cell r="AC33">
            <v>24534.5</v>
          </cell>
          <cell r="AD33">
            <v>24534.5</v>
          </cell>
          <cell r="AE33">
            <v>-795</v>
          </cell>
          <cell r="AF33">
            <v>-3.1386328194397836E-2</v>
          </cell>
        </row>
        <row r="34">
          <cell r="B34" t="str">
            <v>3.2.1.</v>
          </cell>
          <cell r="C34" t="str">
            <v>на тех перевооружение и реконструкцию</v>
          </cell>
          <cell r="D34" t="str">
            <v>тыс.руб</v>
          </cell>
          <cell r="E34">
            <v>14496</v>
          </cell>
          <cell r="F34">
            <v>25329.5</v>
          </cell>
          <cell r="G34">
            <v>25329.5</v>
          </cell>
          <cell r="H34">
            <v>22277</v>
          </cell>
          <cell r="I34">
            <v>20513</v>
          </cell>
          <cell r="J34">
            <v>20513</v>
          </cell>
          <cell r="K34">
            <v>25329.5</v>
          </cell>
          <cell r="L34">
            <v>25329.5</v>
          </cell>
          <cell r="M34">
            <v>25329.5</v>
          </cell>
          <cell r="N34">
            <v>25329.5</v>
          </cell>
          <cell r="O34">
            <v>25329.5</v>
          </cell>
          <cell r="P34">
            <v>25329.5</v>
          </cell>
          <cell r="Q34">
            <v>25329.5</v>
          </cell>
          <cell r="S34">
            <v>24534.5</v>
          </cell>
          <cell r="T34">
            <v>22277</v>
          </cell>
          <cell r="U34">
            <v>20513</v>
          </cell>
          <cell r="V34">
            <v>20513</v>
          </cell>
          <cell r="W34">
            <v>28541.5</v>
          </cell>
          <cell r="X34">
            <v>28541.5</v>
          </cell>
          <cell r="Y34">
            <v>24534.5</v>
          </cell>
          <cell r="AA34">
            <v>25329.5</v>
          </cell>
          <cell r="AB34">
            <v>25329.5</v>
          </cell>
          <cell r="AC34">
            <v>24534.5</v>
          </cell>
          <cell r="AD34">
            <v>24534.5</v>
          </cell>
          <cell r="AE34">
            <v>-795</v>
          </cell>
          <cell r="AF34">
            <v>-3.1386328194397836E-2</v>
          </cell>
        </row>
        <row r="35">
          <cell r="B35" t="str">
            <v>3.2.2.</v>
          </cell>
          <cell r="C35" t="str">
            <v>на строительство и расширение</v>
          </cell>
          <cell r="D35" t="str">
            <v>тыс.руб</v>
          </cell>
          <cell r="E35">
            <v>0</v>
          </cell>
          <cell r="F35">
            <v>0</v>
          </cell>
          <cell r="G35">
            <v>0</v>
          </cell>
          <cell r="J35">
            <v>0</v>
          </cell>
          <cell r="L35">
            <v>0</v>
          </cell>
          <cell r="S35">
            <v>0</v>
          </cell>
          <cell r="V35">
            <v>0</v>
          </cell>
          <cell r="X35">
            <v>0</v>
          </cell>
          <cell r="AB35">
            <v>0</v>
          </cell>
          <cell r="AD35">
            <v>0</v>
          </cell>
          <cell r="AE35">
            <v>0</v>
          </cell>
          <cell r="AF35" t="str">
            <v/>
          </cell>
        </row>
        <row r="36">
          <cell r="B36" t="str">
            <v>3.2.3.</v>
          </cell>
          <cell r="C36" t="str">
            <v>на прочие цели</v>
          </cell>
          <cell r="D36" t="str">
            <v>тыс.руб</v>
          </cell>
          <cell r="E36">
            <v>0</v>
          </cell>
          <cell r="F36">
            <v>0</v>
          </cell>
          <cell r="G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S36">
            <v>0</v>
          </cell>
          <cell r="V36">
            <v>0</v>
          </cell>
          <cell r="X36">
            <v>0</v>
          </cell>
          <cell r="AA36">
            <v>0</v>
          </cell>
          <cell r="AB36">
            <v>0</v>
          </cell>
          <cell r="AD36">
            <v>0</v>
          </cell>
          <cell r="AE36">
            <v>0</v>
          </cell>
          <cell r="AF36" t="str">
            <v/>
          </cell>
        </row>
        <row r="37">
          <cell r="B37" t="str">
            <v>4</v>
          </cell>
          <cell r="C37" t="str">
            <v>Потребность в приобретении МТР - всего(п.2+п.3-п.1)</v>
          </cell>
          <cell r="D37" t="str">
            <v>тыс.руб</v>
          </cell>
          <cell r="E37">
            <v>280632</v>
          </cell>
          <cell r="F37">
            <v>188295.1</v>
          </cell>
          <cell r="G37">
            <v>208488.23800000001</v>
          </cell>
          <cell r="H37">
            <v>7668.7879999999886</v>
          </cell>
          <cell r="I37">
            <v>48205.530000000013</v>
          </cell>
          <cell r="J37">
            <v>55874.317999999999</v>
          </cell>
          <cell r="K37">
            <v>59799.19</v>
          </cell>
          <cell r="L37">
            <v>115673.508</v>
          </cell>
          <cell r="M37">
            <v>92814.73000000001</v>
          </cell>
          <cell r="N37">
            <v>107998.75412588791</v>
          </cell>
          <cell r="O37">
            <v>134603.15229792867</v>
          </cell>
          <cell r="P37">
            <v>140589.84899166401</v>
          </cell>
          <cell r="Q37">
            <v>210210.65210218341</v>
          </cell>
          <cell r="S37">
            <v>191620.47220000002</v>
          </cell>
          <cell r="T37">
            <v>7668.7879999999886</v>
          </cell>
          <cell r="U37">
            <v>48205.530000000013</v>
          </cell>
          <cell r="V37">
            <v>55874.317999999999</v>
          </cell>
          <cell r="W37">
            <v>48532.994000000006</v>
          </cell>
          <cell r="X37">
            <v>104407.31200000001</v>
          </cell>
          <cell r="Y37">
            <v>87213.160200000013</v>
          </cell>
          <cell r="AA37">
            <v>92814.73000000001</v>
          </cell>
          <cell r="AB37">
            <v>208488.23800000001</v>
          </cell>
          <cell r="AC37">
            <v>87213.160200000013</v>
          </cell>
          <cell r="AD37">
            <v>191620.47220000002</v>
          </cell>
          <cell r="AE37">
            <v>-16867.765799999994</v>
          </cell>
          <cell r="AF37">
            <v>-8.090511945330936E-2</v>
          </cell>
        </row>
        <row r="38">
          <cell r="B38" t="str">
            <v>4.1.</v>
          </cell>
          <cell r="C38" t="str">
            <v>Сырье, материалы, комплектующие изд. и полуфабрикаты для текущей деятельности</v>
          </cell>
          <cell r="D38" t="str">
            <v>тыс.руб</v>
          </cell>
          <cell r="E38">
            <v>85883</v>
          </cell>
          <cell r="F38">
            <v>113211.6</v>
          </cell>
          <cell r="G38">
            <v>132540.73800000001</v>
          </cell>
          <cell r="H38">
            <v>7668.7879999999886</v>
          </cell>
          <cell r="I38">
            <v>47957.530000000013</v>
          </cell>
          <cell r="J38">
            <v>55626.317999999999</v>
          </cell>
          <cell r="K38">
            <v>49170.69</v>
          </cell>
          <cell r="L38">
            <v>104797.008</v>
          </cell>
          <cell r="M38">
            <v>27743.73000000001</v>
          </cell>
          <cell r="N38">
            <v>68998.754125887906</v>
          </cell>
          <cell r="O38">
            <v>86603.152297928667</v>
          </cell>
          <cell r="P38">
            <v>82589.84899166401</v>
          </cell>
          <cell r="Q38">
            <v>85760.052102183399</v>
          </cell>
          <cell r="S38">
            <v>123041.97220000002</v>
          </cell>
          <cell r="T38">
            <v>7668.7879999999886</v>
          </cell>
          <cell r="U38">
            <v>47957.530000000013</v>
          </cell>
          <cell r="V38">
            <v>55626.317999999999</v>
          </cell>
          <cell r="W38">
            <v>36328.494000000006</v>
          </cell>
          <cell r="X38">
            <v>91954.812000000005</v>
          </cell>
          <cell r="Y38">
            <v>31087.160200000013</v>
          </cell>
          <cell r="AA38">
            <v>27743.73000000001</v>
          </cell>
          <cell r="AB38">
            <v>132540.73800000001</v>
          </cell>
          <cell r="AC38">
            <v>31087.160200000013</v>
          </cell>
          <cell r="AD38">
            <v>123041.97220000002</v>
          </cell>
          <cell r="AE38">
            <v>-9498.7657999999938</v>
          </cell>
          <cell r="AF38">
            <v>-7.1666764070681371E-2</v>
          </cell>
        </row>
        <row r="39">
          <cell r="B39" t="str">
            <v>4.1.1.</v>
          </cell>
          <cell r="C39" t="str">
            <v>на производство и эксплаутацию</v>
          </cell>
          <cell r="D39" t="str">
            <v>тыс.руб</v>
          </cell>
          <cell r="E39">
            <v>50644</v>
          </cell>
          <cell r="F39">
            <v>81529.600000000006</v>
          </cell>
          <cell r="G39">
            <v>74406.488000000012</v>
          </cell>
          <cell r="H39">
            <v>6654.5879999999888</v>
          </cell>
          <cell r="I39">
            <v>28102.48000000001</v>
          </cell>
          <cell r="J39">
            <v>34757.067999999999</v>
          </cell>
          <cell r="K39">
            <v>20829.690000000002</v>
          </cell>
          <cell r="L39">
            <v>55586.758000000002</v>
          </cell>
          <cell r="M39">
            <v>18819.73000000001</v>
          </cell>
          <cell r="N39">
            <v>33612.521314182683</v>
          </cell>
          <cell r="O39">
            <v>68136.820889532755</v>
          </cell>
          <cell r="P39">
            <v>63414.440991664014</v>
          </cell>
          <cell r="Q39">
            <v>64104.652722284547</v>
          </cell>
          <cell r="S39">
            <v>66042.014360000016</v>
          </cell>
          <cell r="T39">
            <v>6654.5879999999888</v>
          </cell>
          <cell r="U39">
            <v>28102.48000000001</v>
          </cell>
          <cell r="V39">
            <v>34757.067999999999</v>
          </cell>
          <cell r="W39">
            <v>6251.8950000000041</v>
          </cell>
          <cell r="X39">
            <v>41008.963000000003</v>
          </cell>
          <cell r="Y39">
            <v>25033.051360000012</v>
          </cell>
          <cell r="AA39">
            <v>18819.73000000001</v>
          </cell>
          <cell r="AB39">
            <v>74406.488000000012</v>
          </cell>
          <cell r="AC39">
            <v>25033.051360000012</v>
          </cell>
          <cell r="AD39">
            <v>66042.014360000016</v>
          </cell>
          <cell r="AE39">
            <v>-8364.4736399999965</v>
          </cell>
          <cell r="AF39">
            <v>-0.11241591781619897</v>
          </cell>
        </row>
        <row r="40">
          <cell r="B40" t="str">
            <v>4.1.2.</v>
          </cell>
          <cell r="C40" t="str">
            <v>на ремонт</v>
          </cell>
          <cell r="D40" t="str">
            <v>тыс.руб</v>
          </cell>
          <cell r="E40">
            <v>35239</v>
          </cell>
          <cell r="F40">
            <v>31682</v>
          </cell>
          <cell r="G40">
            <v>58134.25</v>
          </cell>
          <cell r="H40">
            <v>1014.1999999999998</v>
          </cell>
          <cell r="I40">
            <v>19855.05</v>
          </cell>
          <cell r="J40">
            <v>20869.25</v>
          </cell>
          <cell r="K40">
            <v>28341</v>
          </cell>
          <cell r="L40">
            <v>49210.25</v>
          </cell>
          <cell r="M40">
            <v>8924</v>
          </cell>
          <cell r="N40">
            <v>12272.432811705221</v>
          </cell>
          <cell r="O40">
            <v>18466.331408395919</v>
          </cell>
          <cell r="P40">
            <v>19175.407999999996</v>
          </cell>
          <cell r="Q40">
            <v>21655.399379898859</v>
          </cell>
          <cell r="S40">
            <v>56999.957840000003</v>
          </cell>
          <cell r="T40">
            <v>1014.1999999999998</v>
          </cell>
          <cell r="U40">
            <v>19855.05</v>
          </cell>
          <cell r="V40">
            <v>20869.25</v>
          </cell>
          <cell r="W40">
            <v>30076.599000000002</v>
          </cell>
          <cell r="X40">
            <v>50945.849000000002</v>
          </cell>
          <cell r="Y40">
            <v>6054.1088400000008</v>
          </cell>
          <cell r="AA40">
            <v>8924</v>
          </cell>
          <cell r="AB40">
            <v>58134.25</v>
          </cell>
          <cell r="AC40">
            <v>6054.1088400000008</v>
          </cell>
          <cell r="AD40">
            <v>56999.957840000003</v>
          </cell>
          <cell r="AE40">
            <v>-1134.2921599999972</v>
          </cell>
          <cell r="AF40">
            <v>-1.9511598756326902E-2</v>
          </cell>
        </row>
        <row r="41">
          <cell r="B41" t="str">
            <v>4.1.3.</v>
          </cell>
          <cell r="C41" t="str">
            <v>прочие</v>
          </cell>
          <cell r="D41" t="str">
            <v>тыс.руб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23113.8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 t="str">
            <v/>
          </cell>
        </row>
        <row r="42">
          <cell r="B42" t="str">
            <v>4.2.</v>
          </cell>
          <cell r="C42" t="str">
            <v>материалы и оборудование для инвест.деят</v>
          </cell>
          <cell r="D42" t="str">
            <v>тыс.руб</v>
          </cell>
          <cell r="E42">
            <v>194749</v>
          </cell>
          <cell r="F42">
            <v>75083.5</v>
          </cell>
          <cell r="G42">
            <v>75947.5</v>
          </cell>
          <cell r="H42">
            <v>0</v>
          </cell>
          <cell r="I42">
            <v>248</v>
          </cell>
          <cell r="J42">
            <v>248</v>
          </cell>
          <cell r="K42">
            <v>10628.5</v>
          </cell>
          <cell r="L42">
            <v>10876.5</v>
          </cell>
          <cell r="M42">
            <v>65071</v>
          </cell>
          <cell r="N42">
            <v>39000</v>
          </cell>
          <cell r="O42">
            <v>48000</v>
          </cell>
          <cell r="P42">
            <v>58000</v>
          </cell>
          <cell r="Q42">
            <v>124450.6</v>
          </cell>
          <cell r="S42">
            <v>68578.5</v>
          </cell>
          <cell r="T42">
            <v>0</v>
          </cell>
          <cell r="U42">
            <v>248</v>
          </cell>
          <cell r="V42">
            <v>248</v>
          </cell>
          <cell r="W42">
            <v>12204.5</v>
          </cell>
          <cell r="X42">
            <v>12452.5</v>
          </cell>
          <cell r="Y42">
            <v>56126</v>
          </cell>
          <cell r="AA42">
            <v>65071</v>
          </cell>
          <cell r="AB42">
            <v>75947.5</v>
          </cell>
          <cell r="AC42">
            <v>56126</v>
          </cell>
          <cell r="AD42">
            <v>68578.5</v>
          </cell>
          <cell r="AE42">
            <v>-7369</v>
          </cell>
          <cell r="AF42">
            <v>-9.7027551927318212E-2</v>
          </cell>
        </row>
        <row r="43">
          <cell r="B43" t="str">
            <v>4.2.1.</v>
          </cell>
          <cell r="C43" t="str">
            <v>на тех перевооружение и реконструкцию</v>
          </cell>
          <cell r="D43" t="str">
            <v>тыс.руб</v>
          </cell>
          <cell r="E43">
            <v>39961</v>
          </cell>
          <cell r="F43">
            <v>25324.5</v>
          </cell>
          <cell r="G43">
            <v>37793.5</v>
          </cell>
          <cell r="H43">
            <v>0</v>
          </cell>
          <cell r="I43">
            <v>248</v>
          </cell>
          <cell r="J43">
            <v>248</v>
          </cell>
          <cell r="K43">
            <v>8816.5</v>
          </cell>
          <cell r="L43">
            <v>9064.5</v>
          </cell>
          <cell r="M43">
            <v>28729</v>
          </cell>
          <cell r="N43">
            <v>39000</v>
          </cell>
          <cell r="O43">
            <v>48000</v>
          </cell>
          <cell r="P43">
            <v>58000</v>
          </cell>
          <cell r="Q43">
            <v>93233.7</v>
          </cell>
          <cell r="S43">
            <v>68578.5</v>
          </cell>
          <cell r="T43">
            <v>0</v>
          </cell>
          <cell r="U43">
            <v>248</v>
          </cell>
          <cell r="V43">
            <v>248</v>
          </cell>
          <cell r="W43">
            <v>12204.5</v>
          </cell>
          <cell r="X43">
            <v>12452.5</v>
          </cell>
          <cell r="Y43">
            <v>56126</v>
          </cell>
          <cell r="AA43">
            <v>28729</v>
          </cell>
          <cell r="AB43">
            <v>37793.5</v>
          </cell>
          <cell r="AC43">
            <v>56126</v>
          </cell>
          <cell r="AD43">
            <v>68578.5</v>
          </cell>
          <cell r="AE43">
            <v>30785</v>
          </cell>
          <cell r="AF43">
            <v>0.81455805892547661</v>
          </cell>
        </row>
        <row r="44">
          <cell r="B44" t="str">
            <v>4.2.2.</v>
          </cell>
          <cell r="C44" t="str">
            <v>на строительство и расширение</v>
          </cell>
          <cell r="D44" t="str">
            <v>тыс.руб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 t="str">
            <v/>
          </cell>
        </row>
        <row r="45">
          <cell r="B45" t="str">
            <v>4.2.3.</v>
          </cell>
          <cell r="C45" t="str">
            <v>на прочие цели</v>
          </cell>
          <cell r="D45" t="str">
            <v>тыс.руб</v>
          </cell>
          <cell r="E45">
            <v>154788</v>
          </cell>
          <cell r="F45">
            <v>49759</v>
          </cell>
          <cell r="G45">
            <v>38154</v>
          </cell>
          <cell r="H45">
            <v>0</v>
          </cell>
          <cell r="I45">
            <v>0</v>
          </cell>
          <cell r="J45">
            <v>0</v>
          </cell>
          <cell r="K45">
            <v>1812</v>
          </cell>
          <cell r="L45">
            <v>1812</v>
          </cell>
          <cell r="M45">
            <v>36342</v>
          </cell>
          <cell r="N45">
            <v>0</v>
          </cell>
          <cell r="O45">
            <v>0</v>
          </cell>
          <cell r="P45">
            <v>0</v>
          </cell>
          <cell r="Q45">
            <v>31216.900000000009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AA45">
            <v>36342</v>
          </cell>
          <cell r="AB45">
            <v>38154</v>
          </cell>
          <cell r="AC45">
            <v>0</v>
          </cell>
          <cell r="AD45">
            <v>0</v>
          </cell>
          <cell r="AE45">
            <v>-38154</v>
          </cell>
          <cell r="AF45">
            <v>-1</v>
          </cell>
        </row>
        <row r="46">
          <cell r="B46" t="str">
            <v>5</v>
          </cell>
          <cell r="C46" t="str">
            <v>Приобретение топлива</v>
          </cell>
          <cell r="D46" t="str">
            <v>тыс.руб</v>
          </cell>
          <cell r="AE46">
            <v>0</v>
          </cell>
          <cell r="AF46" t="str">
            <v/>
          </cell>
        </row>
        <row r="47">
          <cell r="B47" t="str">
            <v>5.1</v>
          </cell>
          <cell r="C47" t="str">
            <v>уголь</v>
          </cell>
          <cell r="D47" t="str">
            <v>тыс.руб</v>
          </cell>
          <cell r="AE47">
            <v>0</v>
          </cell>
          <cell r="AF47" t="str">
            <v/>
          </cell>
        </row>
        <row r="48">
          <cell r="B48" t="str">
            <v>5.2</v>
          </cell>
          <cell r="C48" t="str">
            <v>мазут</v>
          </cell>
          <cell r="D48" t="str">
            <v>тыс.руб</v>
          </cell>
          <cell r="AE48">
            <v>0</v>
          </cell>
          <cell r="AF48" t="str">
            <v/>
          </cell>
        </row>
        <row r="49">
          <cell r="B49" t="str">
            <v>5.3</v>
          </cell>
          <cell r="C49" t="str">
            <v>Газ всего</v>
          </cell>
          <cell r="D49" t="str">
            <v>тыс.руб</v>
          </cell>
          <cell r="AE49">
            <v>0</v>
          </cell>
          <cell r="AF49" t="str">
            <v/>
          </cell>
        </row>
        <row r="50">
          <cell r="B50" t="str">
            <v>5.3.1</v>
          </cell>
          <cell r="C50" t="str">
            <v xml:space="preserve">  Газ лимитный</v>
          </cell>
          <cell r="D50" t="str">
            <v>тыс.руб</v>
          </cell>
          <cell r="AE50">
            <v>0</v>
          </cell>
        </row>
        <row r="51">
          <cell r="B51" t="str">
            <v>5.3.2</v>
          </cell>
          <cell r="C51" t="str">
            <v xml:space="preserve">  Газ сверхлимитный</v>
          </cell>
          <cell r="D51" t="str">
            <v>тыс.руб</v>
          </cell>
          <cell r="AE51">
            <v>0</v>
          </cell>
        </row>
        <row r="52">
          <cell r="B52" t="str">
            <v>5.3.3</v>
          </cell>
          <cell r="C52" t="str">
            <v xml:space="preserve">  Газ коммерческий</v>
          </cell>
          <cell r="D52" t="str">
            <v>тыс.руб</v>
          </cell>
          <cell r="AE52">
            <v>0</v>
          </cell>
        </row>
        <row r="53">
          <cell r="B53" t="str">
            <v>5.4</v>
          </cell>
          <cell r="C53" t="str">
            <v>прочие</v>
          </cell>
          <cell r="D53" t="str">
            <v>тыс.руб</v>
          </cell>
          <cell r="AE53">
            <v>0</v>
          </cell>
          <cell r="AF53" t="str">
            <v/>
          </cell>
        </row>
        <row r="54">
          <cell r="B54" t="str">
            <v>6.</v>
          </cell>
          <cell r="C54" t="str">
            <v>Покупки энергии</v>
          </cell>
          <cell r="D54" t="str">
            <v>тыс.руб</v>
          </cell>
          <cell r="E54">
            <v>211396</v>
          </cell>
          <cell r="F54">
            <v>244754</v>
          </cell>
          <cell r="G54">
            <v>312949.59146999998</v>
          </cell>
          <cell r="H54">
            <v>100801.21399999999</v>
          </cell>
          <cell r="I54">
            <v>53426.070000000007</v>
          </cell>
          <cell r="J54">
            <v>154227.28399999999</v>
          </cell>
          <cell r="K54">
            <v>51611.3658</v>
          </cell>
          <cell r="L54">
            <v>205838.64979999998</v>
          </cell>
          <cell r="M54">
            <v>107110.94167</v>
          </cell>
          <cell r="N54">
            <v>271578.34918299998</v>
          </cell>
          <cell r="O54">
            <v>304690.825029078</v>
          </cell>
          <cell r="P54">
            <v>324191.03783093899</v>
          </cell>
          <cell r="Q54">
            <v>0</v>
          </cell>
          <cell r="S54">
            <v>304572.62344</v>
          </cell>
          <cell r="T54">
            <v>100801.21399999999</v>
          </cell>
          <cell r="U54">
            <v>53426.070000000007</v>
          </cell>
          <cell r="V54">
            <v>154227.28399999999</v>
          </cell>
          <cell r="W54">
            <v>55176.500000000007</v>
          </cell>
          <cell r="X54">
            <v>209403.78399999999</v>
          </cell>
          <cell r="Y54">
            <v>95168.839439999996</v>
          </cell>
          <cell r="AA54">
            <v>107110.94167</v>
          </cell>
          <cell r="AB54">
            <v>312949.59146999998</v>
          </cell>
          <cell r="AC54">
            <v>95168.839439999996</v>
          </cell>
          <cell r="AD54">
            <v>304572.62344</v>
          </cell>
          <cell r="AE54">
            <v>-8376.9680299999891</v>
          </cell>
          <cell r="AF54">
            <v>-2.6767787076031453E-2</v>
          </cell>
        </row>
        <row r="55">
          <cell r="B55" t="str">
            <v>7.</v>
          </cell>
          <cell r="C55" t="str">
            <v>Приобретение работ и услуг кроме: конусльтационных,управления собственности, НИОКР,прочих</v>
          </cell>
          <cell r="D55" t="str">
            <v>тыс.руб</v>
          </cell>
          <cell r="E55">
            <v>566750</v>
          </cell>
          <cell r="F55">
            <v>1613932</v>
          </cell>
          <cell r="G55">
            <v>1473590.0516399997</v>
          </cell>
          <cell r="H55">
            <v>373041.41199999995</v>
          </cell>
          <cell r="I55">
            <v>377292.41199999995</v>
          </cell>
          <cell r="J55">
            <v>750333.82399999991</v>
          </cell>
          <cell r="K55">
            <v>345485.20792999998</v>
          </cell>
          <cell r="L55">
            <v>1095819.0319299998</v>
          </cell>
          <cell r="M55">
            <v>377771.01971000002</v>
          </cell>
          <cell r="N55">
            <v>3248331.4614844732</v>
          </cell>
          <cell r="O55">
            <v>3415000.7230705908</v>
          </cell>
          <cell r="P55">
            <v>3052981.9693471091</v>
          </cell>
          <cell r="Q55">
            <v>0</v>
          </cell>
          <cell r="S55">
            <v>1481166.6409999998</v>
          </cell>
          <cell r="T55">
            <v>373041.41199999995</v>
          </cell>
          <cell r="U55">
            <v>377292.41199999995</v>
          </cell>
          <cell r="V55">
            <v>750333.82399999991</v>
          </cell>
          <cell r="W55">
            <v>343770.74599999998</v>
          </cell>
          <cell r="X55">
            <v>1094104.5699999998</v>
          </cell>
          <cell r="Y55">
            <v>387062.071</v>
          </cell>
          <cell r="AA55">
            <v>377771.01971000002</v>
          </cell>
          <cell r="AB55">
            <v>1473590.0516399997</v>
          </cell>
          <cell r="AC55">
            <v>387062.071</v>
          </cell>
          <cell r="AD55">
            <v>1481166.6409999998</v>
          </cell>
          <cell r="AE55">
            <v>7576.5893600001</v>
          </cell>
          <cell r="AF55">
            <v>5.1415855797668428E-3</v>
          </cell>
        </row>
        <row r="56">
          <cell r="B56" t="str">
            <v>7.1</v>
          </cell>
          <cell r="C56" t="str">
            <v>для текущей деятельности</v>
          </cell>
          <cell r="D56" t="str">
            <v>тыс.руб</v>
          </cell>
          <cell r="E56">
            <v>412660</v>
          </cell>
          <cell r="F56">
            <v>1385803</v>
          </cell>
          <cell r="G56">
            <v>1396041.0516399997</v>
          </cell>
          <cell r="H56">
            <v>357249.41199999995</v>
          </cell>
          <cell r="I56">
            <v>348003.41199999995</v>
          </cell>
          <cell r="J56">
            <v>705252.82399999991</v>
          </cell>
          <cell r="K56">
            <v>345376.20792999998</v>
          </cell>
          <cell r="L56">
            <v>1050629.0319299998</v>
          </cell>
          <cell r="M56">
            <v>345412.01971000002</v>
          </cell>
          <cell r="N56">
            <v>1769779.461484473</v>
          </cell>
          <cell r="O56">
            <v>1979175.723070591</v>
          </cell>
          <cell r="P56">
            <v>2105842.9693471091</v>
          </cell>
          <cell r="Q56">
            <v>0</v>
          </cell>
          <cell r="S56">
            <v>1397638.6409999998</v>
          </cell>
          <cell r="T56">
            <v>357249.41199999995</v>
          </cell>
          <cell r="U56">
            <v>348003.41199999995</v>
          </cell>
          <cell r="V56">
            <v>705252.82399999991</v>
          </cell>
          <cell r="W56">
            <v>340754.74599999998</v>
          </cell>
          <cell r="X56">
            <v>1046007.5699999998</v>
          </cell>
          <cell r="Y56">
            <v>351631.071</v>
          </cell>
          <cell r="AA56">
            <v>345412.01971000002</v>
          </cell>
          <cell r="AB56">
            <v>1396041.0516399997</v>
          </cell>
          <cell r="AC56">
            <v>351631.071</v>
          </cell>
          <cell r="AD56">
            <v>1397638.6409999998</v>
          </cell>
          <cell r="AE56">
            <v>1597.5893600001</v>
          </cell>
          <cell r="AF56">
            <v>1.1443713335817247E-3</v>
          </cell>
        </row>
        <row r="57">
          <cell r="B57" t="str">
            <v>7.1.1.</v>
          </cell>
          <cell r="C57" t="str">
            <v>на ремонт</v>
          </cell>
          <cell r="D57" t="str">
            <v>тыс.руб</v>
          </cell>
          <cell r="E57">
            <v>6411</v>
          </cell>
          <cell r="F57">
            <v>12646</v>
          </cell>
          <cell r="G57">
            <v>27706.66</v>
          </cell>
          <cell r="H57">
            <v>0</v>
          </cell>
          <cell r="I57">
            <v>7299.66</v>
          </cell>
          <cell r="J57">
            <v>7299.66</v>
          </cell>
          <cell r="K57">
            <v>15382</v>
          </cell>
          <cell r="L57">
            <v>22681.66</v>
          </cell>
          <cell r="M57">
            <v>5025</v>
          </cell>
          <cell r="N57">
            <v>78724.399999999994</v>
          </cell>
          <cell r="O57">
            <v>83981.3</v>
          </cell>
          <cell r="P57">
            <v>89356.103200000012</v>
          </cell>
          <cell r="Q57">
            <v>0</v>
          </cell>
          <cell r="S57">
            <v>27071.484000000004</v>
          </cell>
          <cell r="T57">
            <v>0</v>
          </cell>
          <cell r="U57">
            <v>7299.66</v>
          </cell>
          <cell r="V57">
            <v>7299.66</v>
          </cell>
          <cell r="W57">
            <v>11647.337000000001</v>
          </cell>
          <cell r="X57">
            <v>18946.997000000003</v>
          </cell>
          <cell r="Y57">
            <v>8124.4869999999992</v>
          </cell>
          <cell r="AA57">
            <v>5025</v>
          </cell>
          <cell r="AB57">
            <v>27706.66</v>
          </cell>
          <cell r="AC57">
            <v>8124.4869999999992</v>
          </cell>
          <cell r="AD57">
            <v>27071.484000000004</v>
          </cell>
          <cell r="AE57">
            <v>-635.17599999999584</v>
          </cell>
          <cell r="AF57">
            <v>-2.2925029577725926E-2</v>
          </cell>
        </row>
        <row r="58">
          <cell r="B58" t="str">
            <v>7.1.2.</v>
          </cell>
          <cell r="C58" t="str">
            <v>на эксплуатацию</v>
          </cell>
          <cell r="D58" t="str">
            <v>тыс.руб</v>
          </cell>
          <cell r="E58">
            <v>406249</v>
          </cell>
          <cell r="F58">
            <v>1373157</v>
          </cell>
          <cell r="G58">
            <v>1368334.39164</v>
          </cell>
          <cell r="H58">
            <v>357249.41199999995</v>
          </cell>
          <cell r="I58">
            <v>340703.75199999998</v>
          </cell>
          <cell r="J58">
            <v>697953.16399999987</v>
          </cell>
          <cell r="K58">
            <v>329994.20792999998</v>
          </cell>
          <cell r="L58">
            <v>1027947.3719299999</v>
          </cell>
          <cell r="M58">
            <v>340387.01971000002</v>
          </cell>
          <cell r="N58">
            <v>1691055.0614844731</v>
          </cell>
          <cell r="O58">
            <v>1895194.4230705909</v>
          </cell>
          <cell r="P58">
            <v>2016486.8661471091</v>
          </cell>
          <cell r="Q58">
            <v>0</v>
          </cell>
          <cell r="S58">
            <v>1370567.1569999999</v>
          </cell>
          <cell r="T58">
            <v>357249.41199999995</v>
          </cell>
          <cell r="U58">
            <v>340703.75199999998</v>
          </cell>
          <cell r="V58">
            <v>697953.16399999987</v>
          </cell>
          <cell r="W58">
            <v>329107.40899999999</v>
          </cell>
          <cell r="X58">
            <v>1027060.5729999999</v>
          </cell>
          <cell r="Y58">
            <v>343506.58399999997</v>
          </cell>
          <cell r="AA58">
            <v>340387.01971000002</v>
          </cell>
          <cell r="AB58">
            <v>1368334.39164</v>
          </cell>
          <cell r="AC58">
            <v>343506.58399999997</v>
          </cell>
          <cell r="AD58">
            <v>1370567.1569999999</v>
          </cell>
          <cell r="AE58">
            <v>2232.7653599998448</v>
          </cell>
          <cell r="AF58">
            <v>1.6317395613537067E-3</v>
          </cell>
        </row>
        <row r="59">
          <cell r="B59" t="str">
            <v>7.2.</v>
          </cell>
          <cell r="C59" t="str">
            <v>для инвестиционной деятельности</v>
          </cell>
          <cell r="D59" t="str">
            <v>тыс.руб</v>
          </cell>
          <cell r="E59">
            <v>154090</v>
          </cell>
          <cell r="F59">
            <v>228129</v>
          </cell>
          <cell r="G59">
            <v>77549</v>
          </cell>
          <cell r="H59">
            <v>15792</v>
          </cell>
          <cell r="I59">
            <v>29289</v>
          </cell>
          <cell r="J59">
            <v>45081</v>
          </cell>
          <cell r="K59">
            <v>109</v>
          </cell>
          <cell r="L59">
            <v>45190</v>
          </cell>
          <cell r="M59">
            <v>32359</v>
          </cell>
          <cell r="N59">
            <v>1478552</v>
          </cell>
          <cell r="O59">
            <v>1435825</v>
          </cell>
          <cell r="P59">
            <v>947139</v>
          </cell>
          <cell r="Q59">
            <v>0</v>
          </cell>
          <cell r="S59">
            <v>83528</v>
          </cell>
          <cell r="T59">
            <v>15792</v>
          </cell>
          <cell r="U59">
            <v>29289</v>
          </cell>
          <cell r="V59">
            <v>45081</v>
          </cell>
          <cell r="W59">
            <v>3016</v>
          </cell>
          <cell r="X59">
            <v>48097</v>
          </cell>
          <cell r="Y59">
            <v>35431</v>
          </cell>
          <cell r="AA59">
            <v>32359</v>
          </cell>
          <cell r="AB59">
            <v>77549</v>
          </cell>
          <cell r="AC59">
            <v>35431</v>
          </cell>
          <cell r="AD59">
            <v>83528</v>
          </cell>
          <cell r="AE59">
            <v>5979</v>
          </cell>
          <cell r="AF59">
            <v>7.7099640227469082E-2</v>
          </cell>
        </row>
        <row r="60">
          <cell r="B60" t="str">
            <v>7.2.1.</v>
          </cell>
          <cell r="C60" t="str">
            <v>на тех перевооружение и реконструкцию</v>
          </cell>
          <cell r="D60" t="str">
            <v>тыс.руб</v>
          </cell>
          <cell r="E60">
            <v>27168</v>
          </cell>
          <cell r="F60">
            <v>0</v>
          </cell>
          <cell r="G60">
            <v>0</v>
          </cell>
          <cell r="J60">
            <v>0</v>
          </cell>
          <cell r="L60">
            <v>0</v>
          </cell>
          <cell r="S60">
            <v>0</v>
          </cell>
          <cell r="V60">
            <v>0</v>
          </cell>
          <cell r="X60">
            <v>0</v>
          </cell>
          <cell r="AB60">
            <v>0</v>
          </cell>
          <cell r="AD60">
            <v>0</v>
          </cell>
          <cell r="AE60">
            <v>0</v>
          </cell>
          <cell r="AF60" t="str">
            <v/>
          </cell>
        </row>
        <row r="61">
          <cell r="B61" t="str">
            <v>7.2.2.</v>
          </cell>
          <cell r="C61" t="str">
            <v>на строительство и расширение</v>
          </cell>
          <cell r="D61" t="str">
            <v>тыс.руб</v>
          </cell>
          <cell r="E61">
            <v>126922</v>
          </cell>
          <cell r="F61">
            <v>228129</v>
          </cell>
          <cell r="G61">
            <v>77549</v>
          </cell>
          <cell r="H61">
            <v>15792</v>
          </cell>
          <cell r="I61">
            <v>29289</v>
          </cell>
          <cell r="J61">
            <v>45081</v>
          </cell>
          <cell r="K61">
            <v>109</v>
          </cell>
          <cell r="L61">
            <v>45190</v>
          </cell>
          <cell r="M61">
            <v>32359</v>
          </cell>
          <cell r="N61">
            <v>1478552</v>
          </cell>
          <cell r="O61">
            <v>1435825</v>
          </cell>
          <cell r="P61">
            <v>947139</v>
          </cell>
          <cell r="Q61">
            <v>0</v>
          </cell>
          <cell r="S61">
            <v>83528</v>
          </cell>
          <cell r="T61">
            <v>15792</v>
          </cell>
          <cell r="U61">
            <v>29289</v>
          </cell>
          <cell r="V61">
            <v>45081</v>
          </cell>
          <cell r="W61">
            <v>3016</v>
          </cell>
          <cell r="X61">
            <v>48097</v>
          </cell>
          <cell r="Y61">
            <v>35431</v>
          </cell>
          <cell r="AA61">
            <v>32359</v>
          </cell>
          <cell r="AB61">
            <v>77549</v>
          </cell>
          <cell r="AC61">
            <v>35431</v>
          </cell>
          <cell r="AD61">
            <v>83528</v>
          </cell>
          <cell r="AE61">
            <v>5979</v>
          </cell>
          <cell r="AF61">
            <v>7.7099640227469082E-2</v>
          </cell>
        </row>
        <row r="62">
          <cell r="B62" t="str">
            <v>8.</v>
          </cell>
          <cell r="C62" t="str">
            <v>Приобретение услуг консльтантов в области реструктуризации</v>
          </cell>
          <cell r="D62" t="str">
            <v>тыс.руб</v>
          </cell>
          <cell r="E62">
            <v>0</v>
          </cell>
          <cell r="F62">
            <v>0</v>
          </cell>
          <cell r="G62">
            <v>0</v>
          </cell>
          <cell r="J62">
            <v>0</v>
          </cell>
          <cell r="L62">
            <v>0</v>
          </cell>
          <cell r="S62">
            <v>0</v>
          </cell>
          <cell r="V62">
            <v>0</v>
          </cell>
          <cell r="X62">
            <v>0</v>
          </cell>
          <cell r="AB62">
            <v>0</v>
          </cell>
          <cell r="AD62">
            <v>0</v>
          </cell>
          <cell r="AE62">
            <v>0</v>
          </cell>
          <cell r="AF62" t="str">
            <v/>
          </cell>
        </row>
        <row r="63">
          <cell r="B63" t="str">
            <v>9.</v>
          </cell>
          <cell r="C63" t="str">
            <v>Приобретение НИОКР и прочих консультационных услуг</v>
          </cell>
          <cell r="D63" t="str">
            <v>тыс.руб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 t="str">
            <v/>
          </cell>
        </row>
        <row r="64">
          <cell r="B64" t="str">
            <v>9.1.</v>
          </cell>
          <cell r="C64" t="str">
            <v>в том числе услуг НИОКР</v>
          </cell>
          <cell r="D64" t="str">
            <v>тыс.руб</v>
          </cell>
          <cell r="E64">
            <v>0</v>
          </cell>
          <cell r="F64">
            <v>0</v>
          </cell>
          <cell r="G64">
            <v>0</v>
          </cell>
          <cell r="J64">
            <v>0</v>
          </cell>
          <cell r="L64">
            <v>0</v>
          </cell>
          <cell r="S64">
            <v>0</v>
          </cell>
          <cell r="V64">
            <v>0</v>
          </cell>
          <cell r="X64">
            <v>0</v>
          </cell>
          <cell r="AB64">
            <v>0</v>
          </cell>
          <cell r="AD64">
            <v>0</v>
          </cell>
          <cell r="AE64">
            <v>0</v>
          </cell>
          <cell r="AF64" t="str">
            <v/>
          </cell>
        </row>
        <row r="65">
          <cell r="B65" t="str">
            <v>9.2.</v>
          </cell>
          <cell r="C65" t="str">
            <v>в том числе услуг прочих консультантов</v>
          </cell>
          <cell r="D65" t="str">
            <v>тыс.руб</v>
          </cell>
          <cell r="E65">
            <v>0</v>
          </cell>
          <cell r="F65">
            <v>0</v>
          </cell>
          <cell r="G65">
            <v>0</v>
          </cell>
          <cell r="J65">
            <v>0</v>
          </cell>
          <cell r="L65">
            <v>0</v>
          </cell>
          <cell r="S65">
            <v>0</v>
          </cell>
          <cell r="V65">
            <v>0</v>
          </cell>
          <cell r="X65">
            <v>0</v>
          </cell>
          <cell r="AB65">
            <v>0</v>
          </cell>
          <cell r="AD65">
            <v>0</v>
          </cell>
          <cell r="AE65">
            <v>0</v>
          </cell>
          <cell r="AF65" t="str">
            <v/>
          </cell>
        </row>
        <row r="66">
          <cell r="B66" t="str">
            <v>10.</v>
          </cell>
          <cell r="C66" t="str">
            <v>Приобретение услуг по управлению собственностью</v>
          </cell>
          <cell r="D66" t="str">
            <v>тыс.руб</v>
          </cell>
          <cell r="E66">
            <v>0</v>
          </cell>
          <cell r="F66">
            <v>0</v>
          </cell>
          <cell r="G66">
            <v>0</v>
          </cell>
          <cell r="J66">
            <v>0</v>
          </cell>
          <cell r="L66">
            <v>0</v>
          </cell>
          <cell r="S66">
            <v>0</v>
          </cell>
          <cell r="V66">
            <v>0</v>
          </cell>
          <cell r="X66">
            <v>0</v>
          </cell>
          <cell r="AB66">
            <v>0</v>
          </cell>
          <cell r="AD66">
            <v>0</v>
          </cell>
          <cell r="AE66">
            <v>0</v>
          </cell>
          <cell r="AF66" t="str">
            <v/>
          </cell>
        </row>
        <row r="67">
          <cell r="B67" t="str">
            <v>11.</v>
          </cell>
          <cell r="C67" t="str">
            <v>Приобретение прочих МТР, работ и услуг</v>
          </cell>
          <cell r="D67" t="str">
            <v>тыс.руб</v>
          </cell>
          <cell r="E67">
            <v>130311</v>
          </cell>
          <cell r="F67">
            <v>0</v>
          </cell>
          <cell r="G67">
            <v>0</v>
          </cell>
          <cell r="J67">
            <v>0</v>
          </cell>
          <cell r="L67">
            <v>0</v>
          </cell>
          <cell r="S67">
            <v>0</v>
          </cell>
          <cell r="V67">
            <v>0</v>
          </cell>
          <cell r="X67">
            <v>0</v>
          </cell>
          <cell r="AB67">
            <v>0</v>
          </cell>
          <cell r="AD67">
            <v>0</v>
          </cell>
          <cell r="AE67">
            <v>0</v>
          </cell>
          <cell r="AF67" t="str">
            <v/>
          </cell>
        </row>
        <row r="69">
          <cell r="C69" t="str">
            <v>Закупки</v>
          </cell>
        </row>
        <row r="70">
          <cell r="C70" t="str">
            <v>тыс.руб без НДС</v>
          </cell>
        </row>
        <row r="71">
          <cell r="B71" t="str">
            <v>№ п/п</v>
          </cell>
          <cell r="C71" t="str">
            <v>Виды продукции</v>
          </cell>
          <cell r="D71" t="str">
            <v>Единицы измерения</v>
          </cell>
          <cell r="E71" t="str">
            <v xml:space="preserve"> 2007г. Факт</v>
          </cell>
          <cell r="F71" t="str">
            <v xml:space="preserve"> 2008г. Факт</v>
          </cell>
          <cell r="G71" t="str">
            <v xml:space="preserve"> 2009г. План</v>
          </cell>
          <cell r="H71" t="str">
            <v>В том числе по кварталам</v>
          </cell>
          <cell r="N71" t="str">
            <v xml:space="preserve"> 2010г. Прогноз</v>
          </cell>
          <cell r="O71" t="str">
            <v xml:space="preserve"> 2011г. Прогноз</v>
          </cell>
          <cell r="P71" t="str">
            <v xml:space="preserve"> 2012г. Прогноз</v>
          </cell>
          <cell r="Q71" t="str">
            <v xml:space="preserve"> 2013г. Прогноз</v>
          </cell>
          <cell r="S71" t="str">
            <v xml:space="preserve"> 2009г. Факт</v>
          </cell>
          <cell r="T71" t="str">
            <v>В том числе по кварталам</v>
          </cell>
          <cell r="AA71" t="str">
            <v>План отчётного периода</v>
          </cell>
          <cell r="AC71" t="str">
            <v>Факт за отчётный период</v>
          </cell>
          <cell r="AE71" t="str">
            <v>Отклонение факта от плана за год.</v>
          </cell>
        </row>
        <row r="72">
          <cell r="H72" t="str">
            <v>1 кв.</v>
          </cell>
          <cell r="I72" t="str">
            <v>2 кв.</v>
          </cell>
          <cell r="J72" t="str">
            <v>6 мес.</v>
          </cell>
          <cell r="K72" t="str">
            <v>3 кв.</v>
          </cell>
          <cell r="L72" t="str">
            <v>9 мес.</v>
          </cell>
          <cell r="M72" t="str">
            <v>4 кв.</v>
          </cell>
          <cell r="T72" t="str">
            <v>1 кв.</v>
          </cell>
          <cell r="U72" t="str">
            <v>2 кв.</v>
          </cell>
          <cell r="V72" t="str">
            <v>6 мес.</v>
          </cell>
          <cell r="W72" t="str">
            <v>3 кв.</v>
          </cell>
          <cell r="X72" t="str">
            <v>9 мес.</v>
          </cell>
          <cell r="Y72" t="str">
            <v>4 кв.</v>
          </cell>
          <cell r="AA72" t="str">
            <v>4 квартал</v>
          </cell>
          <cell r="AB72" t="str">
            <v>С начала года</v>
          </cell>
          <cell r="AC72" t="str">
            <v>4 квартал</v>
          </cell>
          <cell r="AD72" t="str">
            <v>С начала года</v>
          </cell>
          <cell r="AE72" t="str">
            <v>Абсолютное</v>
          </cell>
          <cell r="AF72" t="str">
            <v>Относительное</v>
          </cell>
        </row>
        <row r="73">
          <cell r="B73">
            <v>1</v>
          </cell>
          <cell r="C73">
            <v>2</v>
          </cell>
          <cell r="D73">
            <v>3</v>
          </cell>
          <cell r="E73">
            <v>4</v>
          </cell>
          <cell r="F73">
            <v>5</v>
          </cell>
          <cell r="G73">
            <v>6</v>
          </cell>
          <cell r="H73">
            <v>7</v>
          </cell>
          <cell r="I73">
            <v>8</v>
          </cell>
          <cell r="J73">
            <v>9</v>
          </cell>
          <cell r="K73">
            <v>10</v>
          </cell>
          <cell r="L73">
            <v>11</v>
          </cell>
          <cell r="M73">
            <v>12</v>
          </cell>
          <cell r="N73">
            <v>13</v>
          </cell>
          <cell r="O73">
            <v>14</v>
          </cell>
          <cell r="P73">
            <v>15</v>
          </cell>
          <cell r="Q73">
            <v>16</v>
          </cell>
          <cell r="S73">
            <v>17</v>
          </cell>
          <cell r="T73">
            <v>18</v>
          </cell>
          <cell r="U73">
            <v>19</v>
          </cell>
          <cell r="V73">
            <v>20</v>
          </cell>
          <cell r="W73">
            <v>21</v>
          </cell>
          <cell r="X73">
            <v>22</v>
          </cell>
          <cell r="Y73">
            <v>23</v>
          </cell>
          <cell r="AA73">
            <v>24</v>
          </cell>
          <cell r="AB73">
            <v>25</v>
          </cell>
          <cell r="AC73">
            <v>26</v>
          </cell>
          <cell r="AD73">
            <v>27</v>
          </cell>
          <cell r="AE73">
            <v>28</v>
          </cell>
          <cell r="AF73">
            <v>29</v>
          </cell>
        </row>
        <row r="74">
          <cell r="B74" t="str">
            <v>12.</v>
          </cell>
          <cell r="C74" t="str">
            <v>Общая величина закупок  (п.13+п.14)</v>
          </cell>
          <cell r="D74" t="str">
            <v>тыс.руб</v>
          </cell>
          <cell r="E74">
            <v>1045183.7999999999</v>
          </cell>
          <cell r="F74">
            <v>1084266.8</v>
          </cell>
          <cell r="G74">
            <v>526411.1708474576</v>
          </cell>
          <cell r="H74">
            <v>162653.25084745762</v>
          </cell>
          <cell r="I74">
            <v>19944.699999999997</v>
          </cell>
          <cell r="J74">
            <v>182597.95084745763</v>
          </cell>
          <cell r="K74">
            <v>230688.7</v>
          </cell>
          <cell r="L74">
            <v>413286.65084745764</v>
          </cell>
          <cell r="M74">
            <v>113124.52</v>
          </cell>
          <cell r="N74">
            <v>3362988.8</v>
          </cell>
          <cell r="O74">
            <v>3542944.8000000003</v>
          </cell>
          <cell r="P74">
            <v>3193571.8</v>
          </cell>
          <cell r="Q74">
            <v>3759960.3</v>
          </cell>
          <cell r="S74">
            <v>361437.15084745758</v>
          </cell>
          <cell r="T74">
            <v>162653.25084745762</v>
          </cell>
          <cell r="U74">
            <v>19944.699999999997</v>
          </cell>
          <cell r="V74">
            <v>182597.95084745763</v>
          </cell>
          <cell r="W74">
            <v>106075.79999999999</v>
          </cell>
          <cell r="X74">
            <v>288673.75084745762</v>
          </cell>
          <cell r="Y74">
            <v>72763.399999999994</v>
          </cell>
          <cell r="AE74">
            <v>0</v>
          </cell>
          <cell r="AF74" t="str">
            <v/>
          </cell>
        </row>
        <row r="75">
          <cell r="B75" t="str">
            <v>13.</v>
          </cell>
          <cell r="C75" t="str">
            <v>Нерегламентированные закупки</v>
          </cell>
          <cell r="D75" t="str">
            <v>тыс.руб</v>
          </cell>
          <cell r="E75">
            <v>189.6</v>
          </cell>
          <cell r="F75">
            <v>189.6</v>
          </cell>
          <cell r="G75">
            <v>4188.3</v>
          </cell>
          <cell r="I75">
            <v>4188.3</v>
          </cell>
          <cell r="J75">
            <v>4188.3</v>
          </cell>
          <cell r="L75">
            <v>4188.3</v>
          </cell>
          <cell r="S75">
            <v>17469.2</v>
          </cell>
          <cell r="T75">
            <v>0</v>
          </cell>
          <cell r="U75">
            <v>4188.3</v>
          </cell>
          <cell r="V75">
            <v>4188.3</v>
          </cell>
          <cell r="W75">
            <v>2996.4</v>
          </cell>
          <cell r="X75">
            <v>7184.7000000000007</v>
          </cell>
          <cell r="Y75">
            <v>10284.5</v>
          </cell>
          <cell r="AB75">
            <v>4188.3</v>
          </cell>
          <cell r="AC75">
            <v>10284.5</v>
          </cell>
          <cell r="AD75">
            <v>17469.2</v>
          </cell>
          <cell r="AE75">
            <v>13280.900000000001</v>
          </cell>
          <cell r="AF75">
            <v>3.1709524150610036</v>
          </cell>
        </row>
        <row r="76">
          <cell r="B76" t="str">
            <v>14.</v>
          </cell>
          <cell r="C76" t="str">
            <v>Регламентированные  закупки**)</v>
          </cell>
          <cell r="D76" t="str">
            <v>тыс.руб</v>
          </cell>
          <cell r="E76">
            <v>1044994.2</v>
          </cell>
          <cell r="F76">
            <v>1084077.2</v>
          </cell>
          <cell r="G76">
            <v>522222.87084745767</v>
          </cell>
          <cell r="H76">
            <v>162653.25084745762</v>
          </cell>
          <cell r="I76">
            <v>15756.399999999998</v>
          </cell>
          <cell r="J76">
            <v>178409.65084745761</v>
          </cell>
          <cell r="K76">
            <v>230688.7</v>
          </cell>
          <cell r="L76">
            <v>409098.35084745765</v>
          </cell>
          <cell r="M76">
            <v>113124.52</v>
          </cell>
          <cell r="N76">
            <v>3362988.8</v>
          </cell>
          <cell r="O76">
            <v>3542944.8000000003</v>
          </cell>
          <cell r="P76">
            <v>3193571.8</v>
          </cell>
          <cell r="Q76">
            <v>3759960.3</v>
          </cell>
          <cell r="S76">
            <v>343967.95084745763</v>
          </cell>
          <cell r="T76">
            <v>162653.25084745762</v>
          </cell>
          <cell r="U76">
            <v>15756.399999999998</v>
          </cell>
          <cell r="V76">
            <v>178409.65084745761</v>
          </cell>
          <cell r="W76">
            <v>103079.4</v>
          </cell>
          <cell r="X76">
            <v>281489.05084745761</v>
          </cell>
          <cell r="Y76">
            <v>62478.9</v>
          </cell>
          <cell r="AA76">
            <v>113124.52</v>
          </cell>
          <cell r="AB76">
            <v>522222.87084745767</v>
          </cell>
          <cell r="AC76">
            <v>62478.9</v>
          </cell>
          <cell r="AD76">
            <v>343967.95084745763</v>
          </cell>
          <cell r="AE76">
            <v>-178254.92000000004</v>
          </cell>
          <cell r="AF76">
            <v>-0.3413387845513734</v>
          </cell>
        </row>
        <row r="77">
          <cell r="B77" t="str">
            <v>14.1.</v>
          </cell>
          <cell r="C77" t="str">
            <v>Топливо</v>
          </cell>
          <cell r="D77" t="str">
            <v>тыс.руб</v>
          </cell>
          <cell r="E77">
            <v>0</v>
          </cell>
          <cell r="F77">
            <v>679.2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 t="str">
            <v/>
          </cell>
        </row>
        <row r="78">
          <cell r="B78" t="str">
            <v>14.1.1.</v>
          </cell>
          <cell r="C78" t="str">
            <v>Уголь</v>
          </cell>
          <cell r="D78" t="str">
            <v>тыс.руб</v>
          </cell>
          <cell r="E78">
            <v>0</v>
          </cell>
          <cell r="F78">
            <v>0</v>
          </cell>
          <cell r="G78">
            <v>0</v>
          </cell>
          <cell r="J78">
            <v>0</v>
          </cell>
          <cell r="L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 t="str">
            <v/>
          </cell>
        </row>
        <row r="79">
          <cell r="B79" t="str">
            <v>14.1.2.</v>
          </cell>
          <cell r="C79" t="str">
            <v>Мазут</v>
          </cell>
          <cell r="D79" t="str">
            <v>тыс.руб</v>
          </cell>
          <cell r="E79">
            <v>0</v>
          </cell>
          <cell r="F79">
            <v>0</v>
          </cell>
          <cell r="G79">
            <v>0</v>
          </cell>
          <cell r="J79">
            <v>0</v>
          </cell>
          <cell r="L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 t="str">
            <v/>
          </cell>
        </row>
        <row r="80">
          <cell r="B80" t="str">
            <v>14.1.3.</v>
          </cell>
          <cell r="C80" t="str">
            <v>Газ всего</v>
          </cell>
          <cell r="D80" t="str">
            <v>тыс.руб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 t="str">
            <v/>
          </cell>
        </row>
        <row r="81">
          <cell r="B81" t="str">
            <v>14.1.3.1</v>
          </cell>
          <cell r="C81" t="str">
            <v xml:space="preserve">  Газ лимитный</v>
          </cell>
          <cell r="D81" t="str">
            <v>тыс.руб</v>
          </cell>
          <cell r="E81">
            <v>0</v>
          </cell>
          <cell r="F81">
            <v>0</v>
          </cell>
          <cell r="G81">
            <v>0</v>
          </cell>
          <cell r="J81">
            <v>0</v>
          </cell>
          <cell r="L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</row>
        <row r="82">
          <cell r="B82" t="str">
            <v>14.1.3.2</v>
          </cell>
          <cell r="C82" t="str">
            <v xml:space="preserve">  Газ сверхлимитный</v>
          </cell>
          <cell r="D82" t="str">
            <v>тыс.руб</v>
          </cell>
          <cell r="E82">
            <v>0</v>
          </cell>
          <cell r="F82">
            <v>0</v>
          </cell>
          <cell r="G82">
            <v>0</v>
          </cell>
          <cell r="J82">
            <v>0</v>
          </cell>
          <cell r="L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</row>
        <row r="83">
          <cell r="B83" t="str">
            <v>14.1.3.3</v>
          </cell>
          <cell r="C83" t="str">
            <v xml:space="preserve">  Газ коммерческий</v>
          </cell>
          <cell r="D83" t="str">
            <v>тыс.руб</v>
          </cell>
          <cell r="E83">
            <v>0</v>
          </cell>
          <cell r="F83">
            <v>0</v>
          </cell>
          <cell r="G83">
            <v>0</v>
          </cell>
          <cell r="J83">
            <v>0</v>
          </cell>
          <cell r="L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</row>
        <row r="84">
          <cell r="B84" t="str">
            <v>14.1.4.</v>
          </cell>
          <cell r="C84" t="str">
            <v>Прочие</v>
          </cell>
          <cell r="D84" t="str">
            <v>тыс.руб</v>
          </cell>
          <cell r="E84">
            <v>0</v>
          </cell>
          <cell r="F84">
            <v>679.2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 t="str">
            <v/>
          </cell>
        </row>
        <row r="85">
          <cell r="B85" t="str">
            <v>14.2.</v>
          </cell>
          <cell r="C85" t="str">
            <v>Покупная энергия</v>
          </cell>
          <cell r="D85" t="str">
            <v>тыс.руб</v>
          </cell>
          <cell r="E85">
            <v>209270</v>
          </cell>
          <cell r="F85">
            <v>49833</v>
          </cell>
          <cell r="G85">
            <v>0</v>
          </cell>
          <cell r="J85">
            <v>0</v>
          </cell>
          <cell r="L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 t="str">
            <v/>
          </cell>
        </row>
        <row r="86">
          <cell r="B86" t="str">
            <v>14.3.</v>
          </cell>
          <cell r="C86" t="str">
            <v>Поставки</v>
          </cell>
          <cell r="D86" t="str">
            <v>тыс.руб</v>
          </cell>
          <cell r="E86">
            <v>90296</v>
          </cell>
          <cell r="F86">
            <v>52718.799999999996</v>
          </cell>
          <cell r="G86">
            <v>90991.59</v>
          </cell>
          <cell r="H86">
            <v>0</v>
          </cell>
          <cell r="I86">
            <v>0</v>
          </cell>
          <cell r="J86">
            <v>0</v>
          </cell>
          <cell r="K86">
            <v>79891</v>
          </cell>
          <cell r="L86">
            <v>79891</v>
          </cell>
          <cell r="M86">
            <v>11100.59</v>
          </cell>
          <cell r="N86">
            <v>39000</v>
          </cell>
          <cell r="O86">
            <v>48000</v>
          </cell>
          <cell r="P86">
            <v>58000</v>
          </cell>
          <cell r="Q86">
            <v>124439</v>
          </cell>
          <cell r="S86">
            <v>62267.5</v>
          </cell>
          <cell r="T86">
            <v>0</v>
          </cell>
          <cell r="U86">
            <v>0</v>
          </cell>
          <cell r="V86">
            <v>0</v>
          </cell>
          <cell r="W86">
            <v>33206.9</v>
          </cell>
          <cell r="X86">
            <v>33206.9</v>
          </cell>
          <cell r="Y86">
            <v>29060.6</v>
          </cell>
          <cell r="AA86">
            <v>11100.59</v>
          </cell>
          <cell r="AB86">
            <v>90991.59</v>
          </cell>
          <cell r="AC86">
            <v>29060.6</v>
          </cell>
          <cell r="AD86">
            <v>62267.5</v>
          </cell>
          <cell r="AE86">
            <v>-28724.089999999997</v>
          </cell>
          <cell r="AF86">
            <v>-0.31567851490450927</v>
          </cell>
        </row>
        <row r="87">
          <cell r="B87" t="str">
            <v>14.3.1.</v>
          </cell>
          <cell r="C87" t="str">
            <v>на тех перевооружение и реконструкцию</v>
          </cell>
          <cell r="D87" t="str">
            <v>тыс.руб</v>
          </cell>
          <cell r="E87">
            <v>90296</v>
          </cell>
          <cell r="F87">
            <v>52718.799999999996</v>
          </cell>
          <cell r="G87">
            <v>90991.59</v>
          </cell>
          <cell r="H87">
            <v>0</v>
          </cell>
          <cell r="I87">
            <v>0</v>
          </cell>
          <cell r="J87">
            <v>0</v>
          </cell>
          <cell r="K87">
            <v>79891</v>
          </cell>
          <cell r="L87">
            <v>79891</v>
          </cell>
          <cell r="M87">
            <v>11100.59</v>
          </cell>
          <cell r="N87">
            <v>39000</v>
          </cell>
          <cell r="O87">
            <v>48000</v>
          </cell>
          <cell r="P87">
            <v>58000</v>
          </cell>
          <cell r="Q87">
            <v>124439</v>
          </cell>
          <cell r="S87">
            <v>62267.5</v>
          </cell>
          <cell r="T87">
            <v>0</v>
          </cell>
          <cell r="V87">
            <v>0</v>
          </cell>
          <cell r="W87">
            <v>33206.9</v>
          </cell>
          <cell r="X87">
            <v>33206.9</v>
          </cell>
          <cell r="Y87">
            <v>29060.6</v>
          </cell>
          <cell r="AA87">
            <v>11100.59</v>
          </cell>
          <cell r="AB87">
            <v>90991.59</v>
          </cell>
          <cell r="AC87">
            <v>29060.6</v>
          </cell>
          <cell r="AD87">
            <v>62267.5</v>
          </cell>
          <cell r="AE87">
            <v>-28724.089999999997</v>
          </cell>
          <cell r="AF87">
            <v>-0.31567851490450927</v>
          </cell>
        </row>
        <row r="88">
          <cell r="B88" t="str">
            <v>14.3.2.</v>
          </cell>
          <cell r="C88" t="str">
            <v>капстроительство</v>
          </cell>
          <cell r="D88" t="str">
            <v>тыс.руб</v>
          </cell>
          <cell r="E88">
            <v>0</v>
          </cell>
          <cell r="F88">
            <v>0</v>
          </cell>
          <cell r="G88">
            <v>0</v>
          </cell>
          <cell r="J88">
            <v>0</v>
          </cell>
          <cell r="L88">
            <v>0</v>
          </cell>
          <cell r="S88">
            <v>0</v>
          </cell>
          <cell r="T88">
            <v>0</v>
          </cell>
          <cell r="V88">
            <v>0</v>
          </cell>
          <cell r="X88">
            <v>0</v>
          </cell>
          <cell r="AB88">
            <v>0</v>
          </cell>
          <cell r="AD88">
            <v>0</v>
          </cell>
          <cell r="AE88">
            <v>0</v>
          </cell>
          <cell r="AF88" t="str">
            <v/>
          </cell>
        </row>
        <row r="89">
          <cell r="B89" t="str">
            <v>14.4.</v>
          </cell>
          <cell r="C89" t="str">
            <v>Работы и услуги, кроме конусльтационных,управления собственности, НИОКР - всего</v>
          </cell>
          <cell r="D89" t="str">
            <v>тыс.руб</v>
          </cell>
          <cell r="E89">
            <v>658553.19999999995</v>
          </cell>
          <cell r="F89">
            <v>763709.49999999988</v>
          </cell>
          <cell r="G89">
            <v>308661.35627118644</v>
          </cell>
          <cell r="H89">
            <v>106539.77627118643</v>
          </cell>
          <cell r="I89">
            <v>4323.8</v>
          </cell>
          <cell r="J89">
            <v>110863.57627118644</v>
          </cell>
          <cell r="K89">
            <v>103663.65</v>
          </cell>
          <cell r="L89">
            <v>214527.22627118643</v>
          </cell>
          <cell r="M89">
            <v>94134.13</v>
          </cell>
          <cell r="N89">
            <v>3248331.5</v>
          </cell>
          <cell r="O89">
            <v>3415000.7</v>
          </cell>
          <cell r="P89">
            <v>3052982</v>
          </cell>
          <cell r="Q89">
            <v>3633078</v>
          </cell>
          <cell r="S89">
            <v>176817.27627118645</v>
          </cell>
          <cell r="T89">
            <v>106539.77627118643</v>
          </cell>
          <cell r="U89">
            <v>4323.8</v>
          </cell>
          <cell r="V89">
            <v>110863.57627118644</v>
          </cell>
          <cell r="W89">
            <v>33316</v>
          </cell>
          <cell r="X89">
            <v>144179.57627118644</v>
          </cell>
          <cell r="Y89">
            <v>32637.7</v>
          </cell>
          <cell r="AA89">
            <v>94134.13</v>
          </cell>
          <cell r="AB89">
            <v>308661.35627118644</v>
          </cell>
          <cell r="AC89">
            <v>32637.7</v>
          </cell>
          <cell r="AD89">
            <v>176817.27627118645</v>
          </cell>
          <cell r="AE89">
            <v>-131844.07999999999</v>
          </cell>
          <cell r="AF89">
            <v>-0.42714799673258497</v>
          </cell>
        </row>
        <row r="90">
          <cell r="B90" t="str">
            <v>14.4.1.</v>
          </cell>
          <cell r="C90" t="str">
            <v>по ремонту</v>
          </cell>
          <cell r="D90" t="str">
            <v>тыс.руб</v>
          </cell>
          <cell r="E90">
            <v>7495</v>
          </cell>
          <cell r="F90">
            <v>7348</v>
          </cell>
          <cell r="G90">
            <v>27706.976271186439</v>
          </cell>
          <cell r="H90">
            <v>8584.5762711864409</v>
          </cell>
          <cell r="I90">
            <v>2350.9</v>
          </cell>
          <cell r="J90">
            <v>10935.47627118644</v>
          </cell>
          <cell r="K90">
            <v>16771.5</v>
          </cell>
          <cell r="L90">
            <v>27706.976271186439</v>
          </cell>
          <cell r="M90">
            <v>0</v>
          </cell>
          <cell r="N90">
            <v>78724.399999999994</v>
          </cell>
          <cell r="O90">
            <v>83981.3</v>
          </cell>
          <cell r="P90">
            <v>89356.1</v>
          </cell>
          <cell r="Q90">
            <v>41428</v>
          </cell>
          <cell r="S90">
            <v>23747.176271186443</v>
          </cell>
          <cell r="T90">
            <v>8584.5762711864409</v>
          </cell>
          <cell r="U90">
            <v>2350.9</v>
          </cell>
          <cell r="V90">
            <v>10935.47627118644</v>
          </cell>
          <cell r="W90">
            <v>12811.7</v>
          </cell>
          <cell r="X90">
            <v>23747.176271186443</v>
          </cell>
          <cell r="Y90">
            <v>0</v>
          </cell>
          <cell r="AA90">
            <v>0</v>
          </cell>
          <cell r="AB90">
            <v>27706.976271186439</v>
          </cell>
          <cell r="AC90">
            <v>0</v>
          </cell>
          <cell r="AD90">
            <v>23747.176271186443</v>
          </cell>
          <cell r="AE90">
            <v>-3959.7999999999956</v>
          </cell>
          <cell r="AF90">
            <v>-0.14291707479166341</v>
          </cell>
        </row>
        <row r="91">
          <cell r="B91" t="str">
            <v>14.4.2.</v>
          </cell>
          <cell r="C91" t="str">
            <v>по тех. перевооружению и реконструкции</v>
          </cell>
          <cell r="D91" t="str">
            <v>тыс.руб</v>
          </cell>
          <cell r="E91">
            <v>0</v>
          </cell>
          <cell r="F91">
            <v>198819</v>
          </cell>
          <cell r="G91">
            <v>65079.53</v>
          </cell>
          <cell r="H91">
            <v>0</v>
          </cell>
          <cell r="I91">
            <v>0</v>
          </cell>
          <cell r="J91">
            <v>0</v>
          </cell>
          <cell r="K91">
            <v>33164</v>
          </cell>
          <cell r="L91">
            <v>33164</v>
          </cell>
          <cell r="M91">
            <v>31915.53</v>
          </cell>
          <cell r="S91">
            <v>30808.600000000002</v>
          </cell>
          <cell r="T91">
            <v>0</v>
          </cell>
          <cell r="U91">
            <v>0</v>
          </cell>
          <cell r="V91">
            <v>0</v>
          </cell>
          <cell r="W91">
            <v>17143.900000000001</v>
          </cell>
          <cell r="X91">
            <v>17143.900000000001</v>
          </cell>
          <cell r="Y91">
            <v>13664.7</v>
          </cell>
          <cell r="AA91">
            <v>31915.53</v>
          </cell>
          <cell r="AB91">
            <v>65079.53</v>
          </cell>
          <cell r="AC91">
            <v>13664.7</v>
          </cell>
          <cell r="AD91">
            <v>30808.600000000002</v>
          </cell>
          <cell r="AE91">
            <v>-34270.929999999993</v>
          </cell>
          <cell r="AF91">
            <v>-0.52660076063856009</v>
          </cell>
        </row>
        <row r="92">
          <cell r="B92" t="str">
            <v>14.4.3.</v>
          </cell>
          <cell r="C92" t="str">
            <v xml:space="preserve"> по новому  строительству и расширению действующих предприятий</v>
          </cell>
          <cell r="D92" t="str">
            <v>тыс.руб</v>
          </cell>
          <cell r="E92">
            <v>232250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L92">
            <v>0</v>
          </cell>
          <cell r="N92">
            <v>1478552</v>
          </cell>
          <cell r="O92">
            <v>1435825</v>
          </cell>
          <cell r="P92">
            <v>947139</v>
          </cell>
          <cell r="Q92">
            <v>1002896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 t="str">
            <v/>
          </cell>
        </row>
        <row r="93">
          <cell r="B93" t="str">
            <v>14.4.4.</v>
          </cell>
          <cell r="C93" t="str">
            <v>на эксплуатацию</v>
          </cell>
          <cell r="D93" t="str">
            <v>тыс.руб</v>
          </cell>
          <cell r="E93">
            <v>418808.2</v>
          </cell>
          <cell r="F93">
            <v>536599.29999999993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L93">
            <v>0</v>
          </cell>
          <cell r="N93">
            <v>1691055.1</v>
          </cell>
          <cell r="O93">
            <v>1895194.4</v>
          </cell>
          <cell r="P93">
            <v>2016486.9</v>
          </cell>
          <cell r="Q93">
            <v>2588754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AB93">
            <v>0</v>
          </cell>
          <cell r="AD93">
            <v>0</v>
          </cell>
          <cell r="AE93">
            <v>0</v>
          </cell>
          <cell r="AF93" t="str">
            <v/>
          </cell>
        </row>
        <row r="94">
          <cell r="B94" t="str">
            <v>14.4.5.</v>
          </cell>
          <cell r="C94" t="str">
            <v>прочие</v>
          </cell>
          <cell r="D94" t="str">
            <v>тыс.руб</v>
          </cell>
          <cell r="E94">
            <v>0</v>
          </cell>
          <cell r="F94">
            <v>20943.2</v>
          </cell>
          <cell r="G94">
            <v>215874.85</v>
          </cell>
          <cell r="H94">
            <v>97955.199999999997</v>
          </cell>
          <cell r="I94">
            <v>1972.9</v>
          </cell>
          <cell r="J94">
            <v>99928.099999999991</v>
          </cell>
          <cell r="K94">
            <v>53728.15</v>
          </cell>
          <cell r="L94">
            <v>153656.25</v>
          </cell>
          <cell r="M94">
            <v>62218.6</v>
          </cell>
          <cell r="S94">
            <v>122261.49999999999</v>
          </cell>
          <cell r="T94">
            <v>97955.199999999997</v>
          </cell>
          <cell r="U94">
            <v>1972.9</v>
          </cell>
          <cell r="V94">
            <v>99928.099999999991</v>
          </cell>
          <cell r="W94">
            <v>3360.4</v>
          </cell>
          <cell r="X94">
            <v>103288.49999999999</v>
          </cell>
          <cell r="Y94">
            <v>18973</v>
          </cell>
          <cell r="AA94">
            <v>62218.6</v>
          </cell>
          <cell r="AB94">
            <v>215874.85</v>
          </cell>
          <cell r="AC94">
            <v>18973</v>
          </cell>
          <cell r="AD94">
            <v>122261.49999999999</v>
          </cell>
          <cell r="AE94">
            <v>-93613.35000000002</v>
          </cell>
          <cell r="AF94">
            <v>-0.43364639280583178</v>
          </cell>
        </row>
        <row r="95">
          <cell r="B95" t="str">
            <v>14.4.5.1.</v>
          </cell>
          <cell r="C95" t="str">
            <v>в том числе по продукции административно-хозяйственного назаначения</v>
          </cell>
          <cell r="D95" t="str">
            <v>тыс.руб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J95">
            <v>0</v>
          </cell>
          <cell r="L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 t="str">
            <v/>
          </cell>
        </row>
        <row r="96">
          <cell r="B96" t="str">
            <v>14.5.</v>
          </cell>
          <cell r="C96" t="str">
            <v>Услуги консультантов в области реструктуризации</v>
          </cell>
          <cell r="D96" t="str">
            <v>тыс.руб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J96">
            <v>0</v>
          </cell>
          <cell r="L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 t="str">
            <v/>
          </cell>
        </row>
        <row r="97">
          <cell r="B97" t="str">
            <v>14.6.</v>
          </cell>
          <cell r="C97" t="str">
            <v>услуги НИОКР и прочие консультационные услуги</v>
          </cell>
          <cell r="D97" t="str">
            <v>тыс.руб</v>
          </cell>
          <cell r="E97">
            <v>0</v>
          </cell>
          <cell r="F97">
            <v>80618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 t="str">
            <v/>
          </cell>
        </row>
        <row r="98">
          <cell r="B98" t="str">
            <v>14.6.1.</v>
          </cell>
          <cell r="C98" t="str">
            <v xml:space="preserve"> в том числе услуги НИОКР</v>
          </cell>
          <cell r="D98" t="str">
            <v>тыс.руб</v>
          </cell>
          <cell r="E98">
            <v>0</v>
          </cell>
          <cell r="F98">
            <v>0</v>
          </cell>
          <cell r="G98">
            <v>0</v>
          </cell>
          <cell r="J98">
            <v>0</v>
          </cell>
          <cell r="L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 t="str">
            <v/>
          </cell>
        </row>
        <row r="99">
          <cell r="B99" t="str">
            <v>14.6.2.</v>
          </cell>
          <cell r="C99" t="str">
            <v xml:space="preserve"> в том числе прочие консультанционные услуги</v>
          </cell>
          <cell r="D99" t="str">
            <v>тыс.руб</v>
          </cell>
          <cell r="E99">
            <v>0</v>
          </cell>
          <cell r="F99">
            <v>80618</v>
          </cell>
          <cell r="G99">
            <v>0</v>
          </cell>
          <cell r="J99">
            <v>0</v>
          </cell>
          <cell r="L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 t="str">
            <v/>
          </cell>
        </row>
        <row r="100">
          <cell r="B100" t="str">
            <v>14.7.</v>
          </cell>
          <cell r="C100" t="str">
            <v>услуги управления собственностью</v>
          </cell>
          <cell r="D100" t="str">
            <v>тыс.руб</v>
          </cell>
          <cell r="E100">
            <v>0</v>
          </cell>
          <cell r="F100">
            <v>70000</v>
          </cell>
          <cell r="G100">
            <v>0</v>
          </cell>
          <cell r="J100">
            <v>0</v>
          </cell>
          <cell r="L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 t="str">
            <v/>
          </cell>
        </row>
        <row r="101">
          <cell r="B101" t="str">
            <v>14.8.</v>
          </cell>
          <cell r="C101" t="str">
            <v xml:space="preserve"> сырье и материалы</v>
          </cell>
          <cell r="D101" t="str">
            <v>тыс.руб</v>
          </cell>
          <cell r="E101">
            <v>86875</v>
          </cell>
          <cell r="F101">
            <v>66518.7</v>
          </cell>
          <cell r="G101">
            <v>122569.92457627118</v>
          </cell>
          <cell r="H101">
            <v>56113.474576271183</v>
          </cell>
          <cell r="I101">
            <v>11432.599999999999</v>
          </cell>
          <cell r="J101">
            <v>67546.074576271174</v>
          </cell>
          <cell r="K101">
            <v>47134.05</v>
          </cell>
          <cell r="L101">
            <v>114680.12457627118</v>
          </cell>
          <cell r="M101">
            <v>7889.8</v>
          </cell>
          <cell r="N101">
            <v>75657.3</v>
          </cell>
          <cell r="O101">
            <v>79944.100000000006</v>
          </cell>
          <cell r="P101">
            <v>82589.8</v>
          </cell>
          <cell r="Q101">
            <v>2443.3000000000002</v>
          </cell>
          <cell r="S101">
            <v>104883.17457627118</v>
          </cell>
          <cell r="T101">
            <v>56113.474576271183</v>
          </cell>
          <cell r="U101">
            <v>11432.599999999999</v>
          </cell>
          <cell r="V101">
            <v>67546.074576271174</v>
          </cell>
          <cell r="W101">
            <v>36556.5</v>
          </cell>
          <cell r="X101">
            <v>104102.57457627117</v>
          </cell>
          <cell r="Y101">
            <v>780.6</v>
          </cell>
          <cell r="AA101">
            <v>7889.8</v>
          </cell>
          <cell r="AB101">
            <v>122569.92457627118</v>
          </cell>
          <cell r="AC101">
            <v>780.6</v>
          </cell>
          <cell r="AD101">
            <v>104883.17457627118</v>
          </cell>
          <cell r="AE101">
            <v>-17686.75</v>
          </cell>
          <cell r="AF101">
            <v>-0.14429926477595345</v>
          </cell>
        </row>
        <row r="102">
          <cell r="B102" t="str">
            <v>14.8.1.</v>
          </cell>
          <cell r="C102" t="str">
            <v xml:space="preserve"> на эксплуатацию</v>
          </cell>
          <cell r="D102" t="str">
            <v>тыс.руб</v>
          </cell>
          <cell r="E102">
            <v>53454</v>
          </cell>
          <cell r="F102">
            <v>27793.5</v>
          </cell>
          <cell r="G102">
            <v>7219.4</v>
          </cell>
          <cell r="H102">
            <v>0</v>
          </cell>
          <cell r="I102">
            <v>7219.4</v>
          </cell>
          <cell r="J102">
            <v>7219.4</v>
          </cell>
          <cell r="K102">
            <v>0</v>
          </cell>
          <cell r="L102">
            <v>7219.4</v>
          </cell>
          <cell r="N102">
            <v>37533.5</v>
          </cell>
          <cell r="O102">
            <v>68136.800000000003</v>
          </cell>
          <cell r="P102">
            <v>63414.400000000001</v>
          </cell>
          <cell r="Q102">
            <v>1401.5</v>
          </cell>
          <cell r="S102">
            <v>22320.799999999996</v>
          </cell>
          <cell r="T102">
            <v>0</v>
          </cell>
          <cell r="U102">
            <v>7219.4</v>
          </cell>
          <cell r="V102">
            <v>7219.4</v>
          </cell>
          <cell r="W102">
            <v>14320.8</v>
          </cell>
          <cell r="X102">
            <v>21540.199999999997</v>
          </cell>
          <cell r="Y102">
            <v>780.6</v>
          </cell>
          <cell r="AB102">
            <v>7219.4</v>
          </cell>
          <cell r="AC102">
            <v>780.6</v>
          </cell>
          <cell r="AD102">
            <v>22320.799999999996</v>
          </cell>
          <cell r="AE102">
            <v>15101.399999999996</v>
          </cell>
          <cell r="AF102">
            <v>2.0917804803723294</v>
          </cell>
        </row>
        <row r="103">
          <cell r="B103" t="str">
            <v>14.8.2.</v>
          </cell>
          <cell r="C103" t="str">
            <v xml:space="preserve"> на ремонт</v>
          </cell>
          <cell r="D103" t="str">
            <v>тыс.руб</v>
          </cell>
          <cell r="E103">
            <v>33421</v>
          </cell>
          <cell r="F103">
            <v>33343.800000000003</v>
          </cell>
          <cell r="G103">
            <v>50570.483898305087</v>
          </cell>
          <cell r="H103">
            <v>12157.033898305084</v>
          </cell>
          <cell r="I103">
            <v>4213.2</v>
          </cell>
          <cell r="J103">
            <v>16370.233898305083</v>
          </cell>
          <cell r="K103">
            <v>31322.45</v>
          </cell>
          <cell r="L103">
            <v>47692.683898305084</v>
          </cell>
          <cell r="M103">
            <v>2877.8</v>
          </cell>
          <cell r="N103">
            <v>15010</v>
          </cell>
          <cell r="O103">
            <v>11807.3</v>
          </cell>
          <cell r="P103">
            <v>19175.400000000001</v>
          </cell>
          <cell r="Q103">
            <v>1041.8</v>
          </cell>
          <cell r="S103">
            <v>34423.233898305087</v>
          </cell>
          <cell r="T103">
            <v>12157.033898305084</v>
          </cell>
          <cell r="U103">
            <v>4213.2</v>
          </cell>
          <cell r="V103">
            <v>16370.233898305083</v>
          </cell>
          <cell r="W103">
            <v>18053</v>
          </cell>
          <cell r="X103">
            <v>34423.233898305087</v>
          </cell>
          <cell r="Y103">
            <v>0</v>
          </cell>
          <cell r="AA103">
            <v>2877.8</v>
          </cell>
          <cell r="AB103">
            <v>50570.483898305087</v>
          </cell>
          <cell r="AC103">
            <v>0</v>
          </cell>
          <cell r="AD103">
            <v>34423.233898305087</v>
          </cell>
          <cell r="AE103">
            <v>-16147.25</v>
          </cell>
          <cell r="AF103">
            <v>-0.31930186850636777</v>
          </cell>
        </row>
        <row r="104">
          <cell r="B104" t="str">
            <v>14.8.3.</v>
          </cell>
          <cell r="C104" t="str">
            <v xml:space="preserve"> прочие</v>
          </cell>
          <cell r="D104" t="str">
            <v>тыс.руб</v>
          </cell>
          <cell r="E104">
            <v>0</v>
          </cell>
          <cell r="F104">
            <v>5381.4</v>
          </cell>
          <cell r="G104">
            <v>64780.040677966099</v>
          </cell>
          <cell r="H104">
            <v>43956.4406779661</v>
          </cell>
          <cell r="J104">
            <v>43956.4406779661</v>
          </cell>
          <cell r="K104">
            <v>15811.6</v>
          </cell>
          <cell r="L104">
            <v>59768.040677966099</v>
          </cell>
          <cell r="M104">
            <v>5012</v>
          </cell>
          <cell r="N104">
            <v>23113.8</v>
          </cell>
          <cell r="S104">
            <v>48139.140677966097</v>
          </cell>
          <cell r="T104">
            <v>43956.4406779661</v>
          </cell>
          <cell r="U104">
            <v>0</v>
          </cell>
          <cell r="V104">
            <v>43956.4406779661</v>
          </cell>
          <cell r="W104">
            <v>4182.7</v>
          </cell>
          <cell r="X104">
            <v>48139.140677966097</v>
          </cell>
          <cell r="Y104">
            <v>0</v>
          </cell>
          <cell r="AA104">
            <v>5012</v>
          </cell>
          <cell r="AB104">
            <v>64780.040677966099</v>
          </cell>
          <cell r="AC104">
            <v>0</v>
          </cell>
          <cell r="AD104">
            <v>48139.140677966097</v>
          </cell>
          <cell r="AE104">
            <v>-16640.900000000001</v>
          </cell>
          <cell r="AF104">
            <v>-0.25688313600673823</v>
          </cell>
        </row>
        <row r="105">
          <cell r="B105" t="str">
            <v>14.8.3.1.</v>
          </cell>
          <cell r="C105" t="str">
            <v>в том числе продукция административно-хозяйственного назначения</v>
          </cell>
          <cell r="D105" t="str">
            <v>тыс.руб</v>
          </cell>
          <cell r="E105">
            <v>0</v>
          </cell>
          <cell r="F105">
            <v>0</v>
          </cell>
          <cell r="G105">
            <v>0</v>
          </cell>
          <cell r="J105">
            <v>0</v>
          </cell>
          <cell r="L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 t="str">
            <v/>
          </cell>
        </row>
        <row r="106">
          <cell r="B106" t="str">
            <v>15.</v>
          </cell>
          <cell r="C106" t="str">
            <v>из пункта 12 Общая величина закупок без топлива и покупки энергии</v>
          </cell>
          <cell r="D106" t="str">
            <v>тыс.руб</v>
          </cell>
          <cell r="E106">
            <v>835724.2</v>
          </cell>
          <cell r="F106">
            <v>1033754.6000000001</v>
          </cell>
          <cell r="G106">
            <v>526411.22</v>
          </cell>
          <cell r="H106">
            <v>162653.29999999999</v>
          </cell>
          <cell r="I106">
            <v>19944.7</v>
          </cell>
          <cell r="J106">
            <v>182598</v>
          </cell>
          <cell r="K106">
            <v>230688.7</v>
          </cell>
          <cell r="L106">
            <v>413286.7</v>
          </cell>
          <cell r="M106">
            <v>113124.52</v>
          </cell>
          <cell r="N106">
            <v>3362988.8</v>
          </cell>
          <cell r="O106">
            <v>3542944.8000000003</v>
          </cell>
          <cell r="P106">
            <v>3193571.8</v>
          </cell>
          <cell r="Q106">
            <v>3759960.3</v>
          </cell>
          <cell r="S106">
            <v>361437.19999999995</v>
          </cell>
          <cell r="T106">
            <v>162653.29999999999</v>
          </cell>
          <cell r="U106">
            <v>19944.7</v>
          </cell>
          <cell r="V106">
            <v>182598</v>
          </cell>
          <cell r="W106">
            <v>106075.79999999999</v>
          </cell>
          <cell r="X106">
            <v>288673.8</v>
          </cell>
          <cell r="Y106">
            <v>72763.399999999994</v>
          </cell>
          <cell r="AA106">
            <v>113124.52</v>
          </cell>
          <cell r="AB106">
            <v>526411.22</v>
          </cell>
          <cell r="AC106">
            <v>72763.399999999994</v>
          </cell>
          <cell r="AD106">
            <v>361437.19999999995</v>
          </cell>
          <cell r="AE106">
            <v>-164974.02000000002</v>
          </cell>
          <cell r="AF106">
            <v>-0.31339381406042227</v>
          </cell>
        </row>
        <row r="107">
          <cell r="B107" t="str">
            <v>16.</v>
          </cell>
          <cell r="C107" t="str">
            <v>из пункта 14 Регламентированные закупки без топлива и покупки энергии</v>
          </cell>
          <cell r="D107" t="str">
            <v>тыс.руб</v>
          </cell>
          <cell r="E107">
            <v>835724.2</v>
          </cell>
          <cell r="F107">
            <v>1033565</v>
          </cell>
          <cell r="G107">
            <v>522222.87084745767</v>
          </cell>
          <cell r="H107">
            <v>162653.25084745762</v>
          </cell>
          <cell r="I107">
            <v>15756.399999999998</v>
          </cell>
          <cell r="J107">
            <v>178409.65084745761</v>
          </cell>
          <cell r="K107">
            <v>230688.7</v>
          </cell>
          <cell r="L107">
            <v>409098.35084745765</v>
          </cell>
          <cell r="M107">
            <v>113124.52</v>
          </cell>
          <cell r="N107">
            <v>3362988.8</v>
          </cell>
          <cell r="O107">
            <v>3542944.8000000003</v>
          </cell>
          <cell r="P107">
            <v>3193571.8</v>
          </cell>
          <cell r="Q107">
            <v>3759960.3</v>
          </cell>
          <cell r="S107">
            <v>343967.95084745763</v>
          </cell>
          <cell r="T107">
            <v>162653.25084745762</v>
          </cell>
          <cell r="U107">
            <v>15756.399999999998</v>
          </cell>
          <cell r="V107">
            <v>178409.65084745761</v>
          </cell>
          <cell r="W107">
            <v>103079.4</v>
          </cell>
          <cell r="X107">
            <v>281489.05084745761</v>
          </cell>
          <cell r="Y107">
            <v>62478.9</v>
          </cell>
          <cell r="AA107">
            <v>113124.52</v>
          </cell>
          <cell r="AB107">
            <v>522222.87084745767</v>
          </cell>
          <cell r="AC107">
            <v>62478.9</v>
          </cell>
          <cell r="AD107">
            <v>343967.95084745763</v>
          </cell>
          <cell r="AE107">
            <v>-178254.92000000004</v>
          </cell>
          <cell r="AF107">
            <v>-0.3413387845513734</v>
          </cell>
        </row>
        <row r="108">
          <cell r="B108" t="str">
            <v>17.</v>
          </cell>
          <cell r="C108" t="str">
            <v>Доля регламентированных закупок без топлива и покупки энергии в общем объеме закупок без топлива и покупки энергии (%)**) (п.16/п.15*100)</v>
          </cell>
          <cell r="D108" t="str">
            <v>%</v>
          </cell>
          <cell r="E108">
            <v>1</v>
          </cell>
          <cell r="F108">
            <v>0.99981659090078046</v>
          </cell>
          <cell r="G108">
            <v>0.99204357925246678</v>
          </cell>
          <cell r="H108">
            <v>0.99999969780789955</v>
          </cell>
          <cell r="I108">
            <v>0.79000436206109881</v>
          </cell>
          <cell r="J108">
            <v>0.97706245877532949</v>
          </cell>
          <cell r="K108">
            <v>1</v>
          </cell>
          <cell r="L108">
            <v>0.98986575383978637</v>
          </cell>
          <cell r="M108">
            <v>1</v>
          </cell>
          <cell r="N108">
            <v>1</v>
          </cell>
          <cell r="O108">
            <v>1</v>
          </cell>
          <cell r="P108">
            <v>1</v>
          </cell>
          <cell r="Q108">
            <v>1</v>
          </cell>
          <cell r="S108">
            <v>0.95166726293657011</v>
          </cell>
          <cell r="T108">
            <v>0.99999969780789955</v>
          </cell>
          <cell r="U108">
            <v>0.79000436206109881</v>
          </cell>
          <cell r="V108">
            <v>0.97706245877532949</v>
          </cell>
          <cell r="W108">
            <v>0.97175227525976715</v>
          </cell>
          <cell r="X108">
            <v>0.97511118379103889</v>
          </cell>
          <cell r="Y108">
            <v>0.85865833647135792</v>
          </cell>
          <cell r="AA108">
            <v>1</v>
          </cell>
          <cell r="AB108">
            <v>0.99204357925246678</v>
          </cell>
          <cell r="AC108">
            <v>0.85865833647135792</v>
          </cell>
          <cell r="AD108">
            <v>0.95166726293657011</v>
          </cell>
          <cell r="AE108">
            <v>-4.0376316315896665E-2</v>
          </cell>
          <cell r="AF108">
            <v>-4.0700143784329894E-2</v>
          </cell>
        </row>
        <row r="109">
          <cell r="B109" t="str">
            <v>18.</v>
          </cell>
          <cell r="C109" t="str">
            <v>Доля регламентированных закупок   в общем объеме закупок  (%)**) (п.14/п.12*100)</v>
          </cell>
          <cell r="D109" t="str">
            <v>%</v>
          </cell>
          <cell r="E109">
            <v>0.99981859649948657</v>
          </cell>
          <cell r="F109">
            <v>0.99982513528957995</v>
          </cell>
          <cell r="G109">
            <v>0.99204367188246156</v>
          </cell>
          <cell r="H109">
            <v>1</v>
          </cell>
          <cell r="I109">
            <v>0.79000436206109892</v>
          </cell>
          <cell r="J109">
            <v>0.97706272178542175</v>
          </cell>
          <cell r="K109">
            <v>1</v>
          </cell>
          <cell r="L109">
            <v>0.98986587156538508</v>
          </cell>
          <cell r="M109">
            <v>1</v>
          </cell>
          <cell r="N109">
            <v>1</v>
          </cell>
          <cell r="O109">
            <v>1</v>
          </cell>
          <cell r="P109">
            <v>1</v>
          </cell>
          <cell r="Q109">
            <v>1</v>
          </cell>
          <cell r="S109">
            <v>0.95166739235565545</v>
          </cell>
          <cell r="T109">
            <v>1</v>
          </cell>
          <cell r="U109">
            <v>0.79000436206109892</v>
          </cell>
          <cell r="V109">
            <v>0.97706272178542175</v>
          </cell>
          <cell r="W109">
            <v>0.97175227525976715</v>
          </cell>
          <cell r="X109">
            <v>0.97511134982343239</v>
          </cell>
          <cell r="Y109">
            <v>0.85865833647135792</v>
          </cell>
          <cell r="AA109">
            <v>1</v>
          </cell>
          <cell r="AB109">
            <v>0.99204367188246156</v>
          </cell>
          <cell r="AC109">
            <v>0.85865833647135792</v>
          </cell>
          <cell r="AD109">
            <v>0.95166739235565545</v>
          </cell>
          <cell r="AE109">
            <v>-4.0376279526806114E-2</v>
          </cell>
          <cell r="AF109">
            <v>-4.0700102899895257E-2</v>
          </cell>
        </row>
        <row r="110">
          <cell r="C110" t="str">
            <v>Примечания:</v>
          </cell>
        </row>
        <row r="111">
          <cell r="C111" t="str">
            <v>*) Без топлива</v>
          </cell>
        </row>
        <row r="112">
          <cell r="C112" t="str">
            <v>**) Включая конкурентные процедуры, предусмотренные Системой стандартов по организации закупочной деятельности, принятые ОАО РАО "ЕЭС России"</v>
          </cell>
        </row>
        <row r="113">
          <cell r="B113" t="str">
            <v>Показатели не вошедшие в формат бизнес-плана, но необходимые для формирования БП</v>
          </cell>
        </row>
        <row r="114">
          <cell r="B114" t="str">
            <v>№ п/п</v>
          </cell>
          <cell r="C114" t="str">
            <v>Дополнительный показатель</v>
          </cell>
          <cell r="D114" t="str">
            <v>Единицы измерения</v>
          </cell>
        </row>
        <row r="116">
          <cell r="B116">
            <v>1</v>
          </cell>
          <cell r="C116">
            <v>2</v>
          </cell>
          <cell r="D116">
            <v>3</v>
          </cell>
        </row>
        <row r="117">
          <cell r="B117" t="str">
            <v>14.9.</v>
          </cell>
          <cell r="C117" t="str">
            <v>Прочие МТР, работы и услуги</v>
          </cell>
          <cell r="D117" t="str">
            <v>тыс.руб</v>
          </cell>
        </row>
        <row r="118">
          <cell r="B118">
            <v>2</v>
          </cell>
        </row>
        <row r="119">
          <cell r="B119">
            <v>3</v>
          </cell>
        </row>
        <row r="120">
          <cell r="B120">
            <v>4</v>
          </cell>
        </row>
        <row r="121">
          <cell r="B121">
            <v>5</v>
          </cell>
        </row>
        <row r="122">
          <cell r="B122">
            <v>6</v>
          </cell>
        </row>
        <row r="123">
          <cell r="B123">
            <v>7</v>
          </cell>
        </row>
        <row r="124">
          <cell r="B124">
            <v>8</v>
          </cell>
        </row>
        <row r="125">
          <cell r="B125">
            <v>9</v>
          </cell>
        </row>
        <row r="126">
          <cell r="B126">
            <v>10</v>
          </cell>
        </row>
        <row r="127">
          <cell r="B127">
            <v>11</v>
          </cell>
        </row>
        <row r="128">
          <cell r="B128">
            <v>12</v>
          </cell>
        </row>
        <row r="129">
          <cell r="B129">
            <v>13</v>
          </cell>
        </row>
        <row r="130">
          <cell r="B130">
            <v>14</v>
          </cell>
        </row>
        <row r="131">
          <cell r="B131">
            <v>15</v>
          </cell>
        </row>
        <row r="132">
          <cell r="B132">
            <v>16</v>
          </cell>
        </row>
        <row r="133">
          <cell r="B133">
            <v>17</v>
          </cell>
        </row>
        <row r="134">
          <cell r="B134">
            <v>18</v>
          </cell>
        </row>
        <row r="135">
          <cell r="B135">
            <v>19</v>
          </cell>
        </row>
        <row r="136">
          <cell r="B136">
            <v>20</v>
          </cell>
        </row>
        <row r="137">
          <cell r="B137">
            <v>21</v>
          </cell>
        </row>
        <row r="138">
          <cell r="B138">
            <v>22</v>
          </cell>
        </row>
        <row r="139">
          <cell r="B139">
            <v>23</v>
          </cell>
        </row>
        <row r="140">
          <cell r="B140">
            <v>24</v>
          </cell>
        </row>
        <row r="141">
          <cell r="B141">
            <v>25</v>
          </cell>
        </row>
        <row r="142">
          <cell r="B142">
            <v>26</v>
          </cell>
        </row>
        <row r="143">
          <cell r="B143">
            <v>27</v>
          </cell>
        </row>
      </sheetData>
      <sheetData sheetId="13">
        <row r="1">
          <cell r="B1" t="str">
            <v>f02</v>
          </cell>
          <cell r="C1" t="str">
            <v>f03</v>
          </cell>
          <cell r="D1" t="str">
            <v>f04</v>
          </cell>
        </row>
        <row r="2">
          <cell r="B2" t="str">
            <v>a</v>
          </cell>
          <cell r="C2" t="str">
            <v>a</v>
          </cell>
          <cell r="D2" t="str">
            <v>a</v>
          </cell>
        </row>
        <row r="3">
          <cell r="B3" t="str">
            <v>a</v>
          </cell>
          <cell r="C3" t="str">
            <v>a</v>
          </cell>
          <cell r="D3" t="str">
            <v>a</v>
          </cell>
        </row>
        <row r="4">
          <cell r="B4" t="str">
            <v>a</v>
          </cell>
          <cell r="C4" t="str">
            <v>a</v>
          </cell>
          <cell r="D4" t="str">
            <v>a</v>
          </cell>
        </row>
        <row r="5">
          <cell r="D5" t="str">
            <v>10. Оплата труда(План)</v>
          </cell>
          <cell r="S5" t="str">
            <v>10. Оплата труда (Выполнение)</v>
          </cell>
          <cell r="AA5" t="str">
            <v xml:space="preserve">10. Оплата труда(область анализа)  </v>
          </cell>
        </row>
        <row r="6">
          <cell r="A6" t="str">
            <v xml:space="preserve"> </v>
          </cell>
          <cell r="B6" t="str">
            <v>№ п/п</v>
          </cell>
          <cell r="C6" t="str">
            <v xml:space="preserve"> </v>
          </cell>
          <cell r="D6" t="str">
            <v>Единицы измерения</v>
          </cell>
          <cell r="E6" t="str">
            <v xml:space="preserve"> 2007г. Факт</v>
          </cell>
          <cell r="F6" t="str">
            <v xml:space="preserve"> 2008г. Факт</v>
          </cell>
          <cell r="G6" t="str">
            <v xml:space="preserve"> 2009г. План</v>
          </cell>
          <cell r="H6" t="str">
            <v>В том числе по кварталам</v>
          </cell>
          <cell r="N6" t="str">
            <v xml:space="preserve"> 2010г. Прогноз</v>
          </cell>
          <cell r="O6" t="str">
            <v xml:space="preserve"> 2011г. Прогноз</v>
          </cell>
          <cell r="P6" t="str">
            <v xml:space="preserve"> 2012г. Прогноз</v>
          </cell>
          <cell r="Q6" t="str">
            <v xml:space="preserve"> 2013г. Прогноз</v>
          </cell>
          <cell r="R6" t="str">
            <v>Рабочая область для вычислений</v>
          </cell>
          <cell r="S6" t="str">
            <v xml:space="preserve"> 2009г. Факт</v>
          </cell>
          <cell r="T6" t="str">
            <v>В том числе по кварталам</v>
          </cell>
          <cell r="AA6" t="str">
            <v>План отчётного периода</v>
          </cell>
          <cell r="AC6" t="str">
            <v>Факт за отчётный период</v>
          </cell>
          <cell r="AE6" t="str">
            <v>Отклонение факта от плана за год.</v>
          </cell>
          <cell r="AG6" t="str">
            <v>Рабочая область для вычислений</v>
          </cell>
          <cell r="AH6" t="str">
            <v>Рабочая область для вычислений</v>
          </cell>
        </row>
        <row r="7">
          <cell r="A7" t="str">
            <v xml:space="preserve"> </v>
          </cell>
          <cell r="H7" t="str">
            <v>1 кв.</v>
          </cell>
          <cell r="I7" t="str">
            <v>2 кв.</v>
          </cell>
          <cell r="J7" t="str">
            <v>6 мес.</v>
          </cell>
          <cell r="K7" t="str">
            <v>3 кв.</v>
          </cell>
          <cell r="L7" t="str">
            <v>9 мес.</v>
          </cell>
          <cell r="M7" t="str">
            <v>4 кв.</v>
          </cell>
          <cell r="T7" t="str">
            <v>1 кв.</v>
          </cell>
          <cell r="U7" t="str">
            <v>2 кв.</v>
          </cell>
          <cell r="V7" t="str">
            <v>6 мес.</v>
          </cell>
          <cell r="W7" t="str">
            <v>3 кв.</v>
          </cell>
          <cell r="X7" t="str">
            <v>9 мес.</v>
          </cell>
          <cell r="Y7" t="str">
            <v>4 кв.</v>
          </cell>
          <cell r="AA7" t="str">
            <v>4 квартал</v>
          </cell>
          <cell r="AB7" t="str">
            <v>С начала года</v>
          </cell>
          <cell r="AC7" t="str">
            <v>4 квартал</v>
          </cell>
          <cell r="AD7" t="str">
            <v>С начала года</v>
          </cell>
          <cell r="AE7" t="str">
            <v>Абсолютное</v>
          </cell>
          <cell r="AF7" t="str">
            <v>Относительное</v>
          </cell>
        </row>
        <row r="8">
          <cell r="A8" t="str">
            <v xml:space="preserve"> </v>
          </cell>
          <cell r="B8">
            <v>1</v>
          </cell>
          <cell r="C8">
            <v>2</v>
          </cell>
          <cell r="D8">
            <v>3</v>
          </cell>
          <cell r="E8">
            <v>4</v>
          </cell>
          <cell r="F8">
            <v>5</v>
          </cell>
          <cell r="G8">
            <v>6</v>
          </cell>
          <cell r="H8">
            <v>7</v>
          </cell>
          <cell r="I8">
            <v>8</v>
          </cell>
          <cell r="J8">
            <v>9</v>
          </cell>
          <cell r="K8">
            <v>10</v>
          </cell>
          <cell r="L8">
            <v>11</v>
          </cell>
          <cell r="M8">
            <v>12</v>
          </cell>
          <cell r="N8">
            <v>13</v>
          </cell>
          <cell r="O8">
            <v>14</v>
          </cell>
          <cell r="P8">
            <v>15</v>
          </cell>
          <cell r="Q8">
            <v>16</v>
          </cell>
          <cell r="S8">
            <v>17</v>
          </cell>
          <cell r="T8">
            <v>18</v>
          </cell>
          <cell r="U8">
            <v>19</v>
          </cell>
          <cell r="V8">
            <v>20</v>
          </cell>
          <cell r="W8">
            <v>21</v>
          </cell>
          <cell r="X8">
            <v>22</v>
          </cell>
          <cell r="Y8">
            <v>23</v>
          </cell>
          <cell r="AA8">
            <v>24</v>
          </cell>
          <cell r="AB8">
            <v>25</v>
          </cell>
          <cell r="AC8">
            <v>26</v>
          </cell>
          <cell r="AD8">
            <v>27</v>
          </cell>
          <cell r="AE8">
            <v>28</v>
          </cell>
          <cell r="AF8">
            <v>29</v>
          </cell>
        </row>
        <row r="9">
          <cell r="B9" t="str">
            <v>I</v>
          </cell>
          <cell r="C9" t="str">
            <v>Основная деятельность (ОД)</v>
          </cell>
        </row>
        <row r="10">
          <cell r="C10" t="str">
            <v>Руководители</v>
          </cell>
        </row>
        <row r="11">
          <cell r="B11">
            <v>1</v>
          </cell>
          <cell r="C11" t="str">
            <v>Среднесписочная численность</v>
          </cell>
          <cell r="D11" t="str">
            <v>чел.</v>
          </cell>
          <cell r="E11">
            <v>266.10000000000002</v>
          </cell>
          <cell r="F11">
            <v>284.5</v>
          </cell>
          <cell r="G11">
            <v>306.75</v>
          </cell>
          <cell r="H11">
            <v>287</v>
          </cell>
          <cell r="I11">
            <v>287</v>
          </cell>
          <cell r="J11">
            <v>287</v>
          </cell>
          <cell r="K11">
            <v>317</v>
          </cell>
          <cell r="L11">
            <v>297</v>
          </cell>
          <cell r="M11">
            <v>336</v>
          </cell>
          <cell r="N11">
            <v>336</v>
          </cell>
          <cell r="O11">
            <v>259</v>
          </cell>
          <cell r="P11">
            <v>259</v>
          </cell>
          <cell r="S11">
            <v>305.75</v>
          </cell>
          <cell r="T11">
            <v>287</v>
          </cell>
          <cell r="U11">
            <v>287</v>
          </cell>
          <cell r="V11">
            <v>287</v>
          </cell>
          <cell r="W11">
            <v>314</v>
          </cell>
          <cell r="X11">
            <v>295.7</v>
          </cell>
          <cell r="Y11">
            <v>335</v>
          </cell>
          <cell r="AA11">
            <v>336</v>
          </cell>
          <cell r="AB11">
            <v>306.75</v>
          </cell>
          <cell r="AC11">
            <v>335</v>
          </cell>
          <cell r="AD11">
            <v>305.75</v>
          </cell>
          <cell r="AE11">
            <v>-1</v>
          </cell>
          <cell r="AF11">
            <v>-3.2599837000814994E-3</v>
          </cell>
        </row>
        <row r="12">
          <cell r="B12">
            <v>2</v>
          </cell>
          <cell r="C12" t="str">
            <v>Средний должностной оклад</v>
          </cell>
          <cell r="D12" t="str">
            <v>руб.</v>
          </cell>
          <cell r="E12">
            <v>16491.732431416764</v>
          </cell>
          <cell r="F12">
            <v>17615.900000000001</v>
          </cell>
          <cell r="G12">
            <v>20359.509543602278</v>
          </cell>
          <cell r="H12">
            <v>20701.3</v>
          </cell>
          <cell r="I12">
            <v>20461</v>
          </cell>
          <cell r="J12">
            <v>20581.150000000001</v>
          </cell>
          <cell r="K12">
            <v>19078.23</v>
          </cell>
          <cell r="L12">
            <v>20046.441088664418</v>
          </cell>
          <cell r="M12">
            <v>21189.7</v>
          </cell>
          <cell r="N12">
            <v>20785.22</v>
          </cell>
          <cell r="O12">
            <v>23209.407533658301</v>
          </cell>
          <cell r="P12">
            <v>24694.809615812432</v>
          </cell>
          <cell r="S12">
            <v>20203.22444807849</v>
          </cell>
          <cell r="T12">
            <v>20701.3</v>
          </cell>
          <cell r="U12">
            <v>20461</v>
          </cell>
          <cell r="V12">
            <v>20581.150000000001</v>
          </cell>
          <cell r="W12">
            <v>19078.599999999999</v>
          </cell>
          <cell r="X12">
            <v>20070.184308420692</v>
          </cell>
          <cell r="Y12">
            <v>20609.8</v>
          </cell>
          <cell r="AA12">
            <v>21189.7</v>
          </cell>
          <cell r="AB12">
            <v>20359.509543602278</v>
          </cell>
          <cell r="AC12">
            <v>20609.8</v>
          </cell>
          <cell r="AD12">
            <v>20203.22444807849</v>
          </cell>
          <cell r="AE12">
            <v>-156.28509552378819</v>
          </cell>
          <cell r="AF12">
            <v>-7.6762701571511495E-3</v>
          </cell>
        </row>
        <row r="13">
          <cell r="B13">
            <v>3</v>
          </cell>
          <cell r="C13" t="str">
            <v>Постоянная составляющая заработной платы (стр.1*стр.2)</v>
          </cell>
          <cell r="D13" t="str">
            <v>тыс. руб.</v>
          </cell>
          <cell r="E13">
            <v>52661.400000000016</v>
          </cell>
          <cell r="F13">
            <v>60140.682600000007</v>
          </cell>
          <cell r="G13">
            <v>74943.354629999987</v>
          </cell>
          <cell r="H13">
            <v>17823.819299999996</v>
          </cell>
          <cell r="I13">
            <v>17616.920999999998</v>
          </cell>
          <cell r="J13">
            <v>35440.74029999999</v>
          </cell>
          <cell r="K13">
            <v>18143.39673</v>
          </cell>
          <cell r="L13">
            <v>53584.137029999991</v>
          </cell>
          <cell r="M13">
            <v>21359.2176</v>
          </cell>
          <cell r="N13">
            <v>83806.007039999997</v>
          </cell>
          <cell r="O13">
            <v>72134.838614609995</v>
          </cell>
          <cell r="P13">
            <v>76751.46828594504</v>
          </cell>
          <cell r="Q13">
            <v>0</v>
          </cell>
          <cell r="S13">
            <v>74125.630499999985</v>
          </cell>
          <cell r="T13">
            <v>17823.819299999996</v>
          </cell>
          <cell r="U13">
            <v>17616.920999999998</v>
          </cell>
          <cell r="V13">
            <v>35440.74029999999</v>
          </cell>
          <cell r="W13">
            <v>17972.0412</v>
          </cell>
          <cell r="X13">
            <v>53412.78149999999</v>
          </cell>
          <cell r="Y13">
            <v>20712.848999999998</v>
          </cell>
          <cell r="AA13">
            <v>21359.2176</v>
          </cell>
          <cell r="AB13">
            <v>74943.354629999987</v>
          </cell>
          <cell r="AC13">
            <v>20712.848999999998</v>
          </cell>
          <cell r="AD13">
            <v>74125.630499999985</v>
          </cell>
          <cell r="AE13">
            <v>-817.72413000000233</v>
          </cell>
          <cell r="AF13">
            <v>-1.0911229341642863E-2</v>
          </cell>
        </row>
        <row r="14">
          <cell r="B14">
            <v>4</v>
          </cell>
          <cell r="C14" t="str">
            <v>Переменная составляющая заработной платы</v>
          </cell>
          <cell r="D14" t="str">
            <v>тыс. руб.</v>
          </cell>
          <cell r="E14">
            <v>46129.2</v>
          </cell>
          <cell r="F14">
            <v>60454</v>
          </cell>
          <cell r="G14">
            <v>66657</v>
          </cell>
          <cell r="H14">
            <v>10126.700000000001</v>
          </cell>
          <cell r="I14">
            <v>23837.5</v>
          </cell>
          <cell r="J14">
            <v>33964.199999999997</v>
          </cell>
          <cell r="K14">
            <v>16393</v>
          </cell>
          <cell r="L14">
            <v>50357.2</v>
          </cell>
          <cell r="M14">
            <v>16299.8</v>
          </cell>
          <cell r="N14">
            <v>52973.331019999991</v>
          </cell>
          <cell r="O14">
            <v>57211.197501599992</v>
          </cell>
          <cell r="P14">
            <v>65872.2</v>
          </cell>
          <cell r="S14">
            <v>65479.799999999996</v>
          </cell>
          <cell r="T14">
            <v>10126.700000000001</v>
          </cell>
          <cell r="U14">
            <v>23837.5</v>
          </cell>
          <cell r="V14">
            <v>33964.199999999997</v>
          </cell>
          <cell r="W14">
            <v>13991.2</v>
          </cell>
          <cell r="X14">
            <v>47955.399999999994</v>
          </cell>
          <cell r="Y14">
            <v>17524.400000000001</v>
          </cell>
          <cell r="AA14">
            <v>16299.8</v>
          </cell>
          <cell r="AB14">
            <v>66657</v>
          </cell>
          <cell r="AC14">
            <v>17524.400000000001</v>
          </cell>
          <cell r="AD14">
            <v>65479.799999999996</v>
          </cell>
          <cell r="AE14">
            <v>-1177.2000000000044</v>
          </cell>
          <cell r="AF14">
            <v>-1.7660560781313357E-2</v>
          </cell>
        </row>
        <row r="15">
          <cell r="B15">
            <v>5</v>
          </cell>
          <cell r="C15" t="str">
            <v>Выплаты социального характера</v>
          </cell>
          <cell r="D15" t="str">
            <v>тыс. руб.</v>
          </cell>
          <cell r="E15">
            <v>2912</v>
          </cell>
          <cell r="F15">
            <v>3108.8</v>
          </cell>
          <cell r="G15">
            <v>804</v>
          </cell>
          <cell r="H15">
            <v>291.2</v>
          </cell>
          <cell r="I15">
            <v>164.8</v>
          </cell>
          <cell r="J15">
            <v>456</v>
          </cell>
          <cell r="K15">
            <v>153</v>
          </cell>
          <cell r="L15">
            <v>609</v>
          </cell>
          <cell r="M15">
            <v>195</v>
          </cell>
          <cell r="N15">
            <v>1763.5072320000002</v>
          </cell>
          <cell r="O15">
            <v>1878.13520208</v>
          </cell>
          <cell r="P15">
            <v>1998.3358550131202</v>
          </cell>
          <cell r="S15">
            <v>868.7</v>
          </cell>
          <cell r="T15">
            <v>291.2</v>
          </cell>
          <cell r="U15">
            <v>164.8</v>
          </cell>
          <cell r="V15">
            <v>456</v>
          </cell>
          <cell r="W15">
            <v>207.2</v>
          </cell>
          <cell r="X15">
            <v>663.2</v>
          </cell>
          <cell r="Y15">
            <v>205.5</v>
          </cell>
          <cell r="AA15">
            <v>195</v>
          </cell>
          <cell r="AB15">
            <v>804</v>
          </cell>
          <cell r="AC15">
            <v>205.5</v>
          </cell>
          <cell r="AD15">
            <v>868.7</v>
          </cell>
          <cell r="AE15">
            <v>64.700000000000045</v>
          </cell>
          <cell r="AF15">
            <v>8.0472636815920456E-2</v>
          </cell>
        </row>
        <row r="16">
          <cell r="B16">
            <v>6</v>
          </cell>
          <cell r="C16" t="str">
            <v>Фонд оплаты труда руководителей (стр.3+стр.4+стр 5)</v>
          </cell>
          <cell r="D16" t="str">
            <v>тыс. руб.</v>
          </cell>
          <cell r="E16">
            <v>101702.6</v>
          </cell>
          <cell r="F16">
            <v>123703.4826</v>
          </cell>
          <cell r="G16">
            <v>142404.35462999999</v>
          </cell>
          <cell r="H16">
            <v>28241.719299999997</v>
          </cell>
          <cell r="I16">
            <v>41619.221000000005</v>
          </cell>
          <cell r="J16">
            <v>69860.940300000002</v>
          </cell>
          <cell r="K16">
            <v>34689.39673</v>
          </cell>
          <cell r="L16">
            <v>104550.33703</v>
          </cell>
          <cell r="M16">
            <v>37854.017599999999</v>
          </cell>
          <cell r="N16">
            <v>138542.84529199998</v>
          </cell>
          <cell r="O16">
            <v>131224.17131829</v>
          </cell>
          <cell r="P16">
            <v>144622.00414095813</v>
          </cell>
          <cell r="Q16">
            <v>0</v>
          </cell>
          <cell r="S16">
            <v>140474.1305</v>
          </cell>
          <cell r="T16">
            <v>28241.719299999997</v>
          </cell>
          <cell r="U16">
            <v>41619.221000000005</v>
          </cell>
          <cell r="V16">
            <v>69860.940300000002</v>
          </cell>
          <cell r="W16">
            <v>32170.441200000001</v>
          </cell>
          <cell r="X16">
            <v>102031.3815</v>
          </cell>
          <cell r="Y16">
            <v>38442.748999999996</v>
          </cell>
          <cell r="AA16">
            <v>37854.017599999999</v>
          </cell>
          <cell r="AB16">
            <v>142404.35462999999</v>
          </cell>
          <cell r="AC16">
            <v>38442.748999999996</v>
          </cell>
          <cell r="AD16">
            <v>140474.1305</v>
          </cell>
          <cell r="AE16">
            <v>-1930.2241299999878</v>
          </cell>
          <cell r="AF16">
            <v>-1.3554530231994408E-2</v>
          </cell>
        </row>
        <row r="17">
          <cell r="C17" t="str">
            <v>Специалисты и технические исполнители</v>
          </cell>
        </row>
        <row r="18">
          <cell r="B18">
            <v>7</v>
          </cell>
          <cell r="C18" t="str">
            <v xml:space="preserve">Среднесписочная численность </v>
          </cell>
          <cell r="D18" t="str">
            <v>чел.</v>
          </cell>
          <cell r="E18">
            <v>395.8</v>
          </cell>
          <cell r="F18">
            <v>384.4</v>
          </cell>
          <cell r="G18">
            <v>410.25</v>
          </cell>
          <cell r="H18">
            <v>382</v>
          </cell>
          <cell r="I18">
            <v>379</v>
          </cell>
          <cell r="J18">
            <v>380.5</v>
          </cell>
          <cell r="K18">
            <v>430</v>
          </cell>
          <cell r="L18">
            <v>397</v>
          </cell>
          <cell r="M18">
            <v>450</v>
          </cell>
          <cell r="N18">
            <v>444</v>
          </cell>
          <cell r="O18">
            <v>444</v>
          </cell>
          <cell r="P18">
            <v>444</v>
          </cell>
          <cell r="S18">
            <v>408.75</v>
          </cell>
          <cell r="T18">
            <v>382</v>
          </cell>
          <cell r="U18">
            <v>379</v>
          </cell>
          <cell r="V18">
            <v>380.5</v>
          </cell>
          <cell r="W18">
            <v>426</v>
          </cell>
          <cell r="X18">
            <v>395.66666666666669</v>
          </cell>
          <cell r="Y18">
            <v>448</v>
          </cell>
          <cell r="AA18">
            <v>450</v>
          </cell>
          <cell r="AB18">
            <v>410.25</v>
          </cell>
          <cell r="AC18">
            <v>448</v>
          </cell>
          <cell r="AD18">
            <v>408.75</v>
          </cell>
          <cell r="AE18">
            <v>-1.5</v>
          </cell>
          <cell r="AF18">
            <v>-3.6563071297989031E-3</v>
          </cell>
        </row>
        <row r="19">
          <cell r="B19">
            <v>8</v>
          </cell>
          <cell r="C19" t="str">
            <v>Средний должностной оклад</v>
          </cell>
          <cell r="D19" t="str">
            <v>руб.</v>
          </cell>
          <cell r="E19">
            <v>8329.480377294929</v>
          </cell>
          <cell r="F19">
            <v>10137.6</v>
          </cell>
          <cell r="G19">
            <v>12329.209567336989</v>
          </cell>
          <cell r="H19">
            <v>12047.7</v>
          </cell>
          <cell r="I19">
            <v>12111</v>
          </cell>
          <cell r="J19">
            <v>12079.225229960577</v>
          </cell>
          <cell r="K19">
            <v>11892.25</v>
          </cell>
          <cell r="L19">
            <v>12011.719479429052</v>
          </cell>
          <cell r="M19">
            <v>13169.5</v>
          </cell>
          <cell r="N19">
            <v>10081.487329127731</v>
          </cell>
          <cell r="O19">
            <v>10888.006315457949</v>
          </cell>
          <cell r="P19">
            <v>11584.838719647259</v>
          </cell>
          <cell r="S19">
            <v>12158.070581039758</v>
          </cell>
          <cell r="T19">
            <v>12047.7</v>
          </cell>
          <cell r="U19">
            <v>12111</v>
          </cell>
          <cell r="V19">
            <v>12079.225229960577</v>
          </cell>
          <cell r="W19">
            <v>11692.3</v>
          </cell>
          <cell r="X19">
            <v>11940.362426284752</v>
          </cell>
          <cell r="Y19">
            <v>12734.9</v>
          </cell>
          <cell r="AA19">
            <v>13169.5</v>
          </cell>
          <cell r="AB19">
            <v>12329.209567336989</v>
          </cell>
          <cell r="AC19">
            <v>12734.9</v>
          </cell>
          <cell r="AD19">
            <v>12158.070581039758</v>
          </cell>
          <cell r="AE19">
            <v>-171.1389862972319</v>
          </cell>
          <cell r="AF19">
            <v>-1.3880775191835476E-2</v>
          </cell>
        </row>
        <row r="20">
          <cell r="B20">
            <v>9</v>
          </cell>
          <cell r="C20" t="str">
            <v>Постоянная составляющая заработной платы (стр.7*стр.8)</v>
          </cell>
          <cell r="D20" t="str">
            <v>тыс. руб.</v>
          </cell>
          <cell r="E20">
            <v>39561.699999999997</v>
          </cell>
          <cell r="F20">
            <v>46762.721279999998</v>
          </cell>
          <cell r="G20">
            <v>60696.698700000008</v>
          </cell>
          <cell r="H20">
            <v>13806.664200000001</v>
          </cell>
          <cell r="I20">
            <v>13770.207</v>
          </cell>
          <cell r="J20">
            <v>27576.871200000001</v>
          </cell>
          <cell r="K20">
            <v>15341.002500000001</v>
          </cell>
          <cell r="L20">
            <v>42917.873700000004</v>
          </cell>
          <cell r="M20">
            <v>17778.825000000001</v>
          </cell>
          <cell r="N20">
            <v>53714.164489592549</v>
          </cell>
          <cell r="O20">
            <v>58011.297648759952</v>
          </cell>
          <cell r="P20">
            <v>61724.020698280605</v>
          </cell>
          <cell r="Q20">
            <v>0</v>
          </cell>
          <cell r="S20">
            <v>59635.336200000005</v>
          </cell>
          <cell r="T20">
            <v>13806.664200000001</v>
          </cell>
          <cell r="U20">
            <v>13770.207</v>
          </cell>
          <cell r="V20">
            <v>27576.871200000001</v>
          </cell>
          <cell r="W20">
            <v>14942.759399999999</v>
          </cell>
          <cell r="X20">
            <v>42519.630600000004</v>
          </cell>
          <cell r="Y20">
            <v>17115.705600000001</v>
          </cell>
          <cell r="AA20">
            <v>17778.825000000001</v>
          </cell>
          <cell r="AB20">
            <v>60696.698700000008</v>
          </cell>
          <cell r="AC20">
            <v>17115.705600000001</v>
          </cell>
          <cell r="AD20">
            <v>59635.336200000005</v>
          </cell>
          <cell r="AE20">
            <v>-1061.3625000000029</v>
          </cell>
          <cell r="AF20">
            <v>-1.7486329944333575E-2</v>
          </cell>
        </row>
        <row r="21">
          <cell r="B21">
            <v>10</v>
          </cell>
          <cell r="C21" t="str">
            <v>Переменная составляющая заработной платы</v>
          </cell>
          <cell r="D21" t="str">
            <v>тыс. руб.</v>
          </cell>
          <cell r="E21">
            <v>40818.199999999997</v>
          </cell>
          <cell r="F21">
            <v>47575.4</v>
          </cell>
          <cell r="G21">
            <v>47949.700000000004</v>
          </cell>
          <cell r="H21">
            <v>8262.7000000000007</v>
          </cell>
          <cell r="I21">
            <v>12790.1</v>
          </cell>
          <cell r="J21">
            <v>21052.800000000003</v>
          </cell>
          <cell r="K21">
            <v>13307.5</v>
          </cell>
          <cell r="L21">
            <v>34360.300000000003</v>
          </cell>
          <cell r="M21">
            <v>13589.4</v>
          </cell>
          <cell r="N21">
            <v>49376.983979999997</v>
          </cell>
          <cell r="O21">
            <v>53327.142698399999</v>
          </cell>
          <cell r="P21">
            <v>70437.8</v>
          </cell>
          <cell r="S21">
            <v>45585.700000000004</v>
          </cell>
          <cell r="T21">
            <v>8262.7000000000007</v>
          </cell>
          <cell r="U21">
            <v>12790.1</v>
          </cell>
          <cell r="V21">
            <v>21052.800000000003</v>
          </cell>
          <cell r="W21">
            <v>12783</v>
          </cell>
          <cell r="X21">
            <v>33835.800000000003</v>
          </cell>
          <cell r="Y21">
            <v>11749.9</v>
          </cell>
          <cell r="AA21">
            <v>13589.4</v>
          </cell>
          <cell r="AB21">
            <v>47949.700000000004</v>
          </cell>
          <cell r="AC21">
            <v>11749.9</v>
          </cell>
          <cell r="AD21">
            <v>45585.700000000004</v>
          </cell>
          <cell r="AE21">
            <v>-2364</v>
          </cell>
          <cell r="AF21">
            <v>-4.9301664035437127E-2</v>
          </cell>
        </row>
        <row r="22">
          <cell r="B22">
            <v>11</v>
          </cell>
          <cell r="C22" t="str">
            <v>Выплаты социального характера</v>
          </cell>
          <cell r="D22" t="str">
            <v>тыс. руб.</v>
          </cell>
          <cell r="E22">
            <v>1550.5</v>
          </cell>
          <cell r="F22">
            <v>633.6</v>
          </cell>
          <cell r="G22">
            <v>1372</v>
          </cell>
          <cell r="H22">
            <v>546.9</v>
          </cell>
          <cell r="I22">
            <v>321.10000000000002</v>
          </cell>
          <cell r="J22">
            <v>868</v>
          </cell>
          <cell r="K22">
            <v>114</v>
          </cell>
          <cell r="L22">
            <v>982</v>
          </cell>
          <cell r="M22">
            <v>390</v>
          </cell>
          <cell r="N22">
            <v>2272.1497080000004</v>
          </cell>
          <cell r="O22">
            <v>2419.8394390200001</v>
          </cell>
          <cell r="P22">
            <v>2574.7091631172802</v>
          </cell>
          <cell r="S22">
            <v>1408.6</v>
          </cell>
          <cell r="T22">
            <v>546.9</v>
          </cell>
          <cell r="U22">
            <v>321.10000000000002</v>
          </cell>
          <cell r="V22">
            <v>868</v>
          </cell>
          <cell r="W22">
            <v>168.5</v>
          </cell>
          <cell r="X22">
            <v>1036.5</v>
          </cell>
          <cell r="Y22">
            <v>372.1</v>
          </cell>
          <cell r="AA22">
            <v>390</v>
          </cell>
          <cell r="AB22">
            <v>1372</v>
          </cell>
          <cell r="AC22">
            <v>372.1</v>
          </cell>
          <cell r="AD22">
            <v>1408.6</v>
          </cell>
          <cell r="AE22">
            <v>36.599999999999909</v>
          </cell>
          <cell r="AF22">
            <v>2.667638483965008E-2</v>
          </cell>
        </row>
        <row r="23">
          <cell r="B23">
            <v>12</v>
          </cell>
          <cell r="C23" t="str">
            <v>Фонд оплаты труда специалистов и техн. исп. (стр.9+стр.10+стр.11)</v>
          </cell>
          <cell r="D23" t="str">
            <v>тыс. руб.</v>
          </cell>
          <cell r="E23">
            <v>81930.399999999994</v>
          </cell>
          <cell r="F23">
            <v>94971.721279999998</v>
          </cell>
          <cell r="G23">
            <v>110018.39870000002</v>
          </cell>
          <cell r="H23">
            <v>22616.264200000005</v>
          </cell>
          <cell r="I23">
            <v>26881.406999999999</v>
          </cell>
          <cell r="J23">
            <v>49497.671200000004</v>
          </cell>
          <cell r="K23">
            <v>28762.502500000002</v>
          </cell>
          <cell r="L23">
            <v>78260.173700000014</v>
          </cell>
          <cell r="M23">
            <v>31758.224999999999</v>
          </cell>
          <cell r="N23">
            <v>105363.29817759254</v>
          </cell>
          <cell r="O23">
            <v>113758.27978617995</v>
          </cell>
          <cell r="P23">
            <v>134736.5298613979</v>
          </cell>
          <cell r="Q23">
            <v>0</v>
          </cell>
          <cell r="S23">
            <v>106629.63620000001</v>
          </cell>
          <cell r="T23">
            <v>22616.264200000005</v>
          </cell>
          <cell r="U23">
            <v>26881.406999999999</v>
          </cell>
          <cell r="V23">
            <v>49497.671200000004</v>
          </cell>
          <cell r="W23">
            <v>27894.259399999999</v>
          </cell>
          <cell r="X23">
            <v>77391.930600000007</v>
          </cell>
          <cell r="Y23">
            <v>29237.705600000001</v>
          </cell>
          <cell r="AA23">
            <v>31758.224999999999</v>
          </cell>
          <cell r="AB23">
            <v>110018.39870000002</v>
          </cell>
          <cell r="AC23">
            <v>29237.705600000001</v>
          </cell>
          <cell r="AD23">
            <v>106629.63620000001</v>
          </cell>
          <cell r="AE23">
            <v>-3388.7625000000116</v>
          </cell>
          <cell r="AF23">
            <v>-3.0801779884476823E-2</v>
          </cell>
        </row>
        <row r="24">
          <cell r="C24" t="str">
            <v>Рабочие</v>
          </cell>
          <cell r="N24">
            <v>0</v>
          </cell>
        </row>
        <row r="25">
          <cell r="B25">
            <v>13</v>
          </cell>
          <cell r="C25" t="str">
            <v xml:space="preserve">Среднесписочная численность </v>
          </cell>
          <cell r="D25" t="str">
            <v>чел.</v>
          </cell>
          <cell r="E25">
            <v>1069.9000000000001</v>
          </cell>
          <cell r="F25">
            <v>1113.4000000000001</v>
          </cell>
          <cell r="G25">
            <v>1164.25</v>
          </cell>
          <cell r="H25">
            <v>1120</v>
          </cell>
          <cell r="I25">
            <v>1111</v>
          </cell>
          <cell r="J25">
            <v>1115.5</v>
          </cell>
          <cell r="K25">
            <v>1193</v>
          </cell>
          <cell r="L25">
            <v>1141.3333333333333</v>
          </cell>
          <cell r="M25">
            <v>1233</v>
          </cell>
          <cell r="N25">
            <v>1153</v>
          </cell>
          <cell r="O25">
            <v>1153</v>
          </cell>
          <cell r="P25">
            <v>1153</v>
          </cell>
          <cell r="S25">
            <v>1165.5</v>
          </cell>
          <cell r="T25">
            <v>1120</v>
          </cell>
          <cell r="U25">
            <v>1111</v>
          </cell>
          <cell r="V25">
            <v>1115.5</v>
          </cell>
          <cell r="W25">
            <v>1191</v>
          </cell>
          <cell r="X25">
            <v>1140.7</v>
          </cell>
          <cell r="Y25">
            <v>1240</v>
          </cell>
          <cell r="AA25">
            <v>1233</v>
          </cell>
          <cell r="AB25">
            <v>1164.25</v>
          </cell>
          <cell r="AC25">
            <v>1240</v>
          </cell>
          <cell r="AD25">
            <v>1165.5</v>
          </cell>
          <cell r="AE25">
            <v>1.25</v>
          </cell>
          <cell r="AF25">
            <v>1.0736525660296329E-3</v>
          </cell>
        </row>
        <row r="26">
          <cell r="B26">
            <v>14</v>
          </cell>
          <cell r="C26" t="str">
            <v>Минимальная месячная тарифная 
ставка рабочих 1-го разряда</v>
          </cell>
          <cell r="D26" t="str">
            <v>руб.</v>
          </cell>
          <cell r="E26">
            <v>2812</v>
          </cell>
          <cell r="F26">
            <v>3203</v>
          </cell>
          <cell r="G26">
            <v>3688.25</v>
          </cell>
          <cell r="H26">
            <v>3554</v>
          </cell>
          <cell r="I26">
            <v>3628</v>
          </cell>
          <cell r="J26">
            <v>3591</v>
          </cell>
          <cell r="K26">
            <v>3746</v>
          </cell>
          <cell r="L26">
            <v>3642.6666666666665</v>
          </cell>
          <cell r="M26">
            <v>3825</v>
          </cell>
          <cell r="N26">
            <v>3507.5</v>
          </cell>
          <cell r="O26">
            <v>3788.1</v>
          </cell>
          <cell r="P26">
            <v>4030.5383999999999</v>
          </cell>
          <cell r="S26">
            <v>3692.5</v>
          </cell>
          <cell r="T26">
            <v>3554</v>
          </cell>
          <cell r="U26">
            <v>3628</v>
          </cell>
          <cell r="V26">
            <v>3591</v>
          </cell>
          <cell r="W26">
            <v>3746</v>
          </cell>
          <cell r="X26">
            <v>3643</v>
          </cell>
          <cell r="Y26">
            <v>3842</v>
          </cell>
          <cell r="AA26">
            <v>3825</v>
          </cell>
          <cell r="AB26">
            <v>3688.25</v>
          </cell>
          <cell r="AC26">
            <v>3842</v>
          </cell>
          <cell r="AD26">
            <v>3692.5</v>
          </cell>
          <cell r="AE26">
            <v>4.25</v>
          </cell>
          <cell r="AF26">
            <v>1.1523080051514946E-3</v>
          </cell>
        </row>
        <row r="27">
          <cell r="B27">
            <v>15</v>
          </cell>
          <cell r="C27" t="str">
            <v>Средняя ступень по оплате труда</v>
          </cell>
          <cell r="D27" t="str">
            <v>-</v>
          </cell>
          <cell r="E27">
            <v>1.8339096399999999</v>
          </cell>
          <cell r="F27">
            <v>1.98846377368023</v>
          </cell>
          <cell r="G27">
            <v>2.0914508500000002</v>
          </cell>
          <cell r="H27">
            <v>2.0831993400000002</v>
          </cell>
          <cell r="I27">
            <v>2.0540560000000001</v>
          </cell>
          <cell r="J27">
            <v>2.0684499999999999</v>
          </cell>
          <cell r="K27">
            <v>2.0712391000000001</v>
          </cell>
          <cell r="L27">
            <v>2.07082012</v>
          </cell>
          <cell r="M27">
            <v>2.1409948399999998</v>
          </cell>
          <cell r="N27">
            <v>1.8</v>
          </cell>
          <cell r="O27">
            <v>1.8</v>
          </cell>
          <cell r="P27">
            <v>1.8</v>
          </cell>
          <cell r="S27">
            <v>2.0734408447500003</v>
          </cell>
          <cell r="T27">
            <v>2.0831993400000002</v>
          </cell>
          <cell r="U27">
            <v>2.0540560000000001</v>
          </cell>
          <cell r="V27">
            <v>2.0684499999999999</v>
          </cell>
          <cell r="W27">
            <v>2.0628328699999998</v>
          </cell>
          <cell r="X27">
            <v>2.0674847399999998</v>
          </cell>
          <cell r="Y27">
            <v>2.0936751689999999</v>
          </cell>
          <cell r="AA27">
            <v>2.1409948399999998</v>
          </cell>
          <cell r="AB27">
            <v>2.0914508500000002</v>
          </cell>
          <cell r="AC27">
            <v>2.0936751689999999</v>
          </cell>
          <cell r="AD27">
            <v>2.0734408447500003</v>
          </cell>
          <cell r="AE27">
            <v>-1.801000524999985E-2</v>
          </cell>
          <cell r="AF27">
            <v>-8.6112495782532245E-3</v>
          </cell>
        </row>
        <row r="28">
          <cell r="B28">
            <v>16</v>
          </cell>
          <cell r="C28" t="str">
            <v>Среднемесячная тарифная ставка (стр.14*стр.15)</v>
          </cell>
          <cell r="D28" t="str">
            <v>руб.</v>
          </cell>
          <cell r="E28">
            <v>5156.9539076800002</v>
          </cell>
          <cell r="F28">
            <v>6369.0494670977769</v>
          </cell>
          <cell r="G28">
            <v>7713.793597512501</v>
          </cell>
          <cell r="H28">
            <v>7403.6904543600003</v>
          </cell>
          <cell r="I28">
            <v>7452.1151680000003</v>
          </cell>
          <cell r="J28">
            <v>7427.8039499999995</v>
          </cell>
          <cell r="K28">
            <v>7758.8616686000005</v>
          </cell>
          <cell r="L28">
            <v>7543.3074237866667</v>
          </cell>
          <cell r="M28">
            <v>8189.3052629999993</v>
          </cell>
          <cell r="N28">
            <v>6313.5</v>
          </cell>
          <cell r="O28">
            <v>6818.58</v>
          </cell>
          <cell r="P28">
            <v>7254.9691199999997</v>
          </cell>
          <cell r="Q28">
            <v>0</v>
          </cell>
          <cell r="S28">
            <v>7656.1803192393763</v>
          </cell>
          <cell r="T28">
            <v>7403.6904543600003</v>
          </cell>
          <cell r="U28">
            <v>7452.1151680000003</v>
          </cell>
          <cell r="V28">
            <v>7427.8039499999995</v>
          </cell>
          <cell r="W28">
            <v>7727.3719310199995</v>
          </cell>
          <cell r="X28">
            <v>7531.8469078199996</v>
          </cell>
          <cell r="Y28">
            <v>8043.8999992979998</v>
          </cell>
          <cell r="AA28">
            <v>8189.3052629999993</v>
          </cell>
          <cell r="AB28">
            <v>7713.793597512501</v>
          </cell>
          <cell r="AC28">
            <v>8043.8999992979998</v>
          </cell>
          <cell r="AD28">
            <v>7656.1803192393763</v>
          </cell>
          <cell r="AE28">
            <v>-57.613278273124706</v>
          </cell>
          <cell r="AF28">
            <v>-7.4688643849251425E-3</v>
          </cell>
        </row>
        <row r="29">
          <cell r="B29">
            <v>17</v>
          </cell>
          <cell r="C29" t="str">
            <v>Постоянная составляющая заработной платы (стр.13*стр.16)</v>
          </cell>
          <cell r="D29" t="str">
            <v>тыс. руб.</v>
          </cell>
          <cell r="E29">
            <v>66209.099829921994</v>
          </cell>
          <cell r="F29">
            <v>85095.596119999973</v>
          </cell>
          <cell r="G29">
            <v>107775.50586134999</v>
          </cell>
          <cell r="H29">
            <v>24876.399926649599</v>
          </cell>
          <cell r="I29">
            <v>24837.899854944</v>
          </cell>
          <cell r="J29">
            <v>49714.299781593596</v>
          </cell>
          <cell r="K29">
            <v>27768.9659119194</v>
          </cell>
          <cell r="L29">
            <v>77483.265693512993</v>
          </cell>
          <cell r="M29">
            <v>30292.240167836993</v>
          </cell>
          <cell r="N29">
            <v>87353.585999999996</v>
          </cell>
          <cell r="O29">
            <v>94341.872879999995</v>
          </cell>
          <cell r="P29">
            <v>100379.75274431999</v>
          </cell>
          <cell r="Q29">
            <v>0</v>
          </cell>
          <cell r="S29">
            <v>107247.50768851662</v>
          </cell>
          <cell r="T29">
            <v>24876.399926649599</v>
          </cell>
          <cell r="U29">
            <v>24837.899854944</v>
          </cell>
          <cell r="V29">
            <v>49714.299781593596</v>
          </cell>
          <cell r="W29">
            <v>27609.899909534462</v>
          </cell>
          <cell r="X29">
            <v>77324.199691128058</v>
          </cell>
          <cell r="Y29">
            <v>29923.307997388558</v>
          </cell>
          <cell r="AA29">
            <v>30292.240167836993</v>
          </cell>
          <cell r="AB29">
            <v>107775.50586134999</v>
          </cell>
          <cell r="AC29">
            <v>29923.307997388558</v>
          </cell>
          <cell r="AD29">
            <v>107247.50768851662</v>
          </cell>
          <cell r="AE29">
            <v>-527.99817283336597</v>
          </cell>
          <cell r="AF29">
            <v>-4.8990553893815177E-3</v>
          </cell>
        </row>
        <row r="30">
          <cell r="B30">
            <v>18</v>
          </cell>
          <cell r="C30" t="str">
            <v>Переменная составляющая заработной платы</v>
          </cell>
          <cell r="D30" t="str">
            <v>тыс. руб.</v>
          </cell>
          <cell r="E30">
            <v>68054.399999999994</v>
          </cell>
          <cell r="F30">
            <v>84504</v>
          </cell>
          <cell r="G30">
            <v>82514.8</v>
          </cell>
          <cell r="H30">
            <v>15976.4</v>
          </cell>
          <cell r="I30">
            <v>24637.4</v>
          </cell>
          <cell r="J30">
            <v>40613.800000000003</v>
          </cell>
          <cell r="K30">
            <v>20621.2</v>
          </cell>
          <cell r="L30">
            <v>61235</v>
          </cell>
          <cell r="M30">
            <v>21279.8</v>
          </cell>
          <cell r="N30">
            <v>85211.89499999999</v>
          </cell>
          <cell r="O30">
            <v>90154.184909999996</v>
          </cell>
          <cell r="P30">
            <v>95924.052744240005</v>
          </cell>
          <cell r="S30">
            <v>83185.899999999994</v>
          </cell>
          <cell r="T30">
            <v>15976.4</v>
          </cell>
          <cell r="U30">
            <v>24637.4</v>
          </cell>
          <cell r="V30">
            <v>40613.800000000003</v>
          </cell>
          <cell r="W30">
            <v>20130.599999999999</v>
          </cell>
          <cell r="X30">
            <v>60744.4</v>
          </cell>
          <cell r="Y30">
            <v>22441.5</v>
          </cell>
          <cell r="AA30">
            <v>21279.8</v>
          </cell>
          <cell r="AB30">
            <v>82514.8</v>
          </cell>
          <cell r="AC30">
            <v>22441.5</v>
          </cell>
          <cell r="AD30">
            <v>83185.899999999994</v>
          </cell>
          <cell r="AE30">
            <v>671.09999999999127</v>
          </cell>
          <cell r="AF30">
            <v>8.1330864281315748E-3</v>
          </cell>
        </row>
        <row r="31">
          <cell r="B31">
            <v>19</v>
          </cell>
          <cell r="C31" t="str">
            <v>Выплаты социального характера</v>
          </cell>
          <cell r="D31" t="str">
            <v>тыс. руб.</v>
          </cell>
          <cell r="E31">
            <v>3827</v>
          </cell>
          <cell r="F31">
            <v>2040.5</v>
          </cell>
          <cell r="G31">
            <v>2352.5</v>
          </cell>
          <cell r="H31">
            <v>403.6</v>
          </cell>
          <cell r="I31">
            <v>769.9</v>
          </cell>
          <cell r="J31">
            <v>1173.5</v>
          </cell>
          <cell r="K31">
            <v>574.5</v>
          </cell>
          <cell r="L31">
            <v>1748</v>
          </cell>
          <cell r="M31">
            <v>604.5</v>
          </cell>
          <cell r="N31">
            <v>5607.8325824999993</v>
          </cell>
          <cell r="O31">
            <v>5933.0868722849991</v>
          </cell>
          <cell r="P31">
            <v>6312.8044321112393</v>
          </cell>
          <cell r="S31">
            <v>2488.1</v>
          </cell>
          <cell r="T31">
            <v>403.6</v>
          </cell>
          <cell r="U31">
            <v>769.9</v>
          </cell>
          <cell r="V31">
            <v>1173.5</v>
          </cell>
          <cell r="W31">
            <v>521.6</v>
          </cell>
          <cell r="X31">
            <v>1695.1</v>
          </cell>
          <cell r="Y31">
            <v>793</v>
          </cell>
          <cell r="AA31">
            <v>604.5</v>
          </cell>
          <cell r="AB31">
            <v>2352.5</v>
          </cell>
          <cell r="AC31">
            <v>793</v>
          </cell>
          <cell r="AD31">
            <v>2488.1</v>
          </cell>
          <cell r="AE31">
            <v>135.59999999999991</v>
          </cell>
          <cell r="AF31">
            <v>5.7640807651434603E-2</v>
          </cell>
        </row>
        <row r="32">
          <cell r="B32">
            <v>20</v>
          </cell>
          <cell r="C32" t="str">
            <v>Фонд оплаты труда рабочих (стр.17+стр.18+стр.19)</v>
          </cell>
          <cell r="D32" t="str">
            <v>тыс. руб.</v>
          </cell>
          <cell r="E32">
            <v>138090.49982992199</v>
          </cell>
          <cell r="F32">
            <v>171640.09611999997</v>
          </cell>
          <cell r="G32">
            <v>192642.80586135</v>
          </cell>
          <cell r="H32">
            <v>41256.399926649596</v>
          </cell>
          <cell r="I32">
            <v>50245.199854944003</v>
          </cell>
          <cell r="J32">
            <v>91501.599781593599</v>
          </cell>
          <cell r="K32">
            <v>48964.665911919401</v>
          </cell>
          <cell r="L32">
            <v>140466.26569351301</v>
          </cell>
          <cell r="M32">
            <v>52176.540167836996</v>
          </cell>
          <cell r="N32">
            <v>178173.31358249998</v>
          </cell>
          <cell r="O32">
            <v>190429.14466228499</v>
          </cell>
          <cell r="P32">
            <v>202616.60992067124</v>
          </cell>
          <cell r="Q32">
            <v>0</v>
          </cell>
          <cell r="S32">
            <v>192921.50768851661</v>
          </cell>
          <cell r="T32">
            <v>41256.399926649596</v>
          </cell>
          <cell r="U32">
            <v>50245.199854944003</v>
          </cell>
          <cell r="V32">
            <v>91501.599781593599</v>
          </cell>
          <cell r="W32">
            <v>48262.09990953446</v>
          </cell>
          <cell r="X32">
            <v>139763.69969112804</v>
          </cell>
          <cell r="Y32">
            <v>53157.807997388561</v>
          </cell>
          <cell r="AA32">
            <v>52176.540167836996</v>
          </cell>
          <cell r="AB32">
            <v>192642.80586135</v>
          </cell>
          <cell r="AC32">
            <v>53157.807997388561</v>
          </cell>
          <cell r="AD32">
            <v>192921.50768851661</v>
          </cell>
          <cell r="AE32">
            <v>278.70182716660202</v>
          </cell>
          <cell r="AF32">
            <v>1.4467284460505155E-3</v>
          </cell>
        </row>
        <row r="33">
          <cell r="B33">
            <v>21</v>
          </cell>
          <cell r="C33" t="str">
            <v>Среднесписписочная численность персонала ОД (стр.1+стр.7+стр.13)</v>
          </cell>
          <cell r="D33" t="str">
            <v>чел.</v>
          </cell>
          <cell r="E33">
            <v>1731.8000000000002</v>
          </cell>
          <cell r="F33">
            <v>1782.3000000000002</v>
          </cell>
          <cell r="G33">
            <v>1881.25</v>
          </cell>
          <cell r="H33">
            <v>1789</v>
          </cell>
          <cell r="I33">
            <v>1777</v>
          </cell>
          <cell r="J33">
            <v>1783</v>
          </cell>
          <cell r="K33">
            <v>1940</v>
          </cell>
          <cell r="L33">
            <v>1835.3333333333333</v>
          </cell>
          <cell r="M33">
            <v>2019</v>
          </cell>
          <cell r="N33">
            <v>1933</v>
          </cell>
          <cell r="O33">
            <v>1856</v>
          </cell>
          <cell r="P33">
            <v>1856</v>
          </cell>
          <cell r="Q33">
            <v>0</v>
          </cell>
          <cell r="S33">
            <v>1880</v>
          </cell>
          <cell r="T33">
            <v>1789</v>
          </cell>
          <cell r="U33">
            <v>1777</v>
          </cell>
          <cell r="V33">
            <v>1783</v>
          </cell>
          <cell r="W33">
            <v>1931</v>
          </cell>
          <cell r="X33">
            <v>1832.0666666666666</v>
          </cell>
          <cell r="Y33">
            <v>2023</v>
          </cell>
          <cell r="AA33">
            <v>2019</v>
          </cell>
          <cell r="AB33">
            <v>1881.25</v>
          </cell>
          <cell r="AC33">
            <v>2023</v>
          </cell>
          <cell r="AD33">
            <v>1880</v>
          </cell>
          <cell r="AE33">
            <v>-1.25</v>
          </cell>
          <cell r="AF33">
            <v>-6.6445182724252495E-4</v>
          </cell>
        </row>
        <row r="34">
          <cell r="B34">
            <v>22</v>
          </cell>
          <cell r="C34" t="str">
            <v>Фонд оплаты труда персонала ОД (стр.6+стр.12+стр.20)</v>
          </cell>
          <cell r="D34" t="str">
            <v>тыс. руб.</v>
          </cell>
          <cell r="E34">
            <v>321723.49982992199</v>
          </cell>
          <cell r="F34">
            <v>390315.29999999993</v>
          </cell>
          <cell r="G34">
            <v>445065.55919135001</v>
          </cell>
          <cell r="H34">
            <v>92114.383426649598</v>
          </cell>
          <cell r="I34">
            <v>118745.827854944</v>
          </cell>
          <cell r="J34">
            <v>210860.2112815936</v>
          </cell>
          <cell r="K34">
            <v>112416.5651419194</v>
          </cell>
          <cell r="L34">
            <v>323276.77642351302</v>
          </cell>
          <cell r="M34">
            <v>121788.78276783699</v>
          </cell>
          <cell r="N34">
            <v>422079.45705209253</v>
          </cell>
          <cell r="O34">
            <v>435411.59576675494</v>
          </cell>
          <cell r="P34">
            <v>481975.14392302721</v>
          </cell>
          <cell r="Q34">
            <v>0</v>
          </cell>
          <cell r="S34">
            <v>440025.27438851667</v>
          </cell>
          <cell r="T34">
            <v>92114.383426649598</v>
          </cell>
          <cell r="U34">
            <v>118745.827854944</v>
          </cell>
          <cell r="V34">
            <v>210860.2112815936</v>
          </cell>
          <cell r="W34">
            <v>108326.80050953446</v>
          </cell>
          <cell r="X34">
            <v>319187.01179112808</v>
          </cell>
          <cell r="Y34">
            <v>120838.26259738856</v>
          </cell>
          <cell r="AA34">
            <v>121788.78276783699</v>
          </cell>
          <cell r="AB34">
            <v>445065.55919135001</v>
          </cell>
          <cell r="AC34">
            <v>120838.26259738856</v>
          </cell>
          <cell r="AD34">
            <v>440025.27438851667</v>
          </cell>
          <cell r="AE34">
            <v>-5040.2848028333392</v>
          </cell>
          <cell r="AF34">
            <v>-1.1324814285767584E-2</v>
          </cell>
        </row>
        <row r="35">
          <cell r="B35" t="str">
            <v>II</v>
          </cell>
          <cell r="C35" t="str">
            <v>Непрофильная деятельность (НД)</v>
          </cell>
        </row>
        <row r="36">
          <cell r="B36">
            <v>23</v>
          </cell>
          <cell r="C36" t="str">
            <v>Среднесписочная численность персонала НД</v>
          </cell>
          <cell r="D36" t="str">
            <v>чел.</v>
          </cell>
          <cell r="E36">
            <v>0</v>
          </cell>
          <cell r="F36">
            <v>0</v>
          </cell>
          <cell r="N36">
            <v>0</v>
          </cell>
          <cell r="O36">
            <v>0</v>
          </cell>
          <cell r="P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AD36">
            <v>0</v>
          </cell>
          <cell r="AE36">
            <v>0</v>
          </cell>
          <cell r="AF36" t="str">
            <v/>
          </cell>
        </row>
        <row r="37">
          <cell r="B37">
            <v>24</v>
          </cell>
          <cell r="C37" t="str">
            <v>Фонд оплаты труда персонала НД</v>
          </cell>
          <cell r="D37" t="str">
            <v>тыс. руб.</v>
          </cell>
          <cell r="E37">
            <v>0</v>
          </cell>
          <cell r="F37">
            <v>0</v>
          </cell>
          <cell r="G37">
            <v>0</v>
          </cell>
          <cell r="J37">
            <v>0</v>
          </cell>
          <cell r="L37">
            <v>0</v>
          </cell>
          <cell r="N37">
            <v>0</v>
          </cell>
          <cell r="O37">
            <v>0</v>
          </cell>
          <cell r="P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X37">
            <v>0</v>
          </cell>
          <cell r="AB37">
            <v>0</v>
          </cell>
          <cell r="AD37">
            <v>0</v>
          </cell>
          <cell r="AE37">
            <v>0</v>
          </cell>
          <cell r="AF37" t="str">
            <v/>
          </cell>
        </row>
        <row r="38">
          <cell r="B38" t="str">
            <v>III</v>
          </cell>
          <cell r="C38" t="str">
            <v>Капитальное строительство хозспособом (КС)</v>
          </cell>
          <cell r="K38">
            <v>2</v>
          </cell>
        </row>
        <row r="39">
          <cell r="B39">
            <v>25</v>
          </cell>
          <cell r="C39" t="str">
            <v>Среднесписочная численность персонала КС</v>
          </cell>
          <cell r="D39" t="str">
            <v>чел.</v>
          </cell>
          <cell r="E39">
            <v>12.6</v>
          </cell>
          <cell r="F39">
            <v>11.85</v>
          </cell>
          <cell r="G39">
            <v>17</v>
          </cell>
          <cell r="H39">
            <v>17</v>
          </cell>
          <cell r="I39">
            <v>17</v>
          </cell>
          <cell r="J39">
            <v>17</v>
          </cell>
          <cell r="K39">
            <v>17</v>
          </cell>
          <cell r="L39">
            <v>17</v>
          </cell>
          <cell r="M39">
            <v>17</v>
          </cell>
          <cell r="N39">
            <v>13</v>
          </cell>
          <cell r="O39">
            <v>13</v>
          </cell>
          <cell r="P39">
            <v>13</v>
          </cell>
          <cell r="S39">
            <v>17</v>
          </cell>
          <cell r="T39">
            <v>17</v>
          </cell>
          <cell r="U39">
            <v>17</v>
          </cell>
          <cell r="V39">
            <v>17</v>
          </cell>
          <cell r="W39">
            <v>17</v>
          </cell>
          <cell r="X39">
            <v>17</v>
          </cell>
          <cell r="Y39">
            <v>18</v>
          </cell>
          <cell r="AA39">
            <v>17</v>
          </cell>
          <cell r="AB39">
            <v>17</v>
          </cell>
          <cell r="AC39">
            <v>18</v>
          </cell>
          <cell r="AD39">
            <v>17</v>
          </cell>
          <cell r="AE39">
            <v>0</v>
          </cell>
          <cell r="AF39">
            <v>0</v>
          </cell>
        </row>
        <row r="40">
          <cell r="B40">
            <v>26</v>
          </cell>
          <cell r="C40" t="str">
            <v>Фонд оплаты труда персонала КС</v>
          </cell>
          <cell r="D40" t="str">
            <v>тыс. руб.</v>
          </cell>
          <cell r="E40">
            <v>2019</v>
          </cell>
          <cell r="F40">
            <v>5394.7</v>
          </cell>
          <cell r="G40">
            <v>7919.2999999999993</v>
          </cell>
          <cell r="H40">
            <v>1681.4</v>
          </cell>
          <cell r="I40">
            <v>2623.6</v>
          </cell>
          <cell r="J40">
            <v>4305</v>
          </cell>
          <cell r="K40">
            <v>1782.9</v>
          </cell>
          <cell r="L40">
            <v>6087.9</v>
          </cell>
          <cell r="M40">
            <v>1831.4</v>
          </cell>
          <cell r="N40">
            <v>1348</v>
          </cell>
          <cell r="O40">
            <v>1435</v>
          </cell>
          <cell r="P40">
            <v>1526.8400000000001</v>
          </cell>
          <cell r="S40">
            <v>7887.8499999999995</v>
          </cell>
          <cell r="T40">
            <v>1681.4</v>
          </cell>
          <cell r="U40">
            <v>2623.6</v>
          </cell>
          <cell r="V40">
            <v>4305</v>
          </cell>
          <cell r="W40">
            <v>1611.65</v>
          </cell>
          <cell r="X40">
            <v>5916.65</v>
          </cell>
          <cell r="Y40">
            <v>1971.2</v>
          </cell>
          <cell r="AA40">
            <v>1831.4</v>
          </cell>
          <cell r="AB40">
            <v>7919.2999999999993</v>
          </cell>
          <cell r="AC40">
            <v>1971.2</v>
          </cell>
          <cell r="AD40">
            <v>7887.8499999999995</v>
          </cell>
          <cell r="AE40">
            <v>-31.449999999999818</v>
          </cell>
          <cell r="AF40">
            <v>-3.9713105956334302E-3</v>
          </cell>
        </row>
        <row r="41">
          <cell r="B41" t="str">
            <v>IV</v>
          </cell>
          <cell r="C41" t="str">
            <v>Несписочный состав</v>
          </cell>
          <cell r="AF41" t="str">
            <v/>
          </cell>
        </row>
        <row r="42">
          <cell r="B42">
            <v>27</v>
          </cell>
          <cell r="C42" t="str">
            <v>Средняя численность персонала несписочного состава</v>
          </cell>
          <cell r="D42" t="str">
            <v>чел.</v>
          </cell>
          <cell r="E42">
            <v>4.2</v>
          </cell>
          <cell r="F42">
            <v>4.2</v>
          </cell>
          <cell r="G42">
            <v>7</v>
          </cell>
          <cell r="H42">
            <v>6</v>
          </cell>
          <cell r="I42">
            <v>6</v>
          </cell>
          <cell r="J42">
            <v>6</v>
          </cell>
          <cell r="K42">
            <v>8</v>
          </cell>
          <cell r="L42">
            <v>6.666666666666667</v>
          </cell>
          <cell r="M42">
            <v>8</v>
          </cell>
          <cell r="N42">
            <v>3</v>
          </cell>
          <cell r="O42">
            <v>3</v>
          </cell>
          <cell r="P42">
            <v>3</v>
          </cell>
          <cell r="S42">
            <v>7</v>
          </cell>
          <cell r="T42">
            <v>6</v>
          </cell>
          <cell r="U42">
            <v>6</v>
          </cell>
          <cell r="V42">
            <v>6</v>
          </cell>
          <cell r="W42">
            <v>7</v>
          </cell>
          <cell r="X42">
            <v>6.2</v>
          </cell>
          <cell r="Y42">
            <v>9</v>
          </cell>
          <cell r="AA42">
            <v>8</v>
          </cell>
          <cell r="AB42">
            <v>7</v>
          </cell>
          <cell r="AC42">
            <v>9</v>
          </cell>
          <cell r="AD42">
            <v>7</v>
          </cell>
          <cell r="AE42">
            <v>0</v>
          </cell>
          <cell r="AF42">
            <v>0</v>
          </cell>
        </row>
        <row r="43">
          <cell r="B43">
            <v>28</v>
          </cell>
          <cell r="C43" t="str">
            <v>Фонд оплаты труда персонала несписочного состава</v>
          </cell>
          <cell r="D43" t="str">
            <v>тыс. руб.</v>
          </cell>
          <cell r="E43">
            <v>4112.1000000000004</v>
          </cell>
          <cell r="F43">
            <v>5867.2</v>
          </cell>
          <cell r="G43">
            <v>2817.7999999999997</v>
          </cell>
          <cell r="H43">
            <v>616.9</v>
          </cell>
          <cell r="I43">
            <v>1056.5999999999999</v>
          </cell>
          <cell r="J43">
            <v>1673.5</v>
          </cell>
          <cell r="K43">
            <v>848.1</v>
          </cell>
          <cell r="L43">
            <v>2521.6</v>
          </cell>
          <cell r="M43">
            <v>296.2</v>
          </cell>
          <cell r="N43">
            <v>4005.5333489999994</v>
          </cell>
          <cell r="O43">
            <v>7516.5542832419997</v>
          </cell>
          <cell r="P43">
            <v>7997.6137573694878</v>
          </cell>
          <cell r="S43">
            <v>2240</v>
          </cell>
          <cell r="T43">
            <v>616.9</v>
          </cell>
          <cell r="U43">
            <v>1056.5999999999999</v>
          </cell>
          <cell r="V43">
            <v>1673.5</v>
          </cell>
          <cell r="W43">
            <v>285.10000000000002</v>
          </cell>
          <cell r="X43">
            <v>1958.6</v>
          </cell>
          <cell r="Y43">
            <v>281.39999999999998</v>
          </cell>
          <cell r="AA43">
            <v>296.2</v>
          </cell>
          <cell r="AB43">
            <v>2817.7999999999997</v>
          </cell>
          <cell r="AC43">
            <v>281.39999999999998</v>
          </cell>
          <cell r="AD43">
            <v>2240</v>
          </cell>
          <cell r="AE43">
            <v>-577.79999999999973</v>
          </cell>
          <cell r="AF43">
            <v>-0.20505358790545808</v>
          </cell>
        </row>
        <row r="44">
          <cell r="B44" t="str">
            <v>V</v>
          </cell>
          <cell r="C44" t="str">
            <v>ИТОГО</v>
          </cell>
        </row>
        <row r="45">
          <cell r="B45">
            <v>29</v>
          </cell>
          <cell r="C45" t="str">
            <v>Средняя численность персонала - всего (стр.21+стр.23+стр.25+стр.27)</v>
          </cell>
          <cell r="D45" t="str">
            <v>чел.</v>
          </cell>
          <cell r="E45">
            <v>1748.6000000000001</v>
          </cell>
          <cell r="F45">
            <v>1798.3500000000001</v>
          </cell>
          <cell r="G45">
            <v>1905.25</v>
          </cell>
          <cell r="H45">
            <v>1812</v>
          </cell>
          <cell r="I45">
            <v>1800</v>
          </cell>
          <cell r="J45">
            <v>1806</v>
          </cell>
          <cell r="K45">
            <v>1965</v>
          </cell>
          <cell r="L45">
            <v>1859</v>
          </cell>
          <cell r="M45">
            <v>2044</v>
          </cell>
          <cell r="N45">
            <v>1949</v>
          </cell>
          <cell r="O45">
            <v>1872</v>
          </cell>
          <cell r="P45">
            <v>1872</v>
          </cell>
          <cell r="Q45">
            <v>0</v>
          </cell>
          <cell r="S45">
            <v>1904</v>
          </cell>
          <cell r="T45">
            <v>1812</v>
          </cell>
          <cell r="U45">
            <v>1800</v>
          </cell>
          <cell r="V45">
            <v>1806</v>
          </cell>
          <cell r="W45">
            <v>1955</v>
          </cell>
          <cell r="X45">
            <v>1855.2666666666667</v>
          </cell>
          <cell r="Y45">
            <v>2050</v>
          </cell>
          <cell r="AA45">
            <v>2044</v>
          </cell>
          <cell r="AB45">
            <v>1905.25</v>
          </cell>
          <cell r="AC45">
            <v>2050</v>
          </cell>
          <cell r="AD45">
            <v>1904</v>
          </cell>
          <cell r="AE45">
            <v>-1.25</v>
          </cell>
          <cell r="AF45">
            <v>-6.5608187901850152E-4</v>
          </cell>
        </row>
        <row r="46">
          <cell r="B46">
            <v>30</v>
          </cell>
          <cell r="C46" t="str">
            <v>Фонд оплаты труда персонала - всего (стр.22+стр.24+стр.26+стр.28)</v>
          </cell>
          <cell r="D46" t="str">
            <v>тыс. руб.</v>
          </cell>
          <cell r="E46">
            <v>327854.59982992196</v>
          </cell>
          <cell r="F46">
            <v>401577.19999999995</v>
          </cell>
          <cell r="G46">
            <v>455802.65919134999</v>
          </cell>
          <cell r="H46">
            <v>94412.683426649586</v>
          </cell>
          <cell r="I46">
            <v>122426.02785494401</v>
          </cell>
          <cell r="J46">
            <v>216838.7112815936</v>
          </cell>
          <cell r="K46">
            <v>115047.5651419194</v>
          </cell>
          <cell r="L46">
            <v>331886.27642351302</v>
          </cell>
          <cell r="M46">
            <v>123916.38276783699</v>
          </cell>
          <cell r="N46">
            <v>427432.99040109251</v>
          </cell>
          <cell r="O46">
            <v>444363.15004999691</v>
          </cell>
          <cell r="P46">
            <v>491499.59768039675</v>
          </cell>
          <cell r="Q46">
            <v>0</v>
          </cell>
          <cell r="S46">
            <v>450153.12438851665</v>
          </cell>
          <cell r="T46">
            <v>94412.683426649586</v>
          </cell>
          <cell r="U46">
            <v>122426.02785494401</v>
          </cell>
          <cell r="V46">
            <v>216838.7112815936</v>
          </cell>
          <cell r="W46">
            <v>110223.55050953446</v>
          </cell>
          <cell r="X46">
            <v>327062.26179112808</v>
          </cell>
          <cell r="Y46">
            <v>123090.86259738855</v>
          </cell>
          <cell r="AA46">
            <v>123916.38276783699</v>
          </cell>
          <cell r="AB46">
            <v>455802.65919134999</v>
          </cell>
          <cell r="AC46">
            <v>123090.86259738855</v>
          </cell>
          <cell r="AD46">
            <v>450153.12438851665</v>
          </cell>
          <cell r="AE46">
            <v>-5649.5348028333392</v>
          </cell>
          <cell r="AF46">
            <v>-1.2394694697166333E-2</v>
          </cell>
        </row>
        <row r="47">
          <cell r="C47" t="str">
            <v>в том числе:</v>
          </cell>
        </row>
        <row r="48">
          <cell r="B48">
            <v>31</v>
          </cell>
          <cell r="C48" t="str">
            <v xml:space="preserve"> - из себестоимости, коммерческих и управленческих расходов</v>
          </cell>
          <cell r="D48" t="str">
            <v>тыс. руб.</v>
          </cell>
          <cell r="E48">
            <v>314210</v>
          </cell>
          <cell r="F48">
            <v>373256</v>
          </cell>
          <cell r="G48">
            <v>414769.44400000002</v>
          </cell>
          <cell r="H48">
            <v>88072.793999999994</v>
          </cell>
          <cell r="I48">
            <v>110763.45</v>
          </cell>
          <cell r="J48">
            <v>198836.24400000001</v>
          </cell>
          <cell r="K48">
            <v>103281.8</v>
          </cell>
          <cell r="L48">
            <v>302118.04399999999</v>
          </cell>
          <cell r="M48">
            <v>112651.40000000001</v>
          </cell>
          <cell r="N48">
            <v>399427.03</v>
          </cell>
          <cell r="O48">
            <v>432697.11</v>
          </cell>
          <cell r="P48">
            <v>479226.74504000001</v>
          </cell>
          <cell r="Q48">
            <v>0</v>
          </cell>
          <cell r="S48">
            <v>410412.28528000007</v>
          </cell>
          <cell r="T48">
            <v>88072.793999999994</v>
          </cell>
          <cell r="U48">
            <v>110763.45</v>
          </cell>
          <cell r="V48">
            <v>198836.24400000001</v>
          </cell>
          <cell r="W48">
            <v>99030.677000000011</v>
          </cell>
          <cell r="X48">
            <v>297866.92100000003</v>
          </cell>
          <cell r="Y48">
            <v>112545.36428000001</v>
          </cell>
          <cell r="AA48">
            <v>112651.40000000001</v>
          </cell>
          <cell r="AB48">
            <v>414769.44400000002</v>
          </cell>
          <cell r="AC48">
            <v>112545.36428000001</v>
          </cell>
          <cell r="AD48">
            <v>410412.28528000007</v>
          </cell>
          <cell r="AE48">
            <v>-4357.1587199999485</v>
          </cell>
          <cell r="AF48">
            <v>-1.0505013768564756E-2</v>
          </cell>
        </row>
        <row r="49">
          <cell r="B49">
            <v>32</v>
          </cell>
          <cell r="C49" t="str">
            <v xml:space="preserve"> - из прибыли </v>
          </cell>
          <cell r="D49" t="str">
            <v>тыс. руб.</v>
          </cell>
          <cell r="E49">
            <v>11625.599829921965</v>
          </cell>
          <cell r="F49">
            <v>22929.199999999953</v>
          </cell>
          <cell r="G49">
            <v>33113.915191349995</v>
          </cell>
          <cell r="H49">
            <v>4658.8894266495918</v>
          </cell>
          <cell r="I49">
            <v>9038.5778549440147</v>
          </cell>
          <cell r="J49">
            <v>13697.467281593606</v>
          </cell>
          <cell r="K49">
            <v>9982.8651419194066</v>
          </cell>
          <cell r="L49">
            <v>23680.332423513013</v>
          </cell>
          <cell r="M49">
            <v>9433.5827678369824</v>
          </cell>
          <cell r="N49">
            <v>20390.960401092481</v>
          </cell>
          <cell r="O49">
            <v>3487.0400499969255</v>
          </cell>
          <cell r="P49">
            <v>3521.8526403967408</v>
          </cell>
          <cell r="Q49">
            <v>0</v>
          </cell>
          <cell r="S49">
            <v>31852.839108516593</v>
          </cell>
          <cell r="T49">
            <v>4658.8894266495918</v>
          </cell>
          <cell r="U49">
            <v>9038.5778549440147</v>
          </cell>
          <cell r="V49">
            <v>13697.467281593606</v>
          </cell>
          <cell r="W49">
            <v>9580.8735095344455</v>
          </cell>
          <cell r="X49">
            <v>23278.340791128052</v>
          </cell>
          <cell r="Y49">
            <v>8574.4983173885412</v>
          </cell>
          <cell r="AA49">
            <v>9433.5827678369824</v>
          </cell>
          <cell r="AB49">
            <v>33113.915191349995</v>
          </cell>
          <cell r="AC49">
            <v>8574.4983173885412</v>
          </cell>
          <cell r="AD49">
            <v>31852.839108516593</v>
          </cell>
          <cell r="AE49">
            <v>-1261.0760828334023</v>
          </cell>
          <cell r="AF49">
            <v>-3.8082965289553565E-2</v>
          </cell>
        </row>
        <row r="50">
          <cell r="B50">
            <v>33</v>
          </cell>
          <cell r="C50" t="str">
            <v xml:space="preserve"> - из инвестций</v>
          </cell>
          <cell r="D50" t="str">
            <v>тыс. руб.</v>
          </cell>
          <cell r="E50">
            <v>2019</v>
          </cell>
          <cell r="F50">
            <v>5392</v>
          </cell>
          <cell r="G50">
            <v>7919.2999999999993</v>
          </cell>
          <cell r="H50">
            <v>1681</v>
          </cell>
          <cell r="I50">
            <v>2624</v>
          </cell>
          <cell r="J50">
            <v>4305</v>
          </cell>
          <cell r="K50">
            <v>1782.9</v>
          </cell>
          <cell r="L50">
            <v>6087.9</v>
          </cell>
          <cell r="M50">
            <v>1831.4</v>
          </cell>
          <cell r="N50">
            <v>7615</v>
          </cell>
          <cell r="O50">
            <v>8179</v>
          </cell>
          <cell r="P50">
            <v>8751</v>
          </cell>
          <cell r="Q50">
            <v>0</v>
          </cell>
          <cell r="S50">
            <v>7888</v>
          </cell>
          <cell r="T50">
            <v>1681</v>
          </cell>
          <cell r="U50">
            <v>2624</v>
          </cell>
          <cell r="V50">
            <v>4305</v>
          </cell>
          <cell r="W50">
            <v>1612</v>
          </cell>
          <cell r="X50">
            <v>5917</v>
          </cell>
          <cell r="Y50">
            <v>1971</v>
          </cell>
          <cell r="AA50">
            <v>1831.4</v>
          </cell>
          <cell r="AB50">
            <v>7919.2999999999993</v>
          </cell>
          <cell r="AC50">
            <v>1971</v>
          </cell>
          <cell r="AD50">
            <v>7888</v>
          </cell>
          <cell r="AE50">
            <v>-31.299999999999272</v>
          </cell>
          <cell r="AF50">
            <v>-3.9523695276096719E-3</v>
          </cell>
        </row>
        <row r="51">
          <cell r="C51" t="str">
            <v>Справочно</v>
          </cell>
        </row>
        <row r="52">
          <cell r="B52">
            <v>34</v>
          </cell>
          <cell r="C52" t="str">
            <v>Затраты на обучение, повышение квалификации и проф. переподготовку персонала основной деятельности - всего:</v>
          </cell>
          <cell r="D52" t="str">
            <v>тыс. руб.</v>
          </cell>
          <cell r="E52">
            <v>2450</v>
          </cell>
          <cell r="F52">
            <v>2680</v>
          </cell>
          <cell r="G52">
            <v>2549.04</v>
          </cell>
          <cell r="H52">
            <v>359.09999999999997</v>
          </cell>
          <cell r="I52">
            <v>598.64</v>
          </cell>
          <cell r="J52">
            <v>957.74</v>
          </cell>
          <cell r="K52">
            <v>906.3</v>
          </cell>
          <cell r="L52">
            <v>1864.04</v>
          </cell>
          <cell r="M52">
            <v>685</v>
          </cell>
          <cell r="N52">
            <v>7407</v>
          </cell>
          <cell r="O52">
            <v>7888</v>
          </cell>
          <cell r="P52">
            <v>8392.8320000000003</v>
          </cell>
          <cell r="Q52">
            <v>0</v>
          </cell>
          <cell r="S52">
            <v>1481.6399999999999</v>
          </cell>
          <cell r="T52">
            <v>359.09999999999997</v>
          </cell>
          <cell r="U52">
            <v>598.64</v>
          </cell>
          <cell r="V52">
            <v>957.74</v>
          </cell>
          <cell r="W52">
            <v>350.8</v>
          </cell>
          <cell r="X52">
            <v>1308.54</v>
          </cell>
          <cell r="Y52">
            <v>173.1</v>
          </cell>
          <cell r="AA52">
            <v>685</v>
          </cell>
          <cell r="AB52">
            <v>2549.04</v>
          </cell>
          <cell r="AC52">
            <v>173.1</v>
          </cell>
          <cell r="AD52">
            <v>1481.6399999999999</v>
          </cell>
          <cell r="AE52">
            <v>-1067.4000000000001</v>
          </cell>
          <cell r="AF52">
            <v>-0.41874588080218439</v>
          </cell>
        </row>
        <row r="53">
          <cell r="B53">
            <v>35</v>
          </cell>
          <cell r="C53" t="str">
            <v>Затраты на все формы обучения:</v>
          </cell>
          <cell r="D53" t="str">
            <v>тыс. руб.</v>
          </cell>
          <cell r="E53">
            <v>2450</v>
          </cell>
          <cell r="F53">
            <v>2680</v>
          </cell>
          <cell r="G53">
            <v>2549.04</v>
          </cell>
          <cell r="H53">
            <v>359.09999999999997</v>
          </cell>
          <cell r="I53">
            <v>598.64</v>
          </cell>
          <cell r="J53">
            <v>957.74</v>
          </cell>
          <cell r="K53">
            <v>906.3</v>
          </cell>
          <cell r="L53">
            <v>1864.04</v>
          </cell>
          <cell r="M53">
            <v>685</v>
          </cell>
          <cell r="N53">
            <v>7407</v>
          </cell>
          <cell r="O53">
            <v>7888</v>
          </cell>
          <cell r="P53">
            <v>8392.8320000000003</v>
          </cell>
          <cell r="Q53">
            <v>0</v>
          </cell>
          <cell r="S53">
            <v>1481.6399999999999</v>
          </cell>
          <cell r="T53">
            <v>359.09999999999997</v>
          </cell>
          <cell r="U53">
            <v>598.64</v>
          </cell>
          <cell r="V53">
            <v>957.74</v>
          </cell>
          <cell r="W53">
            <v>350.8</v>
          </cell>
          <cell r="X53">
            <v>1308.54</v>
          </cell>
          <cell r="Y53">
            <v>173.1</v>
          </cell>
          <cell r="AA53">
            <v>685</v>
          </cell>
          <cell r="AB53">
            <v>2549.04</v>
          </cell>
          <cell r="AC53">
            <v>173.1</v>
          </cell>
          <cell r="AD53">
            <v>1481.6399999999999</v>
          </cell>
          <cell r="AE53">
            <v>-1067.4000000000001</v>
          </cell>
          <cell r="AF53">
            <v>-0.41874588080218439</v>
          </cell>
        </row>
        <row r="54">
          <cell r="B54">
            <v>36</v>
          </cell>
          <cell r="C54" t="str">
            <v>- руководителей</v>
          </cell>
          <cell r="D54" t="str">
            <v>тыс. руб.</v>
          </cell>
          <cell r="E54">
            <v>1015</v>
          </cell>
          <cell r="F54">
            <v>860</v>
          </cell>
          <cell r="G54">
            <v>1449.3</v>
          </cell>
          <cell r="H54">
            <v>138.1</v>
          </cell>
          <cell r="I54">
            <v>341.9</v>
          </cell>
          <cell r="J54">
            <v>480</v>
          </cell>
          <cell r="K54">
            <v>533.29999999999995</v>
          </cell>
          <cell r="L54">
            <v>1013.3</v>
          </cell>
          <cell r="M54">
            <v>436</v>
          </cell>
          <cell r="N54">
            <v>2584</v>
          </cell>
          <cell r="O54">
            <v>2752</v>
          </cell>
          <cell r="P54">
            <v>2928.1280000000002</v>
          </cell>
          <cell r="S54">
            <v>983.15</v>
          </cell>
          <cell r="T54">
            <v>138.1</v>
          </cell>
          <cell r="U54">
            <v>341.9</v>
          </cell>
          <cell r="V54">
            <v>480</v>
          </cell>
          <cell r="W54">
            <v>330.05</v>
          </cell>
          <cell r="X54">
            <v>810.05</v>
          </cell>
          <cell r="Y54">
            <v>173.1</v>
          </cell>
          <cell r="AA54">
            <v>436</v>
          </cell>
          <cell r="AB54">
            <v>1449.3</v>
          </cell>
          <cell r="AC54">
            <v>173.1</v>
          </cell>
          <cell r="AD54">
            <v>983.15</v>
          </cell>
          <cell r="AE54">
            <v>-466.15</v>
          </cell>
          <cell r="AF54">
            <v>-0.32163803215345338</v>
          </cell>
        </row>
        <row r="55">
          <cell r="B55">
            <v>37</v>
          </cell>
          <cell r="C55" t="str">
            <v>- специалистов и техн. исполнителей</v>
          </cell>
          <cell r="D55" t="str">
            <v>тыс. руб.</v>
          </cell>
          <cell r="E55">
            <v>863</v>
          </cell>
          <cell r="F55">
            <v>1625</v>
          </cell>
          <cell r="G55">
            <v>944.7</v>
          </cell>
          <cell r="H55">
            <v>208.3</v>
          </cell>
          <cell r="I55">
            <v>196.4</v>
          </cell>
          <cell r="J55">
            <v>404.70000000000005</v>
          </cell>
          <cell r="K55">
            <v>324</v>
          </cell>
          <cell r="L55">
            <v>728.7</v>
          </cell>
          <cell r="M55">
            <v>216</v>
          </cell>
          <cell r="N55">
            <v>2798</v>
          </cell>
          <cell r="O55">
            <v>2979</v>
          </cell>
          <cell r="P55">
            <v>3169.6559999999999</v>
          </cell>
          <cell r="S55">
            <v>425.45000000000005</v>
          </cell>
          <cell r="T55">
            <v>208.3</v>
          </cell>
          <cell r="U55">
            <v>196.4</v>
          </cell>
          <cell r="V55">
            <v>404.70000000000005</v>
          </cell>
          <cell r="W55">
            <v>20.75</v>
          </cell>
          <cell r="X55">
            <v>425.45000000000005</v>
          </cell>
          <cell r="AA55">
            <v>216</v>
          </cell>
          <cell r="AB55">
            <v>944.7</v>
          </cell>
          <cell r="AD55">
            <v>425.45000000000005</v>
          </cell>
          <cell r="AE55">
            <v>-519.25</v>
          </cell>
          <cell r="AF55">
            <v>-0.54964539007092195</v>
          </cell>
        </row>
        <row r="56">
          <cell r="B56">
            <v>38</v>
          </cell>
          <cell r="C56" t="str">
            <v>- рабочих</v>
          </cell>
          <cell r="D56" t="str">
            <v>тыс. руб.</v>
          </cell>
          <cell r="E56">
            <v>572</v>
          </cell>
          <cell r="F56">
            <v>195</v>
          </cell>
          <cell r="G56">
            <v>155.04000000000002</v>
          </cell>
          <cell r="H56">
            <v>12.7</v>
          </cell>
          <cell r="I56">
            <v>60.34</v>
          </cell>
          <cell r="J56">
            <v>73.040000000000006</v>
          </cell>
          <cell r="K56">
            <v>49</v>
          </cell>
          <cell r="L56">
            <v>122.04</v>
          </cell>
          <cell r="M56">
            <v>33</v>
          </cell>
          <cell r="N56">
            <v>2025</v>
          </cell>
          <cell r="O56">
            <v>2157</v>
          </cell>
          <cell r="P56">
            <v>2295.0480000000002</v>
          </cell>
          <cell r="S56">
            <v>73.040000000000006</v>
          </cell>
          <cell r="T56">
            <v>12.7</v>
          </cell>
          <cell r="U56">
            <v>60.34</v>
          </cell>
          <cell r="V56">
            <v>73.040000000000006</v>
          </cell>
          <cell r="W56">
            <v>0</v>
          </cell>
          <cell r="X56">
            <v>73.040000000000006</v>
          </cell>
          <cell r="AA56">
            <v>33</v>
          </cell>
          <cell r="AB56">
            <v>155.04000000000002</v>
          </cell>
          <cell r="AD56">
            <v>73.040000000000006</v>
          </cell>
          <cell r="AE56">
            <v>-82.000000000000014</v>
          </cell>
          <cell r="AF56">
            <v>-0.52889576883384937</v>
          </cell>
        </row>
        <row r="57">
          <cell r="B57">
            <v>39</v>
          </cell>
          <cell r="C57" t="str">
            <v>Затраты на участие в семинарах, выставках, конференциях:</v>
          </cell>
          <cell r="D57" t="str">
            <v>тыс. руб.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 t="str">
            <v/>
          </cell>
        </row>
        <row r="58">
          <cell r="B58">
            <v>40</v>
          </cell>
          <cell r="C58" t="str">
            <v>- руководителей</v>
          </cell>
          <cell r="D58" t="str">
            <v>тыс. руб.</v>
          </cell>
          <cell r="G58">
            <v>0</v>
          </cell>
          <cell r="J58">
            <v>0</v>
          </cell>
          <cell r="L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X58">
            <v>0</v>
          </cell>
          <cell r="AB58">
            <v>0</v>
          </cell>
          <cell r="AD58">
            <v>0</v>
          </cell>
          <cell r="AE58">
            <v>0</v>
          </cell>
          <cell r="AF58" t="str">
            <v/>
          </cell>
        </row>
        <row r="59">
          <cell r="B59">
            <v>41</v>
          </cell>
          <cell r="C59" t="str">
            <v>- специалистов и техн. исполнителей</v>
          </cell>
          <cell r="D59" t="str">
            <v>тыс. руб.</v>
          </cell>
          <cell r="G59">
            <v>0</v>
          </cell>
          <cell r="J59">
            <v>0</v>
          </cell>
          <cell r="L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AB59">
            <v>0</v>
          </cell>
          <cell r="AD59">
            <v>0</v>
          </cell>
          <cell r="AE59">
            <v>0</v>
          </cell>
          <cell r="AF59" t="str">
            <v/>
          </cell>
        </row>
        <row r="60">
          <cell r="B60">
            <v>42</v>
          </cell>
          <cell r="C60" t="str">
            <v>- рабочих</v>
          </cell>
          <cell r="D60" t="str">
            <v>тыс. руб.</v>
          </cell>
          <cell r="G60">
            <v>0</v>
          </cell>
          <cell r="J60">
            <v>0</v>
          </cell>
          <cell r="L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X60">
            <v>0</v>
          </cell>
          <cell r="AB60">
            <v>0</v>
          </cell>
          <cell r="AD60">
            <v>0</v>
          </cell>
          <cell r="AE60">
            <v>0</v>
          </cell>
          <cell r="AF60" t="str">
            <v/>
          </cell>
        </row>
        <row r="62">
          <cell r="B62" t="str">
            <v>Показатели не вошедшие в формат бизнес-плана, но необходимые для формирования БП</v>
          </cell>
        </row>
        <row r="63">
          <cell r="B63" t="str">
            <v>№ п/п</v>
          </cell>
          <cell r="C63" t="str">
            <v>Дополнительный показатель</v>
          </cell>
          <cell r="D63" t="str">
            <v>Единицы измерения</v>
          </cell>
        </row>
        <row r="65">
          <cell r="B65">
            <v>1</v>
          </cell>
          <cell r="C65">
            <v>2</v>
          </cell>
          <cell r="D65">
            <v>3</v>
          </cell>
        </row>
        <row r="66">
          <cell r="B66">
            <v>1</v>
          </cell>
        </row>
        <row r="67">
          <cell r="B67">
            <v>2</v>
          </cell>
        </row>
        <row r="68">
          <cell r="B68">
            <v>3</v>
          </cell>
        </row>
        <row r="69">
          <cell r="B69">
            <v>4</v>
          </cell>
        </row>
        <row r="70">
          <cell r="B70">
            <v>5</v>
          </cell>
        </row>
        <row r="71">
          <cell r="B71">
            <v>6</v>
          </cell>
        </row>
        <row r="72">
          <cell r="B72">
            <v>7</v>
          </cell>
        </row>
        <row r="73">
          <cell r="B73">
            <v>8</v>
          </cell>
        </row>
        <row r="74">
          <cell r="B74">
            <v>9</v>
          </cell>
        </row>
        <row r="75">
          <cell r="B75">
            <v>10</v>
          </cell>
        </row>
        <row r="76">
          <cell r="B76">
            <v>11</v>
          </cell>
        </row>
        <row r="77">
          <cell r="B77">
            <v>12</v>
          </cell>
        </row>
        <row r="78">
          <cell r="B78">
            <v>13</v>
          </cell>
        </row>
        <row r="79">
          <cell r="B79">
            <v>14</v>
          </cell>
        </row>
        <row r="80">
          <cell r="B80">
            <v>15</v>
          </cell>
        </row>
        <row r="81">
          <cell r="B81">
            <v>16</v>
          </cell>
        </row>
        <row r="82">
          <cell r="B82">
            <v>17</v>
          </cell>
        </row>
        <row r="83">
          <cell r="B83">
            <v>18</v>
          </cell>
        </row>
        <row r="84">
          <cell r="B84">
            <v>19</v>
          </cell>
        </row>
        <row r="85">
          <cell r="B85">
            <v>20</v>
          </cell>
        </row>
        <row r="86">
          <cell r="B86">
            <v>21</v>
          </cell>
        </row>
        <row r="87">
          <cell r="B87">
            <v>22</v>
          </cell>
        </row>
        <row r="88">
          <cell r="B88">
            <v>23</v>
          </cell>
        </row>
        <row r="89">
          <cell r="B89">
            <v>24</v>
          </cell>
        </row>
        <row r="90">
          <cell r="B90">
            <v>25</v>
          </cell>
        </row>
        <row r="91">
          <cell r="B91">
            <v>26</v>
          </cell>
        </row>
        <row r="92">
          <cell r="B92">
            <v>27</v>
          </cell>
        </row>
      </sheetData>
      <sheetData sheetId="14">
        <row r="5">
          <cell r="B5" t="str">
            <v xml:space="preserve">                                                             11. Прочие 
                                                       доходы и расходы, тыс. руб.(План)</v>
          </cell>
          <cell r="S5" t="str">
            <v>11. Прочие доходы и расходы, тыс. руб.(Выполнение)</v>
          </cell>
          <cell r="AA5" t="str">
            <v xml:space="preserve">11. Прочие
доходы и расходы,(область анализа)  </v>
          </cell>
        </row>
        <row r="6">
          <cell r="B6" t="str">
            <v>№ п/п</v>
          </cell>
          <cell r="C6" t="str">
            <v>Виды продукции</v>
          </cell>
          <cell r="D6" t="str">
            <v>Единицы измерения</v>
          </cell>
          <cell r="E6" t="str">
            <v xml:space="preserve"> 2007г. Факт</v>
          </cell>
          <cell r="F6" t="str">
            <v xml:space="preserve"> 2008г. Факт</v>
          </cell>
          <cell r="G6" t="str">
            <v xml:space="preserve"> 2009г. План</v>
          </cell>
          <cell r="H6" t="str">
            <v>В том числе по кварталам</v>
          </cell>
          <cell r="N6" t="str">
            <v xml:space="preserve"> 2010г. Прогноз</v>
          </cell>
          <cell r="O6" t="str">
            <v xml:space="preserve"> 2011г. Прогноз</v>
          </cell>
          <cell r="P6" t="str">
            <v xml:space="preserve"> 2012г. Прогноз</v>
          </cell>
          <cell r="Q6" t="str">
            <v xml:space="preserve"> 2013г. Прогноз</v>
          </cell>
          <cell r="S6" t="str">
            <v xml:space="preserve"> 2009г. Факт</v>
          </cell>
          <cell r="T6" t="str">
            <v>В том числе по кварталам</v>
          </cell>
          <cell r="AA6" t="str">
            <v>План отчётного периода</v>
          </cell>
          <cell r="AC6" t="str">
            <v>Факт за отчётный период</v>
          </cell>
          <cell r="AE6" t="str">
            <v>Отклонение факта от плана за год.</v>
          </cell>
        </row>
        <row r="7">
          <cell r="H7" t="str">
            <v>1 кв.</v>
          </cell>
          <cell r="I7" t="str">
            <v>2 кв.</v>
          </cell>
          <cell r="J7" t="str">
            <v>6 мес.</v>
          </cell>
          <cell r="K7" t="str">
            <v>3 кв.</v>
          </cell>
          <cell r="L7" t="str">
            <v>9 мес.</v>
          </cell>
          <cell r="M7" t="str">
            <v>4 кв.</v>
          </cell>
          <cell r="T7" t="str">
            <v>1 кв.</v>
          </cell>
          <cell r="U7" t="str">
            <v>2 кв.</v>
          </cell>
          <cell r="V7" t="str">
            <v>6 мес.</v>
          </cell>
          <cell r="W7" t="str">
            <v>3 кв.</v>
          </cell>
          <cell r="X7" t="str">
            <v>9 мес.</v>
          </cell>
          <cell r="Y7" t="str">
            <v>4 кв.</v>
          </cell>
          <cell r="AA7" t="str">
            <v>4 квартал</v>
          </cell>
          <cell r="AB7" t="str">
            <v>С начала года</v>
          </cell>
          <cell r="AC7" t="str">
            <v>4 квартал</v>
          </cell>
          <cell r="AD7" t="str">
            <v>С начала года</v>
          </cell>
          <cell r="AE7" t="str">
            <v>Абсолютное</v>
          </cell>
          <cell r="AF7" t="str">
            <v>Относительное</v>
          </cell>
        </row>
        <row r="8">
          <cell r="B8">
            <v>1</v>
          </cell>
          <cell r="C8">
            <v>2</v>
          </cell>
          <cell r="D8">
            <v>3</v>
          </cell>
          <cell r="E8">
            <v>4</v>
          </cell>
          <cell r="F8">
            <v>5</v>
          </cell>
          <cell r="G8">
            <v>6</v>
          </cell>
          <cell r="H8">
            <v>7</v>
          </cell>
          <cell r="I8">
            <v>8</v>
          </cell>
          <cell r="J8">
            <v>9</v>
          </cell>
          <cell r="K8">
            <v>10</v>
          </cell>
          <cell r="L8">
            <v>11</v>
          </cell>
          <cell r="M8">
            <v>12</v>
          </cell>
          <cell r="N8">
            <v>13</v>
          </cell>
          <cell r="O8">
            <v>14</v>
          </cell>
          <cell r="P8">
            <v>15</v>
          </cell>
          <cell r="Q8">
            <v>16</v>
          </cell>
          <cell r="S8">
            <v>17</v>
          </cell>
          <cell r="T8">
            <v>18</v>
          </cell>
          <cell r="U8">
            <v>19</v>
          </cell>
          <cell r="V8">
            <v>20</v>
          </cell>
          <cell r="W8">
            <v>21</v>
          </cell>
          <cell r="X8">
            <v>22</v>
          </cell>
          <cell r="Y8">
            <v>23</v>
          </cell>
          <cell r="AA8">
            <v>24</v>
          </cell>
          <cell r="AB8">
            <v>25</v>
          </cell>
          <cell r="AC8">
            <v>26</v>
          </cell>
          <cell r="AD8">
            <v>27</v>
          </cell>
          <cell r="AE8">
            <v>28</v>
          </cell>
          <cell r="AF8">
            <v>29</v>
          </cell>
        </row>
        <row r="9">
          <cell r="B9" t="str">
            <v>1.</v>
          </cell>
          <cell r="C9" t="str">
            <v>Прочие  доходы, всего</v>
          </cell>
          <cell r="D9" t="str">
            <v>тыс.руб</v>
          </cell>
          <cell r="E9">
            <v>116115</v>
          </cell>
          <cell r="F9">
            <v>122890.587</v>
          </cell>
          <cell r="G9">
            <v>64874.60643</v>
          </cell>
          <cell r="H9">
            <v>7373.3429999999998</v>
          </cell>
          <cell r="I9">
            <v>9329.4834300000002</v>
          </cell>
          <cell r="J9">
            <v>16702.826430000001</v>
          </cell>
          <cell r="K9">
            <v>5847.05</v>
          </cell>
          <cell r="L9">
            <v>22549.87643</v>
          </cell>
          <cell r="M9">
            <v>42324.729999999996</v>
          </cell>
          <cell r="N9">
            <v>62072</v>
          </cell>
          <cell r="O9">
            <v>65041</v>
          </cell>
          <cell r="P9">
            <v>55305.574178399998</v>
          </cell>
          <cell r="Q9">
            <v>0</v>
          </cell>
          <cell r="S9">
            <v>77570.974009999976</v>
          </cell>
          <cell r="T9">
            <v>7373.3429999999998</v>
          </cell>
          <cell r="U9">
            <v>9329.4834300000002</v>
          </cell>
          <cell r="V9">
            <v>16702.826430000001</v>
          </cell>
          <cell r="W9">
            <v>9937.4523899999986</v>
          </cell>
          <cell r="X9">
            <v>26640.27882</v>
          </cell>
          <cell r="Y9">
            <v>50930.695189999984</v>
          </cell>
          <cell r="AA9">
            <v>42324.729999999996</v>
          </cell>
          <cell r="AB9">
            <v>64874.60643</v>
          </cell>
          <cell r="AC9">
            <v>50930.695189999984</v>
          </cell>
          <cell r="AD9">
            <v>77570.974009999976</v>
          </cell>
          <cell r="AE9">
            <v>12696.367579999976</v>
          </cell>
          <cell r="AF9">
            <v>0.19570627520799552</v>
          </cell>
        </row>
        <row r="10">
          <cell r="B10" t="str">
            <v>1.1</v>
          </cell>
          <cell r="C10" t="str">
            <v xml:space="preserve">Проценты к получению </v>
          </cell>
          <cell r="D10" t="str">
            <v>тыс.руб</v>
          </cell>
          <cell r="E10">
            <v>90</v>
          </cell>
          <cell r="F10">
            <v>14.436999999999999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L10">
            <v>0</v>
          </cell>
          <cell r="N10">
            <v>0</v>
          </cell>
          <cell r="O10">
            <v>0</v>
          </cell>
          <cell r="P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 t="str">
            <v/>
          </cell>
        </row>
        <row r="11">
          <cell r="B11" t="str">
            <v>1.2</v>
          </cell>
          <cell r="C11" t="str">
            <v>От совместной деятельности</v>
          </cell>
          <cell r="D11" t="str">
            <v>тыс.руб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L11">
            <v>0</v>
          </cell>
          <cell r="N11">
            <v>0</v>
          </cell>
          <cell r="O11">
            <v>0</v>
          </cell>
          <cell r="P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 t="str">
            <v/>
          </cell>
        </row>
        <row r="12">
          <cell r="B12" t="str">
            <v>1.3</v>
          </cell>
          <cell r="C12" t="str">
            <v>От реализации основных средств, квартир, МПЗ, НМА, других внеоборотных активов</v>
          </cell>
          <cell r="D12" t="str">
            <v>тыс.руб</v>
          </cell>
          <cell r="E12">
            <v>8000</v>
          </cell>
          <cell r="F12">
            <v>5623.57</v>
          </cell>
          <cell r="G12">
            <v>2073.3095400000002</v>
          </cell>
          <cell r="H12">
            <v>467.76</v>
          </cell>
          <cell r="I12">
            <v>80.549539999999993</v>
          </cell>
          <cell r="J12">
            <v>548.30953999999997</v>
          </cell>
          <cell r="K12">
            <v>455</v>
          </cell>
          <cell r="L12">
            <v>1003.30954</v>
          </cell>
          <cell r="M12">
            <v>1070</v>
          </cell>
          <cell r="N12">
            <v>14684</v>
          </cell>
          <cell r="O12">
            <v>15688</v>
          </cell>
          <cell r="P12">
            <v>16692.031999999999</v>
          </cell>
          <cell r="S12">
            <v>648.44164000000001</v>
          </cell>
          <cell r="T12">
            <v>467.76</v>
          </cell>
          <cell r="U12">
            <v>80.549539999999993</v>
          </cell>
          <cell r="V12">
            <v>548.30953999999997</v>
          </cell>
          <cell r="W12">
            <v>11.632099999999999</v>
          </cell>
          <cell r="X12">
            <v>559.94164000000001</v>
          </cell>
          <cell r="Y12">
            <v>88.5</v>
          </cell>
          <cell r="AA12">
            <v>1070</v>
          </cell>
          <cell r="AB12">
            <v>2073.3095400000002</v>
          </cell>
          <cell r="AC12">
            <v>88.5</v>
          </cell>
          <cell r="AD12">
            <v>648.44164000000001</v>
          </cell>
          <cell r="AE12">
            <v>-1424.8679000000002</v>
          </cell>
          <cell r="AF12">
            <v>-0.68724320826691421</v>
          </cell>
        </row>
        <row r="13">
          <cell r="B13" t="str">
            <v>1.4</v>
          </cell>
          <cell r="C13" t="str">
            <v>От реализации ценных бумаг и финансовых инструментов</v>
          </cell>
          <cell r="D13" t="str">
            <v>тыс.руб</v>
          </cell>
          <cell r="E13">
            <v>12106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L13">
            <v>0</v>
          </cell>
          <cell r="N13">
            <v>4120</v>
          </cell>
          <cell r="O13">
            <v>4338</v>
          </cell>
          <cell r="P13">
            <v>4615.6320000000005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 t="str">
            <v/>
          </cell>
        </row>
        <row r="14">
          <cell r="B14" t="str">
            <v>1.4.1</v>
          </cell>
          <cell r="C14" t="str">
            <v xml:space="preserve">         в т.ч. от продажи долгосрочных финансовых вложений (акций, долей)</v>
          </cell>
          <cell r="D14" t="str">
            <v>тыс.руб</v>
          </cell>
          <cell r="E14">
            <v>8500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L14">
            <v>0</v>
          </cell>
          <cell r="N14">
            <v>0</v>
          </cell>
          <cell r="O14">
            <v>0</v>
          </cell>
          <cell r="P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 t="str">
            <v/>
          </cell>
        </row>
        <row r="15">
          <cell r="B15" t="str">
            <v>1.5</v>
          </cell>
          <cell r="C15" t="str">
            <v>От аренды</v>
          </cell>
          <cell r="D15" t="str">
            <v>тыс.руб</v>
          </cell>
          <cell r="E15">
            <v>16052</v>
          </cell>
          <cell r="F15">
            <v>20554.03</v>
          </cell>
          <cell r="G15">
            <v>18082.851739999998</v>
          </cell>
          <cell r="H15">
            <v>5116.393</v>
          </cell>
          <cell r="I15">
            <v>4757.3087400000004</v>
          </cell>
          <cell r="J15">
            <v>9873.7017400000004</v>
          </cell>
          <cell r="K15">
            <v>4192.05</v>
          </cell>
          <cell r="L15">
            <v>14065.75174</v>
          </cell>
          <cell r="M15">
            <v>4017.1000000000004</v>
          </cell>
          <cell r="N15">
            <v>20908</v>
          </cell>
          <cell r="O15">
            <v>22267</v>
          </cell>
          <cell r="P15">
            <v>23692.088</v>
          </cell>
          <cell r="S15">
            <v>18878.693639999998</v>
          </cell>
          <cell r="T15">
            <v>5116.393</v>
          </cell>
          <cell r="U15">
            <v>4757.3087400000004</v>
          </cell>
          <cell r="V15">
            <v>9873.7017400000004</v>
          </cell>
          <cell r="W15">
            <v>4609.1619000000001</v>
          </cell>
          <cell r="X15">
            <v>14482.86364</v>
          </cell>
          <cell r="Y15">
            <v>4395.83</v>
          </cell>
          <cell r="AA15">
            <v>4017.1000000000004</v>
          </cell>
          <cell r="AB15">
            <v>18082.851739999998</v>
          </cell>
          <cell r="AC15">
            <v>4395.83</v>
          </cell>
          <cell r="AD15">
            <v>18878.693639999998</v>
          </cell>
          <cell r="AE15">
            <v>795.84189999999944</v>
          </cell>
          <cell r="AF15">
            <v>4.4010862415000893E-2</v>
          </cell>
        </row>
        <row r="16">
          <cell r="B16" t="str">
            <v>1.6</v>
          </cell>
          <cell r="C16" t="str">
            <v xml:space="preserve">От участия в других организациях  </v>
          </cell>
          <cell r="D16" t="str">
            <v>тыс.руб</v>
          </cell>
          <cell r="E16">
            <v>14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L16">
            <v>0</v>
          </cell>
          <cell r="N16">
            <v>0</v>
          </cell>
          <cell r="O16">
            <v>0</v>
          </cell>
          <cell r="P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 t="str">
            <v/>
          </cell>
        </row>
        <row r="17">
          <cell r="B17" t="str">
            <v>1.6.1</v>
          </cell>
          <cell r="C17" t="str">
            <v xml:space="preserve">         в т.ч. дивиденды полученные</v>
          </cell>
          <cell r="D17" t="str">
            <v>тыс.руб</v>
          </cell>
          <cell r="E17">
            <v>14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L17">
            <v>0</v>
          </cell>
          <cell r="N17">
            <v>0</v>
          </cell>
          <cell r="O17">
            <v>0</v>
          </cell>
          <cell r="P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 t="str">
            <v/>
          </cell>
        </row>
        <row r="18">
          <cell r="B18" t="str">
            <v>1.7.</v>
          </cell>
          <cell r="C18" t="str">
            <v>Пени, штрафы, неустойки признанные или по которым получено решение суда</v>
          </cell>
          <cell r="D18" t="str">
            <v>тыс.руб</v>
          </cell>
          <cell r="E18">
            <v>21</v>
          </cell>
          <cell r="F18">
            <v>4385</v>
          </cell>
          <cell r="G18">
            <v>5.0273000000000003</v>
          </cell>
          <cell r="H18">
            <v>0</v>
          </cell>
          <cell r="I18">
            <v>5.0273000000000003</v>
          </cell>
          <cell r="J18">
            <v>5.0273000000000003</v>
          </cell>
          <cell r="L18">
            <v>5.0273000000000003</v>
          </cell>
          <cell r="N18">
            <v>0</v>
          </cell>
          <cell r="O18">
            <v>0</v>
          </cell>
          <cell r="P18">
            <v>0</v>
          </cell>
          <cell r="S18">
            <v>5.0273000000000003</v>
          </cell>
          <cell r="T18">
            <v>0</v>
          </cell>
          <cell r="U18">
            <v>5.0273000000000003</v>
          </cell>
          <cell r="V18">
            <v>5.0273000000000003</v>
          </cell>
          <cell r="W18">
            <v>0</v>
          </cell>
          <cell r="X18">
            <v>5.0273000000000003</v>
          </cell>
          <cell r="Y18">
            <v>0</v>
          </cell>
          <cell r="AB18">
            <v>5.0273000000000003</v>
          </cell>
          <cell r="AC18">
            <v>0</v>
          </cell>
          <cell r="AD18">
            <v>5.0273000000000003</v>
          </cell>
          <cell r="AE18">
            <v>0</v>
          </cell>
          <cell r="AF18">
            <v>0</v>
          </cell>
        </row>
        <row r="19">
          <cell r="B19" t="str">
            <v>1.8.</v>
          </cell>
          <cell r="C19" t="str">
            <v>Прибыль прошлых лет, выявленная в отчётном периоде</v>
          </cell>
          <cell r="D19" t="str">
            <v>тыс.руб</v>
          </cell>
          <cell r="E19">
            <v>0</v>
          </cell>
          <cell r="F19">
            <v>528</v>
          </cell>
          <cell r="G19">
            <v>85.69</v>
          </cell>
          <cell r="H19">
            <v>0</v>
          </cell>
          <cell r="I19">
            <v>85.69</v>
          </cell>
          <cell r="J19">
            <v>85.69</v>
          </cell>
          <cell r="L19">
            <v>85.69</v>
          </cell>
          <cell r="N19">
            <v>0</v>
          </cell>
          <cell r="O19">
            <v>0</v>
          </cell>
          <cell r="P19">
            <v>0</v>
          </cell>
          <cell r="S19">
            <v>6053.07</v>
          </cell>
          <cell r="T19">
            <v>0</v>
          </cell>
          <cell r="U19">
            <v>85.69</v>
          </cell>
          <cell r="V19">
            <v>85.69</v>
          </cell>
          <cell r="W19">
            <v>0</v>
          </cell>
          <cell r="X19">
            <v>85.69</v>
          </cell>
          <cell r="Y19">
            <v>5967.38</v>
          </cell>
          <cell r="AB19">
            <v>85.69</v>
          </cell>
          <cell r="AC19">
            <v>5967.38</v>
          </cell>
          <cell r="AD19">
            <v>6053.07</v>
          </cell>
          <cell r="AE19">
            <v>5967.38</v>
          </cell>
          <cell r="AF19">
            <v>69.63916442992182</v>
          </cell>
        </row>
        <row r="20">
          <cell r="B20" t="str">
            <v>1.9.</v>
          </cell>
          <cell r="C20" t="str">
            <v xml:space="preserve">Доход от переоценки финансовых вложений, эмиссионных ценных бумаг, обращающихся на фондовом рынке </v>
          </cell>
          <cell r="D20" t="str">
            <v>тыс.руб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L20">
            <v>0</v>
          </cell>
          <cell r="N20">
            <v>0</v>
          </cell>
          <cell r="O20">
            <v>0</v>
          </cell>
          <cell r="P20">
            <v>0</v>
          </cell>
          <cell r="T20">
            <v>0</v>
          </cell>
          <cell r="U20">
            <v>0</v>
          </cell>
          <cell r="W20">
            <v>0</v>
          </cell>
          <cell r="Y20">
            <v>0</v>
          </cell>
          <cell r="AB20">
            <v>0</v>
          </cell>
          <cell r="AC20">
            <v>0</v>
          </cell>
          <cell r="AE20">
            <v>0</v>
          </cell>
        </row>
        <row r="21">
          <cell r="B21" t="str">
            <v>1.10.</v>
          </cell>
          <cell r="C21" t="str">
            <v>Доход от безвозмездно полученных активов</v>
          </cell>
          <cell r="D21" t="str">
            <v>тыс.руб</v>
          </cell>
          <cell r="E21">
            <v>93</v>
          </cell>
          <cell r="F21">
            <v>92.54</v>
          </cell>
          <cell r="G21">
            <v>46.357259999999997</v>
          </cell>
          <cell r="H21">
            <v>23.178000000000001</v>
          </cell>
          <cell r="I21">
            <v>23.179259999999999</v>
          </cell>
          <cell r="J21">
            <v>46.357259999999997</v>
          </cell>
          <cell r="L21">
            <v>46.357259999999997</v>
          </cell>
          <cell r="N21">
            <v>0</v>
          </cell>
          <cell r="O21">
            <v>0</v>
          </cell>
          <cell r="P21">
            <v>0</v>
          </cell>
          <cell r="S21">
            <v>92.714040000000011</v>
          </cell>
          <cell r="T21">
            <v>23.178000000000001</v>
          </cell>
          <cell r="U21">
            <v>23.179259999999999</v>
          </cell>
          <cell r="V21">
            <v>46.357259999999997</v>
          </cell>
          <cell r="W21">
            <v>23.17839</v>
          </cell>
          <cell r="X21">
            <v>69.535650000000004</v>
          </cell>
          <cell r="Y21">
            <v>23.17839</v>
          </cell>
          <cell r="AB21">
            <v>46.357259999999997</v>
          </cell>
          <cell r="AC21">
            <v>23.17839</v>
          </cell>
          <cell r="AD21">
            <v>92.714040000000011</v>
          </cell>
          <cell r="AE21">
            <v>46.356780000000015</v>
          </cell>
          <cell r="AF21">
            <v>0.9999896456347942</v>
          </cell>
        </row>
        <row r="22">
          <cell r="B22" t="str">
            <v>1.11.</v>
          </cell>
          <cell r="C22" t="str">
            <v>Кредиторская задолженность более 3 лет</v>
          </cell>
          <cell r="D22" t="str">
            <v>тыс.руб</v>
          </cell>
          <cell r="E22">
            <v>0</v>
          </cell>
          <cell r="F22">
            <v>34758.71</v>
          </cell>
          <cell r="G22">
            <v>812</v>
          </cell>
          <cell r="H22">
            <v>0</v>
          </cell>
          <cell r="I22">
            <v>0</v>
          </cell>
          <cell r="J22">
            <v>0</v>
          </cell>
          <cell r="L22">
            <v>0</v>
          </cell>
          <cell r="M22">
            <v>812</v>
          </cell>
          <cell r="N22">
            <v>0</v>
          </cell>
          <cell r="O22">
            <v>0</v>
          </cell>
          <cell r="P22">
            <v>0</v>
          </cell>
          <cell r="S22">
            <v>2573.5500000000002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2573.5500000000002</v>
          </cell>
          <cell r="AA22">
            <v>812</v>
          </cell>
          <cell r="AB22">
            <v>812</v>
          </cell>
          <cell r="AC22">
            <v>2573.5500000000002</v>
          </cell>
          <cell r="AD22">
            <v>2573.5500000000002</v>
          </cell>
          <cell r="AE22">
            <v>1761.5500000000002</v>
          </cell>
          <cell r="AF22">
            <v>2.1693965517241383</v>
          </cell>
        </row>
        <row r="23">
          <cell r="B23" t="str">
            <v>1.12.</v>
          </cell>
          <cell r="C23" t="str">
            <v>От курсовых и суммовых разниц</v>
          </cell>
          <cell r="D23" t="str">
            <v>тыс.руб</v>
          </cell>
          <cell r="E23">
            <v>2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L23">
            <v>0</v>
          </cell>
          <cell r="N23">
            <v>0</v>
          </cell>
          <cell r="O23">
            <v>0</v>
          </cell>
          <cell r="P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 t="str">
            <v/>
          </cell>
        </row>
        <row r="24">
          <cell r="B24" t="str">
            <v>1.13.</v>
          </cell>
          <cell r="C24" t="str">
            <v>Субвенции на разницу в тарифах</v>
          </cell>
          <cell r="D24" t="str">
            <v>тыс.руб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L24">
            <v>0</v>
          </cell>
          <cell r="N24">
            <v>0</v>
          </cell>
          <cell r="O24">
            <v>0</v>
          </cell>
          <cell r="P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 t="str">
            <v/>
          </cell>
        </row>
        <row r="25">
          <cell r="B25" t="str">
            <v>1.14.</v>
          </cell>
          <cell r="C25" t="str">
            <v>Прочие доходы (чрезвычайные)*</v>
          </cell>
          <cell r="D25" t="str">
            <v>тыс.руб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 t="str">
            <v/>
          </cell>
        </row>
        <row r="26">
          <cell r="B26" t="str">
            <v>1.15.</v>
          </cell>
          <cell r="C26" t="str">
            <v>Другие прочие  доходы*</v>
          </cell>
          <cell r="D26" t="str">
            <v>тыс.руб</v>
          </cell>
          <cell r="E26">
            <v>79737</v>
          </cell>
          <cell r="F26">
            <v>56934.3</v>
          </cell>
          <cell r="G26">
            <v>43769.370589999999</v>
          </cell>
          <cell r="H26">
            <v>1766.0119999999999</v>
          </cell>
          <cell r="I26">
            <v>4377.7285899999997</v>
          </cell>
          <cell r="J26">
            <v>6143.7405899999994</v>
          </cell>
          <cell r="K26">
            <v>1200</v>
          </cell>
          <cell r="L26">
            <v>7343.7405899999994</v>
          </cell>
          <cell r="M26">
            <v>36425.629999999997</v>
          </cell>
          <cell r="N26">
            <v>22360</v>
          </cell>
          <cell r="O26">
            <v>22748</v>
          </cell>
          <cell r="P26">
            <v>10305.822178400002</v>
          </cell>
          <cell r="Q26">
            <v>0</v>
          </cell>
          <cell r="S26">
            <v>49319.477389999985</v>
          </cell>
          <cell r="T26">
            <v>1766.0119999999999</v>
          </cell>
          <cell r="U26">
            <v>4377.7285899999997</v>
          </cell>
          <cell r="V26">
            <v>6143.7405899999994</v>
          </cell>
          <cell r="W26">
            <v>5293.48</v>
          </cell>
          <cell r="X26">
            <v>11437.220589999999</v>
          </cell>
          <cell r="Y26">
            <v>37882.256799999988</v>
          </cell>
          <cell r="AA26">
            <v>36425.629999999997</v>
          </cell>
          <cell r="AB26">
            <v>43769.370589999999</v>
          </cell>
          <cell r="AC26">
            <v>37882.256799999988</v>
          </cell>
          <cell r="AD26">
            <v>49319.477389999985</v>
          </cell>
          <cell r="AE26">
            <v>5550.1067999999868</v>
          </cell>
          <cell r="AF26">
            <v>0.12680344097221313</v>
          </cell>
        </row>
        <row r="27">
          <cell r="B27" t="str">
            <v>2.</v>
          </cell>
          <cell r="C27" t="str">
            <v>Прочие  расходы, всего</v>
          </cell>
          <cell r="D27" t="str">
            <v>тыс.руб</v>
          </cell>
          <cell r="E27">
            <v>63228.95</v>
          </cell>
          <cell r="F27">
            <v>205226.84</v>
          </cell>
          <cell r="G27">
            <v>209833.18802999999</v>
          </cell>
          <cell r="H27">
            <v>34124.962</v>
          </cell>
          <cell r="I27">
            <v>43330.100030000001</v>
          </cell>
          <cell r="J27">
            <v>77455.062030000001</v>
          </cell>
          <cell r="K27">
            <v>53073.123</v>
          </cell>
          <cell r="L27">
            <v>130528.18502999999</v>
          </cell>
          <cell r="M27">
            <v>79305.002999999997</v>
          </cell>
          <cell r="N27">
            <v>57914.882662000004</v>
          </cell>
          <cell r="O27">
            <v>66879.848235829995</v>
          </cell>
          <cell r="P27">
            <v>67633.158803883125</v>
          </cell>
          <cell r="Q27">
            <v>0</v>
          </cell>
          <cell r="S27">
            <v>202455.45358</v>
          </cell>
          <cell r="T27">
            <v>34124.962</v>
          </cell>
          <cell r="U27">
            <v>43330.100030000001</v>
          </cell>
          <cell r="V27">
            <v>77455.062030000001</v>
          </cell>
          <cell r="W27">
            <v>56470.011550000003</v>
          </cell>
          <cell r="X27">
            <v>133925.07358</v>
          </cell>
          <cell r="Y27">
            <v>68530.38</v>
          </cell>
          <cell r="AA27">
            <v>79305.002999999997</v>
          </cell>
          <cell r="AB27">
            <v>209833.18802999999</v>
          </cell>
          <cell r="AC27">
            <v>68530.38</v>
          </cell>
          <cell r="AD27">
            <v>202455.45358</v>
          </cell>
          <cell r="AE27">
            <v>-7377.734449999989</v>
          </cell>
          <cell r="AF27">
            <v>-3.5159997897688089E-2</v>
          </cell>
        </row>
        <row r="28">
          <cell r="B28" t="str">
            <v>2.1</v>
          </cell>
          <cell r="C28" t="str">
            <v>Проценты к уплате</v>
          </cell>
          <cell r="D28" t="str">
            <v>тыс.руб</v>
          </cell>
          <cell r="E28">
            <v>10006</v>
          </cell>
          <cell r="F28">
            <v>54866.57</v>
          </cell>
          <cell r="G28">
            <v>120864.82990000001</v>
          </cell>
          <cell r="H28">
            <v>22186.3</v>
          </cell>
          <cell r="I28">
            <v>27136.049900000002</v>
          </cell>
          <cell r="J28">
            <v>49322.349900000001</v>
          </cell>
          <cell r="K28">
            <v>32627.82</v>
          </cell>
          <cell r="L28">
            <v>81950.169900000008</v>
          </cell>
          <cell r="M28">
            <v>38914.660000000003</v>
          </cell>
          <cell r="N28">
            <v>18451.8</v>
          </cell>
          <cell r="O28">
            <v>23786.799999999999</v>
          </cell>
          <cell r="P28">
            <v>25309.155200000001</v>
          </cell>
          <cell r="S28">
            <v>108808.11115000001</v>
          </cell>
          <cell r="T28">
            <v>22186.3</v>
          </cell>
          <cell r="U28">
            <v>27136.049900000002</v>
          </cell>
          <cell r="V28">
            <v>49322.349900000001</v>
          </cell>
          <cell r="W28">
            <v>32869.471250000002</v>
          </cell>
          <cell r="X28">
            <v>82191.821150000003</v>
          </cell>
          <cell r="Y28">
            <v>26616.29</v>
          </cell>
          <cell r="AA28">
            <v>38914.660000000003</v>
          </cell>
          <cell r="AB28">
            <v>120864.82990000001</v>
          </cell>
          <cell r="AC28">
            <v>26616.29</v>
          </cell>
          <cell r="AD28">
            <v>108808.11115000001</v>
          </cell>
          <cell r="AE28">
            <v>-12056.71875</v>
          </cell>
          <cell r="AF28">
            <v>-9.9753739445754178E-2</v>
          </cell>
        </row>
        <row r="29">
          <cell r="B29" t="str">
            <v>2.2</v>
          </cell>
          <cell r="C29" t="str">
            <v>От совместной деятельности</v>
          </cell>
          <cell r="D29" t="str">
            <v>тыс.руб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L29">
            <v>0</v>
          </cell>
          <cell r="N29">
            <v>0</v>
          </cell>
          <cell r="O29">
            <v>0</v>
          </cell>
          <cell r="P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 t="str">
            <v/>
          </cell>
        </row>
        <row r="30">
          <cell r="B30" t="str">
            <v>2.3</v>
          </cell>
          <cell r="C30" t="str">
            <v>От реализация основных средств, квартир, МПЗ, НМА, других активов</v>
          </cell>
          <cell r="D30" t="str">
            <v>тыс.руб</v>
          </cell>
          <cell r="E30">
            <v>6422</v>
          </cell>
          <cell r="F30">
            <v>4749.72</v>
          </cell>
          <cell r="G30">
            <v>1380.8319999999999</v>
          </cell>
          <cell r="H30">
            <v>347.56599999999997</v>
          </cell>
          <cell r="I30">
            <v>68.266000000000005</v>
          </cell>
          <cell r="J30">
            <v>415.83199999999999</v>
          </cell>
          <cell r="K30">
            <v>365</v>
          </cell>
          <cell r="L30">
            <v>780.83199999999999</v>
          </cell>
          <cell r="M30">
            <v>600</v>
          </cell>
          <cell r="N30">
            <v>7254</v>
          </cell>
          <cell r="O30">
            <v>7726</v>
          </cell>
          <cell r="P30">
            <v>8220.4639999999999</v>
          </cell>
          <cell r="S30">
            <v>486.60545000000002</v>
          </cell>
          <cell r="T30">
            <v>347.56599999999997</v>
          </cell>
          <cell r="U30">
            <v>68.266000000000005</v>
          </cell>
          <cell r="V30">
            <v>415.83199999999999</v>
          </cell>
          <cell r="W30">
            <v>10.21345</v>
          </cell>
          <cell r="X30">
            <v>426.04545000000002</v>
          </cell>
          <cell r="Y30">
            <v>60.56</v>
          </cell>
          <cell r="AA30">
            <v>600</v>
          </cell>
          <cell r="AB30">
            <v>1380.8319999999999</v>
          </cell>
          <cell r="AC30">
            <v>60.56</v>
          </cell>
          <cell r="AD30">
            <v>486.60545000000002</v>
          </cell>
          <cell r="AE30">
            <v>-894.22654999999986</v>
          </cell>
          <cell r="AF30">
            <v>-0.64759981663229116</v>
          </cell>
        </row>
        <row r="31">
          <cell r="B31" t="str">
            <v>2.4</v>
          </cell>
          <cell r="C31" t="str">
            <v>От реализация ценных бумаг и финансовых инструментов</v>
          </cell>
          <cell r="D31" t="str">
            <v>тыс.руб</v>
          </cell>
          <cell r="E31">
            <v>11909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L31">
            <v>0</v>
          </cell>
          <cell r="N31">
            <v>0</v>
          </cell>
          <cell r="O31">
            <v>0</v>
          </cell>
          <cell r="P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 t="str">
            <v/>
          </cell>
        </row>
        <row r="32">
          <cell r="B32" t="str">
            <v>2.4.1</v>
          </cell>
          <cell r="C32" t="str">
            <v xml:space="preserve">         в т.ч. от продажи долгосрочных финансовых вложений (акций, долей)</v>
          </cell>
          <cell r="D32" t="str">
            <v>тыс.руб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L32">
            <v>0</v>
          </cell>
          <cell r="N32">
            <v>0</v>
          </cell>
          <cell r="O32">
            <v>0</v>
          </cell>
          <cell r="P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</row>
        <row r="33">
          <cell r="B33" t="str">
            <v>2.5</v>
          </cell>
          <cell r="C33" t="str">
            <v>От аренды</v>
          </cell>
          <cell r="D33" t="str">
            <v>тыс.руб</v>
          </cell>
          <cell r="E33">
            <v>2442</v>
          </cell>
          <cell r="F33">
            <v>2709.49</v>
          </cell>
          <cell r="G33">
            <v>3033.0810000000001</v>
          </cell>
          <cell r="H33">
            <v>865.73299999999995</v>
          </cell>
          <cell r="I33">
            <v>753.34799999999996</v>
          </cell>
          <cell r="J33">
            <v>1619.0809999999999</v>
          </cell>
          <cell r="K33">
            <v>707</v>
          </cell>
          <cell r="L33">
            <v>2326.0810000000001</v>
          </cell>
          <cell r="M33">
            <v>707</v>
          </cell>
          <cell r="N33">
            <v>7734</v>
          </cell>
          <cell r="O33">
            <v>8237</v>
          </cell>
          <cell r="P33">
            <v>8764.1679999999997</v>
          </cell>
          <cell r="S33">
            <v>2776.09339</v>
          </cell>
          <cell r="T33">
            <v>865.73299999999995</v>
          </cell>
          <cell r="U33">
            <v>753.34799999999996</v>
          </cell>
          <cell r="V33">
            <v>1619.0809999999999</v>
          </cell>
          <cell r="W33">
            <v>632.77238999999997</v>
          </cell>
          <cell r="X33">
            <v>2251.8533899999998</v>
          </cell>
          <cell r="Y33">
            <v>524.24</v>
          </cell>
          <cell r="AA33">
            <v>707</v>
          </cell>
          <cell r="AB33">
            <v>3033.0810000000001</v>
          </cell>
          <cell r="AC33">
            <v>524.24</v>
          </cell>
          <cell r="AD33">
            <v>2776.09339</v>
          </cell>
          <cell r="AE33">
            <v>-256.98761000000013</v>
          </cell>
          <cell r="AF33">
            <v>-8.4728238382028087E-2</v>
          </cell>
        </row>
        <row r="34">
          <cell r="B34" t="str">
            <v>2.7</v>
          </cell>
          <cell r="C34" t="str">
            <v>Прочие налоги отражающиеся в операц. расходах</v>
          </cell>
          <cell r="D34" t="str">
            <v>тыс.руб</v>
          </cell>
          <cell r="E34">
            <v>0</v>
          </cell>
          <cell r="F34">
            <v>28.35</v>
          </cell>
          <cell r="G34">
            <v>17.47</v>
          </cell>
          <cell r="H34">
            <v>9.266</v>
          </cell>
          <cell r="I34">
            <v>8.2040000000000006</v>
          </cell>
          <cell r="J34">
            <v>17.47</v>
          </cell>
          <cell r="L34">
            <v>17.47</v>
          </cell>
          <cell r="N34">
            <v>68</v>
          </cell>
          <cell r="O34">
            <v>71</v>
          </cell>
          <cell r="P34">
            <v>75.544000000000011</v>
          </cell>
          <cell r="S34">
            <v>33.873999999999995</v>
          </cell>
          <cell r="T34">
            <v>9.266</v>
          </cell>
          <cell r="U34">
            <v>8.2040000000000006</v>
          </cell>
          <cell r="V34">
            <v>17.47</v>
          </cell>
          <cell r="W34">
            <v>8.2040000000000006</v>
          </cell>
          <cell r="X34">
            <v>25.673999999999999</v>
          </cell>
          <cell r="Y34">
            <v>8.1999999999999993</v>
          </cell>
          <cell r="AB34">
            <v>17.47</v>
          </cell>
          <cell r="AC34">
            <v>8.1999999999999993</v>
          </cell>
          <cell r="AD34">
            <v>33.873999999999995</v>
          </cell>
          <cell r="AE34">
            <v>16.403999999999996</v>
          </cell>
          <cell r="AF34">
            <v>0.93898111047510002</v>
          </cell>
        </row>
        <row r="35">
          <cell r="B35" t="str">
            <v>2.8</v>
          </cell>
          <cell r="C35" t="str">
            <v>Оплата услуг кредитных организаций</v>
          </cell>
          <cell r="D35" t="str">
            <v>тыс.руб</v>
          </cell>
          <cell r="E35">
            <v>1368</v>
          </cell>
          <cell r="F35">
            <v>1315.81</v>
          </cell>
          <cell r="G35">
            <v>3718.2109999999998</v>
          </cell>
          <cell r="H35">
            <v>199.44800000000001</v>
          </cell>
          <cell r="I35">
            <v>202.06299999999999</v>
          </cell>
          <cell r="J35">
            <v>401.51099999999997</v>
          </cell>
          <cell r="K35">
            <v>2960.45</v>
          </cell>
          <cell r="L35">
            <v>3361.9609999999998</v>
          </cell>
          <cell r="M35">
            <v>356.25</v>
          </cell>
          <cell r="N35">
            <v>1546.1542800000002</v>
          </cell>
          <cell r="O35">
            <v>1646.6543082000001</v>
          </cell>
          <cell r="P35">
            <v>1752.0401839248002</v>
          </cell>
          <cell r="S35">
            <v>3607.1695300000001</v>
          </cell>
          <cell r="T35">
            <v>199.44800000000001</v>
          </cell>
          <cell r="U35">
            <v>202.06299999999999</v>
          </cell>
          <cell r="V35">
            <v>401.51099999999997</v>
          </cell>
          <cell r="W35">
            <v>280.94853000000012</v>
          </cell>
          <cell r="X35">
            <v>682.45953000000009</v>
          </cell>
          <cell r="Y35">
            <v>2924.71</v>
          </cell>
          <cell r="AA35">
            <v>356.25</v>
          </cell>
          <cell r="AB35">
            <v>3718.2109999999998</v>
          </cell>
          <cell r="AC35">
            <v>2924.71</v>
          </cell>
          <cell r="AD35">
            <v>3607.1695300000001</v>
          </cell>
          <cell r="AE35">
            <v>-111.04146999999966</v>
          </cell>
          <cell r="AF35">
            <v>-2.986421964756698E-2</v>
          </cell>
        </row>
        <row r="36">
          <cell r="B36" t="str">
            <v>2.9</v>
          </cell>
          <cell r="C36" t="str">
            <v>Резерв по сомнительным долгам</v>
          </cell>
          <cell r="D36" t="str">
            <v>тыс.руб</v>
          </cell>
          <cell r="E36">
            <v>0</v>
          </cell>
          <cell r="F36">
            <v>13386.59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L36">
            <v>0</v>
          </cell>
          <cell r="N36">
            <v>0</v>
          </cell>
          <cell r="O36">
            <v>0</v>
          </cell>
          <cell r="P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 t="str">
            <v/>
          </cell>
        </row>
        <row r="37">
          <cell r="B37" t="str">
            <v>2.10</v>
          </cell>
          <cell r="C37" t="str">
            <v>Содержание законсервированных объектов</v>
          </cell>
          <cell r="D37" t="str">
            <v>тыс.руб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L37">
            <v>0</v>
          </cell>
          <cell r="N37">
            <v>0</v>
          </cell>
          <cell r="O37">
            <v>0</v>
          </cell>
          <cell r="P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 t="str">
            <v/>
          </cell>
        </row>
        <row r="38">
          <cell r="B38" t="str">
            <v>2.11</v>
          </cell>
          <cell r="C38" t="str">
            <v>Выбытие без дохода</v>
          </cell>
          <cell r="D38" t="str">
            <v>тыс.руб</v>
          </cell>
          <cell r="E38">
            <v>3044</v>
          </cell>
          <cell r="F38">
            <v>3688.24</v>
          </cell>
          <cell r="G38">
            <v>17076.968000000001</v>
          </cell>
          <cell r="H38">
            <v>32.386000000000003</v>
          </cell>
          <cell r="I38">
            <v>140.58199999999999</v>
          </cell>
          <cell r="J38">
            <v>172.96799999999999</v>
          </cell>
          <cell r="K38">
            <v>475</v>
          </cell>
          <cell r="L38">
            <v>647.96799999999996</v>
          </cell>
          <cell r="M38">
            <v>16429</v>
          </cell>
          <cell r="N38">
            <v>0</v>
          </cell>
          <cell r="O38">
            <v>0</v>
          </cell>
          <cell r="P38">
            <v>0</v>
          </cell>
          <cell r="S38">
            <v>13723.750250000001</v>
          </cell>
          <cell r="T38">
            <v>32.386000000000003</v>
          </cell>
          <cell r="U38">
            <v>140.58199999999999</v>
          </cell>
          <cell r="V38">
            <v>172.96799999999999</v>
          </cell>
          <cell r="W38">
            <v>1948.00225</v>
          </cell>
          <cell r="X38">
            <v>2120.9702499999999</v>
          </cell>
          <cell r="Y38">
            <v>11602.78</v>
          </cell>
          <cell r="AA38">
            <v>16429</v>
          </cell>
          <cell r="AB38">
            <v>17076.968000000001</v>
          </cell>
          <cell r="AC38">
            <v>11602.78</v>
          </cell>
          <cell r="AD38">
            <v>13723.750250000001</v>
          </cell>
          <cell r="AE38">
            <v>-3353.2177499999998</v>
          </cell>
          <cell r="AF38">
            <v>-0.19635908142475875</v>
          </cell>
        </row>
        <row r="39">
          <cell r="B39" t="str">
            <v>2.12</v>
          </cell>
          <cell r="C39" t="str">
            <v>Пени, штрафы, неустойки признанные или по которым получено решение суда</v>
          </cell>
          <cell r="D39" t="str">
            <v>тыс.руб</v>
          </cell>
          <cell r="E39">
            <v>24</v>
          </cell>
          <cell r="F39">
            <v>77.5</v>
          </cell>
          <cell r="G39">
            <v>243.06100000000001</v>
          </cell>
          <cell r="H39">
            <v>243.06100000000001</v>
          </cell>
          <cell r="I39">
            <v>0</v>
          </cell>
          <cell r="J39">
            <v>243.06100000000001</v>
          </cell>
          <cell r="K39">
            <v>0</v>
          </cell>
          <cell r="L39">
            <v>243.06100000000001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S39">
            <v>392.64205000000004</v>
          </cell>
          <cell r="T39">
            <v>243.06100000000001</v>
          </cell>
          <cell r="U39">
            <v>0</v>
          </cell>
          <cell r="V39">
            <v>243.06100000000001</v>
          </cell>
          <cell r="W39">
            <v>121.72105000000001</v>
          </cell>
          <cell r="X39">
            <v>364.78205000000003</v>
          </cell>
          <cell r="Y39">
            <v>27.86</v>
          </cell>
          <cell r="AA39">
            <v>0</v>
          </cell>
          <cell r="AB39">
            <v>243.06100000000001</v>
          </cell>
          <cell r="AC39">
            <v>27.86</v>
          </cell>
          <cell r="AD39">
            <v>392.64205000000004</v>
          </cell>
          <cell r="AE39">
            <v>149.58105000000003</v>
          </cell>
          <cell r="AF39">
            <v>0.61540539206207512</v>
          </cell>
        </row>
        <row r="40">
          <cell r="B40" t="str">
            <v>2.13</v>
          </cell>
          <cell r="C40" t="str">
            <v>Убытки прошлых лет, выявленные в отчётном периоде</v>
          </cell>
          <cell r="D40" t="str">
            <v>тыс.руб</v>
          </cell>
          <cell r="E40">
            <v>1869</v>
          </cell>
          <cell r="F40">
            <v>3140.57</v>
          </cell>
          <cell r="G40">
            <v>8382.9958999999999</v>
          </cell>
          <cell r="H40">
            <v>1585.9159999999999</v>
          </cell>
          <cell r="I40">
            <v>1522.0799</v>
          </cell>
          <cell r="J40">
            <v>3107.9958999999999</v>
          </cell>
          <cell r="K40">
            <v>0</v>
          </cell>
          <cell r="L40">
            <v>3107.9958999999999</v>
          </cell>
          <cell r="M40">
            <v>5275</v>
          </cell>
          <cell r="N40">
            <v>1875.2691600000003</v>
          </cell>
          <cell r="O40">
            <v>1997.1616554000002</v>
          </cell>
          <cell r="P40">
            <v>2124.9800013456002</v>
          </cell>
          <cell r="S40">
            <v>7737.55854</v>
          </cell>
          <cell r="T40">
            <v>1585.9159999999999</v>
          </cell>
          <cell r="U40">
            <v>1522.0799</v>
          </cell>
          <cell r="V40">
            <v>3107.9958999999999</v>
          </cell>
          <cell r="W40">
            <v>486.64264000000003</v>
          </cell>
          <cell r="X40">
            <v>3594.6385399999999</v>
          </cell>
          <cell r="Y40">
            <v>4142.92</v>
          </cell>
          <cell r="AA40">
            <v>5275</v>
          </cell>
          <cell r="AB40">
            <v>8382.9958999999999</v>
          </cell>
          <cell r="AC40">
            <v>4142.92</v>
          </cell>
          <cell r="AD40">
            <v>7737.55854</v>
          </cell>
          <cell r="AE40">
            <v>-645.4373599999999</v>
          </cell>
          <cell r="AF40">
            <v>-7.6993638992475216E-2</v>
          </cell>
        </row>
        <row r="41">
          <cell r="B41" t="str">
            <v>2.14</v>
          </cell>
          <cell r="C41" t="str">
            <v>От курсовых и суммовых разниц</v>
          </cell>
          <cell r="D41" t="str">
            <v>тыс.руб</v>
          </cell>
          <cell r="E41">
            <v>2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L41">
            <v>0</v>
          </cell>
          <cell r="N41">
            <v>0</v>
          </cell>
          <cell r="O41">
            <v>0</v>
          </cell>
          <cell r="P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 t="str">
            <v/>
          </cell>
        </row>
        <row r="42">
          <cell r="B42" t="str">
            <v>2.15</v>
          </cell>
          <cell r="C42" t="str">
            <v>Затраты социального характера **)</v>
          </cell>
          <cell r="D42" t="str">
            <v>тыс.руб</v>
          </cell>
          <cell r="E42">
            <v>6658</v>
          </cell>
          <cell r="F42">
            <v>21408.76</v>
          </cell>
          <cell r="G42">
            <v>2959.2345999999998</v>
          </cell>
          <cell r="H42">
            <v>324.815</v>
          </cell>
          <cell r="I42">
            <v>470.81959999999998</v>
          </cell>
          <cell r="J42">
            <v>795.63459999999998</v>
          </cell>
          <cell r="K42">
            <v>1059.9000000000001</v>
          </cell>
          <cell r="L42">
            <v>1855.5346</v>
          </cell>
          <cell r="M42">
            <v>1103.7</v>
          </cell>
          <cell r="N42">
            <v>4364</v>
          </cell>
          <cell r="O42">
            <v>4648</v>
          </cell>
          <cell r="P42">
            <v>4945.4720000000007</v>
          </cell>
          <cell r="S42">
            <v>2945.4736000000003</v>
          </cell>
          <cell r="T42">
            <v>324.815</v>
          </cell>
          <cell r="U42">
            <v>470.81959999999998</v>
          </cell>
          <cell r="V42">
            <v>795.63459999999998</v>
          </cell>
          <cell r="W42">
            <v>839.93899999999996</v>
          </cell>
          <cell r="X42">
            <v>1635.5735999999999</v>
          </cell>
          <cell r="Y42">
            <v>1309.9000000000001</v>
          </cell>
          <cell r="AA42">
            <v>1103.7</v>
          </cell>
          <cell r="AB42">
            <v>2959.2345999999998</v>
          </cell>
          <cell r="AC42">
            <v>1309.9000000000001</v>
          </cell>
          <cell r="AD42">
            <v>2945.4736000000003</v>
          </cell>
          <cell r="AE42">
            <v>-13.760999999999513</v>
          </cell>
          <cell r="AF42">
            <v>-4.650188937368978E-3</v>
          </cell>
        </row>
        <row r="43">
          <cell r="B43" t="str">
            <v>2.15.1</v>
          </cell>
          <cell r="C43" t="str">
            <v xml:space="preserve">   в т.ч. Затраты на реализацию мероприятий по улучшению жилищных условий работников</v>
          </cell>
          <cell r="D43" t="str">
            <v>тыс.руб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 t="str">
            <v/>
          </cell>
        </row>
        <row r="44">
          <cell r="B44" t="str">
            <v>2.16</v>
          </cell>
          <cell r="C44" t="str">
            <v>От содержания социальной сферы ***)</v>
          </cell>
          <cell r="D44" t="str">
            <v>тыс.руб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L44">
            <v>0</v>
          </cell>
          <cell r="N44">
            <v>0</v>
          </cell>
          <cell r="O44">
            <v>0</v>
          </cell>
          <cell r="P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 t="str">
            <v/>
          </cell>
        </row>
        <row r="45">
          <cell r="B45" t="str">
            <v>2.17</v>
          </cell>
          <cell r="C45" t="str">
            <v>Оплата труда работников производственной сферы из прибыли</v>
          </cell>
          <cell r="D45" t="str">
            <v>тыс.руб</v>
          </cell>
          <cell r="E45">
            <v>0</v>
          </cell>
          <cell r="F45">
            <v>0</v>
          </cell>
          <cell r="G45">
            <v>33113.981</v>
          </cell>
          <cell r="H45">
            <v>4658.5050000000001</v>
          </cell>
          <cell r="I45">
            <v>9038.9760000000006</v>
          </cell>
          <cell r="J45">
            <v>13697.481</v>
          </cell>
          <cell r="K45">
            <v>9982.9</v>
          </cell>
          <cell r="L45">
            <v>23680.381000000001</v>
          </cell>
          <cell r="M45">
            <v>9433.6</v>
          </cell>
          <cell r="N45">
            <v>0</v>
          </cell>
          <cell r="O45">
            <v>0</v>
          </cell>
          <cell r="P45">
            <v>0</v>
          </cell>
          <cell r="S45">
            <v>31852.769</v>
          </cell>
          <cell r="T45">
            <v>4658.5050000000001</v>
          </cell>
          <cell r="U45">
            <v>9038.9760000000006</v>
          </cell>
          <cell r="V45">
            <v>13697.481</v>
          </cell>
          <cell r="W45">
            <v>9581.1779999999999</v>
          </cell>
          <cell r="X45">
            <v>23278.659</v>
          </cell>
          <cell r="Y45">
            <v>8574.1099999999988</v>
          </cell>
          <cell r="AA45">
            <v>9433.6</v>
          </cell>
          <cell r="AB45">
            <v>33113.981</v>
          </cell>
          <cell r="AC45">
            <v>8574.1099999999988</v>
          </cell>
          <cell r="AD45">
            <v>31852.769</v>
          </cell>
          <cell r="AE45">
            <v>-1261.2119999999995</v>
          </cell>
          <cell r="AF45">
            <v>-3.8086994130968416E-2</v>
          </cell>
        </row>
        <row r="46">
          <cell r="B46" t="str">
            <v>2.18</v>
          </cell>
          <cell r="C46" t="str">
            <v>Добровольное медицинское страхование</v>
          </cell>
          <cell r="D46" t="str">
            <v>тыс.руб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L46">
            <v>0</v>
          </cell>
          <cell r="N46">
            <v>0</v>
          </cell>
          <cell r="O46">
            <v>0</v>
          </cell>
          <cell r="P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 t="str">
            <v/>
          </cell>
        </row>
        <row r="47">
          <cell r="B47" t="str">
            <v>2.19</v>
          </cell>
          <cell r="C47" t="str">
            <v>Выплаты вознаграждений членам Советов директоров и ревизионной комиссии</v>
          </cell>
          <cell r="D47" t="str">
            <v>тыс.руб</v>
          </cell>
          <cell r="E47">
            <v>2569</v>
          </cell>
          <cell r="F47">
            <v>757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L47">
            <v>0</v>
          </cell>
          <cell r="N47">
            <v>1792.9904400000003</v>
          </cell>
          <cell r="O47">
            <v>1909.5348186000001</v>
          </cell>
          <cell r="P47">
            <v>2031.7450469904002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 t="str">
            <v/>
          </cell>
        </row>
        <row r="48">
          <cell r="B48" t="str">
            <v>2.20</v>
          </cell>
          <cell r="C48" t="str">
            <v>Расходы на управление капиталом (переоценка, реестр, консультации)</v>
          </cell>
          <cell r="D48" t="str">
            <v>тыс.руб</v>
          </cell>
          <cell r="E48">
            <v>483.95</v>
          </cell>
          <cell r="F48">
            <v>45</v>
          </cell>
          <cell r="G48">
            <v>32.96</v>
          </cell>
          <cell r="H48">
            <v>8.24</v>
          </cell>
          <cell r="I48">
            <v>8.24</v>
          </cell>
          <cell r="J48">
            <v>16.48</v>
          </cell>
          <cell r="K48">
            <v>8.24</v>
          </cell>
          <cell r="L48">
            <v>24.72</v>
          </cell>
          <cell r="M48">
            <v>8.24</v>
          </cell>
          <cell r="N48">
            <v>537.04006200000003</v>
          </cell>
          <cell r="O48">
            <v>571.94766603000005</v>
          </cell>
          <cell r="P48">
            <v>608.55231665592009</v>
          </cell>
          <cell r="S48">
            <v>32.951839999999997</v>
          </cell>
          <cell r="T48">
            <v>8.24</v>
          </cell>
          <cell r="U48">
            <v>8.24</v>
          </cell>
          <cell r="V48">
            <v>16.48</v>
          </cell>
          <cell r="W48">
            <v>8.2318399999999983</v>
          </cell>
          <cell r="X48">
            <v>24.711839999999999</v>
          </cell>
          <cell r="Y48">
            <v>8.24</v>
          </cell>
          <cell r="AA48">
            <v>8.24</v>
          </cell>
          <cell r="AB48">
            <v>32.96</v>
          </cell>
          <cell r="AC48">
            <v>8.24</v>
          </cell>
          <cell r="AD48">
            <v>32.951839999999997</v>
          </cell>
          <cell r="AE48">
            <v>-8.1600000000037198E-3</v>
          </cell>
          <cell r="AF48">
            <v>-2.4757281553409343E-4</v>
          </cell>
        </row>
        <row r="49">
          <cell r="B49" t="str">
            <v>2.21</v>
          </cell>
          <cell r="C49" t="str">
            <v xml:space="preserve">Расходы на проведение ежегодного собрания акционеров </v>
          </cell>
          <cell r="D49" t="str">
            <v>тыс.руб</v>
          </cell>
          <cell r="E49">
            <v>292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L49">
            <v>0</v>
          </cell>
          <cell r="N49">
            <v>93.706320000000019</v>
          </cell>
          <cell r="O49">
            <v>99.797230800000023</v>
          </cell>
          <cell r="P49">
            <v>106.18425357120003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 t="str">
            <v/>
          </cell>
        </row>
        <row r="50">
          <cell r="B50" t="str">
            <v>2.22</v>
          </cell>
          <cell r="C50" t="str">
            <v xml:space="preserve">Прочие  расходы (детализация)  </v>
          </cell>
          <cell r="D50" t="str">
            <v>тыс.руб</v>
          </cell>
          <cell r="E50">
            <v>16140</v>
          </cell>
          <cell r="F50">
            <v>99053.239999999991</v>
          </cell>
          <cell r="G50">
            <v>19009.563630000001</v>
          </cell>
          <cell r="H50">
            <v>3663.7260000000001</v>
          </cell>
          <cell r="I50">
            <v>3981.47163</v>
          </cell>
          <cell r="J50">
            <v>7645.1976300000006</v>
          </cell>
          <cell r="K50">
            <v>4886.8130000000001</v>
          </cell>
          <cell r="L50">
            <v>12532.010630000001</v>
          </cell>
          <cell r="M50">
            <v>6477.5529999999999</v>
          </cell>
          <cell r="N50">
            <v>14197.922399999999</v>
          </cell>
          <cell r="O50">
            <v>16185.952556799999</v>
          </cell>
          <cell r="P50">
            <v>13694.853801395202</v>
          </cell>
          <cell r="Q50">
            <v>0</v>
          </cell>
          <cell r="S50">
            <v>30058.45478</v>
          </cell>
          <cell r="T50">
            <v>3663.7260000000001</v>
          </cell>
          <cell r="U50">
            <v>3981.47163</v>
          </cell>
          <cell r="V50">
            <v>7645.1976300000006</v>
          </cell>
          <cell r="W50">
            <v>9682.6871499999997</v>
          </cell>
          <cell r="X50">
            <v>17327.88478</v>
          </cell>
          <cell r="Y50">
            <v>12730.570000000002</v>
          </cell>
          <cell r="AA50">
            <v>6477.5529999999999</v>
          </cell>
          <cell r="AB50">
            <v>19009.563630000001</v>
          </cell>
          <cell r="AC50">
            <v>12730.570000000002</v>
          </cell>
          <cell r="AD50">
            <v>30058.45478</v>
          </cell>
          <cell r="AE50">
            <v>11048.891149999999</v>
          </cell>
          <cell r="AF50">
            <v>0.58122802632687254</v>
          </cell>
        </row>
        <row r="51">
          <cell r="B51" t="str">
            <v>2.22.1</v>
          </cell>
          <cell r="C51" t="str">
            <v>взносы во внебюджетные фонды</v>
          </cell>
          <cell r="D51" t="str">
            <v>тыс.руб</v>
          </cell>
          <cell r="E51">
            <v>1587</v>
          </cell>
          <cell r="F51">
            <v>2146.87</v>
          </cell>
          <cell r="G51">
            <v>673.34169999999995</v>
          </cell>
          <cell r="H51">
            <v>0</v>
          </cell>
          <cell r="I51">
            <v>673.34169999999995</v>
          </cell>
          <cell r="J51">
            <v>673.34169999999995</v>
          </cell>
          <cell r="K51">
            <v>0</v>
          </cell>
          <cell r="L51">
            <v>673.34169999999995</v>
          </cell>
          <cell r="M51">
            <v>0</v>
          </cell>
          <cell r="N51">
            <v>1940.0224000000001</v>
          </cell>
          <cell r="O51">
            <v>1511.0525568000003</v>
          </cell>
          <cell r="P51">
            <v>1607.7599204352002</v>
          </cell>
          <cell r="Q51">
            <v>0</v>
          </cell>
          <cell r="S51">
            <v>5397.2628000000004</v>
          </cell>
          <cell r="T51">
            <v>0</v>
          </cell>
          <cell r="U51">
            <v>673.34169999999995</v>
          </cell>
          <cell r="V51">
            <v>673.34169999999995</v>
          </cell>
          <cell r="W51">
            <v>3409.7311</v>
          </cell>
          <cell r="X51">
            <v>4083.0727999999999</v>
          </cell>
          <cell r="Y51">
            <v>1314.19</v>
          </cell>
          <cell r="AA51">
            <v>0</v>
          </cell>
          <cell r="AB51">
            <v>673.34169999999995</v>
          </cell>
          <cell r="AC51">
            <v>1314.19</v>
          </cell>
          <cell r="AD51">
            <v>5397.2628000000004</v>
          </cell>
          <cell r="AE51">
            <v>4723.9211000000005</v>
          </cell>
          <cell r="AF51">
            <v>7.0156372314383635</v>
          </cell>
        </row>
        <row r="52">
          <cell r="B52" t="str">
            <v>2.22.1.1</v>
          </cell>
          <cell r="C52" t="str">
            <v xml:space="preserve">      в т.ч. НПФ Энергетики</v>
          </cell>
          <cell r="D52" t="str">
            <v>тыс.руб</v>
          </cell>
          <cell r="E52">
            <v>787</v>
          </cell>
          <cell r="F52">
            <v>646.87</v>
          </cell>
          <cell r="G52">
            <v>673.34169999999995</v>
          </cell>
          <cell r="H52">
            <v>0</v>
          </cell>
          <cell r="I52">
            <v>673.34169999999995</v>
          </cell>
          <cell r="J52">
            <v>673.34169999999995</v>
          </cell>
          <cell r="K52">
            <v>0</v>
          </cell>
          <cell r="L52">
            <v>673.34169999999995</v>
          </cell>
          <cell r="M52">
            <v>0</v>
          </cell>
          <cell r="N52">
            <v>1139</v>
          </cell>
          <cell r="O52">
            <v>1205.0620000000001</v>
          </cell>
          <cell r="P52">
            <v>1282.1859680000002</v>
          </cell>
          <cell r="S52">
            <v>5397.2628000000004</v>
          </cell>
          <cell r="T52">
            <v>0</v>
          </cell>
          <cell r="U52">
            <v>673.34169999999995</v>
          </cell>
          <cell r="V52">
            <v>673.34169999999995</v>
          </cell>
          <cell r="W52">
            <v>3409.7311</v>
          </cell>
          <cell r="X52">
            <v>4083.0727999999999</v>
          </cell>
          <cell r="Y52">
            <v>1314.19</v>
          </cell>
          <cell r="AA52">
            <v>0</v>
          </cell>
          <cell r="AB52">
            <v>673.34169999999995</v>
          </cell>
          <cell r="AC52">
            <v>1314.19</v>
          </cell>
          <cell r="AD52">
            <v>5397.2628000000004</v>
          </cell>
          <cell r="AE52">
            <v>4723.9211000000005</v>
          </cell>
          <cell r="AF52">
            <v>7.0156372314383635</v>
          </cell>
        </row>
        <row r="53">
          <cell r="B53" t="str">
            <v>2.22.1.2</v>
          </cell>
          <cell r="C53" t="str">
            <v xml:space="preserve">               НП ИНВЭЛ</v>
          </cell>
          <cell r="D53" t="str">
            <v>тыс.руб</v>
          </cell>
          <cell r="E53">
            <v>800</v>
          </cell>
          <cell r="F53">
            <v>1500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801.02240000000006</v>
          </cell>
          <cell r="O53">
            <v>305.99055680000004</v>
          </cell>
          <cell r="P53">
            <v>325.57395243520006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 t="str">
            <v/>
          </cell>
        </row>
        <row r="54">
          <cell r="B54" t="str">
            <v>2.22.1.3</v>
          </cell>
          <cell r="C54" t="str">
            <v xml:space="preserve">               ЭУФ</v>
          </cell>
          <cell r="D54" t="str">
            <v>тыс.руб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 t="str">
            <v/>
          </cell>
        </row>
        <row r="55">
          <cell r="B55" t="str">
            <v>2.22.1.4</v>
          </cell>
          <cell r="C55" t="str">
            <v xml:space="preserve">               НП АТС</v>
          </cell>
          <cell r="D55" t="str">
            <v>тыс.руб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</row>
        <row r="56">
          <cell r="B56" t="str">
            <v>2.22.1.4</v>
          </cell>
          <cell r="C56" t="str">
            <v xml:space="preserve">               НП Гарантирующих поставщиков</v>
          </cell>
          <cell r="D56" t="str">
            <v>тыс.руб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 t="str">
            <v/>
          </cell>
        </row>
        <row r="57">
          <cell r="B57" t="str">
            <v>2.22.1.6</v>
          </cell>
          <cell r="C57" t="str">
            <v xml:space="preserve">               НП ВТИ</v>
          </cell>
          <cell r="D57" t="str">
            <v>тыс.руб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</row>
        <row r="58">
          <cell r="B58" t="str">
            <v>2.22.1.5</v>
          </cell>
          <cell r="C58" t="str">
            <v xml:space="preserve">               фонды, созданные по инициативе органов власти и включенные в тарифы</v>
          </cell>
          <cell r="D58" t="str">
            <v>тыс.руб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 t="str">
            <v/>
          </cell>
        </row>
        <row r="59">
          <cell r="B59" t="str">
            <v>2.22.2</v>
          </cell>
          <cell r="C59" t="str">
            <v>от уценки топлива</v>
          </cell>
          <cell r="D59" t="str">
            <v>тыс.руб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 t="str">
            <v/>
          </cell>
        </row>
        <row r="60">
          <cell r="B60" t="str">
            <v>2.22.3</v>
          </cell>
          <cell r="C60" t="str">
            <v>судебные издержки</v>
          </cell>
          <cell r="D60" t="str">
            <v>тыс.руб</v>
          </cell>
          <cell r="E60">
            <v>17</v>
          </cell>
          <cell r="F60">
            <v>310.54000000000002</v>
          </cell>
          <cell r="G60">
            <v>423.31479999999999</v>
          </cell>
          <cell r="H60">
            <v>49.195999999999998</v>
          </cell>
          <cell r="I60">
            <v>52.1188</v>
          </cell>
          <cell r="J60">
            <v>101.31479999999999</v>
          </cell>
          <cell r="K60">
            <v>160</v>
          </cell>
          <cell r="L60">
            <v>261.31479999999999</v>
          </cell>
          <cell r="M60">
            <v>162</v>
          </cell>
          <cell r="N60">
            <v>0</v>
          </cell>
          <cell r="O60">
            <v>0</v>
          </cell>
          <cell r="P60">
            <v>0</v>
          </cell>
          <cell r="S60">
            <v>158.74448000000001</v>
          </cell>
          <cell r="T60">
            <v>49.195999999999998</v>
          </cell>
          <cell r="U60">
            <v>52.1188</v>
          </cell>
          <cell r="V60">
            <v>101.31479999999999</v>
          </cell>
          <cell r="W60">
            <v>36.819679999999998</v>
          </cell>
          <cell r="X60">
            <v>138.13448</v>
          </cell>
          <cell r="Y60">
            <v>20.610000000000003</v>
          </cell>
          <cell r="AA60">
            <v>162</v>
          </cell>
          <cell r="AB60">
            <v>423.31479999999999</v>
          </cell>
          <cell r="AC60">
            <v>20.610000000000003</v>
          </cell>
          <cell r="AD60">
            <v>158.74448000000001</v>
          </cell>
          <cell r="AE60">
            <v>-264.57031999999998</v>
          </cell>
          <cell r="AF60">
            <v>-0.62499662189935246</v>
          </cell>
        </row>
        <row r="61">
          <cell r="B61" t="str">
            <v>2.22.4</v>
          </cell>
          <cell r="C61" t="str">
            <v>расходы на экологию</v>
          </cell>
          <cell r="D61" t="str">
            <v>тыс.руб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 t="str">
            <v/>
          </cell>
        </row>
        <row r="62">
          <cell r="B62" t="str">
            <v>2.22.5</v>
          </cell>
          <cell r="C62" t="str">
            <v>издержки по исполнительному производству</v>
          </cell>
          <cell r="D62" t="str">
            <v>тыс.руб</v>
          </cell>
          <cell r="E62">
            <v>4</v>
          </cell>
          <cell r="F62">
            <v>0</v>
          </cell>
          <cell r="G62">
            <v>394</v>
          </cell>
          <cell r="H62">
            <v>0</v>
          </cell>
          <cell r="I62">
            <v>0</v>
          </cell>
          <cell r="J62">
            <v>0</v>
          </cell>
          <cell r="K62">
            <v>205.5</v>
          </cell>
          <cell r="L62">
            <v>205.5</v>
          </cell>
          <cell r="M62">
            <v>188.5</v>
          </cell>
          <cell r="N62">
            <v>0</v>
          </cell>
          <cell r="O62">
            <v>0</v>
          </cell>
          <cell r="P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AA62">
            <v>188.5</v>
          </cell>
          <cell r="AB62">
            <v>394</v>
          </cell>
          <cell r="AC62">
            <v>0</v>
          </cell>
          <cell r="AD62">
            <v>0</v>
          </cell>
          <cell r="AE62">
            <v>-394</v>
          </cell>
          <cell r="AF62">
            <v>-1</v>
          </cell>
        </row>
        <row r="63">
          <cell r="B63" t="str">
            <v>2.22.6</v>
          </cell>
          <cell r="C63" t="str">
            <v>списание долгов, нереальных к взысканию</v>
          </cell>
          <cell r="D63" t="str">
            <v>тыс.руб</v>
          </cell>
          <cell r="E63">
            <v>0</v>
          </cell>
          <cell r="F63">
            <v>41814.19</v>
          </cell>
          <cell r="G63">
            <v>200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200</v>
          </cell>
          <cell r="N63">
            <v>0</v>
          </cell>
          <cell r="O63">
            <v>0</v>
          </cell>
          <cell r="P63">
            <v>0</v>
          </cell>
          <cell r="S63">
            <v>708.64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708.64</v>
          </cell>
          <cell r="AA63">
            <v>200</v>
          </cell>
          <cell r="AB63">
            <v>200</v>
          </cell>
          <cell r="AC63">
            <v>708.64</v>
          </cell>
          <cell r="AD63">
            <v>708.64</v>
          </cell>
          <cell r="AE63">
            <v>508.64</v>
          </cell>
          <cell r="AF63">
            <v>2.5432000000000001</v>
          </cell>
        </row>
        <row r="64">
          <cell r="B64" t="str">
            <v>2.22.7</v>
          </cell>
          <cell r="C64" t="str">
            <v>невозмещаемый НДС</v>
          </cell>
          <cell r="D64" t="str">
            <v>тыс.руб</v>
          </cell>
          <cell r="E64">
            <v>694</v>
          </cell>
          <cell r="F64">
            <v>3104.17</v>
          </cell>
          <cell r="G64">
            <v>1764.933</v>
          </cell>
          <cell r="H64">
            <v>50.57</v>
          </cell>
          <cell r="I64">
            <v>156.363</v>
          </cell>
          <cell r="J64">
            <v>206.93299999999999</v>
          </cell>
          <cell r="K64">
            <v>779</v>
          </cell>
          <cell r="L64">
            <v>985.93299999999999</v>
          </cell>
          <cell r="M64">
            <v>779</v>
          </cell>
          <cell r="N64">
            <v>0</v>
          </cell>
          <cell r="O64">
            <v>0</v>
          </cell>
          <cell r="P64">
            <v>0</v>
          </cell>
          <cell r="S64">
            <v>1583.49937</v>
          </cell>
          <cell r="T64">
            <v>50.57</v>
          </cell>
          <cell r="U64">
            <v>156.363</v>
          </cell>
          <cell r="V64">
            <v>206.93299999999999</v>
          </cell>
          <cell r="W64">
            <v>83.046369999999996</v>
          </cell>
          <cell r="X64">
            <v>289.97937000000002</v>
          </cell>
          <cell r="Y64">
            <v>1293.52</v>
          </cell>
          <cell r="AA64">
            <v>779</v>
          </cell>
          <cell r="AB64">
            <v>1764.933</v>
          </cell>
          <cell r="AC64">
            <v>1293.52</v>
          </cell>
          <cell r="AD64">
            <v>1583.49937</v>
          </cell>
          <cell r="AE64">
            <v>-181.43362999999999</v>
          </cell>
          <cell r="AF64">
            <v>-0.10279916008143085</v>
          </cell>
        </row>
        <row r="65">
          <cell r="B65" t="str">
            <v>2.22.8</v>
          </cell>
          <cell r="C65" t="str">
            <v>благотворительность</v>
          </cell>
          <cell r="D65" t="str">
            <v>тыс.руб</v>
          </cell>
          <cell r="E65">
            <v>0</v>
          </cell>
          <cell r="F65">
            <v>0</v>
          </cell>
          <cell r="G65">
            <v>183</v>
          </cell>
          <cell r="H65">
            <v>10</v>
          </cell>
          <cell r="I65">
            <v>0</v>
          </cell>
          <cell r="J65">
            <v>10</v>
          </cell>
          <cell r="K65">
            <v>50</v>
          </cell>
          <cell r="L65">
            <v>60</v>
          </cell>
          <cell r="M65">
            <v>123</v>
          </cell>
          <cell r="N65">
            <v>0</v>
          </cell>
          <cell r="O65">
            <v>0</v>
          </cell>
          <cell r="P65">
            <v>0</v>
          </cell>
          <cell r="S65">
            <v>10</v>
          </cell>
          <cell r="T65">
            <v>10</v>
          </cell>
          <cell r="U65">
            <v>0</v>
          </cell>
          <cell r="V65">
            <v>10</v>
          </cell>
          <cell r="W65">
            <v>0</v>
          </cell>
          <cell r="X65">
            <v>10</v>
          </cell>
          <cell r="Y65">
            <v>0</v>
          </cell>
          <cell r="AA65">
            <v>123</v>
          </cell>
          <cell r="AB65">
            <v>183</v>
          </cell>
          <cell r="AC65">
            <v>0</v>
          </cell>
          <cell r="AD65">
            <v>10</v>
          </cell>
          <cell r="AE65">
            <v>-173</v>
          </cell>
          <cell r="AF65">
            <v>-0.94535519125683065</v>
          </cell>
        </row>
        <row r="66">
          <cell r="B66" t="str">
            <v>2.22.9</v>
          </cell>
          <cell r="C66" t="str">
            <v>Прочие расходы (чрезвычайные)*</v>
          </cell>
          <cell r="D66" t="str">
            <v>тыс.руб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 t="str">
            <v/>
          </cell>
        </row>
        <row r="67">
          <cell r="B67" t="str">
            <v>2.22.10</v>
          </cell>
          <cell r="C67" t="str">
            <v>другие расходы *)</v>
          </cell>
          <cell r="D67" t="str">
            <v>тыс.руб</v>
          </cell>
          <cell r="E67">
            <v>13838</v>
          </cell>
          <cell r="F67">
            <v>51677.47</v>
          </cell>
          <cell r="G67">
            <v>15370.974130000001</v>
          </cell>
          <cell r="H67">
            <v>3553.96</v>
          </cell>
          <cell r="I67">
            <v>3099.64813</v>
          </cell>
          <cell r="J67">
            <v>6653.6081300000005</v>
          </cell>
          <cell r="K67">
            <v>3692.3129999999996</v>
          </cell>
          <cell r="L67">
            <v>10345.921130000001</v>
          </cell>
          <cell r="M67">
            <v>5025.0529999999999</v>
          </cell>
          <cell r="N67">
            <v>12257.9</v>
          </cell>
          <cell r="O67">
            <v>14674.9</v>
          </cell>
          <cell r="P67">
            <v>12087.093880960001</v>
          </cell>
          <cell r="Q67">
            <v>0</v>
          </cell>
          <cell r="S67">
            <v>22200.308130000001</v>
          </cell>
          <cell r="T67">
            <v>3553.96</v>
          </cell>
          <cell r="U67">
            <v>3099.64813</v>
          </cell>
          <cell r="V67">
            <v>6653.6081300000005</v>
          </cell>
          <cell r="W67">
            <v>6153.09</v>
          </cell>
          <cell r="X67">
            <v>12806.698130000001</v>
          </cell>
          <cell r="Y67">
            <v>9393.61</v>
          </cell>
          <cell r="AA67">
            <v>5025.0529999999999</v>
          </cell>
          <cell r="AB67">
            <v>15370.974130000001</v>
          </cell>
          <cell r="AC67">
            <v>9393.61</v>
          </cell>
          <cell r="AD67">
            <v>22200.308130000001</v>
          </cell>
          <cell r="AE67">
            <v>6829.3340000000007</v>
          </cell>
          <cell r="AF67">
            <v>0.44430066320071288</v>
          </cell>
        </row>
        <row r="68">
          <cell r="B68" t="str">
            <v>3.</v>
          </cell>
          <cell r="C68" t="str">
            <v>Сальдо</v>
          </cell>
          <cell r="D68" t="str">
            <v>тыс.руб</v>
          </cell>
          <cell r="E68">
            <v>52886.05</v>
          </cell>
          <cell r="F68">
            <v>-82336.252999999997</v>
          </cell>
          <cell r="G68">
            <v>-144958.58159999998</v>
          </cell>
          <cell r="H68">
            <v>-26751.618999999999</v>
          </cell>
          <cell r="I68">
            <v>-34000.616600000001</v>
          </cell>
          <cell r="J68">
            <v>-60752.2356</v>
          </cell>
          <cell r="K68">
            <v>-47226.072999999997</v>
          </cell>
          <cell r="L68">
            <v>-107978.30859999999</v>
          </cell>
          <cell r="M68">
            <v>-36980.273000000001</v>
          </cell>
          <cell r="N68">
            <v>4157.1173379999964</v>
          </cell>
          <cell r="O68">
            <v>-1838.8482358299952</v>
          </cell>
          <cell r="P68">
            <v>-12327.584625483127</v>
          </cell>
          <cell r="Q68">
            <v>0</v>
          </cell>
          <cell r="S68">
            <v>-124884.47957000002</v>
          </cell>
          <cell r="T68">
            <v>-26751.618999999999</v>
          </cell>
          <cell r="U68">
            <v>-34000.616600000001</v>
          </cell>
          <cell r="V68">
            <v>-60752.2356</v>
          </cell>
          <cell r="W68">
            <v>-46532.559160000004</v>
          </cell>
          <cell r="X68">
            <v>-107284.79476</v>
          </cell>
          <cell r="Y68">
            <v>-17599.684810000021</v>
          </cell>
          <cell r="AA68">
            <v>-36980.273000000001</v>
          </cell>
          <cell r="AB68">
            <v>-144958.58159999998</v>
          </cell>
          <cell r="AC68">
            <v>-17599.684810000021</v>
          </cell>
          <cell r="AD68">
            <v>-124884.47957000002</v>
          </cell>
          <cell r="AE68">
            <v>20074.102029999951</v>
          </cell>
          <cell r="AF68">
            <v>-0.13848163943403233</v>
          </cell>
        </row>
        <row r="70">
          <cell r="B70" t="str">
            <v>*  По доходам и расходам, относимым к другим и прочим (если превышают 5% от суммы доходов и расходов), приводить постатейную расшифровку в нижеследующей таблице 11.1.</v>
          </cell>
        </row>
        <row r="71">
          <cell r="B71" t="str">
            <v>** Постатейная разбивка приводится в пояснительной записке</v>
          </cell>
        </row>
        <row r="72">
          <cell r="B72" t="str">
            <v>*** Пообъектная разбивка приводится в пояснительной записке (смета затрат на содержание каждого объекта ЖКХ)</v>
          </cell>
        </row>
        <row r="73">
          <cell r="B73" t="str">
            <v>**** Заполняются в соответствии с положениями Учётной политики</v>
          </cell>
        </row>
        <row r="75">
          <cell r="B75" t="str">
            <v>11.1. Расшифровка прочих  доходов и расходов, тыс. руб.(План)</v>
          </cell>
          <cell r="S75" t="str">
            <v>11. Операционные и внереализационные доходы и расходы, тыс. руб.(Выполнение)</v>
          </cell>
          <cell r="AA75" t="str">
            <v xml:space="preserve">11. Операционные и внереализационные 
доходы и расходы,(область анализа)  </v>
          </cell>
        </row>
        <row r="76">
          <cell r="B76" t="str">
            <v>№ п/п</v>
          </cell>
          <cell r="C76" t="str">
            <v>Расшифровка статей</v>
          </cell>
          <cell r="D76" t="str">
            <v>Единицы измерения</v>
          </cell>
          <cell r="E76" t="str">
            <v xml:space="preserve"> 2007г. Факт</v>
          </cell>
          <cell r="F76" t="str">
            <v xml:space="preserve"> 2008г. Факт</v>
          </cell>
          <cell r="G76" t="str">
            <v xml:space="preserve"> 2009г. План</v>
          </cell>
          <cell r="H76" t="str">
            <v>В том числе по кварталам</v>
          </cell>
          <cell r="N76" t="str">
            <v xml:space="preserve"> 2009г. Прогноз</v>
          </cell>
          <cell r="O76" t="str">
            <v xml:space="preserve"> 2010г. Прогноз</v>
          </cell>
          <cell r="P76" t="str">
            <v xml:space="preserve"> 2011г. Прогноз</v>
          </cell>
          <cell r="Q76" t="str">
            <v xml:space="preserve"> 2012г. Прогноз</v>
          </cell>
          <cell r="S76" t="str">
            <v xml:space="preserve"> 2009г. Факт</v>
          </cell>
          <cell r="T76" t="str">
            <v>В том числе по кварталам</v>
          </cell>
          <cell r="AA76" t="str">
            <v>План отчётного периода</v>
          </cell>
          <cell r="AC76" t="str">
            <v>Факт за отчётный период</v>
          </cell>
          <cell r="AE76" t="str">
            <v>Отклонение факта от плана за год.</v>
          </cell>
        </row>
        <row r="77">
          <cell r="H77" t="str">
            <v>1 кв.</v>
          </cell>
          <cell r="I77" t="str">
            <v>2 кв.</v>
          </cell>
          <cell r="J77" t="str">
            <v>6 мес.</v>
          </cell>
          <cell r="K77" t="str">
            <v>3 кв.</v>
          </cell>
          <cell r="L77" t="str">
            <v>9 мес.</v>
          </cell>
          <cell r="M77" t="str">
            <v>4 кв.</v>
          </cell>
          <cell r="T77" t="str">
            <v>1 кв.</v>
          </cell>
          <cell r="U77" t="str">
            <v>2 кв.</v>
          </cell>
          <cell r="V77" t="str">
            <v>6 мес.</v>
          </cell>
          <cell r="W77" t="str">
            <v>3 кв.</v>
          </cell>
          <cell r="X77" t="str">
            <v>9 мес.</v>
          </cell>
          <cell r="Y77" t="str">
            <v>4 кв.</v>
          </cell>
          <cell r="AA77" t="str">
            <v>4 квартал</v>
          </cell>
          <cell r="AB77" t="str">
            <v>С начала года</v>
          </cell>
          <cell r="AC77" t="str">
            <v>4 квартал</v>
          </cell>
          <cell r="AD77" t="str">
            <v>С начала года</v>
          </cell>
          <cell r="AE77" t="str">
            <v>Абсолютное</v>
          </cell>
          <cell r="AF77" t="str">
            <v>Относительное</v>
          </cell>
        </row>
        <row r="78">
          <cell r="B78">
            <v>1</v>
          </cell>
          <cell r="C78">
            <v>2</v>
          </cell>
          <cell r="D78">
            <v>3</v>
          </cell>
          <cell r="E78">
            <v>4</v>
          </cell>
          <cell r="F78">
            <v>5</v>
          </cell>
          <cell r="G78">
            <v>6</v>
          </cell>
          <cell r="H78">
            <v>7</v>
          </cell>
          <cell r="I78">
            <v>8</v>
          </cell>
          <cell r="J78">
            <v>9</v>
          </cell>
          <cell r="K78">
            <v>10</v>
          </cell>
          <cell r="L78">
            <v>11</v>
          </cell>
          <cell r="M78">
            <v>12</v>
          </cell>
          <cell r="N78">
            <v>13</v>
          </cell>
          <cell r="O78">
            <v>14</v>
          </cell>
          <cell r="P78">
            <v>15</v>
          </cell>
          <cell r="Q78">
            <v>16</v>
          </cell>
          <cell r="S78">
            <v>17</v>
          </cell>
          <cell r="T78">
            <v>18</v>
          </cell>
          <cell r="U78">
            <v>19</v>
          </cell>
          <cell r="V78">
            <v>20</v>
          </cell>
          <cell r="W78">
            <v>21</v>
          </cell>
          <cell r="X78">
            <v>22</v>
          </cell>
          <cell r="Y78">
            <v>23</v>
          </cell>
          <cell r="AA78">
            <v>24</v>
          </cell>
          <cell r="AB78">
            <v>25</v>
          </cell>
          <cell r="AC78">
            <v>26</v>
          </cell>
          <cell r="AD78">
            <v>27</v>
          </cell>
          <cell r="AE78">
            <v>28</v>
          </cell>
          <cell r="AF78">
            <v>29</v>
          </cell>
        </row>
        <row r="79">
          <cell r="B79" t="str">
            <v>* Прочие доходы (чрезвычайные) (стр. 1.13)</v>
          </cell>
        </row>
        <row r="80">
          <cell r="B80" t="str">
            <v>1</v>
          </cell>
          <cell r="C80" t="str">
            <v>расшифровка прочих доходов (чрезвычайные)</v>
          </cell>
          <cell r="D80" t="str">
            <v>тыс.руб</v>
          </cell>
          <cell r="E80">
            <v>0</v>
          </cell>
          <cell r="F80">
            <v>0</v>
          </cell>
          <cell r="G80">
            <v>0</v>
          </cell>
          <cell r="J80">
            <v>0</v>
          </cell>
          <cell r="L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 t="str">
            <v/>
          </cell>
        </row>
        <row r="81">
          <cell r="B81" t="str">
            <v>2</v>
          </cell>
          <cell r="C81" t="str">
            <v>расшифровка прочих доходов (чрезвычайные)</v>
          </cell>
          <cell r="D81" t="str">
            <v>тыс.руб</v>
          </cell>
          <cell r="E81">
            <v>0</v>
          </cell>
          <cell r="F81">
            <v>0</v>
          </cell>
          <cell r="G81">
            <v>0</v>
          </cell>
          <cell r="J81">
            <v>0</v>
          </cell>
          <cell r="L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 t="str">
            <v/>
          </cell>
        </row>
        <row r="82">
          <cell r="B82" t="str">
            <v>3</v>
          </cell>
          <cell r="C82" t="str">
            <v>расшифровка прочих доходов (чрезвычайные)</v>
          </cell>
          <cell r="D82" t="str">
            <v>тыс.руб</v>
          </cell>
          <cell r="E82">
            <v>0</v>
          </cell>
          <cell r="F82">
            <v>0</v>
          </cell>
          <cell r="G82">
            <v>0</v>
          </cell>
          <cell r="J82">
            <v>0</v>
          </cell>
          <cell r="L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 t="str">
            <v/>
          </cell>
        </row>
        <row r="83">
          <cell r="B83" t="str">
            <v>4</v>
          </cell>
          <cell r="C83" t="str">
            <v>расшифровка прочих доходов (чрезвычайные)</v>
          </cell>
          <cell r="D83" t="str">
            <v>тыс.руб</v>
          </cell>
          <cell r="E83">
            <v>0</v>
          </cell>
          <cell r="F83">
            <v>0</v>
          </cell>
          <cell r="G83">
            <v>0</v>
          </cell>
          <cell r="J83">
            <v>0</v>
          </cell>
          <cell r="L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 t="str">
            <v/>
          </cell>
        </row>
        <row r="84">
          <cell r="B84" t="str">
            <v>5</v>
          </cell>
          <cell r="C84" t="str">
            <v>расшифровка прочих доходов (чрезвычайные)</v>
          </cell>
          <cell r="D84" t="str">
            <v>тыс.руб</v>
          </cell>
          <cell r="E84">
            <v>0</v>
          </cell>
          <cell r="F84">
            <v>0</v>
          </cell>
          <cell r="G84">
            <v>0</v>
          </cell>
          <cell r="J84">
            <v>0</v>
          </cell>
          <cell r="L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 t="str">
            <v/>
          </cell>
        </row>
        <row r="85">
          <cell r="B85" t="str">
            <v>* Другие прочие доходы (стр. 1.14)</v>
          </cell>
        </row>
        <row r="86">
          <cell r="B86" t="str">
            <v>1</v>
          </cell>
          <cell r="C86" t="str">
            <v>прочие (страховое возмещение, возмещение ущерба, компенсация по ученическим договорам)</v>
          </cell>
          <cell r="D86" t="str">
            <v>тыс.руб</v>
          </cell>
          <cell r="E86">
            <v>58</v>
          </cell>
          <cell r="F86">
            <v>197.65</v>
          </cell>
          <cell r="G86">
            <v>1235.5298599999999</v>
          </cell>
          <cell r="H86">
            <v>4.6870000000000003</v>
          </cell>
          <cell r="I86">
            <v>1230.84286</v>
          </cell>
          <cell r="J86">
            <v>1235.5298599999999</v>
          </cell>
          <cell r="K86">
            <v>0</v>
          </cell>
          <cell r="L86">
            <v>1235.5298599999999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S86">
            <v>1361.2598599999999</v>
          </cell>
          <cell r="T86">
            <v>4.6870000000000003</v>
          </cell>
          <cell r="U86">
            <v>1230.84286</v>
          </cell>
          <cell r="V86">
            <v>1235.5298599999999</v>
          </cell>
          <cell r="W86">
            <v>81.16</v>
          </cell>
          <cell r="X86">
            <v>1316.68986</v>
          </cell>
          <cell r="Y86">
            <v>44.57</v>
          </cell>
          <cell r="AA86">
            <v>0</v>
          </cell>
          <cell r="AB86">
            <v>1235.5298599999999</v>
          </cell>
          <cell r="AC86">
            <v>44.57</v>
          </cell>
          <cell r="AD86">
            <v>1361.2598599999999</v>
          </cell>
          <cell r="AE86">
            <v>125.73000000000002</v>
          </cell>
          <cell r="AF86">
            <v>0.10176200840666047</v>
          </cell>
        </row>
        <row r="87">
          <cell r="B87" t="str">
            <v>2</v>
          </cell>
          <cell r="C87" t="str">
            <v xml:space="preserve">доход от оценки приобретенных объектов основных средств (ТП) </v>
          </cell>
          <cell r="D87" t="str">
            <v>тыс.руб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 t="str">
            <v/>
          </cell>
        </row>
        <row r="88">
          <cell r="B88" t="str">
            <v>3</v>
          </cell>
          <cell r="C88" t="str">
            <v>ограничение потребителей (БСК)</v>
          </cell>
          <cell r="D88" t="str">
            <v>тыс.руб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 t="str">
            <v/>
          </cell>
        </row>
        <row r="89">
          <cell r="B89" t="str">
            <v>4</v>
          </cell>
          <cell r="C89" t="str">
            <v>возмещение убытков (от бездоговорного потребления)</v>
          </cell>
          <cell r="D89" t="str">
            <v>тыс.руб</v>
          </cell>
          <cell r="E89">
            <v>383</v>
          </cell>
          <cell r="F89">
            <v>1025.27</v>
          </cell>
          <cell r="G89">
            <v>1519.01395</v>
          </cell>
          <cell r="H89">
            <v>852.93299999999999</v>
          </cell>
          <cell r="I89">
            <v>666.08095000000003</v>
          </cell>
          <cell r="J89">
            <v>1519.01395</v>
          </cell>
          <cell r="K89">
            <v>0</v>
          </cell>
          <cell r="L89">
            <v>1519.01395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S89">
            <v>3250.5239499999998</v>
          </cell>
          <cell r="T89">
            <v>852.93299999999999</v>
          </cell>
          <cell r="U89">
            <v>666.08095000000003</v>
          </cell>
          <cell r="V89">
            <v>1519.01395</v>
          </cell>
          <cell r="W89">
            <v>733.02</v>
          </cell>
          <cell r="X89">
            <v>2252.03395</v>
          </cell>
          <cell r="Y89">
            <v>998.49</v>
          </cell>
          <cell r="AA89">
            <v>0</v>
          </cell>
          <cell r="AB89">
            <v>1519.01395</v>
          </cell>
          <cell r="AC89">
            <v>998.49</v>
          </cell>
          <cell r="AD89">
            <v>3250.5239499999998</v>
          </cell>
          <cell r="AE89">
            <v>1731.5099999999998</v>
          </cell>
          <cell r="AF89">
            <v>1.139890782438173</v>
          </cell>
        </row>
        <row r="90">
          <cell r="B90" t="str">
            <v>5</v>
          </cell>
          <cell r="C90" t="str">
            <v>возмещение ущерба от безучетного потребления</v>
          </cell>
          <cell r="D90" t="str">
            <v>тыс.руб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 t="str">
            <v/>
          </cell>
        </row>
        <row r="91">
          <cell r="B91" t="str">
            <v>6</v>
          </cell>
          <cell r="C91" t="str">
            <v>доходы от списания ОС и МПЗ</v>
          </cell>
          <cell r="D91" t="str">
            <v>тыс.руб</v>
          </cell>
          <cell r="E91">
            <v>0</v>
          </cell>
          <cell r="F91">
            <v>3460.95</v>
          </cell>
          <cell r="G91">
            <v>2159.7379999999998</v>
          </cell>
          <cell r="H91">
            <v>167.755</v>
          </cell>
          <cell r="I91">
            <v>531.98299999999995</v>
          </cell>
          <cell r="J91">
            <v>699.73799999999994</v>
          </cell>
          <cell r="K91">
            <v>1200</v>
          </cell>
          <cell r="L91">
            <v>1899.7379999999998</v>
          </cell>
          <cell r="M91">
            <v>260</v>
          </cell>
          <cell r="N91">
            <v>277.68</v>
          </cell>
          <cell r="O91">
            <v>295.72919999999999</v>
          </cell>
          <cell r="P91">
            <v>314.65586880000001</v>
          </cell>
          <cell r="S91">
            <v>5917.848</v>
          </cell>
          <cell r="T91">
            <v>167.755</v>
          </cell>
          <cell r="U91">
            <v>531.98299999999995</v>
          </cell>
          <cell r="V91">
            <v>699.73799999999994</v>
          </cell>
          <cell r="W91">
            <v>3147.25</v>
          </cell>
          <cell r="X91">
            <v>3846.9879999999998</v>
          </cell>
          <cell r="Y91">
            <v>2070.86</v>
          </cell>
          <cell r="AA91">
            <v>260</v>
          </cell>
          <cell r="AB91">
            <v>2159.7379999999998</v>
          </cell>
          <cell r="AC91">
            <v>2070.86</v>
          </cell>
          <cell r="AD91">
            <v>5917.848</v>
          </cell>
          <cell r="AE91">
            <v>3758.11</v>
          </cell>
          <cell r="AF91">
            <v>1.7400768056125329</v>
          </cell>
        </row>
        <row r="92">
          <cell r="B92" t="str">
            <v>7</v>
          </cell>
          <cell r="C92" t="str">
            <v>доходы от оприходования материалов прии ремонте</v>
          </cell>
          <cell r="D92" t="str">
            <v>тыс.руб</v>
          </cell>
          <cell r="E92">
            <v>5446</v>
          </cell>
          <cell r="F92">
            <v>1567.85</v>
          </cell>
          <cell r="G92">
            <v>1177.4723799999999</v>
          </cell>
          <cell r="H92">
            <v>155.88</v>
          </cell>
          <cell r="I92">
            <v>476.59237999999999</v>
          </cell>
          <cell r="J92">
            <v>632.47237999999993</v>
          </cell>
          <cell r="K92">
            <v>0</v>
          </cell>
          <cell r="L92">
            <v>632.47237999999993</v>
          </cell>
          <cell r="M92">
            <v>545</v>
          </cell>
          <cell r="N92">
            <v>582.06000000000006</v>
          </cell>
          <cell r="O92">
            <v>619.89390000000003</v>
          </cell>
          <cell r="P92">
            <v>659.56710960000009</v>
          </cell>
          <cell r="S92">
            <v>1413.3323800000001</v>
          </cell>
          <cell r="T92">
            <v>155.88</v>
          </cell>
          <cell r="U92">
            <v>476.59237999999999</v>
          </cell>
          <cell r="V92">
            <v>632.47237999999993</v>
          </cell>
          <cell r="W92">
            <v>455.66</v>
          </cell>
          <cell r="X92">
            <v>1088.13238</v>
          </cell>
          <cell r="Y92">
            <v>325.2</v>
          </cell>
          <cell r="AA92">
            <v>545</v>
          </cell>
          <cell r="AB92">
            <v>1177.4723799999999</v>
          </cell>
          <cell r="AC92">
            <v>325.2</v>
          </cell>
          <cell r="AD92">
            <v>1413.3323800000001</v>
          </cell>
          <cell r="AE92">
            <v>235.86000000000013</v>
          </cell>
          <cell r="AF92">
            <v>0.20031043106081192</v>
          </cell>
        </row>
        <row r="93">
          <cell r="B93" t="str">
            <v>8</v>
          </cell>
          <cell r="C93" t="str">
            <v>госпошлина поступивашя</v>
          </cell>
          <cell r="D93" t="str">
            <v>тыс.руб</v>
          </cell>
          <cell r="E93">
            <v>14</v>
          </cell>
          <cell r="F93">
            <v>75.349999999999994</v>
          </cell>
          <cell r="G93">
            <v>40.297400000000003</v>
          </cell>
          <cell r="H93">
            <v>24.37</v>
          </cell>
          <cell r="I93">
            <v>15.9274</v>
          </cell>
          <cell r="J93">
            <v>40.297400000000003</v>
          </cell>
          <cell r="K93">
            <v>0</v>
          </cell>
          <cell r="L93">
            <v>40.297400000000003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S93">
            <v>57.987400000000008</v>
          </cell>
          <cell r="T93">
            <v>24.37</v>
          </cell>
          <cell r="U93">
            <v>15.9274</v>
          </cell>
          <cell r="V93">
            <v>40.297400000000003</v>
          </cell>
          <cell r="W93">
            <v>7.16</v>
          </cell>
          <cell r="X93">
            <v>47.457400000000007</v>
          </cell>
          <cell r="Y93">
            <v>10.53</v>
          </cell>
          <cell r="AA93">
            <v>0</v>
          </cell>
          <cell r="AB93">
            <v>40.297400000000003</v>
          </cell>
          <cell r="AC93">
            <v>10.53</v>
          </cell>
          <cell r="AD93">
            <v>57.987400000000008</v>
          </cell>
          <cell r="AE93">
            <v>17.690000000000005</v>
          </cell>
          <cell r="AF93">
            <v>0.43898613806349795</v>
          </cell>
        </row>
        <row r="94">
          <cell r="B94" t="str">
            <v>9</v>
          </cell>
          <cell r="C94" t="str">
            <v xml:space="preserve">доходы от оприходования имущества, оказавшегося в излишке в результате инвентаризации </v>
          </cell>
          <cell r="D94" t="str">
            <v>тыс.руб</v>
          </cell>
          <cell r="E94">
            <v>42181</v>
          </cell>
          <cell r="F94">
            <v>38488.340000000004</v>
          </cell>
          <cell r="G94">
            <v>689.45399999999995</v>
          </cell>
          <cell r="H94">
            <v>0</v>
          </cell>
          <cell r="I94">
            <v>689.45399999999995</v>
          </cell>
          <cell r="J94">
            <v>689.45399999999995</v>
          </cell>
          <cell r="K94">
            <v>0</v>
          </cell>
          <cell r="L94">
            <v>689.45399999999995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S94">
            <v>719.11399999999992</v>
          </cell>
          <cell r="T94">
            <v>0</v>
          </cell>
          <cell r="U94">
            <v>689.45399999999995</v>
          </cell>
          <cell r="V94">
            <v>689.45399999999995</v>
          </cell>
          <cell r="W94">
            <v>0</v>
          </cell>
          <cell r="X94">
            <v>689.45399999999995</v>
          </cell>
          <cell r="Y94">
            <v>29.66</v>
          </cell>
          <cell r="AA94">
            <v>0</v>
          </cell>
          <cell r="AB94">
            <v>689.45399999999995</v>
          </cell>
          <cell r="AC94">
            <v>29.66</v>
          </cell>
          <cell r="AD94">
            <v>719.11399999999992</v>
          </cell>
          <cell r="AE94">
            <v>29.659999999999968</v>
          </cell>
          <cell r="AF94">
            <v>4.3019548802385614E-2</v>
          </cell>
        </row>
        <row r="95">
          <cell r="B95" t="str">
            <v>10</v>
          </cell>
          <cell r="C95" t="str">
            <v>прочее</v>
          </cell>
          <cell r="D95" t="str">
            <v>тыс.руб</v>
          </cell>
          <cell r="E95">
            <v>31655</v>
          </cell>
          <cell r="F95">
            <v>12118.89</v>
          </cell>
          <cell r="G95">
            <v>36947.864999999998</v>
          </cell>
          <cell r="H95">
            <v>560.38699999999994</v>
          </cell>
          <cell r="I95">
            <v>766.84799999999996</v>
          </cell>
          <cell r="J95">
            <v>1327.2349999999999</v>
          </cell>
          <cell r="K95">
            <v>0</v>
          </cell>
          <cell r="L95">
            <v>1327.2349999999999</v>
          </cell>
          <cell r="M95">
            <v>35620.629999999997</v>
          </cell>
          <cell r="N95">
            <v>9235.4</v>
          </cell>
          <cell r="O95">
            <v>8770.2999999999993</v>
          </cell>
          <cell r="P95">
            <v>9331.5992000000006</v>
          </cell>
          <cell r="S95">
            <v>36599.411799999987</v>
          </cell>
          <cell r="T95">
            <v>560.38699999999994</v>
          </cell>
          <cell r="U95">
            <v>766.84799999999996</v>
          </cell>
          <cell r="V95">
            <v>1327.2349999999999</v>
          </cell>
          <cell r="W95">
            <v>869.23</v>
          </cell>
          <cell r="X95">
            <v>2196.4650000000001</v>
          </cell>
          <cell r="Y95">
            <v>34402.946799999991</v>
          </cell>
          <cell r="AA95">
            <v>35620.629999999997</v>
          </cell>
          <cell r="AB95">
            <v>36947.864999999998</v>
          </cell>
          <cell r="AC95">
            <v>34402.946799999991</v>
          </cell>
          <cell r="AD95">
            <v>36599.411799999987</v>
          </cell>
          <cell r="AE95">
            <v>-348.45320000001084</v>
          </cell>
          <cell r="AF95">
            <v>-9.4309427621869588E-3</v>
          </cell>
        </row>
        <row r="96">
          <cell r="B96" t="str">
            <v>* Прочие расходы (чрезвычайные) (стр.2.22.9)</v>
          </cell>
        </row>
        <row r="97">
          <cell r="B97" t="str">
            <v>1</v>
          </cell>
          <cell r="C97" t="str">
            <v>расшифровка прочих расходов (чрезвычайные)</v>
          </cell>
          <cell r="D97" t="str">
            <v>тыс.руб</v>
          </cell>
          <cell r="E97">
            <v>0</v>
          </cell>
          <cell r="F97">
            <v>0</v>
          </cell>
          <cell r="G97">
            <v>0</v>
          </cell>
          <cell r="J97">
            <v>0</v>
          </cell>
          <cell r="L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 t="str">
            <v/>
          </cell>
        </row>
        <row r="98">
          <cell r="B98" t="str">
            <v>2</v>
          </cell>
          <cell r="C98" t="str">
            <v>расшифровка прочих расходов (чрезвычайные)</v>
          </cell>
          <cell r="D98" t="str">
            <v>тыс.руб</v>
          </cell>
          <cell r="E98">
            <v>0</v>
          </cell>
          <cell r="F98">
            <v>0</v>
          </cell>
          <cell r="G98">
            <v>0</v>
          </cell>
          <cell r="J98">
            <v>0</v>
          </cell>
          <cell r="L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 t="str">
            <v/>
          </cell>
        </row>
        <row r="99">
          <cell r="B99" t="str">
            <v>3</v>
          </cell>
          <cell r="C99" t="str">
            <v>расшифровка прочих расходов (чрезвычайные)</v>
          </cell>
          <cell r="D99" t="str">
            <v>тыс.руб</v>
          </cell>
          <cell r="E99">
            <v>0</v>
          </cell>
          <cell r="F99">
            <v>0</v>
          </cell>
          <cell r="G99">
            <v>0</v>
          </cell>
          <cell r="J99">
            <v>0</v>
          </cell>
          <cell r="L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 t="str">
            <v/>
          </cell>
        </row>
        <row r="100">
          <cell r="B100" t="str">
            <v>4</v>
          </cell>
          <cell r="C100" t="str">
            <v>расшифровка прочих расходов (чрезвычайные)</v>
          </cell>
          <cell r="D100" t="str">
            <v>тыс.руб</v>
          </cell>
          <cell r="E100">
            <v>0</v>
          </cell>
          <cell r="F100">
            <v>0</v>
          </cell>
          <cell r="G100">
            <v>0</v>
          </cell>
          <cell r="J100">
            <v>0</v>
          </cell>
          <cell r="L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 t="str">
            <v/>
          </cell>
        </row>
        <row r="101">
          <cell r="B101" t="str">
            <v>5</v>
          </cell>
          <cell r="C101" t="str">
            <v>расшифровка прочих расходов (чрезвычайные)</v>
          </cell>
          <cell r="D101" t="str">
            <v>тыс.руб</v>
          </cell>
          <cell r="E101">
            <v>0</v>
          </cell>
          <cell r="F101">
            <v>0</v>
          </cell>
          <cell r="G101">
            <v>0</v>
          </cell>
          <cell r="J101">
            <v>0</v>
          </cell>
          <cell r="L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 t="str">
            <v/>
          </cell>
        </row>
        <row r="102">
          <cell r="B102" t="str">
            <v>6</v>
          </cell>
          <cell r="C102" t="str">
            <v>расшифровка прочих расходов (чрезвычайные)</v>
          </cell>
          <cell r="D102" t="str">
            <v>тыс.руб</v>
          </cell>
          <cell r="E102">
            <v>0</v>
          </cell>
          <cell r="F102">
            <v>0</v>
          </cell>
          <cell r="G102">
            <v>0</v>
          </cell>
          <cell r="J102">
            <v>0</v>
          </cell>
          <cell r="L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 t="str">
            <v/>
          </cell>
        </row>
        <row r="103">
          <cell r="B103" t="str">
            <v>7</v>
          </cell>
          <cell r="C103" t="str">
            <v>расшифровка прочих расходов (чрезвычайные)</v>
          </cell>
          <cell r="D103" t="str">
            <v>тыс.руб</v>
          </cell>
          <cell r="E103">
            <v>0</v>
          </cell>
          <cell r="F103">
            <v>0</v>
          </cell>
          <cell r="G103">
            <v>0</v>
          </cell>
          <cell r="J103">
            <v>0</v>
          </cell>
          <cell r="L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 t="str">
            <v/>
          </cell>
        </row>
        <row r="104">
          <cell r="B104" t="str">
            <v>8</v>
          </cell>
          <cell r="C104" t="str">
            <v>расшифровка прочих расходов (чрезвычайные)</v>
          </cell>
          <cell r="D104" t="str">
            <v>тыс.руб</v>
          </cell>
          <cell r="E104">
            <v>0</v>
          </cell>
          <cell r="F104">
            <v>0</v>
          </cell>
          <cell r="G104">
            <v>0</v>
          </cell>
          <cell r="J104">
            <v>0</v>
          </cell>
          <cell r="L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 t="str">
            <v/>
          </cell>
        </row>
        <row r="105">
          <cell r="B105" t="str">
            <v>9</v>
          </cell>
          <cell r="C105" t="str">
            <v>расшифровка прочих расходов (чрезвычайные)</v>
          </cell>
          <cell r="D105" t="str">
            <v>тыс.руб</v>
          </cell>
          <cell r="E105">
            <v>0</v>
          </cell>
          <cell r="F105">
            <v>0</v>
          </cell>
          <cell r="G105">
            <v>0</v>
          </cell>
          <cell r="J105">
            <v>0</v>
          </cell>
          <cell r="L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 t="str">
            <v/>
          </cell>
        </row>
        <row r="106">
          <cell r="B106" t="str">
            <v>10</v>
          </cell>
          <cell r="C106" t="str">
            <v>расшифровка прочих расходов (чрезвычайные)</v>
          </cell>
          <cell r="D106" t="str">
            <v>тыс.руб</v>
          </cell>
          <cell r="E106">
            <v>0</v>
          </cell>
          <cell r="F106">
            <v>0</v>
          </cell>
          <cell r="G106">
            <v>0</v>
          </cell>
          <cell r="J106">
            <v>0</v>
          </cell>
          <cell r="L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 t="str">
            <v/>
          </cell>
        </row>
        <row r="107">
          <cell r="B107" t="str">
            <v>* Другие прочие расходы (стр.2.22.10)</v>
          </cell>
        </row>
        <row r="108">
          <cell r="B108" t="str">
            <v>1</v>
          </cell>
          <cell r="C108" t="str">
            <v>компенсации по эл. энергии работникам</v>
          </cell>
          <cell r="D108" t="str">
            <v>тыс.руб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 t="str">
            <v/>
          </cell>
        </row>
        <row r="109">
          <cell r="B109" t="str">
            <v>2</v>
          </cell>
          <cell r="C109" t="str">
            <v>мат. помощь к отпуску</v>
          </cell>
          <cell r="D109" t="str">
            <v>тыс.руб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 t="str">
            <v/>
          </cell>
        </row>
        <row r="110">
          <cell r="B110" t="str">
            <v>3</v>
          </cell>
          <cell r="C110" t="str">
            <v>прочие выплаты фонда заработной платы</v>
          </cell>
          <cell r="D110" t="str">
            <v>тыс.руб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 t="str">
            <v/>
          </cell>
        </row>
        <row r="111">
          <cell r="B111" t="str">
            <v>4</v>
          </cell>
          <cell r="C111" t="str">
            <v>доплаты к пенсиям</v>
          </cell>
          <cell r="D111" t="str">
            <v>тыс.руб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 t="str">
            <v/>
          </cell>
        </row>
        <row r="112">
          <cell r="B112" t="str">
            <v>5</v>
          </cell>
          <cell r="C112" t="str">
            <v>отчисления профкому</v>
          </cell>
          <cell r="D112" t="str">
            <v>тыс.руб</v>
          </cell>
          <cell r="E112">
            <v>517</v>
          </cell>
          <cell r="F112">
            <v>993.39</v>
          </cell>
          <cell r="G112">
            <v>929.62099999999998</v>
          </cell>
          <cell r="H112">
            <v>360.05799999999999</v>
          </cell>
          <cell r="I112">
            <v>169.56299999999999</v>
          </cell>
          <cell r="J112">
            <v>529.62099999999998</v>
          </cell>
          <cell r="K112">
            <v>200</v>
          </cell>
          <cell r="L112">
            <v>729.62099999999998</v>
          </cell>
          <cell r="M112">
            <v>200</v>
          </cell>
          <cell r="N112">
            <v>213.60000000000002</v>
          </cell>
          <cell r="O112">
            <v>227.48400000000001</v>
          </cell>
          <cell r="P112">
            <v>242.04297600000001</v>
          </cell>
          <cell r="S112">
            <v>908.71100000000001</v>
          </cell>
          <cell r="T112">
            <v>360.05799999999999</v>
          </cell>
          <cell r="U112">
            <v>169.56299999999999</v>
          </cell>
          <cell r="V112">
            <v>529.62099999999998</v>
          </cell>
          <cell r="W112">
            <v>238.01</v>
          </cell>
          <cell r="X112">
            <v>767.63099999999997</v>
          </cell>
          <cell r="Y112">
            <v>141.08000000000001</v>
          </cell>
          <cell r="AA112">
            <v>200</v>
          </cell>
          <cell r="AB112">
            <v>929.62099999999998</v>
          </cell>
          <cell r="AC112">
            <v>141.08000000000001</v>
          </cell>
          <cell r="AD112">
            <v>908.71100000000001</v>
          </cell>
          <cell r="AE112">
            <v>-20.909999999999968</v>
          </cell>
          <cell r="AF112">
            <v>-2.2493037485168652E-2</v>
          </cell>
        </row>
        <row r="113">
          <cell r="B113" t="str">
            <v>6</v>
          </cell>
          <cell r="C113" t="str">
            <v>премия профкому</v>
          </cell>
          <cell r="D113" t="str">
            <v>тыс.руб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 t="str">
            <v/>
          </cell>
        </row>
        <row r="114">
          <cell r="B114" t="str">
            <v>7</v>
          </cell>
          <cell r="C114" t="str">
            <v>расх.на мероприятия культурно-просвет.характера</v>
          </cell>
          <cell r="D114" t="str">
            <v>тыс.руб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S114">
            <v>223.86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223.86</v>
          </cell>
          <cell r="AA114">
            <v>0</v>
          </cell>
          <cell r="AB114">
            <v>0</v>
          </cell>
          <cell r="AC114">
            <v>223.86</v>
          </cell>
          <cell r="AD114">
            <v>223.86</v>
          </cell>
          <cell r="AE114">
            <v>223.86</v>
          </cell>
          <cell r="AF114" t="str">
            <v/>
          </cell>
        </row>
        <row r="115">
          <cell r="B115" t="str">
            <v>8</v>
          </cell>
          <cell r="C115" t="str">
            <v>расходы на мероприятия спортивного характера</v>
          </cell>
          <cell r="D115" t="str">
            <v>тыс.руб</v>
          </cell>
          <cell r="E115">
            <v>1312</v>
          </cell>
          <cell r="F115">
            <v>518</v>
          </cell>
          <cell r="G115">
            <v>2025.3688400000001</v>
          </cell>
          <cell r="H115">
            <v>492.49400000000003</v>
          </cell>
          <cell r="I115">
            <v>97.874840000000006</v>
          </cell>
          <cell r="J115">
            <v>590.36884000000009</v>
          </cell>
          <cell r="K115">
            <v>0</v>
          </cell>
          <cell r="L115">
            <v>590.36884000000009</v>
          </cell>
          <cell r="M115">
            <v>1435</v>
          </cell>
          <cell r="N115">
            <v>1532.5800000000002</v>
          </cell>
          <cell r="O115">
            <v>1632.1977000000002</v>
          </cell>
          <cell r="P115">
            <v>1736.6583528000003</v>
          </cell>
          <cell r="S115">
            <v>603.7288400000001</v>
          </cell>
          <cell r="T115">
            <v>492.49400000000003</v>
          </cell>
          <cell r="U115">
            <v>97.874840000000006</v>
          </cell>
          <cell r="V115">
            <v>590.36884000000009</v>
          </cell>
          <cell r="W115">
            <v>13.33</v>
          </cell>
          <cell r="X115">
            <v>603.69884000000013</v>
          </cell>
          <cell r="Y115">
            <v>0.03</v>
          </cell>
          <cell r="AA115">
            <v>1435</v>
          </cell>
          <cell r="AB115">
            <v>2025.3688400000001</v>
          </cell>
          <cell r="AC115">
            <v>0.03</v>
          </cell>
          <cell r="AD115">
            <v>603.7288400000001</v>
          </cell>
          <cell r="AE115">
            <v>-1421.6399999999999</v>
          </cell>
          <cell r="AF115">
            <v>-0.70191659510274673</v>
          </cell>
        </row>
        <row r="116">
          <cell r="B116" t="str">
            <v>9</v>
          </cell>
          <cell r="C116" t="str">
            <v>убытки от хищения и недостач (ущербы)</v>
          </cell>
          <cell r="D116" t="str">
            <v>тыс.руб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 t="str">
            <v/>
          </cell>
        </row>
        <row r="117">
          <cell r="B117" t="str">
            <v>10</v>
          </cell>
          <cell r="C117" t="str">
            <v>Передача жилья в мун.собственность</v>
          </cell>
          <cell r="D117" t="str">
            <v>тыс.руб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 t="str">
            <v/>
          </cell>
        </row>
        <row r="118">
          <cell r="B118" t="str">
            <v>11</v>
          </cell>
          <cell r="C118" t="str">
            <v>расходы на регистрацию имущества</v>
          </cell>
          <cell r="D118" t="str">
            <v>тыс.руб</v>
          </cell>
          <cell r="E118">
            <v>4987</v>
          </cell>
          <cell r="F118">
            <v>11428.47</v>
          </cell>
          <cell r="G118">
            <v>4420.8063499999998</v>
          </cell>
          <cell r="H118">
            <v>1476.91</v>
          </cell>
          <cell r="I118">
            <v>1229.89635</v>
          </cell>
          <cell r="J118">
            <v>2706.8063499999998</v>
          </cell>
          <cell r="K118">
            <v>857</v>
          </cell>
          <cell r="L118">
            <v>3563.8063499999998</v>
          </cell>
          <cell r="M118">
            <v>857</v>
          </cell>
          <cell r="N118">
            <v>915.27600000000007</v>
          </cell>
          <cell r="O118">
            <v>974.76894000000004</v>
          </cell>
          <cell r="P118">
            <v>1037.1541521600002</v>
          </cell>
          <cell r="S118">
            <v>3994.64635</v>
          </cell>
          <cell r="T118">
            <v>1476.91</v>
          </cell>
          <cell r="U118">
            <v>1229.89635</v>
          </cell>
          <cell r="V118">
            <v>2706.8063499999998</v>
          </cell>
          <cell r="W118">
            <v>690.55</v>
          </cell>
          <cell r="X118">
            <v>3397.35635</v>
          </cell>
          <cell r="Y118">
            <v>597.29</v>
          </cell>
          <cell r="AA118">
            <v>857</v>
          </cell>
          <cell r="AB118">
            <v>4420.8063499999998</v>
          </cell>
          <cell r="AC118">
            <v>597.29</v>
          </cell>
          <cell r="AD118">
            <v>3994.64635</v>
          </cell>
          <cell r="AE118">
            <v>-426.15999999999985</v>
          </cell>
          <cell r="AF118">
            <v>-9.6398703372293129E-2</v>
          </cell>
        </row>
        <row r="119">
          <cell r="B119" t="str">
            <v>12</v>
          </cell>
          <cell r="C119" t="str">
            <v>межевание зем. Участков</v>
          </cell>
          <cell r="D119" t="str">
            <v>тыс.руб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 t="str">
            <v/>
          </cell>
        </row>
        <row r="120">
          <cell r="B120" t="str">
            <v>13</v>
          </cell>
          <cell r="C120" t="str">
            <v>обучение в вузах, повышение квалификации</v>
          </cell>
          <cell r="D120" t="str">
            <v>тыс.руб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 t="str">
            <v/>
          </cell>
        </row>
        <row r="121">
          <cell r="B121" t="str">
            <v>14</v>
          </cell>
          <cell r="C121" t="str">
            <v>амортизация арендуемого  имущества</v>
          </cell>
          <cell r="D121" t="str">
            <v>тыс.руб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 t="str">
            <v/>
          </cell>
        </row>
        <row r="122">
          <cell r="B122" t="str">
            <v>15</v>
          </cell>
          <cell r="C122" t="str">
            <v>прочие</v>
          </cell>
          <cell r="D122" t="str">
            <v>тыс.руб</v>
          </cell>
          <cell r="E122">
            <v>7022</v>
          </cell>
          <cell r="F122">
            <v>38737.61</v>
          </cell>
          <cell r="G122">
            <v>7995.1779399999996</v>
          </cell>
          <cell r="H122">
            <v>1224.498</v>
          </cell>
          <cell r="I122">
            <v>1602.31394</v>
          </cell>
          <cell r="J122">
            <v>2826.81194</v>
          </cell>
          <cell r="K122">
            <v>2635.3129999999996</v>
          </cell>
          <cell r="L122">
            <v>5462.1249399999997</v>
          </cell>
          <cell r="M122">
            <v>2533.0529999999999</v>
          </cell>
          <cell r="N122">
            <v>6483.9</v>
          </cell>
          <cell r="O122">
            <v>8525.6</v>
          </cell>
          <cell r="P122">
            <v>9071.2384000000002</v>
          </cell>
          <cell r="S122">
            <v>16469.361940000003</v>
          </cell>
          <cell r="T122">
            <v>1224.498</v>
          </cell>
          <cell r="U122">
            <v>1602.31394</v>
          </cell>
          <cell r="V122">
            <v>2826.81194</v>
          </cell>
          <cell r="W122">
            <v>5211.2</v>
          </cell>
          <cell r="X122">
            <v>8038.0119400000003</v>
          </cell>
          <cell r="Y122">
            <v>8431.35</v>
          </cell>
          <cell r="AA122">
            <v>2533.0529999999999</v>
          </cell>
          <cell r="AB122">
            <v>7995.1779399999996</v>
          </cell>
          <cell r="AC122">
            <v>8431.35</v>
          </cell>
          <cell r="AD122">
            <v>16469.361940000003</v>
          </cell>
          <cell r="AE122">
            <v>8474.1840000000029</v>
          </cell>
          <cell r="AF122">
            <v>1.0599118698288787</v>
          </cell>
        </row>
        <row r="124">
          <cell r="B124" t="str">
            <v>Показатели не вошедшие в формат бизнес-плана, 
но необходимые для формирования БП</v>
          </cell>
        </row>
        <row r="125">
          <cell r="B125" t="str">
            <v>№ п/п</v>
          </cell>
          <cell r="C125" t="str">
            <v>Дополнительный показатель</v>
          </cell>
          <cell r="D125" t="str">
            <v>Единицы измерения</v>
          </cell>
          <cell r="E125" t="str">
            <v xml:space="preserve"> 2007г. Факт</v>
          </cell>
          <cell r="F125" t="str">
            <v xml:space="preserve"> 2008г. Факт</v>
          </cell>
          <cell r="G125" t="str">
            <v xml:space="preserve"> 2009г. План</v>
          </cell>
          <cell r="H125" t="str">
            <v>В том числе по кварталам</v>
          </cell>
          <cell r="N125" t="str">
            <v xml:space="preserve"> 2010г. Прогноз</v>
          </cell>
          <cell r="O125" t="str">
            <v xml:space="preserve"> 2011г. Прогноз</v>
          </cell>
          <cell r="P125" t="str">
            <v xml:space="preserve"> 2012г. Прогноз</v>
          </cell>
          <cell r="Q125" t="str">
            <v xml:space="preserve"> 2013г. Прогноз</v>
          </cell>
          <cell r="S125" t="str">
            <v xml:space="preserve"> 2009г. Факт</v>
          </cell>
          <cell r="T125" t="str">
            <v>В том числе по кварталам</v>
          </cell>
        </row>
        <row r="126">
          <cell r="H126" t="str">
            <v>1 кв.</v>
          </cell>
          <cell r="I126" t="str">
            <v>2 кв.</v>
          </cell>
          <cell r="J126" t="str">
            <v>6 мес.</v>
          </cell>
          <cell r="K126" t="str">
            <v>3 кв.</v>
          </cell>
          <cell r="L126" t="str">
            <v>9 мес.</v>
          </cell>
          <cell r="M126" t="str">
            <v>4 кв.</v>
          </cell>
          <cell r="T126" t="str">
            <v>1 кв.</v>
          </cell>
          <cell r="U126" t="str">
            <v>2 кв.</v>
          </cell>
          <cell r="V126" t="str">
            <v>6 мес.</v>
          </cell>
          <cell r="W126" t="str">
            <v>3 кв.</v>
          </cell>
          <cell r="X126" t="str">
            <v>9 мес.</v>
          </cell>
          <cell r="Y126" t="str">
            <v>4 кв.</v>
          </cell>
        </row>
        <row r="127">
          <cell r="B127">
            <v>1</v>
          </cell>
          <cell r="C127">
            <v>2</v>
          </cell>
          <cell r="D127">
            <v>3</v>
          </cell>
          <cell r="E127">
            <v>4</v>
          </cell>
          <cell r="F127">
            <v>5</v>
          </cell>
          <cell r="G127">
            <v>6</v>
          </cell>
          <cell r="H127">
            <v>7</v>
          </cell>
          <cell r="I127">
            <v>8</v>
          </cell>
          <cell r="J127">
            <v>9</v>
          </cell>
          <cell r="K127">
            <v>10</v>
          </cell>
          <cell r="L127">
            <v>11</v>
          </cell>
          <cell r="M127">
            <v>12</v>
          </cell>
          <cell r="N127">
            <v>13</v>
          </cell>
          <cell r="O127">
            <v>14</v>
          </cell>
          <cell r="P127">
            <v>15</v>
          </cell>
          <cell r="Q127">
            <v>16</v>
          </cell>
          <cell r="S127">
            <v>17</v>
          </cell>
          <cell r="T127">
            <v>18</v>
          </cell>
          <cell r="U127">
            <v>19</v>
          </cell>
          <cell r="V127">
            <v>20</v>
          </cell>
          <cell r="W127">
            <v>21</v>
          </cell>
          <cell r="X127">
            <v>22</v>
          </cell>
          <cell r="Y127">
            <v>23</v>
          </cell>
        </row>
        <row r="128">
          <cell r="B128" t="str">
            <v>2.1.1</v>
          </cell>
          <cell r="C128" t="str">
            <v>в том числе по кредитам и займам для оказания услуг по технологическому присоединению</v>
          </cell>
          <cell r="D128" t="str">
            <v>тыс.руб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S128">
            <v>0</v>
          </cell>
          <cell r="V128">
            <v>0</v>
          </cell>
          <cell r="X128">
            <v>0</v>
          </cell>
          <cell r="AA128">
            <v>0</v>
          </cell>
          <cell r="AB128">
            <v>0</v>
          </cell>
          <cell r="AD128">
            <v>0</v>
          </cell>
        </row>
      </sheetData>
      <sheetData sheetId="15"/>
      <sheetData sheetId="16"/>
      <sheetData sheetId="17">
        <row r="7">
          <cell r="D7" t="str">
            <v>14.А  ДВИЖЕНИЕ ПОТОКОВ НАЛИЧНОСТИ (ПЛАН)</v>
          </cell>
        </row>
        <row r="8">
          <cell r="B8" t="str">
            <v>Форма №7 Приток, Форма №7 Отток к Стандарту управления Движением потоков наличности Энергокомпании, подведомственной ОАО РАО «ЕЭС России»</v>
          </cell>
        </row>
        <row r="9">
          <cell r="E9" t="str">
            <v>ДПН план на 2009г.</v>
          </cell>
          <cell r="AP9" t="str">
            <v>2009 год (прогноз)</v>
          </cell>
          <cell r="AT9" t="str">
            <v>2010 год (прогноз)</v>
          </cell>
          <cell r="AX9" t="str">
            <v>2011 год (прогноз)</v>
          </cell>
          <cell r="BB9" t="str">
            <v>2012 год (прогноз)</v>
          </cell>
        </row>
        <row r="10">
          <cell r="B10" t="str">
            <v>№ п/п</v>
          </cell>
          <cell r="C10" t="str">
            <v>Наименование статей</v>
          </cell>
          <cell r="D10" t="str">
            <v>Выручка или возникновение прочих оснований для поступления</v>
          </cell>
          <cell r="I10" t="str">
            <v>Общий объем поступления (в т.ч. ДС и неденежные расчеты)</v>
          </cell>
          <cell r="N10" t="str">
            <v>в т.ч. поступление ДС</v>
          </cell>
          <cell r="S10" t="str">
            <v>в т.ч. неденежные расчеты</v>
          </cell>
          <cell r="X10" t="str">
            <v>Списание / восстановление задолженности</v>
          </cell>
          <cell r="AC10" t="str">
            <v>Активное сальдо (дебиторская задолженность)</v>
          </cell>
          <cell r="AI10" t="str">
            <v>Пассивное сальдо (КЗ и авансы полученные)</v>
          </cell>
          <cell r="AP10" t="str">
            <v>Выручка или возникновение прочих оснований для поступления</v>
          </cell>
          <cell r="AQ10" t="str">
            <v>Общий объем поступления</v>
          </cell>
          <cell r="AR10" t="str">
            <v>Сальдо на конец года.</v>
          </cell>
          <cell r="AT10" t="str">
            <v>Выручка или возникновение прочих оснований для поступления</v>
          </cell>
          <cell r="AU10" t="str">
            <v>Общий объем поступления</v>
          </cell>
          <cell r="AV10" t="str">
            <v>Сальдо на конец года.</v>
          </cell>
          <cell r="AX10" t="str">
            <v>Выручка или возникновение прочих оснований для поступления</v>
          </cell>
          <cell r="AY10" t="str">
            <v>Общий объем поступления</v>
          </cell>
          <cell r="AZ10" t="str">
            <v>Сальдо на конец года.</v>
          </cell>
          <cell r="BB10" t="str">
            <v>Выручка или возникновение прочих оснований для поступления</v>
          </cell>
          <cell r="BC10" t="str">
            <v>Общий объем поступления</v>
          </cell>
          <cell r="BD10" t="str">
            <v>Сальдо на конец года.</v>
          </cell>
        </row>
        <row r="11">
          <cell r="D11" t="str">
            <v>Итого за год</v>
          </cell>
          <cell r="E11" t="str">
            <v>В том числе по кварталам</v>
          </cell>
          <cell r="I11" t="str">
            <v>Итого за год</v>
          </cell>
          <cell r="J11" t="str">
            <v>В том числе по кварталам</v>
          </cell>
          <cell r="N11" t="str">
            <v>Итого за год</v>
          </cell>
          <cell r="O11" t="str">
            <v>В том числе по кварталам</v>
          </cell>
          <cell r="S11" t="str">
            <v>Итого за год</v>
          </cell>
          <cell r="T11" t="str">
            <v>В том числе по кварталам</v>
          </cell>
          <cell r="X11" t="str">
            <v>Итого за год</v>
          </cell>
          <cell r="Y11" t="str">
            <v>В том числе по кварталам</v>
          </cell>
          <cell r="AC11" t="str">
            <v>На начало года</v>
          </cell>
          <cell r="AD11" t="str">
            <v>На конец года</v>
          </cell>
          <cell r="AE11" t="str">
            <v>На конец периодов</v>
          </cell>
          <cell r="AI11" t="str">
            <v>На начало года</v>
          </cell>
          <cell r="AJ11" t="str">
            <v>На конец года</v>
          </cell>
          <cell r="AK11" t="str">
            <v>На конец периодов</v>
          </cell>
          <cell r="AQ11" t="str">
            <v>Итого за год</v>
          </cell>
          <cell r="AR11" t="str">
            <v>Активное (дебиторская задолжен.)</v>
          </cell>
          <cell r="AS11" t="str">
            <v>Пассивное (авансы получен.)</v>
          </cell>
          <cell r="AU11" t="str">
            <v>Итого за год</v>
          </cell>
          <cell r="AV11" t="str">
            <v>Активное (дебиторская задолжен.)</v>
          </cell>
          <cell r="AW11" t="str">
            <v>Пассивное (авансы получен.)</v>
          </cell>
          <cell r="AY11" t="str">
            <v>Итого за год</v>
          </cell>
          <cell r="AZ11" t="str">
            <v>Активное (дебиторская задолжен.)</v>
          </cell>
          <cell r="BA11" t="str">
            <v>Пассивное (авансы получен.)</v>
          </cell>
          <cell r="BC11" t="str">
            <v>Итого за год</v>
          </cell>
          <cell r="BD11" t="str">
            <v>Активное (дебиторская задолжен.)</v>
          </cell>
          <cell r="BE11" t="str">
            <v>Пассивное (авансы получен.)</v>
          </cell>
        </row>
        <row r="12">
          <cell r="E12" t="str">
            <v>I</v>
          </cell>
          <cell r="F12" t="str">
            <v>II</v>
          </cell>
          <cell r="G12" t="str">
            <v>III</v>
          </cell>
          <cell r="H12" t="str">
            <v>IV</v>
          </cell>
          <cell r="J12" t="str">
            <v>I</v>
          </cell>
          <cell r="K12" t="str">
            <v>II</v>
          </cell>
          <cell r="L12" t="str">
            <v>III</v>
          </cell>
          <cell r="M12" t="str">
            <v>IV</v>
          </cell>
          <cell r="O12" t="str">
            <v>I</v>
          </cell>
          <cell r="P12" t="str">
            <v>II</v>
          </cell>
          <cell r="Q12" t="str">
            <v>III</v>
          </cell>
          <cell r="R12" t="str">
            <v>IV</v>
          </cell>
          <cell r="T12" t="str">
            <v>I</v>
          </cell>
          <cell r="U12" t="str">
            <v>II</v>
          </cell>
          <cell r="V12" t="str">
            <v>III</v>
          </cell>
          <cell r="W12" t="str">
            <v>IV</v>
          </cell>
          <cell r="Y12" t="str">
            <v>I</v>
          </cell>
          <cell r="Z12" t="str">
            <v>II</v>
          </cell>
          <cell r="AA12" t="str">
            <v>III</v>
          </cell>
          <cell r="AB12" t="str">
            <v>IV</v>
          </cell>
          <cell r="AE12" t="str">
            <v>I</v>
          </cell>
          <cell r="AF12" t="str">
            <v>II</v>
          </cell>
          <cell r="AG12" t="str">
            <v>III</v>
          </cell>
          <cell r="AH12" t="str">
            <v>IV</v>
          </cell>
          <cell r="AK12" t="str">
            <v>I</v>
          </cell>
          <cell r="AL12" t="str">
            <v>II</v>
          </cell>
          <cell r="AM12" t="str">
            <v>III</v>
          </cell>
          <cell r="AN12" t="str">
            <v>IV</v>
          </cell>
        </row>
        <row r="13">
          <cell r="B13">
            <v>1</v>
          </cell>
          <cell r="C13">
            <v>2</v>
          </cell>
          <cell r="D13">
            <v>3</v>
          </cell>
          <cell r="E13">
            <v>4</v>
          </cell>
          <cell r="F13">
            <v>5</v>
          </cell>
          <cell r="G13">
            <v>6</v>
          </cell>
          <cell r="H13">
            <v>7</v>
          </cell>
          <cell r="I13">
            <v>8</v>
          </cell>
          <cell r="J13">
            <v>9</v>
          </cell>
          <cell r="K13">
            <v>10</v>
          </cell>
          <cell r="L13">
            <v>11</v>
          </cell>
          <cell r="M13">
            <v>12</v>
          </cell>
          <cell r="N13">
            <v>13</v>
          </cell>
          <cell r="O13">
            <v>14</v>
          </cell>
          <cell r="P13">
            <v>15</v>
          </cell>
          <cell r="Q13">
            <v>16</v>
          </cell>
          <cell r="R13">
            <v>17</v>
          </cell>
          <cell r="S13">
            <v>18</v>
          </cell>
          <cell r="T13">
            <v>19</v>
          </cell>
          <cell r="U13">
            <v>20</v>
          </cell>
          <cell r="V13">
            <v>21</v>
          </cell>
          <cell r="W13">
            <v>22</v>
          </cell>
          <cell r="X13">
            <v>23</v>
          </cell>
          <cell r="Y13">
            <v>24</v>
          </cell>
          <cell r="Z13">
            <v>25</v>
          </cell>
          <cell r="AA13">
            <v>26</v>
          </cell>
          <cell r="AB13">
            <v>27</v>
          </cell>
          <cell r="AC13">
            <v>28</v>
          </cell>
          <cell r="AD13">
            <v>29</v>
          </cell>
          <cell r="AE13">
            <v>30</v>
          </cell>
          <cell r="AF13">
            <v>31</v>
          </cell>
          <cell r="AG13">
            <v>32</v>
          </cell>
          <cell r="AH13">
            <v>33</v>
          </cell>
          <cell r="AI13">
            <v>34</v>
          </cell>
          <cell r="AJ13">
            <v>35</v>
          </cell>
          <cell r="AK13">
            <v>36</v>
          </cell>
          <cell r="AL13">
            <v>37</v>
          </cell>
          <cell r="AM13">
            <v>38</v>
          </cell>
          <cell r="AN13">
            <v>39</v>
          </cell>
          <cell r="AP13">
            <v>40</v>
          </cell>
          <cell r="AQ13">
            <v>41</v>
          </cell>
          <cell r="AR13">
            <v>42</v>
          </cell>
          <cell r="AS13">
            <v>43</v>
          </cell>
          <cell r="AT13">
            <v>44</v>
          </cell>
          <cell r="AU13">
            <v>45</v>
          </cell>
          <cell r="AV13">
            <v>46</v>
          </cell>
          <cell r="AW13">
            <v>47</v>
          </cell>
          <cell r="AX13">
            <v>48</v>
          </cell>
          <cell r="AY13">
            <v>49</v>
          </cell>
          <cell r="AZ13">
            <v>50</v>
          </cell>
          <cell r="BA13">
            <v>51</v>
          </cell>
          <cell r="BB13">
            <v>52</v>
          </cell>
          <cell r="BC13">
            <v>53</v>
          </cell>
          <cell r="BD13">
            <v>54</v>
          </cell>
          <cell r="BE13">
            <v>55</v>
          </cell>
        </row>
        <row r="14">
          <cell r="B14" t="str">
            <v>IV.</v>
          </cell>
          <cell r="C14" t="str">
            <v>ИТОГО ПРИТОК (доходы и поступления ДС)</v>
          </cell>
          <cell r="D14">
            <v>4799118.3744103108</v>
          </cell>
          <cell r="E14">
            <v>1360282.7618093821</v>
          </cell>
          <cell r="F14">
            <v>1412162.1029817662</v>
          </cell>
          <cell r="G14">
            <v>1009905.318530262</v>
          </cell>
          <cell r="H14">
            <v>1016768.1910889004</v>
          </cell>
          <cell r="I14">
            <v>4696542.95</v>
          </cell>
          <cell r="J14">
            <v>1310498.7000000002</v>
          </cell>
          <cell r="K14">
            <v>1414924.9</v>
          </cell>
          <cell r="L14">
            <v>990953.34999999986</v>
          </cell>
          <cell r="M14">
            <v>980166</v>
          </cell>
          <cell r="N14">
            <v>3626030.1500000004</v>
          </cell>
          <cell r="O14">
            <v>1038321.1</v>
          </cell>
          <cell r="P14">
            <v>1158682.1000000001</v>
          </cell>
          <cell r="Q14">
            <v>721490.75</v>
          </cell>
          <cell r="R14">
            <v>707536.2</v>
          </cell>
          <cell r="S14">
            <v>1070512.7999999998</v>
          </cell>
          <cell r="T14">
            <v>272177.59999999998</v>
          </cell>
          <cell r="U14">
            <v>256242.8</v>
          </cell>
          <cell r="V14">
            <v>269462.59999999998</v>
          </cell>
          <cell r="W14">
            <v>272629.8</v>
          </cell>
          <cell r="X14">
            <v>133.30000000000001</v>
          </cell>
          <cell r="Y14">
            <v>0</v>
          </cell>
          <cell r="Z14">
            <v>0</v>
          </cell>
          <cell r="AA14">
            <v>0</v>
          </cell>
          <cell r="AB14">
            <v>133.30000000000001</v>
          </cell>
          <cell r="AC14">
            <v>41192.400000000001</v>
          </cell>
          <cell r="AD14">
            <v>108115.824410311</v>
          </cell>
          <cell r="AE14">
            <v>78961.161809382334</v>
          </cell>
          <cell r="AF14">
            <v>75562.464791148363</v>
          </cell>
          <cell r="AG14">
            <v>72476.133321410482</v>
          </cell>
          <cell r="AH14">
            <v>108115.824410311</v>
          </cell>
          <cell r="AI14">
            <v>44897.4</v>
          </cell>
          <cell r="AJ14">
            <v>9378.6999999999989</v>
          </cell>
          <cell r="AK14">
            <v>32882.1</v>
          </cell>
          <cell r="AL14">
            <v>32246.2</v>
          </cell>
          <cell r="AM14">
            <v>10207.9</v>
          </cell>
          <cell r="AN14">
            <v>9378.6999999999989</v>
          </cell>
          <cell r="AP14">
            <v>4188508.4299395331</v>
          </cell>
          <cell r="AQ14">
            <v>4188508.4299395331</v>
          </cell>
          <cell r="AR14">
            <v>98737.124410310877</v>
          </cell>
          <cell r="AS14">
            <v>0</v>
          </cell>
          <cell r="AT14">
            <v>4705654.8888488607</v>
          </cell>
          <cell r="AU14">
            <v>4705654.8888488607</v>
          </cell>
          <cell r="AV14">
            <v>98737.124410310425</v>
          </cell>
          <cell r="AW14">
            <v>0</v>
          </cell>
          <cell r="AX14">
            <v>4920700.58008679</v>
          </cell>
          <cell r="AY14">
            <v>4688858.9000000013</v>
          </cell>
          <cell r="AZ14">
            <v>330578.80449709977</v>
          </cell>
          <cell r="BA14">
            <v>0</v>
          </cell>
          <cell r="BB14">
            <v>0</v>
          </cell>
          <cell r="BC14">
            <v>0</v>
          </cell>
          <cell r="BD14">
            <v>330578.80449709977</v>
          </cell>
          <cell r="BE14">
            <v>0</v>
          </cell>
        </row>
        <row r="15">
          <cell r="B15" t="str">
            <v>I.</v>
          </cell>
          <cell r="C15" t="str">
            <v>ОПЕРАЦИОННАЯ ДЕЯТЕЛЬНОСТЬ</v>
          </cell>
        </row>
        <row r="16">
          <cell r="B16" t="str">
            <v>8.</v>
          </cell>
          <cell r="C16" t="str">
            <v xml:space="preserve">ВСЕГО ПРИТОК ОТ ОПЕРАЦИОННОЙ ДЕЯТЕЛЬНОСТИ </v>
          </cell>
          <cell r="D16">
            <v>3365620.0191531111</v>
          </cell>
          <cell r="E16">
            <v>848910.20500938222</v>
          </cell>
          <cell r="F16">
            <v>811543.05452456605</v>
          </cell>
          <cell r="G16">
            <v>806740.36853026203</v>
          </cell>
          <cell r="H16">
            <v>898426.39108890051</v>
          </cell>
          <cell r="I16">
            <v>3262436.9000000004</v>
          </cell>
          <cell r="J16">
            <v>799570.20000000007</v>
          </cell>
          <cell r="K16">
            <v>814305.6</v>
          </cell>
          <cell r="L16">
            <v>788325.29999999993</v>
          </cell>
          <cell r="M16">
            <v>860235.8</v>
          </cell>
          <cell r="N16">
            <v>2191924.0999999996</v>
          </cell>
          <cell r="O16">
            <v>527392.6</v>
          </cell>
          <cell r="P16">
            <v>558062.79999999993</v>
          </cell>
          <cell r="Q16">
            <v>518862.7</v>
          </cell>
          <cell r="R16">
            <v>587606</v>
          </cell>
          <cell r="S16">
            <v>1070512.7999999998</v>
          </cell>
          <cell r="T16">
            <v>272177.59999999998</v>
          </cell>
          <cell r="U16">
            <v>256242.8</v>
          </cell>
          <cell r="V16">
            <v>269462.59999999998</v>
          </cell>
          <cell r="W16">
            <v>272629.8</v>
          </cell>
          <cell r="X16">
            <v>133.30000000000001</v>
          </cell>
          <cell r="Y16">
            <v>0</v>
          </cell>
          <cell r="Z16">
            <v>0</v>
          </cell>
          <cell r="AA16">
            <v>0</v>
          </cell>
          <cell r="AB16">
            <v>133.30000000000001</v>
          </cell>
          <cell r="AC16">
            <v>40552</v>
          </cell>
          <cell r="AD16">
            <v>108083.11915311101</v>
          </cell>
          <cell r="AE16">
            <v>77876.705009382335</v>
          </cell>
          <cell r="AF16">
            <v>74478.259533948367</v>
          </cell>
          <cell r="AG16">
            <v>70855.028064210477</v>
          </cell>
          <cell r="AH16">
            <v>108083.11915311101</v>
          </cell>
          <cell r="AI16">
            <v>44897.4</v>
          </cell>
          <cell r="AJ16">
            <v>9378.6999999999989</v>
          </cell>
          <cell r="AK16">
            <v>32882.1</v>
          </cell>
          <cell r="AL16">
            <v>32246.2</v>
          </cell>
          <cell r="AM16">
            <v>10207.9</v>
          </cell>
          <cell r="AN16">
            <v>9378.6999999999989</v>
          </cell>
          <cell r="AP16">
            <v>3973561.309939533</v>
          </cell>
          <cell r="AQ16">
            <v>3973561.309939533</v>
          </cell>
          <cell r="AR16">
            <v>98704.419153110881</v>
          </cell>
          <cell r="AS16">
            <v>0</v>
          </cell>
          <cell r="AT16">
            <v>4508095.0488488609</v>
          </cell>
          <cell r="AU16">
            <v>4508095.0488488609</v>
          </cell>
          <cell r="AV16">
            <v>98704.41915311043</v>
          </cell>
          <cell r="AW16">
            <v>0</v>
          </cell>
          <cell r="AX16">
            <v>4896388.3503267895</v>
          </cell>
          <cell r="AY16">
            <v>4667641.0000000009</v>
          </cell>
          <cell r="AZ16">
            <v>327451.76947989978</v>
          </cell>
          <cell r="BA16">
            <v>0</v>
          </cell>
          <cell r="BB16">
            <v>0</v>
          </cell>
          <cell r="BC16">
            <v>0</v>
          </cell>
          <cell r="BD16">
            <v>327451.76947989978</v>
          </cell>
          <cell r="BE16">
            <v>0</v>
          </cell>
        </row>
        <row r="17">
          <cell r="B17" t="str">
            <v>1.</v>
          </cell>
          <cell r="C17" t="str">
            <v xml:space="preserve"> Электроэнергия 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</row>
        <row r="18">
          <cell r="B18" t="str">
            <v>1.1</v>
          </cell>
          <cell r="C18" t="str">
            <v>Электроэнергия (мощность), поставляемая на оптовый рынок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</row>
        <row r="19">
          <cell r="B19" t="str">
            <v>1.1.1</v>
          </cell>
          <cell r="C19" t="str">
            <v>Электроэнергия: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</row>
        <row r="20">
          <cell r="B20" t="str">
            <v>1.1.1.1</v>
          </cell>
          <cell r="C20" t="str">
            <v xml:space="preserve">   по регулируемым договорам (включая долгосрочные)</v>
          </cell>
          <cell r="D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S20">
            <v>0</v>
          </cell>
          <cell r="X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J20">
            <v>0</v>
          </cell>
          <cell r="AR20">
            <v>0</v>
          </cell>
          <cell r="AV20">
            <v>0</v>
          </cell>
          <cell r="AZ20">
            <v>0</v>
          </cell>
          <cell r="BD20">
            <v>0</v>
          </cell>
        </row>
        <row r="21">
          <cell r="B21" t="str">
            <v>1.1.1.2</v>
          </cell>
          <cell r="C21" t="str">
            <v xml:space="preserve">   в результате конкурентного отбора на РСВ</v>
          </cell>
          <cell r="D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S21">
            <v>0</v>
          </cell>
          <cell r="X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J21">
            <v>0</v>
          </cell>
          <cell r="AR21">
            <v>0</v>
          </cell>
          <cell r="AV21">
            <v>0</v>
          </cell>
          <cell r="AZ21">
            <v>0</v>
          </cell>
          <cell r="BD21">
            <v>0</v>
          </cell>
        </row>
        <row r="22">
          <cell r="B22" t="str">
            <v>1.1.1.3</v>
          </cell>
          <cell r="C22" t="str">
            <v xml:space="preserve">   в результате конкурентного отбора на БР</v>
          </cell>
          <cell r="D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S22">
            <v>0</v>
          </cell>
          <cell r="X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J22">
            <v>0</v>
          </cell>
          <cell r="AR22">
            <v>0</v>
          </cell>
          <cell r="AV22">
            <v>0</v>
          </cell>
          <cell r="AZ22">
            <v>0</v>
          </cell>
          <cell r="BD22">
            <v>0</v>
          </cell>
        </row>
        <row r="23">
          <cell r="B23" t="str">
            <v>1.1.1.4</v>
          </cell>
          <cell r="C23" t="str">
            <v xml:space="preserve">   по свободным двусторонним договорам на РСВ</v>
          </cell>
          <cell r="D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S23">
            <v>0</v>
          </cell>
          <cell r="X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J23">
            <v>0</v>
          </cell>
          <cell r="AR23">
            <v>0</v>
          </cell>
          <cell r="AV23">
            <v>0</v>
          </cell>
          <cell r="AZ23">
            <v>0</v>
          </cell>
          <cell r="BD23">
            <v>0</v>
          </cell>
        </row>
        <row r="24">
          <cell r="B24" t="str">
            <v>1.1.1.5</v>
          </cell>
          <cell r="C24" t="str">
            <v xml:space="preserve">   по свободным двусторонним договорам на БР</v>
          </cell>
          <cell r="D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S24">
            <v>0</v>
          </cell>
          <cell r="X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J24">
            <v>0</v>
          </cell>
          <cell r="AR24">
            <v>0</v>
          </cell>
          <cell r="AV24">
            <v>0</v>
          </cell>
          <cell r="AZ24">
            <v>0</v>
          </cell>
          <cell r="BD24">
            <v>0</v>
          </cell>
        </row>
        <row r="25">
          <cell r="B25" t="str">
            <v>1.1.2</v>
          </cell>
          <cell r="C25" t="str">
            <v>Мощность: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</row>
        <row r="26">
          <cell r="B26" t="str">
            <v>1.1.2.1</v>
          </cell>
          <cell r="C26" t="str">
            <v xml:space="preserve">      по регулируемым договорам (включая долгосрочные)</v>
          </cell>
          <cell r="D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S26">
            <v>0</v>
          </cell>
          <cell r="X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J26">
            <v>0</v>
          </cell>
          <cell r="AR26">
            <v>0</v>
          </cell>
          <cell r="AV26">
            <v>0</v>
          </cell>
          <cell r="AZ26">
            <v>0</v>
          </cell>
          <cell r="BD26">
            <v>0</v>
          </cell>
        </row>
        <row r="27">
          <cell r="B27" t="str">
            <v>1.1.2.2</v>
          </cell>
          <cell r="C27" t="str">
            <v xml:space="preserve">      в результате конкурентного отбора</v>
          </cell>
          <cell r="D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S27">
            <v>0</v>
          </cell>
          <cell r="X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J27">
            <v>0</v>
          </cell>
          <cell r="AR27">
            <v>0</v>
          </cell>
          <cell r="AV27">
            <v>0</v>
          </cell>
          <cell r="AZ27">
            <v>0</v>
          </cell>
          <cell r="BD27">
            <v>0</v>
          </cell>
        </row>
        <row r="28">
          <cell r="B28" t="str">
            <v>1.1.2.3</v>
          </cell>
          <cell r="C28" t="str">
            <v xml:space="preserve">      по свободным двусторонним договорам</v>
          </cell>
          <cell r="D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S28">
            <v>0</v>
          </cell>
          <cell r="X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J28">
            <v>0</v>
          </cell>
          <cell r="AR28">
            <v>0</v>
          </cell>
          <cell r="AV28">
            <v>0</v>
          </cell>
          <cell r="AZ28">
            <v>0</v>
          </cell>
          <cell r="BD28">
            <v>0</v>
          </cell>
        </row>
        <row r="29">
          <cell r="B29" t="str">
            <v>1.1.2.4</v>
          </cell>
          <cell r="C29" t="str">
            <v xml:space="preserve">      по договорам комиссии</v>
          </cell>
          <cell r="D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S29">
            <v>0</v>
          </cell>
          <cell r="X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J29">
            <v>0</v>
          </cell>
          <cell r="AR29">
            <v>0</v>
          </cell>
          <cell r="AV29">
            <v>0</v>
          </cell>
          <cell r="AZ29">
            <v>0</v>
          </cell>
          <cell r="BD29">
            <v>0</v>
          </cell>
        </row>
        <row r="30">
          <cell r="B30" t="str">
            <v>1.1.2.5</v>
          </cell>
          <cell r="C30" t="str">
            <v xml:space="preserve">      прочие виды купли-продажи мощности</v>
          </cell>
          <cell r="D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S30">
            <v>0</v>
          </cell>
          <cell r="X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J30">
            <v>0</v>
          </cell>
          <cell r="AR30">
            <v>0</v>
          </cell>
          <cell r="AV30">
            <v>0</v>
          </cell>
          <cell r="AZ30">
            <v>0</v>
          </cell>
          <cell r="BD30">
            <v>0</v>
          </cell>
        </row>
        <row r="31">
          <cell r="B31" t="str">
            <v>1.1.2.6</v>
          </cell>
          <cell r="C31" t="str">
            <v xml:space="preserve">      за качество мощности по соглашению (ПУЛ)</v>
          </cell>
          <cell r="D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S31">
            <v>0</v>
          </cell>
          <cell r="X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J31">
            <v>0</v>
          </cell>
          <cell r="AR31">
            <v>0</v>
          </cell>
          <cell r="AV31">
            <v>0</v>
          </cell>
          <cell r="AZ31">
            <v>0</v>
          </cell>
          <cell r="BD31">
            <v>0</v>
          </cell>
        </row>
        <row r="32">
          <cell r="B32" t="str">
            <v>1.2</v>
          </cell>
          <cell r="C32" t="str">
            <v>Электроэнергия, поставляемая на розничный рынок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</row>
        <row r="33">
          <cell r="B33" t="str">
            <v>1.2.1.</v>
          </cell>
          <cell r="C33" t="str">
            <v xml:space="preserve">Продажа электрической энергии по регулируемым ценам 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</row>
        <row r="34">
          <cell r="B34" t="str">
            <v>1.2.1.1</v>
          </cell>
          <cell r="C34" t="str">
            <v xml:space="preserve">       Энергосбытовым компаниям</v>
          </cell>
          <cell r="D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S34">
            <v>0</v>
          </cell>
          <cell r="X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J34">
            <v>0</v>
          </cell>
          <cell r="AR34">
            <v>0</v>
          </cell>
          <cell r="AV34">
            <v>0</v>
          </cell>
          <cell r="AZ34">
            <v>0</v>
          </cell>
          <cell r="BD34">
            <v>0</v>
          </cell>
        </row>
        <row r="35">
          <cell r="B35" t="str">
            <v>1.2.1.2</v>
          </cell>
          <cell r="C35" t="str">
            <v xml:space="preserve">       Конечным потребителям 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</row>
        <row r="36">
          <cell r="B36" t="str">
            <v>1.2.1.2.1</v>
          </cell>
          <cell r="C36" t="str">
            <v xml:space="preserve">            Базовые потребители</v>
          </cell>
          <cell r="D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S36">
            <v>0</v>
          </cell>
          <cell r="X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J36">
            <v>0</v>
          </cell>
          <cell r="AR36">
            <v>0</v>
          </cell>
          <cell r="AV36">
            <v>0</v>
          </cell>
          <cell r="AZ36">
            <v>0</v>
          </cell>
          <cell r="BD36">
            <v>0</v>
          </cell>
        </row>
        <row r="37">
          <cell r="B37" t="str">
            <v>1.2.1.2.2</v>
          </cell>
          <cell r="C37" t="str">
            <v xml:space="preserve">            Население</v>
          </cell>
          <cell r="D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S37">
            <v>0</v>
          </cell>
          <cell r="X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J37">
            <v>0</v>
          </cell>
          <cell r="AR37">
            <v>0</v>
          </cell>
          <cell r="AV37">
            <v>0</v>
          </cell>
          <cell r="AZ37">
            <v>0</v>
          </cell>
          <cell r="BD37">
            <v>0</v>
          </cell>
        </row>
        <row r="38">
          <cell r="B38" t="str">
            <v>1.2.1.2.3</v>
          </cell>
          <cell r="C38" t="str">
            <v xml:space="preserve">            Прочие потребители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</row>
        <row r="39">
          <cell r="B39" t="str">
            <v>1.2.1.2.3.1</v>
          </cell>
          <cell r="C39" t="str">
            <v>бюджетозависимые потребители</v>
          </cell>
          <cell r="D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S39">
            <v>0</v>
          </cell>
          <cell r="X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J39">
            <v>0</v>
          </cell>
          <cell r="AR39">
            <v>0</v>
          </cell>
          <cell r="AV39">
            <v>0</v>
          </cell>
          <cell r="AZ39">
            <v>0</v>
          </cell>
          <cell r="BD39">
            <v>0</v>
          </cell>
        </row>
        <row r="40">
          <cell r="B40" t="str">
            <v>1.2.1.2.3.2</v>
          </cell>
          <cell r="C40" t="str">
            <v xml:space="preserve">ОПП, ЖКХ и другие перепродавцы </v>
          </cell>
          <cell r="D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S40">
            <v>0</v>
          </cell>
          <cell r="X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J40">
            <v>0</v>
          </cell>
          <cell r="AR40">
            <v>0</v>
          </cell>
          <cell r="AV40">
            <v>0</v>
          </cell>
          <cell r="AZ40">
            <v>0</v>
          </cell>
          <cell r="BD40">
            <v>0</v>
          </cell>
        </row>
        <row r="41">
          <cell r="B41" t="str">
            <v>1.2.1.2.3.3</v>
          </cell>
          <cell r="C41" t="str">
            <v>другие прочие потребители</v>
          </cell>
          <cell r="D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S41">
            <v>0</v>
          </cell>
          <cell r="X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J41">
            <v>0</v>
          </cell>
          <cell r="AR41">
            <v>0</v>
          </cell>
          <cell r="AV41">
            <v>0</v>
          </cell>
          <cell r="AZ41">
            <v>0</v>
          </cell>
          <cell r="BD41">
            <v>0</v>
          </cell>
        </row>
        <row r="42">
          <cell r="B42" t="str">
            <v>1.2.1.3</v>
          </cell>
          <cell r="C42" t="str">
            <v xml:space="preserve">   Электроэнергия для компенсации потерь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</row>
        <row r="43">
          <cell r="B43" t="str">
            <v>1.2.1.3.1</v>
          </cell>
          <cell r="C43" t="str">
            <v>из них РСК Холдинга</v>
          </cell>
          <cell r="D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S43">
            <v>0</v>
          </cell>
          <cell r="X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J43">
            <v>0</v>
          </cell>
          <cell r="AR43">
            <v>0</v>
          </cell>
          <cell r="AV43">
            <v>0</v>
          </cell>
          <cell r="AZ43">
            <v>0</v>
          </cell>
          <cell r="BD43">
            <v>0</v>
          </cell>
        </row>
        <row r="44">
          <cell r="B44" t="str">
            <v>1.2.1.3.2</v>
          </cell>
          <cell r="C44" t="str">
            <v>прочим сетевым организациям</v>
          </cell>
          <cell r="D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S44">
            <v>0</v>
          </cell>
          <cell r="X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J44">
            <v>0</v>
          </cell>
          <cell r="AR44">
            <v>0</v>
          </cell>
          <cell r="AV44">
            <v>0</v>
          </cell>
          <cell r="AZ44">
            <v>0</v>
          </cell>
          <cell r="BD44">
            <v>0</v>
          </cell>
        </row>
        <row r="45">
          <cell r="B45" t="str">
            <v>1.2.1.4</v>
          </cell>
          <cell r="C45" t="str">
            <v xml:space="preserve">    Экспорт (приграничная торговля)</v>
          </cell>
          <cell r="D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S45">
            <v>0</v>
          </cell>
          <cell r="X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J45">
            <v>0</v>
          </cell>
          <cell r="AR45">
            <v>0</v>
          </cell>
          <cell r="AV45">
            <v>0</v>
          </cell>
          <cell r="AZ45">
            <v>0</v>
          </cell>
          <cell r="BD45">
            <v>0</v>
          </cell>
        </row>
        <row r="46">
          <cell r="B46" t="str">
            <v>1.2.2.</v>
          </cell>
          <cell r="C46" t="str">
            <v xml:space="preserve">Продажа электрической энергии по нерегулируемым ценам </v>
          </cell>
          <cell r="D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S46">
            <v>0</v>
          </cell>
          <cell r="X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J46">
            <v>0</v>
          </cell>
          <cell r="AR46">
            <v>0</v>
          </cell>
          <cell r="AV46">
            <v>0</v>
          </cell>
          <cell r="AZ46">
            <v>0</v>
          </cell>
          <cell r="BD46">
            <v>0</v>
          </cell>
        </row>
        <row r="47">
          <cell r="B47" t="str">
            <v>2.</v>
          </cell>
          <cell r="C47" t="str">
            <v>Реализация тепловой энергии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</row>
        <row r="48">
          <cell r="B48" t="str">
            <v>2.1.</v>
          </cell>
          <cell r="C48" t="str">
            <v xml:space="preserve">      Промышленные потребители</v>
          </cell>
          <cell r="D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S48">
            <v>0</v>
          </cell>
          <cell r="X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J48">
            <v>0</v>
          </cell>
          <cell r="AR48">
            <v>0</v>
          </cell>
          <cell r="AV48">
            <v>0</v>
          </cell>
          <cell r="AZ48">
            <v>0</v>
          </cell>
          <cell r="BD48">
            <v>0</v>
          </cell>
        </row>
        <row r="49">
          <cell r="B49" t="str">
            <v>2.2.</v>
          </cell>
          <cell r="C49" t="str">
            <v xml:space="preserve">      Жилищные организации</v>
          </cell>
          <cell r="D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S49">
            <v>0</v>
          </cell>
          <cell r="X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J49">
            <v>0</v>
          </cell>
          <cell r="AR49">
            <v>0</v>
          </cell>
          <cell r="AV49">
            <v>0</v>
          </cell>
          <cell r="AZ49">
            <v>0</v>
          </cell>
          <cell r="BD49">
            <v>0</v>
          </cell>
        </row>
        <row r="50">
          <cell r="B50" t="str">
            <v>2.3.</v>
          </cell>
          <cell r="C50" t="str">
            <v xml:space="preserve">      Прочие потребители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</row>
        <row r="51">
          <cell r="B51" t="str">
            <v>2.3.1.</v>
          </cell>
          <cell r="C51" t="str">
            <v>бюджетозависимые потребители</v>
          </cell>
          <cell r="D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S51">
            <v>0</v>
          </cell>
          <cell r="X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J51">
            <v>0</v>
          </cell>
          <cell r="AR51">
            <v>0</v>
          </cell>
          <cell r="AV51">
            <v>0</v>
          </cell>
          <cell r="AZ51">
            <v>0</v>
          </cell>
          <cell r="BD51">
            <v>0</v>
          </cell>
        </row>
        <row r="52">
          <cell r="B52" t="str">
            <v>2.3.2.</v>
          </cell>
          <cell r="C52" t="str">
            <v>прочие потребители (остальные)</v>
          </cell>
          <cell r="D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S52">
            <v>0</v>
          </cell>
          <cell r="X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J52">
            <v>0</v>
          </cell>
          <cell r="AR52">
            <v>0</v>
          </cell>
          <cell r="AV52">
            <v>0</v>
          </cell>
          <cell r="AZ52">
            <v>0</v>
          </cell>
          <cell r="BD52">
            <v>0</v>
          </cell>
        </row>
        <row r="53">
          <cell r="B53" t="str">
            <v>2.4.</v>
          </cell>
          <cell r="C53" t="str">
            <v xml:space="preserve">      Теплоснабжающим организациям</v>
          </cell>
          <cell r="D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S53">
            <v>0</v>
          </cell>
          <cell r="X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J53">
            <v>0</v>
          </cell>
          <cell r="AR53">
            <v>0</v>
          </cell>
          <cell r="AV53">
            <v>0</v>
          </cell>
          <cell r="AZ53">
            <v>0</v>
          </cell>
          <cell r="BD53">
            <v>0</v>
          </cell>
        </row>
        <row r="54">
          <cell r="B54" t="str">
            <v>2.5.</v>
          </cell>
          <cell r="C54" t="str">
            <v xml:space="preserve">      Тепловая энергия для компенсации потерь</v>
          </cell>
          <cell r="D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S54">
            <v>0</v>
          </cell>
          <cell r="X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J54">
            <v>0</v>
          </cell>
          <cell r="AR54">
            <v>0</v>
          </cell>
          <cell r="AV54">
            <v>0</v>
          </cell>
          <cell r="AZ54">
            <v>0</v>
          </cell>
          <cell r="BD54">
            <v>0</v>
          </cell>
        </row>
        <row r="55">
          <cell r="B55" t="str">
            <v>3.</v>
          </cell>
          <cell r="C55" t="str">
            <v>Услуги по передаче тепловой энергии</v>
          </cell>
          <cell r="D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S55">
            <v>0</v>
          </cell>
          <cell r="X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J55">
            <v>0</v>
          </cell>
          <cell r="AR55">
            <v>0</v>
          </cell>
          <cell r="AV55">
            <v>0</v>
          </cell>
          <cell r="AZ55">
            <v>0</v>
          </cell>
          <cell r="BD55">
            <v>0</v>
          </cell>
        </row>
        <row r="56">
          <cell r="B56" t="str">
            <v>4.</v>
          </cell>
          <cell r="C56" t="str">
            <v>Сетевые услуги</v>
          </cell>
          <cell r="D56">
            <v>3286987.3910589106</v>
          </cell>
          <cell r="E56">
            <v>837692.34328938229</v>
          </cell>
          <cell r="F56">
            <v>801641.60615036602</v>
          </cell>
          <cell r="G56">
            <v>797835.52213026211</v>
          </cell>
          <cell r="H56">
            <v>849817.91948890057</v>
          </cell>
          <cell r="I56">
            <v>3216673.7</v>
          </cell>
          <cell r="J56">
            <v>785159</v>
          </cell>
          <cell r="K56">
            <v>801412.2</v>
          </cell>
          <cell r="L56">
            <v>779716.7</v>
          </cell>
          <cell r="M56">
            <v>850385.8</v>
          </cell>
          <cell r="N56">
            <v>2146160.9</v>
          </cell>
          <cell r="O56">
            <v>512981.39999999997</v>
          </cell>
          <cell r="P56">
            <v>545169.39999999991</v>
          </cell>
          <cell r="Q56">
            <v>510254.1</v>
          </cell>
          <cell r="R56">
            <v>577756</v>
          </cell>
          <cell r="S56">
            <v>1070512.7999999998</v>
          </cell>
          <cell r="T56">
            <v>272177.59999999998</v>
          </cell>
          <cell r="U56">
            <v>256242.8</v>
          </cell>
          <cell r="V56">
            <v>269462.59999999998</v>
          </cell>
          <cell r="W56">
            <v>272629.8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26912.9</v>
          </cell>
          <cell r="AD56">
            <v>60797.391058911009</v>
          </cell>
          <cell r="AE56">
            <v>64847.643289382329</v>
          </cell>
          <cell r="AF56">
            <v>64317.649439748362</v>
          </cell>
          <cell r="AG56">
            <v>61447.771570010482</v>
          </cell>
          <cell r="AH56">
            <v>60797.391058911009</v>
          </cell>
          <cell r="AI56">
            <v>44657.599999999999</v>
          </cell>
          <cell r="AJ56">
            <v>8228.4</v>
          </cell>
          <cell r="AK56">
            <v>30059</v>
          </cell>
          <cell r="AL56">
            <v>29299.600000000002</v>
          </cell>
          <cell r="AM56">
            <v>8310.9</v>
          </cell>
          <cell r="AN56">
            <v>8228.4</v>
          </cell>
          <cell r="AP56">
            <v>3909345.5299395332</v>
          </cell>
          <cell r="AQ56">
            <v>3909345.5299395332</v>
          </cell>
          <cell r="AR56">
            <v>52568.991058910891</v>
          </cell>
          <cell r="AS56">
            <v>0</v>
          </cell>
          <cell r="AT56">
            <v>4441349.5688488614</v>
          </cell>
          <cell r="AU56">
            <v>4441349.5688488614</v>
          </cell>
          <cell r="AV56">
            <v>52568.991058910426</v>
          </cell>
          <cell r="AW56">
            <v>0</v>
          </cell>
          <cell r="AX56">
            <v>4850410.2219083896</v>
          </cell>
          <cell r="AY56">
            <v>4631920.8000000007</v>
          </cell>
          <cell r="AZ56">
            <v>271058.41296729975</v>
          </cell>
          <cell r="BA56">
            <v>0</v>
          </cell>
          <cell r="BB56">
            <v>0</v>
          </cell>
          <cell r="BC56">
            <v>0</v>
          </cell>
          <cell r="BD56">
            <v>271058.41296729975</v>
          </cell>
          <cell r="BE56">
            <v>0</v>
          </cell>
        </row>
        <row r="57">
          <cell r="B57" t="str">
            <v>4.1.</v>
          </cell>
          <cell r="C57" t="str">
            <v>Передача по электросетям</v>
          </cell>
          <cell r="D57">
            <v>3251976.5731129106</v>
          </cell>
          <cell r="E57">
            <v>837303.09904938226</v>
          </cell>
          <cell r="F57">
            <v>798418.65952436603</v>
          </cell>
          <cell r="G57">
            <v>766519.39475026214</v>
          </cell>
          <cell r="H57">
            <v>849735.41978890053</v>
          </cell>
          <cell r="I57">
            <v>3197895.5999999996</v>
          </cell>
          <cell r="J57">
            <v>783286.2</v>
          </cell>
          <cell r="K57">
            <v>797949</v>
          </cell>
          <cell r="L57">
            <v>766274.6</v>
          </cell>
          <cell r="M57">
            <v>850385.8</v>
          </cell>
          <cell r="N57">
            <v>2127382.7999999998</v>
          </cell>
          <cell r="O57">
            <v>511108.6</v>
          </cell>
          <cell r="P57">
            <v>541706.19999999995</v>
          </cell>
          <cell r="Q57">
            <v>496812</v>
          </cell>
          <cell r="R57">
            <v>577756</v>
          </cell>
          <cell r="S57">
            <v>1070512.7999999998</v>
          </cell>
          <cell r="T57">
            <v>272177.59999999998</v>
          </cell>
          <cell r="U57">
            <v>256242.8</v>
          </cell>
          <cell r="V57">
            <v>269462.59999999998</v>
          </cell>
          <cell r="W57">
            <v>272629.8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26242.400000000001</v>
          </cell>
          <cell r="AD57">
            <v>60797.373112911009</v>
          </cell>
          <cell r="AE57">
            <v>64838.799049382331</v>
          </cell>
          <cell r="AF57">
            <v>64317.658573748355</v>
          </cell>
          <cell r="AG57">
            <v>61447.753324010482</v>
          </cell>
          <cell r="AH57">
            <v>60797.373112911009</v>
          </cell>
          <cell r="AI57">
            <v>19526</v>
          </cell>
          <cell r="AJ57">
            <v>0</v>
          </cell>
          <cell r="AK57">
            <v>4105.5</v>
          </cell>
          <cell r="AL57">
            <v>3114.7</v>
          </cell>
          <cell r="AM57">
            <v>0</v>
          </cell>
          <cell r="AN57">
            <v>0</v>
          </cell>
          <cell r="AP57">
            <v>3869424.9081003582</v>
          </cell>
          <cell r="AQ57">
            <v>3869424.9081003582</v>
          </cell>
          <cell r="AR57">
            <v>60797.373112910893</v>
          </cell>
          <cell r="AS57">
            <v>0</v>
          </cell>
          <cell r="AT57">
            <v>4391287.5935016396</v>
          </cell>
          <cell r="AU57">
            <v>4391287.5935016396</v>
          </cell>
          <cell r="AV57">
            <v>60797.373112910427</v>
          </cell>
          <cell r="AW57">
            <v>0</v>
          </cell>
          <cell r="AX57">
            <v>4793883.9629343897</v>
          </cell>
          <cell r="AY57">
            <v>4573069.4000000004</v>
          </cell>
          <cell r="AZ57">
            <v>281611.93604729977</v>
          </cell>
          <cell r="BA57">
            <v>0</v>
          </cell>
          <cell r="BB57">
            <v>0</v>
          </cell>
          <cell r="BC57">
            <v>0</v>
          </cell>
          <cell r="BD57">
            <v>281611.93604729977</v>
          </cell>
          <cell r="BE57">
            <v>0</v>
          </cell>
        </row>
        <row r="58">
          <cell r="B58" t="str">
            <v>4.1.1.</v>
          </cell>
          <cell r="C58" t="str">
            <v>Поступления от ЭСК ОАО РАО "ЕЭС России"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S58">
            <v>0</v>
          </cell>
          <cell r="X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J58">
            <v>0</v>
          </cell>
          <cell r="AP58">
            <v>0</v>
          </cell>
          <cell r="AR58">
            <v>0</v>
          </cell>
          <cell r="AT58">
            <v>0</v>
          </cell>
          <cell r="AV58">
            <v>0</v>
          </cell>
          <cell r="AX58">
            <v>0</v>
          </cell>
          <cell r="AZ58">
            <v>0</v>
          </cell>
          <cell r="BB58">
            <v>0</v>
          </cell>
          <cell r="BD58">
            <v>0</v>
          </cell>
        </row>
        <row r="59">
          <cell r="B59" t="str">
            <v>4.1.2.</v>
          </cell>
          <cell r="C59" t="str">
            <v>Оплата ТГК по договорам поручительства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S59">
            <v>0</v>
          </cell>
          <cell r="X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J59">
            <v>0</v>
          </cell>
          <cell r="AP59">
            <v>0</v>
          </cell>
          <cell r="AR59">
            <v>0</v>
          </cell>
          <cell r="AT59">
            <v>0</v>
          </cell>
          <cell r="AV59">
            <v>0</v>
          </cell>
          <cell r="AX59">
            <v>0</v>
          </cell>
          <cell r="AZ59">
            <v>0</v>
          </cell>
          <cell r="BB59">
            <v>0</v>
          </cell>
          <cell r="BD59">
            <v>0</v>
          </cell>
        </row>
        <row r="60">
          <cell r="B60" t="str">
            <v>4.1.3.</v>
          </cell>
          <cell r="C60" t="str">
            <v>Поступления от сторонних ЭСК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S60">
            <v>0</v>
          </cell>
          <cell r="X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J60">
            <v>0</v>
          </cell>
          <cell r="AP60">
            <v>0</v>
          </cell>
          <cell r="AR60">
            <v>0</v>
          </cell>
          <cell r="AT60">
            <v>0</v>
          </cell>
          <cell r="AV60">
            <v>0</v>
          </cell>
          <cell r="AX60">
            <v>0</v>
          </cell>
          <cell r="AZ60">
            <v>0</v>
          </cell>
          <cell r="BB60">
            <v>0</v>
          </cell>
          <cell r="BD60">
            <v>0</v>
          </cell>
        </row>
        <row r="61">
          <cell r="B61" t="str">
            <v>4.1.4.</v>
          </cell>
          <cell r="C61" t="str">
            <v>Реализация конечным потребителям</v>
          </cell>
          <cell r="D61">
            <v>3251976.5731129106</v>
          </cell>
          <cell r="E61">
            <v>837303.09904938226</v>
          </cell>
          <cell r="F61">
            <v>798418.65952436603</v>
          </cell>
          <cell r="G61">
            <v>766519.39475026214</v>
          </cell>
          <cell r="H61">
            <v>849735.41978890053</v>
          </cell>
          <cell r="I61">
            <v>3197895.5999999996</v>
          </cell>
          <cell r="J61">
            <v>783286.2</v>
          </cell>
          <cell r="K61">
            <v>797949</v>
          </cell>
          <cell r="L61">
            <v>766274.6</v>
          </cell>
          <cell r="M61">
            <v>850385.8</v>
          </cell>
          <cell r="N61">
            <v>2127382.7999999998</v>
          </cell>
          <cell r="O61">
            <v>511108.6</v>
          </cell>
          <cell r="P61">
            <v>541706.19999999995</v>
          </cell>
          <cell r="Q61">
            <v>496812</v>
          </cell>
          <cell r="R61">
            <v>577756</v>
          </cell>
          <cell r="S61">
            <v>1070512.7999999998</v>
          </cell>
          <cell r="T61">
            <v>272177.59999999998</v>
          </cell>
          <cell r="U61">
            <v>256242.8</v>
          </cell>
          <cell r="V61">
            <v>269462.59999999998</v>
          </cell>
          <cell r="W61">
            <v>272629.8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26242.400000000001</v>
          </cell>
          <cell r="AD61">
            <v>60797.373112911009</v>
          </cell>
          <cell r="AE61">
            <v>64838.799049382331</v>
          </cell>
          <cell r="AF61">
            <v>64317.658573748355</v>
          </cell>
          <cell r="AG61">
            <v>61447.753324010482</v>
          </cell>
          <cell r="AH61">
            <v>60797.373112911009</v>
          </cell>
          <cell r="AI61">
            <v>19526</v>
          </cell>
          <cell r="AJ61">
            <v>0</v>
          </cell>
          <cell r="AK61">
            <v>4105.5</v>
          </cell>
          <cell r="AL61">
            <v>3114.7</v>
          </cell>
          <cell r="AM61">
            <v>0</v>
          </cell>
          <cell r="AN61">
            <v>0</v>
          </cell>
          <cell r="AP61">
            <v>3869424.9081003582</v>
          </cell>
          <cell r="AQ61">
            <v>3869424.9081003582</v>
          </cell>
          <cell r="AR61">
            <v>60797.373112910893</v>
          </cell>
          <cell r="AS61">
            <v>0</v>
          </cell>
          <cell r="AT61">
            <v>4391287.5935016396</v>
          </cell>
          <cell r="AU61">
            <v>4391287.5935016396</v>
          </cell>
          <cell r="AV61">
            <v>60797.373112910427</v>
          </cell>
          <cell r="AW61">
            <v>0</v>
          </cell>
          <cell r="AX61">
            <v>4793883.9629343897</v>
          </cell>
          <cell r="AY61">
            <v>4573069.4000000004</v>
          </cell>
          <cell r="AZ61">
            <v>281611.93604729977</v>
          </cell>
          <cell r="BA61">
            <v>0</v>
          </cell>
          <cell r="BB61">
            <v>0</v>
          </cell>
          <cell r="BC61">
            <v>0</v>
          </cell>
          <cell r="BD61">
            <v>281611.93604729977</v>
          </cell>
          <cell r="BE61">
            <v>0</v>
          </cell>
        </row>
        <row r="62">
          <cell r="B62" t="str">
            <v>4.1.4.1</v>
          </cell>
          <cell r="C62" t="str">
            <v>Базовые потребители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S62">
            <v>0</v>
          </cell>
          <cell r="X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J62">
            <v>0</v>
          </cell>
          <cell r="AP62">
            <v>0</v>
          </cell>
          <cell r="AQ62">
            <v>0</v>
          </cell>
          <cell r="AR62">
            <v>0</v>
          </cell>
          <cell r="AT62">
            <v>0</v>
          </cell>
          <cell r="AU62">
            <v>0</v>
          </cell>
          <cell r="AV62">
            <v>0</v>
          </cell>
          <cell r="AX62">
            <v>0</v>
          </cell>
          <cell r="AZ62">
            <v>0</v>
          </cell>
          <cell r="BB62">
            <v>0</v>
          </cell>
          <cell r="BD62">
            <v>0</v>
          </cell>
        </row>
        <row r="63">
          <cell r="B63" t="str">
            <v>4.1.4.2</v>
          </cell>
          <cell r="C63" t="str">
            <v>Бюджетные потребители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S63">
            <v>0</v>
          </cell>
          <cell r="X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J63">
            <v>0</v>
          </cell>
          <cell r="AP63">
            <v>0</v>
          </cell>
          <cell r="AQ63">
            <v>0</v>
          </cell>
          <cell r="AR63">
            <v>0</v>
          </cell>
          <cell r="AT63">
            <v>0</v>
          </cell>
          <cell r="AU63">
            <v>0</v>
          </cell>
          <cell r="AV63">
            <v>0</v>
          </cell>
          <cell r="AX63">
            <v>0</v>
          </cell>
          <cell r="AZ63">
            <v>0</v>
          </cell>
          <cell r="BB63">
            <v>0</v>
          </cell>
          <cell r="BD63">
            <v>0</v>
          </cell>
        </row>
        <row r="64">
          <cell r="B64" t="str">
            <v>4.1.4.3</v>
          </cell>
          <cell r="C64" t="str">
            <v>Население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S64">
            <v>0</v>
          </cell>
          <cell r="X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J64">
            <v>0</v>
          </cell>
          <cell r="AP64">
            <v>0</v>
          </cell>
          <cell r="AQ64">
            <v>0</v>
          </cell>
          <cell r="AR64">
            <v>0</v>
          </cell>
          <cell r="AT64">
            <v>0</v>
          </cell>
          <cell r="AU64">
            <v>0</v>
          </cell>
          <cell r="AV64">
            <v>0</v>
          </cell>
          <cell r="AX64">
            <v>0</v>
          </cell>
          <cell r="AZ64">
            <v>0</v>
          </cell>
          <cell r="BB64">
            <v>0</v>
          </cell>
          <cell r="BD64">
            <v>0</v>
          </cell>
        </row>
        <row r="65">
          <cell r="B65" t="str">
            <v>4.1.4.4</v>
          </cell>
          <cell r="C65" t="str">
            <v>Прочие потребители</v>
          </cell>
          <cell r="D65">
            <v>3251976.5731129106</v>
          </cell>
          <cell r="E65">
            <v>837303.09904938226</v>
          </cell>
          <cell r="F65">
            <v>798418.65952436603</v>
          </cell>
          <cell r="G65">
            <v>766519.39475026214</v>
          </cell>
          <cell r="H65">
            <v>849735.41978890053</v>
          </cell>
          <cell r="I65">
            <v>3197895.5999999996</v>
          </cell>
          <cell r="J65">
            <v>783286.2</v>
          </cell>
          <cell r="K65">
            <v>797949</v>
          </cell>
          <cell r="L65">
            <v>766274.6</v>
          </cell>
          <cell r="M65">
            <v>850385.8</v>
          </cell>
          <cell r="N65">
            <v>2127382.7999999998</v>
          </cell>
          <cell r="O65">
            <v>511108.6</v>
          </cell>
          <cell r="P65">
            <v>541706.19999999995</v>
          </cell>
          <cell r="Q65">
            <v>496812</v>
          </cell>
          <cell r="R65">
            <v>577756</v>
          </cell>
          <cell r="S65">
            <v>1070512.7999999998</v>
          </cell>
          <cell r="T65">
            <v>272177.59999999998</v>
          </cell>
          <cell r="U65">
            <v>256242.8</v>
          </cell>
          <cell r="V65">
            <v>269462.59999999998</v>
          </cell>
          <cell r="W65">
            <v>272629.8</v>
          </cell>
          <cell r="X65">
            <v>0</v>
          </cell>
          <cell r="AC65">
            <v>26242.400000000001</v>
          </cell>
          <cell r="AD65">
            <v>60797.373112911009</v>
          </cell>
          <cell r="AE65">
            <v>64838.799049382331</v>
          </cell>
          <cell r="AF65">
            <v>64317.658573748355</v>
          </cell>
          <cell r="AG65">
            <v>61447.753324010482</v>
          </cell>
          <cell r="AH65">
            <v>60797.373112911009</v>
          </cell>
          <cell r="AI65">
            <v>19526</v>
          </cell>
          <cell r="AJ65">
            <v>0</v>
          </cell>
          <cell r="AK65">
            <v>4105.5</v>
          </cell>
          <cell r="AL65">
            <v>3114.7</v>
          </cell>
          <cell r="AP65">
            <v>3869424.9081003582</v>
          </cell>
          <cell r="AQ65">
            <v>3869424.9081003582</v>
          </cell>
          <cell r="AR65">
            <v>60797.373112910893</v>
          </cell>
          <cell r="AT65">
            <v>4391287.5935016396</v>
          </cell>
          <cell r="AU65">
            <v>4391287.5935016396</v>
          </cell>
          <cell r="AV65">
            <v>60797.373112910427</v>
          </cell>
          <cell r="AX65">
            <v>4793883.9629343897</v>
          </cell>
          <cell r="AY65">
            <v>4573069.4000000004</v>
          </cell>
          <cell r="AZ65">
            <v>281611.93604729977</v>
          </cell>
          <cell r="BB65">
            <v>0</v>
          </cell>
          <cell r="BD65">
            <v>281611.93604729977</v>
          </cell>
        </row>
        <row r="66">
          <cell r="B66" t="str">
            <v>4.2.</v>
          </cell>
          <cell r="C66" t="str">
            <v>Услуги по технологическому присоединению</v>
          </cell>
          <cell r="D66">
            <v>35010.817945999996</v>
          </cell>
          <cell r="E66">
            <v>389.24423999999999</v>
          </cell>
          <cell r="F66">
            <v>3222.9466259999999</v>
          </cell>
          <cell r="G66">
            <v>31316.127379999998</v>
          </cell>
          <cell r="H66">
            <v>82.499700000000004</v>
          </cell>
          <cell r="I66">
            <v>18778.099999999999</v>
          </cell>
          <cell r="J66">
            <v>1872.8</v>
          </cell>
          <cell r="K66">
            <v>3463.2</v>
          </cell>
          <cell r="L66">
            <v>13442.1</v>
          </cell>
          <cell r="M66">
            <v>0</v>
          </cell>
          <cell r="N66">
            <v>18778.099999999999</v>
          </cell>
          <cell r="O66">
            <v>1872.8</v>
          </cell>
          <cell r="P66">
            <v>3463.2</v>
          </cell>
          <cell r="Q66">
            <v>13442.1</v>
          </cell>
          <cell r="S66">
            <v>0</v>
          </cell>
          <cell r="X66">
            <v>0</v>
          </cell>
          <cell r="AC66">
            <v>670.5</v>
          </cell>
          <cell r="AD66">
            <v>1.7945999999639639E-2</v>
          </cell>
          <cell r="AE66">
            <v>8.8442400000014914</v>
          </cell>
          <cell r="AF66">
            <v>-9.1339999962656293E-3</v>
          </cell>
          <cell r="AG66">
            <v>1.8245999999635387E-2</v>
          </cell>
          <cell r="AH66">
            <v>1.7945999999639639E-2</v>
          </cell>
          <cell r="AI66">
            <v>25131.599999999999</v>
          </cell>
          <cell r="AJ66">
            <v>8228.4</v>
          </cell>
          <cell r="AK66">
            <v>25953.5</v>
          </cell>
          <cell r="AL66">
            <v>26184.9</v>
          </cell>
          <cell r="AM66">
            <v>8310.9</v>
          </cell>
          <cell r="AN66">
            <v>8228.4</v>
          </cell>
          <cell r="AP66">
            <v>39920.62183917503</v>
          </cell>
          <cell r="AQ66">
            <v>39920.62183917503</v>
          </cell>
          <cell r="AR66">
            <v>-8228.3820539999997</v>
          </cell>
          <cell r="AT66">
            <v>50061.975347221422</v>
          </cell>
          <cell r="AU66">
            <v>50061.975347221422</v>
          </cell>
          <cell r="AV66">
            <v>-8228.3820540000015</v>
          </cell>
          <cell r="AX66">
            <v>56526.258974000004</v>
          </cell>
          <cell r="AY66">
            <v>58851.4</v>
          </cell>
          <cell r="AZ66">
            <v>-10553.523079999999</v>
          </cell>
          <cell r="BB66">
            <v>0</v>
          </cell>
          <cell r="BD66">
            <v>-10553.523079999999</v>
          </cell>
        </row>
        <row r="67">
          <cell r="B67" t="str">
            <v>4.3.</v>
          </cell>
          <cell r="C67" t="str">
            <v>Услуги по транзиту электороэнергии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S67">
            <v>0</v>
          </cell>
          <cell r="X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J67">
            <v>0</v>
          </cell>
          <cell r="AP67">
            <v>0</v>
          </cell>
          <cell r="AR67">
            <v>0</v>
          </cell>
          <cell r="AT67">
            <v>0</v>
          </cell>
          <cell r="AU67">
            <v>0</v>
          </cell>
          <cell r="AV67">
            <v>0</v>
          </cell>
          <cell r="AX67">
            <v>0</v>
          </cell>
          <cell r="AZ67">
            <v>0</v>
          </cell>
          <cell r="BB67">
            <v>0</v>
          </cell>
          <cell r="BD67">
            <v>0</v>
          </cell>
        </row>
        <row r="68">
          <cell r="B68" t="str">
            <v>4а.1.</v>
          </cell>
          <cell r="C68" t="str">
            <v xml:space="preserve"> Справочно из строки 4.1 Передача по электросетям </v>
          </cell>
          <cell r="D68">
            <v>3291623.9202307109</v>
          </cell>
          <cell r="E68">
            <v>848275.04938938224</v>
          </cell>
          <cell r="F68">
            <v>807081.92688436608</v>
          </cell>
          <cell r="G68">
            <v>775559.57302566222</v>
          </cell>
          <cell r="H68">
            <v>860707.37093130033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26242.3</v>
          </cell>
          <cell r="AD68">
            <v>3298340.2202307112</v>
          </cell>
          <cell r="AE68">
            <v>854991.34938938229</v>
          </cell>
          <cell r="AF68">
            <v>1662073.2762737484</v>
          </cell>
          <cell r="AG68">
            <v>2437632.8492994104</v>
          </cell>
          <cell r="AH68">
            <v>3298340.2202307112</v>
          </cell>
          <cell r="AI68">
            <v>19526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P68">
            <v>3869424.9081003582</v>
          </cell>
          <cell r="AQ68">
            <v>3869424.9081003582</v>
          </cell>
          <cell r="AR68">
            <v>3298340.2202307107</v>
          </cell>
          <cell r="AS68">
            <v>0</v>
          </cell>
          <cell r="AT68">
            <v>4391287.5935016386</v>
          </cell>
          <cell r="AU68">
            <v>4391287.5935016386</v>
          </cell>
          <cell r="AV68">
            <v>3298340.2202307107</v>
          </cell>
          <cell r="AW68">
            <v>0</v>
          </cell>
          <cell r="AX68">
            <v>4793883.9629343897</v>
          </cell>
          <cell r="AY68">
            <v>4572401.5</v>
          </cell>
          <cell r="AZ68">
            <v>3519822.6831651013</v>
          </cell>
          <cell r="BA68">
            <v>0</v>
          </cell>
          <cell r="BB68">
            <v>0</v>
          </cell>
          <cell r="BC68">
            <v>0</v>
          </cell>
          <cell r="BD68">
            <v>3519822.6831651013</v>
          </cell>
          <cell r="BE68">
            <v>0</v>
          </cell>
        </row>
        <row r="69">
          <cell r="B69" t="str">
            <v>4а.1.1.</v>
          </cell>
          <cell r="C69" t="str">
            <v>ВН (от 110 кВ)</v>
          </cell>
          <cell r="D69">
            <v>1392115.5418785154</v>
          </cell>
          <cell r="E69">
            <v>359512.14858602488</v>
          </cell>
          <cell r="F69">
            <v>351459.54859167186</v>
          </cell>
          <cell r="G69">
            <v>323807.61511958181</v>
          </cell>
          <cell r="H69">
            <v>357336.22958123678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S69">
            <v>0</v>
          </cell>
          <cell r="X69">
            <v>0</v>
          </cell>
          <cell r="AC69">
            <v>17892.7</v>
          </cell>
          <cell r="AD69">
            <v>1399642.2418785153</v>
          </cell>
          <cell r="AE69">
            <v>367038.84858602489</v>
          </cell>
          <cell r="AF69">
            <v>718498.39717769669</v>
          </cell>
          <cell r="AG69">
            <v>1042306.0122972785</v>
          </cell>
          <cell r="AH69">
            <v>1399642.2418785153</v>
          </cell>
          <cell r="AI69">
            <v>10366</v>
          </cell>
          <cell r="AJ69">
            <v>0</v>
          </cell>
          <cell r="AP69">
            <v>807272.25668915815</v>
          </cell>
          <cell r="AQ69">
            <v>807272.25668915815</v>
          </cell>
          <cell r="AR69">
            <v>1399642.2418785151</v>
          </cell>
          <cell r="AT69">
            <v>897020.08437763969</v>
          </cell>
          <cell r="AU69">
            <v>897020.08437763969</v>
          </cell>
          <cell r="AV69">
            <v>1399642.2418785153</v>
          </cell>
          <cell r="AX69">
            <v>975191.26061839075</v>
          </cell>
          <cell r="AY69">
            <v>1032471.3</v>
          </cell>
          <cell r="AZ69">
            <v>1342362.202496906</v>
          </cell>
          <cell r="BB69">
            <v>0</v>
          </cell>
          <cell r="BD69">
            <v>1342362.202496906</v>
          </cell>
        </row>
        <row r="70">
          <cell r="B70" t="str">
            <v>4а.1.2.</v>
          </cell>
          <cell r="C70" t="str">
            <v>СН 1 (35 кВ)</v>
          </cell>
          <cell r="D70">
            <v>140515.18568099535</v>
          </cell>
          <cell r="E70">
            <v>35315.593774847235</v>
          </cell>
          <cell r="F70">
            <v>34968.08313415444</v>
          </cell>
          <cell r="G70">
            <v>35076.416333528839</v>
          </cell>
          <cell r="H70">
            <v>35155.092438464832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S70">
            <v>0</v>
          </cell>
          <cell r="X70">
            <v>0</v>
          </cell>
          <cell r="AC70">
            <v>4323.8999999999996</v>
          </cell>
          <cell r="AD70">
            <v>144019.08568099537</v>
          </cell>
          <cell r="AE70">
            <v>38819.493774847237</v>
          </cell>
          <cell r="AF70">
            <v>73787.576909001684</v>
          </cell>
          <cell r="AG70">
            <v>108863.99324253053</v>
          </cell>
          <cell r="AH70">
            <v>144019.08568099537</v>
          </cell>
          <cell r="AI70">
            <v>820</v>
          </cell>
          <cell r="AJ70">
            <v>0</v>
          </cell>
          <cell r="AP70">
            <v>571696.42999999993</v>
          </cell>
          <cell r="AQ70">
            <v>571696.42999999993</v>
          </cell>
          <cell r="AR70">
            <v>144019.08568099537</v>
          </cell>
          <cell r="AT70">
            <v>592205.84810399998</v>
          </cell>
          <cell r="AU70">
            <v>592205.84810399998</v>
          </cell>
          <cell r="AV70">
            <v>144019.08568099537</v>
          </cell>
          <cell r="AX70">
            <v>640133.76834479999</v>
          </cell>
          <cell r="AY70">
            <v>685436.5</v>
          </cell>
          <cell r="AZ70">
            <v>98716.354025795357</v>
          </cell>
          <cell r="BB70">
            <v>0</v>
          </cell>
          <cell r="BD70">
            <v>98716.354025795357</v>
          </cell>
        </row>
        <row r="71">
          <cell r="B71" t="str">
            <v>4а.1.3.</v>
          </cell>
          <cell r="C71" t="str">
            <v>СН 2 (20-1 кВ)</v>
          </cell>
          <cell r="D71">
            <v>962548.99352529936</v>
          </cell>
          <cell r="E71">
            <v>244801.64046842395</v>
          </cell>
          <cell r="F71">
            <v>236528.37436763151</v>
          </cell>
          <cell r="G71">
            <v>236286.30155849431</v>
          </cell>
          <cell r="H71">
            <v>244932.67713074959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S71">
            <v>0</v>
          </cell>
          <cell r="X71">
            <v>0</v>
          </cell>
          <cell r="AC71">
            <v>4025.7</v>
          </cell>
          <cell r="AD71">
            <v>961269.69352529931</v>
          </cell>
          <cell r="AE71">
            <v>243522.34046842396</v>
          </cell>
          <cell r="AF71">
            <v>480050.71483605547</v>
          </cell>
          <cell r="AG71">
            <v>716337.01639454975</v>
          </cell>
          <cell r="AH71">
            <v>961269.69352529931</v>
          </cell>
          <cell r="AI71">
            <v>5305</v>
          </cell>
          <cell r="AJ71">
            <v>0</v>
          </cell>
          <cell r="AP71">
            <v>934625.31299999997</v>
          </cell>
          <cell r="AQ71">
            <v>934625.31299999997</v>
          </cell>
          <cell r="AR71">
            <v>961269.69352529931</v>
          </cell>
          <cell r="AT71">
            <v>1034113.16502</v>
          </cell>
          <cell r="AU71">
            <v>1034113.16502</v>
          </cell>
          <cell r="AV71">
            <v>961269.6935252992</v>
          </cell>
          <cell r="AX71">
            <v>1121995.0169695998</v>
          </cell>
          <cell r="AY71">
            <v>1064037.3999999999</v>
          </cell>
          <cell r="AZ71">
            <v>1019227.3104948991</v>
          </cell>
          <cell r="BB71">
            <v>0</v>
          </cell>
          <cell r="BD71">
            <v>1019227.3104948991</v>
          </cell>
        </row>
        <row r="72">
          <cell r="B72" t="str">
            <v>4а.1.4.</v>
          </cell>
          <cell r="C72" t="str">
            <v>НН (0,4 кВ и ниже)</v>
          </cell>
          <cell r="D72">
            <v>796444.19914590102</v>
          </cell>
          <cell r="E72">
            <v>208645.66656008622</v>
          </cell>
          <cell r="F72">
            <v>184125.92079090825</v>
          </cell>
          <cell r="G72">
            <v>180389.24001405723</v>
          </cell>
          <cell r="H72">
            <v>223283.37178084924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S72">
            <v>0</v>
          </cell>
          <cell r="X72">
            <v>0</v>
          </cell>
          <cell r="AD72">
            <v>793409.19914590102</v>
          </cell>
          <cell r="AE72">
            <v>205610.66656008622</v>
          </cell>
          <cell r="AF72">
            <v>389736.58735099446</v>
          </cell>
          <cell r="AG72">
            <v>570125.82736505172</v>
          </cell>
          <cell r="AH72">
            <v>793409.19914590102</v>
          </cell>
          <cell r="AI72">
            <v>3035</v>
          </cell>
          <cell r="AJ72">
            <v>0</v>
          </cell>
          <cell r="AP72">
            <v>1555830.9084112002</v>
          </cell>
          <cell r="AQ72">
            <v>1555830.9084112002</v>
          </cell>
          <cell r="AR72">
            <v>793409.19914590102</v>
          </cell>
          <cell r="AT72">
            <v>1867948.4959999998</v>
          </cell>
          <cell r="AU72">
            <v>1867948.4959999998</v>
          </cell>
          <cell r="AV72">
            <v>793409.19914590102</v>
          </cell>
          <cell r="AX72">
            <v>2056563.9170015997</v>
          </cell>
          <cell r="AY72">
            <v>1790456.3</v>
          </cell>
          <cell r="AZ72">
            <v>1059516.8161475004</v>
          </cell>
          <cell r="BB72">
            <v>0</v>
          </cell>
          <cell r="BD72">
            <v>1059516.8161475004</v>
          </cell>
        </row>
        <row r="73">
          <cell r="B73">
            <v>5</v>
          </cell>
          <cell r="C73" t="str">
            <v>Прочая  продукция (услуги) основной деятельности</v>
          </cell>
          <cell r="D73">
            <v>10353.191319999998</v>
          </cell>
          <cell r="E73">
            <v>3409.9433800000002</v>
          </cell>
          <cell r="F73">
            <v>1149.0703399999998</v>
          </cell>
          <cell r="G73">
            <v>3958.2273999999998</v>
          </cell>
          <cell r="H73">
            <v>1835.9502</v>
          </cell>
          <cell r="I73">
            <v>19043.400000000001</v>
          </cell>
          <cell r="J73">
            <v>7931.4</v>
          </cell>
          <cell r="K73">
            <v>3612.6000000000004</v>
          </cell>
          <cell r="L73">
            <v>2123.1999999999998</v>
          </cell>
          <cell r="M73">
            <v>5376.2</v>
          </cell>
          <cell r="N73">
            <v>19043.400000000001</v>
          </cell>
          <cell r="O73">
            <v>7931.4</v>
          </cell>
          <cell r="P73">
            <v>3612.6000000000004</v>
          </cell>
          <cell r="Q73">
            <v>2123.1999999999998</v>
          </cell>
          <cell r="R73">
            <v>5376.2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12124</v>
          </cell>
          <cell r="AD73">
            <v>4389.6913199999981</v>
          </cell>
          <cell r="AE73">
            <v>10231.243380000002</v>
          </cell>
          <cell r="AF73">
            <v>7891.2137199999988</v>
          </cell>
          <cell r="AG73">
            <v>8410.2411199999988</v>
          </cell>
          <cell r="AH73">
            <v>4389.6913199999981</v>
          </cell>
          <cell r="AI73">
            <v>177.9</v>
          </cell>
          <cell r="AJ73">
            <v>1133.8</v>
          </cell>
          <cell r="AK73">
            <v>2806.6</v>
          </cell>
          <cell r="AL73">
            <v>2930.1</v>
          </cell>
          <cell r="AM73">
            <v>1614.1</v>
          </cell>
          <cell r="AN73">
            <v>1133.8</v>
          </cell>
          <cell r="AP73">
            <v>17184.34</v>
          </cell>
          <cell r="AQ73">
            <v>17184.34</v>
          </cell>
          <cell r="AR73">
            <v>3255.8913199999993</v>
          </cell>
          <cell r="AS73">
            <v>0</v>
          </cell>
          <cell r="AT73">
            <v>17722.419999999998</v>
          </cell>
          <cell r="AU73">
            <v>17722.419999999998</v>
          </cell>
          <cell r="AV73">
            <v>3255.8913200000002</v>
          </cell>
          <cell r="AW73">
            <v>0</v>
          </cell>
          <cell r="AX73">
            <v>7715.6423999999997</v>
          </cell>
          <cell r="AY73">
            <v>7763.5</v>
          </cell>
          <cell r="AZ73">
            <v>3208.0337199999999</v>
          </cell>
          <cell r="BA73">
            <v>0</v>
          </cell>
          <cell r="BB73">
            <v>0</v>
          </cell>
          <cell r="BC73">
            <v>0</v>
          </cell>
          <cell r="BD73">
            <v>3208.0337199999999</v>
          </cell>
          <cell r="BE73">
            <v>0</v>
          </cell>
        </row>
        <row r="74">
          <cell r="B74" t="str">
            <v>5.1.</v>
          </cell>
          <cell r="C74" t="str">
            <v>Услуги по управлению</v>
          </cell>
          <cell r="D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S74">
            <v>0</v>
          </cell>
          <cell r="X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J74">
            <v>0</v>
          </cell>
          <cell r="AR74">
            <v>0</v>
          </cell>
          <cell r="AV74">
            <v>0</v>
          </cell>
          <cell r="AZ74">
            <v>0</v>
          </cell>
          <cell r="BD74">
            <v>0</v>
          </cell>
        </row>
        <row r="75">
          <cell r="B75" t="str">
            <v>5.2.</v>
          </cell>
          <cell r="C75" t="str">
            <v>Реализация ХОВ и невозврат конденсата</v>
          </cell>
          <cell r="D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S75">
            <v>0</v>
          </cell>
          <cell r="X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J75">
            <v>0</v>
          </cell>
          <cell r="AR75">
            <v>0</v>
          </cell>
          <cell r="AV75">
            <v>0</v>
          </cell>
          <cell r="AZ75">
            <v>0</v>
          </cell>
          <cell r="BD75">
            <v>0</v>
          </cell>
        </row>
        <row r="76">
          <cell r="B76" t="str">
            <v>5.3.</v>
          </cell>
          <cell r="C76" t="str">
            <v>Ремонтно-эксплутационное обслуживание</v>
          </cell>
          <cell r="D76">
            <v>2567.7044800000003</v>
          </cell>
          <cell r="E76">
            <v>599</v>
          </cell>
          <cell r="F76">
            <v>959.99328000000003</v>
          </cell>
          <cell r="G76">
            <v>528.3803999999999</v>
          </cell>
          <cell r="H76">
            <v>480.33079999999995</v>
          </cell>
          <cell r="I76">
            <v>2065</v>
          </cell>
          <cell r="J76">
            <v>247.9</v>
          </cell>
          <cell r="K76">
            <v>523.9</v>
          </cell>
          <cell r="L76">
            <v>0</v>
          </cell>
          <cell r="M76">
            <v>1293.2</v>
          </cell>
          <cell r="N76">
            <v>2065</v>
          </cell>
          <cell r="O76">
            <v>247.9</v>
          </cell>
          <cell r="P76">
            <v>523.9</v>
          </cell>
          <cell r="R76">
            <v>1293.2</v>
          </cell>
          <cell r="S76">
            <v>0</v>
          </cell>
          <cell r="X76">
            <v>0</v>
          </cell>
          <cell r="AC76">
            <v>33.299999999999997</v>
          </cell>
          <cell r="AD76">
            <v>425.10447999999951</v>
          </cell>
          <cell r="AE76">
            <v>377.7</v>
          </cell>
          <cell r="AF76">
            <v>902.49327999999991</v>
          </cell>
          <cell r="AG76">
            <v>1237.9736799999996</v>
          </cell>
          <cell r="AH76">
            <v>425.10447999999951</v>
          </cell>
          <cell r="AI76">
            <v>110.9</v>
          </cell>
          <cell r="AJ76">
            <v>0</v>
          </cell>
          <cell r="AK76">
            <v>104.2</v>
          </cell>
          <cell r="AL76">
            <v>192.9</v>
          </cell>
          <cell r="AR76">
            <v>425.10447999999951</v>
          </cell>
          <cell r="AV76">
            <v>425.10447999999951</v>
          </cell>
          <cell r="AX76">
            <v>5838.6399999999994</v>
          </cell>
          <cell r="AY76">
            <v>5838.6</v>
          </cell>
          <cell r="AZ76">
            <v>425.14447999999902</v>
          </cell>
          <cell r="BB76">
            <v>0</v>
          </cell>
          <cell r="BD76">
            <v>425.14447999999902</v>
          </cell>
        </row>
        <row r="77">
          <cell r="B77" t="str">
            <v>5.4.</v>
          </cell>
          <cell r="C77" t="str">
            <v>Прочие виды деятельности промышленного характера*</v>
          </cell>
          <cell r="D77">
            <v>7785.4868399999996</v>
          </cell>
          <cell r="E77">
            <v>2810.9433800000002</v>
          </cell>
          <cell r="F77">
            <v>189.07705999999985</v>
          </cell>
          <cell r="G77">
            <v>3429.8469999999998</v>
          </cell>
          <cell r="H77">
            <v>1355.6194</v>
          </cell>
          <cell r="I77">
            <v>16978.400000000001</v>
          </cell>
          <cell r="J77">
            <v>7683.5</v>
          </cell>
          <cell r="K77">
            <v>3088.7000000000003</v>
          </cell>
          <cell r="L77">
            <v>2123.1999999999998</v>
          </cell>
          <cell r="M77">
            <v>4083</v>
          </cell>
          <cell r="N77">
            <v>16978.400000000001</v>
          </cell>
          <cell r="O77">
            <v>7683.5</v>
          </cell>
          <cell r="P77">
            <v>3088.7000000000003</v>
          </cell>
          <cell r="Q77">
            <v>2123.1999999999998</v>
          </cell>
          <cell r="R77">
            <v>4083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12090.7</v>
          </cell>
          <cell r="AD77">
            <v>3964.586839999999</v>
          </cell>
          <cell r="AE77">
            <v>9853.543380000001</v>
          </cell>
          <cell r="AF77">
            <v>6988.7204399999991</v>
          </cell>
          <cell r="AG77">
            <v>7172.2674399999987</v>
          </cell>
          <cell r="AH77">
            <v>3964.586839999999</v>
          </cell>
          <cell r="AI77">
            <v>67</v>
          </cell>
          <cell r="AJ77">
            <v>1133.8</v>
          </cell>
          <cell r="AK77">
            <v>2702.4</v>
          </cell>
          <cell r="AL77">
            <v>2737.2</v>
          </cell>
          <cell r="AM77">
            <v>1614.1</v>
          </cell>
          <cell r="AN77">
            <v>1133.8</v>
          </cell>
          <cell r="AP77">
            <v>17184.34</v>
          </cell>
          <cell r="AQ77">
            <v>17184.34</v>
          </cell>
          <cell r="AR77">
            <v>2830.7868399999998</v>
          </cell>
          <cell r="AS77">
            <v>0</v>
          </cell>
          <cell r="AT77">
            <v>17722.419999999998</v>
          </cell>
          <cell r="AU77">
            <v>17722.419999999998</v>
          </cell>
          <cell r="AV77">
            <v>2830.7868400000007</v>
          </cell>
          <cell r="AW77">
            <v>0</v>
          </cell>
          <cell r="AX77">
            <v>1877.0024000000001</v>
          </cell>
          <cell r="AY77">
            <v>1924.9</v>
          </cell>
          <cell r="AZ77">
            <v>2782.8892400000009</v>
          </cell>
          <cell r="BA77">
            <v>0</v>
          </cell>
          <cell r="BB77">
            <v>0</v>
          </cell>
          <cell r="BC77">
            <v>0</v>
          </cell>
          <cell r="BD77">
            <v>2782.8892400000009</v>
          </cell>
          <cell r="BE77">
            <v>0</v>
          </cell>
        </row>
        <row r="78">
          <cell r="B78">
            <v>6</v>
          </cell>
          <cell r="C78" t="str">
            <v>Непрофильная продукция (услуги):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</row>
        <row r="79">
          <cell r="B79" t="str">
            <v>6.1.</v>
          </cell>
          <cell r="C79" t="str">
            <v>Доходы от эксплуатации непрофильных объектов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S79">
            <v>0</v>
          </cell>
          <cell r="X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J79">
            <v>0</v>
          </cell>
          <cell r="AP79">
            <v>0</v>
          </cell>
          <cell r="AR79">
            <v>0</v>
          </cell>
          <cell r="AT79">
            <v>0</v>
          </cell>
          <cell r="AV79">
            <v>0</v>
          </cell>
          <cell r="AX79">
            <v>0</v>
          </cell>
          <cell r="AZ79">
            <v>0</v>
          </cell>
          <cell r="BB79">
            <v>0</v>
          </cell>
          <cell r="BD79">
            <v>0</v>
          </cell>
        </row>
        <row r="80">
          <cell r="B80" t="str">
            <v>6.2.</v>
          </cell>
          <cell r="C80" t="str">
            <v>Доходы от сдачи имущества в аренду (помещения, транспорт, оборудование и др.)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S80">
            <v>0</v>
          </cell>
          <cell r="X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J80">
            <v>0</v>
          </cell>
          <cell r="AP80">
            <v>0</v>
          </cell>
          <cell r="AR80">
            <v>0</v>
          </cell>
          <cell r="AT80">
            <v>0</v>
          </cell>
          <cell r="AV80">
            <v>0</v>
          </cell>
          <cell r="AX80">
            <v>0</v>
          </cell>
          <cell r="AZ80">
            <v>0</v>
          </cell>
          <cell r="BB80">
            <v>0</v>
          </cell>
          <cell r="BD80">
            <v>0</v>
          </cell>
        </row>
        <row r="81">
          <cell r="B81" t="str">
            <v>6.3.</v>
          </cell>
          <cell r="C81" t="str">
            <v>Ремонтные и строительные услуги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S81">
            <v>0</v>
          </cell>
          <cell r="X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J81">
            <v>0</v>
          </cell>
          <cell r="AP81">
            <v>0</v>
          </cell>
          <cell r="AR81">
            <v>0</v>
          </cell>
          <cell r="AT81">
            <v>0</v>
          </cell>
          <cell r="AV81">
            <v>0</v>
          </cell>
          <cell r="AX81">
            <v>0</v>
          </cell>
          <cell r="AZ81">
            <v>0</v>
          </cell>
          <cell r="BB81">
            <v>0</v>
          </cell>
          <cell r="BD81">
            <v>0</v>
          </cell>
        </row>
        <row r="82">
          <cell r="B82" t="str">
            <v>6.4.</v>
          </cell>
          <cell r="C82" t="str">
            <v xml:space="preserve"> Прочая непрофильная продукция по видам:*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</row>
        <row r="83">
          <cell r="B83" t="str">
            <v>7</v>
          </cell>
          <cell r="C83" t="str">
            <v>Прочие доходы</v>
          </cell>
          <cell r="D83">
            <v>68279.436774200003</v>
          </cell>
          <cell r="E83">
            <v>7807.9183399999993</v>
          </cell>
          <cell r="F83">
            <v>8752.3780341999991</v>
          </cell>
          <cell r="G83">
            <v>4946.6189999999997</v>
          </cell>
          <cell r="H83">
            <v>46772.521399999998</v>
          </cell>
          <cell r="I83">
            <v>26719.8</v>
          </cell>
          <cell r="J83">
            <v>6479.8</v>
          </cell>
          <cell r="K83">
            <v>9280.7999999999993</v>
          </cell>
          <cell r="L83">
            <v>6485.4</v>
          </cell>
          <cell r="M83">
            <v>4473.8</v>
          </cell>
          <cell r="N83">
            <v>26719.8</v>
          </cell>
          <cell r="O83">
            <v>6479.8</v>
          </cell>
          <cell r="P83">
            <v>9280.7999999999993</v>
          </cell>
          <cell r="Q83">
            <v>6485.4</v>
          </cell>
          <cell r="R83">
            <v>4473.8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133.30000000000001</v>
          </cell>
          <cell r="Y83">
            <v>0</v>
          </cell>
          <cell r="Z83">
            <v>0</v>
          </cell>
          <cell r="AA83">
            <v>0</v>
          </cell>
          <cell r="AB83">
            <v>133.30000000000001</v>
          </cell>
          <cell r="AC83">
            <v>1515.1000000000001</v>
          </cell>
          <cell r="AD83">
            <v>42896.036774199994</v>
          </cell>
          <cell r="AE83">
            <v>2797.8183399999994</v>
          </cell>
          <cell r="AF83">
            <v>2269.3963741999987</v>
          </cell>
          <cell r="AG83">
            <v>997.01537419999863</v>
          </cell>
          <cell r="AH83">
            <v>42896.036774199994</v>
          </cell>
          <cell r="AI83">
            <v>61.9</v>
          </cell>
          <cell r="AJ83">
            <v>16.5</v>
          </cell>
          <cell r="AK83">
            <v>16.5</v>
          </cell>
          <cell r="AL83">
            <v>16.5</v>
          </cell>
          <cell r="AM83">
            <v>282.89999999999998</v>
          </cell>
          <cell r="AN83">
            <v>16.5</v>
          </cell>
          <cell r="AP83">
            <v>47031.44</v>
          </cell>
          <cell r="AQ83">
            <v>47031.44</v>
          </cell>
          <cell r="AR83">
            <v>42879.536774199994</v>
          </cell>
          <cell r="AS83">
            <v>0</v>
          </cell>
          <cell r="AT83">
            <v>49023.06</v>
          </cell>
          <cell r="AU83">
            <v>49023.06</v>
          </cell>
          <cell r="AV83">
            <v>42879.536774200002</v>
          </cell>
          <cell r="AW83">
            <v>0</v>
          </cell>
          <cell r="AX83">
            <v>38262.486018399999</v>
          </cell>
          <cell r="AY83">
            <v>27956.7</v>
          </cell>
          <cell r="AZ83">
            <v>53185.322792600004</v>
          </cell>
          <cell r="BA83">
            <v>0</v>
          </cell>
          <cell r="BB83">
            <v>0</v>
          </cell>
          <cell r="BC83">
            <v>0</v>
          </cell>
          <cell r="BD83">
            <v>53185.322792600004</v>
          </cell>
          <cell r="BE83">
            <v>0</v>
          </cell>
        </row>
        <row r="84">
          <cell r="B84" t="str">
            <v>7.1</v>
          </cell>
          <cell r="C84" t="str">
            <v xml:space="preserve">Проценты к получению 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</row>
        <row r="85">
          <cell r="B85" t="str">
            <v>7.1.1</v>
          </cell>
          <cell r="C85" t="str">
            <v>Проценты по займам полученные</v>
          </cell>
          <cell r="D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S85">
            <v>0</v>
          </cell>
          <cell r="X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J85">
            <v>0</v>
          </cell>
          <cell r="AR85">
            <v>0</v>
          </cell>
          <cell r="AV85">
            <v>0</v>
          </cell>
          <cell r="AZ85">
            <v>0</v>
          </cell>
          <cell r="BD85">
            <v>0</v>
          </cell>
        </row>
        <row r="86">
          <cell r="B86" t="str">
            <v>7.1.2</v>
          </cell>
          <cell r="C86" t="str">
            <v>Проценты по финансовым вложениям полученные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S86">
            <v>0</v>
          </cell>
          <cell r="X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J86">
            <v>0</v>
          </cell>
          <cell r="AP86">
            <v>0</v>
          </cell>
          <cell r="AQ86">
            <v>0</v>
          </cell>
          <cell r="AR86">
            <v>0</v>
          </cell>
          <cell r="AT86">
            <v>0</v>
          </cell>
          <cell r="AU86">
            <v>0</v>
          </cell>
          <cell r="AV86">
            <v>0</v>
          </cell>
          <cell r="AX86">
            <v>0</v>
          </cell>
          <cell r="AZ86">
            <v>0</v>
          </cell>
          <cell r="BB86">
            <v>0</v>
          </cell>
          <cell r="BD86">
            <v>0</v>
          </cell>
        </row>
        <row r="87">
          <cell r="B87" t="str">
            <v>7.2</v>
          </cell>
          <cell r="C87" t="str">
            <v>От совместной деятельности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S87">
            <v>0</v>
          </cell>
          <cell r="X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J87">
            <v>0</v>
          </cell>
          <cell r="AP87">
            <v>0</v>
          </cell>
          <cell r="AQ87">
            <v>0</v>
          </cell>
          <cell r="AR87">
            <v>0</v>
          </cell>
          <cell r="AT87">
            <v>0</v>
          </cell>
          <cell r="AU87">
            <v>0</v>
          </cell>
          <cell r="AV87">
            <v>0</v>
          </cell>
          <cell r="AX87">
            <v>0</v>
          </cell>
          <cell r="AZ87">
            <v>0</v>
          </cell>
          <cell r="BB87">
            <v>0</v>
          </cell>
          <cell r="BD87">
            <v>0</v>
          </cell>
        </row>
        <row r="88">
          <cell r="B88" t="str">
            <v>7.3</v>
          </cell>
          <cell r="C88" t="str">
            <v>От реализации МПЗ (ТМЦ)</v>
          </cell>
          <cell r="D88">
            <v>531</v>
          </cell>
          <cell r="E88">
            <v>467.6</v>
          </cell>
          <cell r="F88">
            <v>63.4</v>
          </cell>
          <cell r="G88">
            <v>0</v>
          </cell>
          <cell r="H88">
            <v>0</v>
          </cell>
          <cell r="I88">
            <v>507.3</v>
          </cell>
          <cell r="J88">
            <v>467.6</v>
          </cell>
          <cell r="K88">
            <v>39.700000000000003</v>
          </cell>
          <cell r="L88">
            <v>0</v>
          </cell>
          <cell r="M88">
            <v>0</v>
          </cell>
          <cell r="N88">
            <v>507.3</v>
          </cell>
          <cell r="O88">
            <v>467.6</v>
          </cell>
          <cell r="P88">
            <v>39.700000000000003</v>
          </cell>
          <cell r="S88">
            <v>0</v>
          </cell>
          <cell r="X88">
            <v>0</v>
          </cell>
          <cell r="AC88">
            <v>7.7</v>
          </cell>
          <cell r="AD88">
            <v>31.399999999999991</v>
          </cell>
          <cell r="AE88">
            <v>7.6999999999999886</v>
          </cell>
          <cell r="AF88">
            <v>31.399999999999991</v>
          </cell>
          <cell r="AG88">
            <v>31.399999999999991</v>
          </cell>
          <cell r="AH88">
            <v>31.399999999999991</v>
          </cell>
          <cell r="AJ88">
            <v>0</v>
          </cell>
          <cell r="AP88">
            <v>0</v>
          </cell>
          <cell r="AQ88">
            <v>0</v>
          </cell>
          <cell r="AR88">
            <v>31.399999999999991</v>
          </cell>
          <cell r="AT88">
            <v>0</v>
          </cell>
          <cell r="AU88">
            <v>0</v>
          </cell>
          <cell r="AV88">
            <v>31.399999999999991</v>
          </cell>
          <cell r="AX88">
            <v>0</v>
          </cell>
          <cell r="AZ88">
            <v>31.399999999999991</v>
          </cell>
          <cell r="BB88">
            <v>0</v>
          </cell>
          <cell r="BD88">
            <v>31.399999999999991</v>
          </cell>
        </row>
        <row r="89">
          <cell r="B89" t="str">
            <v>7.4</v>
          </cell>
          <cell r="C89" t="str">
            <v>От аренды</v>
          </cell>
          <cell r="D89">
            <v>21337.765053199997</v>
          </cell>
          <cell r="E89">
            <v>6037.3437399999993</v>
          </cell>
          <cell r="F89">
            <v>5613.6243132</v>
          </cell>
          <cell r="G89">
            <v>4946.6189999999997</v>
          </cell>
          <cell r="H89">
            <v>4740.1779999999999</v>
          </cell>
          <cell r="I89">
            <v>22712.2</v>
          </cell>
          <cell r="J89">
            <v>5148.1000000000004</v>
          </cell>
          <cell r="K89">
            <v>7043.6</v>
          </cell>
          <cell r="L89">
            <v>6046.7</v>
          </cell>
          <cell r="M89">
            <v>4473.8</v>
          </cell>
          <cell r="N89">
            <v>22712.2</v>
          </cell>
          <cell r="O89">
            <v>5148.1000000000004</v>
          </cell>
          <cell r="P89">
            <v>7043.6</v>
          </cell>
          <cell r="Q89">
            <v>6046.7</v>
          </cell>
          <cell r="R89">
            <v>4473.8</v>
          </cell>
          <cell r="S89">
            <v>0</v>
          </cell>
          <cell r="X89">
            <v>0</v>
          </cell>
          <cell r="AC89">
            <v>1374.4</v>
          </cell>
          <cell r="AD89">
            <v>-3.4946800001648626E-2</v>
          </cell>
          <cell r="AE89">
            <v>2263.6437399999995</v>
          </cell>
          <cell r="AF89">
            <v>833.66805319999912</v>
          </cell>
          <cell r="AG89">
            <v>-1.2946800001031988E-2</v>
          </cell>
          <cell r="AH89">
            <v>-3.4946800001648626E-2</v>
          </cell>
          <cell r="AJ89">
            <v>0</v>
          </cell>
          <cell r="AM89">
            <v>266.39999999999998</v>
          </cell>
          <cell r="AP89">
            <v>24671.439999999999</v>
          </cell>
          <cell r="AQ89">
            <v>24671.439999999999</v>
          </cell>
          <cell r="AR89">
            <v>-3.494680000221706E-2</v>
          </cell>
          <cell r="AT89">
            <v>26275.059999999998</v>
          </cell>
          <cell r="AU89">
            <v>26275.06</v>
          </cell>
          <cell r="AV89">
            <v>-3.4946800005855039E-2</v>
          </cell>
          <cell r="AX89">
            <v>27956.663839999997</v>
          </cell>
          <cell r="AY89">
            <v>27956.7</v>
          </cell>
          <cell r="AZ89">
            <v>-7.1106800009147264E-2</v>
          </cell>
          <cell r="BB89">
            <v>0</v>
          </cell>
          <cell r="BD89">
            <v>-7.1106800009147264E-2</v>
          </cell>
        </row>
        <row r="90">
          <cell r="B90" t="str">
            <v>7.5</v>
          </cell>
          <cell r="C90" t="str">
            <v xml:space="preserve">От участия в других организациях  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</row>
        <row r="91">
          <cell r="B91" t="str">
            <v>7.5.1</v>
          </cell>
          <cell r="C91" t="str">
            <v>Дивиденды полученные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S91">
            <v>0</v>
          </cell>
          <cell r="X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J91">
            <v>0</v>
          </cell>
          <cell r="AP91">
            <v>0</v>
          </cell>
          <cell r="AQ91">
            <v>0</v>
          </cell>
          <cell r="AR91">
            <v>0</v>
          </cell>
          <cell r="AT91">
            <v>0</v>
          </cell>
          <cell r="AU91">
            <v>0</v>
          </cell>
          <cell r="AV91">
            <v>0</v>
          </cell>
          <cell r="AX91">
            <v>0</v>
          </cell>
          <cell r="AZ91">
            <v>0</v>
          </cell>
          <cell r="BB91">
            <v>0</v>
          </cell>
          <cell r="BD91">
            <v>0</v>
          </cell>
        </row>
        <row r="92">
          <cell r="B92" t="str">
            <v>7.5.2</v>
          </cell>
          <cell r="C92" t="str">
            <v>От участия в других организациях (остальные)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S92">
            <v>0</v>
          </cell>
          <cell r="X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J92">
            <v>0</v>
          </cell>
          <cell r="AP92">
            <v>0</v>
          </cell>
          <cell r="AQ92">
            <v>0</v>
          </cell>
          <cell r="AR92">
            <v>0</v>
          </cell>
          <cell r="AT92">
            <v>0</v>
          </cell>
          <cell r="AU92">
            <v>0</v>
          </cell>
          <cell r="AV92">
            <v>0</v>
          </cell>
          <cell r="AX92">
            <v>0</v>
          </cell>
          <cell r="AZ92">
            <v>0</v>
          </cell>
          <cell r="BB92">
            <v>0</v>
          </cell>
          <cell r="BD92">
            <v>0</v>
          </cell>
        </row>
        <row r="93">
          <cell r="B93" t="str">
            <v>7.6</v>
          </cell>
          <cell r="C93" t="str">
            <v>Пени, штрафы, неустойки признанные или по которым получено решение суда</v>
          </cell>
          <cell r="D93">
            <v>627.62729999999999</v>
          </cell>
          <cell r="E93">
            <v>452.4</v>
          </cell>
          <cell r="F93">
            <v>175.22729999999999</v>
          </cell>
          <cell r="G93">
            <v>0</v>
          </cell>
          <cell r="H93">
            <v>0</v>
          </cell>
          <cell r="I93">
            <v>627.59999999999991</v>
          </cell>
          <cell r="J93">
            <v>452.4</v>
          </cell>
          <cell r="K93">
            <v>175.2</v>
          </cell>
          <cell r="L93">
            <v>0</v>
          </cell>
          <cell r="M93">
            <v>0</v>
          </cell>
          <cell r="N93">
            <v>627.59999999999991</v>
          </cell>
          <cell r="O93">
            <v>452.4</v>
          </cell>
          <cell r="P93">
            <v>175.2</v>
          </cell>
          <cell r="S93">
            <v>0</v>
          </cell>
          <cell r="X93">
            <v>0</v>
          </cell>
          <cell r="AD93">
            <v>2.7299999999996771E-2</v>
          </cell>
          <cell r="AE93">
            <v>0</v>
          </cell>
          <cell r="AF93">
            <v>2.7299999999996771E-2</v>
          </cell>
          <cell r="AG93">
            <v>2.7299999999996771E-2</v>
          </cell>
          <cell r="AH93">
            <v>2.7299999999996771E-2</v>
          </cell>
          <cell r="AJ93">
            <v>0</v>
          </cell>
          <cell r="AP93">
            <v>0</v>
          </cell>
          <cell r="AQ93">
            <v>0</v>
          </cell>
          <cell r="AR93">
            <v>2.7299999999996771E-2</v>
          </cell>
          <cell r="AT93">
            <v>0</v>
          </cell>
          <cell r="AU93">
            <v>0</v>
          </cell>
          <cell r="AV93">
            <v>2.7299999999996771E-2</v>
          </cell>
          <cell r="AX93">
            <v>0</v>
          </cell>
          <cell r="AZ93">
            <v>2.7299999999996771E-2</v>
          </cell>
          <cell r="BB93">
            <v>0</v>
          </cell>
          <cell r="BD93">
            <v>2.7299999999996771E-2</v>
          </cell>
        </row>
        <row r="94">
          <cell r="B94" t="str">
            <v>7.7</v>
          </cell>
          <cell r="C94" t="str">
            <v>Субвенции на разницу в тарифах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S94">
            <v>0</v>
          </cell>
          <cell r="X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J94">
            <v>0</v>
          </cell>
          <cell r="AP94">
            <v>0</v>
          </cell>
          <cell r="AQ94">
            <v>0</v>
          </cell>
          <cell r="AR94">
            <v>0</v>
          </cell>
          <cell r="AT94">
            <v>0</v>
          </cell>
          <cell r="AU94">
            <v>0</v>
          </cell>
          <cell r="AV94">
            <v>0</v>
          </cell>
          <cell r="AX94">
            <v>0</v>
          </cell>
          <cell r="AZ94">
            <v>0</v>
          </cell>
          <cell r="BB94">
            <v>0</v>
          </cell>
          <cell r="BD94">
            <v>0</v>
          </cell>
        </row>
        <row r="95">
          <cell r="B95" t="str">
            <v>7.8</v>
          </cell>
          <cell r="C95" t="str">
            <v>Возмещение по страховым случаям</v>
          </cell>
          <cell r="D95">
            <v>1235.5</v>
          </cell>
          <cell r="E95">
            <v>4.7</v>
          </cell>
          <cell r="F95">
            <v>1230.8</v>
          </cell>
          <cell r="I95">
            <v>1235.5</v>
          </cell>
          <cell r="J95">
            <v>4.7</v>
          </cell>
          <cell r="K95">
            <v>1230.8</v>
          </cell>
          <cell r="L95">
            <v>0</v>
          </cell>
          <cell r="M95">
            <v>0</v>
          </cell>
          <cell r="N95">
            <v>1235.5</v>
          </cell>
          <cell r="O95">
            <v>4.7</v>
          </cell>
          <cell r="P95">
            <v>1230.8</v>
          </cell>
          <cell r="S95">
            <v>0</v>
          </cell>
          <cell r="X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J95">
            <v>0</v>
          </cell>
          <cell r="AR95">
            <v>0</v>
          </cell>
          <cell r="AV95">
            <v>0</v>
          </cell>
          <cell r="AZ95">
            <v>0</v>
          </cell>
          <cell r="BD95">
            <v>0</v>
          </cell>
        </row>
        <row r="96">
          <cell r="B96" t="str">
            <v>7.9</v>
          </cell>
          <cell r="C96" t="str">
            <v>Прочие доходы (чрезвычайные)*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P96">
            <v>0</v>
          </cell>
          <cell r="AQ96">
            <v>0</v>
          </cell>
          <cell r="AR96">
            <v>0</v>
          </cell>
          <cell r="AT96">
            <v>0</v>
          </cell>
          <cell r="AU96">
            <v>0</v>
          </cell>
          <cell r="AV96">
            <v>0</v>
          </cell>
          <cell r="AX96">
            <v>0</v>
          </cell>
          <cell r="AZ96">
            <v>0</v>
          </cell>
          <cell r="BB96">
            <v>0</v>
          </cell>
          <cell r="BD96">
            <v>0</v>
          </cell>
        </row>
        <row r="97">
          <cell r="B97" t="str">
            <v>7.10</v>
          </cell>
          <cell r="C97" t="str">
            <v>Другие прочие доходы*</v>
          </cell>
          <cell r="D97">
            <v>44547.544420999999</v>
          </cell>
          <cell r="E97">
            <v>845.87459999999987</v>
          </cell>
          <cell r="F97">
            <v>1669.3264209999998</v>
          </cell>
          <cell r="G97">
            <v>0</v>
          </cell>
          <cell r="H97">
            <v>42032.343399999998</v>
          </cell>
          <cell r="I97">
            <v>1637.2</v>
          </cell>
          <cell r="J97">
            <v>407</v>
          </cell>
          <cell r="K97">
            <v>791.5</v>
          </cell>
          <cell r="L97">
            <v>438.7</v>
          </cell>
          <cell r="M97">
            <v>0</v>
          </cell>
          <cell r="N97">
            <v>1637.2</v>
          </cell>
          <cell r="O97">
            <v>407</v>
          </cell>
          <cell r="P97">
            <v>791.5</v>
          </cell>
          <cell r="Q97">
            <v>438.7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133.30000000000001</v>
          </cell>
          <cell r="Y97">
            <v>0</v>
          </cell>
          <cell r="Z97">
            <v>0</v>
          </cell>
          <cell r="AA97">
            <v>0</v>
          </cell>
          <cell r="AB97">
            <v>133.30000000000001</v>
          </cell>
          <cell r="AC97">
            <v>133</v>
          </cell>
          <cell r="AD97">
            <v>42864.644420999997</v>
          </cell>
          <cell r="AE97">
            <v>526.4745999999999</v>
          </cell>
          <cell r="AF97">
            <v>1404.3010209999998</v>
          </cell>
          <cell r="AG97">
            <v>965.60102099999972</v>
          </cell>
          <cell r="AH97">
            <v>42864.644420999997</v>
          </cell>
          <cell r="AI97">
            <v>61.9</v>
          </cell>
          <cell r="AJ97">
            <v>16.5</v>
          </cell>
          <cell r="AK97">
            <v>16.5</v>
          </cell>
          <cell r="AL97">
            <v>16.5</v>
          </cell>
          <cell r="AM97">
            <v>16.5</v>
          </cell>
          <cell r="AN97">
            <v>16.5</v>
          </cell>
          <cell r="AP97">
            <v>22360</v>
          </cell>
          <cell r="AQ97">
            <v>22360</v>
          </cell>
          <cell r="AR97">
            <v>42848.144420999997</v>
          </cell>
          <cell r="AT97">
            <v>22748</v>
          </cell>
          <cell r="AU97">
            <v>22748</v>
          </cell>
          <cell r="AV97">
            <v>42848.144421000005</v>
          </cell>
          <cell r="AX97">
            <v>10305.822178400002</v>
          </cell>
          <cell r="AZ97">
            <v>53153.96659940001</v>
          </cell>
          <cell r="BB97">
            <v>0</v>
          </cell>
          <cell r="BD97">
            <v>53153.96659940001</v>
          </cell>
        </row>
        <row r="98">
          <cell r="B98" t="str">
            <v>7а</v>
          </cell>
          <cell r="C98" t="str">
            <v>из строк 7.1 и 7.5 доходы от размещения средств полученных от IPO</v>
          </cell>
          <cell r="D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S98">
            <v>0</v>
          </cell>
          <cell r="X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J98">
            <v>0</v>
          </cell>
          <cell r="AR98">
            <v>0</v>
          </cell>
          <cell r="AV98">
            <v>0</v>
          </cell>
          <cell r="AZ98">
            <v>0</v>
          </cell>
          <cell r="BD98">
            <v>0</v>
          </cell>
        </row>
        <row r="99">
          <cell r="B99" t="str">
            <v>8.</v>
          </cell>
          <cell r="C99" t="str">
            <v xml:space="preserve">ВСЕГО ПРИТОК ОТ ОПЕРАЦИОННОЙ ДЕЯТЕЛЬНОСТИ </v>
          </cell>
          <cell r="D99">
            <v>3365620.0191531111</v>
          </cell>
          <cell r="E99">
            <v>848910.20500938222</v>
          </cell>
          <cell r="F99">
            <v>811543.05452456605</v>
          </cell>
          <cell r="G99">
            <v>806740.36853026203</v>
          </cell>
          <cell r="H99">
            <v>898426.39108890051</v>
          </cell>
          <cell r="I99">
            <v>3262436.9000000004</v>
          </cell>
          <cell r="J99">
            <v>799570.20000000007</v>
          </cell>
          <cell r="K99">
            <v>814305.6</v>
          </cell>
          <cell r="L99">
            <v>788325.29999999993</v>
          </cell>
          <cell r="M99">
            <v>860235.8</v>
          </cell>
          <cell r="N99">
            <v>2191924.0999999996</v>
          </cell>
          <cell r="O99">
            <v>527392.6</v>
          </cell>
          <cell r="P99">
            <v>558062.79999999993</v>
          </cell>
          <cell r="Q99">
            <v>518862.7</v>
          </cell>
          <cell r="R99">
            <v>587606</v>
          </cell>
          <cell r="S99">
            <v>1070512.7999999998</v>
          </cell>
          <cell r="T99">
            <v>272177.59999999998</v>
          </cell>
          <cell r="U99">
            <v>256242.8</v>
          </cell>
          <cell r="V99">
            <v>269462.59999999998</v>
          </cell>
          <cell r="W99">
            <v>272629.8</v>
          </cell>
          <cell r="X99">
            <v>133.30000000000001</v>
          </cell>
          <cell r="Y99">
            <v>0</v>
          </cell>
          <cell r="Z99">
            <v>0</v>
          </cell>
          <cell r="AA99">
            <v>0</v>
          </cell>
          <cell r="AB99">
            <v>133.30000000000001</v>
          </cell>
          <cell r="AC99">
            <v>40552</v>
          </cell>
          <cell r="AD99">
            <v>108083.11915311101</v>
          </cell>
          <cell r="AE99">
            <v>77876.705009382335</v>
          </cell>
          <cell r="AF99">
            <v>74478.259533948367</v>
          </cell>
          <cell r="AG99">
            <v>70855.028064210477</v>
          </cell>
          <cell r="AH99">
            <v>108083.11915311101</v>
          </cell>
          <cell r="AI99">
            <v>44897.4</v>
          </cell>
          <cell r="AJ99">
            <v>9378.6999999999989</v>
          </cell>
          <cell r="AK99">
            <v>32882.1</v>
          </cell>
          <cell r="AL99">
            <v>32246.2</v>
          </cell>
          <cell r="AM99">
            <v>10207.9</v>
          </cell>
          <cell r="AN99">
            <v>9378.6999999999989</v>
          </cell>
          <cell r="AP99">
            <v>3973561.309939533</v>
          </cell>
          <cell r="AQ99">
            <v>3973561.309939533</v>
          </cell>
          <cell r="AR99">
            <v>98704.419153110881</v>
          </cell>
          <cell r="AS99">
            <v>0</v>
          </cell>
          <cell r="AT99">
            <v>4508095.0488488609</v>
          </cell>
          <cell r="AU99">
            <v>4508095.0488488609</v>
          </cell>
          <cell r="AV99">
            <v>98704.41915311043</v>
          </cell>
          <cell r="AW99">
            <v>0</v>
          </cell>
          <cell r="AX99">
            <v>4896388.3503267895</v>
          </cell>
          <cell r="AY99">
            <v>4667641.0000000009</v>
          </cell>
          <cell r="AZ99">
            <v>327451.76947989978</v>
          </cell>
          <cell r="BA99">
            <v>0</v>
          </cell>
          <cell r="BB99">
            <v>0</v>
          </cell>
          <cell r="BC99">
            <v>0</v>
          </cell>
          <cell r="BD99">
            <v>327451.76947989978</v>
          </cell>
          <cell r="BE99">
            <v>0</v>
          </cell>
        </row>
        <row r="101">
          <cell r="B101" t="str">
            <v>9.</v>
          </cell>
          <cell r="C101" t="str">
            <v xml:space="preserve">Транзитные операции </v>
          </cell>
          <cell r="D101">
            <v>8638.9</v>
          </cell>
          <cell r="E101">
            <v>7363.1</v>
          </cell>
          <cell r="F101">
            <v>1275.8</v>
          </cell>
          <cell r="G101">
            <v>0</v>
          </cell>
          <cell r="H101">
            <v>0</v>
          </cell>
          <cell r="I101">
            <v>8638.9</v>
          </cell>
          <cell r="J101">
            <v>7363.1</v>
          </cell>
          <cell r="K101">
            <v>1275.8</v>
          </cell>
          <cell r="L101">
            <v>0</v>
          </cell>
          <cell r="M101">
            <v>0</v>
          </cell>
          <cell r="N101">
            <v>8638.9</v>
          </cell>
          <cell r="O101">
            <v>7363.1</v>
          </cell>
          <cell r="P101">
            <v>1275.8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</row>
        <row r="102">
          <cell r="B102" t="str">
            <v>9.1.</v>
          </cell>
          <cell r="C102" t="str">
            <v>Поступления по агентским договорам</v>
          </cell>
          <cell r="D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S102">
            <v>0</v>
          </cell>
          <cell r="X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J102">
            <v>0</v>
          </cell>
          <cell r="AR102">
            <v>0</v>
          </cell>
          <cell r="AV102">
            <v>0</v>
          </cell>
          <cell r="AZ102">
            <v>0</v>
          </cell>
          <cell r="BD102">
            <v>0</v>
          </cell>
        </row>
        <row r="103">
          <cell r="B103" t="str">
            <v>9.2.</v>
          </cell>
          <cell r="C103" t="str">
            <v>Прочие транзитные операции</v>
          </cell>
          <cell r="D103">
            <v>8638.9</v>
          </cell>
          <cell r="E103">
            <v>7363.1</v>
          </cell>
          <cell r="F103">
            <v>1275.8</v>
          </cell>
          <cell r="I103">
            <v>8638.9</v>
          </cell>
          <cell r="J103">
            <v>7363.1</v>
          </cell>
          <cell r="K103">
            <v>1275.8</v>
          </cell>
          <cell r="L103">
            <v>0</v>
          </cell>
          <cell r="M103">
            <v>0</v>
          </cell>
          <cell r="N103">
            <v>8638.9</v>
          </cell>
          <cell r="O103">
            <v>7363.1</v>
          </cell>
          <cell r="P103">
            <v>1275.8</v>
          </cell>
          <cell r="S103">
            <v>0</v>
          </cell>
          <cell r="X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J103">
            <v>0</v>
          </cell>
          <cell r="AR103">
            <v>0</v>
          </cell>
          <cell r="AV103">
            <v>0</v>
          </cell>
          <cell r="AZ103">
            <v>0</v>
          </cell>
          <cell r="BD103">
            <v>0</v>
          </cell>
        </row>
        <row r="104">
          <cell r="B104" t="str">
            <v>9.</v>
          </cell>
          <cell r="C104" t="str">
            <v xml:space="preserve">ВСЕГО ТРАНЗИТНЫЕ ОПЕРАЦИИ </v>
          </cell>
          <cell r="D104">
            <v>8638.9</v>
          </cell>
          <cell r="E104">
            <v>7363.1</v>
          </cell>
          <cell r="F104">
            <v>1275.8</v>
          </cell>
          <cell r="G104">
            <v>0</v>
          </cell>
          <cell r="H104">
            <v>0</v>
          </cell>
          <cell r="I104">
            <v>8638.9</v>
          </cell>
          <cell r="J104">
            <v>7363.1</v>
          </cell>
          <cell r="K104">
            <v>1275.8</v>
          </cell>
          <cell r="L104">
            <v>0</v>
          </cell>
          <cell r="M104">
            <v>0</v>
          </cell>
          <cell r="N104">
            <v>8638.9</v>
          </cell>
          <cell r="O104">
            <v>7363.1</v>
          </cell>
          <cell r="P104">
            <v>1275.8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</row>
        <row r="106">
          <cell r="AP106" t="str">
            <v>2009 год (прогноз)</v>
          </cell>
          <cell r="AT106" t="str">
            <v>2010 год (прогноз)</v>
          </cell>
          <cell r="AX106" t="str">
            <v>2011 год (прогноз)</v>
          </cell>
          <cell r="BB106" t="str">
            <v>2012 год (прогноз)</v>
          </cell>
        </row>
        <row r="107">
          <cell r="B107" t="str">
            <v>№ п/п</v>
          </cell>
          <cell r="C107" t="str">
            <v>Наименование статей</v>
          </cell>
          <cell r="D107" t="str">
            <v>Выручка или возникновение прочих оснований для поступления</v>
          </cell>
          <cell r="I107" t="str">
            <v>Общий объем поступления (в т.ч. ДС и неденежные расчеты)</v>
          </cell>
          <cell r="N107" t="str">
            <v>в т.ч. поступление ДС</v>
          </cell>
          <cell r="S107" t="str">
            <v>в т.ч. неденежные расчеты</v>
          </cell>
          <cell r="X107" t="str">
            <v>Списание / восстановление задолженности</v>
          </cell>
          <cell r="AC107" t="str">
            <v>Активное сальдо (дебиторская задолженность)</v>
          </cell>
          <cell r="AI107" t="str">
            <v>Пассивное сальдо (КЗ и авансы полученные)</v>
          </cell>
          <cell r="AP107" t="str">
            <v>Выручка или возникновение прочих оснований для поступления</v>
          </cell>
          <cell r="AQ107" t="str">
            <v>Общий объем поступления</v>
          </cell>
          <cell r="AR107" t="str">
            <v>Сальдо на конец года.</v>
          </cell>
          <cell r="AT107" t="str">
            <v>Выручка или возникновение прочих оснований для поступления</v>
          </cell>
          <cell r="AU107" t="str">
            <v>Общий объем поступления</v>
          </cell>
          <cell r="AV107" t="str">
            <v>Сальдо на конец года.</v>
          </cell>
          <cell r="AX107" t="str">
            <v>Выручка или возникновение прочих оснований для поступления</v>
          </cell>
          <cell r="AY107" t="str">
            <v>Общий объем поступления</v>
          </cell>
          <cell r="AZ107" t="str">
            <v>Сальдо на конец года.</v>
          </cell>
          <cell r="BB107" t="str">
            <v>Выручка или возникновение прочих оснований для поступления</v>
          </cell>
          <cell r="BC107" t="str">
            <v>Общий объем поступления</v>
          </cell>
          <cell r="BD107" t="str">
            <v>Сальдо на конец года.</v>
          </cell>
        </row>
        <row r="108">
          <cell r="D108" t="str">
            <v>Итого за год</v>
          </cell>
          <cell r="E108" t="str">
            <v>В том числе по кварталам</v>
          </cell>
          <cell r="I108" t="str">
            <v>Итого за год</v>
          </cell>
          <cell r="J108" t="str">
            <v>В том числе по кварталам</v>
          </cell>
          <cell r="N108" t="str">
            <v>Итого за год</v>
          </cell>
          <cell r="O108" t="str">
            <v>В том числе по кварталам</v>
          </cell>
          <cell r="S108" t="str">
            <v>Итого за год</v>
          </cell>
          <cell r="T108" t="str">
            <v>В том числе по кварталам</v>
          </cell>
          <cell r="X108" t="str">
            <v>Итого за год</v>
          </cell>
          <cell r="Y108" t="str">
            <v>В том числе по кварталам</v>
          </cell>
          <cell r="AC108" t="str">
            <v>На начало года</v>
          </cell>
          <cell r="AD108" t="str">
            <v>На конец года</v>
          </cell>
          <cell r="AE108" t="str">
            <v>На конец периодов</v>
          </cell>
          <cell r="AI108" t="str">
            <v>На начало года</v>
          </cell>
          <cell r="AJ108" t="str">
            <v>На конец года</v>
          </cell>
          <cell r="AK108" t="str">
            <v>На конец периодов</v>
          </cell>
          <cell r="AQ108" t="str">
            <v>Итого за год</v>
          </cell>
          <cell r="AR108" t="str">
            <v>Активное (дебиторская задолжен.)</v>
          </cell>
          <cell r="AS108" t="str">
            <v>Пассивное (авансы получен.)</v>
          </cell>
          <cell r="AU108" t="str">
            <v>Итого за год</v>
          </cell>
          <cell r="AV108" t="str">
            <v>Активное (дебиторская задолжен.)</v>
          </cell>
          <cell r="AW108" t="str">
            <v>Пассивное (авансы получен.)</v>
          </cell>
          <cell r="AY108" t="str">
            <v>Итого за год</v>
          </cell>
          <cell r="AZ108" t="str">
            <v>Активное (дебиторская задолжен.)</v>
          </cell>
          <cell r="BA108" t="str">
            <v>Пассивное (авансы получен.)</v>
          </cell>
          <cell r="BC108" t="str">
            <v>Итого за год</v>
          </cell>
          <cell r="BD108" t="str">
            <v>Активное (дебиторская задолжен.)</v>
          </cell>
          <cell r="BE108" t="str">
            <v>Пассивное (авансы получен.)</v>
          </cell>
        </row>
        <row r="109">
          <cell r="E109" t="str">
            <v>I</v>
          </cell>
          <cell r="F109" t="str">
            <v>II</v>
          </cell>
          <cell r="G109" t="str">
            <v>III</v>
          </cell>
          <cell r="H109" t="str">
            <v>IV</v>
          </cell>
          <cell r="J109" t="str">
            <v>I</v>
          </cell>
          <cell r="K109" t="str">
            <v>II</v>
          </cell>
          <cell r="L109" t="str">
            <v>III</v>
          </cell>
          <cell r="M109" t="str">
            <v>IV</v>
          </cell>
          <cell r="O109" t="str">
            <v>I</v>
          </cell>
          <cell r="P109" t="str">
            <v>II</v>
          </cell>
          <cell r="Q109" t="str">
            <v>III</v>
          </cell>
          <cell r="R109" t="str">
            <v>IV</v>
          </cell>
          <cell r="T109" t="str">
            <v>I</v>
          </cell>
          <cell r="U109" t="str">
            <v>II</v>
          </cell>
          <cell r="V109" t="str">
            <v>III</v>
          </cell>
          <cell r="W109" t="str">
            <v>IV</v>
          </cell>
          <cell r="Y109" t="str">
            <v>I</v>
          </cell>
          <cell r="Z109" t="str">
            <v>II</v>
          </cell>
          <cell r="AA109" t="str">
            <v>III</v>
          </cell>
          <cell r="AB109" t="str">
            <v>IV</v>
          </cell>
          <cell r="AE109" t="str">
            <v>I</v>
          </cell>
          <cell r="AF109" t="str">
            <v>II</v>
          </cell>
          <cell r="AG109" t="str">
            <v>III</v>
          </cell>
          <cell r="AH109" t="str">
            <v>IV</v>
          </cell>
          <cell r="AK109" t="str">
            <v>I</v>
          </cell>
          <cell r="AL109" t="str">
            <v>II</v>
          </cell>
          <cell r="AM109" t="str">
            <v>III</v>
          </cell>
          <cell r="AN109" t="str">
            <v>IV</v>
          </cell>
        </row>
        <row r="110">
          <cell r="B110">
            <v>1</v>
          </cell>
          <cell r="C110">
            <v>2</v>
          </cell>
          <cell r="D110">
            <v>3</v>
          </cell>
          <cell r="E110">
            <v>4</v>
          </cell>
          <cell r="F110">
            <v>5</v>
          </cell>
          <cell r="G110">
            <v>6</v>
          </cell>
          <cell r="H110">
            <v>7</v>
          </cell>
          <cell r="I110">
            <v>8</v>
          </cell>
          <cell r="J110">
            <v>9</v>
          </cell>
          <cell r="K110">
            <v>10</v>
          </cell>
          <cell r="L110">
            <v>11</v>
          </cell>
          <cell r="M110">
            <v>12</v>
          </cell>
          <cell r="N110">
            <v>13</v>
          </cell>
          <cell r="O110">
            <v>14</v>
          </cell>
          <cell r="P110">
            <v>15</v>
          </cell>
          <cell r="Q110">
            <v>16</v>
          </cell>
          <cell r="R110">
            <v>17</v>
          </cell>
          <cell r="S110">
            <v>18</v>
          </cell>
          <cell r="T110">
            <v>19</v>
          </cell>
          <cell r="U110">
            <v>20</v>
          </cell>
          <cell r="V110">
            <v>21</v>
          </cell>
          <cell r="W110">
            <v>22</v>
          </cell>
          <cell r="X110">
            <v>23</v>
          </cell>
          <cell r="Y110">
            <v>24</v>
          </cell>
          <cell r="Z110">
            <v>25</v>
          </cell>
          <cell r="AA110">
            <v>26</v>
          </cell>
          <cell r="AB110">
            <v>27</v>
          </cell>
          <cell r="AC110">
            <v>28</v>
          </cell>
          <cell r="AD110">
            <v>29</v>
          </cell>
          <cell r="AE110">
            <v>30</v>
          </cell>
          <cell r="AF110">
            <v>31</v>
          </cell>
          <cell r="AG110">
            <v>32</v>
          </cell>
          <cell r="AH110">
            <v>33</v>
          </cell>
          <cell r="AI110">
            <v>34</v>
          </cell>
          <cell r="AJ110">
            <v>35</v>
          </cell>
          <cell r="AK110">
            <v>36</v>
          </cell>
          <cell r="AL110">
            <v>37</v>
          </cell>
          <cell r="AM110">
            <v>38</v>
          </cell>
          <cell r="AN110">
            <v>39</v>
          </cell>
          <cell r="AP110">
            <v>40</v>
          </cell>
          <cell r="AQ110">
            <v>41</v>
          </cell>
          <cell r="AR110">
            <v>42</v>
          </cell>
          <cell r="AS110">
            <v>43</v>
          </cell>
          <cell r="AT110">
            <v>44</v>
          </cell>
          <cell r="AU110">
            <v>45</v>
          </cell>
          <cell r="AV110">
            <v>46</v>
          </cell>
          <cell r="AW110">
            <v>47</v>
          </cell>
          <cell r="AX110">
            <v>48</v>
          </cell>
          <cell r="AY110">
            <v>49</v>
          </cell>
          <cell r="AZ110">
            <v>50</v>
          </cell>
          <cell r="BA110">
            <v>51</v>
          </cell>
          <cell r="BB110">
            <v>52</v>
          </cell>
          <cell r="BC110">
            <v>53</v>
          </cell>
          <cell r="BD110">
            <v>54</v>
          </cell>
          <cell r="BE110">
            <v>55</v>
          </cell>
        </row>
        <row r="111">
          <cell r="B111" t="str">
            <v>II.</v>
          </cell>
          <cell r="C111" t="str">
            <v>ИНВЕСТИЦИОННАЯ ДЕЯТЕЛЬНОСТЬ</v>
          </cell>
        </row>
        <row r="112">
          <cell r="B112" t="str">
            <v>10.1</v>
          </cell>
          <cell r="C112" t="str">
            <v>Реализация основных средств, нематериальных активов</v>
          </cell>
          <cell r="D112">
            <v>2415.0052572</v>
          </cell>
          <cell r="E112">
            <v>551.95679999999993</v>
          </cell>
          <cell r="F112">
            <v>63.548457199999987</v>
          </cell>
          <cell r="G112">
            <v>536.9</v>
          </cell>
          <cell r="H112">
            <v>1262.5999999999999</v>
          </cell>
          <cell r="I112">
            <v>3022.7</v>
          </cell>
          <cell r="J112">
            <v>107.9</v>
          </cell>
          <cell r="K112">
            <v>63.8</v>
          </cell>
          <cell r="L112">
            <v>0</v>
          </cell>
          <cell r="M112">
            <v>2851</v>
          </cell>
          <cell r="N112">
            <v>3022.7</v>
          </cell>
          <cell r="O112">
            <v>107.9</v>
          </cell>
          <cell r="P112">
            <v>63.8</v>
          </cell>
          <cell r="Q112">
            <v>0</v>
          </cell>
          <cell r="R112">
            <v>2851</v>
          </cell>
          <cell r="S112">
            <v>0</v>
          </cell>
          <cell r="X112">
            <v>0</v>
          </cell>
          <cell r="AC112">
            <v>640.4</v>
          </cell>
          <cell r="AD112">
            <v>32.705257199999778</v>
          </cell>
          <cell r="AE112">
            <v>1084.4567999999999</v>
          </cell>
          <cell r="AF112">
            <v>1084.2052572</v>
          </cell>
          <cell r="AG112">
            <v>1621.1052571999999</v>
          </cell>
          <cell r="AH112">
            <v>32.705257199999778</v>
          </cell>
          <cell r="AJ112">
            <v>0</v>
          </cell>
          <cell r="AP112">
            <v>17327.12</v>
          </cell>
          <cell r="AQ112">
            <v>17327.12</v>
          </cell>
          <cell r="AR112">
            <v>32.705257199999323</v>
          </cell>
          <cell r="AT112">
            <v>18511.84</v>
          </cell>
          <cell r="AU112">
            <v>18511.84</v>
          </cell>
          <cell r="AV112">
            <v>32.705257199999323</v>
          </cell>
          <cell r="AX112">
            <v>19696.597759999997</v>
          </cell>
          <cell r="AY112">
            <v>21217.9</v>
          </cell>
          <cell r="AZ112">
            <v>-1488.5969828000052</v>
          </cell>
          <cell r="BB112">
            <v>0</v>
          </cell>
          <cell r="BD112">
            <v>-1488.5969828000052</v>
          </cell>
        </row>
        <row r="113">
          <cell r="B113" t="str">
            <v>10.2</v>
          </cell>
          <cell r="C113" t="str">
            <v>Долгосрочные финансовые вложения (возврат)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</row>
        <row r="114">
          <cell r="B114" t="str">
            <v>10.2.1</v>
          </cell>
          <cell r="C114" t="str">
            <v>Акции (продажа)</v>
          </cell>
          <cell r="D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S114">
            <v>0</v>
          </cell>
          <cell r="X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J114">
            <v>0</v>
          </cell>
          <cell r="AR114">
            <v>0</v>
          </cell>
          <cell r="AV114">
            <v>0</v>
          </cell>
          <cell r="AZ114">
            <v>0</v>
          </cell>
          <cell r="BD114">
            <v>0</v>
          </cell>
        </row>
        <row r="115">
          <cell r="B115" t="str">
            <v>10.2.2</v>
          </cell>
          <cell r="C115" t="str">
            <v>Векселя (предьявление к оплате)</v>
          </cell>
          <cell r="D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S115">
            <v>0</v>
          </cell>
          <cell r="X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J115">
            <v>0</v>
          </cell>
          <cell r="AR115">
            <v>0</v>
          </cell>
          <cell r="AV115">
            <v>0</v>
          </cell>
          <cell r="AZ115">
            <v>0</v>
          </cell>
          <cell r="BD115">
            <v>0</v>
          </cell>
        </row>
        <row r="116">
          <cell r="B116" t="str">
            <v>10.2.3</v>
          </cell>
          <cell r="C116" t="str">
            <v>Депозит (возврат)</v>
          </cell>
          <cell r="D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S116">
            <v>0</v>
          </cell>
          <cell r="X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J116">
            <v>0</v>
          </cell>
          <cell r="AR116">
            <v>0</v>
          </cell>
          <cell r="AV116">
            <v>0</v>
          </cell>
          <cell r="AZ116">
            <v>0</v>
          </cell>
          <cell r="BD116">
            <v>0</v>
          </cell>
        </row>
        <row r="117">
          <cell r="B117" t="str">
            <v>10.2.4</v>
          </cell>
          <cell r="C117" t="str">
            <v>Займы выданные (возврат)</v>
          </cell>
          <cell r="D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S117">
            <v>0</v>
          </cell>
          <cell r="X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J117">
            <v>0</v>
          </cell>
          <cell r="AR117">
            <v>0</v>
          </cell>
          <cell r="AV117">
            <v>0</v>
          </cell>
          <cell r="AZ117">
            <v>0</v>
          </cell>
          <cell r="BD117">
            <v>0</v>
          </cell>
        </row>
        <row r="118">
          <cell r="B118" t="str">
            <v>10.2.5</v>
          </cell>
          <cell r="C118" t="str">
            <v>Реализация прочих долгосрочных финансовых вложений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S118">
            <v>0</v>
          </cell>
          <cell r="X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J118">
            <v>0</v>
          </cell>
          <cell r="AP118">
            <v>0</v>
          </cell>
          <cell r="AR118">
            <v>0</v>
          </cell>
          <cell r="AT118">
            <v>0</v>
          </cell>
          <cell r="AV118">
            <v>0</v>
          </cell>
          <cell r="AX118">
            <v>0</v>
          </cell>
          <cell r="AZ118">
            <v>0</v>
          </cell>
          <cell r="BB118">
            <v>0</v>
          </cell>
          <cell r="BD118">
            <v>0</v>
          </cell>
        </row>
        <row r="119">
          <cell r="B119" t="str">
            <v>10.2а</v>
          </cell>
          <cell r="C119" t="str">
            <v>из строки 10.2 Вложение средств полученных от IPO (возврат)</v>
          </cell>
          <cell r="D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S119">
            <v>0</v>
          </cell>
          <cell r="X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J119">
            <v>0</v>
          </cell>
          <cell r="AR119">
            <v>0</v>
          </cell>
          <cell r="AV119">
            <v>0</v>
          </cell>
          <cell r="AZ119">
            <v>0</v>
          </cell>
          <cell r="BD119">
            <v>0</v>
          </cell>
        </row>
        <row r="120">
          <cell r="B120" t="str">
            <v>10.3</v>
          </cell>
          <cell r="C120" t="str">
            <v>Прочие поступления от инвестиционной деятельности *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</row>
        <row r="121">
          <cell r="B121" t="str">
            <v>10.</v>
          </cell>
          <cell r="C121" t="str">
            <v>ВСЕГО ПРИТОК ОТ ИНВЕСТИЦИОННОЙ ДЕЯТЕЛЬНОСТИ</v>
          </cell>
          <cell r="D121">
            <v>2415.0052572</v>
          </cell>
          <cell r="E121">
            <v>551.95679999999993</v>
          </cell>
          <cell r="F121">
            <v>63.548457199999987</v>
          </cell>
          <cell r="G121">
            <v>536.9</v>
          </cell>
          <cell r="H121">
            <v>1262.5999999999999</v>
          </cell>
          <cell r="I121">
            <v>3022.7</v>
          </cell>
          <cell r="J121">
            <v>107.9</v>
          </cell>
          <cell r="K121">
            <v>63.8</v>
          </cell>
          <cell r="L121">
            <v>0</v>
          </cell>
          <cell r="M121">
            <v>2851</v>
          </cell>
          <cell r="N121">
            <v>3022.7</v>
          </cell>
          <cell r="O121">
            <v>107.9</v>
          </cell>
          <cell r="P121">
            <v>63.8</v>
          </cell>
          <cell r="Q121">
            <v>0</v>
          </cell>
          <cell r="R121">
            <v>2851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640.4</v>
          </cell>
          <cell r="AD121">
            <v>32.705257199999778</v>
          </cell>
          <cell r="AE121">
            <v>1084.4567999999999</v>
          </cell>
          <cell r="AF121">
            <v>1084.2052572</v>
          </cell>
          <cell r="AG121">
            <v>1621.1052571999999</v>
          </cell>
          <cell r="AH121">
            <v>32.705257199999778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P121">
            <v>17327.12</v>
          </cell>
          <cell r="AQ121">
            <v>17327.12</v>
          </cell>
          <cell r="AR121">
            <v>32.705257199999323</v>
          </cell>
          <cell r="AS121">
            <v>0</v>
          </cell>
          <cell r="AT121">
            <v>18511.84</v>
          </cell>
          <cell r="AU121">
            <v>18511.84</v>
          </cell>
          <cell r="AV121">
            <v>32.705257199999323</v>
          </cell>
          <cell r="AW121">
            <v>0</v>
          </cell>
          <cell r="AX121">
            <v>19696.597759999997</v>
          </cell>
          <cell r="AY121">
            <v>21217.9</v>
          </cell>
          <cell r="AZ121">
            <v>-1488.5969828000052</v>
          </cell>
          <cell r="BA121">
            <v>0</v>
          </cell>
          <cell r="BB121">
            <v>0</v>
          </cell>
          <cell r="BC121">
            <v>0</v>
          </cell>
          <cell r="BD121">
            <v>-1488.5969828000052</v>
          </cell>
          <cell r="BE121">
            <v>0</v>
          </cell>
        </row>
        <row r="123">
          <cell r="AP123" t="str">
            <v>2009 год (прогноз)</v>
          </cell>
          <cell r="AT123" t="str">
            <v>2010 год (прогноз)</v>
          </cell>
          <cell r="AX123" t="str">
            <v>2011 год (прогноз)</v>
          </cell>
          <cell r="BB123" t="str">
            <v>2012 год (прогноз)</v>
          </cell>
        </row>
        <row r="124">
          <cell r="B124" t="str">
            <v>№ п/п</v>
          </cell>
          <cell r="C124" t="str">
            <v>Наименование статей</v>
          </cell>
          <cell r="D124" t="str">
            <v>Выручка или возникновение прочих оснований для поступления</v>
          </cell>
          <cell r="I124" t="str">
            <v>Общий объем поступления (в т.ч. ДС и неденежные расчеты)</v>
          </cell>
          <cell r="N124" t="str">
            <v>в т.ч. поступление ДС</v>
          </cell>
          <cell r="S124" t="str">
            <v>в т.ч. неденежные расчеты</v>
          </cell>
          <cell r="X124" t="str">
            <v>Списание / восстановление задолженности</v>
          </cell>
          <cell r="AC124" t="str">
            <v>Активное сальдо (дебиторская задолженность)</v>
          </cell>
          <cell r="AI124" t="str">
            <v>Пассивное сальдо (КЗ и авансы полученные)</v>
          </cell>
          <cell r="AP124" t="str">
            <v>Выручка или возникновение прочих оснований для поступления</v>
          </cell>
          <cell r="AQ124" t="str">
            <v>Общий объем поступления</v>
          </cell>
          <cell r="AR124" t="str">
            <v>Сальдо на конец года.</v>
          </cell>
          <cell r="AT124" t="str">
            <v>Выручка или возникновение прочих оснований для поступления</v>
          </cell>
          <cell r="AU124" t="str">
            <v>Общий объем поступления</v>
          </cell>
          <cell r="AV124" t="str">
            <v>Сальдо на конец года.</v>
          </cell>
          <cell r="AX124" t="str">
            <v>Выручка или возникновение прочих оснований для поступления</v>
          </cell>
          <cell r="AY124" t="str">
            <v>Общий объем поступления</v>
          </cell>
          <cell r="AZ124" t="str">
            <v>Сальдо на конец года.</v>
          </cell>
          <cell r="BB124" t="str">
            <v>Выручка или возникновение прочих оснований для поступления</v>
          </cell>
          <cell r="BC124" t="str">
            <v>Общий объем поступления</v>
          </cell>
          <cell r="BD124" t="str">
            <v>Сальдо на конец года.</v>
          </cell>
        </row>
        <row r="125">
          <cell r="D125" t="str">
            <v>Итого за год</v>
          </cell>
          <cell r="E125" t="str">
            <v>В том числе по кварталам</v>
          </cell>
          <cell r="I125" t="str">
            <v>Итого за год</v>
          </cell>
          <cell r="J125" t="str">
            <v>В том числе по кварталам</v>
          </cell>
          <cell r="N125" t="str">
            <v>Итого за год</v>
          </cell>
          <cell r="O125" t="str">
            <v>В том числе по кварталам</v>
          </cell>
          <cell r="S125" t="str">
            <v>Итого за год</v>
          </cell>
          <cell r="T125" t="str">
            <v>В том числе по кварталам</v>
          </cell>
          <cell r="X125" t="str">
            <v>Итого за год</v>
          </cell>
          <cell r="Y125" t="str">
            <v>В том числе по кварталам</v>
          </cell>
          <cell r="AC125" t="str">
            <v>На начало года</v>
          </cell>
          <cell r="AD125" t="str">
            <v>На конец года</v>
          </cell>
          <cell r="AE125" t="str">
            <v>На конец периодов</v>
          </cell>
          <cell r="AI125" t="str">
            <v>На начало года</v>
          </cell>
          <cell r="AJ125" t="str">
            <v>На конец года</v>
          </cell>
          <cell r="AK125" t="str">
            <v>На конец периодов</v>
          </cell>
          <cell r="AQ125" t="str">
            <v>Итого за год</v>
          </cell>
          <cell r="AR125" t="str">
            <v>Активное (дебиторская задолжен.)</v>
          </cell>
          <cell r="AS125" t="str">
            <v>Пассивное (авансы получен.)</v>
          </cell>
          <cell r="AU125" t="str">
            <v>Итого за год</v>
          </cell>
          <cell r="AV125" t="str">
            <v>Активное (дебиторская задолжен.)</v>
          </cell>
          <cell r="AW125" t="str">
            <v>Пассивное (авансы получен.)</v>
          </cell>
          <cell r="AY125" t="str">
            <v>Итого за год</v>
          </cell>
          <cell r="AZ125" t="str">
            <v>Активное (дебиторская задолжен.)</v>
          </cell>
          <cell r="BA125" t="str">
            <v>Пассивное (авансы получен.)</v>
          </cell>
          <cell r="BC125" t="str">
            <v>Итого за год</v>
          </cell>
          <cell r="BD125" t="str">
            <v>Активное (дебиторская задолжен.)</v>
          </cell>
          <cell r="BE125" t="str">
            <v>Пассивное (авансы получен.)</v>
          </cell>
        </row>
        <row r="126">
          <cell r="E126" t="str">
            <v>I</v>
          </cell>
          <cell r="F126" t="str">
            <v>II</v>
          </cell>
          <cell r="G126" t="str">
            <v>III</v>
          </cell>
          <cell r="H126" t="str">
            <v>IV</v>
          </cell>
          <cell r="J126" t="str">
            <v>I</v>
          </cell>
          <cell r="K126" t="str">
            <v>II</v>
          </cell>
          <cell r="L126" t="str">
            <v>III</v>
          </cell>
          <cell r="M126" t="str">
            <v>IV</v>
          </cell>
          <cell r="O126" t="str">
            <v>I</v>
          </cell>
          <cell r="P126" t="str">
            <v>II</v>
          </cell>
          <cell r="Q126" t="str">
            <v>III</v>
          </cell>
          <cell r="R126" t="str">
            <v>IV</v>
          </cell>
          <cell r="T126" t="str">
            <v>I</v>
          </cell>
          <cell r="U126" t="str">
            <v>II</v>
          </cell>
          <cell r="V126" t="str">
            <v>III</v>
          </cell>
          <cell r="W126" t="str">
            <v>IV</v>
          </cell>
          <cell r="Y126" t="str">
            <v>I</v>
          </cell>
          <cell r="Z126" t="str">
            <v>II</v>
          </cell>
          <cell r="AA126" t="str">
            <v>III</v>
          </cell>
          <cell r="AB126" t="str">
            <v>IV</v>
          </cell>
          <cell r="AE126" t="str">
            <v>I</v>
          </cell>
          <cell r="AF126" t="str">
            <v>II</v>
          </cell>
          <cell r="AG126" t="str">
            <v>III</v>
          </cell>
          <cell r="AH126" t="str">
            <v>IV</v>
          </cell>
          <cell r="AK126" t="str">
            <v>I</v>
          </cell>
          <cell r="AL126" t="str">
            <v>II</v>
          </cell>
          <cell r="AM126" t="str">
            <v>III</v>
          </cell>
          <cell r="AN126" t="str">
            <v>IV</v>
          </cell>
        </row>
        <row r="127">
          <cell r="B127">
            <v>1</v>
          </cell>
          <cell r="C127">
            <v>2</v>
          </cell>
          <cell r="D127">
            <v>3</v>
          </cell>
          <cell r="E127">
            <v>4</v>
          </cell>
          <cell r="F127">
            <v>5</v>
          </cell>
          <cell r="G127">
            <v>6</v>
          </cell>
          <cell r="H127">
            <v>7</v>
          </cell>
          <cell r="I127">
            <v>8</v>
          </cell>
          <cell r="J127">
            <v>9</v>
          </cell>
          <cell r="K127">
            <v>10</v>
          </cell>
          <cell r="L127">
            <v>11</v>
          </cell>
          <cell r="M127">
            <v>12</v>
          </cell>
          <cell r="N127">
            <v>13</v>
          </cell>
          <cell r="O127">
            <v>14</v>
          </cell>
          <cell r="P127">
            <v>15</v>
          </cell>
          <cell r="Q127">
            <v>16</v>
          </cell>
          <cell r="R127">
            <v>17</v>
          </cell>
          <cell r="S127">
            <v>18</v>
          </cell>
          <cell r="T127">
            <v>19</v>
          </cell>
          <cell r="U127">
            <v>20</v>
          </cell>
          <cell r="V127">
            <v>21</v>
          </cell>
          <cell r="W127">
            <v>22</v>
          </cell>
          <cell r="X127">
            <v>23</v>
          </cell>
          <cell r="Y127">
            <v>24</v>
          </cell>
          <cell r="Z127">
            <v>25</v>
          </cell>
          <cell r="AA127">
            <v>26</v>
          </cell>
          <cell r="AB127">
            <v>27</v>
          </cell>
          <cell r="AC127">
            <v>28</v>
          </cell>
          <cell r="AD127">
            <v>29</v>
          </cell>
          <cell r="AE127">
            <v>30</v>
          </cell>
          <cell r="AF127">
            <v>31</v>
          </cell>
          <cell r="AG127">
            <v>32</v>
          </cell>
          <cell r="AH127">
            <v>33</v>
          </cell>
          <cell r="AI127">
            <v>34</v>
          </cell>
          <cell r="AJ127">
            <v>35</v>
          </cell>
          <cell r="AK127">
            <v>36</v>
          </cell>
          <cell r="AL127">
            <v>37</v>
          </cell>
          <cell r="AM127">
            <v>38</v>
          </cell>
          <cell r="AN127">
            <v>39</v>
          </cell>
          <cell r="AP127">
            <v>40</v>
          </cell>
          <cell r="AQ127">
            <v>41</v>
          </cell>
          <cell r="AR127">
            <v>42</v>
          </cell>
          <cell r="AS127">
            <v>43</v>
          </cell>
          <cell r="AT127">
            <v>44</v>
          </cell>
          <cell r="AU127">
            <v>45</v>
          </cell>
          <cell r="AV127">
            <v>46</v>
          </cell>
          <cell r="AW127">
            <v>47</v>
          </cell>
          <cell r="AX127">
            <v>48</v>
          </cell>
          <cell r="AY127">
            <v>49</v>
          </cell>
          <cell r="AZ127">
            <v>50</v>
          </cell>
          <cell r="BA127">
            <v>51</v>
          </cell>
          <cell r="BB127">
            <v>52</v>
          </cell>
          <cell r="BC127">
            <v>53</v>
          </cell>
          <cell r="BD127">
            <v>54</v>
          </cell>
          <cell r="BE127">
            <v>55</v>
          </cell>
        </row>
        <row r="128">
          <cell r="B128" t="str">
            <v>III.</v>
          </cell>
          <cell r="C128" t="str">
            <v>ФИНАНСОВАЯ ДЕЯТЕЛЬНОСТЬ</v>
          </cell>
        </row>
        <row r="129">
          <cell r="B129" t="str">
            <v>11.</v>
          </cell>
          <cell r="C129" t="str">
            <v>Кредиты и займы (получение)</v>
          </cell>
          <cell r="D129">
            <v>1422444.45</v>
          </cell>
          <cell r="E129">
            <v>503457.5</v>
          </cell>
          <cell r="F129">
            <v>599279.69999999995</v>
          </cell>
          <cell r="G129">
            <v>202628.05</v>
          </cell>
          <cell r="H129">
            <v>117079.2</v>
          </cell>
          <cell r="I129">
            <v>1422444.45</v>
          </cell>
          <cell r="J129">
            <v>503457.5</v>
          </cell>
          <cell r="K129">
            <v>599279.69999999995</v>
          </cell>
          <cell r="L129">
            <v>202628.05</v>
          </cell>
          <cell r="M129">
            <v>117079.2</v>
          </cell>
          <cell r="N129">
            <v>1422444.45</v>
          </cell>
          <cell r="O129">
            <v>503457.5</v>
          </cell>
          <cell r="P129">
            <v>599279.69999999995</v>
          </cell>
          <cell r="Q129">
            <v>202628.05</v>
          </cell>
          <cell r="R129">
            <v>117079.2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P129">
            <v>193500</v>
          </cell>
          <cell r="AQ129">
            <v>193500</v>
          </cell>
          <cell r="AR129">
            <v>0</v>
          </cell>
          <cell r="AS129">
            <v>0</v>
          </cell>
          <cell r="AT129">
            <v>174710</v>
          </cell>
          <cell r="AU129">
            <v>174710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0</v>
          </cell>
          <cell r="BD129">
            <v>0</v>
          </cell>
          <cell r="BE129">
            <v>0</v>
          </cell>
        </row>
        <row r="130">
          <cell r="B130" t="str">
            <v>11.1</v>
          </cell>
          <cell r="C130" t="str">
            <v>Долгосрочные кредиты и займы</v>
          </cell>
          <cell r="D130">
            <v>548662.25</v>
          </cell>
          <cell r="E130">
            <v>93283</v>
          </cell>
          <cell r="F130">
            <v>135672</v>
          </cell>
          <cell r="G130">
            <v>202628.05</v>
          </cell>
          <cell r="H130">
            <v>117079.2</v>
          </cell>
          <cell r="I130">
            <v>548662.25</v>
          </cell>
          <cell r="J130">
            <v>93283</v>
          </cell>
          <cell r="K130">
            <v>135672</v>
          </cell>
          <cell r="L130">
            <v>202628.05</v>
          </cell>
          <cell r="M130">
            <v>117079.2</v>
          </cell>
          <cell r="N130">
            <v>548662.25</v>
          </cell>
          <cell r="O130">
            <v>93283</v>
          </cell>
          <cell r="P130">
            <v>135672</v>
          </cell>
          <cell r="Q130">
            <v>202628.05</v>
          </cell>
          <cell r="R130">
            <v>117079.2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P130">
            <v>63500</v>
          </cell>
          <cell r="AQ130">
            <v>63500</v>
          </cell>
          <cell r="AR130">
            <v>0</v>
          </cell>
          <cell r="AS130">
            <v>0</v>
          </cell>
          <cell r="AT130">
            <v>44710</v>
          </cell>
          <cell r="AU130">
            <v>44710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0</v>
          </cell>
        </row>
        <row r="131">
          <cell r="B131" t="str">
            <v>11.1.1</v>
          </cell>
          <cell r="C131" t="str">
            <v>Долгосрочные кредиты</v>
          </cell>
          <cell r="D131">
            <v>548662.25</v>
          </cell>
          <cell r="E131">
            <v>93283</v>
          </cell>
          <cell r="F131">
            <v>135672</v>
          </cell>
          <cell r="G131">
            <v>202628.05</v>
          </cell>
          <cell r="H131">
            <v>117079.2</v>
          </cell>
          <cell r="I131">
            <v>548662.25</v>
          </cell>
          <cell r="J131">
            <v>93283</v>
          </cell>
          <cell r="K131">
            <v>135672</v>
          </cell>
          <cell r="L131">
            <v>202628.05</v>
          </cell>
          <cell r="M131">
            <v>117079.2</v>
          </cell>
          <cell r="N131">
            <v>548662.25</v>
          </cell>
          <cell r="O131">
            <v>93283</v>
          </cell>
          <cell r="P131">
            <v>135672</v>
          </cell>
          <cell r="Q131">
            <v>202628.05</v>
          </cell>
          <cell r="R131">
            <v>117079.2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0</v>
          </cell>
          <cell r="BB131">
            <v>0</v>
          </cell>
          <cell r="BC131">
            <v>0</v>
          </cell>
          <cell r="BD131">
            <v>0</v>
          </cell>
          <cell r="BE131">
            <v>0</v>
          </cell>
        </row>
        <row r="132">
          <cell r="B132" t="str">
            <v>11.1.1.1</v>
          </cell>
          <cell r="C132" t="str">
            <v>Долгосрочные кредиты ОАО РАО "ЕЭС России"</v>
          </cell>
          <cell r="D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S132">
            <v>0</v>
          </cell>
          <cell r="X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J132">
            <v>0</v>
          </cell>
          <cell r="AR132">
            <v>0</v>
          </cell>
          <cell r="AV132">
            <v>0</v>
          </cell>
          <cell r="AZ132">
            <v>0</v>
          </cell>
          <cell r="BD132">
            <v>0</v>
          </cell>
        </row>
        <row r="133">
          <cell r="B133" t="str">
            <v>11.1.1.2</v>
          </cell>
          <cell r="C133" t="str">
            <v>Долгосрочные кредиты под поручительство ОАО РАО "ЕЭС России"</v>
          </cell>
          <cell r="D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S133">
            <v>0</v>
          </cell>
          <cell r="X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J133">
            <v>0</v>
          </cell>
          <cell r="AR133">
            <v>0</v>
          </cell>
          <cell r="AV133">
            <v>0</v>
          </cell>
          <cell r="AZ133">
            <v>0</v>
          </cell>
          <cell r="BD133">
            <v>0</v>
          </cell>
        </row>
        <row r="134">
          <cell r="B134" t="str">
            <v>11.1.1.3</v>
          </cell>
          <cell r="C134" t="str">
            <v>Долгосрочные кредиты под поручительство ОГК/ТГК</v>
          </cell>
          <cell r="D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S134">
            <v>0</v>
          </cell>
          <cell r="X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J134">
            <v>0</v>
          </cell>
          <cell r="AR134">
            <v>0</v>
          </cell>
          <cell r="AV134">
            <v>0</v>
          </cell>
          <cell r="AZ134">
            <v>0</v>
          </cell>
          <cell r="BD134">
            <v>0</v>
          </cell>
        </row>
        <row r="135">
          <cell r="B135" t="str">
            <v>11.1.1.4</v>
          </cell>
          <cell r="C135" t="str">
            <v>Долгосрочные кредиты (остальные)</v>
          </cell>
          <cell r="D135">
            <v>548662.25</v>
          </cell>
          <cell r="E135">
            <v>93283</v>
          </cell>
          <cell r="F135">
            <v>135672</v>
          </cell>
          <cell r="G135">
            <v>202628.05</v>
          </cell>
          <cell r="H135">
            <v>117079.2</v>
          </cell>
          <cell r="I135">
            <v>548662.25</v>
          </cell>
          <cell r="J135">
            <v>93283</v>
          </cell>
          <cell r="K135">
            <v>135672</v>
          </cell>
          <cell r="L135">
            <v>202628.05</v>
          </cell>
          <cell r="M135">
            <v>117079.2</v>
          </cell>
          <cell r="N135">
            <v>548662.25</v>
          </cell>
          <cell r="O135">
            <v>93283</v>
          </cell>
          <cell r="P135">
            <v>135672</v>
          </cell>
          <cell r="Q135">
            <v>202628.05</v>
          </cell>
          <cell r="R135">
            <v>117079.2</v>
          </cell>
          <cell r="S135">
            <v>0</v>
          </cell>
          <cell r="X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J135">
            <v>0</v>
          </cell>
          <cell r="AR135">
            <v>0</v>
          </cell>
          <cell r="AV135">
            <v>0</v>
          </cell>
          <cell r="AZ135">
            <v>0</v>
          </cell>
          <cell r="BD135">
            <v>0</v>
          </cell>
        </row>
        <row r="136">
          <cell r="B136" t="str">
            <v>11.1.2</v>
          </cell>
          <cell r="C136" t="str">
            <v>Долгосрочные займы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P136">
            <v>63500</v>
          </cell>
          <cell r="AQ136">
            <v>63500</v>
          </cell>
          <cell r="AR136">
            <v>0</v>
          </cell>
          <cell r="AS136">
            <v>0</v>
          </cell>
          <cell r="AT136">
            <v>44710</v>
          </cell>
          <cell r="AU136">
            <v>44710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</row>
        <row r="137">
          <cell r="B137" t="str">
            <v>11.1.2.1</v>
          </cell>
          <cell r="C137" t="str">
            <v>Долгосрочные займы от ОГК/ТГК</v>
          </cell>
          <cell r="D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S137">
            <v>0</v>
          </cell>
          <cell r="X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J137">
            <v>0</v>
          </cell>
          <cell r="AR137">
            <v>0</v>
          </cell>
          <cell r="AV137">
            <v>0</v>
          </cell>
          <cell r="AZ137">
            <v>0</v>
          </cell>
          <cell r="BD137">
            <v>0</v>
          </cell>
        </row>
        <row r="138">
          <cell r="B138" t="str">
            <v>11.1.2.2</v>
          </cell>
          <cell r="C138" t="str">
            <v>Облигационный заем (размещение)</v>
          </cell>
          <cell r="D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S138">
            <v>0</v>
          </cell>
          <cell r="X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J138">
            <v>0</v>
          </cell>
          <cell r="AR138">
            <v>0</v>
          </cell>
          <cell r="AV138">
            <v>0</v>
          </cell>
          <cell r="AZ138">
            <v>0</v>
          </cell>
          <cell r="BD138">
            <v>0</v>
          </cell>
        </row>
        <row r="139">
          <cell r="B139" t="str">
            <v>11.1.2.3</v>
          </cell>
          <cell r="C139" t="str">
            <v>Долгосрочные займы (остальные)</v>
          </cell>
          <cell r="D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S139">
            <v>0</v>
          </cell>
          <cell r="X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J139">
            <v>0</v>
          </cell>
          <cell r="AP139">
            <v>63500</v>
          </cell>
          <cell r="AQ139">
            <v>63500</v>
          </cell>
          <cell r="AR139">
            <v>0</v>
          </cell>
          <cell r="AT139">
            <v>44710</v>
          </cell>
          <cell r="AU139">
            <v>44710</v>
          </cell>
          <cell r="AV139">
            <v>0</v>
          </cell>
          <cell r="AZ139">
            <v>0</v>
          </cell>
          <cell r="BD139">
            <v>0</v>
          </cell>
        </row>
        <row r="140">
          <cell r="B140" t="str">
            <v>11.2</v>
          </cell>
          <cell r="C140" t="str">
            <v>Краткосрочные кредиты и займы</v>
          </cell>
          <cell r="D140">
            <v>873782.2</v>
          </cell>
          <cell r="E140">
            <v>410174.5</v>
          </cell>
          <cell r="F140">
            <v>463607.7</v>
          </cell>
          <cell r="G140">
            <v>0</v>
          </cell>
          <cell r="H140">
            <v>0</v>
          </cell>
          <cell r="I140">
            <v>873782.2</v>
          </cell>
          <cell r="J140">
            <v>410174.5</v>
          </cell>
          <cell r="K140">
            <v>463607.7</v>
          </cell>
          <cell r="L140">
            <v>0</v>
          </cell>
          <cell r="M140">
            <v>0</v>
          </cell>
          <cell r="N140">
            <v>873782.2</v>
          </cell>
          <cell r="O140">
            <v>410174.5</v>
          </cell>
          <cell r="P140">
            <v>463607.7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P140">
            <v>130000</v>
          </cell>
          <cell r="AQ140">
            <v>130000</v>
          </cell>
          <cell r="AR140">
            <v>0</v>
          </cell>
          <cell r="AS140">
            <v>0</v>
          </cell>
          <cell r="AT140">
            <v>130000</v>
          </cell>
          <cell r="AU140">
            <v>130000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</row>
        <row r="141">
          <cell r="B141" t="str">
            <v>11.2.1</v>
          </cell>
          <cell r="C141" t="str">
            <v>Краткосрочные кредиты</v>
          </cell>
          <cell r="D141">
            <v>873782.2</v>
          </cell>
          <cell r="E141">
            <v>410174.5</v>
          </cell>
          <cell r="F141">
            <v>463607.7</v>
          </cell>
          <cell r="G141">
            <v>0</v>
          </cell>
          <cell r="H141">
            <v>0</v>
          </cell>
          <cell r="I141">
            <v>873782.2</v>
          </cell>
          <cell r="J141">
            <v>410174.5</v>
          </cell>
          <cell r="K141">
            <v>463607.7</v>
          </cell>
          <cell r="L141">
            <v>0</v>
          </cell>
          <cell r="M141">
            <v>0</v>
          </cell>
          <cell r="N141">
            <v>873782.2</v>
          </cell>
          <cell r="O141">
            <v>410174.5</v>
          </cell>
          <cell r="P141">
            <v>463607.7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P141">
            <v>130000</v>
          </cell>
          <cell r="AQ141">
            <v>130000</v>
          </cell>
          <cell r="AR141">
            <v>0</v>
          </cell>
          <cell r="AS141">
            <v>0</v>
          </cell>
          <cell r="AT141">
            <v>130000</v>
          </cell>
          <cell r="AU141">
            <v>130000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</row>
        <row r="142">
          <cell r="B142" t="str">
            <v>11.2.1.1</v>
          </cell>
          <cell r="C142" t="str">
            <v>Краткосрочные кредиты под поручительство ОАО РАО "ЕЭС России"</v>
          </cell>
          <cell r="D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S142">
            <v>0</v>
          </cell>
          <cell r="X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J142">
            <v>0</v>
          </cell>
          <cell r="AR142">
            <v>0</v>
          </cell>
          <cell r="AV142">
            <v>0</v>
          </cell>
          <cell r="AZ142">
            <v>0</v>
          </cell>
          <cell r="BD142">
            <v>0</v>
          </cell>
        </row>
        <row r="143">
          <cell r="B143" t="str">
            <v>11.2.1.2</v>
          </cell>
          <cell r="C143" t="str">
            <v>Краткосрочные кредиты под поручительство ТГК/ОГК</v>
          </cell>
          <cell r="D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S143">
            <v>0</v>
          </cell>
          <cell r="X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J143">
            <v>0</v>
          </cell>
          <cell r="AR143">
            <v>0</v>
          </cell>
          <cell r="AV143">
            <v>0</v>
          </cell>
          <cell r="AZ143">
            <v>0</v>
          </cell>
          <cell r="BD143">
            <v>0</v>
          </cell>
        </row>
        <row r="144">
          <cell r="B144" t="str">
            <v>11.2.1.3</v>
          </cell>
          <cell r="C144" t="str">
            <v>Краткосрочные кредиты (остальные)</v>
          </cell>
          <cell r="D144">
            <v>873782.2</v>
          </cell>
          <cell r="E144">
            <v>410174.5</v>
          </cell>
          <cell r="F144">
            <v>463607.7</v>
          </cell>
          <cell r="I144">
            <v>873782.2</v>
          </cell>
          <cell r="J144">
            <v>410174.5</v>
          </cell>
          <cell r="K144">
            <v>463607.7</v>
          </cell>
          <cell r="L144">
            <v>0</v>
          </cell>
          <cell r="M144">
            <v>0</v>
          </cell>
          <cell r="N144">
            <v>873782.2</v>
          </cell>
          <cell r="O144">
            <v>410174.5</v>
          </cell>
          <cell r="P144">
            <v>463607.7</v>
          </cell>
          <cell r="S144">
            <v>0</v>
          </cell>
          <cell r="X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J144">
            <v>0</v>
          </cell>
          <cell r="AP144">
            <v>130000</v>
          </cell>
          <cell r="AQ144">
            <v>130000</v>
          </cell>
          <cell r="AR144">
            <v>0</v>
          </cell>
          <cell r="AT144">
            <v>130000</v>
          </cell>
          <cell r="AU144">
            <v>130000</v>
          </cell>
          <cell r="AV144">
            <v>0</v>
          </cell>
          <cell r="AZ144">
            <v>0</v>
          </cell>
          <cell r="BD144">
            <v>0</v>
          </cell>
        </row>
        <row r="145">
          <cell r="B145" t="str">
            <v>11.2.2</v>
          </cell>
          <cell r="C145" t="str">
            <v>Краткосрочные займы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</row>
        <row r="146">
          <cell r="B146" t="str">
            <v>11.2.2.1</v>
          </cell>
          <cell r="C146" t="str">
            <v>Краткосрочные займы от ОГК/ТГК</v>
          </cell>
          <cell r="D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S146">
            <v>0</v>
          </cell>
          <cell r="X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J146">
            <v>0</v>
          </cell>
          <cell r="AR146">
            <v>0</v>
          </cell>
          <cell r="AV146">
            <v>0</v>
          </cell>
          <cell r="AZ146">
            <v>0</v>
          </cell>
          <cell r="BD146">
            <v>0</v>
          </cell>
        </row>
        <row r="147">
          <cell r="B147" t="str">
            <v>11.2.2.2</v>
          </cell>
          <cell r="C147" t="str">
            <v>Краткосрочные займы (остальные)</v>
          </cell>
          <cell r="D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S147">
            <v>0</v>
          </cell>
          <cell r="X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J147">
            <v>0</v>
          </cell>
          <cell r="AR147">
            <v>0</v>
          </cell>
          <cell r="AV147">
            <v>0</v>
          </cell>
          <cell r="AZ147">
            <v>0</v>
          </cell>
          <cell r="BD147">
            <v>0</v>
          </cell>
        </row>
        <row r="148">
          <cell r="B148" t="str">
            <v>11.2.2.3</v>
          </cell>
          <cell r="C148" t="str">
            <v>Векселя собственные (выданные)</v>
          </cell>
          <cell r="D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S148">
            <v>0</v>
          </cell>
          <cell r="X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J148">
            <v>0</v>
          </cell>
          <cell r="AR148">
            <v>0</v>
          </cell>
          <cell r="AV148">
            <v>0</v>
          </cell>
          <cell r="AZ148">
            <v>0</v>
          </cell>
          <cell r="BD148">
            <v>0</v>
          </cell>
        </row>
        <row r="149">
          <cell r="B149" t="str">
            <v>12.</v>
          </cell>
          <cell r="C149" t="str">
            <v>Краткосрочные финансовые вложения (возврат)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P149">
            <v>4120</v>
          </cell>
          <cell r="AQ149">
            <v>4120</v>
          </cell>
          <cell r="AR149">
            <v>0</v>
          </cell>
          <cell r="AS149">
            <v>0</v>
          </cell>
          <cell r="AT149">
            <v>4338</v>
          </cell>
          <cell r="AU149">
            <v>4338</v>
          </cell>
          <cell r="AV149">
            <v>0</v>
          </cell>
          <cell r="AW149">
            <v>0</v>
          </cell>
          <cell r="AX149">
            <v>4615.6320000000005</v>
          </cell>
          <cell r="AY149">
            <v>0</v>
          </cell>
          <cell r="AZ149">
            <v>4615.6320000000005</v>
          </cell>
          <cell r="BA149">
            <v>0</v>
          </cell>
          <cell r="BB149">
            <v>0</v>
          </cell>
          <cell r="BC149">
            <v>0</v>
          </cell>
          <cell r="BD149">
            <v>4615.6320000000005</v>
          </cell>
          <cell r="BE149">
            <v>0</v>
          </cell>
        </row>
        <row r="150">
          <cell r="B150" t="str">
            <v>12.1</v>
          </cell>
          <cell r="C150" t="str">
            <v>Акции (продажа)</v>
          </cell>
          <cell r="D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S150">
            <v>0</v>
          </cell>
          <cell r="X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J150">
            <v>0</v>
          </cell>
          <cell r="AR150">
            <v>0</v>
          </cell>
          <cell r="AV150">
            <v>0</v>
          </cell>
          <cell r="AZ150">
            <v>0</v>
          </cell>
          <cell r="BD150">
            <v>0</v>
          </cell>
        </row>
        <row r="151">
          <cell r="B151" t="str">
            <v>12.2</v>
          </cell>
          <cell r="C151" t="str">
            <v>Векселя (предьявление к оплате)</v>
          </cell>
          <cell r="D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S151">
            <v>0</v>
          </cell>
          <cell r="X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J151">
            <v>0</v>
          </cell>
          <cell r="AR151">
            <v>0</v>
          </cell>
          <cell r="AV151">
            <v>0</v>
          </cell>
          <cell r="AZ151">
            <v>0</v>
          </cell>
          <cell r="BD151">
            <v>0</v>
          </cell>
        </row>
        <row r="152">
          <cell r="B152" t="str">
            <v>12.3</v>
          </cell>
          <cell r="C152" t="str">
            <v>Депозит (возврат)</v>
          </cell>
          <cell r="D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S152">
            <v>0</v>
          </cell>
          <cell r="X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J152">
            <v>0</v>
          </cell>
          <cell r="AR152">
            <v>0</v>
          </cell>
          <cell r="AV152">
            <v>0</v>
          </cell>
          <cell r="AZ152">
            <v>0</v>
          </cell>
          <cell r="BD152">
            <v>0</v>
          </cell>
        </row>
        <row r="153">
          <cell r="B153" t="str">
            <v>12.4</v>
          </cell>
          <cell r="C153" t="str">
            <v>Займы выданные (возврат)</v>
          </cell>
          <cell r="D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S153">
            <v>0</v>
          </cell>
          <cell r="X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J153">
            <v>0</v>
          </cell>
          <cell r="AR153">
            <v>0</v>
          </cell>
          <cell r="AV153">
            <v>0</v>
          </cell>
          <cell r="AZ153">
            <v>0</v>
          </cell>
          <cell r="BD153">
            <v>0</v>
          </cell>
        </row>
        <row r="154">
          <cell r="B154" t="str">
            <v>12.5</v>
          </cell>
          <cell r="C154" t="str">
            <v>Реализация прочих краткосрочных финансовых вложений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S154">
            <v>0</v>
          </cell>
          <cell r="X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J154">
            <v>0</v>
          </cell>
          <cell r="AP154">
            <v>4120</v>
          </cell>
          <cell r="AQ154">
            <v>4120</v>
          </cell>
          <cell r="AR154">
            <v>0</v>
          </cell>
          <cell r="AT154">
            <v>4338</v>
          </cell>
          <cell r="AU154">
            <v>4338</v>
          </cell>
          <cell r="AV154">
            <v>0</v>
          </cell>
          <cell r="AX154">
            <v>4615.6320000000005</v>
          </cell>
          <cell r="AZ154">
            <v>4615.6320000000005</v>
          </cell>
          <cell r="BB154">
            <v>0</v>
          </cell>
          <cell r="BD154">
            <v>4615.6320000000005</v>
          </cell>
        </row>
        <row r="155">
          <cell r="B155" t="str">
            <v>12а</v>
          </cell>
          <cell r="C155" t="str">
            <v>из строки 12 Вложение средств полученных от IPO (возврат)</v>
          </cell>
          <cell r="D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S155">
            <v>0</v>
          </cell>
          <cell r="X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J155">
            <v>0</v>
          </cell>
          <cell r="AR155">
            <v>0</v>
          </cell>
          <cell r="AV155">
            <v>0</v>
          </cell>
          <cell r="AZ155">
            <v>0</v>
          </cell>
          <cell r="BD155">
            <v>0</v>
          </cell>
        </row>
        <row r="156">
          <cell r="B156" t="str">
            <v>13</v>
          </cell>
          <cell r="C156" t="str">
            <v>Эмиссия акций (размещение)</v>
          </cell>
          <cell r="D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S156">
            <v>0</v>
          </cell>
          <cell r="X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J156">
            <v>0</v>
          </cell>
          <cell r="AR156">
            <v>0</v>
          </cell>
          <cell r="AV156">
            <v>0</v>
          </cell>
          <cell r="AZ156">
            <v>0</v>
          </cell>
          <cell r="BD156">
            <v>0</v>
          </cell>
        </row>
        <row r="157">
          <cell r="B157" t="str">
            <v>14</v>
          </cell>
          <cell r="C157" t="str">
            <v>Ожидаемый возврат уплаченных в счет выданных поручительств сумм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</row>
        <row r="158">
          <cell r="B158" t="str">
            <v>14.1</v>
          </cell>
          <cell r="C158" t="str">
            <v>по договорам в рамках ДДУ</v>
          </cell>
          <cell r="D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S158">
            <v>0</v>
          </cell>
          <cell r="X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J158">
            <v>0</v>
          </cell>
          <cell r="AR158">
            <v>0</v>
          </cell>
          <cell r="AV158">
            <v>0</v>
          </cell>
          <cell r="AZ158">
            <v>0</v>
          </cell>
          <cell r="BD158">
            <v>0</v>
          </cell>
        </row>
        <row r="159">
          <cell r="B159" t="str">
            <v>14.2</v>
          </cell>
          <cell r="C159" t="str">
            <v>по прочим договорам</v>
          </cell>
          <cell r="D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S159">
            <v>0</v>
          </cell>
          <cell r="X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J159">
            <v>0</v>
          </cell>
          <cell r="AR159">
            <v>0</v>
          </cell>
          <cell r="AV159">
            <v>0</v>
          </cell>
          <cell r="AZ159">
            <v>0</v>
          </cell>
          <cell r="BD159">
            <v>0</v>
          </cell>
        </row>
        <row r="160">
          <cell r="B160" t="str">
            <v>15</v>
          </cell>
          <cell r="C160" t="str">
            <v>Прочие поступления от финансовой деятельности *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</row>
        <row r="161">
          <cell r="B161" t="str">
            <v>16</v>
          </cell>
          <cell r="C161" t="str">
            <v>ВСЕГО ПРИХОД ОТ ФИНАНСОВОЙ ДЕЯТЕЛЬНОСТИ</v>
          </cell>
          <cell r="D161">
            <v>1422444.45</v>
          </cell>
          <cell r="E161">
            <v>503457.5</v>
          </cell>
          <cell r="F161">
            <v>599279.69999999995</v>
          </cell>
          <cell r="G161">
            <v>202628.05</v>
          </cell>
          <cell r="H161">
            <v>117079.2</v>
          </cell>
          <cell r="I161">
            <v>1422444.45</v>
          </cell>
          <cell r="J161">
            <v>503457.5</v>
          </cell>
          <cell r="K161">
            <v>599279.69999999995</v>
          </cell>
          <cell r="L161">
            <v>202628.05</v>
          </cell>
          <cell r="M161">
            <v>117079.2</v>
          </cell>
          <cell r="N161">
            <v>1422444.45</v>
          </cell>
          <cell r="O161">
            <v>503457.5</v>
          </cell>
          <cell r="P161">
            <v>599279.69999999995</v>
          </cell>
          <cell r="Q161">
            <v>202628.05</v>
          </cell>
          <cell r="R161">
            <v>117079.2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P161">
            <v>197620</v>
          </cell>
          <cell r="AQ161">
            <v>197620</v>
          </cell>
          <cell r="AR161">
            <v>0</v>
          </cell>
          <cell r="AS161">
            <v>0</v>
          </cell>
          <cell r="AT161">
            <v>179048</v>
          </cell>
          <cell r="AU161">
            <v>179048</v>
          </cell>
          <cell r="AV161">
            <v>0</v>
          </cell>
          <cell r="AW161">
            <v>0</v>
          </cell>
          <cell r="AX161">
            <v>4615.6320000000005</v>
          </cell>
          <cell r="AY161">
            <v>0</v>
          </cell>
          <cell r="AZ161">
            <v>4615.6320000000005</v>
          </cell>
          <cell r="BA161">
            <v>0</v>
          </cell>
          <cell r="BB161">
            <v>0</v>
          </cell>
          <cell r="BC161">
            <v>0</v>
          </cell>
          <cell r="BD161">
            <v>4615.6320000000005</v>
          </cell>
          <cell r="BE161">
            <v>0</v>
          </cell>
        </row>
        <row r="163">
          <cell r="B163" t="str">
            <v>IV.</v>
          </cell>
          <cell r="C163" t="str">
            <v>ИТОГО</v>
          </cell>
          <cell r="D163">
            <v>4799118.3744103108</v>
          </cell>
          <cell r="E163">
            <v>1360282.7618093821</v>
          </cell>
          <cell r="F163">
            <v>1412162.1029817662</v>
          </cell>
          <cell r="G163">
            <v>1009905.318530262</v>
          </cell>
          <cell r="H163">
            <v>1016768.1910889004</v>
          </cell>
          <cell r="I163">
            <v>4696542.95</v>
          </cell>
          <cell r="J163">
            <v>1310498.7000000002</v>
          </cell>
          <cell r="K163">
            <v>1414924.9</v>
          </cell>
          <cell r="L163">
            <v>990953.34999999986</v>
          </cell>
          <cell r="M163">
            <v>980166</v>
          </cell>
          <cell r="N163">
            <v>3626030.1500000004</v>
          </cell>
          <cell r="O163">
            <v>1038321.1</v>
          </cell>
          <cell r="P163">
            <v>1158682.1000000001</v>
          </cell>
          <cell r="Q163">
            <v>721490.75</v>
          </cell>
          <cell r="R163">
            <v>707536.2</v>
          </cell>
          <cell r="S163">
            <v>1070512.7999999998</v>
          </cell>
          <cell r="T163">
            <v>272177.59999999998</v>
          </cell>
          <cell r="U163">
            <v>256242.8</v>
          </cell>
          <cell r="V163">
            <v>269462.59999999998</v>
          </cell>
          <cell r="W163">
            <v>272629.8</v>
          </cell>
          <cell r="X163">
            <v>133.30000000000001</v>
          </cell>
          <cell r="Y163">
            <v>0</v>
          </cell>
          <cell r="Z163">
            <v>0</v>
          </cell>
          <cell r="AA163">
            <v>0</v>
          </cell>
          <cell r="AB163">
            <v>133.30000000000001</v>
          </cell>
          <cell r="AC163">
            <v>41192.400000000001</v>
          </cell>
          <cell r="AD163">
            <v>108115.824410311</v>
          </cell>
          <cell r="AE163">
            <v>78961.161809382334</v>
          </cell>
          <cell r="AF163">
            <v>75562.464791148363</v>
          </cell>
          <cell r="AG163">
            <v>72476.133321410482</v>
          </cell>
          <cell r="AH163">
            <v>108115.824410311</v>
          </cell>
          <cell r="AI163">
            <v>44897.4</v>
          </cell>
          <cell r="AJ163">
            <v>9378.6999999999989</v>
          </cell>
          <cell r="AK163">
            <v>32882.1</v>
          </cell>
          <cell r="AL163">
            <v>32246.2</v>
          </cell>
          <cell r="AM163">
            <v>10207.9</v>
          </cell>
          <cell r="AN163">
            <v>9378.6999999999989</v>
          </cell>
          <cell r="AP163">
            <v>4188508.4299395331</v>
          </cell>
          <cell r="AQ163">
            <v>4188508.4299395331</v>
          </cell>
          <cell r="AR163">
            <v>98737.124410310877</v>
          </cell>
          <cell r="AS163">
            <v>0</v>
          </cell>
          <cell r="AT163">
            <v>4705654.8888488607</v>
          </cell>
          <cell r="AU163">
            <v>4705654.8888488607</v>
          </cell>
          <cell r="AV163">
            <v>98737.124410310425</v>
          </cell>
          <cell r="AW163">
            <v>0</v>
          </cell>
          <cell r="AX163">
            <v>4920700.58008679</v>
          </cell>
          <cell r="AY163">
            <v>4688858.9000000013</v>
          </cell>
          <cell r="AZ163">
            <v>330578.80449709977</v>
          </cell>
          <cell r="BA163">
            <v>0</v>
          </cell>
          <cell r="BB163">
            <v>0</v>
          </cell>
          <cell r="BC163">
            <v>0</v>
          </cell>
          <cell r="BD163">
            <v>330578.80449709977</v>
          </cell>
          <cell r="BE163">
            <v>0</v>
          </cell>
        </row>
        <row r="164">
          <cell r="C164" t="str">
            <v>* Приводить постатейную разбивку в отдельной таблице</v>
          </cell>
        </row>
        <row r="165">
          <cell r="B165" t="str">
            <v>V.</v>
          </cell>
          <cell r="C165" t="str">
            <v>ОСТАТОК ДС</v>
          </cell>
        </row>
        <row r="166">
          <cell r="D166" t="str">
            <v>за год</v>
          </cell>
          <cell r="E166" t="str">
            <v>I кв.</v>
          </cell>
          <cell r="F166" t="str">
            <v>II кв.</v>
          </cell>
          <cell r="G166" t="str">
            <v>III кв.</v>
          </cell>
          <cell r="H166" t="str">
            <v>IV кв.</v>
          </cell>
          <cell r="I166">
            <v>2009</v>
          </cell>
          <cell r="J166">
            <v>2010</v>
          </cell>
          <cell r="K166">
            <v>2011</v>
          </cell>
          <cell r="L166">
            <v>2012</v>
          </cell>
        </row>
        <row r="167">
          <cell r="C167" t="str">
            <v>На начало периода</v>
          </cell>
          <cell r="D167">
            <v>322</v>
          </cell>
          <cell r="E167">
            <v>322</v>
          </cell>
          <cell r="F167">
            <v>-33410.999999999884</v>
          </cell>
          <cell r="G167">
            <v>8186.9399999999441</v>
          </cell>
          <cell r="H167">
            <v>13456.589999999851</v>
          </cell>
          <cell r="I167">
            <v>-177558.7100000002</v>
          </cell>
          <cell r="J167">
            <v>-75677.780199417379</v>
          </cell>
          <cell r="K167">
            <v>93705.823454724625</v>
          </cell>
          <cell r="L167">
            <v>100706.78345472645</v>
          </cell>
        </row>
        <row r="168">
          <cell r="C168" t="str">
            <v>Итого приток ДС (из листа приток)</v>
          </cell>
          <cell r="D168">
            <v>3626030.1500000004</v>
          </cell>
          <cell r="E168">
            <v>1038321.1</v>
          </cell>
          <cell r="F168">
            <v>1158682.1000000001</v>
          </cell>
          <cell r="G168">
            <v>721490.75</v>
          </cell>
          <cell r="H168">
            <v>707536.2</v>
          </cell>
          <cell r="I168">
            <v>4188508.4299395331</v>
          </cell>
          <cell r="J168">
            <v>4705654.8888488607</v>
          </cell>
          <cell r="K168">
            <v>4688858.9000000013</v>
          </cell>
          <cell r="L168">
            <v>0</v>
          </cell>
        </row>
        <row r="169">
          <cell r="C169" t="str">
            <v>Итого отток ДС (из листа отток)</v>
          </cell>
          <cell r="D169">
            <v>3803910.86</v>
          </cell>
          <cell r="E169">
            <v>1072054.0999999999</v>
          </cell>
          <cell r="F169">
            <v>1117084.1600000001</v>
          </cell>
          <cell r="G169">
            <v>716221.10000000009</v>
          </cell>
          <cell r="H169">
            <v>898551.5</v>
          </cell>
          <cell r="I169">
            <v>4086627.5001389501</v>
          </cell>
          <cell r="J169">
            <v>4536271.2851947192</v>
          </cell>
          <cell r="K169">
            <v>4681857.9399999995</v>
          </cell>
          <cell r="L169">
            <v>0</v>
          </cell>
        </row>
        <row r="170">
          <cell r="C170" t="str">
            <v>На конец периода</v>
          </cell>
          <cell r="D170">
            <v>-177558.7100000002</v>
          </cell>
          <cell r="E170">
            <v>-33410.999999999884</v>
          </cell>
          <cell r="F170">
            <v>8186.9399999999441</v>
          </cell>
          <cell r="G170">
            <v>13456.589999999851</v>
          </cell>
          <cell r="H170">
            <v>-177558.7100000002</v>
          </cell>
          <cell r="I170">
            <v>-75677.780199417379</v>
          </cell>
          <cell r="J170">
            <v>93705.823454724625</v>
          </cell>
          <cell r="K170">
            <v>100706.78345472645</v>
          </cell>
          <cell r="L170">
            <v>100706.78345472645</v>
          </cell>
        </row>
        <row r="172">
          <cell r="B172" t="str">
            <v>VI.</v>
          </cell>
          <cell r="C172" t="str">
            <v>Контроль остатка неденежных средств</v>
          </cell>
        </row>
        <row r="173">
          <cell r="D173" t="str">
            <v>за год</v>
          </cell>
          <cell r="E173" t="str">
            <v>I кв.</v>
          </cell>
          <cell r="F173" t="str">
            <v>II кв.</v>
          </cell>
          <cell r="G173" t="str">
            <v>III кв.</v>
          </cell>
          <cell r="H173" t="str">
            <v>IV кв.</v>
          </cell>
          <cell r="I173">
            <v>2008</v>
          </cell>
          <cell r="J173">
            <v>2009</v>
          </cell>
          <cell r="K173">
            <v>2010</v>
          </cell>
          <cell r="L173">
            <v>2011</v>
          </cell>
        </row>
        <row r="174">
          <cell r="C174" t="str">
            <v>На начало периода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</row>
        <row r="175">
          <cell r="C175" t="str">
            <v>Итого приток неденежных средств (из листа приток)</v>
          </cell>
          <cell r="D175">
            <v>1070512.7999999998</v>
          </cell>
          <cell r="E175">
            <v>272177.59999999998</v>
          </cell>
          <cell r="F175">
            <v>256242.8</v>
          </cell>
          <cell r="G175">
            <v>269462.59999999998</v>
          </cell>
          <cell r="H175">
            <v>272629.8</v>
          </cell>
        </row>
        <row r="176">
          <cell r="C176" t="str">
            <v>Итого отток неденежных средств (из листа отток)</v>
          </cell>
          <cell r="D176">
            <v>1070512.7999999998</v>
          </cell>
          <cell r="E176">
            <v>272177.59999999998</v>
          </cell>
          <cell r="F176">
            <v>256242.8</v>
          </cell>
          <cell r="G176">
            <v>269462.59999999998</v>
          </cell>
          <cell r="H176">
            <v>272629.8</v>
          </cell>
        </row>
        <row r="177">
          <cell r="C177" t="str">
            <v>На конец периода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</row>
        <row r="179">
          <cell r="AP179" t="str">
            <v>2009 год (прогноз)</v>
          </cell>
          <cell r="AT179" t="str">
            <v>2010 год (прогноз)</v>
          </cell>
          <cell r="AX179" t="str">
            <v>2011 год (прогноз)</v>
          </cell>
          <cell r="BB179" t="str">
            <v>2012 год (прогноз)</v>
          </cell>
        </row>
        <row r="180">
          <cell r="B180" t="str">
            <v>№ п/п</v>
          </cell>
          <cell r="C180" t="str">
            <v>Наименование статей</v>
          </cell>
          <cell r="D180" t="str">
            <v>Выручка или возникновение прочих оснований для поступления</v>
          </cell>
          <cell r="I180" t="str">
            <v>Общий объем поступления (в т.ч. ДС и неденежные расчеты)</v>
          </cell>
          <cell r="N180" t="str">
            <v>в т.ч. поступление ДС</v>
          </cell>
          <cell r="S180" t="str">
            <v>в т.ч. неденежные расчеты</v>
          </cell>
          <cell r="X180" t="str">
            <v>Списание / восстановление задолженности</v>
          </cell>
          <cell r="AC180" t="str">
            <v>Активное сальдо (дебиторская задолженность)</v>
          </cell>
          <cell r="AI180" t="str">
            <v>Пассивное сальдо (КЗ и авансы полученные)</v>
          </cell>
          <cell r="AP180" t="str">
            <v>Выручка или возникновение прочих оснований для поступления</v>
          </cell>
          <cell r="AQ180" t="str">
            <v>Общий объем поступления</v>
          </cell>
          <cell r="AR180" t="str">
            <v>Сальдо на конец года.</v>
          </cell>
          <cell r="AT180" t="str">
            <v>Выручка или возникновение прочих оснований для поступления</v>
          </cell>
          <cell r="AU180" t="str">
            <v>Общий объем поступления</v>
          </cell>
          <cell r="AV180" t="str">
            <v>Сальдо на конец года.</v>
          </cell>
          <cell r="AX180" t="str">
            <v>Выручка или возникновение прочих оснований для поступления</v>
          </cell>
          <cell r="AY180" t="str">
            <v>Общий объем поступления</v>
          </cell>
          <cell r="AZ180" t="str">
            <v>Сальдо на конец года.</v>
          </cell>
          <cell r="BB180" t="str">
            <v>Выручка или возникновение прочих оснований для поступления</v>
          </cell>
          <cell r="BC180" t="str">
            <v>Общий объем поступления</v>
          </cell>
          <cell r="BD180" t="str">
            <v>Сальдо на конец года.</v>
          </cell>
        </row>
        <row r="181">
          <cell r="D181" t="str">
            <v>Итого за год</v>
          </cell>
          <cell r="E181" t="str">
            <v>В том числе по кварталам</v>
          </cell>
          <cell r="I181" t="str">
            <v>Итого за год</v>
          </cell>
          <cell r="J181" t="str">
            <v>В том числе по кварталам</v>
          </cell>
          <cell r="N181" t="str">
            <v>Итого за год</v>
          </cell>
          <cell r="O181" t="str">
            <v>В том числе по кварталам</v>
          </cell>
          <cell r="S181" t="str">
            <v>Итого за год</v>
          </cell>
          <cell r="T181" t="str">
            <v>В том числе по кварталам</v>
          </cell>
          <cell r="X181" t="str">
            <v>Итого за год</v>
          </cell>
          <cell r="Y181" t="str">
            <v>В том числе по кварталам</v>
          </cell>
          <cell r="AC181" t="str">
            <v>На начало года</v>
          </cell>
          <cell r="AD181" t="str">
            <v>На конец года</v>
          </cell>
          <cell r="AE181" t="str">
            <v>На конец периодов</v>
          </cell>
          <cell r="AI181" t="str">
            <v>На начало года</v>
          </cell>
          <cell r="AJ181" t="str">
            <v>На конец года</v>
          </cell>
          <cell r="AK181" t="str">
            <v>На конец периодов</v>
          </cell>
          <cell r="AQ181" t="str">
            <v>Итого за год</v>
          </cell>
          <cell r="AR181" t="str">
            <v>Активное (дебиторская задолжен.)</v>
          </cell>
          <cell r="AS181" t="str">
            <v>Пассивное (авансы получен.)</v>
          </cell>
          <cell r="AU181" t="str">
            <v>Итого за год</v>
          </cell>
          <cell r="AV181" t="str">
            <v>Активное (дебиторская задолжен.)</v>
          </cell>
          <cell r="AW181" t="str">
            <v>Пассивное (авансы получен.)</v>
          </cell>
          <cell r="AY181" t="str">
            <v>Итого за год</v>
          </cell>
          <cell r="AZ181" t="str">
            <v>Активное (дебиторская задолжен.)</v>
          </cell>
          <cell r="BA181" t="str">
            <v>Пассивное (авансы получен.)</v>
          </cell>
          <cell r="BC181" t="str">
            <v>Итого за год</v>
          </cell>
          <cell r="BD181" t="str">
            <v>Активное (дебиторская задолжен.)</v>
          </cell>
          <cell r="BE181" t="str">
            <v>Пассивное (авансы получен.)</v>
          </cell>
        </row>
        <row r="182">
          <cell r="E182" t="str">
            <v>I</v>
          </cell>
          <cell r="F182" t="str">
            <v>II</v>
          </cell>
          <cell r="G182" t="str">
            <v>III</v>
          </cell>
          <cell r="H182" t="str">
            <v>IV</v>
          </cell>
          <cell r="J182" t="str">
            <v>I</v>
          </cell>
          <cell r="K182" t="str">
            <v>II</v>
          </cell>
          <cell r="L182" t="str">
            <v>III</v>
          </cell>
          <cell r="M182" t="str">
            <v>IV</v>
          </cell>
          <cell r="O182" t="str">
            <v>I</v>
          </cell>
          <cell r="P182" t="str">
            <v>II</v>
          </cell>
          <cell r="Q182" t="str">
            <v>III</v>
          </cell>
          <cell r="R182" t="str">
            <v>IV</v>
          </cell>
          <cell r="T182" t="str">
            <v>I</v>
          </cell>
          <cell r="U182" t="str">
            <v>II</v>
          </cell>
          <cell r="V182" t="str">
            <v>III</v>
          </cell>
          <cell r="W182" t="str">
            <v>IV</v>
          </cell>
          <cell r="Y182" t="str">
            <v>I</v>
          </cell>
          <cell r="Z182" t="str">
            <v>II</v>
          </cell>
          <cell r="AA182" t="str">
            <v>III</v>
          </cell>
          <cell r="AB182" t="str">
            <v>IV</v>
          </cell>
          <cell r="AE182" t="str">
            <v>I</v>
          </cell>
          <cell r="AF182" t="str">
            <v>II</v>
          </cell>
          <cell r="AG182" t="str">
            <v>III</v>
          </cell>
          <cell r="AH182" t="str">
            <v>IV</v>
          </cell>
          <cell r="AK182" t="str">
            <v>I</v>
          </cell>
          <cell r="AL182" t="str">
            <v>II</v>
          </cell>
          <cell r="AM182" t="str">
            <v>III</v>
          </cell>
          <cell r="AN182" t="str">
            <v>IV</v>
          </cell>
        </row>
        <row r="183">
          <cell r="B183">
            <v>1</v>
          </cell>
          <cell r="C183">
            <v>2</v>
          </cell>
          <cell r="D183">
            <v>3</v>
          </cell>
          <cell r="E183">
            <v>4</v>
          </cell>
          <cell r="F183">
            <v>5</v>
          </cell>
          <cell r="G183">
            <v>6</v>
          </cell>
          <cell r="H183">
            <v>7</v>
          </cell>
          <cell r="I183">
            <v>8</v>
          </cell>
          <cell r="J183">
            <v>9</v>
          </cell>
          <cell r="K183">
            <v>10</v>
          </cell>
          <cell r="L183">
            <v>11</v>
          </cell>
          <cell r="M183">
            <v>12</v>
          </cell>
          <cell r="N183">
            <v>13</v>
          </cell>
          <cell r="O183">
            <v>14</v>
          </cell>
          <cell r="P183">
            <v>15</v>
          </cell>
          <cell r="Q183">
            <v>16</v>
          </cell>
          <cell r="R183">
            <v>17</v>
          </cell>
          <cell r="S183">
            <v>18</v>
          </cell>
          <cell r="T183">
            <v>19</v>
          </cell>
          <cell r="U183">
            <v>20</v>
          </cell>
          <cell r="V183">
            <v>21</v>
          </cell>
          <cell r="W183">
            <v>22</v>
          </cell>
          <cell r="X183">
            <v>23</v>
          </cell>
          <cell r="Y183">
            <v>24</v>
          </cell>
          <cell r="Z183">
            <v>25</v>
          </cell>
          <cell r="AA183">
            <v>26</v>
          </cell>
          <cell r="AB183">
            <v>27</v>
          </cell>
          <cell r="AC183">
            <v>28</v>
          </cell>
          <cell r="AD183">
            <v>29</v>
          </cell>
          <cell r="AE183">
            <v>30</v>
          </cell>
          <cell r="AF183">
            <v>31</v>
          </cell>
          <cell r="AG183">
            <v>32</v>
          </cell>
          <cell r="AH183">
            <v>33</v>
          </cell>
          <cell r="AI183">
            <v>34</v>
          </cell>
          <cell r="AJ183">
            <v>35</v>
          </cell>
          <cell r="AK183">
            <v>36</v>
          </cell>
          <cell r="AL183">
            <v>37</v>
          </cell>
          <cell r="AM183">
            <v>38</v>
          </cell>
          <cell r="AN183">
            <v>39</v>
          </cell>
          <cell r="AP183">
            <v>40</v>
          </cell>
          <cell r="AQ183">
            <v>41</v>
          </cell>
          <cell r="AR183">
            <v>42</v>
          </cell>
          <cell r="AS183">
            <v>43</v>
          </cell>
          <cell r="AT183">
            <v>44</v>
          </cell>
          <cell r="AU183">
            <v>45</v>
          </cell>
          <cell r="AV183">
            <v>46</v>
          </cell>
          <cell r="AW183">
            <v>47</v>
          </cell>
          <cell r="AX183">
            <v>48</v>
          </cell>
          <cell r="AY183">
            <v>49</v>
          </cell>
          <cell r="AZ183">
            <v>50</v>
          </cell>
          <cell r="BA183">
            <v>51</v>
          </cell>
          <cell r="BB183">
            <v>52</v>
          </cell>
          <cell r="BC183">
            <v>53</v>
          </cell>
          <cell r="BD183">
            <v>54</v>
          </cell>
          <cell r="BE183">
            <v>55</v>
          </cell>
        </row>
        <row r="184">
          <cell r="B184" t="str">
            <v>5.4.</v>
          </cell>
          <cell r="C184" t="str">
            <v>Прочие виды деятельности промышленного характера*</v>
          </cell>
          <cell r="D184">
            <v>7785.4868399999996</v>
          </cell>
          <cell r="E184">
            <v>2810.9433800000002</v>
          </cell>
          <cell r="F184">
            <v>189.07705999999985</v>
          </cell>
          <cell r="G184">
            <v>3429.8469999999998</v>
          </cell>
          <cell r="H184">
            <v>1355.6194</v>
          </cell>
          <cell r="I184">
            <v>16978.400000000001</v>
          </cell>
          <cell r="J184">
            <v>7683.5</v>
          </cell>
          <cell r="K184">
            <v>3088.7000000000003</v>
          </cell>
          <cell r="L184">
            <v>2123.1999999999998</v>
          </cell>
          <cell r="M184">
            <v>4083</v>
          </cell>
          <cell r="N184">
            <v>16978.400000000001</v>
          </cell>
          <cell r="O184">
            <v>7683.5</v>
          </cell>
          <cell r="P184">
            <v>3088.7000000000003</v>
          </cell>
          <cell r="Q184">
            <v>2123.1999999999998</v>
          </cell>
          <cell r="R184">
            <v>4083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12090.7</v>
          </cell>
          <cell r="AD184">
            <v>3964.5868400000013</v>
          </cell>
          <cell r="AE184">
            <v>9853.543380000001</v>
          </cell>
          <cell r="AF184">
            <v>6988.720440000001</v>
          </cell>
          <cell r="AG184">
            <v>7172.2674400000014</v>
          </cell>
          <cell r="AH184">
            <v>3964.5868400000013</v>
          </cell>
          <cell r="AI184">
            <v>67</v>
          </cell>
          <cell r="AJ184">
            <v>1133.8</v>
          </cell>
          <cell r="AK184">
            <v>2702.4</v>
          </cell>
          <cell r="AL184">
            <v>2737.2</v>
          </cell>
          <cell r="AM184">
            <v>1614.1</v>
          </cell>
          <cell r="AN184">
            <v>1133.8</v>
          </cell>
          <cell r="AP184">
            <v>1774.7199999999998</v>
          </cell>
          <cell r="AQ184">
            <v>1774.72</v>
          </cell>
          <cell r="AR184">
            <v>2830.7868400000016</v>
          </cell>
          <cell r="AS184">
            <v>0</v>
          </cell>
          <cell r="AT184">
            <v>1764.1</v>
          </cell>
          <cell r="AU184">
            <v>1764.1</v>
          </cell>
          <cell r="AV184">
            <v>2830.7868400000011</v>
          </cell>
          <cell r="AW184">
            <v>0</v>
          </cell>
          <cell r="AX184">
            <v>1877.0024000000001</v>
          </cell>
          <cell r="AY184">
            <v>0</v>
          </cell>
          <cell r="AZ184">
            <v>4707.789240000001</v>
          </cell>
          <cell r="BA184">
            <v>0</v>
          </cell>
          <cell r="BB184">
            <v>0</v>
          </cell>
          <cell r="BC184">
            <v>0</v>
          </cell>
          <cell r="BD184">
            <v>4707.789240000001</v>
          </cell>
          <cell r="BE184">
            <v>0</v>
          </cell>
        </row>
        <row r="185">
          <cell r="B185" t="str">
            <v>5.4.1.</v>
          </cell>
          <cell r="C185" t="str">
            <v>Ремонт счетчиков, замена, пломбировка</v>
          </cell>
          <cell r="D185">
            <v>174.8</v>
          </cell>
          <cell r="E185">
            <v>162.80000000000001</v>
          </cell>
          <cell r="F185">
            <v>12</v>
          </cell>
          <cell r="G185">
            <v>0</v>
          </cell>
          <cell r="H185">
            <v>0</v>
          </cell>
          <cell r="I185">
            <v>174.6</v>
          </cell>
          <cell r="J185">
            <v>130.1</v>
          </cell>
          <cell r="K185">
            <v>44.5</v>
          </cell>
          <cell r="L185">
            <v>0</v>
          </cell>
          <cell r="M185">
            <v>0</v>
          </cell>
          <cell r="N185">
            <v>174.6</v>
          </cell>
          <cell r="O185">
            <v>130.1</v>
          </cell>
          <cell r="P185">
            <v>44.5</v>
          </cell>
          <cell r="S185">
            <v>0</v>
          </cell>
          <cell r="X185">
            <v>0</v>
          </cell>
          <cell r="AD185">
            <v>0.20000000000001705</v>
          </cell>
          <cell r="AE185">
            <v>32.700000000000017</v>
          </cell>
          <cell r="AF185">
            <v>0.20000000000001705</v>
          </cell>
          <cell r="AG185">
            <v>0.20000000000001705</v>
          </cell>
          <cell r="AH185">
            <v>0.20000000000001705</v>
          </cell>
          <cell r="AJ185">
            <v>0</v>
          </cell>
          <cell r="AP185">
            <v>0</v>
          </cell>
          <cell r="AR185">
            <v>0.20000000000001705</v>
          </cell>
          <cell r="AT185">
            <v>0</v>
          </cell>
          <cell r="AV185">
            <v>0.20000000000001705</v>
          </cell>
          <cell r="AX185">
            <v>0</v>
          </cell>
          <cell r="AZ185">
            <v>0.20000000000001705</v>
          </cell>
          <cell r="BB185">
            <v>0</v>
          </cell>
          <cell r="BD185">
            <v>0.20000000000001705</v>
          </cell>
        </row>
        <row r="186">
          <cell r="B186" t="str">
            <v>5.4.2.</v>
          </cell>
          <cell r="C186" t="str">
            <v>Услуги по отключению-подключению потребителей</v>
          </cell>
          <cell r="D186">
            <v>2294.8489799999998</v>
          </cell>
          <cell r="E186">
            <v>698.33717999999999</v>
          </cell>
          <cell r="F186">
            <v>61.331799999999987</v>
          </cell>
          <cell r="G186">
            <v>813.61</v>
          </cell>
          <cell r="H186">
            <v>721.56999999999994</v>
          </cell>
          <cell r="I186">
            <v>811.8</v>
          </cell>
          <cell r="J186">
            <v>648.9</v>
          </cell>
          <cell r="K186">
            <v>162.9</v>
          </cell>
          <cell r="L186">
            <v>0</v>
          </cell>
          <cell r="M186">
            <v>0</v>
          </cell>
          <cell r="N186">
            <v>811.8</v>
          </cell>
          <cell r="O186">
            <v>648.9</v>
          </cell>
          <cell r="P186">
            <v>162.9</v>
          </cell>
          <cell r="S186">
            <v>0</v>
          </cell>
          <cell r="X186">
            <v>0</v>
          </cell>
          <cell r="AD186">
            <v>1483.04898</v>
          </cell>
          <cell r="AE186">
            <v>49.437180000000012</v>
          </cell>
          <cell r="AF186">
            <v>-3.1020000000005155E-2</v>
          </cell>
          <cell r="AG186">
            <v>761.47897999999998</v>
          </cell>
          <cell r="AH186">
            <v>1483.04898</v>
          </cell>
          <cell r="AJ186">
            <v>0</v>
          </cell>
          <cell r="AL186">
            <v>52.1</v>
          </cell>
          <cell r="AP186">
            <v>0</v>
          </cell>
          <cell r="AR186">
            <v>1483.04898</v>
          </cell>
          <cell r="AT186">
            <v>0</v>
          </cell>
          <cell r="AV186">
            <v>1483.04898</v>
          </cell>
          <cell r="AX186">
            <v>0</v>
          </cell>
          <cell r="AZ186">
            <v>1483.04898</v>
          </cell>
          <cell r="BB186">
            <v>0</v>
          </cell>
          <cell r="BD186">
            <v>1483.04898</v>
          </cell>
        </row>
        <row r="187">
          <cell r="B187" t="str">
            <v>5.4.3.</v>
          </cell>
          <cell r="C187" t="str">
            <v>Инжиниринговые услуги</v>
          </cell>
          <cell r="D187">
            <v>1961.56826</v>
          </cell>
          <cell r="E187">
            <v>-1.6540000000077271E-2</v>
          </cell>
          <cell r="F187">
            <v>6.3247999999999998</v>
          </cell>
          <cell r="G187">
            <v>1919.86</v>
          </cell>
          <cell r="H187">
            <v>35.4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S187">
            <v>0</v>
          </cell>
          <cell r="X187">
            <v>0</v>
          </cell>
          <cell r="AD187">
            <v>1961.56826</v>
          </cell>
          <cell r="AE187">
            <v>-1.6540000000077271E-2</v>
          </cell>
          <cell r="AF187">
            <v>6.3082599999999225</v>
          </cell>
          <cell r="AG187">
            <v>1926.1682599999999</v>
          </cell>
          <cell r="AH187">
            <v>1961.56826</v>
          </cell>
          <cell r="AJ187">
            <v>0</v>
          </cell>
          <cell r="AP187">
            <v>0</v>
          </cell>
          <cell r="AR187">
            <v>1961.56826</v>
          </cell>
          <cell r="AT187">
            <v>0</v>
          </cell>
          <cell r="AV187">
            <v>1961.56826</v>
          </cell>
          <cell r="AX187">
            <v>0</v>
          </cell>
          <cell r="AZ187">
            <v>1961.56826</v>
          </cell>
          <cell r="BB187">
            <v>0</v>
          </cell>
          <cell r="BD187">
            <v>1961.56826</v>
          </cell>
        </row>
        <row r="188">
          <cell r="B188" t="str">
            <v>5.4.4.</v>
          </cell>
          <cell r="C188" t="str">
            <v>Ремонтно-эксплутационное обслуживание</v>
          </cell>
          <cell r="D188">
            <v>2830.3849999999993</v>
          </cell>
          <cell r="E188">
            <v>1799.03172</v>
          </cell>
          <cell r="F188">
            <v>22.642079999999851</v>
          </cell>
          <cell r="G188">
            <v>528.3803999999999</v>
          </cell>
          <cell r="H188">
            <v>480.33079999999995</v>
          </cell>
          <cell r="I188">
            <v>7019.2</v>
          </cell>
          <cell r="J188">
            <v>4409.3999999999996</v>
          </cell>
          <cell r="K188">
            <v>2609.8000000000002</v>
          </cell>
          <cell r="L188">
            <v>0</v>
          </cell>
          <cell r="M188">
            <v>0</v>
          </cell>
          <cell r="N188">
            <v>7019.2</v>
          </cell>
          <cell r="O188">
            <v>4409.3999999999996</v>
          </cell>
          <cell r="P188">
            <v>2609.8000000000002</v>
          </cell>
          <cell r="S188">
            <v>0</v>
          </cell>
          <cell r="X188">
            <v>0</v>
          </cell>
          <cell r="AC188">
            <v>3122</v>
          </cell>
          <cell r="AD188">
            <v>-1.4999999999872671E-2</v>
          </cell>
          <cell r="AE188">
            <v>3147.0317200000004</v>
          </cell>
          <cell r="AF188">
            <v>542.57380000000012</v>
          </cell>
          <cell r="AG188">
            <v>-4.5799999999871943E-2</v>
          </cell>
          <cell r="AH188">
            <v>-1.4999999999872671E-2</v>
          </cell>
          <cell r="AI188">
            <v>67</v>
          </cell>
          <cell r="AJ188">
            <v>1133.8</v>
          </cell>
          <cell r="AK188">
            <v>2702.4</v>
          </cell>
          <cell r="AL188">
            <v>2685.1</v>
          </cell>
          <cell r="AM188">
            <v>1614.1</v>
          </cell>
          <cell r="AN188">
            <v>1133.8</v>
          </cell>
          <cell r="AP188">
            <v>0</v>
          </cell>
          <cell r="AR188">
            <v>-1133.8149999999998</v>
          </cell>
          <cell r="AT188">
            <v>0</v>
          </cell>
          <cell r="AV188">
            <v>-1133.8149999999998</v>
          </cell>
          <cell r="AX188">
            <v>0</v>
          </cell>
          <cell r="AZ188">
            <v>-1133.8149999999998</v>
          </cell>
          <cell r="BB188">
            <v>0</v>
          </cell>
          <cell r="BD188">
            <v>-1133.8149999999998</v>
          </cell>
        </row>
        <row r="189">
          <cell r="B189" t="str">
            <v>5.4.5.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S189">
            <v>0</v>
          </cell>
          <cell r="X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J189">
            <v>0</v>
          </cell>
          <cell r="AP189">
            <v>0</v>
          </cell>
          <cell r="AR189">
            <v>0</v>
          </cell>
          <cell r="AT189">
            <v>0</v>
          </cell>
          <cell r="AV189">
            <v>0</v>
          </cell>
          <cell r="AX189">
            <v>0</v>
          </cell>
          <cell r="AZ189">
            <v>0</v>
          </cell>
          <cell r="BB189">
            <v>0</v>
          </cell>
          <cell r="BD189">
            <v>0</v>
          </cell>
        </row>
        <row r="190">
          <cell r="B190" t="str">
            <v>5.4.12.</v>
          </cell>
          <cell r="C190" t="str">
            <v>Остальное (меньше 5% от суммы по строке)</v>
          </cell>
          <cell r="D190">
            <v>523.88459999999998</v>
          </cell>
          <cell r="E190">
            <v>150.79102</v>
          </cell>
          <cell r="F190">
            <v>86.778379999999999</v>
          </cell>
          <cell r="G190">
            <v>167.9966</v>
          </cell>
          <cell r="H190">
            <v>118.31859999999999</v>
          </cell>
          <cell r="I190">
            <v>8972.7999999999993</v>
          </cell>
          <cell r="J190">
            <v>2495.1</v>
          </cell>
          <cell r="K190">
            <v>271.5</v>
          </cell>
          <cell r="L190">
            <v>2123.1999999999998</v>
          </cell>
          <cell r="M190">
            <v>4083</v>
          </cell>
          <cell r="N190">
            <v>8972.7999999999993</v>
          </cell>
          <cell r="O190">
            <v>2495.1</v>
          </cell>
          <cell r="P190">
            <v>271.5</v>
          </cell>
          <cell r="Q190">
            <v>2123.1999999999998</v>
          </cell>
          <cell r="R190">
            <v>4083</v>
          </cell>
          <cell r="S190">
            <v>0</v>
          </cell>
          <cell r="X190">
            <v>0</v>
          </cell>
          <cell r="AC190">
            <v>8968.7000000000007</v>
          </cell>
          <cell r="AD190">
            <v>519.78460000000086</v>
          </cell>
          <cell r="AE190">
            <v>6624.3910200000009</v>
          </cell>
          <cell r="AF190">
            <v>6439.6694000000007</v>
          </cell>
          <cell r="AG190">
            <v>4484.4660000000013</v>
          </cell>
          <cell r="AH190">
            <v>519.78460000000086</v>
          </cell>
          <cell r="AJ190">
            <v>0</v>
          </cell>
          <cell r="AP190">
            <v>1774.7199999999998</v>
          </cell>
          <cell r="AQ190">
            <v>1774.72</v>
          </cell>
          <cell r="AR190">
            <v>519.78460000000064</v>
          </cell>
          <cell r="AT190">
            <v>1764.1</v>
          </cell>
          <cell r="AU190">
            <v>1764.1</v>
          </cell>
          <cell r="AV190">
            <v>519.78460000000041</v>
          </cell>
          <cell r="AX190">
            <v>1877.0024000000001</v>
          </cell>
          <cell r="AZ190">
            <v>2396.7870000000003</v>
          </cell>
          <cell r="BB190">
            <v>0</v>
          </cell>
          <cell r="BD190">
            <v>2396.7870000000003</v>
          </cell>
        </row>
        <row r="192">
          <cell r="B192" t="str">
            <v>6.3.</v>
          </cell>
          <cell r="C192" t="str">
            <v>Прочая непрофильная продукция по видам: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P192">
            <v>0</v>
          </cell>
          <cell r="AQ192">
            <v>0</v>
          </cell>
          <cell r="AR192">
            <v>0</v>
          </cell>
          <cell r="AS192">
            <v>0</v>
          </cell>
          <cell r="AT192">
            <v>0</v>
          </cell>
          <cell r="AU192">
            <v>0</v>
          </cell>
          <cell r="AV192">
            <v>0</v>
          </cell>
          <cell r="AW192">
            <v>0</v>
          </cell>
          <cell r="AX192">
            <v>0</v>
          </cell>
          <cell r="AY192">
            <v>0</v>
          </cell>
          <cell r="AZ192">
            <v>0</v>
          </cell>
          <cell r="BA192">
            <v>0</v>
          </cell>
          <cell r="BB192">
            <v>0</v>
          </cell>
          <cell r="BC192">
            <v>0</v>
          </cell>
          <cell r="BD192">
            <v>0</v>
          </cell>
          <cell r="BE192">
            <v>0</v>
          </cell>
        </row>
        <row r="193">
          <cell r="B193" t="str">
            <v>6.3.1.</v>
          </cell>
          <cell r="C193" t="str">
            <v>по видам 1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S193">
            <v>0</v>
          </cell>
          <cell r="X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J193">
            <v>0</v>
          </cell>
          <cell r="AP193">
            <v>0</v>
          </cell>
          <cell r="AR193">
            <v>0</v>
          </cell>
          <cell r="AT193">
            <v>0</v>
          </cell>
          <cell r="AV193">
            <v>0</v>
          </cell>
          <cell r="AX193">
            <v>0</v>
          </cell>
          <cell r="AZ193">
            <v>0</v>
          </cell>
          <cell r="BB193">
            <v>0</v>
          </cell>
          <cell r="BD193">
            <v>0</v>
          </cell>
        </row>
        <row r="194">
          <cell r="B194" t="str">
            <v>6.3.2.</v>
          </cell>
          <cell r="C194" t="str">
            <v>по видам 2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S194">
            <v>0</v>
          </cell>
          <cell r="X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J194">
            <v>0</v>
          </cell>
          <cell r="AP194">
            <v>0</v>
          </cell>
          <cell r="AR194">
            <v>0</v>
          </cell>
          <cell r="AT194">
            <v>0</v>
          </cell>
          <cell r="AV194">
            <v>0</v>
          </cell>
          <cell r="AX194">
            <v>0</v>
          </cell>
          <cell r="AZ194">
            <v>0</v>
          </cell>
          <cell r="BB194">
            <v>0</v>
          </cell>
          <cell r="BD194">
            <v>0</v>
          </cell>
        </row>
        <row r="195">
          <cell r="B195" t="str">
            <v>6.3.3.</v>
          </cell>
          <cell r="C195" t="str">
            <v>по видам 3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S195">
            <v>0</v>
          </cell>
          <cell r="X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J195">
            <v>0</v>
          </cell>
          <cell r="AP195">
            <v>0</v>
          </cell>
          <cell r="AR195">
            <v>0</v>
          </cell>
          <cell r="AT195">
            <v>0</v>
          </cell>
          <cell r="AV195">
            <v>0</v>
          </cell>
          <cell r="AX195">
            <v>0</v>
          </cell>
          <cell r="AZ195">
            <v>0</v>
          </cell>
          <cell r="BB195">
            <v>0</v>
          </cell>
          <cell r="BD195">
            <v>0</v>
          </cell>
        </row>
        <row r="196">
          <cell r="B196" t="str">
            <v>6.3.4.</v>
          </cell>
          <cell r="C196" t="str">
            <v>по видам 4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S196">
            <v>0</v>
          </cell>
          <cell r="X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J196">
            <v>0</v>
          </cell>
          <cell r="AP196">
            <v>0</v>
          </cell>
          <cell r="AR196">
            <v>0</v>
          </cell>
          <cell r="AT196">
            <v>0</v>
          </cell>
          <cell r="AV196">
            <v>0</v>
          </cell>
          <cell r="AX196">
            <v>0</v>
          </cell>
          <cell r="AZ196">
            <v>0</v>
          </cell>
          <cell r="BB196">
            <v>0</v>
          </cell>
          <cell r="BD196">
            <v>0</v>
          </cell>
        </row>
        <row r="197">
          <cell r="B197" t="str">
            <v>6.3.5.</v>
          </cell>
          <cell r="C197" t="str">
            <v>по видам 5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S197">
            <v>0</v>
          </cell>
          <cell r="X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J197">
            <v>0</v>
          </cell>
          <cell r="AP197">
            <v>0</v>
          </cell>
          <cell r="AR197">
            <v>0</v>
          </cell>
          <cell r="AT197">
            <v>0</v>
          </cell>
          <cell r="AV197">
            <v>0</v>
          </cell>
          <cell r="AX197">
            <v>0</v>
          </cell>
          <cell r="AZ197">
            <v>0</v>
          </cell>
          <cell r="BB197">
            <v>0</v>
          </cell>
          <cell r="BD197">
            <v>0</v>
          </cell>
        </row>
        <row r="198">
          <cell r="B198" t="str">
            <v>6.3.6.</v>
          </cell>
          <cell r="C198" t="str">
            <v>по видам прочие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S198">
            <v>0</v>
          </cell>
          <cell r="X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J198">
            <v>0</v>
          </cell>
          <cell r="AP198">
            <v>0</v>
          </cell>
          <cell r="AR198">
            <v>0</v>
          </cell>
          <cell r="AT198">
            <v>0</v>
          </cell>
          <cell r="AV198">
            <v>0</v>
          </cell>
          <cell r="AX198">
            <v>0</v>
          </cell>
          <cell r="AZ198">
            <v>0</v>
          </cell>
          <cell r="BB198">
            <v>0</v>
          </cell>
          <cell r="BD198">
            <v>0</v>
          </cell>
        </row>
        <row r="200">
          <cell r="B200" t="str">
            <v>7.9</v>
          </cell>
          <cell r="C200" t="str">
            <v xml:space="preserve"> прочие доходы (чрезвычайные)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P200">
            <v>0</v>
          </cell>
          <cell r="AQ200">
            <v>0</v>
          </cell>
          <cell r="AR200">
            <v>0</v>
          </cell>
          <cell r="AS200">
            <v>0</v>
          </cell>
          <cell r="AT200">
            <v>0</v>
          </cell>
          <cell r="AU200">
            <v>0</v>
          </cell>
          <cell r="AV200">
            <v>0</v>
          </cell>
          <cell r="AW200">
            <v>0</v>
          </cell>
          <cell r="AX200">
            <v>0</v>
          </cell>
          <cell r="AY200">
            <v>0</v>
          </cell>
          <cell r="AZ200">
            <v>0</v>
          </cell>
          <cell r="BA200">
            <v>0</v>
          </cell>
          <cell r="BB200">
            <v>0</v>
          </cell>
          <cell r="BC200">
            <v>0</v>
          </cell>
          <cell r="BD200">
            <v>0</v>
          </cell>
          <cell r="BE200">
            <v>0</v>
          </cell>
        </row>
        <row r="201">
          <cell r="B201" t="str">
            <v>7.9.1</v>
          </cell>
          <cell r="C201" t="str">
            <v>N1 (наименование)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S201">
            <v>0</v>
          </cell>
          <cell r="X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J201">
            <v>0</v>
          </cell>
          <cell r="AP201">
            <v>0</v>
          </cell>
          <cell r="AR201">
            <v>0</v>
          </cell>
          <cell r="AT201">
            <v>0</v>
          </cell>
          <cell r="AV201">
            <v>0</v>
          </cell>
          <cell r="AX201">
            <v>0</v>
          </cell>
          <cell r="AZ201">
            <v>0</v>
          </cell>
          <cell r="BB201">
            <v>0</v>
          </cell>
          <cell r="BD201">
            <v>0</v>
          </cell>
        </row>
        <row r="202">
          <cell r="B202" t="str">
            <v>7.9.2</v>
          </cell>
          <cell r="C202" t="str">
            <v>N2 (наименование)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S202">
            <v>0</v>
          </cell>
          <cell r="X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J202">
            <v>0</v>
          </cell>
          <cell r="AP202">
            <v>0</v>
          </cell>
          <cell r="AR202">
            <v>0</v>
          </cell>
          <cell r="AT202">
            <v>0</v>
          </cell>
          <cell r="AV202">
            <v>0</v>
          </cell>
          <cell r="AX202">
            <v>0</v>
          </cell>
          <cell r="AZ202">
            <v>0</v>
          </cell>
          <cell r="BB202">
            <v>0</v>
          </cell>
          <cell r="BD202">
            <v>0</v>
          </cell>
        </row>
        <row r="203">
          <cell r="B203" t="str">
            <v>7.9.3</v>
          </cell>
          <cell r="C203" t="str">
            <v>N3 (наименование)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S203">
            <v>0</v>
          </cell>
          <cell r="X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J203">
            <v>0</v>
          </cell>
          <cell r="AP203">
            <v>0</v>
          </cell>
          <cell r="AR203">
            <v>0</v>
          </cell>
          <cell r="AT203">
            <v>0</v>
          </cell>
          <cell r="AV203">
            <v>0</v>
          </cell>
          <cell r="AX203">
            <v>0</v>
          </cell>
          <cell r="AZ203">
            <v>0</v>
          </cell>
          <cell r="BB203">
            <v>0</v>
          </cell>
          <cell r="BD203">
            <v>0</v>
          </cell>
        </row>
        <row r="204">
          <cell r="B204" t="str">
            <v>7.9.4</v>
          </cell>
          <cell r="C204" t="str">
            <v>N4 (наименование)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S204">
            <v>0</v>
          </cell>
          <cell r="X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  <cell r="AJ204">
            <v>0</v>
          </cell>
          <cell r="AP204">
            <v>0</v>
          </cell>
          <cell r="AR204">
            <v>0</v>
          </cell>
          <cell r="AT204">
            <v>0</v>
          </cell>
          <cell r="AV204">
            <v>0</v>
          </cell>
          <cell r="AX204">
            <v>0</v>
          </cell>
          <cell r="AZ204">
            <v>0</v>
          </cell>
          <cell r="BB204">
            <v>0</v>
          </cell>
          <cell r="BD204">
            <v>0</v>
          </cell>
        </row>
        <row r="205">
          <cell r="B205" t="str">
            <v>7.9.5</v>
          </cell>
          <cell r="C205" t="str">
            <v>N5 (наименование)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S205">
            <v>0</v>
          </cell>
          <cell r="X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J205">
            <v>0</v>
          </cell>
          <cell r="AP205">
            <v>0</v>
          </cell>
          <cell r="AR205">
            <v>0</v>
          </cell>
          <cell r="AT205">
            <v>0</v>
          </cell>
          <cell r="AV205">
            <v>0</v>
          </cell>
          <cell r="AX205">
            <v>0</v>
          </cell>
          <cell r="AZ205">
            <v>0</v>
          </cell>
          <cell r="BB205">
            <v>0</v>
          </cell>
          <cell r="BD205">
            <v>0</v>
          </cell>
        </row>
        <row r="206">
          <cell r="B206" t="str">
            <v>7.9.6</v>
          </cell>
          <cell r="C206" t="str">
            <v>N6 (наименование)</v>
          </cell>
          <cell r="D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S206">
            <v>0</v>
          </cell>
          <cell r="X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J206">
            <v>0</v>
          </cell>
          <cell r="AR206">
            <v>0</v>
          </cell>
          <cell r="AV206">
            <v>0</v>
          </cell>
          <cell r="AZ206">
            <v>0</v>
          </cell>
          <cell r="BD206">
            <v>0</v>
          </cell>
        </row>
        <row r="207">
          <cell r="B207" t="str">
            <v>7.9.7</v>
          </cell>
          <cell r="C207" t="str">
            <v>N7 (наименование)</v>
          </cell>
          <cell r="D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S207">
            <v>0</v>
          </cell>
          <cell r="X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J207">
            <v>0</v>
          </cell>
          <cell r="AR207">
            <v>0</v>
          </cell>
          <cell r="AV207">
            <v>0</v>
          </cell>
          <cell r="AZ207">
            <v>0</v>
          </cell>
          <cell r="BD207">
            <v>0</v>
          </cell>
        </row>
        <row r="208">
          <cell r="B208" t="str">
            <v>7.9.8</v>
          </cell>
          <cell r="C208" t="str">
            <v>N8 (наименование)</v>
          </cell>
          <cell r="D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S208">
            <v>0</v>
          </cell>
          <cell r="X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J208">
            <v>0</v>
          </cell>
          <cell r="AR208">
            <v>0</v>
          </cell>
          <cell r="AV208">
            <v>0</v>
          </cell>
          <cell r="AZ208">
            <v>0</v>
          </cell>
          <cell r="BD208">
            <v>0</v>
          </cell>
        </row>
        <row r="209">
          <cell r="B209" t="str">
            <v>7.9.9</v>
          </cell>
          <cell r="C209" t="str">
            <v>N9 (наименование)</v>
          </cell>
          <cell r="D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S209">
            <v>0</v>
          </cell>
          <cell r="X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J209">
            <v>0</v>
          </cell>
          <cell r="AR209">
            <v>0</v>
          </cell>
          <cell r="AV209">
            <v>0</v>
          </cell>
          <cell r="AZ209">
            <v>0</v>
          </cell>
          <cell r="BD209">
            <v>0</v>
          </cell>
        </row>
        <row r="210">
          <cell r="B210" t="str">
            <v>7.9.10</v>
          </cell>
          <cell r="C210" t="str">
            <v>Остальное (меньше 5% от суммы по строке)</v>
          </cell>
          <cell r="D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S210">
            <v>0</v>
          </cell>
          <cell r="X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J210">
            <v>0</v>
          </cell>
          <cell r="AR210">
            <v>0</v>
          </cell>
          <cell r="AV210">
            <v>0</v>
          </cell>
          <cell r="AZ210">
            <v>0</v>
          </cell>
          <cell r="BD210">
            <v>0</v>
          </cell>
        </row>
        <row r="212">
          <cell r="B212" t="str">
            <v>7.10</v>
          </cell>
          <cell r="C212" t="str">
            <v>Другие прочие доходы</v>
          </cell>
          <cell r="D212">
            <v>44547.544420999999</v>
          </cell>
          <cell r="E212">
            <v>845.87459999999987</v>
          </cell>
          <cell r="F212">
            <v>1669.3264209999998</v>
          </cell>
          <cell r="G212">
            <v>0</v>
          </cell>
          <cell r="H212">
            <v>42032.343399999998</v>
          </cell>
          <cell r="I212">
            <v>1637.2</v>
          </cell>
          <cell r="J212">
            <v>407</v>
          </cell>
          <cell r="K212">
            <v>791.5</v>
          </cell>
          <cell r="L212">
            <v>438.7</v>
          </cell>
          <cell r="M212">
            <v>0</v>
          </cell>
          <cell r="N212">
            <v>1637.2</v>
          </cell>
          <cell r="O212">
            <v>407</v>
          </cell>
          <cell r="P212">
            <v>791.5</v>
          </cell>
          <cell r="Q212">
            <v>438.7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133.30000000000001</v>
          </cell>
          <cell r="Y212">
            <v>0</v>
          </cell>
          <cell r="Z212">
            <v>0</v>
          </cell>
          <cell r="AA212">
            <v>0</v>
          </cell>
          <cell r="AB212">
            <v>133.30000000000001</v>
          </cell>
          <cell r="AC212">
            <v>133</v>
          </cell>
          <cell r="AD212">
            <v>42864.64442099999</v>
          </cell>
          <cell r="AE212">
            <v>526.47459999999978</v>
          </cell>
          <cell r="AF212">
            <v>1404.3010209999995</v>
          </cell>
          <cell r="AG212">
            <v>965.60102099999961</v>
          </cell>
          <cell r="AH212">
            <v>42864.64442099999</v>
          </cell>
          <cell r="AI212">
            <v>61.9</v>
          </cell>
          <cell r="AJ212">
            <v>16.5</v>
          </cell>
          <cell r="AK212">
            <v>16.5</v>
          </cell>
          <cell r="AL212">
            <v>16.5</v>
          </cell>
          <cell r="AM212">
            <v>16.5</v>
          </cell>
          <cell r="AN212">
            <v>16.5</v>
          </cell>
          <cell r="AP212">
            <v>10095.14</v>
          </cell>
          <cell r="AQ212">
            <v>0</v>
          </cell>
          <cell r="AR212">
            <v>52943.284420999989</v>
          </cell>
          <cell r="AS212">
            <v>0</v>
          </cell>
          <cell r="AT212">
            <v>9685.9231</v>
          </cell>
          <cell r="AU212">
            <v>0</v>
          </cell>
          <cell r="AV212">
            <v>62629.207520999989</v>
          </cell>
          <cell r="AW212">
            <v>0</v>
          </cell>
          <cell r="AX212">
            <v>10305.822178400002</v>
          </cell>
          <cell r="AY212">
            <v>0</v>
          </cell>
          <cell r="AZ212">
            <v>72935.02969939998</v>
          </cell>
          <cell r="BA212">
            <v>0</v>
          </cell>
          <cell r="BB212">
            <v>0</v>
          </cell>
          <cell r="BC212">
            <v>0</v>
          </cell>
          <cell r="BD212">
            <v>72935.02969939998</v>
          </cell>
          <cell r="BE212">
            <v>0</v>
          </cell>
        </row>
        <row r="213">
          <cell r="B213" t="str">
            <v>7.10.1</v>
          </cell>
          <cell r="C213" t="str">
            <v>прочие (страховое возмещение, возмещение ущерба, компенсация по ученическим договорам)</v>
          </cell>
          <cell r="D213">
            <v>235.52985999999999</v>
          </cell>
          <cell r="E213">
            <v>4.6870000000000003</v>
          </cell>
          <cell r="F213">
            <v>230.84285999999997</v>
          </cell>
          <cell r="G213">
            <v>0</v>
          </cell>
          <cell r="H213">
            <v>0</v>
          </cell>
          <cell r="I213">
            <v>25</v>
          </cell>
          <cell r="J213">
            <v>0</v>
          </cell>
          <cell r="K213">
            <v>25</v>
          </cell>
          <cell r="L213">
            <v>0</v>
          </cell>
          <cell r="M213">
            <v>0</v>
          </cell>
          <cell r="N213">
            <v>25</v>
          </cell>
          <cell r="P213">
            <v>25</v>
          </cell>
          <cell r="S213">
            <v>0</v>
          </cell>
          <cell r="X213">
            <v>0</v>
          </cell>
          <cell r="AD213">
            <v>210.52985999999999</v>
          </cell>
          <cell r="AE213">
            <v>4.6870000000000003</v>
          </cell>
          <cell r="AF213">
            <v>210.52985999999999</v>
          </cell>
          <cell r="AG213">
            <v>210.52985999999999</v>
          </cell>
          <cell r="AH213">
            <v>210.52985999999999</v>
          </cell>
          <cell r="AJ213">
            <v>0</v>
          </cell>
          <cell r="AP213">
            <v>0</v>
          </cell>
          <cell r="AR213">
            <v>210.52985999999999</v>
          </cell>
          <cell r="AT213">
            <v>0</v>
          </cell>
          <cell r="AV213">
            <v>210.52985999999999</v>
          </cell>
          <cell r="AX213">
            <v>0</v>
          </cell>
          <cell r="AZ213">
            <v>210.52985999999999</v>
          </cell>
          <cell r="BB213">
            <v>0</v>
          </cell>
          <cell r="BD213">
            <v>210.52985999999999</v>
          </cell>
        </row>
        <row r="214">
          <cell r="B214" t="str">
            <v>7.10.2</v>
          </cell>
          <cell r="C214" t="str">
            <v xml:space="preserve">доход от оценки приобретенных объектов основных средств (ТП) 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S214">
            <v>0</v>
          </cell>
          <cell r="X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J214">
            <v>0</v>
          </cell>
          <cell r="AP214">
            <v>0</v>
          </cell>
          <cell r="AR214">
            <v>0</v>
          </cell>
          <cell r="AT214">
            <v>0</v>
          </cell>
          <cell r="AV214">
            <v>0</v>
          </cell>
          <cell r="AX214">
            <v>0</v>
          </cell>
          <cell r="AZ214">
            <v>0</v>
          </cell>
          <cell r="BB214">
            <v>0</v>
          </cell>
          <cell r="BD214">
            <v>0</v>
          </cell>
        </row>
        <row r="215">
          <cell r="B215" t="str">
            <v>7.10.3</v>
          </cell>
          <cell r="C215" t="str">
            <v>ограничение потребителей (БСК)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S215">
            <v>0</v>
          </cell>
          <cell r="X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J215">
            <v>0</v>
          </cell>
          <cell r="AP215">
            <v>0</v>
          </cell>
          <cell r="AR215">
            <v>0</v>
          </cell>
          <cell r="AT215">
            <v>0</v>
          </cell>
          <cell r="AV215">
            <v>0</v>
          </cell>
          <cell r="AX215">
            <v>0</v>
          </cell>
          <cell r="AZ215">
            <v>0</v>
          </cell>
          <cell r="BB215">
            <v>0</v>
          </cell>
          <cell r="BD215">
            <v>0</v>
          </cell>
        </row>
        <row r="216">
          <cell r="B216" t="str">
            <v>7.10.4</v>
          </cell>
          <cell r="C216" t="str">
            <v>возмещение убытков (от бездоговорного потребления)</v>
          </cell>
          <cell r="D216">
            <v>1067.4364609999998</v>
          </cell>
          <cell r="E216">
            <v>281.46093999999994</v>
          </cell>
          <cell r="F216">
            <v>785.97552099999996</v>
          </cell>
          <cell r="G216">
            <v>0</v>
          </cell>
          <cell r="H216">
            <v>0</v>
          </cell>
          <cell r="I216">
            <v>1081.2</v>
          </cell>
          <cell r="J216">
            <v>295.3</v>
          </cell>
          <cell r="K216">
            <v>590.5</v>
          </cell>
          <cell r="L216">
            <v>195.4</v>
          </cell>
          <cell r="M216">
            <v>0</v>
          </cell>
          <cell r="N216">
            <v>1081.2</v>
          </cell>
          <cell r="O216">
            <v>295.3</v>
          </cell>
          <cell r="P216">
            <v>590.5</v>
          </cell>
          <cell r="Q216">
            <v>195.4</v>
          </cell>
          <cell r="S216">
            <v>0</v>
          </cell>
          <cell r="X216">
            <v>0</v>
          </cell>
          <cell r="AC216">
            <v>18.100000000000001</v>
          </cell>
          <cell r="AD216">
            <v>3.6460999999889054E-2</v>
          </cell>
          <cell r="AE216">
            <v>-3.9060000000051609E-2</v>
          </cell>
          <cell r="AF216">
            <v>195.43646099999989</v>
          </cell>
          <cell r="AG216">
            <v>3.6460999999889054E-2</v>
          </cell>
          <cell r="AH216">
            <v>3.6460999999889054E-2</v>
          </cell>
          <cell r="AI216">
            <v>4.3</v>
          </cell>
          <cell r="AJ216">
            <v>0</v>
          </cell>
          <cell r="AP216">
            <v>0</v>
          </cell>
          <cell r="AR216">
            <v>3.6460999999889054E-2</v>
          </cell>
          <cell r="AT216">
            <v>0</v>
          </cell>
          <cell r="AV216">
            <v>3.6460999999889054E-2</v>
          </cell>
          <cell r="AX216">
            <v>0</v>
          </cell>
          <cell r="AZ216">
            <v>3.6460999999889054E-2</v>
          </cell>
          <cell r="BB216">
            <v>0</v>
          </cell>
          <cell r="BD216">
            <v>3.6460999999889054E-2</v>
          </cell>
        </row>
        <row r="217">
          <cell r="B217" t="str">
            <v>7.10.5</v>
          </cell>
          <cell r="C217" t="str">
            <v>возмещение ущерба от безучетного потребления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S217">
            <v>0</v>
          </cell>
          <cell r="X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J217">
            <v>0</v>
          </cell>
          <cell r="AP217">
            <v>0</v>
          </cell>
          <cell r="AR217">
            <v>0</v>
          </cell>
          <cell r="AT217">
            <v>0</v>
          </cell>
          <cell r="AV217">
            <v>0</v>
          </cell>
          <cell r="AX217">
            <v>0</v>
          </cell>
          <cell r="AZ217">
            <v>0</v>
          </cell>
          <cell r="BB217">
            <v>0</v>
          </cell>
          <cell r="BD217">
            <v>0</v>
          </cell>
        </row>
        <row r="218">
          <cell r="B218" t="str">
            <v>7.10.6</v>
          </cell>
          <cell r="C218" t="str">
            <v>доходы от списания ОС и МПЗ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S218">
            <v>0</v>
          </cell>
          <cell r="X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J218">
            <v>0</v>
          </cell>
          <cell r="AP218">
            <v>277.68</v>
          </cell>
          <cell r="AR218">
            <v>277.68</v>
          </cell>
          <cell r="AT218">
            <v>295.72919999999999</v>
          </cell>
          <cell r="AV218">
            <v>573.40920000000006</v>
          </cell>
          <cell r="AX218">
            <v>314.65586880000001</v>
          </cell>
          <cell r="AZ218">
            <v>888.06506880000006</v>
          </cell>
          <cell r="BB218">
            <v>0</v>
          </cell>
          <cell r="BD218">
            <v>888.06506880000006</v>
          </cell>
        </row>
        <row r="219">
          <cell r="B219" t="str">
            <v>7.10.7</v>
          </cell>
          <cell r="C219" t="str">
            <v>доходы от оприходования материалов прии ремонте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S219">
            <v>0</v>
          </cell>
          <cell r="X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J219">
            <v>0</v>
          </cell>
          <cell r="AP219">
            <v>582.06000000000006</v>
          </cell>
          <cell r="AR219">
            <v>582.06000000000006</v>
          </cell>
          <cell r="AT219">
            <v>619.89390000000003</v>
          </cell>
          <cell r="AV219">
            <v>1201.9539</v>
          </cell>
          <cell r="AX219">
            <v>659.56710960000009</v>
          </cell>
          <cell r="AZ219">
            <v>1861.5210096000001</v>
          </cell>
          <cell r="BB219">
            <v>0</v>
          </cell>
          <cell r="BD219">
            <v>1861.5210096000001</v>
          </cell>
        </row>
        <row r="220">
          <cell r="B220" t="str">
            <v>7.10.8</v>
          </cell>
          <cell r="C220" t="str">
            <v>госпошлина поступивашя</v>
          </cell>
          <cell r="D220">
            <v>40.297400000000003</v>
          </cell>
          <cell r="E220">
            <v>24.37</v>
          </cell>
          <cell r="F220">
            <v>15.9274</v>
          </cell>
          <cell r="G220">
            <v>0</v>
          </cell>
          <cell r="H220">
            <v>0</v>
          </cell>
          <cell r="I220">
            <v>40.299999999999997</v>
          </cell>
          <cell r="J220">
            <v>0</v>
          </cell>
          <cell r="K220">
            <v>0</v>
          </cell>
          <cell r="L220">
            <v>40.299999999999997</v>
          </cell>
          <cell r="M220">
            <v>0</v>
          </cell>
          <cell r="N220">
            <v>40.299999999999997</v>
          </cell>
          <cell r="Q220">
            <v>40.299999999999997</v>
          </cell>
          <cell r="S220">
            <v>0</v>
          </cell>
          <cell r="X220">
            <v>0</v>
          </cell>
          <cell r="AD220">
            <v>-2.5999999999939405E-3</v>
          </cell>
          <cell r="AE220">
            <v>24.37</v>
          </cell>
          <cell r="AF220">
            <v>40.297400000000003</v>
          </cell>
          <cell r="AG220">
            <v>-2.5999999999939405E-3</v>
          </cell>
          <cell r="AH220">
            <v>-2.5999999999939405E-3</v>
          </cell>
          <cell r="AJ220">
            <v>0</v>
          </cell>
          <cell r="AP220">
            <v>0</v>
          </cell>
          <cell r="AR220">
            <v>-2.5999999999939405E-3</v>
          </cell>
          <cell r="AT220">
            <v>0</v>
          </cell>
          <cell r="AV220">
            <v>-2.5999999999939405E-3</v>
          </cell>
          <cell r="AX220">
            <v>0</v>
          </cell>
          <cell r="AZ220">
            <v>-2.5999999999939405E-3</v>
          </cell>
          <cell r="BB220">
            <v>0</v>
          </cell>
          <cell r="BD220">
            <v>-2.5999999999939405E-3</v>
          </cell>
        </row>
        <row r="221">
          <cell r="B221" t="str">
            <v>7.10.9</v>
          </cell>
          <cell r="C221" t="str">
            <v xml:space="preserve">доходы от оприходования имущества, оказавшегося в излишке в результате инвентаризации 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S221">
            <v>0</v>
          </cell>
          <cell r="X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J221">
            <v>0</v>
          </cell>
          <cell r="AP221">
            <v>0</v>
          </cell>
          <cell r="AR221">
            <v>0</v>
          </cell>
          <cell r="AT221">
            <v>0</v>
          </cell>
          <cell r="AV221">
            <v>0</v>
          </cell>
          <cell r="AX221">
            <v>0</v>
          </cell>
          <cell r="AZ221">
            <v>0</v>
          </cell>
          <cell r="BB221">
            <v>0</v>
          </cell>
          <cell r="BD221">
            <v>0</v>
          </cell>
        </row>
        <row r="222">
          <cell r="B222" t="str">
            <v>7.10.10</v>
          </cell>
          <cell r="C222" t="str">
            <v>прочее</v>
          </cell>
          <cell r="D222">
            <v>43204.280699999996</v>
          </cell>
          <cell r="E222">
            <v>535.35665999999992</v>
          </cell>
          <cell r="F222">
            <v>636.5806399999999</v>
          </cell>
          <cell r="G222">
            <v>0</v>
          </cell>
          <cell r="H222">
            <v>42032.343399999998</v>
          </cell>
          <cell r="I222">
            <v>490.7</v>
          </cell>
          <cell r="J222">
            <v>111.7</v>
          </cell>
          <cell r="K222">
            <v>176</v>
          </cell>
          <cell r="L222">
            <v>203</v>
          </cell>
          <cell r="M222">
            <v>0</v>
          </cell>
          <cell r="N222">
            <v>490.7</v>
          </cell>
          <cell r="O222">
            <v>111.7</v>
          </cell>
          <cell r="P222">
            <v>176</v>
          </cell>
          <cell r="Q222">
            <v>203</v>
          </cell>
          <cell r="S222">
            <v>0</v>
          </cell>
          <cell r="X222">
            <v>133.30000000000001</v>
          </cell>
          <cell r="AB222">
            <v>133.30000000000001</v>
          </cell>
          <cell r="AC222">
            <v>114.9</v>
          </cell>
          <cell r="AD222">
            <v>42654.080699999991</v>
          </cell>
          <cell r="AE222">
            <v>497.45665999999983</v>
          </cell>
          <cell r="AF222">
            <v>958.03729999999973</v>
          </cell>
          <cell r="AG222">
            <v>755.03729999999973</v>
          </cell>
          <cell r="AH222">
            <v>42654.080699999991</v>
          </cell>
          <cell r="AI222">
            <v>57.6</v>
          </cell>
          <cell r="AJ222">
            <v>16.5</v>
          </cell>
          <cell r="AK222">
            <v>16.5</v>
          </cell>
          <cell r="AL222">
            <v>16.5</v>
          </cell>
          <cell r="AM222">
            <v>16.5</v>
          </cell>
          <cell r="AN222">
            <v>16.5</v>
          </cell>
          <cell r="AP222">
            <v>9235.4</v>
          </cell>
          <cell r="AR222">
            <v>51872.980699999993</v>
          </cell>
          <cell r="AT222">
            <v>8770.2999999999993</v>
          </cell>
          <cell r="AV222">
            <v>60643.280699999988</v>
          </cell>
          <cell r="AX222">
            <v>9331.5992000000006</v>
          </cell>
          <cell r="AZ222">
            <v>69974.879899999985</v>
          </cell>
          <cell r="BB222">
            <v>0</v>
          </cell>
          <cell r="BD222">
            <v>69974.879899999985</v>
          </cell>
        </row>
        <row r="224">
          <cell r="B224" t="str">
            <v>10.3</v>
          </cell>
          <cell r="C224" t="str">
            <v>Прочие поступления по инвестиционной деятельности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P224">
            <v>0</v>
          </cell>
          <cell r="AQ224">
            <v>0</v>
          </cell>
          <cell r="AR224">
            <v>0</v>
          </cell>
          <cell r="AS224">
            <v>0</v>
          </cell>
          <cell r="AT224">
            <v>0</v>
          </cell>
          <cell r="AU224">
            <v>0</v>
          </cell>
          <cell r="AV224">
            <v>0</v>
          </cell>
          <cell r="AW224">
            <v>0</v>
          </cell>
          <cell r="AX224">
            <v>0</v>
          </cell>
          <cell r="AY224">
            <v>0</v>
          </cell>
          <cell r="AZ224">
            <v>0</v>
          </cell>
          <cell r="BA224">
            <v>0</v>
          </cell>
          <cell r="BB224">
            <v>0</v>
          </cell>
          <cell r="BC224">
            <v>0</v>
          </cell>
          <cell r="BD224">
            <v>0</v>
          </cell>
          <cell r="BE224">
            <v>0</v>
          </cell>
        </row>
        <row r="225">
          <cell r="B225" t="str">
            <v>10.3.1</v>
          </cell>
          <cell r="C225" t="str">
            <v>N1 (наименование)</v>
          </cell>
          <cell r="D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S225">
            <v>0</v>
          </cell>
          <cell r="X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J225">
            <v>0</v>
          </cell>
          <cell r="AR225">
            <v>0</v>
          </cell>
          <cell r="AV225">
            <v>0</v>
          </cell>
          <cell r="AZ225">
            <v>0</v>
          </cell>
          <cell r="BD225">
            <v>0</v>
          </cell>
        </row>
        <row r="226">
          <cell r="B226" t="str">
            <v>10.3.2</v>
          </cell>
          <cell r="C226" t="str">
            <v>N2 (наименование)</v>
          </cell>
          <cell r="D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S226">
            <v>0</v>
          </cell>
          <cell r="X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  <cell r="AJ226">
            <v>0</v>
          </cell>
          <cell r="AR226">
            <v>0</v>
          </cell>
          <cell r="AV226">
            <v>0</v>
          </cell>
          <cell r="AZ226">
            <v>0</v>
          </cell>
          <cell r="BD226">
            <v>0</v>
          </cell>
        </row>
        <row r="227">
          <cell r="B227" t="str">
            <v>10.3.3</v>
          </cell>
          <cell r="C227" t="str">
            <v>N3 (наименование)</v>
          </cell>
          <cell r="D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S227">
            <v>0</v>
          </cell>
          <cell r="X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J227">
            <v>0</v>
          </cell>
          <cell r="AR227">
            <v>0</v>
          </cell>
          <cell r="AV227">
            <v>0</v>
          </cell>
          <cell r="AZ227">
            <v>0</v>
          </cell>
          <cell r="BD227">
            <v>0</v>
          </cell>
        </row>
        <row r="228">
          <cell r="B228" t="str">
            <v>10.3.4</v>
          </cell>
          <cell r="C228" t="str">
            <v>N4 (наименование)</v>
          </cell>
          <cell r="D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S228">
            <v>0</v>
          </cell>
          <cell r="X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J228">
            <v>0</v>
          </cell>
          <cell r="AR228">
            <v>0</v>
          </cell>
          <cell r="AV228">
            <v>0</v>
          </cell>
          <cell r="AZ228">
            <v>0</v>
          </cell>
          <cell r="BD228">
            <v>0</v>
          </cell>
        </row>
        <row r="229">
          <cell r="B229" t="str">
            <v>10.3.5</v>
          </cell>
          <cell r="C229" t="str">
            <v>N5 (наименование)</v>
          </cell>
          <cell r="D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S229">
            <v>0</v>
          </cell>
          <cell r="X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J229">
            <v>0</v>
          </cell>
          <cell r="AR229">
            <v>0</v>
          </cell>
          <cell r="AV229">
            <v>0</v>
          </cell>
          <cell r="AZ229">
            <v>0</v>
          </cell>
          <cell r="BD229">
            <v>0</v>
          </cell>
        </row>
        <row r="230">
          <cell r="B230" t="str">
            <v>10.3.6</v>
          </cell>
          <cell r="C230" t="str">
            <v>N6 (наименование)</v>
          </cell>
          <cell r="D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S230">
            <v>0</v>
          </cell>
          <cell r="X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J230">
            <v>0</v>
          </cell>
          <cell r="AR230">
            <v>0</v>
          </cell>
          <cell r="AV230">
            <v>0</v>
          </cell>
          <cell r="AZ230">
            <v>0</v>
          </cell>
          <cell r="BD230">
            <v>0</v>
          </cell>
        </row>
        <row r="231">
          <cell r="B231" t="str">
            <v>10.3.7</v>
          </cell>
          <cell r="C231" t="str">
            <v>N7 (наименование)</v>
          </cell>
          <cell r="D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S231">
            <v>0</v>
          </cell>
          <cell r="X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  <cell r="AJ231">
            <v>0</v>
          </cell>
          <cell r="AR231">
            <v>0</v>
          </cell>
          <cell r="AV231">
            <v>0</v>
          </cell>
          <cell r="AZ231">
            <v>0</v>
          </cell>
          <cell r="BD231">
            <v>0</v>
          </cell>
        </row>
        <row r="232">
          <cell r="B232" t="str">
            <v>10.3.8</v>
          </cell>
          <cell r="C232" t="str">
            <v>N8 (наименование)</v>
          </cell>
          <cell r="D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S232">
            <v>0</v>
          </cell>
          <cell r="X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J232">
            <v>0</v>
          </cell>
          <cell r="AR232">
            <v>0</v>
          </cell>
          <cell r="AV232">
            <v>0</v>
          </cell>
          <cell r="AZ232">
            <v>0</v>
          </cell>
          <cell r="BD232">
            <v>0</v>
          </cell>
        </row>
        <row r="233">
          <cell r="B233" t="str">
            <v>10.3.9</v>
          </cell>
          <cell r="C233" t="str">
            <v>N9 (наименование)</v>
          </cell>
          <cell r="D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S233">
            <v>0</v>
          </cell>
          <cell r="X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J233">
            <v>0</v>
          </cell>
          <cell r="AR233">
            <v>0</v>
          </cell>
          <cell r="AV233">
            <v>0</v>
          </cell>
          <cell r="AZ233">
            <v>0</v>
          </cell>
          <cell r="BD233">
            <v>0</v>
          </cell>
        </row>
        <row r="234">
          <cell r="B234" t="str">
            <v>10.3.10</v>
          </cell>
          <cell r="C234" t="str">
            <v>Остальное (меньше 5% от суммы по строке)</v>
          </cell>
          <cell r="D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S234">
            <v>0</v>
          </cell>
          <cell r="X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J234">
            <v>0</v>
          </cell>
          <cell r="AR234">
            <v>0</v>
          </cell>
          <cell r="AV234">
            <v>0</v>
          </cell>
          <cell r="AZ234">
            <v>0</v>
          </cell>
          <cell r="BD234">
            <v>0</v>
          </cell>
        </row>
        <row r="236">
          <cell r="B236" t="str">
            <v>15</v>
          </cell>
          <cell r="C236" t="str">
            <v>Прочие поступления по финансовой деятельности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P236">
            <v>0</v>
          </cell>
          <cell r="AQ236">
            <v>0</v>
          </cell>
          <cell r="AR236">
            <v>0</v>
          </cell>
          <cell r="AS236">
            <v>0</v>
          </cell>
          <cell r="AT236">
            <v>0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0</v>
          </cell>
          <cell r="AZ236">
            <v>0</v>
          </cell>
          <cell r="BA236">
            <v>0</v>
          </cell>
          <cell r="BB236">
            <v>0</v>
          </cell>
          <cell r="BC236">
            <v>0</v>
          </cell>
          <cell r="BD236">
            <v>0</v>
          </cell>
          <cell r="BE236">
            <v>0</v>
          </cell>
        </row>
        <row r="237">
          <cell r="B237" t="str">
            <v>15.1</v>
          </cell>
          <cell r="C237" t="str">
            <v>N1 (наименование)</v>
          </cell>
          <cell r="D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S237">
            <v>0</v>
          </cell>
          <cell r="X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J237">
            <v>0</v>
          </cell>
          <cell r="AR237">
            <v>0</v>
          </cell>
          <cell r="AV237">
            <v>0</v>
          </cell>
          <cell r="AZ237">
            <v>0</v>
          </cell>
          <cell r="BD237">
            <v>0</v>
          </cell>
        </row>
        <row r="238">
          <cell r="B238" t="str">
            <v>15.2</v>
          </cell>
          <cell r="C238" t="str">
            <v>N2 (наименование)</v>
          </cell>
          <cell r="D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S238">
            <v>0</v>
          </cell>
          <cell r="X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J238">
            <v>0</v>
          </cell>
          <cell r="AR238">
            <v>0</v>
          </cell>
          <cell r="AV238">
            <v>0</v>
          </cell>
          <cell r="AZ238">
            <v>0</v>
          </cell>
          <cell r="BD238">
            <v>0</v>
          </cell>
        </row>
        <row r="239">
          <cell r="B239" t="str">
            <v>15.3</v>
          </cell>
          <cell r="C239" t="str">
            <v>N3 (наименование)</v>
          </cell>
          <cell r="D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S239">
            <v>0</v>
          </cell>
          <cell r="X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J239">
            <v>0</v>
          </cell>
          <cell r="AR239">
            <v>0</v>
          </cell>
          <cell r="AV239">
            <v>0</v>
          </cell>
          <cell r="AZ239">
            <v>0</v>
          </cell>
          <cell r="BD239">
            <v>0</v>
          </cell>
        </row>
        <row r="240">
          <cell r="B240" t="str">
            <v>15.4</v>
          </cell>
          <cell r="C240" t="str">
            <v>N4 (наименование)</v>
          </cell>
          <cell r="D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S240">
            <v>0</v>
          </cell>
          <cell r="X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J240">
            <v>0</v>
          </cell>
          <cell r="AR240">
            <v>0</v>
          </cell>
          <cell r="AV240">
            <v>0</v>
          </cell>
          <cell r="AZ240">
            <v>0</v>
          </cell>
          <cell r="BD240">
            <v>0</v>
          </cell>
        </row>
        <row r="241">
          <cell r="B241" t="str">
            <v>15.5</v>
          </cell>
          <cell r="C241" t="str">
            <v>N5 (наименование)</v>
          </cell>
          <cell r="D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S241">
            <v>0</v>
          </cell>
          <cell r="X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J241">
            <v>0</v>
          </cell>
          <cell r="AR241">
            <v>0</v>
          </cell>
          <cell r="AV241">
            <v>0</v>
          </cell>
          <cell r="AZ241">
            <v>0</v>
          </cell>
          <cell r="BD241">
            <v>0</v>
          </cell>
        </row>
        <row r="242">
          <cell r="B242" t="str">
            <v>15.6</v>
          </cell>
          <cell r="C242" t="str">
            <v>N6 (наименование)</v>
          </cell>
          <cell r="D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S242">
            <v>0</v>
          </cell>
          <cell r="X242">
            <v>0</v>
          </cell>
          <cell r="AD242">
            <v>0</v>
          </cell>
          <cell r="AE242">
            <v>0</v>
          </cell>
          <cell r="AF242">
            <v>0</v>
          </cell>
          <cell r="AG242">
            <v>0</v>
          </cell>
          <cell r="AH242">
            <v>0</v>
          </cell>
          <cell r="AJ242">
            <v>0</v>
          </cell>
          <cell r="AR242">
            <v>0</v>
          </cell>
          <cell r="AV242">
            <v>0</v>
          </cell>
          <cell r="AZ242">
            <v>0</v>
          </cell>
          <cell r="BD242">
            <v>0</v>
          </cell>
        </row>
        <row r="243">
          <cell r="B243" t="str">
            <v>15.7</v>
          </cell>
          <cell r="C243" t="str">
            <v>N7 (наименование)</v>
          </cell>
          <cell r="D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S243">
            <v>0</v>
          </cell>
          <cell r="X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J243">
            <v>0</v>
          </cell>
          <cell r="AR243">
            <v>0</v>
          </cell>
          <cell r="AV243">
            <v>0</v>
          </cell>
          <cell r="AZ243">
            <v>0</v>
          </cell>
          <cell r="BD243">
            <v>0</v>
          </cell>
        </row>
        <row r="244">
          <cell r="B244" t="str">
            <v>15.8</v>
          </cell>
          <cell r="C244" t="str">
            <v>N8 (наименование)</v>
          </cell>
          <cell r="D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S244">
            <v>0</v>
          </cell>
          <cell r="X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J244">
            <v>0</v>
          </cell>
          <cell r="AR244">
            <v>0</v>
          </cell>
          <cell r="AV244">
            <v>0</v>
          </cell>
          <cell r="AZ244">
            <v>0</v>
          </cell>
          <cell r="BD244">
            <v>0</v>
          </cell>
        </row>
        <row r="245">
          <cell r="B245" t="str">
            <v>15.9</v>
          </cell>
          <cell r="C245" t="str">
            <v>N9 (наименование)</v>
          </cell>
          <cell r="D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S245">
            <v>0</v>
          </cell>
          <cell r="X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0</v>
          </cell>
          <cell r="AH245">
            <v>0</v>
          </cell>
          <cell r="AJ245">
            <v>0</v>
          </cell>
          <cell r="AR245">
            <v>0</v>
          </cell>
          <cell r="AV245">
            <v>0</v>
          </cell>
          <cell r="AZ245">
            <v>0</v>
          </cell>
          <cell r="BD245">
            <v>0</v>
          </cell>
        </row>
        <row r="246">
          <cell r="B246" t="str">
            <v>15.10</v>
          </cell>
          <cell r="C246" t="str">
            <v>Остальное (меньше 5% от суммы по строке)</v>
          </cell>
          <cell r="D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S246">
            <v>0</v>
          </cell>
          <cell r="X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J246">
            <v>0</v>
          </cell>
          <cell r="AR246">
            <v>0</v>
          </cell>
          <cell r="AV246">
            <v>0</v>
          </cell>
          <cell r="AZ246">
            <v>0</v>
          </cell>
          <cell r="BD246">
            <v>0</v>
          </cell>
        </row>
        <row r="248">
          <cell r="B248" t="str">
            <v>№ п/п</v>
          </cell>
          <cell r="C248" t="str">
            <v>Наименование статей</v>
          </cell>
          <cell r="D248" t="str">
            <v>Возникновение обязательств или прочих оснований для финансирования по начислению</v>
          </cell>
          <cell r="I248" t="str">
            <v>Общий объем финансирования (в т.ч. ДС и неденежные расчеты)</v>
          </cell>
          <cell r="N248" t="str">
            <v>Выбытие ДС</v>
          </cell>
          <cell r="S248" t="str">
            <v>Неденежные расчеты</v>
          </cell>
          <cell r="X248" t="str">
            <v>Списание / восстановление задолженности</v>
          </cell>
          <cell r="AC248" t="str">
            <v>Активное сальдо (ДЗ и авансы выданные)</v>
          </cell>
          <cell r="AI248" t="str">
            <v>Пассивное сальдо (кредиторская задолженность)</v>
          </cell>
          <cell r="AP248" t="str">
            <v>Возникновение обязательств или прочих оснований для финансирования по начислению</v>
          </cell>
          <cell r="AQ248" t="str">
            <v>Общий объем финансирования</v>
          </cell>
          <cell r="AR248" t="str">
            <v>Сальдо на начало года</v>
          </cell>
          <cell r="AT248" t="str">
            <v>Возникновение обязательств или прочих оснований для финансирования по начислению</v>
          </cell>
          <cell r="AU248" t="str">
            <v>Общий объем финансирования</v>
          </cell>
          <cell r="AV248" t="str">
            <v>Сальдо на начало года</v>
          </cell>
          <cell r="AX248" t="str">
            <v>Возникновение обязательств или прочих оснований для финансирования по начислению</v>
          </cell>
          <cell r="AY248" t="str">
            <v>Общий объем финансирования</v>
          </cell>
          <cell r="AZ248" t="str">
            <v>Сальдо на начало года</v>
          </cell>
          <cell r="BB248" t="str">
            <v>Возникновение обязательств или прочих оснований для финансирования по начислению</v>
          </cell>
          <cell r="BC248" t="str">
            <v>Общий объем финансирования</v>
          </cell>
          <cell r="BD248" t="str">
            <v>Сальдо на начало года</v>
          </cell>
        </row>
        <row r="249">
          <cell r="D249" t="str">
            <v>Итого за год</v>
          </cell>
          <cell r="E249" t="str">
            <v>В том числе по кварталам</v>
          </cell>
          <cell r="I249" t="str">
            <v>Итого за год</v>
          </cell>
          <cell r="J249" t="str">
            <v>В том числе по кварталам</v>
          </cell>
          <cell r="N249" t="str">
            <v>Итого за год</v>
          </cell>
          <cell r="O249" t="str">
            <v>В том числе по кварталам</v>
          </cell>
          <cell r="S249" t="str">
            <v>Итого за год</v>
          </cell>
          <cell r="T249" t="str">
            <v>В том числе по кварталам</v>
          </cell>
          <cell r="X249" t="str">
            <v>Итого за год</v>
          </cell>
          <cell r="Y249" t="str">
            <v>В том числе по кварталам</v>
          </cell>
          <cell r="AC249" t="str">
            <v>На начало года</v>
          </cell>
          <cell r="AD249" t="str">
            <v>На конец года</v>
          </cell>
          <cell r="AE249" t="str">
            <v>На конец периодов</v>
          </cell>
          <cell r="AI249" t="str">
            <v>На начало года</v>
          </cell>
          <cell r="AJ249" t="str">
            <v>На конец года</v>
          </cell>
          <cell r="AK249" t="str">
            <v>На конец периодов</v>
          </cell>
          <cell r="AP249" t="str">
            <v>Итого за год</v>
          </cell>
          <cell r="AQ249" t="str">
            <v>Итого за год</v>
          </cell>
          <cell r="AR249" t="str">
            <v>Активное (авансы выданные, ДЗ)</v>
          </cell>
          <cell r="AS249" t="str">
            <v>Пассивное (кредиторская задолжен.)</v>
          </cell>
          <cell r="AT249" t="str">
            <v>Итого за год</v>
          </cell>
          <cell r="AU249" t="str">
            <v>Итого за год</v>
          </cell>
          <cell r="AV249" t="str">
            <v>Активное (авансы выданные, ДЗ)</v>
          </cell>
          <cell r="AW249" t="str">
            <v>Пассивное (кредиторская задолжен.)</v>
          </cell>
          <cell r="AX249" t="str">
            <v>Итого за год</v>
          </cell>
          <cell r="AY249" t="str">
            <v>Итого за год</v>
          </cell>
          <cell r="AZ249" t="str">
            <v>Активное (авансы выданные, ДЗ)</v>
          </cell>
          <cell r="BA249" t="str">
            <v>Пассивное (кредиторская задолжен.)</v>
          </cell>
          <cell r="BB249" t="str">
            <v>Итого за год</v>
          </cell>
          <cell r="BC249" t="str">
            <v>Итого за год</v>
          </cell>
          <cell r="BD249" t="str">
            <v>Активное (авансы выданные, ДЗ)</v>
          </cell>
          <cell r="BE249" t="str">
            <v>Пассивное (кредиторская задолжен.)</v>
          </cell>
        </row>
        <row r="250">
          <cell r="E250" t="str">
            <v>I</v>
          </cell>
          <cell r="F250" t="str">
            <v>II</v>
          </cell>
          <cell r="G250" t="str">
            <v>III</v>
          </cell>
          <cell r="H250" t="str">
            <v>IV</v>
          </cell>
          <cell r="J250" t="str">
            <v>I</v>
          </cell>
          <cell r="K250" t="str">
            <v>II</v>
          </cell>
          <cell r="L250" t="str">
            <v>III</v>
          </cell>
          <cell r="M250" t="str">
            <v>IV</v>
          </cell>
          <cell r="O250" t="str">
            <v>I</v>
          </cell>
          <cell r="P250" t="str">
            <v>II</v>
          </cell>
          <cell r="Q250" t="str">
            <v>III</v>
          </cell>
          <cell r="R250" t="str">
            <v>IV</v>
          </cell>
          <cell r="T250" t="str">
            <v>I</v>
          </cell>
          <cell r="U250" t="str">
            <v>II</v>
          </cell>
          <cell r="V250" t="str">
            <v>III</v>
          </cell>
          <cell r="W250" t="str">
            <v>IV</v>
          </cell>
          <cell r="Y250" t="str">
            <v>I</v>
          </cell>
          <cell r="Z250" t="str">
            <v>II</v>
          </cell>
          <cell r="AA250" t="str">
            <v>III</v>
          </cell>
          <cell r="AB250" t="str">
            <v>IV</v>
          </cell>
          <cell r="AE250" t="str">
            <v>I</v>
          </cell>
          <cell r="AF250" t="str">
            <v>II</v>
          </cell>
          <cell r="AG250" t="str">
            <v>III</v>
          </cell>
          <cell r="AH250" t="str">
            <v>IV</v>
          </cell>
          <cell r="AK250" t="str">
            <v>I</v>
          </cell>
          <cell r="AL250" t="str">
            <v>II</v>
          </cell>
          <cell r="AM250" t="str">
            <v>III</v>
          </cell>
          <cell r="AN250" t="str">
            <v>IV</v>
          </cell>
        </row>
        <row r="251">
          <cell r="B251">
            <v>1</v>
          </cell>
          <cell r="C251">
            <v>2</v>
          </cell>
          <cell r="D251">
            <v>3</v>
          </cell>
          <cell r="E251">
            <v>4</v>
          </cell>
          <cell r="F251">
            <v>5</v>
          </cell>
          <cell r="G251">
            <v>6</v>
          </cell>
          <cell r="H251">
            <v>7</v>
          </cell>
          <cell r="I251">
            <v>8</v>
          </cell>
          <cell r="J251">
            <v>9</v>
          </cell>
          <cell r="K251">
            <v>10</v>
          </cell>
          <cell r="L251">
            <v>11</v>
          </cell>
          <cell r="M251">
            <v>12</v>
          </cell>
          <cell r="N251">
            <v>13</v>
          </cell>
          <cell r="O251">
            <v>14</v>
          </cell>
          <cell r="P251">
            <v>15</v>
          </cell>
          <cell r="Q251">
            <v>16</v>
          </cell>
          <cell r="R251">
            <v>17</v>
          </cell>
          <cell r="S251">
            <v>18</v>
          </cell>
          <cell r="T251">
            <v>19</v>
          </cell>
          <cell r="U251">
            <v>20</v>
          </cell>
          <cell r="V251">
            <v>21</v>
          </cell>
          <cell r="W251">
            <v>22</v>
          </cell>
          <cell r="X251">
            <v>23</v>
          </cell>
          <cell r="Y251">
            <v>24</v>
          </cell>
          <cell r="Z251">
            <v>25</v>
          </cell>
          <cell r="AA251">
            <v>26</v>
          </cell>
          <cell r="AB251">
            <v>27</v>
          </cell>
          <cell r="AC251">
            <v>28</v>
          </cell>
          <cell r="AD251">
            <v>29</v>
          </cell>
          <cell r="AE251">
            <v>30</v>
          </cell>
          <cell r="AF251">
            <v>31</v>
          </cell>
          <cell r="AG251">
            <v>32</v>
          </cell>
          <cell r="AH251">
            <v>33</v>
          </cell>
          <cell r="AI251">
            <v>34</v>
          </cell>
          <cell r="AJ251">
            <v>35</v>
          </cell>
          <cell r="AK251">
            <v>36</v>
          </cell>
          <cell r="AL251">
            <v>37</v>
          </cell>
          <cell r="AM251">
            <v>38</v>
          </cell>
          <cell r="AN251">
            <v>39</v>
          </cell>
          <cell r="AP251">
            <v>40</v>
          </cell>
          <cell r="AQ251">
            <v>41</v>
          </cell>
          <cell r="AR251">
            <v>42</v>
          </cell>
          <cell r="AS251">
            <v>43</v>
          </cell>
          <cell r="AT251">
            <v>44</v>
          </cell>
          <cell r="AU251">
            <v>45</v>
          </cell>
          <cell r="AV251">
            <v>46</v>
          </cell>
          <cell r="AW251">
            <v>47</v>
          </cell>
          <cell r="AX251">
            <v>48</v>
          </cell>
          <cell r="AY251">
            <v>49</v>
          </cell>
          <cell r="AZ251">
            <v>50</v>
          </cell>
          <cell r="BA251">
            <v>51</v>
          </cell>
          <cell r="BB251">
            <v>52</v>
          </cell>
          <cell r="BC251">
            <v>53</v>
          </cell>
          <cell r="BD251">
            <v>54</v>
          </cell>
          <cell r="BE251">
            <v>55</v>
          </cell>
        </row>
        <row r="252">
          <cell r="B252" t="str">
            <v>IV.</v>
          </cell>
          <cell r="C252" t="str">
            <v>ИТОГО ОТТОК (расход ДС)</v>
          </cell>
          <cell r="D252">
            <v>4956993.8545438815</v>
          </cell>
          <cell r="E252">
            <v>1348743.8585599998</v>
          </cell>
          <cell r="F252">
            <v>1455937.0129920819</v>
          </cell>
          <cell r="G252">
            <v>1052689.7542234</v>
          </cell>
          <cell r="H252">
            <v>1099623.2287684001</v>
          </cell>
          <cell r="I252">
            <v>4874423.66</v>
          </cell>
          <cell r="J252">
            <v>1344231.7</v>
          </cell>
          <cell r="K252">
            <v>1373326.96</v>
          </cell>
          <cell r="L252">
            <v>985683.7</v>
          </cell>
          <cell r="M252">
            <v>1171181.2999999996</v>
          </cell>
          <cell r="N252">
            <v>3803910.86</v>
          </cell>
          <cell r="O252">
            <v>1072054.0999999999</v>
          </cell>
          <cell r="P252">
            <v>1117084.1600000001</v>
          </cell>
          <cell r="Q252">
            <v>716221.10000000009</v>
          </cell>
          <cell r="R252">
            <v>898551.5</v>
          </cell>
          <cell r="S252">
            <v>1070512.7999999998</v>
          </cell>
          <cell r="T252">
            <v>272177.59999999998</v>
          </cell>
          <cell r="U252">
            <v>256242.8</v>
          </cell>
          <cell r="V252">
            <v>269462.59999999998</v>
          </cell>
          <cell r="W252">
            <v>272629.8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52902.100000000006</v>
          </cell>
          <cell r="AD252">
            <v>122833</v>
          </cell>
          <cell r="AE252">
            <v>76353.7</v>
          </cell>
          <cell r="AF252">
            <v>114916.90000000001</v>
          </cell>
          <cell r="AG252">
            <v>127824.4</v>
          </cell>
          <cell r="AH252">
            <v>122833</v>
          </cell>
          <cell r="AI252">
            <v>848756.3</v>
          </cell>
          <cell r="AJ252">
            <v>1001257.2945438819</v>
          </cell>
          <cell r="AK252">
            <v>876720.05856000003</v>
          </cell>
          <cell r="AL252">
            <v>997893.31155208196</v>
          </cell>
          <cell r="AM252">
            <v>1077806.7657754822</v>
          </cell>
          <cell r="AN252">
            <v>1001257.2945438819</v>
          </cell>
          <cell r="AP252">
            <v>5142788.7320167478</v>
          </cell>
          <cell r="AQ252">
            <v>4086627.5001389501</v>
          </cell>
          <cell r="AR252">
            <v>0</v>
          </cell>
          <cell r="AS252">
            <v>1934585.5264216792</v>
          </cell>
          <cell r="AT252">
            <v>5450776.2266377993</v>
          </cell>
          <cell r="AU252">
            <v>4536271.2851947192</v>
          </cell>
          <cell r="AV252">
            <v>0</v>
          </cell>
          <cell r="AW252">
            <v>2849090.4678647588</v>
          </cell>
          <cell r="AX252">
            <v>5055224.6681665983</v>
          </cell>
          <cell r="AY252">
            <v>4681857.9399999995</v>
          </cell>
          <cell r="AZ252">
            <v>590855.19999999995</v>
          </cell>
          <cell r="BA252">
            <v>3813312.3960313564</v>
          </cell>
          <cell r="BB252">
            <v>276664.08857214591</v>
          </cell>
          <cell r="BC252">
            <v>0</v>
          </cell>
          <cell r="BD252">
            <v>0</v>
          </cell>
          <cell r="BE252">
            <v>3499121.2846035026</v>
          </cell>
        </row>
        <row r="253">
          <cell r="B253" t="str">
            <v>I.</v>
          </cell>
          <cell r="C253" t="str">
            <v>ОПЕРАЦИОННАЯ ДЕЯТЕЛЬНОСТЬ</v>
          </cell>
        </row>
        <row r="254">
          <cell r="B254" t="str">
            <v>10</v>
          </cell>
          <cell r="C254" t="str">
            <v>ВСЕГО ОТТОК  ПО ОПЕРАЦИОННОЙ ДЕЯТЕЛЬНОСТИ</v>
          </cell>
          <cell r="D254">
            <v>3329944.5545438821</v>
          </cell>
          <cell r="E254">
            <v>819719.69855999993</v>
          </cell>
          <cell r="F254">
            <v>809895.47299208201</v>
          </cell>
          <cell r="G254">
            <v>835066.45422339998</v>
          </cell>
          <cell r="H254">
            <v>865262.9287684001</v>
          </cell>
          <cell r="I254">
            <v>3342299.9599999995</v>
          </cell>
          <cell r="J254">
            <v>760730.8</v>
          </cell>
          <cell r="K254">
            <v>825299.66</v>
          </cell>
          <cell r="L254">
            <v>791351.89999999991</v>
          </cell>
          <cell r="M254">
            <v>964917.59999999974</v>
          </cell>
          <cell r="N254">
            <v>2271787.16</v>
          </cell>
          <cell r="O254">
            <v>488553.2</v>
          </cell>
          <cell r="P254">
            <v>569056.8600000001</v>
          </cell>
          <cell r="Q254">
            <v>521889.3</v>
          </cell>
          <cell r="R254">
            <v>692287.79999999993</v>
          </cell>
          <cell r="S254">
            <v>1070512.7999999998</v>
          </cell>
          <cell r="T254">
            <v>272177.59999999998</v>
          </cell>
          <cell r="U254">
            <v>256242.8</v>
          </cell>
          <cell r="V254">
            <v>269462.59999999998</v>
          </cell>
          <cell r="W254">
            <v>272629.8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45699.400000000009</v>
          </cell>
          <cell r="AD254">
            <v>122833</v>
          </cell>
          <cell r="AE254">
            <v>62628.1</v>
          </cell>
          <cell r="AF254">
            <v>112722.40000000001</v>
          </cell>
          <cell r="AG254">
            <v>112786.3</v>
          </cell>
          <cell r="AH254">
            <v>122833</v>
          </cell>
          <cell r="AI254">
            <v>132098.80000000002</v>
          </cell>
          <cell r="AJ254">
            <v>196876.99454388194</v>
          </cell>
          <cell r="AK254">
            <v>208016.39855999991</v>
          </cell>
          <cell r="AL254">
            <v>242706.51155208203</v>
          </cell>
          <cell r="AM254">
            <v>286484.96577548201</v>
          </cell>
          <cell r="AN254">
            <v>196876.99454388194</v>
          </cell>
          <cell r="AP254">
            <v>3086200.3720167475</v>
          </cell>
          <cell r="AQ254">
            <v>3205013.5801389501</v>
          </cell>
          <cell r="AR254">
            <v>0</v>
          </cell>
          <cell r="AS254">
            <v>-44769.213578320894</v>
          </cell>
          <cell r="AT254">
            <v>3494241.7266377988</v>
          </cell>
          <cell r="AU254">
            <v>3888276.4051947193</v>
          </cell>
          <cell r="AV254">
            <v>0</v>
          </cell>
          <cell r="AW254">
            <v>-438803.89213524084</v>
          </cell>
          <cell r="AX254">
            <v>3858099.6481665978</v>
          </cell>
          <cell r="AY254">
            <v>4260006.84</v>
          </cell>
          <cell r="AZ254">
            <v>590855.19999999995</v>
          </cell>
          <cell r="BA254">
            <v>-249855.88396864326</v>
          </cell>
          <cell r="BB254">
            <v>126939.28057214592</v>
          </cell>
          <cell r="BC254">
            <v>0</v>
          </cell>
          <cell r="BD254">
            <v>0</v>
          </cell>
          <cell r="BE254">
            <v>-713771.8033964975</v>
          </cell>
        </row>
        <row r="255">
          <cell r="B255" t="str">
            <v>1</v>
          </cell>
          <cell r="C255" t="str">
            <v xml:space="preserve">Материальные затраты </v>
          </cell>
          <cell r="D255">
            <v>511398.88385460002</v>
          </cell>
          <cell r="E255">
            <v>127994.56583999998</v>
          </cell>
          <cell r="F255">
            <v>105352.95560000002</v>
          </cell>
          <cell r="G255">
            <v>118922.83384399999</v>
          </cell>
          <cell r="H255">
            <v>159128.5285706</v>
          </cell>
          <cell r="I255">
            <v>492854.8</v>
          </cell>
          <cell r="J255">
            <v>114699.40000000001</v>
          </cell>
          <cell r="K255">
            <v>107278.59999999999</v>
          </cell>
          <cell r="L255">
            <v>84168.8</v>
          </cell>
          <cell r="M255">
            <v>186708</v>
          </cell>
          <cell r="N255">
            <v>492854.8</v>
          </cell>
          <cell r="O255">
            <v>114699.40000000001</v>
          </cell>
          <cell r="P255">
            <v>107278.59999999999</v>
          </cell>
          <cell r="Q255">
            <v>84168.8</v>
          </cell>
          <cell r="R255">
            <v>186708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6053.2</v>
          </cell>
          <cell r="AD255">
            <v>282.5</v>
          </cell>
          <cell r="AE255">
            <v>1074.3</v>
          </cell>
          <cell r="AF255">
            <v>1437.7</v>
          </cell>
          <cell r="AG255">
            <v>282.5</v>
          </cell>
          <cell r="AH255">
            <v>282.5</v>
          </cell>
          <cell r="AI255">
            <v>18089.8</v>
          </cell>
          <cell r="AJ255">
            <v>30863.183854599978</v>
          </cell>
          <cell r="AK255">
            <v>26406.065839999981</v>
          </cell>
          <cell r="AL255">
            <v>24843.82144</v>
          </cell>
          <cell r="AM255">
            <v>58442.85528399999</v>
          </cell>
          <cell r="AN255">
            <v>30863.183854599978</v>
          </cell>
          <cell r="AP255">
            <v>81418.529868547732</v>
          </cell>
          <cell r="AQ255">
            <v>74901.670717812158</v>
          </cell>
          <cell r="AR255">
            <v>0</v>
          </cell>
          <cell r="AS255">
            <v>37097.543005335552</v>
          </cell>
          <cell r="AT255">
            <v>102191.71971155581</v>
          </cell>
          <cell r="AU255">
            <v>102191.71971155581</v>
          </cell>
          <cell r="AV255">
            <v>0</v>
          </cell>
          <cell r="AW255">
            <v>37097.543005335552</v>
          </cell>
          <cell r="AX255">
            <v>121351.9590516256</v>
          </cell>
          <cell r="AY255">
            <v>122088.4</v>
          </cell>
          <cell r="AZ255">
            <v>0</v>
          </cell>
          <cell r="BA255">
            <v>36361.102056961165</v>
          </cell>
          <cell r="BB255">
            <v>144520.95791513217</v>
          </cell>
          <cell r="BC255">
            <v>0</v>
          </cell>
          <cell r="BD255">
            <v>0</v>
          </cell>
          <cell r="BE255">
            <v>180882.05997209332</v>
          </cell>
        </row>
        <row r="256">
          <cell r="B256" t="str">
            <v>1.1</v>
          </cell>
          <cell r="C256" t="str">
            <v>Топливо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P256">
            <v>0</v>
          </cell>
          <cell r="AQ256">
            <v>0</v>
          </cell>
          <cell r="AR256">
            <v>0</v>
          </cell>
          <cell r="AS256">
            <v>0</v>
          </cell>
          <cell r="AT256">
            <v>0</v>
          </cell>
          <cell r="AU256">
            <v>0</v>
          </cell>
          <cell r="AV256">
            <v>0</v>
          </cell>
          <cell r="AW256">
            <v>0</v>
          </cell>
          <cell r="AX256">
            <v>0</v>
          </cell>
          <cell r="AY256">
            <v>0</v>
          </cell>
          <cell r="AZ256">
            <v>0</v>
          </cell>
          <cell r="BA256">
            <v>0</v>
          </cell>
          <cell r="BB256">
            <v>0</v>
          </cell>
          <cell r="BC256">
            <v>0</v>
          </cell>
          <cell r="BD256">
            <v>0</v>
          </cell>
          <cell r="BE256">
            <v>0</v>
          </cell>
        </row>
        <row r="257">
          <cell r="B257" t="str">
            <v>1.1.1</v>
          </cell>
          <cell r="C257" t="str">
            <v>уголь</v>
          </cell>
          <cell r="D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S257">
            <v>0</v>
          </cell>
          <cell r="X257">
            <v>0</v>
          </cell>
          <cell r="AD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S257">
            <v>0</v>
          </cell>
          <cell r="AW257">
            <v>0</v>
          </cell>
          <cell r="BA257">
            <v>0</v>
          </cell>
          <cell r="BE257">
            <v>0</v>
          </cell>
        </row>
        <row r="258">
          <cell r="B258" t="str">
            <v>1.1.2</v>
          </cell>
          <cell r="C258" t="str">
            <v>газ</v>
          </cell>
          <cell r="D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S258">
            <v>0</v>
          </cell>
          <cell r="X258">
            <v>0</v>
          </cell>
          <cell r="AD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S258">
            <v>0</v>
          </cell>
          <cell r="AW258">
            <v>0</v>
          </cell>
          <cell r="BA258">
            <v>0</v>
          </cell>
          <cell r="BE258">
            <v>0</v>
          </cell>
        </row>
        <row r="259">
          <cell r="B259" t="str">
            <v>1.1.3</v>
          </cell>
          <cell r="C259" t="str">
            <v>мазут</v>
          </cell>
          <cell r="D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S259">
            <v>0</v>
          </cell>
          <cell r="X259">
            <v>0</v>
          </cell>
          <cell r="AD259">
            <v>0</v>
          </cell>
          <cell r="AJ259">
            <v>0</v>
          </cell>
          <cell r="AK259">
            <v>0</v>
          </cell>
          <cell r="AL259">
            <v>0</v>
          </cell>
          <cell r="AM259">
            <v>0</v>
          </cell>
          <cell r="AN259">
            <v>0</v>
          </cell>
          <cell r="AS259">
            <v>0</v>
          </cell>
          <cell r="AW259">
            <v>0</v>
          </cell>
          <cell r="BA259">
            <v>0</v>
          </cell>
          <cell r="BE259">
            <v>0</v>
          </cell>
        </row>
        <row r="260">
          <cell r="B260" t="str">
            <v>1.1.4</v>
          </cell>
          <cell r="C260" t="str">
            <v>прочие виды топлива</v>
          </cell>
          <cell r="D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S260">
            <v>0</v>
          </cell>
          <cell r="X260">
            <v>0</v>
          </cell>
          <cell r="AD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S260">
            <v>0</v>
          </cell>
          <cell r="AW260">
            <v>0</v>
          </cell>
          <cell r="BA260">
            <v>0</v>
          </cell>
          <cell r="BE260">
            <v>0</v>
          </cell>
        </row>
        <row r="261">
          <cell r="B261" t="str">
            <v>1.2</v>
          </cell>
          <cell r="C261" t="str">
            <v>Покупная электроэнергия</v>
          </cell>
          <cell r="D261">
            <v>369280.51301459997</v>
          </cell>
          <cell r="E261">
            <v>118945.39599999999</v>
          </cell>
          <cell r="F261">
            <v>63042.770200000006</v>
          </cell>
          <cell r="G261">
            <v>60901.419643999994</v>
          </cell>
          <cell r="H261">
            <v>126390.92717059999</v>
          </cell>
          <cell r="I261">
            <v>344057.2</v>
          </cell>
          <cell r="J261">
            <v>98854.8</v>
          </cell>
          <cell r="K261">
            <v>70363.899999999994</v>
          </cell>
          <cell r="L261">
            <v>48130.3</v>
          </cell>
          <cell r="M261">
            <v>126708.2</v>
          </cell>
          <cell r="N261">
            <v>344057.2</v>
          </cell>
          <cell r="O261">
            <v>98854.8</v>
          </cell>
          <cell r="P261">
            <v>70363.899999999994</v>
          </cell>
          <cell r="Q261">
            <v>48130.3</v>
          </cell>
          <cell r="R261">
            <v>126708.2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5267.8</v>
          </cell>
          <cell r="AD261">
            <v>282.5</v>
          </cell>
          <cell r="AE261">
            <v>318.7</v>
          </cell>
          <cell r="AF261">
            <v>0</v>
          </cell>
          <cell r="AG261">
            <v>282.5</v>
          </cell>
          <cell r="AH261">
            <v>282.5</v>
          </cell>
          <cell r="AI261">
            <v>114.8</v>
          </cell>
          <cell r="AJ261">
            <v>20352.813014599975</v>
          </cell>
          <cell r="AK261">
            <v>15256.295999999995</v>
          </cell>
          <cell r="AL261">
            <v>7616.4662000000071</v>
          </cell>
          <cell r="AM261">
            <v>20670.285844000002</v>
          </cell>
          <cell r="AN261">
            <v>20352.813014599975</v>
          </cell>
          <cell r="AP261">
            <v>0</v>
          </cell>
          <cell r="AQ261">
            <v>0</v>
          </cell>
          <cell r="AR261">
            <v>0</v>
          </cell>
          <cell r="AS261">
            <v>20070.313014599975</v>
          </cell>
          <cell r="AT261">
            <v>0</v>
          </cell>
          <cell r="AU261">
            <v>0</v>
          </cell>
          <cell r="AV261">
            <v>0</v>
          </cell>
          <cell r="AW261">
            <v>20070.313014599975</v>
          </cell>
          <cell r="AX261">
            <v>0</v>
          </cell>
          <cell r="AY261">
            <v>0</v>
          </cell>
          <cell r="AZ261">
            <v>0</v>
          </cell>
          <cell r="BA261">
            <v>20070.313014599975</v>
          </cell>
          <cell r="BB261">
            <v>0</v>
          </cell>
          <cell r="BC261">
            <v>0</v>
          </cell>
          <cell r="BD261">
            <v>0</v>
          </cell>
          <cell r="BE261">
            <v>20070.313014599975</v>
          </cell>
        </row>
        <row r="262">
          <cell r="B262" t="str">
            <v>1.2.1</v>
          </cell>
          <cell r="C262" t="str">
            <v xml:space="preserve">Покупная энергия (мощность) с оптового рынка: 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I262">
            <v>0</v>
          </cell>
          <cell r="AJ262">
            <v>0</v>
          </cell>
          <cell r="AK262">
            <v>0</v>
          </cell>
          <cell r="AL262">
            <v>0</v>
          </cell>
          <cell r="AM262">
            <v>0</v>
          </cell>
          <cell r="AN262">
            <v>0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  <cell r="AT262">
            <v>0</v>
          </cell>
          <cell r="AU262">
            <v>0</v>
          </cell>
          <cell r="AV262">
            <v>0</v>
          </cell>
          <cell r="AW262">
            <v>0</v>
          </cell>
          <cell r="AX262">
            <v>0</v>
          </cell>
          <cell r="AY262">
            <v>0</v>
          </cell>
          <cell r="AZ262">
            <v>0</v>
          </cell>
          <cell r="BA262">
            <v>0</v>
          </cell>
          <cell r="BB262">
            <v>0</v>
          </cell>
          <cell r="BC262">
            <v>0</v>
          </cell>
          <cell r="BD262">
            <v>0</v>
          </cell>
          <cell r="BE262">
            <v>0</v>
          </cell>
        </row>
        <row r="263">
          <cell r="B263" t="str">
            <v>1.2.1.1</v>
          </cell>
          <cell r="C263" t="str">
            <v>Электроэнергия: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P263">
            <v>0</v>
          </cell>
          <cell r="AQ263">
            <v>0</v>
          </cell>
          <cell r="AR263">
            <v>0</v>
          </cell>
          <cell r="AS263">
            <v>0</v>
          </cell>
          <cell r="AT263">
            <v>0</v>
          </cell>
          <cell r="AU263">
            <v>0</v>
          </cell>
          <cell r="AV263">
            <v>0</v>
          </cell>
          <cell r="AW263">
            <v>0</v>
          </cell>
          <cell r="AX263">
            <v>0</v>
          </cell>
          <cell r="AY263">
            <v>0</v>
          </cell>
          <cell r="AZ263">
            <v>0</v>
          </cell>
          <cell r="BA263">
            <v>0</v>
          </cell>
          <cell r="BB263">
            <v>0</v>
          </cell>
          <cell r="BC263">
            <v>0</v>
          </cell>
          <cell r="BD263">
            <v>0</v>
          </cell>
          <cell r="BE263">
            <v>0</v>
          </cell>
        </row>
        <row r="264">
          <cell r="B264" t="str">
            <v>1.2.1.1.1</v>
          </cell>
          <cell r="C264" t="str">
            <v xml:space="preserve">   по регулируемым договорам (включая долгосрочные)</v>
          </cell>
          <cell r="D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S264">
            <v>0</v>
          </cell>
          <cell r="X264">
            <v>0</v>
          </cell>
          <cell r="AD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S264">
            <v>0</v>
          </cell>
          <cell r="AW264">
            <v>0</v>
          </cell>
          <cell r="BA264">
            <v>0</v>
          </cell>
          <cell r="BE264">
            <v>0</v>
          </cell>
        </row>
        <row r="265">
          <cell r="B265" t="str">
            <v>1.2.1.1.2</v>
          </cell>
          <cell r="C265" t="str">
            <v xml:space="preserve">   в результате конкурентного отбора на РСВ</v>
          </cell>
          <cell r="D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S265">
            <v>0</v>
          </cell>
          <cell r="X265">
            <v>0</v>
          </cell>
          <cell r="AD265">
            <v>0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0</v>
          </cell>
          <cell r="AS265">
            <v>0</v>
          </cell>
          <cell r="AW265">
            <v>0</v>
          </cell>
          <cell r="BA265">
            <v>0</v>
          </cell>
          <cell r="BE265">
            <v>0</v>
          </cell>
        </row>
        <row r="266">
          <cell r="B266" t="str">
            <v>1.2.1.1.3</v>
          </cell>
          <cell r="C266" t="str">
            <v xml:space="preserve">   в результате конкурентного отбора на БР</v>
          </cell>
          <cell r="D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S266">
            <v>0</v>
          </cell>
          <cell r="X266">
            <v>0</v>
          </cell>
          <cell r="AD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S266">
            <v>0</v>
          </cell>
          <cell r="AW266">
            <v>0</v>
          </cell>
          <cell r="BA266">
            <v>0</v>
          </cell>
          <cell r="BE266">
            <v>0</v>
          </cell>
        </row>
        <row r="267">
          <cell r="B267" t="str">
            <v>1.2.1.1.4</v>
          </cell>
          <cell r="C267" t="str">
            <v xml:space="preserve">   по свободным двусторонним договорам на РСВ</v>
          </cell>
          <cell r="D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S267">
            <v>0</v>
          </cell>
          <cell r="X267">
            <v>0</v>
          </cell>
          <cell r="AD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S267">
            <v>0</v>
          </cell>
          <cell r="AW267">
            <v>0</v>
          </cell>
          <cell r="BA267">
            <v>0</v>
          </cell>
          <cell r="BE267">
            <v>0</v>
          </cell>
        </row>
        <row r="268">
          <cell r="B268" t="str">
            <v>1.2.1.1.5</v>
          </cell>
          <cell r="C268" t="str">
            <v xml:space="preserve">   по свободным двусторонним договорам на БР</v>
          </cell>
          <cell r="D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S268">
            <v>0</v>
          </cell>
          <cell r="X268">
            <v>0</v>
          </cell>
          <cell r="AD268">
            <v>0</v>
          </cell>
          <cell r="AJ268">
            <v>0</v>
          </cell>
          <cell r="AK268">
            <v>0</v>
          </cell>
          <cell r="AL268">
            <v>0</v>
          </cell>
          <cell r="AM268">
            <v>0</v>
          </cell>
          <cell r="AN268">
            <v>0</v>
          </cell>
          <cell r="AS268">
            <v>0</v>
          </cell>
          <cell r="AW268">
            <v>0</v>
          </cell>
          <cell r="BA268">
            <v>0</v>
          </cell>
          <cell r="BE268">
            <v>0</v>
          </cell>
        </row>
        <row r="269">
          <cell r="B269" t="str">
            <v>1.2.1а</v>
          </cell>
          <cell r="C269" t="str">
            <v xml:space="preserve">   Из стр.1.2.1 для реализации</v>
          </cell>
          <cell r="D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S269">
            <v>0</v>
          </cell>
          <cell r="X269">
            <v>0</v>
          </cell>
          <cell r="AD269">
            <v>0</v>
          </cell>
          <cell r="AJ269">
            <v>0</v>
          </cell>
          <cell r="AK269">
            <v>0</v>
          </cell>
          <cell r="AL269">
            <v>0</v>
          </cell>
          <cell r="AM269">
            <v>0</v>
          </cell>
          <cell r="AN269">
            <v>0</v>
          </cell>
          <cell r="AS269">
            <v>0</v>
          </cell>
          <cell r="AW269">
            <v>0</v>
          </cell>
          <cell r="BA269">
            <v>0</v>
          </cell>
          <cell r="BE269">
            <v>0</v>
          </cell>
        </row>
        <row r="270">
          <cell r="B270" t="str">
            <v>1.2.1б</v>
          </cell>
          <cell r="C270" t="str">
            <v xml:space="preserve">   Из стр.1.2.1 на производственные и хозяйственные нужды</v>
          </cell>
          <cell r="D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S270">
            <v>0</v>
          </cell>
          <cell r="X270">
            <v>0</v>
          </cell>
          <cell r="AD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S270">
            <v>0</v>
          </cell>
          <cell r="AW270">
            <v>0</v>
          </cell>
          <cell r="BA270">
            <v>0</v>
          </cell>
          <cell r="BE270">
            <v>0</v>
          </cell>
        </row>
        <row r="271">
          <cell r="B271" t="str">
            <v>1.2.1в</v>
          </cell>
          <cell r="C271" t="str">
            <v xml:space="preserve">   Из стр.1.2.1 на компенсацию потерь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P271">
            <v>0</v>
          </cell>
          <cell r="AQ271">
            <v>0</v>
          </cell>
          <cell r="AR271">
            <v>0</v>
          </cell>
          <cell r="AS271">
            <v>0</v>
          </cell>
          <cell r="AT271">
            <v>0</v>
          </cell>
          <cell r="AU271">
            <v>0</v>
          </cell>
          <cell r="AV271">
            <v>0</v>
          </cell>
          <cell r="AW271">
            <v>0</v>
          </cell>
          <cell r="AX271">
            <v>0</v>
          </cell>
          <cell r="AY271">
            <v>0</v>
          </cell>
          <cell r="AZ271">
            <v>0</v>
          </cell>
          <cell r="BA271">
            <v>0</v>
          </cell>
          <cell r="BB271">
            <v>0</v>
          </cell>
          <cell r="BC271">
            <v>0</v>
          </cell>
          <cell r="BD271">
            <v>0</v>
          </cell>
          <cell r="BE271">
            <v>0</v>
          </cell>
        </row>
        <row r="272">
          <cell r="B272" t="str">
            <v>справ.</v>
          </cell>
          <cell r="C272" t="str">
            <v xml:space="preserve">   Из строки 1.2.1 Погашение просроченной задолженности по обязательств по договорам на ОРЭ и счетам-требованиям</v>
          </cell>
          <cell r="D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S272">
            <v>0</v>
          </cell>
          <cell r="X272">
            <v>0</v>
          </cell>
          <cell r="AD272">
            <v>0</v>
          </cell>
          <cell r="AJ272">
            <v>0</v>
          </cell>
          <cell r="AK272">
            <v>0</v>
          </cell>
          <cell r="AL272">
            <v>0</v>
          </cell>
          <cell r="AM272">
            <v>0</v>
          </cell>
          <cell r="AN272">
            <v>0</v>
          </cell>
          <cell r="AS272">
            <v>0</v>
          </cell>
          <cell r="AW272">
            <v>0</v>
          </cell>
          <cell r="BA272">
            <v>0</v>
          </cell>
          <cell r="BE272">
            <v>0</v>
          </cell>
        </row>
        <row r="273">
          <cell r="B273" t="str">
            <v>1.2.1.2</v>
          </cell>
          <cell r="C273" t="str">
            <v>Мощность: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0</v>
          </cell>
          <cell r="AL273">
            <v>0</v>
          </cell>
          <cell r="AM273">
            <v>0</v>
          </cell>
          <cell r="AN273">
            <v>0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T273">
            <v>0</v>
          </cell>
          <cell r="AU273">
            <v>0</v>
          </cell>
          <cell r="AV273">
            <v>0</v>
          </cell>
          <cell r="AW273">
            <v>0</v>
          </cell>
          <cell r="AX273">
            <v>0</v>
          </cell>
          <cell r="AY273">
            <v>0</v>
          </cell>
          <cell r="AZ273">
            <v>0</v>
          </cell>
          <cell r="BA273">
            <v>0</v>
          </cell>
          <cell r="BB273">
            <v>0</v>
          </cell>
          <cell r="BC273">
            <v>0</v>
          </cell>
          <cell r="BD273">
            <v>0</v>
          </cell>
          <cell r="BE273">
            <v>0</v>
          </cell>
        </row>
        <row r="274">
          <cell r="B274" t="str">
            <v>1.2.1.2.1</v>
          </cell>
          <cell r="C274" t="str">
            <v xml:space="preserve">      по регулируемым договорам (включая долгосрочные)</v>
          </cell>
          <cell r="D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S274">
            <v>0</v>
          </cell>
          <cell r="X274">
            <v>0</v>
          </cell>
          <cell r="AD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S274">
            <v>0</v>
          </cell>
          <cell r="AW274">
            <v>0</v>
          </cell>
          <cell r="BA274">
            <v>0</v>
          </cell>
          <cell r="BE274">
            <v>0</v>
          </cell>
        </row>
        <row r="275">
          <cell r="B275" t="str">
            <v>1.2.1.2.2</v>
          </cell>
          <cell r="C275" t="str">
            <v xml:space="preserve">      в результате конкурентного отбора</v>
          </cell>
          <cell r="D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S275">
            <v>0</v>
          </cell>
          <cell r="X275">
            <v>0</v>
          </cell>
          <cell r="AD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S275">
            <v>0</v>
          </cell>
          <cell r="AW275">
            <v>0</v>
          </cell>
          <cell r="BA275">
            <v>0</v>
          </cell>
          <cell r="BE275">
            <v>0</v>
          </cell>
        </row>
        <row r="276">
          <cell r="B276" t="str">
            <v>1.2.1.2.3</v>
          </cell>
          <cell r="C276" t="str">
            <v xml:space="preserve">      по свободным двусторонним договорам</v>
          </cell>
          <cell r="D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S276">
            <v>0</v>
          </cell>
          <cell r="X276">
            <v>0</v>
          </cell>
          <cell r="AD276">
            <v>0</v>
          </cell>
          <cell r="AJ276">
            <v>0</v>
          </cell>
          <cell r="AK276">
            <v>0</v>
          </cell>
          <cell r="AL276">
            <v>0</v>
          </cell>
          <cell r="AM276">
            <v>0</v>
          </cell>
          <cell r="AN276">
            <v>0</v>
          </cell>
          <cell r="AS276">
            <v>0</v>
          </cell>
          <cell r="AW276">
            <v>0</v>
          </cell>
          <cell r="BA276">
            <v>0</v>
          </cell>
          <cell r="BE276">
            <v>0</v>
          </cell>
        </row>
        <row r="277">
          <cell r="B277" t="str">
            <v>1.2.1.2.4</v>
          </cell>
          <cell r="C277" t="str">
            <v xml:space="preserve">      по договорам комиссии</v>
          </cell>
          <cell r="D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S277">
            <v>0</v>
          </cell>
          <cell r="X277">
            <v>0</v>
          </cell>
          <cell r="AD277">
            <v>0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0</v>
          </cell>
          <cell r="AS277">
            <v>0</v>
          </cell>
          <cell r="AW277">
            <v>0</v>
          </cell>
          <cell r="BA277">
            <v>0</v>
          </cell>
          <cell r="BE277">
            <v>0</v>
          </cell>
        </row>
        <row r="278">
          <cell r="B278" t="str">
            <v>1.2.1.2.5</v>
          </cell>
          <cell r="C278" t="str">
            <v xml:space="preserve">      прочие виды купли-продажи мощности</v>
          </cell>
          <cell r="D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S278">
            <v>0</v>
          </cell>
          <cell r="X278">
            <v>0</v>
          </cell>
          <cell r="AD278">
            <v>0</v>
          </cell>
          <cell r="AJ278">
            <v>0</v>
          </cell>
          <cell r="AK278">
            <v>0</v>
          </cell>
          <cell r="AL278">
            <v>0</v>
          </cell>
          <cell r="AM278">
            <v>0</v>
          </cell>
          <cell r="AN278">
            <v>0</v>
          </cell>
          <cell r="AS278">
            <v>0</v>
          </cell>
          <cell r="AW278">
            <v>0</v>
          </cell>
          <cell r="BA278">
            <v>0</v>
          </cell>
          <cell r="BE278">
            <v>0</v>
          </cell>
        </row>
        <row r="279">
          <cell r="B279" t="str">
            <v>1.2.2</v>
          </cell>
          <cell r="C279" t="str">
            <v xml:space="preserve">Покупная энергия с розничного рынка: </v>
          </cell>
          <cell r="D279">
            <v>369280.51301459997</v>
          </cell>
          <cell r="E279">
            <v>118945.39599999999</v>
          </cell>
          <cell r="F279">
            <v>63042.770200000006</v>
          </cell>
          <cell r="G279">
            <v>60901.419643999994</v>
          </cell>
          <cell r="H279">
            <v>126390.92717059999</v>
          </cell>
          <cell r="I279">
            <v>344057.2</v>
          </cell>
          <cell r="J279">
            <v>98854.8</v>
          </cell>
          <cell r="K279">
            <v>70363.899999999994</v>
          </cell>
          <cell r="L279">
            <v>48130.3</v>
          </cell>
          <cell r="M279">
            <v>126708.2</v>
          </cell>
          <cell r="N279">
            <v>344057.2</v>
          </cell>
          <cell r="O279">
            <v>98854.8</v>
          </cell>
          <cell r="P279">
            <v>70363.899999999994</v>
          </cell>
          <cell r="Q279">
            <v>48130.3</v>
          </cell>
          <cell r="R279">
            <v>126708.2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5267.8</v>
          </cell>
          <cell r="AD279">
            <v>282.5</v>
          </cell>
          <cell r="AE279">
            <v>318.7</v>
          </cell>
          <cell r="AF279">
            <v>0</v>
          </cell>
          <cell r="AG279">
            <v>282.5</v>
          </cell>
          <cell r="AH279">
            <v>282.5</v>
          </cell>
          <cell r="AI279">
            <v>114.8</v>
          </cell>
          <cell r="AJ279">
            <v>20352.813014599975</v>
          </cell>
          <cell r="AK279">
            <v>15256.295999999995</v>
          </cell>
          <cell r="AL279">
            <v>7616.4662000000071</v>
          </cell>
          <cell r="AM279">
            <v>20670.285844000002</v>
          </cell>
          <cell r="AN279">
            <v>20352.813014599975</v>
          </cell>
          <cell r="AP279">
            <v>0</v>
          </cell>
          <cell r="AQ279">
            <v>0</v>
          </cell>
          <cell r="AR279">
            <v>0</v>
          </cell>
          <cell r="AS279">
            <v>20070.313014599975</v>
          </cell>
          <cell r="AT279">
            <v>0</v>
          </cell>
          <cell r="AU279">
            <v>0</v>
          </cell>
          <cell r="AV279">
            <v>0</v>
          </cell>
          <cell r="AW279">
            <v>20070.313014599975</v>
          </cell>
          <cell r="AX279">
            <v>0</v>
          </cell>
          <cell r="AY279">
            <v>0</v>
          </cell>
          <cell r="AZ279">
            <v>0</v>
          </cell>
          <cell r="BA279">
            <v>20070.313014599975</v>
          </cell>
          <cell r="BB279">
            <v>0</v>
          </cell>
          <cell r="BC279">
            <v>0</v>
          </cell>
          <cell r="BD279">
            <v>0</v>
          </cell>
          <cell r="BE279">
            <v>20070.313014599975</v>
          </cell>
        </row>
        <row r="280">
          <cell r="B280" t="str">
            <v>1.2.2.1</v>
          </cell>
          <cell r="C280" t="str">
            <v xml:space="preserve">   от региональных генерирующих компаний</v>
          </cell>
          <cell r="D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S280">
            <v>0</v>
          </cell>
          <cell r="X280">
            <v>0</v>
          </cell>
          <cell r="AD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S280">
            <v>0</v>
          </cell>
          <cell r="AW280">
            <v>0</v>
          </cell>
          <cell r="BA280">
            <v>0</v>
          </cell>
          <cell r="BE280">
            <v>0</v>
          </cell>
        </row>
        <row r="281">
          <cell r="B281" t="str">
            <v>1.2.2.2</v>
          </cell>
          <cell r="C281" t="str">
            <v xml:space="preserve">   от блок-станций и прочих источников</v>
          </cell>
          <cell r="D281">
            <v>369280.51301459997</v>
          </cell>
          <cell r="E281">
            <v>118945.39599999999</v>
          </cell>
          <cell r="F281">
            <v>63042.770200000006</v>
          </cell>
          <cell r="G281">
            <v>60901.419643999994</v>
          </cell>
          <cell r="H281">
            <v>126390.92717059999</v>
          </cell>
          <cell r="I281">
            <v>344057.2</v>
          </cell>
          <cell r="J281">
            <v>98854.8</v>
          </cell>
          <cell r="K281">
            <v>70363.899999999994</v>
          </cell>
          <cell r="L281">
            <v>48130.3</v>
          </cell>
          <cell r="M281">
            <v>126708.2</v>
          </cell>
          <cell r="N281">
            <v>344057.2</v>
          </cell>
          <cell r="O281">
            <v>98854.8</v>
          </cell>
          <cell r="P281">
            <v>70363.899999999994</v>
          </cell>
          <cell r="Q281">
            <v>48130.3</v>
          </cell>
          <cell r="R281">
            <v>126708.2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AC281">
            <v>5267.8</v>
          </cell>
          <cell r="AD281">
            <v>282.5</v>
          </cell>
          <cell r="AE281">
            <v>318.7</v>
          </cell>
          <cell r="AG281">
            <v>282.5</v>
          </cell>
          <cell r="AH281">
            <v>282.5</v>
          </cell>
          <cell r="AI281">
            <v>114.8</v>
          </cell>
          <cell r="AJ281">
            <v>20352.813014599975</v>
          </cell>
          <cell r="AK281">
            <v>15256.295999999995</v>
          </cell>
          <cell r="AL281">
            <v>7616.4662000000071</v>
          </cell>
          <cell r="AM281">
            <v>20670.085844000001</v>
          </cell>
          <cell r="AN281">
            <v>20352.813014599975</v>
          </cell>
          <cell r="AS281">
            <v>20070.313014599975</v>
          </cell>
          <cell r="AW281">
            <v>20070.313014599975</v>
          </cell>
          <cell r="BA281">
            <v>20070.313014599975</v>
          </cell>
          <cell r="BE281">
            <v>20070.313014599975</v>
          </cell>
        </row>
        <row r="282">
          <cell r="B282" t="str">
            <v>1.2.2а</v>
          </cell>
          <cell r="C282" t="str">
            <v xml:space="preserve">   Из стр.1.2.2 для реализации</v>
          </cell>
          <cell r="D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S282">
            <v>0</v>
          </cell>
          <cell r="X282">
            <v>0</v>
          </cell>
          <cell r="AD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S282">
            <v>0</v>
          </cell>
          <cell r="AW282">
            <v>0</v>
          </cell>
          <cell r="BA282">
            <v>0</v>
          </cell>
          <cell r="BE282">
            <v>0</v>
          </cell>
        </row>
        <row r="283">
          <cell r="B283" t="str">
            <v>1.2.2б</v>
          </cell>
          <cell r="C283" t="str">
            <v xml:space="preserve">   Из стр.1.2.2 на производственные и хозяйственные нужды</v>
          </cell>
          <cell r="D283">
            <v>31715.9</v>
          </cell>
          <cell r="E283">
            <v>12436</v>
          </cell>
          <cell r="F283">
            <v>4325.5</v>
          </cell>
          <cell r="G283">
            <v>2778.2</v>
          </cell>
          <cell r="H283">
            <v>12176.2</v>
          </cell>
          <cell r="I283">
            <v>31079.7</v>
          </cell>
          <cell r="J283">
            <v>12575.9</v>
          </cell>
          <cell r="K283">
            <v>3969.6</v>
          </cell>
          <cell r="L283">
            <v>2580</v>
          </cell>
          <cell r="M283">
            <v>11954.2</v>
          </cell>
          <cell r="N283">
            <v>31079.7</v>
          </cell>
          <cell r="O283">
            <v>12575.9</v>
          </cell>
          <cell r="P283">
            <v>3969.6</v>
          </cell>
          <cell r="Q283">
            <v>2580</v>
          </cell>
          <cell r="R283">
            <v>11954.2</v>
          </cell>
          <cell r="S283">
            <v>0</v>
          </cell>
          <cell r="X283">
            <v>0</v>
          </cell>
          <cell r="AC283">
            <v>215.1</v>
          </cell>
          <cell r="AD283">
            <v>0</v>
          </cell>
          <cell r="AE283">
            <v>318.7</v>
          </cell>
          <cell r="AG283">
            <v>2464.3000000000002</v>
          </cell>
          <cell r="AI283">
            <v>114.8</v>
          </cell>
          <cell r="AJ283">
            <v>535.90000000000055</v>
          </cell>
          <cell r="AK283">
            <v>78.499999999999631</v>
          </cell>
          <cell r="AL283">
            <v>115.7000000000001</v>
          </cell>
          <cell r="AM283">
            <v>2778.2000000000003</v>
          </cell>
          <cell r="AN283">
            <v>535.90000000000055</v>
          </cell>
          <cell r="AS283">
            <v>535.90000000000055</v>
          </cell>
          <cell r="AW283">
            <v>535.90000000000055</v>
          </cell>
          <cell r="BA283">
            <v>535.90000000000055</v>
          </cell>
          <cell r="BE283">
            <v>535.90000000000055</v>
          </cell>
        </row>
        <row r="284">
          <cell r="B284" t="str">
            <v>1.2.2в</v>
          </cell>
          <cell r="C284" t="str">
            <v xml:space="preserve">   Из стр.1.2.2 на компенсацию потерь</v>
          </cell>
          <cell r="D284">
            <v>337564.61301460001</v>
          </cell>
          <cell r="E284">
            <v>106509.39599999999</v>
          </cell>
          <cell r="F284">
            <v>58717.270200000006</v>
          </cell>
          <cell r="G284">
            <v>58123.219643999997</v>
          </cell>
          <cell r="H284">
            <v>114214.72717059999</v>
          </cell>
          <cell r="I284">
            <v>312977.5</v>
          </cell>
          <cell r="J284">
            <v>86278.9</v>
          </cell>
          <cell r="K284">
            <v>66394.3</v>
          </cell>
          <cell r="L284">
            <v>45550.3</v>
          </cell>
          <cell r="M284">
            <v>114754</v>
          </cell>
          <cell r="N284">
            <v>312977.5</v>
          </cell>
          <cell r="O284">
            <v>86278.9</v>
          </cell>
          <cell r="P284">
            <v>66394.3</v>
          </cell>
          <cell r="Q284">
            <v>45550.3</v>
          </cell>
          <cell r="R284">
            <v>114754</v>
          </cell>
          <cell r="S284">
            <v>0</v>
          </cell>
          <cell r="V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5052.7</v>
          </cell>
          <cell r="AD284">
            <v>282.5</v>
          </cell>
          <cell r="AG284">
            <v>282.5</v>
          </cell>
          <cell r="AH284">
            <v>282.5</v>
          </cell>
          <cell r="AJ284">
            <v>19816.913014599995</v>
          </cell>
          <cell r="AK284">
            <v>15177.795999999998</v>
          </cell>
          <cell r="AL284">
            <v>7500.7661999999982</v>
          </cell>
          <cell r="AM284">
            <v>20356.185843999992</v>
          </cell>
          <cell r="AN284">
            <v>19816.913014599995</v>
          </cell>
          <cell r="AP284">
            <v>0</v>
          </cell>
          <cell r="AQ284">
            <v>0</v>
          </cell>
          <cell r="AR284">
            <v>0</v>
          </cell>
          <cell r="AS284">
            <v>19534.413014599995</v>
          </cell>
          <cell r="AT284">
            <v>0</v>
          </cell>
          <cell r="AU284">
            <v>0</v>
          </cell>
          <cell r="AV284">
            <v>0</v>
          </cell>
          <cell r="AW284">
            <v>19534.413014599995</v>
          </cell>
          <cell r="AX284">
            <v>0</v>
          </cell>
          <cell r="AY284">
            <v>0</v>
          </cell>
          <cell r="AZ284">
            <v>0</v>
          </cell>
          <cell r="BA284">
            <v>19534.413014599995</v>
          </cell>
          <cell r="BB284">
            <v>0</v>
          </cell>
          <cell r="BC284">
            <v>0</v>
          </cell>
          <cell r="BD284">
            <v>0</v>
          </cell>
          <cell r="BE284">
            <v>19534.413014599995</v>
          </cell>
        </row>
        <row r="285">
          <cell r="B285" t="str">
            <v>1.3.</v>
          </cell>
          <cell r="C285" t="str">
            <v>Покупная тепловая энергия</v>
          </cell>
          <cell r="D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S285">
            <v>0</v>
          </cell>
          <cell r="X285">
            <v>0</v>
          </cell>
          <cell r="AD285">
            <v>0</v>
          </cell>
          <cell r="AJ285">
            <v>0</v>
          </cell>
          <cell r="AK285">
            <v>0</v>
          </cell>
          <cell r="AL285">
            <v>0</v>
          </cell>
          <cell r="AM285">
            <v>0</v>
          </cell>
          <cell r="AN285">
            <v>0</v>
          </cell>
          <cell r="AS285">
            <v>0</v>
          </cell>
          <cell r="AW285">
            <v>0</v>
          </cell>
          <cell r="BA285">
            <v>0</v>
          </cell>
          <cell r="BE285">
            <v>0</v>
          </cell>
        </row>
        <row r="286">
          <cell r="B286" t="str">
            <v>1.3.1</v>
          </cell>
          <cell r="C286" t="str">
            <v>в т.ч. на компенсацию потерь</v>
          </cell>
          <cell r="D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S286">
            <v>0</v>
          </cell>
          <cell r="X286">
            <v>0</v>
          </cell>
          <cell r="AD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S286">
            <v>0</v>
          </cell>
          <cell r="AW286">
            <v>0</v>
          </cell>
          <cell r="BA286">
            <v>0</v>
          </cell>
          <cell r="BE286">
            <v>0</v>
          </cell>
        </row>
        <row r="287">
          <cell r="B287" t="str">
            <v>1.4.</v>
          </cell>
          <cell r="C287" t="str">
            <v>Вода на технологические нужды</v>
          </cell>
          <cell r="D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S287">
            <v>0</v>
          </cell>
          <cell r="X287">
            <v>0</v>
          </cell>
          <cell r="AD287">
            <v>0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  <cell r="AS287">
            <v>0</v>
          </cell>
          <cell r="AW287">
            <v>0</v>
          </cell>
          <cell r="BA287">
            <v>0</v>
          </cell>
          <cell r="BE287">
            <v>0</v>
          </cell>
        </row>
        <row r="288">
          <cell r="B288" t="str">
            <v>1.5.</v>
          </cell>
          <cell r="C288" t="str">
            <v>Cырье и материалы</v>
          </cell>
          <cell r="D288">
            <v>142118.37083999999</v>
          </cell>
          <cell r="E288">
            <v>9049.1698399999841</v>
          </cell>
          <cell r="F288">
            <v>42310.185400000009</v>
          </cell>
          <cell r="G288">
            <v>58021.414199999999</v>
          </cell>
          <cell r="H288">
            <v>32737.601400000014</v>
          </cell>
          <cell r="I288">
            <v>148797.59999999998</v>
          </cell>
          <cell r="J288">
            <v>15844.6</v>
          </cell>
          <cell r="K288">
            <v>36914.699999999997</v>
          </cell>
          <cell r="L288">
            <v>36038.5</v>
          </cell>
          <cell r="M288">
            <v>59999.8</v>
          </cell>
          <cell r="N288">
            <v>148797.59999999998</v>
          </cell>
          <cell r="O288">
            <v>15844.6</v>
          </cell>
          <cell r="P288">
            <v>36914.699999999997</v>
          </cell>
          <cell r="Q288">
            <v>36038.5</v>
          </cell>
          <cell r="R288">
            <v>59999.8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785.4</v>
          </cell>
          <cell r="AD288">
            <v>0</v>
          </cell>
          <cell r="AE288">
            <v>755.6</v>
          </cell>
          <cell r="AF288">
            <v>1437.7</v>
          </cell>
          <cell r="AG288">
            <v>0</v>
          </cell>
          <cell r="AH288">
            <v>0</v>
          </cell>
          <cell r="AI288">
            <v>17975</v>
          </cell>
          <cell r="AJ288">
            <v>10510.370840000003</v>
          </cell>
          <cell r="AK288">
            <v>11149.769839999984</v>
          </cell>
          <cell r="AL288">
            <v>17227.355239999994</v>
          </cell>
          <cell r="AM288">
            <v>37772.569439999992</v>
          </cell>
          <cell r="AN288">
            <v>10510.370840000003</v>
          </cell>
          <cell r="AP288">
            <v>81418.529868547732</v>
          </cell>
          <cell r="AQ288">
            <v>74901.670717812158</v>
          </cell>
          <cell r="AR288">
            <v>0</v>
          </cell>
          <cell r="AS288">
            <v>17027.229990735577</v>
          </cell>
          <cell r="AT288">
            <v>102191.71971155581</v>
          </cell>
          <cell r="AU288">
            <v>102191.71971155581</v>
          </cell>
          <cell r="AV288">
            <v>0</v>
          </cell>
          <cell r="AW288">
            <v>17027.229990735581</v>
          </cell>
          <cell r="AX288">
            <v>121351.9590516256</v>
          </cell>
          <cell r="AY288">
            <v>122088.4</v>
          </cell>
          <cell r="AZ288">
            <v>0</v>
          </cell>
          <cell r="BA288">
            <v>16290.78904236119</v>
          </cell>
          <cell r="BB288">
            <v>144520.95791513217</v>
          </cell>
          <cell r="BC288">
            <v>0</v>
          </cell>
          <cell r="BD288">
            <v>0</v>
          </cell>
          <cell r="BE288">
            <v>160811.74695749336</v>
          </cell>
        </row>
        <row r="289">
          <cell r="B289" t="str">
            <v xml:space="preserve"> 1.5.1</v>
          </cell>
          <cell r="C289" t="str">
            <v xml:space="preserve">     в т.ч. ГСМ</v>
          </cell>
          <cell r="D289">
            <v>34088.21456</v>
          </cell>
          <cell r="E289">
            <v>5602.4025599999995</v>
          </cell>
          <cell r="F289">
            <v>7041.3179999999984</v>
          </cell>
          <cell r="G289">
            <v>11144.273999999999</v>
          </cell>
          <cell r="H289">
            <v>10300.219999999999</v>
          </cell>
          <cell r="I289">
            <v>36105.4</v>
          </cell>
          <cell r="J289">
            <v>6431.9</v>
          </cell>
          <cell r="K289">
            <v>7980</v>
          </cell>
          <cell r="L289">
            <v>8370</v>
          </cell>
          <cell r="M289">
            <v>13323.5</v>
          </cell>
          <cell r="N289">
            <v>36105.4</v>
          </cell>
          <cell r="O289">
            <v>6431.9</v>
          </cell>
          <cell r="P289">
            <v>7980</v>
          </cell>
          <cell r="Q289">
            <v>8370</v>
          </cell>
          <cell r="R289">
            <v>13323.5</v>
          </cell>
          <cell r="S289">
            <v>0</v>
          </cell>
          <cell r="X289">
            <v>0</v>
          </cell>
          <cell r="AC289">
            <v>75.3</v>
          </cell>
          <cell r="AD289">
            <v>0</v>
          </cell>
          <cell r="AE289">
            <v>105.4</v>
          </cell>
          <cell r="AF289">
            <v>63.5</v>
          </cell>
          <cell r="AI289">
            <v>3095.9</v>
          </cell>
          <cell r="AJ289">
            <v>1003.4145599999974</v>
          </cell>
          <cell r="AK289">
            <v>2296.5025600000004</v>
          </cell>
          <cell r="AL289">
            <v>1315.9205599999982</v>
          </cell>
          <cell r="AM289">
            <v>4026.6945599999981</v>
          </cell>
          <cell r="AN289">
            <v>1003.4145599999974</v>
          </cell>
          <cell r="AP289">
            <v>36162.766447919996</v>
          </cell>
          <cell r="AQ289">
            <v>45456.2</v>
          </cell>
          <cell r="AS289">
            <v>-8290.018992080004</v>
          </cell>
          <cell r="AT289">
            <v>38549.509033482718</v>
          </cell>
          <cell r="AU289">
            <v>38549.509033482718</v>
          </cell>
          <cell r="AW289">
            <v>-8290.018992080004</v>
          </cell>
          <cell r="AX289">
            <v>41016.677611625608</v>
          </cell>
          <cell r="AY289">
            <v>41016.699999999997</v>
          </cell>
          <cell r="BA289">
            <v>-8290.0413804543932</v>
          </cell>
          <cell r="BB289">
            <v>43324.096434555744</v>
          </cell>
          <cell r="BE289">
            <v>35034.055054101351</v>
          </cell>
        </row>
        <row r="290">
          <cell r="B290" t="str">
            <v xml:space="preserve"> 1.5.2</v>
          </cell>
          <cell r="C290" t="str">
            <v xml:space="preserve">              покупная электроэнергия на ПХН, не входящая в баланс </v>
          </cell>
          <cell r="D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S290">
            <v>0</v>
          </cell>
          <cell r="X290">
            <v>0</v>
          </cell>
          <cell r="AD290">
            <v>0</v>
          </cell>
          <cell r="AJ290">
            <v>0</v>
          </cell>
          <cell r="AK290">
            <v>0</v>
          </cell>
          <cell r="AL290">
            <v>0</v>
          </cell>
          <cell r="AM290">
            <v>0</v>
          </cell>
          <cell r="AN290">
            <v>0</v>
          </cell>
          <cell r="AS290">
            <v>0</v>
          </cell>
          <cell r="AW290">
            <v>0</v>
          </cell>
          <cell r="BA290">
            <v>0</v>
          </cell>
          <cell r="BE290">
            <v>0</v>
          </cell>
        </row>
        <row r="291">
          <cell r="B291" t="str">
            <v xml:space="preserve"> 1.5.3</v>
          </cell>
          <cell r="C291" t="str">
            <v xml:space="preserve">              сырье и материалы на ремонты</v>
          </cell>
          <cell r="D291">
            <v>67401.614999999991</v>
          </cell>
          <cell r="E291">
            <v>-4.400000000032378E-2</v>
          </cell>
          <cell r="F291">
            <v>23428.958999999999</v>
          </cell>
          <cell r="G291">
            <v>33442.379999999997</v>
          </cell>
          <cell r="H291">
            <v>10530.32</v>
          </cell>
          <cell r="I291">
            <v>67488.600000000006</v>
          </cell>
          <cell r="J291">
            <v>3685.1</v>
          </cell>
          <cell r="K291">
            <v>15899.7</v>
          </cell>
          <cell r="L291">
            <v>15548.9</v>
          </cell>
          <cell r="M291">
            <v>32354.9</v>
          </cell>
          <cell r="N291">
            <v>67488.600000000006</v>
          </cell>
          <cell r="O291">
            <v>3685.1</v>
          </cell>
          <cell r="P291">
            <v>15899.7</v>
          </cell>
          <cell r="Q291">
            <v>15548.9</v>
          </cell>
          <cell r="R291">
            <v>32354.9</v>
          </cell>
          <cell r="S291">
            <v>0</v>
          </cell>
          <cell r="X291">
            <v>0</v>
          </cell>
          <cell r="AC291">
            <v>710.1</v>
          </cell>
          <cell r="AD291">
            <v>0</v>
          </cell>
          <cell r="AE291">
            <v>650.20000000000005</v>
          </cell>
          <cell r="AF291">
            <v>1374.2</v>
          </cell>
          <cell r="AG291">
            <v>0</v>
          </cell>
          <cell r="AH291">
            <v>0</v>
          </cell>
          <cell r="AI291">
            <v>10289.4</v>
          </cell>
          <cell r="AJ291">
            <v>9492.3149999999951</v>
          </cell>
          <cell r="AK291">
            <v>6544.3559999999989</v>
          </cell>
          <cell r="AL291">
            <v>14797.614999999998</v>
          </cell>
          <cell r="AM291">
            <v>31316.894999999993</v>
          </cell>
          <cell r="AN291">
            <v>9492.3149999999951</v>
          </cell>
          <cell r="AP291">
            <v>14481.470717812161</v>
          </cell>
          <cell r="AQ291">
            <v>12457.77071781216</v>
          </cell>
          <cell r="AS291">
            <v>11516.014999999996</v>
          </cell>
          <cell r="AT291">
            <v>21790.271061907184</v>
          </cell>
          <cell r="AU291">
            <v>21790.271061907184</v>
          </cell>
          <cell r="AW291">
            <v>11516.014999999996</v>
          </cell>
          <cell r="AX291">
            <v>22626.981439999992</v>
          </cell>
          <cell r="AY291">
            <v>23363.4</v>
          </cell>
          <cell r="BA291">
            <v>10779.596439999987</v>
          </cell>
          <cell r="BB291">
            <v>25553.371268280654</v>
          </cell>
          <cell r="BE291">
            <v>36332.967708280645</v>
          </cell>
        </row>
        <row r="292">
          <cell r="B292" t="str">
            <v xml:space="preserve"> 1.5.4</v>
          </cell>
          <cell r="C292" t="str">
            <v xml:space="preserve">              на прочие цели</v>
          </cell>
          <cell r="D292">
            <v>40628.541280000012</v>
          </cell>
          <cell r="E292">
            <v>3446.8112799999863</v>
          </cell>
          <cell r="F292">
            <v>11839.908400000011</v>
          </cell>
          <cell r="G292">
            <v>13434.760200000002</v>
          </cell>
          <cell r="H292">
            <v>11907.061400000011</v>
          </cell>
          <cell r="I292">
            <v>45203.6</v>
          </cell>
          <cell r="J292">
            <v>5727.6</v>
          </cell>
          <cell r="K292">
            <v>13035</v>
          </cell>
          <cell r="L292">
            <v>12119.599999999999</v>
          </cell>
          <cell r="M292">
            <v>14321.400000000001</v>
          </cell>
          <cell r="N292">
            <v>45203.6</v>
          </cell>
          <cell r="O292">
            <v>5727.6</v>
          </cell>
          <cell r="P292">
            <v>13035</v>
          </cell>
          <cell r="Q292">
            <v>12119.599999999999</v>
          </cell>
          <cell r="R292">
            <v>14321.400000000001</v>
          </cell>
          <cell r="S292">
            <v>0</v>
          </cell>
          <cell r="X292">
            <v>0</v>
          </cell>
          <cell r="AD292">
            <v>0</v>
          </cell>
          <cell r="AI292">
            <v>4589.7</v>
          </cell>
          <cell r="AJ292">
            <v>14.641280000010738</v>
          </cell>
          <cell r="AK292">
            <v>2308.9112799999857</v>
          </cell>
          <cell r="AL292">
            <v>1113.8196799999969</v>
          </cell>
          <cell r="AM292">
            <v>2428.9798800000008</v>
          </cell>
          <cell r="AN292">
            <v>14.641280000010738</v>
          </cell>
          <cell r="AP292">
            <v>30774.292702815575</v>
          </cell>
          <cell r="AQ292">
            <v>16987.7</v>
          </cell>
          <cell r="AS292">
            <v>13801.233982815585</v>
          </cell>
          <cell r="AT292">
            <v>41851.939616165917</v>
          </cell>
          <cell r="AU292">
            <v>41851.939616165917</v>
          </cell>
          <cell r="AW292">
            <v>13801.233982815589</v>
          </cell>
          <cell r="AX292">
            <v>57708.3</v>
          </cell>
          <cell r="AY292">
            <v>57708.3</v>
          </cell>
          <cell r="BA292">
            <v>13801.233982815596</v>
          </cell>
          <cell r="BB292">
            <v>75643.490212295757</v>
          </cell>
          <cell r="BE292">
            <v>89444.724195111354</v>
          </cell>
        </row>
        <row r="293">
          <cell r="B293" t="str">
            <v>2</v>
          </cell>
          <cell r="C293" t="str">
            <v xml:space="preserve">Работы и услуги производственного характера  </v>
          </cell>
          <cell r="D293">
            <v>1646919.5409351999</v>
          </cell>
          <cell r="E293">
            <v>421554.00615999999</v>
          </cell>
          <cell r="F293">
            <v>410235.42615999997</v>
          </cell>
          <cell r="G293">
            <v>407543.92535739997</v>
          </cell>
          <cell r="H293">
            <v>407586.1832578</v>
          </cell>
          <cell r="I293">
            <v>1624517.0999999999</v>
          </cell>
          <cell r="J293">
            <v>393980.60000000003</v>
          </cell>
          <cell r="K293">
            <v>375305.6</v>
          </cell>
          <cell r="L293">
            <v>403871.5</v>
          </cell>
          <cell r="M293">
            <v>451359.39999999997</v>
          </cell>
          <cell r="N293">
            <v>554004.29999999993</v>
          </cell>
          <cell r="O293">
            <v>121802.99999999999</v>
          </cell>
          <cell r="P293">
            <v>119062.80000000002</v>
          </cell>
          <cell r="Q293">
            <v>134408.9</v>
          </cell>
          <cell r="R293">
            <v>178729.60000000001</v>
          </cell>
          <cell r="S293">
            <v>1070512.7999999998</v>
          </cell>
          <cell r="T293">
            <v>272177.59999999998</v>
          </cell>
          <cell r="U293">
            <v>256242.8</v>
          </cell>
          <cell r="V293">
            <v>269462.59999999998</v>
          </cell>
          <cell r="W293">
            <v>272629.8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5237.7</v>
          </cell>
          <cell r="AD293">
            <v>527.4</v>
          </cell>
          <cell r="AE293">
            <v>12813.7</v>
          </cell>
          <cell r="AF293">
            <v>4178.9000000000005</v>
          </cell>
          <cell r="AG293">
            <v>788.8</v>
          </cell>
          <cell r="AH293">
            <v>527.4</v>
          </cell>
          <cell r="AI293">
            <v>35033.100000000006</v>
          </cell>
          <cell r="AJ293">
            <v>52725.240935199989</v>
          </cell>
          <cell r="AK293">
            <v>70182.506159999961</v>
          </cell>
          <cell r="AL293">
            <v>96477.532319999998</v>
          </cell>
          <cell r="AM293">
            <v>96759.857677400025</v>
          </cell>
          <cell r="AN293">
            <v>52725.240935199989</v>
          </cell>
          <cell r="AP293">
            <v>2088339.7645516777</v>
          </cell>
          <cell r="AQ293">
            <v>2088339.6445516779</v>
          </cell>
          <cell r="AR293">
            <v>0</v>
          </cell>
          <cell r="AS293">
            <v>52197.960935199975</v>
          </cell>
          <cell r="AT293">
            <v>2335427.3532232968</v>
          </cell>
          <cell r="AU293">
            <v>2335427.3132232968</v>
          </cell>
          <cell r="AV293">
            <v>0</v>
          </cell>
          <cell r="AW293">
            <v>52198.000935199976</v>
          </cell>
          <cell r="AX293">
            <v>2484894.7038295879</v>
          </cell>
          <cell r="AY293">
            <v>2474421.5000000005</v>
          </cell>
          <cell r="AZ293">
            <v>0</v>
          </cell>
          <cell r="BA293">
            <v>62671.204764788119</v>
          </cell>
          <cell r="BB293">
            <v>0</v>
          </cell>
          <cell r="BC293">
            <v>0</v>
          </cell>
          <cell r="BD293">
            <v>0</v>
          </cell>
          <cell r="BE293">
            <v>62671.204764788119</v>
          </cell>
        </row>
        <row r="294">
          <cell r="B294" t="str">
            <v>2.1</v>
          </cell>
          <cell r="C294" t="str">
            <v>Услуги подрядчиков по обслуживанию и ремонту оборудования</v>
          </cell>
          <cell r="D294">
            <v>30477.9588</v>
          </cell>
          <cell r="E294">
            <v>0</v>
          </cell>
          <cell r="F294">
            <v>6397.6988000000001</v>
          </cell>
          <cell r="G294">
            <v>18150.759999999998</v>
          </cell>
          <cell r="H294">
            <v>5929.5</v>
          </cell>
          <cell r="I294">
            <v>28808</v>
          </cell>
          <cell r="J294">
            <v>1196.3</v>
          </cell>
          <cell r="K294">
            <v>8478.5</v>
          </cell>
          <cell r="L294">
            <v>9609.1</v>
          </cell>
          <cell r="M294">
            <v>9524.1</v>
          </cell>
          <cell r="N294">
            <v>28808</v>
          </cell>
          <cell r="O294">
            <v>1196.3</v>
          </cell>
          <cell r="P294">
            <v>8478.5</v>
          </cell>
          <cell r="Q294">
            <v>9609.1</v>
          </cell>
          <cell r="R294">
            <v>9524.1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250.6</v>
          </cell>
          <cell r="AD294">
            <v>0</v>
          </cell>
          <cell r="AE294">
            <v>0</v>
          </cell>
          <cell r="AF294">
            <v>2054.3000000000002</v>
          </cell>
          <cell r="AG294">
            <v>0</v>
          </cell>
          <cell r="AH294">
            <v>0</v>
          </cell>
          <cell r="AI294">
            <v>2945.5</v>
          </cell>
          <cell r="AJ294">
            <v>4364.8587999999982</v>
          </cell>
          <cell r="AK294">
            <v>1498.6000000000001</v>
          </cell>
          <cell r="AL294">
            <v>1472.0988000000002</v>
          </cell>
          <cell r="AM294">
            <v>7959.4588000000003</v>
          </cell>
          <cell r="AN294">
            <v>4364.8587999999982</v>
          </cell>
          <cell r="AP294">
            <v>92894.791999999987</v>
          </cell>
          <cell r="AQ294">
            <v>92894.791999999987</v>
          </cell>
          <cell r="AR294">
            <v>0</v>
          </cell>
          <cell r="AS294">
            <v>4364.8587999999927</v>
          </cell>
          <cell r="AT294">
            <v>99097.933999999994</v>
          </cell>
          <cell r="AU294">
            <v>99097.933999999994</v>
          </cell>
          <cell r="AV294">
            <v>0</v>
          </cell>
          <cell r="AW294">
            <v>4364.8587999999927</v>
          </cell>
          <cell r="AX294">
            <v>105440.201776</v>
          </cell>
          <cell r="AY294">
            <v>106475.1</v>
          </cell>
          <cell r="AZ294">
            <v>0</v>
          </cell>
          <cell r="BA294">
            <v>3329.9605759999886</v>
          </cell>
          <cell r="BB294">
            <v>0</v>
          </cell>
          <cell r="BC294">
            <v>0</v>
          </cell>
          <cell r="BD294">
            <v>0</v>
          </cell>
          <cell r="BE294">
            <v>3329.9605759999886</v>
          </cell>
        </row>
        <row r="295">
          <cell r="B295" t="str">
            <v>2.1.1</v>
          </cell>
          <cell r="C295" t="str">
            <v>Услуги подрядчиков по ремонту оборудования</v>
          </cell>
          <cell r="D295">
            <v>30478</v>
          </cell>
          <cell r="F295">
            <v>6397.7</v>
          </cell>
          <cell r="G295">
            <v>18150.8</v>
          </cell>
          <cell r="H295">
            <v>5929.5</v>
          </cell>
          <cell r="I295">
            <v>28808</v>
          </cell>
          <cell r="J295">
            <v>1196.3</v>
          </cell>
          <cell r="K295">
            <v>8478.5</v>
          </cell>
          <cell r="L295">
            <v>9609.1</v>
          </cell>
          <cell r="M295">
            <v>9524.1</v>
          </cell>
          <cell r="N295">
            <v>28808</v>
          </cell>
          <cell r="O295">
            <v>1196.3</v>
          </cell>
          <cell r="P295">
            <v>8478.5</v>
          </cell>
          <cell r="Q295">
            <v>9609.1</v>
          </cell>
          <cell r="R295">
            <v>9524.1</v>
          </cell>
          <cell r="S295">
            <v>0</v>
          </cell>
          <cell r="X295">
            <v>0</v>
          </cell>
          <cell r="AC295">
            <v>250.6</v>
          </cell>
          <cell r="AD295">
            <v>0</v>
          </cell>
          <cell r="AE295">
            <v>0</v>
          </cell>
          <cell r="AF295">
            <v>2054.3000000000002</v>
          </cell>
          <cell r="AI295">
            <v>2945.5</v>
          </cell>
          <cell r="AJ295">
            <v>4364.8999999999996</v>
          </cell>
          <cell r="AK295">
            <v>1498.6000000000001</v>
          </cell>
          <cell r="AL295">
            <v>1472.1000000000004</v>
          </cell>
          <cell r="AM295">
            <v>7959.5000000000009</v>
          </cell>
          <cell r="AN295">
            <v>4364.8999999999996</v>
          </cell>
          <cell r="AS295">
            <v>4364.8999999999996</v>
          </cell>
          <cell r="AW295">
            <v>4364.8999999999996</v>
          </cell>
          <cell r="BA295">
            <v>4364.8999999999996</v>
          </cell>
          <cell r="BE295">
            <v>4364.8999999999996</v>
          </cell>
        </row>
        <row r="296">
          <cell r="B296" t="str">
            <v>2.1.2</v>
          </cell>
          <cell r="C296" t="str">
            <v>Услуги подрядчиков по обслуживанию оборудования</v>
          </cell>
          <cell r="D296">
            <v>-4.1200000001026638E-2</v>
          </cell>
          <cell r="E296">
            <v>0</v>
          </cell>
          <cell r="F296">
            <v>-1.2000000001535227E-3</v>
          </cell>
          <cell r="G296">
            <v>-4.0000000000873115E-2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S296">
            <v>0</v>
          </cell>
          <cell r="X296">
            <v>0</v>
          </cell>
          <cell r="AD296">
            <v>0</v>
          </cell>
          <cell r="AJ296">
            <v>-4.1200000001026638E-2</v>
          </cell>
          <cell r="AK296">
            <v>0</v>
          </cell>
          <cell r="AL296">
            <v>-1.2000000001535227E-3</v>
          </cell>
          <cell r="AM296">
            <v>-4.1200000001026638E-2</v>
          </cell>
          <cell r="AN296">
            <v>-4.1200000001026638E-2</v>
          </cell>
          <cell r="AP296">
            <v>92894.791999999987</v>
          </cell>
          <cell r="AQ296">
            <v>92894.791999999987</v>
          </cell>
          <cell r="AS296">
            <v>-4.1200000006938353E-2</v>
          </cell>
          <cell r="AT296">
            <v>99097.933999999994</v>
          </cell>
          <cell r="AU296">
            <v>99097.933999999994</v>
          </cell>
          <cell r="AW296">
            <v>-4.1200000006938353E-2</v>
          </cell>
          <cell r="AX296">
            <v>105440.201776</v>
          </cell>
          <cell r="AY296">
            <v>106475.1</v>
          </cell>
          <cell r="BA296">
            <v>-1034.9394240000111</v>
          </cell>
          <cell r="BB296">
            <v>0</v>
          </cell>
          <cell r="BE296">
            <v>-1034.9394240000111</v>
          </cell>
        </row>
        <row r="297">
          <cell r="B297" t="str">
            <v>2.2</v>
          </cell>
          <cell r="C297" t="str">
            <v>Транспортные услуги</v>
          </cell>
          <cell r="D297">
            <v>201.77999999999997</v>
          </cell>
          <cell r="E297">
            <v>0</v>
          </cell>
          <cell r="F297">
            <v>0</v>
          </cell>
          <cell r="G297">
            <v>104.42999999999999</v>
          </cell>
          <cell r="H297">
            <v>97.35</v>
          </cell>
          <cell r="I297">
            <v>435</v>
          </cell>
          <cell r="J297">
            <v>45</v>
          </cell>
          <cell r="K297">
            <v>180</v>
          </cell>
          <cell r="L297">
            <v>210</v>
          </cell>
          <cell r="M297">
            <v>0</v>
          </cell>
          <cell r="N297">
            <v>435</v>
          </cell>
          <cell r="O297">
            <v>45</v>
          </cell>
          <cell r="P297">
            <v>180</v>
          </cell>
          <cell r="Q297">
            <v>210</v>
          </cell>
          <cell r="S297">
            <v>0</v>
          </cell>
          <cell r="X297">
            <v>0</v>
          </cell>
          <cell r="AC297">
            <v>135</v>
          </cell>
          <cell r="AD297">
            <v>368.2</v>
          </cell>
          <cell r="AE297">
            <v>180</v>
          </cell>
          <cell r="AF297">
            <v>360</v>
          </cell>
          <cell r="AG297">
            <v>465.6</v>
          </cell>
          <cell r="AH297">
            <v>368.2</v>
          </cell>
          <cell r="AJ297">
            <v>-1.999999999998181E-2</v>
          </cell>
          <cell r="AK297">
            <v>0</v>
          </cell>
          <cell r="AL297">
            <v>0</v>
          </cell>
          <cell r="AM297">
            <v>3.0000000000029559E-2</v>
          </cell>
          <cell r="AN297">
            <v>-1.999999999998181E-2</v>
          </cell>
          <cell r="AP297">
            <v>1.3484568000000001</v>
          </cell>
          <cell r="AQ297">
            <v>1.3484568000000001</v>
          </cell>
          <cell r="AS297">
            <v>-368.21999999999997</v>
          </cell>
          <cell r="AT297">
            <v>1.4361064920000002</v>
          </cell>
          <cell r="AU297">
            <v>1.4361064920000002</v>
          </cell>
          <cell r="AW297">
            <v>-368.21999999999997</v>
          </cell>
          <cell r="AX297">
            <v>1.5280173074880004</v>
          </cell>
          <cell r="BA297">
            <v>-366.69198269251194</v>
          </cell>
          <cell r="BB297">
            <v>0</v>
          </cell>
          <cell r="BE297">
            <v>-366.69198269251194</v>
          </cell>
        </row>
        <row r="298">
          <cell r="B298" t="str">
            <v>2.3</v>
          </cell>
          <cell r="C298" t="str">
            <v>Оплата услуг сетевых компаний по передаче э/э</v>
          </cell>
          <cell r="D298">
            <v>1569225.2788551999</v>
          </cell>
          <cell r="E298">
            <v>401139.37985999999</v>
          </cell>
          <cell r="F298">
            <v>385038.72777999996</v>
          </cell>
          <cell r="G298">
            <v>381769.85795739997</v>
          </cell>
          <cell r="H298">
            <v>401277.31325780001</v>
          </cell>
          <cell r="I298">
            <v>1531830.7</v>
          </cell>
          <cell r="J298">
            <v>376256.5</v>
          </cell>
          <cell r="K298">
            <v>327762.7</v>
          </cell>
          <cell r="L298">
            <v>386817.19999999995</v>
          </cell>
          <cell r="M298">
            <v>440994.3</v>
          </cell>
          <cell r="N298">
            <v>461317.9</v>
          </cell>
          <cell r="O298">
            <v>104078.9</v>
          </cell>
          <cell r="P298">
            <v>71519.900000000009</v>
          </cell>
          <cell r="Q298">
            <v>117354.6</v>
          </cell>
          <cell r="R298">
            <v>168364.5</v>
          </cell>
          <cell r="S298">
            <v>1070512.7999999998</v>
          </cell>
          <cell r="T298">
            <v>272177.59999999998</v>
          </cell>
          <cell r="U298">
            <v>256242.8</v>
          </cell>
          <cell r="V298">
            <v>269462.59999999998</v>
          </cell>
          <cell r="W298">
            <v>272629.8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4735.3999999999996</v>
          </cell>
          <cell r="AD298">
            <v>0</v>
          </cell>
          <cell r="AE298">
            <v>12536.2</v>
          </cell>
          <cell r="AF298">
            <v>1764.6000000000001</v>
          </cell>
          <cell r="AG298">
            <v>0</v>
          </cell>
          <cell r="AH298">
            <v>0</v>
          </cell>
          <cell r="AI298">
            <v>15701.4</v>
          </cell>
          <cell r="AJ298">
            <v>48360.578855200001</v>
          </cell>
          <cell r="AK298">
            <v>48385.079859999969</v>
          </cell>
          <cell r="AL298">
            <v>94889.507639999996</v>
          </cell>
          <cell r="AM298">
            <v>88077.565597400026</v>
          </cell>
          <cell r="AN298">
            <v>48360.578855200001</v>
          </cell>
          <cell r="AP298">
            <v>1863784.1687196777</v>
          </cell>
          <cell r="AQ298">
            <v>1863784.1687196777</v>
          </cell>
          <cell r="AR298">
            <v>0</v>
          </cell>
          <cell r="AS298">
            <v>48360.578855200001</v>
          </cell>
          <cell r="AT298">
            <v>2096110.7870422171</v>
          </cell>
          <cell r="AU298">
            <v>2096110.7870422171</v>
          </cell>
          <cell r="AV298">
            <v>0</v>
          </cell>
          <cell r="AW298">
            <v>48360.578855200001</v>
          </cell>
          <cell r="AX298">
            <v>2230261.877412919</v>
          </cell>
          <cell r="AY298">
            <v>2232923.4000000004</v>
          </cell>
          <cell r="AZ298">
            <v>0</v>
          </cell>
          <cell r="BA298">
            <v>45699.05626811902</v>
          </cell>
          <cell r="BB298">
            <v>0</v>
          </cell>
          <cell r="BC298">
            <v>0</v>
          </cell>
          <cell r="BD298">
            <v>0</v>
          </cell>
          <cell r="BE298">
            <v>45699.05626811902</v>
          </cell>
        </row>
        <row r="299">
          <cell r="B299" t="str">
            <v>2.3.1</v>
          </cell>
          <cell r="C299" t="str">
            <v>оплата услуг ФСК</v>
          </cell>
          <cell r="D299">
            <v>478718.45653520001</v>
          </cell>
          <cell r="E299">
            <v>117601.64734000001</v>
          </cell>
          <cell r="F299">
            <v>122547.84578</v>
          </cell>
          <cell r="G299">
            <v>122307.2689574</v>
          </cell>
          <cell r="H299">
            <v>116261.6944578</v>
          </cell>
          <cell r="I299">
            <v>461317.9</v>
          </cell>
          <cell r="J299">
            <v>104078.9</v>
          </cell>
          <cell r="K299">
            <v>71519.900000000009</v>
          </cell>
          <cell r="L299">
            <v>117354.6</v>
          </cell>
          <cell r="M299">
            <v>168364.5</v>
          </cell>
          <cell r="N299">
            <v>461317.9</v>
          </cell>
          <cell r="O299">
            <v>104078.9</v>
          </cell>
          <cell r="P299">
            <v>71519.900000000009</v>
          </cell>
          <cell r="Q299">
            <v>117354.6</v>
          </cell>
          <cell r="R299">
            <v>168364.5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3328.8</v>
          </cell>
          <cell r="AD299">
            <v>0</v>
          </cell>
          <cell r="AE299">
            <v>12516.7</v>
          </cell>
          <cell r="AF299">
            <v>1760.7</v>
          </cell>
          <cell r="AG299">
            <v>0</v>
          </cell>
          <cell r="AH299">
            <v>0</v>
          </cell>
          <cell r="AI299">
            <v>14486.3</v>
          </cell>
          <cell r="AJ299">
            <v>28558.056535200012</v>
          </cell>
          <cell r="AK299">
            <v>37196.947340000006</v>
          </cell>
          <cell r="AL299">
            <v>77468.893120000008</v>
          </cell>
          <cell r="AM299">
            <v>80660.862077400016</v>
          </cell>
          <cell r="AN299">
            <v>28558.056535200012</v>
          </cell>
          <cell r="AP299">
            <v>476702.42871967785</v>
          </cell>
          <cell r="AQ299">
            <v>476702.42871967785</v>
          </cell>
          <cell r="AR299">
            <v>0</v>
          </cell>
          <cell r="AS299">
            <v>28558.056535200012</v>
          </cell>
          <cell r="AT299">
            <v>514837.62704221724</v>
          </cell>
          <cell r="AU299">
            <v>514837.62704221724</v>
          </cell>
          <cell r="AV299">
            <v>0</v>
          </cell>
          <cell r="AW299">
            <v>28558.056535200012</v>
          </cell>
          <cell r="AX299">
            <v>547787.23517291911</v>
          </cell>
          <cell r="AY299">
            <v>550448.80000000005</v>
          </cell>
          <cell r="AZ299">
            <v>0</v>
          </cell>
          <cell r="BA299">
            <v>25896.491708119167</v>
          </cell>
          <cell r="BB299">
            <v>0</v>
          </cell>
          <cell r="BC299">
            <v>0</v>
          </cell>
          <cell r="BD299">
            <v>0</v>
          </cell>
          <cell r="BE299">
            <v>25896.491708119167</v>
          </cell>
        </row>
        <row r="300">
          <cell r="B300" t="str">
            <v>2.3.1.1</v>
          </cell>
          <cell r="C300" t="str">
            <v xml:space="preserve"> по ставке на содержание сетей</v>
          </cell>
          <cell r="D300">
            <v>430061.63131999993</v>
          </cell>
          <cell r="E300">
            <v>107094.13792000001</v>
          </cell>
          <cell r="F300">
            <v>108779.2742</v>
          </cell>
          <cell r="G300">
            <v>107094.1096</v>
          </cell>
          <cell r="H300">
            <v>107094.1096</v>
          </cell>
          <cell r="I300">
            <v>415989.9</v>
          </cell>
          <cell r="J300">
            <v>84383.5</v>
          </cell>
          <cell r="K300">
            <v>68507.3</v>
          </cell>
          <cell r="L300">
            <v>111024.1</v>
          </cell>
          <cell r="M300">
            <v>152075</v>
          </cell>
          <cell r="N300">
            <v>415989.9</v>
          </cell>
          <cell r="O300">
            <v>84383.5</v>
          </cell>
          <cell r="P300">
            <v>68507.3</v>
          </cell>
          <cell r="Q300">
            <v>111024.1</v>
          </cell>
          <cell r="R300">
            <v>152075</v>
          </cell>
          <cell r="S300">
            <v>0</v>
          </cell>
          <cell r="X300">
            <v>0</v>
          </cell>
          <cell r="AD300">
            <v>0</v>
          </cell>
          <cell r="AI300">
            <v>14486.3</v>
          </cell>
          <cell r="AJ300">
            <v>28558.031320000009</v>
          </cell>
          <cell r="AK300">
            <v>37196.937920000011</v>
          </cell>
          <cell r="AL300">
            <v>77468.912120000008</v>
          </cell>
          <cell r="AM300">
            <v>73538.921720000013</v>
          </cell>
          <cell r="AN300">
            <v>28558.031320000009</v>
          </cell>
          <cell r="AP300">
            <v>389676.47399999999</v>
          </cell>
          <cell r="AQ300">
            <v>389676.47399999999</v>
          </cell>
          <cell r="AS300">
            <v>28558.031320000009</v>
          </cell>
          <cell r="AT300">
            <v>413237.88799999998</v>
          </cell>
          <cell r="AU300">
            <v>413237.88799999998</v>
          </cell>
          <cell r="AW300">
            <v>28558.031320000009</v>
          </cell>
          <cell r="AX300">
            <v>439685.11283199996</v>
          </cell>
          <cell r="AY300">
            <v>436391.8</v>
          </cell>
          <cell r="BA300">
            <v>31851.344151999976</v>
          </cell>
          <cell r="BB300">
            <v>0</v>
          </cell>
          <cell r="BE300">
            <v>31851.344151999976</v>
          </cell>
        </row>
        <row r="301">
          <cell r="B301" t="str">
            <v>2.3.1.2</v>
          </cell>
          <cell r="C301" t="str">
            <v xml:space="preserve"> по ставке на оплату потерь электроэнергии</v>
          </cell>
          <cell r="D301">
            <v>48656.825215199999</v>
          </cell>
          <cell r="E301">
            <v>10507.509419999998</v>
          </cell>
          <cell r="F301">
            <v>13768.57158</v>
          </cell>
          <cell r="G301">
            <v>15213.159357400002</v>
          </cell>
          <cell r="H301">
            <v>9167.5848577999986</v>
          </cell>
          <cell r="I301">
            <v>45328</v>
          </cell>
          <cell r="J301">
            <v>19695.400000000001</v>
          </cell>
          <cell r="K301">
            <v>3012.6</v>
          </cell>
          <cell r="L301">
            <v>6330.5</v>
          </cell>
          <cell r="M301">
            <v>16289.499999999998</v>
          </cell>
          <cell r="N301">
            <v>45328</v>
          </cell>
          <cell r="O301">
            <v>19695.400000000001</v>
          </cell>
          <cell r="P301">
            <v>3012.6</v>
          </cell>
          <cell r="Q301">
            <v>6330.5</v>
          </cell>
          <cell r="R301">
            <v>16289.499999999998</v>
          </cell>
          <cell r="S301">
            <v>0</v>
          </cell>
          <cell r="X301">
            <v>0</v>
          </cell>
          <cell r="AC301">
            <v>3328.8</v>
          </cell>
          <cell r="AD301">
            <v>0</v>
          </cell>
          <cell r="AE301">
            <v>12516.7</v>
          </cell>
          <cell r="AF301">
            <v>1760.7</v>
          </cell>
          <cell r="AJ301">
            <v>2.5215200001184712E-2</v>
          </cell>
          <cell r="AK301">
            <v>9.4199999975899118E-3</v>
          </cell>
          <cell r="AL301">
            <v>-1.900000000205182E-2</v>
          </cell>
          <cell r="AM301">
            <v>7121.9403573999998</v>
          </cell>
          <cell r="AN301">
            <v>2.5215200001184712E-2</v>
          </cell>
          <cell r="AP301">
            <v>87025.954719677829</v>
          </cell>
          <cell r="AQ301">
            <v>87025.954719677829</v>
          </cell>
          <cell r="AS301">
            <v>2.5215200003003702E-2</v>
          </cell>
          <cell r="AT301">
            <v>101599.73904221728</v>
          </cell>
          <cell r="AU301">
            <v>101599.73904221728</v>
          </cell>
          <cell r="AW301">
            <v>2.5215200003003702E-2</v>
          </cell>
          <cell r="AX301">
            <v>108102.12234091919</v>
          </cell>
          <cell r="AY301">
            <v>114057</v>
          </cell>
          <cell r="BA301">
            <v>-5954.852443880809</v>
          </cell>
          <cell r="BB301">
            <v>0</v>
          </cell>
          <cell r="BE301">
            <v>-5954.852443880809</v>
          </cell>
        </row>
        <row r="302">
          <cell r="B302" t="str">
            <v>2.3.3</v>
          </cell>
          <cell r="C302" t="str">
            <v>платежи РСК</v>
          </cell>
          <cell r="D302">
            <v>1090506.82232</v>
          </cell>
          <cell r="E302">
            <v>283537.73251999996</v>
          </cell>
          <cell r="F302">
            <v>262490.88199999998</v>
          </cell>
          <cell r="G302">
            <v>259462.58899999998</v>
          </cell>
          <cell r="H302">
            <v>285015.6188</v>
          </cell>
          <cell r="I302">
            <v>1070512.7999999998</v>
          </cell>
          <cell r="J302">
            <v>272177.59999999998</v>
          </cell>
          <cell r="K302">
            <v>256242.8</v>
          </cell>
          <cell r="L302">
            <v>269462.59999999998</v>
          </cell>
          <cell r="M302">
            <v>272629.8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1070512.7999999998</v>
          </cell>
          <cell r="T302">
            <v>272177.59999999998</v>
          </cell>
          <cell r="U302">
            <v>256242.8</v>
          </cell>
          <cell r="V302">
            <v>269462.59999999998</v>
          </cell>
          <cell r="W302">
            <v>272629.8</v>
          </cell>
          <cell r="X302">
            <v>0</v>
          </cell>
          <cell r="Y302">
            <v>0</v>
          </cell>
          <cell r="Z302">
            <v>0</v>
          </cell>
          <cell r="AA302">
            <v>0</v>
          </cell>
          <cell r="AB302">
            <v>0</v>
          </cell>
          <cell r="AC302">
            <v>1406.6</v>
          </cell>
          <cell r="AD302">
            <v>0</v>
          </cell>
          <cell r="AE302">
            <v>19.5</v>
          </cell>
          <cell r="AF302">
            <v>3.9</v>
          </cell>
          <cell r="AG302">
            <v>0</v>
          </cell>
          <cell r="AH302">
            <v>0</v>
          </cell>
          <cell r="AI302">
            <v>1215.0999999999999</v>
          </cell>
          <cell r="AJ302">
            <v>19802.522319999989</v>
          </cell>
          <cell r="AK302">
            <v>11188.132519999961</v>
          </cell>
          <cell r="AL302">
            <v>17420.614519999981</v>
          </cell>
          <cell r="AM302">
            <v>7416.7035200000046</v>
          </cell>
          <cell r="AN302">
            <v>19802.522319999989</v>
          </cell>
          <cell r="AP302">
            <v>1387081.74</v>
          </cell>
          <cell r="AQ302">
            <v>1387081.74</v>
          </cell>
          <cell r="AR302">
            <v>0</v>
          </cell>
          <cell r="AS302">
            <v>19802.522319999989</v>
          </cell>
          <cell r="AT302">
            <v>1581273.16</v>
          </cell>
          <cell r="AU302">
            <v>1581273.16</v>
          </cell>
          <cell r="AV302">
            <v>0</v>
          </cell>
          <cell r="AW302">
            <v>19802.522319999989</v>
          </cell>
          <cell r="AX302">
            <v>1682474.64224</v>
          </cell>
          <cell r="AY302">
            <v>1682474.6</v>
          </cell>
          <cell r="AZ302">
            <v>0</v>
          </cell>
          <cell r="BA302">
            <v>19802.564559999853</v>
          </cell>
          <cell r="BB302">
            <v>0</v>
          </cell>
          <cell r="BC302">
            <v>0</v>
          </cell>
          <cell r="BD302">
            <v>0</v>
          </cell>
          <cell r="BE302">
            <v>19802.564559999853</v>
          </cell>
        </row>
        <row r="303">
          <cell r="B303" t="str">
            <v>2.3.3.1</v>
          </cell>
          <cell r="C303" t="str">
            <v>платежи РСК Холдинга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S303">
            <v>0</v>
          </cell>
          <cell r="X303">
            <v>0</v>
          </cell>
          <cell r="AD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P303">
            <v>0</v>
          </cell>
          <cell r="AQ303">
            <v>0</v>
          </cell>
          <cell r="AS303">
            <v>0</v>
          </cell>
          <cell r="AT303">
            <v>0</v>
          </cell>
          <cell r="AU303">
            <v>0</v>
          </cell>
          <cell r="AW303">
            <v>0</v>
          </cell>
          <cell r="AX303">
            <v>0</v>
          </cell>
          <cell r="BA303">
            <v>0</v>
          </cell>
          <cell r="BB303">
            <v>0</v>
          </cell>
          <cell r="BE303">
            <v>0</v>
          </cell>
        </row>
        <row r="304">
          <cell r="B304" t="str">
            <v>2.3.3.1</v>
          </cell>
          <cell r="C304" t="str">
            <v>прочим сетевым компаниям</v>
          </cell>
          <cell r="D304">
            <v>1090506.82232</v>
          </cell>
          <cell r="E304">
            <v>283537.73251999996</v>
          </cell>
          <cell r="F304">
            <v>262490.88199999998</v>
          </cell>
          <cell r="G304">
            <v>259462.58899999998</v>
          </cell>
          <cell r="H304">
            <v>285015.6188</v>
          </cell>
          <cell r="I304">
            <v>1070512.7999999998</v>
          </cell>
          <cell r="J304">
            <v>272177.59999999998</v>
          </cell>
          <cell r="K304">
            <v>256242.8</v>
          </cell>
          <cell r="L304">
            <v>269462.59999999998</v>
          </cell>
          <cell r="M304">
            <v>272629.8</v>
          </cell>
          <cell r="N304">
            <v>0</v>
          </cell>
          <cell r="S304">
            <v>1070512.7999999998</v>
          </cell>
          <cell r="T304">
            <v>272177.59999999998</v>
          </cell>
          <cell r="U304">
            <v>256242.8</v>
          </cell>
          <cell r="V304">
            <v>269462.59999999998</v>
          </cell>
          <cell r="W304">
            <v>272629.8</v>
          </cell>
          <cell r="X304">
            <v>0</v>
          </cell>
          <cell r="AC304">
            <v>1406.6</v>
          </cell>
          <cell r="AD304">
            <v>0</v>
          </cell>
          <cell r="AE304">
            <v>19.5</v>
          </cell>
          <cell r="AF304">
            <v>3.9</v>
          </cell>
          <cell r="AI304">
            <v>1215.0999999999999</v>
          </cell>
          <cell r="AJ304">
            <v>19802.522319999989</v>
          </cell>
          <cell r="AK304">
            <v>11188.132519999961</v>
          </cell>
          <cell r="AL304">
            <v>17420.614519999981</v>
          </cell>
          <cell r="AM304">
            <v>7416.7035200000046</v>
          </cell>
          <cell r="AN304">
            <v>19802.522319999989</v>
          </cell>
          <cell r="AP304">
            <v>1387081.74</v>
          </cell>
          <cell r="AQ304">
            <v>1387081.74</v>
          </cell>
          <cell r="AS304">
            <v>19802.522319999989</v>
          </cell>
          <cell r="AT304">
            <v>1581273.16</v>
          </cell>
          <cell r="AU304">
            <v>1581273.16</v>
          </cell>
          <cell r="AW304">
            <v>19802.522319999989</v>
          </cell>
          <cell r="AX304">
            <v>1682474.64224</v>
          </cell>
          <cell r="AY304">
            <v>1682474.6</v>
          </cell>
          <cell r="BA304">
            <v>19802.564559999853</v>
          </cell>
          <cell r="BB304">
            <v>0</v>
          </cell>
          <cell r="BE304">
            <v>19802.564559999853</v>
          </cell>
        </row>
        <row r="305">
          <cell r="B305" t="str">
            <v>2.4</v>
          </cell>
          <cell r="C305" t="str">
            <v>Услуги по испытанию и поверке приборов</v>
          </cell>
          <cell r="D305">
            <v>839.86617999999999</v>
          </cell>
          <cell r="E305">
            <v>123.54717999999998</v>
          </cell>
          <cell r="F305">
            <v>326.91899999999998</v>
          </cell>
          <cell r="G305">
            <v>271.39999999999998</v>
          </cell>
          <cell r="H305">
            <v>118</v>
          </cell>
          <cell r="I305">
            <v>839.9</v>
          </cell>
          <cell r="J305">
            <v>100.9</v>
          </cell>
          <cell r="K305">
            <v>342.1</v>
          </cell>
          <cell r="L305">
            <v>271.39999999999998</v>
          </cell>
          <cell r="M305">
            <v>125.5</v>
          </cell>
          <cell r="N305">
            <v>839.9</v>
          </cell>
          <cell r="O305">
            <v>100.9</v>
          </cell>
          <cell r="P305">
            <v>342.1</v>
          </cell>
          <cell r="Q305">
            <v>271.39999999999998</v>
          </cell>
          <cell r="R305">
            <v>125.5</v>
          </cell>
          <cell r="S305">
            <v>0</v>
          </cell>
          <cell r="X305">
            <v>0</v>
          </cell>
          <cell r="AD305">
            <v>0</v>
          </cell>
          <cell r="AJ305">
            <v>-3.3820000000048367E-2</v>
          </cell>
          <cell r="AK305">
            <v>22.647179999999977</v>
          </cell>
          <cell r="AL305">
            <v>7.4661799999999516</v>
          </cell>
          <cell r="AM305">
            <v>7.4661799999999516</v>
          </cell>
          <cell r="AN305">
            <v>-3.3820000000048367E-2</v>
          </cell>
          <cell r="AP305">
            <v>659.39537519999999</v>
          </cell>
          <cell r="AQ305">
            <v>659.39537519999999</v>
          </cell>
          <cell r="AS305">
            <v>-3.382000000010521E-2</v>
          </cell>
          <cell r="AT305">
            <v>702.25607458799993</v>
          </cell>
          <cell r="AU305">
            <v>702.25607458799993</v>
          </cell>
          <cell r="AW305">
            <v>-3.382000000010521E-2</v>
          </cell>
          <cell r="AX305">
            <v>747.20046336163193</v>
          </cell>
          <cell r="BA305">
            <v>747.16664336163183</v>
          </cell>
          <cell r="BB305">
            <v>0</v>
          </cell>
          <cell r="BE305">
            <v>747.16664336163183</v>
          </cell>
        </row>
        <row r="306">
          <cell r="B306" t="str">
            <v>2.5</v>
          </cell>
          <cell r="C306" t="str">
            <v>Услуги по передаче теплоэнергии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S306">
            <v>0</v>
          </cell>
          <cell r="X306">
            <v>0</v>
          </cell>
          <cell r="AD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P306">
            <v>0</v>
          </cell>
          <cell r="AS306">
            <v>0</v>
          </cell>
          <cell r="AT306">
            <v>0</v>
          </cell>
          <cell r="AU306">
            <v>0</v>
          </cell>
          <cell r="AW306">
            <v>0</v>
          </cell>
          <cell r="AX306">
            <v>0</v>
          </cell>
          <cell r="BA306">
            <v>0</v>
          </cell>
          <cell r="BB306">
            <v>0</v>
          </cell>
          <cell r="BE306">
            <v>0</v>
          </cell>
        </row>
        <row r="307">
          <cell r="B307" t="str">
            <v>2.6</v>
          </cell>
          <cell r="C307" t="str">
            <v>Услуги коммерческого учета электроэнергии</v>
          </cell>
          <cell r="D307">
            <v>45523.934499999996</v>
          </cell>
          <cell r="E307">
            <v>20277.219119999998</v>
          </cell>
          <cell r="F307">
            <v>18374.47798</v>
          </cell>
          <cell r="G307">
            <v>6872.2373999999982</v>
          </cell>
          <cell r="H307">
            <v>0</v>
          </cell>
          <cell r="I307">
            <v>60225.100000000006</v>
          </cell>
          <cell r="J307">
            <v>14701.9</v>
          </cell>
          <cell r="K307">
            <v>38542.300000000003</v>
          </cell>
          <cell r="L307">
            <v>6265.4</v>
          </cell>
          <cell r="M307">
            <v>715.5</v>
          </cell>
          <cell r="N307">
            <v>60225.100000000006</v>
          </cell>
          <cell r="O307">
            <v>14701.9</v>
          </cell>
          <cell r="P307">
            <v>38542.300000000003</v>
          </cell>
          <cell r="Q307">
            <v>6265.4</v>
          </cell>
          <cell r="R307">
            <v>715.5</v>
          </cell>
          <cell r="S307">
            <v>0</v>
          </cell>
          <cell r="X307">
            <v>0</v>
          </cell>
          <cell r="AD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14701.2</v>
          </cell>
          <cell r="AJ307">
            <v>3.4499999988838681E-2</v>
          </cell>
          <cell r="AK307">
            <v>20276.519119999997</v>
          </cell>
          <cell r="AL307">
            <v>108.69709999999031</v>
          </cell>
          <cell r="AM307">
            <v>715.53449999998884</v>
          </cell>
          <cell r="AN307">
            <v>3.4499999988838681E-2</v>
          </cell>
          <cell r="AP307">
            <v>125881.21999999999</v>
          </cell>
          <cell r="AQ307">
            <v>125881.1</v>
          </cell>
          <cell r="AS307">
            <v>0.15449999997508712</v>
          </cell>
          <cell r="AT307">
            <v>134063.34</v>
          </cell>
          <cell r="AU307">
            <v>134063.29999999999</v>
          </cell>
          <cell r="AW307">
            <v>0.19449999998323619</v>
          </cell>
          <cell r="AX307">
            <v>142643.39376000001</v>
          </cell>
          <cell r="AY307">
            <v>130443</v>
          </cell>
          <cell r="BA307">
            <v>12200.58825999999</v>
          </cell>
          <cell r="BB307">
            <v>0</v>
          </cell>
          <cell r="BE307">
            <v>12200.58825999999</v>
          </cell>
        </row>
        <row r="308">
          <cell r="B308" t="str">
            <v>2.7</v>
          </cell>
          <cell r="C308" t="str">
            <v>Прочие услуги производственного характера</v>
          </cell>
          <cell r="D308">
            <v>650.72259999999994</v>
          </cell>
          <cell r="E308">
            <v>13.86</v>
          </cell>
          <cell r="F308">
            <v>97.602599999999995</v>
          </cell>
          <cell r="G308">
            <v>375.23999999999995</v>
          </cell>
          <cell r="H308">
            <v>164.01999999999998</v>
          </cell>
          <cell r="I308">
            <v>2378.4</v>
          </cell>
          <cell r="J308">
            <v>1680</v>
          </cell>
          <cell r="K308">
            <v>0</v>
          </cell>
          <cell r="L308">
            <v>698.4</v>
          </cell>
          <cell r="M308">
            <v>0</v>
          </cell>
          <cell r="N308">
            <v>2378.4</v>
          </cell>
          <cell r="O308">
            <v>1680</v>
          </cell>
          <cell r="Q308">
            <v>698.4</v>
          </cell>
          <cell r="S308">
            <v>0</v>
          </cell>
          <cell r="X308">
            <v>0</v>
          </cell>
          <cell r="AC308">
            <v>116.7</v>
          </cell>
          <cell r="AD308">
            <v>159.19999999999999</v>
          </cell>
          <cell r="AE308">
            <v>97.5</v>
          </cell>
          <cell r="AG308">
            <v>323.2</v>
          </cell>
          <cell r="AH308">
            <v>159.19999999999999</v>
          </cell>
          <cell r="AI308">
            <v>1685</v>
          </cell>
          <cell r="AJ308">
            <v>-0.17740000000014788</v>
          </cell>
          <cell r="AK308">
            <v>-0.34000000000010289</v>
          </cell>
          <cell r="AL308">
            <v>-0.23740000000010753</v>
          </cell>
          <cell r="AM308">
            <v>-0.19740000000012969</v>
          </cell>
          <cell r="AN308">
            <v>-0.17740000000014788</v>
          </cell>
          <cell r="AP308">
            <v>5118.84</v>
          </cell>
          <cell r="AQ308">
            <v>5118.84</v>
          </cell>
          <cell r="AS308">
            <v>-159.37740000000048</v>
          </cell>
          <cell r="AT308">
            <v>5451.5999999999995</v>
          </cell>
          <cell r="AU308">
            <v>5451.6</v>
          </cell>
          <cell r="AW308">
            <v>-159.37740000000122</v>
          </cell>
          <cell r="AX308">
            <v>5800.5024000000003</v>
          </cell>
          <cell r="AY308">
            <v>4580</v>
          </cell>
          <cell r="BA308">
            <v>1061.1249999999991</v>
          </cell>
          <cell r="BB308">
            <v>0</v>
          </cell>
          <cell r="BE308">
            <v>1061.1249999999991</v>
          </cell>
        </row>
        <row r="309">
          <cell r="B309" t="str">
            <v>3 А справоч.</v>
          </cell>
          <cell r="C309" t="str">
            <v>Расчеты с персоналом по начислению**</v>
          </cell>
          <cell r="D309">
            <v>465524.55919134995</v>
          </cell>
          <cell r="E309">
            <v>104134.58342664958</v>
          </cell>
          <cell r="F309">
            <v>122426.02785494401</v>
          </cell>
          <cell r="G309">
            <v>115047.5651419194</v>
          </cell>
          <cell r="H309">
            <v>123916.38276783699</v>
          </cell>
          <cell r="I309">
            <v>448396</v>
          </cell>
          <cell r="J309">
            <v>99509.499999999985</v>
          </cell>
          <cell r="K309">
            <v>101566.90000000001</v>
          </cell>
          <cell r="L309">
            <v>128898.6</v>
          </cell>
          <cell r="M309">
            <v>118421.00000000001</v>
          </cell>
          <cell r="N309">
            <v>448396</v>
          </cell>
          <cell r="O309">
            <v>99509.499999999985</v>
          </cell>
          <cell r="P309">
            <v>101566.90000000001</v>
          </cell>
          <cell r="Q309">
            <v>128898.6</v>
          </cell>
          <cell r="R309">
            <v>118421.00000000001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B309">
            <v>0</v>
          </cell>
          <cell r="AC309">
            <v>6.3</v>
          </cell>
          <cell r="AD309">
            <v>0</v>
          </cell>
          <cell r="AE309">
            <v>1.5</v>
          </cell>
          <cell r="AF309">
            <v>628.6</v>
          </cell>
          <cell r="AG309">
            <v>0</v>
          </cell>
          <cell r="AH309">
            <v>0</v>
          </cell>
          <cell r="AI309">
            <v>22487.399999999998</v>
          </cell>
          <cell r="AJ309">
            <v>39609.659191350001</v>
          </cell>
          <cell r="AK309">
            <v>27107.68342664959</v>
          </cell>
          <cell r="AL309">
            <v>48593.911281593595</v>
          </cell>
          <cell r="AM309">
            <v>34114.276423513016</v>
          </cell>
          <cell r="AN309">
            <v>39609.659191350001</v>
          </cell>
          <cell r="AP309">
            <v>407042.03</v>
          </cell>
          <cell r="AQ309">
            <v>400775.03</v>
          </cell>
          <cell r="AR309">
            <v>0</v>
          </cell>
          <cell r="AS309">
            <v>45876.659191350001</v>
          </cell>
          <cell r="AT309">
            <v>440876.11</v>
          </cell>
          <cell r="AU309">
            <v>464352.45</v>
          </cell>
          <cell r="AV309">
            <v>0</v>
          </cell>
          <cell r="AW309">
            <v>22400.319191349976</v>
          </cell>
          <cell r="AX309">
            <v>487977.74504000001</v>
          </cell>
          <cell r="AY309">
            <v>358190</v>
          </cell>
          <cell r="AZ309">
            <v>0</v>
          </cell>
          <cell r="BA309">
            <v>152188.06423134997</v>
          </cell>
          <cell r="BB309">
            <v>0</v>
          </cell>
          <cell r="BC309">
            <v>0</v>
          </cell>
          <cell r="BD309">
            <v>0</v>
          </cell>
          <cell r="BE309">
            <v>152188.06423134997</v>
          </cell>
        </row>
        <row r="310">
          <cell r="B310" t="str">
            <v>3А.1.</v>
          </cell>
          <cell r="C310" t="str">
            <v>Оплата труда из с/с</v>
          </cell>
          <cell r="D310">
            <v>424491.34399999998</v>
          </cell>
          <cell r="E310">
            <v>97794.693999999989</v>
          </cell>
          <cell r="F310">
            <v>110763.45</v>
          </cell>
          <cell r="G310">
            <v>103281.8</v>
          </cell>
          <cell r="H310">
            <v>112651.40000000001</v>
          </cell>
          <cell r="I310">
            <v>407738.1</v>
          </cell>
          <cell r="J310">
            <v>93566.7</v>
          </cell>
          <cell r="K310">
            <v>91326.7</v>
          </cell>
          <cell r="L310">
            <v>115611.6</v>
          </cell>
          <cell r="M310">
            <v>107233.1</v>
          </cell>
          <cell r="N310">
            <v>407738.1</v>
          </cell>
          <cell r="O310">
            <v>93566.7</v>
          </cell>
          <cell r="P310">
            <v>91326.7</v>
          </cell>
          <cell r="Q310">
            <v>115611.6</v>
          </cell>
          <cell r="R310">
            <v>107233.1</v>
          </cell>
          <cell r="S310">
            <v>0</v>
          </cell>
          <cell r="X310">
            <v>0</v>
          </cell>
          <cell r="AC310">
            <v>6.3</v>
          </cell>
          <cell r="AD310">
            <v>0</v>
          </cell>
          <cell r="AE310">
            <v>1.5</v>
          </cell>
          <cell r="AF310">
            <v>628.6</v>
          </cell>
          <cell r="AI310">
            <v>22170.3</v>
          </cell>
          <cell r="AJ310">
            <v>38917.244000000006</v>
          </cell>
          <cell r="AK310">
            <v>26393.493999999995</v>
          </cell>
          <cell r="AL310">
            <v>46457.34399999999</v>
          </cell>
          <cell r="AM310">
            <v>33498.943999999996</v>
          </cell>
          <cell r="AN310">
            <v>38917.244000000006</v>
          </cell>
          <cell r="AP310">
            <v>399427.03</v>
          </cell>
          <cell r="AQ310">
            <v>399427.03</v>
          </cell>
          <cell r="AS310">
            <v>38917.244000000006</v>
          </cell>
          <cell r="AT310">
            <v>432697.11</v>
          </cell>
          <cell r="AU310">
            <v>455601.45</v>
          </cell>
          <cell r="AW310">
            <v>16012.90399999998</v>
          </cell>
          <cell r="AX310">
            <v>479226.74504000001</v>
          </cell>
          <cell r="AY310">
            <v>358190</v>
          </cell>
          <cell r="BA310">
            <v>137049.64903999999</v>
          </cell>
          <cell r="BB310">
            <v>0</v>
          </cell>
          <cell r="BE310">
            <v>137049.64903999999</v>
          </cell>
        </row>
        <row r="311">
          <cell r="B311" t="str">
            <v>3А.2.</v>
          </cell>
          <cell r="C311" t="str">
            <v>Оплата труда из прибыли</v>
          </cell>
          <cell r="D311">
            <v>33113.915191349995</v>
          </cell>
          <cell r="E311">
            <v>4658.8894266495918</v>
          </cell>
          <cell r="F311">
            <v>9038.5778549440147</v>
          </cell>
          <cell r="G311">
            <v>9982.8651419194066</v>
          </cell>
          <cell r="H311">
            <v>9433.5827678369824</v>
          </cell>
          <cell r="I311">
            <v>33113.9</v>
          </cell>
          <cell r="J311">
            <v>4658.8999999999996</v>
          </cell>
          <cell r="K311">
            <v>9038.6</v>
          </cell>
          <cell r="L311">
            <v>9982.7999999999993</v>
          </cell>
          <cell r="M311">
            <v>9433.6</v>
          </cell>
          <cell r="N311">
            <v>33113.9</v>
          </cell>
          <cell r="O311">
            <v>4658.8999999999996</v>
          </cell>
          <cell r="P311">
            <v>9038.6</v>
          </cell>
          <cell r="Q311">
            <v>9982.7999999999993</v>
          </cell>
          <cell r="R311">
            <v>9433.6</v>
          </cell>
          <cell r="S311">
            <v>0</v>
          </cell>
          <cell r="X311">
            <v>0</v>
          </cell>
          <cell r="AD311">
            <v>0</v>
          </cell>
          <cell r="AJ311">
            <v>1.5191349995802739E-2</v>
          </cell>
          <cell r="AK311">
            <v>-1.057335040786711E-2</v>
          </cell>
          <cell r="AL311">
            <v>-3.2718406393541954E-2</v>
          </cell>
          <cell r="AM311">
            <v>3.2423513013782213E-2</v>
          </cell>
          <cell r="AN311">
            <v>1.5191349995802739E-2</v>
          </cell>
          <cell r="AP311">
            <v>0</v>
          </cell>
          <cell r="AQ311">
            <v>0</v>
          </cell>
          <cell r="AS311">
            <v>1.5191349995802739E-2</v>
          </cell>
          <cell r="AT311">
            <v>0</v>
          </cell>
          <cell r="AU311">
            <v>0</v>
          </cell>
          <cell r="AW311">
            <v>1.5191349995802739E-2</v>
          </cell>
          <cell r="AX311">
            <v>0</v>
          </cell>
          <cell r="BA311">
            <v>1.5191349995802739E-2</v>
          </cell>
          <cell r="BB311">
            <v>0</v>
          </cell>
          <cell r="BE311">
            <v>1.5191349995802739E-2</v>
          </cell>
        </row>
        <row r="312">
          <cell r="B312" t="str">
            <v>3А.3.</v>
          </cell>
          <cell r="C312" t="str">
            <v>Выплаты социального характера персоналу</v>
          </cell>
          <cell r="D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S312">
            <v>0</v>
          </cell>
          <cell r="X312">
            <v>0</v>
          </cell>
          <cell r="AD312">
            <v>0</v>
          </cell>
          <cell r="AJ312">
            <v>0</v>
          </cell>
          <cell r="AK312">
            <v>0</v>
          </cell>
          <cell r="AL312">
            <v>0</v>
          </cell>
          <cell r="AM312">
            <v>0</v>
          </cell>
          <cell r="AN312">
            <v>0</v>
          </cell>
          <cell r="AS312">
            <v>0</v>
          </cell>
          <cell r="AW312">
            <v>0</v>
          </cell>
          <cell r="BA312">
            <v>0</v>
          </cell>
          <cell r="BE312">
            <v>0</v>
          </cell>
        </row>
        <row r="313">
          <cell r="B313" t="str">
            <v>3А.4.</v>
          </cell>
          <cell r="C313" t="str">
            <v>Прочие источники для начисления</v>
          </cell>
          <cell r="D313">
            <v>7919.2999999999993</v>
          </cell>
          <cell r="E313">
            <v>1681</v>
          </cell>
          <cell r="F313">
            <v>2624</v>
          </cell>
          <cell r="G313">
            <v>1782.9</v>
          </cell>
          <cell r="H313">
            <v>1831.4</v>
          </cell>
          <cell r="I313">
            <v>7544</v>
          </cell>
          <cell r="J313">
            <v>1283.9000000000001</v>
          </cell>
          <cell r="K313">
            <v>1201.5999999999999</v>
          </cell>
          <cell r="L313">
            <v>3304.2</v>
          </cell>
          <cell r="M313">
            <v>1754.3</v>
          </cell>
          <cell r="N313">
            <v>7544</v>
          </cell>
          <cell r="O313">
            <v>1283.9000000000001</v>
          </cell>
          <cell r="P313">
            <v>1201.5999999999999</v>
          </cell>
          <cell r="Q313">
            <v>3304.2</v>
          </cell>
          <cell r="R313">
            <v>1754.3</v>
          </cell>
          <cell r="S313">
            <v>0</v>
          </cell>
          <cell r="X313">
            <v>0</v>
          </cell>
          <cell r="AD313">
            <v>0</v>
          </cell>
          <cell r="AI313">
            <v>317.10000000000002</v>
          </cell>
          <cell r="AJ313">
            <v>692.40000000000032</v>
          </cell>
          <cell r="AK313">
            <v>714.19999999999982</v>
          </cell>
          <cell r="AL313">
            <v>2136.6</v>
          </cell>
          <cell r="AM313">
            <v>615.30000000000018</v>
          </cell>
          <cell r="AN313">
            <v>692.40000000000032</v>
          </cell>
          <cell r="AP313">
            <v>7615</v>
          </cell>
          <cell r="AQ313">
            <v>1348</v>
          </cell>
          <cell r="AS313">
            <v>6959.4</v>
          </cell>
          <cell r="AT313">
            <v>8179</v>
          </cell>
          <cell r="AU313">
            <v>8751</v>
          </cell>
          <cell r="AW313">
            <v>6387.4</v>
          </cell>
          <cell r="AX313">
            <v>8751</v>
          </cell>
          <cell r="BA313">
            <v>15138.4</v>
          </cell>
          <cell r="BB313">
            <v>0</v>
          </cell>
          <cell r="BE313">
            <v>15138.4</v>
          </cell>
        </row>
        <row r="314">
          <cell r="B314" t="str">
            <v>3.</v>
          </cell>
          <cell r="C314" t="str">
            <v>Расчеты с персоналом по оплате**</v>
          </cell>
          <cell r="D314">
            <v>448683.70000000007</v>
          </cell>
          <cell r="E314">
            <v>92731.700000000012</v>
          </cell>
          <cell r="F314">
            <v>120602</v>
          </cell>
          <cell r="G314">
            <v>113264.6</v>
          </cell>
          <cell r="H314">
            <v>122085.4</v>
          </cell>
          <cell r="I314">
            <v>440852.00000000006</v>
          </cell>
          <cell r="J314">
            <v>98225.600000000006</v>
          </cell>
          <cell r="K314">
            <v>100365.3</v>
          </cell>
          <cell r="L314">
            <v>125594.4</v>
          </cell>
          <cell r="M314">
            <v>116666.70000000001</v>
          </cell>
          <cell r="N314">
            <v>440852.00000000006</v>
          </cell>
          <cell r="O314">
            <v>98225.600000000006</v>
          </cell>
          <cell r="P314">
            <v>100365.3</v>
          </cell>
          <cell r="Q314">
            <v>125594.4</v>
          </cell>
          <cell r="R314">
            <v>116666.70000000001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B314">
            <v>0</v>
          </cell>
          <cell r="AC314">
            <v>6.3</v>
          </cell>
          <cell r="AD314">
            <v>0</v>
          </cell>
          <cell r="AE314">
            <v>1.5</v>
          </cell>
          <cell r="AF314">
            <v>7</v>
          </cell>
          <cell r="AG314">
            <v>0</v>
          </cell>
          <cell r="AH314">
            <v>0</v>
          </cell>
          <cell r="AI314">
            <v>22170.3</v>
          </cell>
          <cell r="AJ314">
            <v>29995.699999999997</v>
          </cell>
          <cell r="AK314">
            <v>16671.599999999999</v>
          </cell>
          <cell r="AL314">
            <v>36913.799999999996</v>
          </cell>
          <cell r="AM314">
            <v>24577.000000000004</v>
          </cell>
          <cell r="AN314">
            <v>29995.699999999997</v>
          </cell>
          <cell r="AP314">
            <v>399427.03</v>
          </cell>
          <cell r="AQ314">
            <v>399427.03</v>
          </cell>
          <cell r="AR314">
            <v>0</v>
          </cell>
          <cell r="AS314">
            <v>29995.7</v>
          </cell>
          <cell r="AT314">
            <v>432697.11</v>
          </cell>
          <cell r="AU314">
            <v>432697.11</v>
          </cell>
          <cell r="AV314">
            <v>0</v>
          </cell>
          <cell r="AW314">
            <v>29995.7</v>
          </cell>
          <cell r="AX314">
            <v>479226.74504000001</v>
          </cell>
          <cell r="AY314">
            <v>463593.5</v>
          </cell>
          <cell r="AZ314">
            <v>0</v>
          </cell>
          <cell r="BA314">
            <v>45628.945039999991</v>
          </cell>
          <cell r="BB314">
            <v>0</v>
          </cell>
          <cell r="BC314">
            <v>0</v>
          </cell>
          <cell r="BD314">
            <v>0</v>
          </cell>
          <cell r="BE314">
            <v>45628.945039999991</v>
          </cell>
        </row>
        <row r="315">
          <cell r="B315" t="str">
            <v>3.1.</v>
          </cell>
          <cell r="C315" t="str">
            <v>Выплата на руки</v>
          </cell>
          <cell r="D315">
            <v>384724.2</v>
          </cell>
          <cell r="E315">
            <v>78374.600000000006</v>
          </cell>
          <cell r="F315">
            <v>105896.2</v>
          </cell>
          <cell r="G315">
            <v>96396.7</v>
          </cell>
          <cell r="H315">
            <v>104056.7</v>
          </cell>
          <cell r="I315">
            <v>379724.39999999997</v>
          </cell>
          <cell r="J315">
            <v>83851.100000000006</v>
          </cell>
          <cell r="K315">
            <v>88158.7</v>
          </cell>
          <cell r="L315">
            <v>108496.79999999999</v>
          </cell>
          <cell r="M315">
            <v>99217.8</v>
          </cell>
          <cell r="N315">
            <v>379724.39999999997</v>
          </cell>
          <cell r="O315">
            <v>83851.100000000006</v>
          </cell>
          <cell r="P315">
            <v>88158.7</v>
          </cell>
          <cell r="Q315">
            <v>108496.79999999999</v>
          </cell>
          <cell r="R315">
            <v>99217.8</v>
          </cell>
          <cell r="S315">
            <v>0</v>
          </cell>
          <cell r="X315">
            <v>0</v>
          </cell>
          <cell r="AC315">
            <v>0</v>
          </cell>
          <cell r="AD315">
            <v>0</v>
          </cell>
          <cell r="AI315">
            <v>19185.7</v>
          </cell>
          <cell r="AJ315">
            <v>24185.5</v>
          </cell>
          <cell r="AK315">
            <v>13709.199999999997</v>
          </cell>
          <cell r="AL315">
            <v>31446.699999999997</v>
          </cell>
          <cell r="AM315">
            <v>19346.600000000006</v>
          </cell>
          <cell r="AN315">
            <v>24185.5</v>
          </cell>
          <cell r="AP315">
            <v>347501.51610000001</v>
          </cell>
          <cell r="AQ315">
            <v>347501.51610000001</v>
          </cell>
          <cell r="AS315">
            <v>24185.5</v>
          </cell>
          <cell r="AT315">
            <v>376446.48569999996</v>
          </cell>
          <cell r="AU315">
            <v>376446.48569999996</v>
          </cell>
          <cell r="AW315">
            <v>24185.5</v>
          </cell>
          <cell r="AX315">
            <v>416927.26818479999</v>
          </cell>
          <cell r="AY315">
            <v>400539</v>
          </cell>
          <cell r="BA315">
            <v>40573.768184799992</v>
          </cell>
          <cell r="BB315">
            <v>0</v>
          </cell>
          <cell r="BE315">
            <v>40573.768184799992</v>
          </cell>
        </row>
        <row r="316">
          <cell r="B316" t="str">
            <v>3.2.</v>
          </cell>
          <cell r="C316" t="str">
            <v>Удержания из з/п</v>
          </cell>
          <cell r="D316">
            <v>63959.5</v>
          </cell>
          <cell r="E316">
            <v>14357.1</v>
          </cell>
          <cell r="F316">
            <v>14705.8</v>
          </cell>
          <cell r="G316">
            <v>16867.900000000001</v>
          </cell>
          <cell r="H316">
            <v>18028.7</v>
          </cell>
          <cell r="I316">
            <v>61127.6</v>
          </cell>
          <cell r="J316">
            <v>14374.5</v>
          </cell>
          <cell r="K316">
            <v>12206.6</v>
          </cell>
          <cell r="L316">
            <v>17097.599999999999</v>
          </cell>
          <cell r="M316">
            <v>17448.900000000001</v>
          </cell>
          <cell r="N316">
            <v>61127.6</v>
          </cell>
          <cell r="O316">
            <v>14374.5</v>
          </cell>
          <cell r="P316">
            <v>12206.6</v>
          </cell>
          <cell r="Q316">
            <v>17097.599999999999</v>
          </cell>
          <cell r="R316">
            <v>17448.900000000001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0</v>
          </cell>
          <cell r="AC316">
            <v>6.3</v>
          </cell>
          <cell r="AD316">
            <v>0</v>
          </cell>
          <cell r="AE316">
            <v>1.5</v>
          </cell>
          <cell r="AF316">
            <v>7</v>
          </cell>
          <cell r="AG316">
            <v>0</v>
          </cell>
          <cell r="AH316">
            <v>0</v>
          </cell>
          <cell r="AI316">
            <v>2984.6</v>
          </cell>
          <cell r="AJ316">
            <v>5810.1999999999962</v>
          </cell>
          <cell r="AK316">
            <v>2962.4</v>
          </cell>
          <cell r="AL316">
            <v>5467.0999999999985</v>
          </cell>
          <cell r="AM316">
            <v>5230.3999999999978</v>
          </cell>
          <cell r="AN316">
            <v>5810.1999999999962</v>
          </cell>
          <cell r="AP316">
            <v>51925.513900000005</v>
          </cell>
          <cell r="AQ316">
            <v>51925.513900000005</v>
          </cell>
          <cell r="AR316">
            <v>0</v>
          </cell>
          <cell r="AS316">
            <v>5810.2</v>
          </cell>
          <cell r="AT316">
            <v>56250.624300000003</v>
          </cell>
          <cell r="AU316">
            <v>56250.624300000003</v>
          </cell>
          <cell r="AV316">
            <v>0</v>
          </cell>
          <cell r="AW316">
            <v>5810.2</v>
          </cell>
          <cell r="AX316">
            <v>62299.476855200002</v>
          </cell>
          <cell r="AY316">
            <v>63054.5</v>
          </cell>
          <cell r="AZ316">
            <v>0</v>
          </cell>
          <cell r="BA316">
            <v>5055.1768552000021</v>
          </cell>
          <cell r="BB316">
            <v>0</v>
          </cell>
          <cell r="BC316">
            <v>0</v>
          </cell>
          <cell r="BD316">
            <v>0</v>
          </cell>
          <cell r="BE316">
            <v>5055.1768552000021</v>
          </cell>
        </row>
        <row r="317">
          <cell r="B317" t="str">
            <v>3.2.1.</v>
          </cell>
          <cell r="C317" t="str">
            <v>НДФЛ (только персонал)</v>
          </cell>
          <cell r="D317">
            <v>55681.1</v>
          </cell>
          <cell r="E317">
            <v>12381.1</v>
          </cell>
          <cell r="F317">
            <v>12704.5</v>
          </cell>
          <cell r="G317">
            <v>14724.4</v>
          </cell>
          <cell r="H317">
            <v>15871.1</v>
          </cell>
          <cell r="I317">
            <v>53867.399999999994</v>
          </cell>
          <cell r="J317">
            <v>12383.1</v>
          </cell>
          <cell r="K317">
            <v>10069.1</v>
          </cell>
          <cell r="L317">
            <v>16020.5</v>
          </cell>
          <cell r="M317">
            <v>15394.7</v>
          </cell>
          <cell r="N317">
            <v>53867.399999999994</v>
          </cell>
          <cell r="O317">
            <v>12383.1</v>
          </cell>
          <cell r="P317">
            <v>10069.1</v>
          </cell>
          <cell r="Q317">
            <v>16020.5</v>
          </cell>
          <cell r="R317">
            <v>15394.7</v>
          </cell>
          <cell r="S317">
            <v>0</v>
          </cell>
          <cell r="X317">
            <v>0</v>
          </cell>
          <cell r="AC317">
            <v>6.3</v>
          </cell>
          <cell r="AD317">
            <v>0</v>
          </cell>
          <cell r="AE317">
            <v>1.5</v>
          </cell>
          <cell r="AF317">
            <v>7</v>
          </cell>
          <cell r="AI317">
            <v>2654.6</v>
          </cell>
          <cell r="AJ317">
            <v>4461.9999999999964</v>
          </cell>
          <cell r="AK317">
            <v>2647.8</v>
          </cell>
          <cell r="AL317">
            <v>5288.6999999999989</v>
          </cell>
          <cell r="AM317">
            <v>3985.5999999999985</v>
          </cell>
          <cell r="AN317">
            <v>4461.9999999999964</v>
          </cell>
          <cell r="AP317">
            <v>51925.513900000005</v>
          </cell>
          <cell r="AQ317">
            <v>51925.513900000005</v>
          </cell>
          <cell r="AS317">
            <v>4462</v>
          </cell>
          <cell r="AT317">
            <v>56250.624300000003</v>
          </cell>
          <cell r="AU317">
            <v>56250.624300000003</v>
          </cell>
          <cell r="AW317">
            <v>4462</v>
          </cell>
          <cell r="AX317">
            <v>62299.476855200002</v>
          </cell>
          <cell r="AY317">
            <v>63054.5</v>
          </cell>
          <cell r="BA317">
            <v>3706.9768552000023</v>
          </cell>
          <cell r="BB317">
            <v>0</v>
          </cell>
          <cell r="BE317">
            <v>3706.9768552000023</v>
          </cell>
        </row>
        <row r="318">
          <cell r="B318" t="str">
            <v>3.2.2</v>
          </cell>
          <cell r="C318" t="str">
            <v>Прочие удержания из з/п</v>
          </cell>
          <cell r="D318">
            <v>8278.4</v>
          </cell>
          <cell r="E318">
            <v>1976</v>
          </cell>
          <cell r="F318">
            <v>2001.2999999999997</v>
          </cell>
          <cell r="G318">
            <v>2143.5</v>
          </cell>
          <cell r="H318">
            <v>2157.6</v>
          </cell>
          <cell r="I318">
            <v>7260.2</v>
          </cell>
          <cell r="J318">
            <v>1991.4</v>
          </cell>
          <cell r="K318">
            <v>2137.5</v>
          </cell>
          <cell r="L318">
            <v>1077.1000000000001</v>
          </cell>
          <cell r="M318">
            <v>2054.1999999999998</v>
          </cell>
          <cell r="N318">
            <v>7260.2</v>
          </cell>
          <cell r="O318">
            <v>1991.4</v>
          </cell>
          <cell r="P318">
            <v>2137.5</v>
          </cell>
          <cell r="Q318">
            <v>1077.1000000000001</v>
          </cell>
          <cell r="R318">
            <v>2054.1999999999998</v>
          </cell>
          <cell r="S318">
            <v>0</v>
          </cell>
          <cell r="X318">
            <v>0</v>
          </cell>
          <cell r="AD318">
            <v>0</v>
          </cell>
          <cell r="AI318">
            <v>330</v>
          </cell>
          <cell r="AJ318">
            <v>1348.1999999999998</v>
          </cell>
          <cell r="AK318">
            <v>314.59999999999991</v>
          </cell>
          <cell r="AL318">
            <v>178.39999999999964</v>
          </cell>
          <cell r="AM318">
            <v>1244.7999999999995</v>
          </cell>
          <cell r="AN318">
            <v>1348.1999999999998</v>
          </cell>
          <cell r="AS318">
            <v>1348.1999999999998</v>
          </cell>
          <cell r="AW318">
            <v>1348.1999999999998</v>
          </cell>
          <cell r="BA318">
            <v>1348.1999999999998</v>
          </cell>
          <cell r="BE318">
            <v>1348.1999999999998</v>
          </cell>
        </row>
        <row r="319">
          <cell r="B319" t="str">
            <v>4</v>
          </cell>
          <cell r="C319" t="str">
            <v>ЕСН</v>
          </cell>
          <cell r="D319">
            <v>96550.558999999994</v>
          </cell>
          <cell r="E319">
            <v>21559.598999999998</v>
          </cell>
          <cell r="F319">
            <v>23989.420000000002</v>
          </cell>
          <cell r="G319">
            <v>25799.739999999998</v>
          </cell>
          <cell r="H319">
            <v>25201.8</v>
          </cell>
          <cell r="I319">
            <v>94808.099999999991</v>
          </cell>
          <cell r="J319">
            <v>20201.900000000001</v>
          </cell>
          <cell r="K319">
            <v>22277.5</v>
          </cell>
          <cell r="L319">
            <v>23962</v>
          </cell>
          <cell r="M319">
            <v>28366.7</v>
          </cell>
          <cell r="N319">
            <v>94808.099999999991</v>
          </cell>
          <cell r="O319">
            <v>20201.900000000001</v>
          </cell>
          <cell r="P319">
            <v>22277.5</v>
          </cell>
          <cell r="Q319">
            <v>23962</v>
          </cell>
          <cell r="R319">
            <v>28366.7</v>
          </cell>
          <cell r="S319">
            <v>0</v>
          </cell>
          <cell r="X319">
            <v>0</v>
          </cell>
          <cell r="AC319">
            <v>465.9</v>
          </cell>
          <cell r="AD319">
            <v>490.8</v>
          </cell>
          <cell r="AE319">
            <v>619.1</v>
          </cell>
          <cell r="AF319">
            <v>490.8</v>
          </cell>
          <cell r="AG319">
            <v>490.8</v>
          </cell>
          <cell r="AH319">
            <v>490.8</v>
          </cell>
          <cell r="AI319">
            <v>5410.1</v>
          </cell>
          <cell r="AJ319">
            <v>7177.4589999999989</v>
          </cell>
          <cell r="AK319">
            <v>6920.9989999999998</v>
          </cell>
          <cell r="AL319">
            <v>8504.6190000000006</v>
          </cell>
          <cell r="AM319">
            <v>10342.358999999997</v>
          </cell>
          <cell r="AN319">
            <v>7177.4589999999989</v>
          </cell>
          <cell r="AP319">
            <v>96393.803255999999</v>
          </cell>
          <cell r="AQ319">
            <v>96393.803255999999</v>
          </cell>
          <cell r="AS319">
            <v>6686.6590000000024</v>
          </cell>
          <cell r="AT319">
            <v>114194.16046764</v>
          </cell>
          <cell r="AU319">
            <v>114194.16046764</v>
          </cell>
          <cell r="AW319">
            <v>6686.6589999999997</v>
          </cell>
          <cell r="AX319">
            <v>121502.58673756896</v>
          </cell>
          <cell r="AY319">
            <v>125460</v>
          </cell>
          <cell r="BA319">
            <v>2729.2457375689555</v>
          </cell>
          <cell r="BB319">
            <v>0</v>
          </cell>
          <cell r="BE319">
            <v>2729.2457375689555</v>
          </cell>
        </row>
        <row r="320">
          <cell r="B320" t="str">
            <v>5</v>
          </cell>
          <cell r="C320" t="str">
            <v>Негосударственное пенсионное обеспечение</v>
          </cell>
          <cell r="D320">
            <v>10545.233</v>
          </cell>
          <cell r="E320">
            <v>9023.1329999999998</v>
          </cell>
          <cell r="F320">
            <v>341.1</v>
          </cell>
          <cell r="G320">
            <v>33.299999999999997</v>
          </cell>
          <cell r="H320">
            <v>1147.7</v>
          </cell>
          <cell r="I320">
            <v>10545.2</v>
          </cell>
          <cell r="J320">
            <v>8757.6</v>
          </cell>
          <cell r="K320">
            <v>419</v>
          </cell>
          <cell r="L320">
            <v>0</v>
          </cell>
          <cell r="M320">
            <v>1368.6</v>
          </cell>
          <cell r="N320">
            <v>10545.2</v>
          </cell>
          <cell r="O320">
            <v>8757.6</v>
          </cell>
          <cell r="P320">
            <v>419</v>
          </cell>
          <cell r="Q320">
            <v>0</v>
          </cell>
          <cell r="R320">
            <v>1368.6</v>
          </cell>
          <cell r="S320">
            <v>0</v>
          </cell>
          <cell r="X320">
            <v>0</v>
          </cell>
          <cell r="AD320">
            <v>0</v>
          </cell>
          <cell r="AJ320">
            <v>3.2999999999674401E-2</v>
          </cell>
          <cell r="AK320">
            <v>265.53299999999945</v>
          </cell>
          <cell r="AL320">
            <v>187.63299999999947</v>
          </cell>
          <cell r="AM320">
            <v>220.93299999999948</v>
          </cell>
          <cell r="AN320">
            <v>3.2999999999674401E-2</v>
          </cell>
          <cell r="AP320">
            <v>19441</v>
          </cell>
          <cell r="AQ320">
            <v>19441</v>
          </cell>
          <cell r="AS320">
            <v>3.2999999999447027E-2</v>
          </cell>
          <cell r="AT320">
            <v>21655</v>
          </cell>
          <cell r="AU320">
            <v>21655</v>
          </cell>
          <cell r="AW320">
            <v>3.2999999999447027E-2</v>
          </cell>
          <cell r="AX320">
            <v>23040.92</v>
          </cell>
          <cell r="AY320">
            <v>22045</v>
          </cell>
          <cell r="BA320">
            <v>995.9529999999977</v>
          </cell>
          <cell r="BB320">
            <v>0</v>
          </cell>
          <cell r="BE320">
            <v>995.9529999999977</v>
          </cell>
        </row>
        <row r="321">
          <cell r="B321" t="str">
            <v>7</v>
          </cell>
          <cell r="C321" t="str">
            <v>Прочие затраты (смета затрат)</v>
          </cell>
          <cell r="D321">
            <v>426261.03335188195</v>
          </cell>
          <cell r="E321">
            <v>108249.55512</v>
          </cell>
          <cell r="F321">
            <v>98983.238149881989</v>
          </cell>
          <cell r="G321">
            <v>110581.795682</v>
          </cell>
          <cell r="H321">
            <v>108446.44439999999</v>
          </cell>
          <cell r="I321">
            <v>434885.4</v>
          </cell>
          <cell r="J321">
            <v>87657.599999999977</v>
          </cell>
          <cell r="K321">
            <v>143569.50000000003</v>
          </cell>
          <cell r="L321">
            <v>89908.9</v>
          </cell>
          <cell r="M321">
            <v>113749.4</v>
          </cell>
          <cell r="N321">
            <v>434885.4</v>
          </cell>
          <cell r="O321">
            <v>87657.599999999977</v>
          </cell>
          <cell r="P321">
            <v>143569.50000000003</v>
          </cell>
          <cell r="Q321">
            <v>89908.9</v>
          </cell>
          <cell r="R321">
            <v>113749.4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12595.800000000001</v>
          </cell>
          <cell r="AD321">
            <v>3144.8999999999996</v>
          </cell>
          <cell r="AE321">
            <v>10009.5</v>
          </cell>
          <cell r="AF321">
            <v>13744.9</v>
          </cell>
          <cell r="AG321">
            <v>3426.9999999999995</v>
          </cell>
          <cell r="AH321">
            <v>3144.8999999999996</v>
          </cell>
          <cell r="AI321">
            <v>46000.999999999993</v>
          </cell>
          <cell r="AJ321">
            <v>27925.533351882001</v>
          </cell>
          <cell r="AK321">
            <v>64006.65512000001</v>
          </cell>
          <cell r="AL321">
            <v>23155.793269882</v>
          </cell>
          <cell r="AM321">
            <v>33510.588951881997</v>
          </cell>
          <cell r="AN321">
            <v>27925.533351882001</v>
          </cell>
          <cell r="AP321">
            <v>387226.44672946003</v>
          </cell>
          <cell r="AQ321">
            <v>367618.71811146004</v>
          </cell>
          <cell r="AR321">
            <v>0</v>
          </cell>
          <cell r="AS321">
            <v>44388.361969881982</v>
          </cell>
          <cell r="AT321">
            <v>415441.99973109557</v>
          </cell>
          <cell r="AU321">
            <v>628932.26365180803</v>
          </cell>
          <cell r="AV321">
            <v>0</v>
          </cell>
          <cell r="AW321">
            <v>-169101.90195083042</v>
          </cell>
          <cell r="AX321">
            <v>436896.06089269207</v>
          </cell>
          <cell r="AY321">
            <v>719420.79999999993</v>
          </cell>
          <cell r="AZ321">
            <v>488404</v>
          </cell>
          <cell r="BA321">
            <v>36777.358941861676</v>
          </cell>
          <cell r="BB321">
            <v>32217.8586</v>
          </cell>
          <cell r="BC321">
            <v>0</v>
          </cell>
          <cell r="BD321">
            <v>0</v>
          </cell>
          <cell r="BE321">
            <v>-419408.7824581383</v>
          </cell>
        </row>
        <row r="322">
          <cell r="B322" t="str">
            <v>7.1</v>
          </cell>
          <cell r="C322" t="str">
            <v xml:space="preserve">             Оплата услуг РАО "Холдинг МРСК" 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P322">
            <v>0</v>
          </cell>
          <cell r="AQ322">
            <v>0</v>
          </cell>
          <cell r="AR322">
            <v>0</v>
          </cell>
          <cell r="AS322">
            <v>0</v>
          </cell>
          <cell r="AT322">
            <v>0</v>
          </cell>
          <cell r="AU322">
            <v>0</v>
          </cell>
          <cell r="AV322">
            <v>0</v>
          </cell>
          <cell r="AW322">
            <v>0</v>
          </cell>
          <cell r="AX322">
            <v>0</v>
          </cell>
          <cell r="AY322">
            <v>0</v>
          </cell>
          <cell r="AZ322">
            <v>0</v>
          </cell>
          <cell r="BA322">
            <v>0</v>
          </cell>
          <cell r="BB322">
            <v>0</v>
          </cell>
          <cell r="BC322">
            <v>0</v>
          </cell>
          <cell r="BD322">
            <v>0</v>
          </cell>
          <cell r="BE322">
            <v>0</v>
          </cell>
        </row>
        <row r="323">
          <cell r="B323" t="str">
            <v>7.1.1.</v>
          </cell>
          <cell r="C323" t="str">
            <v>Услуги по организации функционирования и развитию ЕЭС России</v>
          </cell>
          <cell r="D323">
            <v>0</v>
          </cell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P323">
            <v>0</v>
          </cell>
          <cell r="AQ323">
            <v>0</v>
          </cell>
          <cell r="AR323">
            <v>0</v>
          </cell>
          <cell r="AS323">
            <v>0</v>
          </cell>
          <cell r="AT323">
            <v>0</v>
          </cell>
          <cell r="AU323">
            <v>0</v>
          </cell>
          <cell r="AV323">
            <v>0</v>
          </cell>
          <cell r="AW323">
            <v>0</v>
          </cell>
          <cell r="AX323">
            <v>0</v>
          </cell>
          <cell r="AY323">
            <v>0</v>
          </cell>
          <cell r="AZ323">
            <v>0</v>
          </cell>
          <cell r="BA323">
            <v>0</v>
          </cell>
          <cell r="BB323">
            <v>0</v>
          </cell>
          <cell r="BC323">
            <v>0</v>
          </cell>
          <cell r="BD323">
            <v>0</v>
          </cell>
          <cell r="BE323">
            <v>0</v>
          </cell>
        </row>
        <row r="324">
          <cell r="B324" t="str">
            <v>7.1.1.1.</v>
          </cell>
          <cell r="C324" t="str">
            <v xml:space="preserve">Текущий платеж 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S324">
            <v>0</v>
          </cell>
          <cell r="X324">
            <v>0</v>
          </cell>
          <cell r="AD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S324">
            <v>0</v>
          </cell>
          <cell r="AW324">
            <v>0</v>
          </cell>
          <cell r="BA324">
            <v>0</v>
          </cell>
          <cell r="BE324">
            <v>0</v>
          </cell>
        </row>
        <row r="325">
          <cell r="B325" t="str">
            <v>7.1.1.2.</v>
          </cell>
          <cell r="C325" t="str">
            <v>Погашение задолженности</v>
          </cell>
          <cell r="D325">
            <v>0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S325">
            <v>0</v>
          </cell>
          <cell r="X325">
            <v>0</v>
          </cell>
          <cell r="AD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S325">
            <v>0</v>
          </cell>
          <cell r="AW325">
            <v>0</v>
          </cell>
          <cell r="BA325">
            <v>0</v>
          </cell>
          <cell r="BE325">
            <v>0</v>
          </cell>
        </row>
        <row r="326">
          <cell r="B326" t="str">
            <v>7.1.2.</v>
          </cell>
          <cell r="C326" t="str">
            <v>Услуги ОАО РАО "Холдинг МРСК"  (остальные)</v>
          </cell>
          <cell r="D326">
            <v>0</v>
          </cell>
          <cell r="E326">
            <v>0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S326">
            <v>0</v>
          </cell>
          <cell r="X326">
            <v>0</v>
          </cell>
          <cell r="AD326">
            <v>0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P326">
            <v>0</v>
          </cell>
          <cell r="AS326">
            <v>0</v>
          </cell>
          <cell r="AT326">
            <v>0</v>
          </cell>
          <cell r="AW326">
            <v>0</v>
          </cell>
          <cell r="AX326">
            <v>0</v>
          </cell>
          <cell r="BA326">
            <v>0</v>
          </cell>
          <cell r="BB326">
            <v>0</v>
          </cell>
          <cell r="BE326">
            <v>0</v>
          </cell>
        </row>
        <row r="327">
          <cell r="B327" t="str">
            <v>7.2</v>
          </cell>
          <cell r="C327" t="str">
            <v xml:space="preserve">        Оплата услуг ОАО "СО-ЦДУ ЕЭС" по системной надежности</v>
          </cell>
          <cell r="D327">
            <v>0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S327">
            <v>0</v>
          </cell>
          <cell r="X327">
            <v>0</v>
          </cell>
          <cell r="AD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P327">
            <v>0</v>
          </cell>
          <cell r="AS327">
            <v>0</v>
          </cell>
          <cell r="AT327">
            <v>0</v>
          </cell>
          <cell r="AW327">
            <v>0</v>
          </cell>
          <cell r="AX327">
            <v>0</v>
          </cell>
          <cell r="BA327">
            <v>0</v>
          </cell>
          <cell r="BB327">
            <v>0</v>
          </cell>
          <cell r="BE327">
            <v>0</v>
          </cell>
        </row>
        <row r="328">
          <cell r="B328" t="str">
            <v>7.3</v>
          </cell>
          <cell r="C328" t="str">
            <v xml:space="preserve">        Оплата услуг операторов рынка (НП ''АТС'', ЗАО ''ЦФР'' и др.)</v>
          </cell>
          <cell r="D328">
            <v>0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S328">
            <v>0</v>
          </cell>
          <cell r="X328">
            <v>0</v>
          </cell>
          <cell r="AD328">
            <v>0</v>
          </cell>
          <cell r="AJ328">
            <v>0</v>
          </cell>
          <cell r="AK328">
            <v>0</v>
          </cell>
          <cell r="AL328">
            <v>0</v>
          </cell>
          <cell r="AM328">
            <v>0</v>
          </cell>
          <cell r="AN328">
            <v>0</v>
          </cell>
          <cell r="AP328">
            <v>0</v>
          </cell>
          <cell r="AS328">
            <v>0</v>
          </cell>
          <cell r="AT328">
            <v>0</v>
          </cell>
          <cell r="AW328">
            <v>0</v>
          </cell>
          <cell r="AX328">
            <v>0</v>
          </cell>
          <cell r="BA328">
            <v>0</v>
          </cell>
          <cell r="BB328">
            <v>0</v>
          </cell>
          <cell r="BE328">
            <v>0</v>
          </cell>
        </row>
        <row r="329">
          <cell r="B329" t="str">
            <v>7.4</v>
          </cell>
          <cell r="C329" t="str">
            <v xml:space="preserve">        Оплата работ и услуг сторонних организаций, в т.ч.</v>
          </cell>
          <cell r="D329">
            <v>268077.80636588199</v>
          </cell>
          <cell r="E329">
            <v>59114.33047999999</v>
          </cell>
          <cell r="F329">
            <v>63231.093603881993</v>
          </cell>
          <cell r="G329">
            <v>71400.714282000001</v>
          </cell>
          <cell r="H329">
            <v>74331.668000000005</v>
          </cell>
          <cell r="I329">
            <v>284673.30000000005</v>
          </cell>
          <cell r="J329">
            <v>51530.5</v>
          </cell>
          <cell r="K329">
            <v>96109.200000000012</v>
          </cell>
          <cell r="L329">
            <v>61376.5</v>
          </cell>
          <cell r="M329">
            <v>75657.100000000006</v>
          </cell>
          <cell r="N329">
            <v>284673.30000000005</v>
          </cell>
          <cell r="O329">
            <v>51530.5</v>
          </cell>
          <cell r="P329">
            <v>96109.200000000012</v>
          </cell>
          <cell r="Q329">
            <v>61376.5</v>
          </cell>
          <cell r="R329">
            <v>75657.100000000006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Z329">
            <v>0</v>
          </cell>
          <cell r="AA329">
            <v>0</v>
          </cell>
          <cell r="AB329">
            <v>0</v>
          </cell>
          <cell r="AC329">
            <v>2697</v>
          </cell>
          <cell r="AD329">
            <v>3012.8999999999996</v>
          </cell>
          <cell r="AE329">
            <v>8213.4</v>
          </cell>
          <cell r="AF329">
            <v>8234.5</v>
          </cell>
          <cell r="AG329">
            <v>2950.7</v>
          </cell>
          <cell r="AH329">
            <v>3012.8999999999996</v>
          </cell>
          <cell r="AI329">
            <v>33878.1</v>
          </cell>
          <cell r="AJ329">
            <v>17598.506365881996</v>
          </cell>
          <cell r="AK329">
            <v>46978.330479999997</v>
          </cell>
          <cell r="AL329">
            <v>14121.324083881998</v>
          </cell>
          <cell r="AM329">
            <v>18861.738365881993</v>
          </cell>
          <cell r="AN329">
            <v>17598.506365881996</v>
          </cell>
          <cell r="AP329">
            <v>241922.33193305996</v>
          </cell>
          <cell r="AQ329">
            <v>241922.33193305996</v>
          </cell>
          <cell r="AR329">
            <v>0</v>
          </cell>
          <cell r="AS329">
            <v>14585.606365881995</v>
          </cell>
          <cell r="AT329">
            <v>270853.95917807554</v>
          </cell>
          <cell r="AU329">
            <v>475642.773298788</v>
          </cell>
          <cell r="AV329">
            <v>0</v>
          </cell>
          <cell r="AW329">
            <v>-190203.20775483045</v>
          </cell>
          <cell r="AX329">
            <v>288188.61256547237</v>
          </cell>
          <cell r="AY329">
            <v>571705</v>
          </cell>
          <cell r="AZ329">
            <v>485874.5</v>
          </cell>
          <cell r="BA329">
            <v>12154.904810641987</v>
          </cell>
          <cell r="BB329">
            <v>0</v>
          </cell>
          <cell r="BC329">
            <v>0</v>
          </cell>
          <cell r="BD329">
            <v>0</v>
          </cell>
          <cell r="BE329">
            <v>-473719.59518935799</v>
          </cell>
        </row>
        <row r="330">
          <cell r="B330" t="str">
            <v>7.4.1</v>
          </cell>
          <cell r="C330" t="str">
            <v xml:space="preserve">         - услуги связи и передачи данных</v>
          </cell>
          <cell r="D330">
            <v>10261.15626</v>
          </cell>
          <cell r="E330">
            <v>2531.4288599999995</v>
          </cell>
          <cell r="F330">
            <v>2554.0863999999997</v>
          </cell>
          <cell r="G330">
            <v>2948.1000000000004</v>
          </cell>
          <cell r="H330">
            <v>2227.5410000000002</v>
          </cell>
          <cell r="I330">
            <v>10181</v>
          </cell>
          <cell r="J330">
            <v>2626.6</v>
          </cell>
          <cell r="K330">
            <v>2572.4</v>
          </cell>
          <cell r="L330">
            <v>3177.5</v>
          </cell>
          <cell r="M330">
            <v>1804.5</v>
          </cell>
          <cell r="N330">
            <v>10181</v>
          </cell>
          <cell r="O330">
            <v>2626.6</v>
          </cell>
          <cell r="P330">
            <v>2572.4</v>
          </cell>
          <cell r="Q330">
            <v>3177.5</v>
          </cell>
          <cell r="R330">
            <v>1804.5</v>
          </cell>
          <cell r="S330">
            <v>0</v>
          </cell>
          <cell r="X330">
            <v>0</v>
          </cell>
          <cell r="AC330">
            <v>232.1</v>
          </cell>
          <cell r="AD330">
            <v>0</v>
          </cell>
          <cell r="AE330">
            <v>458.1</v>
          </cell>
          <cell r="AF330">
            <v>146.19999999999999</v>
          </cell>
          <cell r="AG330">
            <v>355.9</v>
          </cell>
          <cell r="AI330">
            <v>219.1</v>
          </cell>
          <cell r="AJ330">
            <v>67.156259999999406</v>
          </cell>
          <cell r="AK330">
            <v>349.92885999999953</v>
          </cell>
          <cell r="AL330">
            <v>19.715259999999091</v>
          </cell>
          <cell r="AM330">
            <v>1.5259999999386764E-2</v>
          </cell>
          <cell r="AN330">
            <v>67.156259999999406</v>
          </cell>
          <cell r="AP330">
            <v>8740.26</v>
          </cell>
          <cell r="AQ330">
            <v>8740.26</v>
          </cell>
          <cell r="AS330">
            <v>67.156259999999747</v>
          </cell>
          <cell r="AT330">
            <v>9307.84</v>
          </cell>
          <cell r="AU330">
            <v>9307.84</v>
          </cell>
          <cell r="AW330">
            <v>67.156259999999747</v>
          </cell>
          <cell r="AX330">
            <v>9903.5417600000001</v>
          </cell>
          <cell r="AY330">
            <v>9903.5</v>
          </cell>
          <cell r="BA330">
            <v>67.198019999999815</v>
          </cell>
          <cell r="BB330">
            <v>0</v>
          </cell>
          <cell r="BE330">
            <v>67.198019999999815</v>
          </cell>
        </row>
        <row r="331">
          <cell r="B331" t="str">
            <v>7.4.2</v>
          </cell>
          <cell r="C331" t="str">
            <v xml:space="preserve">         - коммунальные услуги</v>
          </cell>
          <cell r="D331">
            <v>5544.7704400000002</v>
          </cell>
          <cell r="E331">
            <v>2611.1724400000003</v>
          </cell>
          <cell r="F331">
            <v>748.09640000000002</v>
          </cell>
          <cell r="G331">
            <v>312.2398</v>
          </cell>
          <cell r="H331">
            <v>1873.2618</v>
          </cell>
          <cell r="I331">
            <v>5675.1</v>
          </cell>
          <cell r="J331">
            <v>2611.9</v>
          </cell>
          <cell r="K331">
            <v>797.6</v>
          </cell>
          <cell r="L331">
            <v>800.2</v>
          </cell>
          <cell r="M331">
            <v>1465.4</v>
          </cell>
          <cell r="N331">
            <v>5675.1</v>
          </cell>
          <cell r="O331">
            <v>2611.9</v>
          </cell>
          <cell r="P331">
            <v>797.6</v>
          </cell>
          <cell r="Q331">
            <v>800.2</v>
          </cell>
          <cell r="R331">
            <v>1465.4</v>
          </cell>
          <cell r="S331">
            <v>0</v>
          </cell>
          <cell r="X331">
            <v>0</v>
          </cell>
          <cell r="AC331">
            <v>171.9</v>
          </cell>
          <cell r="AD331">
            <v>0</v>
          </cell>
          <cell r="AE331">
            <v>196.2</v>
          </cell>
          <cell r="AF331">
            <v>70.7</v>
          </cell>
          <cell r="AG331">
            <v>407.9</v>
          </cell>
          <cell r="AI331">
            <v>302.2</v>
          </cell>
          <cell r="AJ331">
            <v>-2.9560000000060427E-2</v>
          </cell>
          <cell r="AK331">
            <v>325.77243999999996</v>
          </cell>
          <cell r="AL331">
            <v>150.76884000000007</v>
          </cell>
          <cell r="AM331">
            <v>8.639999999999759E-3</v>
          </cell>
          <cell r="AN331">
            <v>-2.9560000000060427E-2</v>
          </cell>
          <cell r="AP331">
            <v>863.65498000000002</v>
          </cell>
          <cell r="AQ331">
            <v>863.65498000000002</v>
          </cell>
          <cell r="AS331">
            <v>-2.9560000000060427E-2</v>
          </cell>
          <cell r="AT331">
            <v>920.65620867999996</v>
          </cell>
          <cell r="AU331">
            <v>920.65620867999996</v>
          </cell>
          <cell r="AW331">
            <v>-2.9560000000060427E-2</v>
          </cell>
          <cell r="AX331">
            <v>979.57820603552</v>
          </cell>
          <cell r="AY331">
            <v>979.6</v>
          </cell>
          <cell r="BA331">
            <v>-5.1353964480085779E-2</v>
          </cell>
          <cell r="BB331">
            <v>0</v>
          </cell>
          <cell r="BE331">
            <v>-5.1353964480085779E-2</v>
          </cell>
        </row>
        <row r="332">
          <cell r="B332" t="str">
            <v>7.4.3</v>
          </cell>
          <cell r="C332" t="str">
            <v xml:space="preserve">         - повышение квалификации и проф.переподготовка</v>
          </cell>
          <cell r="D332">
            <v>3007.8317999999999</v>
          </cell>
          <cell r="E332">
            <v>423.74979999999994</v>
          </cell>
          <cell r="F332">
            <v>706.31259999999986</v>
          </cell>
          <cell r="G332">
            <v>1069.434</v>
          </cell>
          <cell r="H332">
            <v>808.33539999999994</v>
          </cell>
          <cell r="I332">
            <v>3359.7</v>
          </cell>
          <cell r="J332">
            <v>526.6</v>
          </cell>
          <cell r="K332">
            <v>686.3</v>
          </cell>
          <cell r="L332">
            <v>727</v>
          </cell>
          <cell r="M332">
            <v>1419.8</v>
          </cell>
          <cell r="N332">
            <v>3359.7</v>
          </cell>
          <cell r="O332">
            <v>526.6</v>
          </cell>
          <cell r="P332">
            <v>686.3</v>
          </cell>
          <cell r="Q332">
            <v>727</v>
          </cell>
          <cell r="R332">
            <v>1419.8</v>
          </cell>
          <cell r="S332">
            <v>0</v>
          </cell>
          <cell r="X332">
            <v>0</v>
          </cell>
          <cell r="AC332">
            <v>16.7</v>
          </cell>
          <cell r="AD332">
            <v>0</v>
          </cell>
          <cell r="AE332">
            <v>8.4</v>
          </cell>
          <cell r="AF332">
            <v>26</v>
          </cell>
          <cell r="AI332">
            <v>368.6</v>
          </cell>
          <cell r="AJ332">
            <v>3.1799999999975626E-2</v>
          </cell>
          <cell r="AK332">
            <v>257.44979999999993</v>
          </cell>
          <cell r="AL332">
            <v>295.06239999999991</v>
          </cell>
          <cell r="AM332">
            <v>611.49639999999999</v>
          </cell>
          <cell r="AN332">
            <v>3.1799999999975626E-2</v>
          </cell>
          <cell r="AP332">
            <v>3301.5755236200002</v>
          </cell>
          <cell r="AQ332">
            <v>3301.5755236200002</v>
          </cell>
          <cell r="AS332">
            <v>3.1799999999748252E-2</v>
          </cell>
          <cell r="AT332">
            <v>3516.2769232789201</v>
          </cell>
          <cell r="AU332">
            <v>3516.2769232789201</v>
          </cell>
          <cell r="AW332">
            <v>3.1799999999748252E-2</v>
          </cell>
          <cell r="AX332">
            <v>3741.3186463687707</v>
          </cell>
          <cell r="AY332">
            <v>3741.3</v>
          </cell>
          <cell r="BA332">
            <v>5.0446368770280969E-2</v>
          </cell>
          <cell r="BB332">
            <v>0</v>
          </cell>
          <cell r="BE332">
            <v>5.0446368770280969E-2</v>
          </cell>
        </row>
        <row r="333">
          <cell r="B333" t="str">
            <v>7.4.4</v>
          </cell>
          <cell r="C333" t="str">
            <v xml:space="preserve">         - IT-услуги</v>
          </cell>
          <cell r="D333">
            <v>23528.915719999997</v>
          </cell>
          <cell r="E333">
            <v>-4.308000000037282E-2</v>
          </cell>
          <cell r="F333">
            <v>4919.3675999999987</v>
          </cell>
          <cell r="G333">
            <v>9097.6111999999994</v>
          </cell>
          <cell r="H333">
            <v>9511.98</v>
          </cell>
          <cell r="I333">
            <v>31739.599999999999</v>
          </cell>
          <cell r="J333">
            <v>4892.2</v>
          </cell>
          <cell r="K333">
            <v>11477.6</v>
          </cell>
          <cell r="L333">
            <v>8758.7000000000007</v>
          </cell>
          <cell r="M333">
            <v>6611.1</v>
          </cell>
          <cell r="N333">
            <v>31739.599999999999</v>
          </cell>
          <cell r="O333">
            <v>4892.2</v>
          </cell>
          <cell r="P333">
            <v>11477.6</v>
          </cell>
          <cell r="Q333">
            <v>8758.7000000000007</v>
          </cell>
          <cell r="R333">
            <v>6611.1</v>
          </cell>
          <cell r="S333">
            <v>0</v>
          </cell>
          <cell r="X333">
            <v>0</v>
          </cell>
          <cell r="AC333">
            <v>19.8</v>
          </cell>
          <cell r="AD333">
            <v>0</v>
          </cell>
          <cell r="AI333">
            <v>14957</v>
          </cell>
          <cell r="AJ333">
            <v>6726.5157199999958</v>
          </cell>
          <cell r="AK333">
            <v>10044.956920000001</v>
          </cell>
          <cell r="AL333">
            <v>3486.7245199999979</v>
          </cell>
          <cell r="AM333">
            <v>3825.6357199999966</v>
          </cell>
          <cell r="AN333">
            <v>6726.5157199999958</v>
          </cell>
          <cell r="AP333">
            <v>39519.379999999997</v>
          </cell>
          <cell r="AQ333">
            <v>39519.379999999997</v>
          </cell>
          <cell r="AS333">
            <v>6726.5157199999958</v>
          </cell>
          <cell r="AT333">
            <v>42286.479999999996</v>
          </cell>
          <cell r="AU333">
            <v>42286.48</v>
          </cell>
          <cell r="AW333">
            <v>6726.5157199999885</v>
          </cell>
          <cell r="AX333">
            <v>44992.814720000002</v>
          </cell>
          <cell r="AY333">
            <v>44992.800000000003</v>
          </cell>
          <cell r="BA333">
            <v>6726.5304399999877</v>
          </cell>
          <cell r="BB333">
            <v>0</v>
          </cell>
          <cell r="BE333">
            <v>6726.5304399999877</v>
          </cell>
        </row>
        <row r="334">
          <cell r="B334" t="str">
            <v>7.4.5</v>
          </cell>
          <cell r="C334" t="str">
            <v xml:space="preserve">         - аудиторские услуги</v>
          </cell>
          <cell r="D334">
            <v>0</v>
          </cell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S334">
            <v>0</v>
          </cell>
          <cell r="X334">
            <v>0</v>
          </cell>
          <cell r="AD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P334">
            <v>235.97994</v>
          </cell>
          <cell r="AQ334">
            <v>235.97994</v>
          </cell>
          <cell r="AS334">
            <v>0</v>
          </cell>
          <cell r="AT334">
            <v>251.31863609999996</v>
          </cell>
          <cell r="AU334">
            <v>251.31863609999996</v>
          </cell>
          <cell r="AW334">
            <v>0</v>
          </cell>
          <cell r="AX334">
            <v>267.40302881039997</v>
          </cell>
          <cell r="AY334">
            <v>267.39999999999998</v>
          </cell>
          <cell r="BA334">
            <v>3.0288103999964733E-3</v>
          </cell>
          <cell r="BB334">
            <v>0</v>
          </cell>
          <cell r="BE334">
            <v>3.0288103999964733E-3</v>
          </cell>
        </row>
        <row r="335">
          <cell r="B335" t="str">
            <v>7.4.6</v>
          </cell>
          <cell r="C335" t="str">
            <v xml:space="preserve">         - юридические услуги</v>
          </cell>
          <cell r="D335">
            <v>200.7</v>
          </cell>
          <cell r="E335">
            <v>32.5</v>
          </cell>
          <cell r="F335">
            <v>38.4</v>
          </cell>
          <cell r="G335">
            <v>59</v>
          </cell>
          <cell r="H335">
            <v>70.8</v>
          </cell>
          <cell r="I335">
            <v>227.8</v>
          </cell>
          <cell r="J335">
            <v>40.4</v>
          </cell>
          <cell r="K335">
            <v>22.4</v>
          </cell>
          <cell r="L335">
            <v>165</v>
          </cell>
          <cell r="M335">
            <v>0</v>
          </cell>
          <cell r="N335">
            <v>227.8</v>
          </cell>
          <cell r="O335">
            <v>40.4</v>
          </cell>
          <cell r="P335">
            <v>22.4</v>
          </cell>
          <cell r="Q335">
            <v>165</v>
          </cell>
          <cell r="S335">
            <v>0</v>
          </cell>
          <cell r="X335">
            <v>0</v>
          </cell>
          <cell r="AD335">
            <v>19.2</v>
          </cell>
          <cell r="AE335">
            <v>0</v>
          </cell>
          <cell r="AF335">
            <v>0</v>
          </cell>
          <cell r="AG335">
            <v>90</v>
          </cell>
          <cell r="AH335">
            <v>19.2</v>
          </cell>
          <cell r="AI335">
            <v>7.9</v>
          </cell>
          <cell r="AJ335">
            <v>0</v>
          </cell>
          <cell r="AK335">
            <v>0</v>
          </cell>
          <cell r="AL335">
            <v>16</v>
          </cell>
          <cell r="AM335">
            <v>0</v>
          </cell>
          <cell r="AN335">
            <v>0</v>
          </cell>
          <cell r="AP335">
            <v>141.587964</v>
          </cell>
          <cell r="AQ335">
            <v>141.587964</v>
          </cell>
          <cell r="AS335">
            <v>-19.2</v>
          </cell>
          <cell r="AT335">
            <v>150.79118166000001</v>
          </cell>
          <cell r="AU335">
            <v>150.79118166000001</v>
          </cell>
          <cell r="AW335">
            <v>-19.199999999999989</v>
          </cell>
          <cell r="AX335">
            <v>160.44181728624002</v>
          </cell>
          <cell r="AY335">
            <v>882.7</v>
          </cell>
          <cell r="BA335">
            <v>-741.45818271376004</v>
          </cell>
          <cell r="BB335">
            <v>0</v>
          </cell>
          <cell r="BE335">
            <v>-741.45818271376004</v>
          </cell>
        </row>
        <row r="336">
          <cell r="B336" t="str">
            <v>7.4.7</v>
          </cell>
          <cell r="C336" t="str">
            <v xml:space="preserve">         - консультационные услуги</v>
          </cell>
          <cell r="D336">
            <v>4706.1289999999999</v>
          </cell>
          <cell r="E336">
            <v>1868.5340000000001</v>
          </cell>
          <cell r="F336">
            <v>885.87499999999989</v>
          </cell>
          <cell r="G336">
            <v>975.8599999999999</v>
          </cell>
          <cell r="H336">
            <v>975.8599999999999</v>
          </cell>
          <cell r="I336">
            <v>4411</v>
          </cell>
          <cell r="J336">
            <v>1957.9</v>
          </cell>
          <cell r="K336">
            <v>728.1</v>
          </cell>
          <cell r="L336">
            <v>0</v>
          </cell>
          <cell r="M336">
            <v>1725</v>
          </cell>
          <cell r="N336">
            <v>4411</v>
          </cell>
          <cell r="O336">
            <v>1957.9</v>
          </cell>
          <cell r="P336">
            <v>728.1</v>
          </cell>
          <cell r="R336">
            <v>1725</v>
          </cell>
          <cell r="S336">
            <v>0</v>
          </cell>
          <cell r="X336">
            <v>0</v>
          </cell>
          <cell r="AC336">
            <v>480</v>
          </cell>
          <cell r="AD336">
            <v>0</v>
          </cell>
          <cell r="AE336">
            <v>480</v>
          </cell>
          <cell r="AF336">
            <v>480</v>
          </cell>
          <cell r="AI336">
            <v>186</v>
          </cell>
          <cell r="AJ336">
            <v>1.128999999999678</v>
          </cell>
          <cell r="AK336">
            <v>96.634000000000015</v>
          </cell>
          <cell r="AL336">
            <v>254.40899999999988</v>
          </cell>
          <cell r="AM336">
            <v>750.26899999999978</v>
          </cell>
          <cell r="AN336">
            <v>1.128999999999678</v>
          </cell>
          <cell r="AP336">
            <v>1535.8922952</v>
          </cell>
          <cell r="AQ336">
            <v>1535.8922952</v>
          </cell>
          <cell r="AS336">
            <v>1.128999999999678</v>
          </cell>
          <cell r="AT336">
            <v>1635.7252943879998</v>
          </cell>
          <cell r="AU336">
            <v>1635.7252943879998</v>
          </cell>
          <cell r="AW336">
            <v>1.128999999999678</v>
          </cell>
          <cell r="AX336">
            <v>1740.4117132288318</v>
          </cell>
          <cell r="AY336">
            <v>1740.4</v>
          </cell>
          <cell r="BA336">
            <v>1.1407132288313733</v>
          </cell>
          <cell r="BB336">
            <v>0</v>
          </cell>
          <cell r="BE336">
            <v>1.1407132288313733</v>
          </cell>
        </row>
        <row r="337">
          <cell r="B337" t="str">
            <v>7.4.8</v>
          </cell>
          <cell r="C337" t="str">
            <v xml:space="preserve">         - услуги пожарной, вневедомственной и сторожевой охраны</v>
          </cell>
          <cell r="D337">
            <v>19642.702439999997</v>
          </cell>
          <cell r="E337">
            <v>4605.7146399999992</v>
          </cell>
          <cell r="F337">
            <v>5018.5989999999993</v>
          </cell>
          <cell r="G337">
            <v>5009.1943999999994</v>
          </cell>
          <cell r="H337">
            <v>5009.1943999999994</v>
          </cell>
          <cell r="I337">
            <v>18719.2</v>
          </cell>
          <cell r="J337">
            <v>3190.7</v>
          </cell>
          <cell r="K337">
            <v>5194.6000000000004</v>
          </cell>
          <cell r="L337">
            <v>5830.2000000000007</v>
          </cell>
          <cell r="M337">
            <v>4503.7</v>
          </cell>
          <cell r="N337">
            <v>18719.2</v>
          </cell>
          <cell r="O337">
            <v>3190.7</v>
          </cell>
          <cell r="P337">
            <v>5194.6000000000004</v>
          </cell>
          <cell r="Q337">
            <v>5830.2000000000007</v>
          </cell>
          <cell r="R337">
            <v>4503.7</v>
          </cell>
          <cell r="S337">
            <v>0</v>
          </cell>
          <cell r="X337">
            <v>0</v>
          </cell>
          <cell r="AD337">
            <v>0</v>
          </cell>
          <cell r="AJ337">
            <v>923.50243999999657</v>
          </cell>
          <cell r="AK337">
            <v>1415.0146399999994</v>
          </cell>
          <cell r="AL337">
            <v>1239.0136399999983</v>
          </cell>
          <cell r="AM337">
            <v>418.00803999999698</v>
          </cell>
          <cell r="AN337">
            <v>923.50243999999657</v>
          </cell>
          <cell r="AP337">
            <v>14281.703026440004</v>
          </cell>
          <cell r="AQ337">
            <v>14281.703026440004</v>
          </cell>
          <cell r="AS337">
            <v>923.50243999999657</v>
          </cell>
          <cell r="AT337">
            <v>15210.048980093041</v>
          </cell>
          <cell r="AU337">
            <v>15210.048980093041</v>
          </cell>
          <cell r="AW337">
            <v>923.50243999999657</v>
          </cell>
          <cell r="AX337">
            <v>16183.492114818995</v>
          </cell>
          <cell r="AY337">
            <v>15465</v>
          </cell>
          <cell r="BA337">
            <v>1641.9945548189935</v>
          </cell>
          <cell r="BB337">
            <v>0</v>
          </cell>
          <cell r="BE337">
            <v>1641.9945548189935</v>
          </cell>
        </row>
        <row r="338">
          <cell r="B338" t="str">
            <v>7.4.9</v>
          </cell>
          <cell r="C338" t="str">
            <v xml:space="preserve">         - услуги по управлению</v>
          </cell>
          <cell r="D338">
            <v>72240.2</v>
          </cell>
          <cell r="E338">
            <v>13919</v>
          </cell>
          <cell r="F338">
            <v>13742</v>
          </cell>
          <cell r="G338">
            <v>22517.9</v>
          </cell>
          <cell r="H338">
            <v>22061.3</v>
          </cell>
          <cell r="I338">
            <v>73298</v>
          </cell>
          <cell r="J338">
            <v>15145</v>
          </cell>
          <cell r="K338">
            <v>17238</v>
          </cell>
          <cell r="L338">
            <v>18853.7</v>
          </cell>
          <cell r="M338">
            <v>22061.3</v>
          </cell>
          <cell r="N338">
            <v>73298</v>
          </cell>
          <cell r="O338">
            <v>15145</v>
          </cell>
          <cell r="P338">
            <v>17238</v>
          </cell>
          <cell r="Q338">
            <v>18853.7</v>
          </cell>
          <cell r="R338">
            <v>22061.3</v>
          </cell>
          <cell r="S338">
            <v>0</v>
          </cell>
          <cell r="X338">
            <v>0</v>
          </cell>
          <cell r="AD338">
            <v>0</v>
          </cell>
          <cell r="AE338">
            <v>168.3</v>
          </cell>
          <cell r="AF338">
            <v>3664.3</v>
          </cell>
          <cell r="AJ338">
            <v>-1057.7999999999993</v>
          </cell>
          <cell r="AK338">
            <v>-1057.7</v>
          </cell>
          <cell r="AL338">
            <v>-1057.7000000000005</v>
          </cell>
          <cell r="AM338">
            <v>-1057.8000000000002</v>
          </cell>
          <cell r="AN338">
            <v>-1057.7999999999993</v>
          </cell>
          <cell r="AP338">
            <v>27617.899999999998</v>
          </cell>
          <cell r="AQ338">
            <v>27617.9</v>
          </cell>
          <cell r="AS338">
            <v>-1057.8000000000029</v>
          </cell>
          <cell r="AT338">
            <v>29689.98</v>
          </cell>
          <cell r="AU338">
            <v>29689.98</v>
          </cell>
          <cell r="AW338">
            <v>-1057.8000000000029</v>
          </cell>
          <cell r="AX338">
            <v>31590.138719999999</v>
          </cell>
          <cell r="AY338">
            <v>315850</v>
          </cell>
          <cell r="AZ338">
            <v>284259.90000000002</v>
          </cell>
          <cell r="BA338">
            <v>-1057.761279999977</v>
          </cell>
          <cell r="BB338">
            <v>0</v>
          </cell>
          <cell r="BE338">
            <v>-285317.66128</v>
          </cell>
        </row>
        <row r="339">
          <cell r="B339" t="str">
            <v>7.4.10</v>
          </cell>
          <cell r="C339" t="str">
            <v xml:space="preserve">         - услуги Энергетического углеродного фонда</v>
          </cell>
          <cell r="D339">
            <v>0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S339">
            <v>0</v>
          </cell>
          <cell r="X339">
            <v>0</v>
          </cell>
          <cell r="AD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P339">
            <v>0</v>
          </cell>
          <cell r="AQ339">
            <v>0</v>
          </cell>
          <cell r="AS339">
            <v>0</v>
          </cell>
          <cell r="AT339">
            <v>0</v>
          </cell>
          <cell r="AU339">
            <v>0</v>
          </cell>
          <cell r="AW339">
            <v>0</v>
          </cell>
          <cell r="AX339">
            <v>0</v>
          </cell>
          <cell r="BA339">
            <v>0</v>
          </cell>
          <cell r="BB339">
            <v>0</v>
          </cell>
          <cell r="BE339">
            <v>0</v>
          </cell>
        </row>
        <row r="340">
          <cell r="B340" t="str">
            <v>7.4.11</v>
          </cell>
          <cell r="C340" t="str">
            <v xml:space="preserve">         - услуги PR</v>
          </cell>
          <cell r="D340">
            <v>1133.3792800000001</v>
          </cell>
          <cell r="E340">
            <v>153.08848</v>
          </cell>
          <cell r="F340">
            <v>380.85079999999999</v>
          </cell>
          <cell r="G340">
            <v>299.71999999999997</v>
          </cell>
          <cell r="H340">
            <v>299.71999999999997</v>
          </cell>
          <cell r="I340">
            <v>1403</v>
          </cell>
          <cell r="J340">
            <v>418.1</v>
          </cell>
          <cell r="K340">
            <v>285.89999999999998</v>
          </cell>
          <cell r="L340">
            <v>244.8</v>
          </cell>
          <cell r="M340">
            <v>454.2</v>
          </cell>
          <cell r="N340">
            <v>1403</v>
          </cell>
          <cell r="O340">
            <v>418.1</v>
          </cell>
          <cell r="P340">
            <v>285.89999999999998</v>
          </cell>
          <cell r="Q340">
            <v>244.8</v>
          </cell>
          <cell r="R340">
            <v>454.2</v>
          </cell>
          <cell r="S340">
            <v>0</v>
          </cell>
          <cell r="X340">
            <v>0</v>
          </cell>
          <cell r="AC340">
            <v>29.8</v>
          </cell>
          <cell r="AD340">
            <v>0</v>
          </cell>
          <cell r="AE340">
            <v>36.299999999999997</v>
          </cell>
          <cell r="AF340">
            <v>0</v>
          </cell>
          <cell r="AG340">
            <v>0</v>
          </cell>
          <cell r="AH340">
            <v>0</v>
          </cell>
          <cell r="AI340">
            <v>299.39999999999998</v>
          </cell>
          <cell r="AJ340">
            <v>-2.0720000000096661E-2</v>
          </cell>
          <cell r="AK340">
            <v>40.888479999999959</v>
          </cell>
          <cell r="AL340">
            <v>99.539279999999977</v>
          </cell>
          <cell r="AM340">
            <v>154.45927999999992</v>
          </cell>
          <cell r="AN340">
            <v>-2.0720000000096661E-2</v>
          </cell>
          <cell r="AP340">
            <v>659.39537519999999</v>
          </cell>
          <cell r="AQ340">
            <v>659.39537519999999</v>
          </cell>
          <cell r="AS340">
            <v>-2.0720000000096661E-2</v>
          </cell>
          <cell r="AT340">
            <v>702.25607458799993</v>
          </cell>
          <cell r="AU340">
            <v>702.25607458799993</v>
          </cell>
          <cell r="AW340">
            <v>-2.0720000000096661E-2</v>
          </cell>
          <cell r="AX340">
            <v>747.20046336163193</v>
          </cell>
          <cell r="BA340">
            <v>747.17974336163184</v>
          </cell>
          <cell r="BB340">
            <v>0</v>
          </cell>
          <cell r="BE340">
            <v>747.17974336163184</v>
          </cell>
        </row>
        <row r="341">
          <cell r="B341" t="str">
            <v>7.4.12</v>
          </cell>
          <cell r="C341" t="str">
            <v xml:space="preserve">         - прочие работы и услуги сторонних организаций*</v>
          </cell>
          <cell r="D341">
            <v>127812.02142588201</v>
          </cell>
          <cell r="E341">
            <v>32969.185339999996</v>
          </cell>
          <cell r="F341">
            <v>34237.505803881999</v>
          </cell>
          <cell r="G341">
            <v>29111.654881999995</v>
          </cell>
          <cell r="H341">
            <v>31493.6754</v>
          </cell>
          <cell r="I341">
            <v>135658.9</v>
          </cell>
          <cell r="J341">
            <v>20121.100000000002</v>
          </cell>
          <cell r="K341">
            <v>57106.3</v>
          </cell>
          <cell r="L341">
            <v>22819.399999999998</v>
          </cell>
          <cell r="M341">
            <v>35612.1</v>
          </cell>
          <cell r="N341">
            <v>135658.9</v>
          </cell>
          <cell r="O341">
            <v>20121.100000000002</v>
          </cell>
          <cell r="P341">
            <v>57106.3</v>
          </cell>
          <cell r="Q341">
            <v>22819.399999999998</v>
          </cell>
          <cell r="R341">
            <v>35612.1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1746.7</v>
          </cell>
          <cell r="AD341">
            <v>2993.7</v>
          </cell>
          <cell r="AE341">
            <v>6866.1</v>
          </cell>
          <cell r="AF341">
            <v>3847.3</v>
          </cell>
          <cell r="AG341">
            <v>2096.9</v>
          </cell>
          <cell r="AH341">
            <v>2993.7</v>
          </cell>
          <cell r="AI341">
            <v>17537.900000000001</v>
          </cell>
          <cell r="AJ341">
            <v>10938.021425882003</v>
          </cell>
          <cell r="AK341">
            <v>35505.385340000001</v>
          </cell>
          <cell r="AL341">
            <v>9617.7911438820029</v>
          </cell>
          <cell r="AM341">
            <v>14159.646025882001</v>
          </cell>
          <cell r="AN341">
            <v>10938.021425882003</v>
          </cell>
          <cell r="AP341">
            <v>145025.00282859997</v>
          </cell>
          <cell r="AQ341">
            <v>145025.00282859997</v>
          </cell>
          <cell r="AR341">
            <v>0</v>
          </cell>
          <cell r="AS341">
            <v>7944.3214258820053</v>
          </cell>
          <cell r="AT341">
            <v>167182.5858792876</v>
          </cell>
          <cell r="AU341">
            <v>371971.4</v>
          </cell>
          <cell r="AV341">
            <v>0</v>
          </cell>
          <cell r="AW341">
            <v>-196844.49269483043</v>
          </cell>
          <cell r="AX341">
            <v>177882.27137556201</v>
          </cell>
          <cell r="AY341">
            <v>177882.3</v>
          </cell>
          <cell r="AZ341">
            <v>201614.6</v>
          </cell>
          <cell r="BA341">
            <v>4770.078680731589</v>
          </cell>
          <cell r="BB341">
            <v>0</v>
          </cell>
          <cell r="BC341">
            <v>0</v>
          </cell>
          <cell r="BD341">
            <v>0</v>
          </cell>
          <cell r="BE341">
            <v>-196844.52131926842</v>
          </cell>
        </row>
        <row r="342">
          <cell r="B342" t="str">
            <v>7.5</v>
          </cell>
          <cell r="C342" t="str">
            <v xml:space="preserve">        Командировочные и представительские расходы</v>
          </cell>
          <cell r="D342">
            <v>9191.1303800000005</v>
          </cell>
          <cell r="E342">
            <v>2796.7819799999997</v>
          </cell>
          <cell r="F342">
            <v>2734.3424000000005</v>
          </cell>
          <cell r="G342">
            <v>1844.34</v>
          </cell>
          <cell r="H342">
            <v>1815.6659999999999</v>
          </cell>
          <cell r="I342">
            <v>8923.5</v>
          </cell>
          <cell r="J342">
            <v>2693.1</v>
          </cell>
          <cell r="K342">
            <v>2624.5</v>
          </cell>
          <cell r="L342">
            <v>2055.6999999999998</v>
          </cell>
          <cell r="M342">
            <v>1550.2</v>
          </cell>
          <cell r="N342">
            <v>8923.5</v>
          </cell>
          <cell r="O342">
            <v>2693.1</v>
          </cell>
          <cell r="P342">
            <v>2624.5</v>
          </cell>
          <cell r="Q342">
            <v>2055.6999999999998</v>
          </cell>
          <cell r="R342">
            <v>1550.2</v>
          </cell>
          <cell r="S342">
            <v>0</v>
          </cell>
          <cell r="X342">
            <v>0</v>
          </cell>
          <cell r="AC342">
            <v>277.2</v>
          </cell>
          <cell r="AD342">
            <v>0</v>
          </cell>
          <cell r="AE342">
            <v>183.6</v>
          </cell>
          <cell r="AF342">
            <v>89.8</v>
          </cell>
          <cell r="AG342">
            <v>265.39999999999998</v>
          </cell>
          <cell r="AI342">
            <v>9.6</v>
          </cell>
          <cell r="AJ342">
            <v>3.0380000000263863E-2</v>
          </cell>
          <cell r="AK342">
            <v>19.681979999999783</v>
          </cell>
          <cell r="AL342">
            <v>35.724380000000309</v>
          </cell>
          <cell r="AM342">
            <v>-3.5619999999582319E-2</v>
          </cell>
          <cell r="AN342">
            <v>3.0380000000263863E-2</v>
          </cell>
          <cell r="AP342">
            <v>8943.2199999999993</v>
          </cell>
          <cell r="AQ342">
            <v>8943.2199999999993</v>
          </cell>
          <cell r="AS342">
            <v>3.0380000000150176E-2</v>
          </cell>
          <cell r="AT342">
            <v>9371.56</v>
          </cell>
          <cell r="AU342">
            <v>9371.56</v>
          </cell>
          <cell r="AW342">
            <v>3.0380000000150176E-2</v>
          </cell>
          <cell r="AX342">
            <v>9971.3398400000005</v>
          </cell>
          <cell r="AY342">
            <v>10205.700000000001</v>
          </cell>
          <cell r="BA342">
            <v>-234.32978000000003</v>
          </cell>
          <cell r="BB342">
            <v>0</v>
          </cell>
          <cell r="BE342">
            <v>-234.32978000000003</v>
          </cell>
        </row>
        <row r="343">
          <cell r="B343" t="str">
            <v>7.6</v>
          </cell>
          <cell r="C343" t="str">
            <v xml:space="preserve">        Арендная плата по направлениям (арендодателям)*</v>
          </cell>
          <cell r="D343">
            <v>12959.575886000001</v>
          </cell>
          <cell r="E343">
            <v>2395.5629800000002</v>
          </cell>
          <cell r="F343">
            <v>2466.3597060000002</v>
          </cell>
          <cell r="G343">
            <v>4048.8265999999999</v>
          </cell>
          <cell r="H343">
            <v>4048.8265999999999</v>
          </cell>
          <cell r="I343">
            <v>12914.599999999999</v>
          </cell>
          <cell r="J343">
            <v>2034.2</v>
          </cell>
          <cell r="K343">
            <v>3070.8</v>
          </cell>
          <cell r="L343">
            <v>3335.9</v>
          </cell>
          <cell r="M343">
            <v>4473.7</v>
          </cell>
          <cell r="N343">
            <v>12914.599999999999</v>
          </cell>
          <cell r="O343">
            <v>2034.2</v>
          </cell>
          <cell r="P343">
            <v>3070.8</v>
          </cell>
          <cell r="Q343">
            <v>3335.9</v>
          </cell>
          <cell r="R343">
            <v>4473.7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0</v>
          </cell>
          <cell r="AC343">
            <v>0</v>
          </cell>
          <cell r="AD343">
            <v>0</v>
          </cell>
          <cell r="AE343">
            <v>0</v>
          </cell>
          <cell r="AF343">
            <v>14.9</v>
          </cell>
          <cell r="AG343">
            <v>0</v>
          </cell>
          <cell r="AH343">
            <v>0</v>
          </cell>
          <cell r="AI343">
            <v>310.2</v>
          </cell>
          <cell r="AJ343">
            <v>355.17588599999999</v>
          </cell>
          <cell r="AK343">
            <v>671.56297999999992</v>
          </cell>
          <cell r="AL343">
            <v>82.022685999999709</v>
          </cell>
          <cell r="AM343">
            <v>780.0492859999996</v>
          </cell>
          <cell r="AN343">
            <v>355.17588599999999</v>
          </cell>
          <cell r="AP343">
            <v>0</v>
          </cell>
          <cell r="AQ343">
            <v>0</v>
          </cell>
          <cell r="AR343">
            <v>0</v>
          </cell>
          <cell r="AS343">
            <v>355.17588599999999</v>
          </cell>
          <cell r="AT343">
            <v>0</v>
          </cell>
          <cell r="AU343">
            <v>0</v>
          </cell>
          <cell r="AV343">
            <v>0</v>
          </cell>
          <cell r="AW343">
            <v>355.17588599999999</v>
          </cell>
          <cell r="AX343">
            <v>0</v>
          </cell>
          <cell r="AY343">
            <v>0</v>
          </cell>
          <cell r="AZ343">
            <v>0</v>
          </cell>
          <cell r="BA343">
            <v>355.17588599999999</v>
          </cell>
          <cell r="BB343">
            <v>0</v>
          </cell>
          <cell r="BC343">
            <v>0</v>
          </cell>
          <cell r="BD343">
            <v>0</v>
          </cell>
          <cell r="BE343">
            <v>355.17588599999999</v>
          </cell>
        </row>
        <row r="344">
          <cell r="B344" t="str">
            <v>7.7</v>
          </cell>
          <cell r="C344" t="str">
            <v xml:space="preserve">        Лизинг</v>
          </cell>
          <cell r="D344">
            <v>91915.173580000002</v>
          </cell>
          <cell r="E344">
            <v>35589.346380000003</v>
          </cell>
          <cell r="F344">
            <v>22115.184600000001</v>
          </cell>
          <cell r="G344">
            <v>20775.375</v>
          </cell>
          <cell r="H344">
            <v>13435.267599999999</v>
          </cell>
          <cell r="I344">
            <v>83348.5</v>
          </cell>
          <cell r="J344">
            <v>22084.6</v>
          </cell>
          <cell r="K344">
            <v>32545.4</v>
          </cell>
          <cell r="L344">
            <v>12864.3</v>
          </cell>
          <cell r="M344">
            <v>15854.2</v>
          </cell>
          <cell r="N344">
            <v>83348.5</v>
          </cell>
          <cell r="O344">
            <v>22084.6</v>
          </cell>
          <cell r="P344">
            <v>32545.4</v>
          </cell>
          <cell r="Q344">
            <v>12864.3</v>
          </cell>
          <cell r="R344">
            <v>15854.2</v>
          </cell>
          <cell r="S344">
            <v>0</v>
          </cell>
          <cell r="X344">
            <v>0</v>
          </cell>
          <cell r="AC344">
            <v>7983</v>
          </cell>
          <cell r="AD344">
            <v>0</v>
          </cell>
          <cell r="AE344">
            <v>575.70000000000005</v>
          </cell>
          <cell r="AF344">
            <v>1110.2</v>
          </cell>
          <cell r="AI344">
            <v>4489.5</v>
          </cell>
          <cell r="AJ344">
            <v>5073.1735800000024</v>
          </cell>
          <cell r="AK344">
            <v>10586.946380000005</v>
          </cell>
          <cell r="AL344">
            <v>691.23098000000391</v>
          </cell>
          <cell r="AM344">
            <v>7492.1059800000048</v>
          </cell>
          <cell r="AN344">
            <v>5073.1735800000024</v>
          </cell>
          <cell r="AP344">
            <v>67067.8606</v>
          </cell>
          <cell r="AQ344">
            <v>55238.16</v>
          </cell>
          <cell r="AS344">
            <v>16902.874179999999</v>
          </cell>
          <cell r="AT344">
            <v>50127.450199999999</v>
          </cell>
          <cell r="AU344">
            <v>58828.9</v>
          </cell>
          <cell r="AW344">
            <v>8201.424380000004</v>
          </cell>
          <cell r="AX344">
            <v>43224.025399999999</v>
          </cell>
          <cell r="AY344">
            <v>63699.199999999997</v>
          </cell>
          <cell r="BA344">
            <v>-12273.750219999994</v>
          </cell>
          <cell r="BB344">
            <v>32217.8586</v>
          </cell>
          <cell r="BE344">
            <v>19944.108380000005</v>
          </cell>
        </row>
        <row r="345">
          <cell r="B345" t="str">
            <v>7.8</v>
          </cell>
          <cell r="C345" t="str">
            <v xml:space="preserve">        Расходы на страхование</v>
          </cell>
          <cell r="D345">
            <v>14515.437999999998</v>
          </cell>
          <cell r="E345">
            <v>3139.6179999999995</v>
          </cell>
          <cell r="F345">
            <v>3705.7200000000003</v>
          </cell>
          <cell r="G345">
            <v>3834.8999999999996</v>
          </cell>
          <cell r="H345">
            <v>3835.2</v>
          </cell>
          <cell r="I345">
            <v>14671.5</v>
          </cell>
          <cell r="J345">
            <v>3437.9</v>
          </cell>
          <cell r="K345">
            <v>2197.1999999999998</v>
          </cell>
          <cell r="L345">
            <v>4779.2</v>
          </cell>
          <cell r="M345">
            <v>4257.2</v>
          </cell>
          <cell r="N345">
            <v>14671.5</v>
          </cell>
          <cell r="O345">
            <v>3437.9</v>
          </cell>
          <cell r="P345">
            <v>2197.1999999999998</v>
          </cell>
          <cell r="Q345">
            <v>4779.2</v>
          </cell>
          <cell r="R345">
            <v>4257.2</v>
          </cell>
          <cell r="S345">
            <v>0</v>
          </cell>
          <cell r="X345">
            <v>0</v>
          </cell>
          <cell r="AC345">
            <v>14.5</v>
          </cell>
          <cell r="AD345">
            <v>0</v>
          </cell>
          <cell r="AF345">
            <v>627.5</v>
          </cell>
          <cell r="AI345">
            <v>1782.1</v>
          </cell>
          <cell r="AJ345">
            <v>1611.3379999999988</v>
          </cell>
          <cell r="AK345">
            <v>1469.3179999999988</v>
          </cell>
          <cell r="AL345">
            <v>3605.3379999999988</v>
          </cell>
          <cell r="AM345">
            <v>2033.3379999999986</v>
          </cell>
          <cell r="AN345">
            <v>1611.3379999999988</v>
          </cell>
          <cell r="AP345">
            <v>38206.713235000003</v>
          </cell>
          <cell r="AQ345">
            <v>38206.713235000003</v>
          </cell>
          <cell r="AS345">
            <v>1611.3379999999961</v>
          </cell>
          <cell r="AT345">
            <v>51885.12630851</v>
          </cell>
          <cell r="AU345">
            <v>51885.12630851</v>
          </cell>
          <cell r="AW345">
            <v>1611.3379999999961</v>
          </cell>
          <cell r="AX345">
            <v>55205.774392254643</v>
          </cell>
          <cell r="AY345">
            <v>55205.8</v>
          </cell>
          <cell r="BA345">
            <v>1611.3123922546365</v>
          </cell>
          <cell r="BB345">
            <v>0</v>
          </cell>
          <cell r="BE345">
            <v>1611.3123922546365</v>
          </cell>
        </row>
        <row r="346">
          <cell r="B346" t="str">
            <v>7.9</v>
          </cell>
          <cell r="C346" t="str">
            <v xml:space="preserve">        Налоги и сборы, относимые на с/с (за искл. ЕСН):</v>
          </cell>
          <cell r="D346">
            <v>14202.887999999999</v>
          </cell>
          <cell r="E346">
            <v>3556.2269999999999</v>
          </cell>
          <cell r="F346">
            <v>3860.3810000000003</v>
          </cell>
          <cell r="G346">
            <v>3434.89</v>
          </cell>
          <cell r="H346">
            <v>3351.39</v>
          </cell>
          <cell r="I346">
            <v>13400.099999999999</v>
          </cell>
          <cell r="J346">
            <v>3765.7</v>
          </cell>
          <cell r="K346">
            <v>2638.8</v>
          </cell>
          <cell r="L346">
            <v>3711.2999999999997</v>
          </cell>
          <cell r="M346">
            <v>3284.2999999999997</v>
          </cell>
          <cell r="N346">
            <v>13400.099999999999</v>
          </cell>
          <cell r="O346">
            <v>3765.7</v>
          </cell>
          <cell r="P346">
            <v>2638.8</v>
          </cell>
          <cell r="Q346">
            <v>3711.2999999999997</v>
          </cell>
          <cell r="R346">
            <v>3284.2999999999997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1624.1</v>
          </cell>
          <cell r="AD346">
            <v>0</v>
          </cell>
          <cell r="AE346">
            <v>1036.8</v>
          </cell>
          <cell r="AF346">
            <v>672.4</v>
          </cell>
          <cell r="AG346">
            <v>0</v>
          </cell>
          <cell r="AH346">
            <v>0</v>
          </cell>
          <cell r="AI346">
            <v>3384</v>
          </cell>
          <cell r="AJ346">
            <v>2562.6880000000001</v>
          </cell>
          <cell r="AK346">
            <v>2587.2270000000003</v>
          </cell>
          <cell r="AL346">
            <v>3444.4080000000004</v>
          </cell>
          <cell r="AM346">
            <v>2495.5980000000004</v>
          </cell>
          <cell r="AN346">
            <v>2562.6880000000001</v>
          </cell>
          <cell r="AP346">
            <v>17437.985858999997</v>
          </cell>
          <cell r="AQ346">
            <v>9659.9578409999995</v>
          </cell>
          <cell r="AR346">
            <v>0</v>
          </cell>
          <cell r="AS346">
            <v>10340.716018000001</v>
          </cell>
          <cell r="AT346">
            <v>18571.791650454001</v>
          </cell>
          <cell r="AU346">
            <v>18571.791650454001</v>
          </cell>
          <cell r="AV346">
            <v>0</v>
          </cell>
          <cell r="AW346">
            <v>10340.716018000001</v>
          </cell>
          <cell r="AX346">
            <v>19700.819539689459</v>
          </cell>
          <cell r="AY346">
            <v>18605.099999999999</v>
          </cell>
          <cell r="AZ346">
            <v>2529.5</v>
          </cell>
          <cell r="BA346">
            <v>13965.935557689463</v>
          </cell>
          <cell r="BB346">
            <v>0</v>
          </cell>
          <cell r="BC346">
            <v>0</v>
          </cell>
          <cell r="BD346">
            <v>0</v>
          </cell>
          <cell r="BE346">
            <v>11436.435557689463</v>
          </cell>
        </row>
        <row r="347">
          <cell r="B347" t="str">
            <v>7.9.1</v>
          </cell>
          <cell r="C347" t="str">
            <v xml:space="preserve">         - водный налог</v>
          </cell>
          <cell r="D347">
            <v>5.84</v>
          </cell>
          <cell r="E347">
            <v>1.1000000000000001</v>
          </cell>
          <cell r="F347">
            <v>1.24</v>
          </cell>
          <cell r="G347">
            <v>1.75</v>
          </cell>
          <cell r="H347">
            <v>1.75</v>
          </cell>
          <cell r="I347">
            <v>5.2</v>
          </cell>
          <cell r="J347">
            <v>1.1000000000000001</v>
          </cell>
          <cell r="K347">
            <v>1.1000000000000001</v>
          </cell>
          <cell r="L347">
            <v>1.2</v>
          </cell>
          <cell r="M347">
            <v>1.8</v>
          </cell>
          <cell r="N347">
            <v>5.2</v>
          </cell>
          <cell r="O347">
            <v>1.1000000000000001</v>
          </cell>
          <cell r="P347">
            <v>1.1000000000000001</v>
          </cell>
          <cell r="Q347">
            <v>1.2</v>
          </cell>
          <cell r="R347">
            <v>1.8</v>
          </cell>
          <cell r="S347">
            <v>0</v>
          </cell>
          <cell r="X347">
            <v>0</v>
          </cell>
          <cell r="AD347">
            <v>0</v>
          </cell>
          <cell r="AI347">
            <v>1.1000000000000001</v>
          </cell>
          <cell r="AJ347">
            <v>1.74</v>
          </cell>
          <cell r="AK347">
            <v>1.1000000000000001</v>
          </cell>
          <cell r="AL347">
            <v>1.2399999999999998</v>
          </cell>
          <cell r="AM347">
            <v>1.7899999999999998</v>
          </cell>
          <cell r="AN347">
            <v>1.74</v>
          </cell>
          <cell r="AP347">
            <v>3.42828</v>
          </cell>
          <cell r="AQ347">
            <v>3.42828</v>
          </cell>
          <cell r="AS347">
            <v>1.7400000000000002</v>
          </cell>
          <cell r="AT347">
            <v>3.6511182</v>
          </cell>
          <cell r="AU347">
            <v>3.6511182</v>
          </cell>
          <cell r="AW347">
            <v>1.7400000000000002</v>
          </cell>
          <cell r="AX347">
            <v>3.8847897648000003</v>
          </cell>
          <cell r="BA347">
            <v>5.6247897648000009</v>
          </cell>
          <cell r="BB347">
            <v>0</v>
          </cell>
          <cell r="BE347">
            <v>5.6247897648000009</v>
          </cell>
        </row>
        <row r="348">
          <cell r="B348" t="str">
            <v>7.9.2</v>
          </cell>
          <cell r="C348" t="str">
            <v xml:space="preserve">         - плата за землю</v>
          </cell>
          <cell r="D348">
            <v>4225.18</v>
          </cell>
          <cell r="E348">
            <v>1128.0999999999999</v>
          </cell>
          <cell r="F348">
            <v>1142.28</v>
          </cell>
          <cell r="G348">
            <v>977.4</v>
          </cell>
          <cell r="H348">
            <v>977.4</v>
          </cell>
          <cell r="I348">
            <v>2180</v>
          </cell>
          <cell r="J348">
            <v>215.6</v>
          </cell>
          <cell r="K348">
            <v>199.8</v>
          </cell>
          <cell r="L348">
            <v>937.5</v>
          </cell>
          <cell r="M348">
            <v>827.1</v>
          </cell>
          <cell r="N348">
            <v>2180</v>
          </cell>
          <cell r="O348">
            <v>215.6</v>
          </cell>
          <cell r="P348">
            <v>199.8</v>
          </cell>
          <cell r="Q348">
            <v>937.5</v>
          </cell>
          <cell r="R348">
            <v>827.1</v>
          </cell>
          <cell r="S348">
            <v>0</v>
          </cell>
          <cell r="X348">
            <v>0</v>
          </cell>
          <cell r="AC348">
            <v>1624.1</v>
          </cell>
          <cell r="AD348">
            <v>0</v>
          </cell>
          <cell r="AE348">
            <v>1036.8</v>
          </cell>
          <cell r="AF348">
            <v>672.4</v>
          </cell>
          <cell r="AI348">
            <v>6.9</v>
          </cell>
          <cell r="AJ348">
            <v>427.9799999999999</v>
          </cell>
          <cell r="AK348">
            <v>332.09999999999991</v>
          </cell>
          <cell r="AL348">
            <v>910.18000000000006</v>
          </cell>
          <cell r="AM348">
            <v>277.67999999999995</v>
          </cell>
          <cell r="AN348">
            <v>427.9799999999999</v>
          </cell>
          <cell r="AP348">
            <v>7531.815705</v>
          </cell>
          <cell r="AQ348">
            <v>7531.815705</v>
          </cell>
          <cell r="AS348">
            <v>427.97999999999956</v>
          </cell>
          <cell r="AT348">
            <v>8021.5388655300003</v>
          </cell>
          <cell r="AU348">
            <v>8021.5388655300003</v>
          </cell>
          <cell r="AW348">
            <v>427.98000000000047</v>
          </cell>
          <cell r="AX348">
            <v>8534.9173529239215</v>
          </cell>
          <cell r="AY348">
            <v>7546</v>
          </cell>
          <cell r="BA348">
            <v>1416.8973529239229</v>
          </cell>
          <cell r="BB348">
            <v>0</v>
          </cell>
          <cell r="BE348">
            <v>1416.8973529239229</v>
          </cell>
        </row>
        <row r="349">
          <cell r="B349" t="str">
            <v>7.9.3</v>
          </cell>
          <cell r="C349" t="str">
            <v xml:space="preserve">         - транспортный налог</v>
          </cell>
          <cell r="D349">
            <v>1750.28</v>
          </cell>
          <cell r="E349">
            <v>423.06999999999994</v>
          </cell>
          <cell r="F349">
            <v>457.73</v>
          </cell>
          <cell r="G349">
            <v>434.74</v>
          </cell>
          <cell r="H349">
            <v>434.74</v>
          </cell>
          <cell r="I349">
            <v>1816</v>
          </cell>
          <cell r="J349">
            <v>441.1</v>
          </cell>
          <cell r="K349">
            <v>440.2</v>
          </cell>
          <cell r="L349">
            <v>500</v>
          </cell>
          <cell r="M349">
            <v>434.7</v>
          </cell>
          <cell r="N349">
            <v>1816</v>
          </cell>
          <cell r="O349">
            <v>441.1</v>
          </cell>
          <cell r="P349">
            <v>440.2</v>
          </cell>
          <cell r="Q349">
            <v>500</v>
          </cell>
          <cell r="R349">
            <v>434.7</v>
          </cell>
          <cell r="S349">
            <v>0</v>
          </cell>
          <cell r="X349">
            <v>0</v>
          </cell>
          <cell r="AD349">
            <v>0</v>
          </cell>
          <cell r="AI349">
            <v>441.1</v>
          </cell>
          <cell r="AJ349">
            <v>375.37999999999994</v>
          </cell>
          <cell r="AK349">
            <v>423.06999999999994</v>
          </cell>
          <cell r="AL349">
            <v>440.59999999999997</v>
          </cell>
          <cell r="AM349">
            <v>375.33999999999992</v>
          </cell>
          <cell r="AN349">
            <v>375.37999999999994</v>
          </cell>
          <cell r="AP349">
            <v>2124.7138559999999</v>
          </cell>
          <cell r="AQ349">
            <v>2124.7138559999999</v>
          </cell>
          <cell r="AS349">
            <v>375.38000000000011</v>
          </cell>
          <cell r="AT349">
            <v>2262.8570304960003</v>
          </cell>
          <cell r="AU349">
            <v>2262.8570304960003</v>
          </cell>
          <cell r="AW349">
            <v>375.38000000000011</v>
          </cell>
          <cell r="AX349">
            <v>2407.6798804477439</v>
          </cell>
          <cell r="BA349">
            <v>2783.059880447744</v>
          </cell>
          <cell r="BB349">
            <v>0</v>
          </cell>
          <cell r="BE349">
            <v>2783.059880447744</v>
          </cell>
        </row>
        <row r="350">
          <cell r="B350" t="str">
            <v>7.9.4</v>
          </cell>
          <cell r="C350" t="str">
            <v xml:space="preserve">        - налог на имущество</v>
          </cell>
          <cell r="D350">
            <v>8017.7380000000003</v>
          </cell>
          <cell r="E350">
            <v>1964.8679999999999</v>
          </cell>
          <cell r="F350">
            <v>2196.3700000000003</v>
          </cell>
          <cell r="G350">
            <v>1970</v>
          </cell>
          <cell r="H350">
            <v>1886.5</v>
          </cell>
          <cell r="I350">
            <v>9195</v>
          </cell>
          <cell r="J350">
            <v>3085.1</v>
          </cell>
          <cell r="K350">
            <v>1964.9</v>
          </cell>
          <cell r="L350">
            <v>2200</v>
          </cell>
          <cell r="M350">
            <v>1945</v>
          </cell>
          <cell r="N350">
            <v>9195</v>
          </cell>
          <cell r="O350">
            <v>3085.1</v>
          </cell>
          <cell r="P350">
            <v>1964.9</v>
          </cell>
          <cell r="Q350">
            <v>2200</v>
          </cell>
          <cell r="R350">
            <v>1945</v>
          </cell>
          <cell r="S350">
            <v>0</v>
          </cell>
          <cell r="X350">
            <v>0</v>
          </cell>
          <cell r="AD350">
            <v>0</v>
          </cell>
          <cell r="AI350">
            <v>2934.9</v>
          </cell>
          <cell r="AJ350">
            <v>1757.6380000000004</v>
          </cell>
          <cell r="AK350">
            <v>1814.6680000000001</v>
          </cell>
          <cell r="AL350">
            <v>2046.1380000000004</v>
          </cell>
          <cell r="AM350">
            <v>1816.1380000000004</v>
          </cell>
          <cell r="AN350">
            <v>1757.6380000000004</v>
          </cell>
          <cell r="AP350">
            <v>7534.2890580000003</v>
          </cell>
          <cell r="AS350">
            <v>9291.9270580000011</v>
          </cell>
          <cell r="AT350">
            <v>8024.162643828</v>
          </cell>
          <cell r="AU350">
            <v>8024.162643828</v>
          </cell>
          <cell r="AW350">
            <v>9291.9270580000011</v>
          </cell>
          <cell r="AX350">
            <v>8537.7090530329933</v>
          </cell>
          <cell r="AY350">
            <v>11059.1</v>
          </cell>
          <cell r="BA350">
            <v>6770.5361110329959</v>
          </cell>
          <cell r="BB350">
            <v>0</v>
          </cell>
          <cell r="BE350">
            <v>6770.5361110329959</v>
          </cell>
        </row>
        <row r="351">
          <cell r="B351" t="str">
            <v>7.9.5</v>
          </cell>
          <cell r="C351" t="str">
            <v xml:space="preserve">         - прочие налоги, относимые на с/с </v>
          </cell>
          <cell r="D351">
            <v>203.85</v>
          </cell>
          <cell r="E351">
            <v>39.088999999999999</v>
          </cell>
          <cell r="F351">
            <v>62.760999999999996</v>
          </cell>
          <cell r="G351">
            <v>51</v>
          </cell>
          <cell r="H351">
            <v>51</v>
          </cell>
          <cell r="I351">
            <v>203.89999999999998</v>
          </cell>
          <cell r="J351">
            <v>22.8</v>
          </cell>
          <cell r="K351">
            <v>32.799999999999997</v>
          </cell>
          <cell r="L351">
            <v>72.599999999999994</v>
          </cell>
          <cell r="M351">
            <v>75.7</v>
          </cell>
          <cell r="N351">
            <v>203.89999999999998</v>
          </cell>
          <cell r="O351">
            <v>22.8</v>
          </cell>
          <cell r="P351">
            <v>32.799999999999997</v>
          </cell>
          <cell r="Q351">
            <v>72.599999999999994</v>
          </cell>
          <cell r="R351">
            <v>75.7</v>
          </cell>
          <cell r="S351">
            <v>0</v>
          </cell>
          <cell r="X351">
            <v>0</v>
          </cell>
          <cell r="AD351">
            <v>0</v>
          </cell>
          <cell r="AJ351">
            <v>-4.9999999999997158E-2</v>
          </cell>
          <cell r="AK351">
            <v>16.288999999999998</v>
          </cell>
          <cell r="AL351">
            <v>46.25</v>
          </cell>
          <cell r="AM351">
            <v>24.650000000000006</v>
          </cell>
          <cell r="AN351">
            <v>-4.9999999999997158E-2</v>
          </cell>
          <cell r="AP351">
            <v>243.73896000000002</v>
          </cell>
          <cell r="AS351">
            <v>243.68896000000001</v>
          </cell>
          <cell r="AT351">
            <v>259.58199239999999</v>
          </cell>
          <cell r="AU351">
            <v>259.58199239999999</v>
          </cell>
          <cell r="AW351">
            <v>243.68896000000001</v>
          </cell>
          <cell r="AX351">
            <v>216.62846352</v>
          </cell>
          <cell r="AZ351">
            <v>2529.5</v>
          </cell>
          <cell r="BA351">
            <v>2989.8174235199999</v>
          </cell>
          <cell r="BB351">
            <v>0</v>
          </cell>
          <cell r="BE351">
            <v>460.31742351999992</v>
          </cell>
        </row>
        <row r="352">
          <cell r="B352" t="str">
            <v>7.10</v>
          </cell>
          <cell r="C352" t="str">
            <v xml:space="preserve">        Расходы на инновации</v>
          </cell>
          <cell r="D352">
            <v>0</v>
          </cell>
          <cell r="E352">
            <v>0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S352">
            <v>0</v>
          </cell>
          <cell r="X352">
            <v>0</v>
          </cell>
          <cell r="AD352">
            <v>0</v>
          </cell>
          <cell r="AJ352">
            <v>0</v>
          </cell>
          <cell r="AK352">
            <v>0</v>
          </cell>
          <cell r="AL352">
            <v>0</v>
          </cell>
          <cell r="AM352">
            <v>0</v>
          </cell>
          <cell r="AN352">
            <v>0</v>
          </cell>
          <cell r="AP352">
            <v>0</v>
          </cell>
          <cell r="AQ352">
            <v>0</v>
          </cell>
          <cell r="AS352">
            <v>0</v>
          </cell>
          <cell r="AT352">
            <v>0</v>
          </cell>
          <cell r="AU352">
            <v>0</v>
          </cell>
          <cell r="AW352">
            <v>0</v>
          </cell>
          <cell r="AX352">
            <v>0</v>
          </cell>
          <cell r="BA352">
            <v>0</v>
          </cell>
          <cell r="BB352">
            <v>0</v>
          </cell>
          <cell r="BE352">
            <v>0</v>
          </cell>
        </row>
        <row r="353">
          <cell r="B353" t="str">
            <v>7.11</v>
          </cell>
          <cell r="C353" t="str">
            <v xml:space="preserve">        Финансирование работ с участием НП ИНВЭЛ</v>
          </cell>
          <cell r="D353">
            <v>0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S353">
            <v>0</v>
          </cell>
          <cell r="X353">
            <v>0</v>
          </cell>
          <cell r="AD353">
            <v>0</v>
          </cell>
          <cell r="AJ353">
            <v>0</v>
          </cell>
          <cell r="AK353">
            <v>0</v>
          </cell>
          <cell r="AL353">
            <v>0</v>
          </cell>
          <cell r="AM353">
            <v>0</v>
          </cell>
          <cell r="AN353">
            <v>0</v>
          </cell>
          <cell r="AP353">
            <v>760.12059999999997</v>
          </cell>
          <cell r="AQ353">
            <v>760.12059999999997</v>
          </cell>
          <cell r="AS353">
            <v>0</v>
          </cell>
          <cell r="AT353">
            <v>809.52843899999982</v>
          </cell>
          <cell r="AU353">
            <v>809.52843899999982</v>
          </cell>
          <cell r="AW353">
            <v>0</v>
          </cell>
          <cell r="AX353">
            <v>861.33825909599989</v>
          </cell>
          <cell r="BA353">
            <v>861.33825909599989</v>
          </cell>
          <cell r="BB353">
            <v>0</v>
          </cell>
          <cell r="BE353">
            <v>861.33825909599989</v>
          </cell>
        </row>
        <row r="354">
          <cell r="B354" t="str">
            <v>7.12</v>
          </cell>
          <cell r="C354" t="str">
            <v>Затраты на экологию (кроме налогов и сборов)</v>
          </cell>
          <cell r="D354">
            <v>479.17322000000001</v>
          </cell>
          <cell r="E354">
            <v>127.75623999999999</v>
          </cell>
          <cell r="F354">
            <v>159.33658</v>
          </cell>
          <cell r="G354">
            <v>96.040199999999999</v>
          </cell>
          <cell r="H354">
            <v>96.040199999999999</v>
          </cell>
          <cell r="I354">
            <v>549.70000000000005</v>
          </cell>
          <cell r="J354">
            <v>53.9</v>
          </cell>
          <cell r="K354">
            <v>163.4</v>
          </cell>
          <cell r="L354">
            <v>282</v>
          </cell>
          <cell r="M354">
            <v>50.4</v>
          </cell>
          <cell r="N354">
            <v>549.70000000000005</v>
          </cell>
          <cell r="O354">
            <v>53.9</v>
          </cell>
          <cell r="P354">
            <v>163.4</v>
          </cell>
          <cell r="Q354">
            <v>282</v>
          </cell>
          <cell r="R354">
            <v>50.4</v>
          </cell>
          <cell r="S354">
            <v>0</v>
          </cell>
          <cell r="X354">
            <v>0</v>
          </cell>
          <cell r="AD354">
            <v>0</v>
          </cell>
          <cell r="AF354">
            <v>72.5</v>
          </cell>
          <cell r="AG354">
            <v>45.7</v>
          </cell>
          <cell r="AI354">
            <v>70.5</v>
          </cell>
          <cell r="AJ354">
            <v>-2.6780000000023563E-2</v>
          </cell>
          <cell r="AK354">
            <v>144.35623999999999</v>
          </cell>
          <cell r="AL354">
            <v>212.79281999999998</v>
          </cell>
          <cell r="AM354">
            <v>3.3019999999979177E-2</v>
          </cell>
          <cell r="AN354">
            <v>-2.6780000000023563E-2</v>
          </cell>
          <cell r="AP354">
            <v>162.26850239999999</v>
          </cell>
          <cell r="AQ354">
            <v>162.26850239999999</v>
          </cell>
          <cell r="AS354">
            <v>-2.6780000000030668E-2</v>
          </cell>
          <cell r="AT354">
            <v>172.81595505600001</v>
          </cell>
          <cell r="AU354">
            <v>172.81595505600001</v>
          </cell>
          <cell r="AW354">
            <v>-2.6780000000030668E-2</v>
          </cell>
          <cell r="AX354">
            <v>183.87617617958404</v>
          </cell>
          <cell r="BA354">
            <v>183.84939617958401</v>
          </cell>
          <cell r="BB354">
            <v>0</v>
          </cell>
          <cell r="BE354">
            <v>183.84939617958401</v>
          </cell>
        </row>
        <row r="355">
          <cell r="B355" t="str">
            <v>7.13</v>
          </cell>
          <cell r="C355" t="str">
            <v xml:space="preserve">        Другие расходы, относимые на себестоимость*</v>
          </cell>
          <cell r="D355">
            <v>14919.847919999998</v>
          </cell>
          <cell r="E355">
            <v>1529.9320599999996</v>
          </cell>
          <cell r="F355">
            <v>710.82025999999996</v>
          </cell>
          <cell r="G355">
            <v>5146.7095999999992</v>
          </cell>
          <cell r="H355">
            <v>7532.3859999999995</v>
          </cell>
          <cell r="I355">
            <v>16404.199999999997</v>
          </cell>
          <cell r="J355">
            <v>2057.6999999999998</v>
          </cell>
          <cell r="K355">
            <v>4220.2</v>
          </cell>
          <cell r="L355">
            <v>1504</v>
          </cell>
          <cell r="M355">
            <v>8622.2999999999993</v>
          </cell>
          <cell r="N355">
            <v>16404.199999999997</v>
          </cell>
          <cell r="O355">
            <v>2057.6999999999998</v>
          </cell>
          <cell r="P355">
            <v>4220.2</v>
          </cell>
          <cell r="Q355">
            <v>1504</v>
          </cell>
          <cell r="R355">
            <v>8622.2999999999993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132</v>
          </cell>
          <cell r="AE355">
            <v>0</v>
          </cell>
          <cell r="AF355">
            <v>2923.1</v>
          </cell>
          <cell r="AG355">
            <v>165.2</v>
          </cell>
          <cell r="AH355">
            <v>132</v>
          </cell>
          <cell r="AI355">
            <v>2077</v>
          </cell>
          <cell r="AJ355">
            <v>724.64791999999829</v>
          </cell>
          <cell r="AK355">
            <v>1549.2320599999998</v>
          </cell>
          <cell r="AL355">
            <v>962.95231999999987</v>
          </cell>
          <cell r="AM355">
            <v>1847.7619199999986</v>
          </cell>
          <cell r="AN355">
            <v>724.64791999999829</v>
          </cell>
          <cell r="AP355">
            <v>12725.946</v>
          </cell>
          <cell r="AQ355">
            <v>12725.946</v>
          </cell>
          <cell r="AR355">
            <v>0</v>
          </cell>
          <cell r="AS355">
            <v>592.64791999999761</v>
          </cell>
          <cell r="AT355">
            <v>13649.767999999998</v>
          </cell>
          <cell r="AU355">
            <v>13649.767999999998</v>
          </cell>
          <cell r="AV355">
            <v>0</v>
          </cell>
          <cell r="AW355">
            <v>592.64791999999761</v>
          </cell>
          <cell r="AX355">
            <v>19560.274720000001</v>
          </cell>
          <cell r="AY355">
            <v>0</v>
          </cell>
          <cell r="AZ355">
            <v>0</v>
          </cell>
          <cell r="BA355">
            <v>20152.922639999997</v>
          </cell>
          <cell r="BB355">
            <v>0</v>
          </cell>
          <cell r="BC355">
            <v>0</v>
          </cell>
          <cell r="BD355">
            <v>0</v>
          </cell>
          <cell r="BE355">
            <v>20152.922639999997</v>
          </cell>
        </row>
        <row r="356">
          <cell r="B356" t="str">
            <v>8.</v>
          </cell>
          <cell r="C356" t="str">
            <v>Налоги сборы (за исключением ЕСН и относимым на с/с)</v>
          </cell>
          <cell r="D356">
            <v>51326.859999999993</v>
          </cell>
          <cell r="E356">
            <v>9583.7000000000007</v>
          </cell>
          <cell r="F356">
            <v>19592.599999999999</v>
          </cell>
          <cell r="G356">
            <v>18767.239999999998</v>
          </cell>
          <cell r="H356">
            <v>3383.3199999999997</v>
          </cell>
          <cell r="I356">
            <v>113748.06</v>
          </cell>
          <cell r="J356">
            <v>13613.2</v>
          </cell>
          <cell r="K356">
            <v>48068.659999999996</v>
          </cell>
          <cell r="L356">
            <v>27371.599999999999</v>
          </cell>
          <cell r="M356">
            <v>24694.6</v>
          </cell>
          <cell r="N356">
            <v>113748.06</v>
          </cell>
          <cell r="O356">
            <v>13613.2</v>
          </cell>
          <cell r="P356">
            <v>48068.659999999996</v>
          </cell>
          <cell r="Q356">
            <v>27371.599999999999</v>
          </cell>
          <cell r="R356">
            <v>24694.6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0</v>
          </cell>
          <cell r="AC356">
            <v>62.7</v>
          </cell>
          <cell r="AD356">
            <v>104603.59999999999</v>
          </cell>
          <cell r="AE356">
            <v>24090.9</v>
          </cell>
          <cell r="AF356">
            <v>79938.600000000006</v>
          </cell>
          <cell r="AG356">
            <v>93851.4</v>
          </cell>
          <cell r="AH356">
            <v>104603.59999999999</v>
          </cell>
          <cell r="AI356">
            <v>559.20000000000005</v>
          </cell>
          <cell r="AJ356">
            <v>42678.899999999994</v>
          </cell>
          <cell r="AK356">
            <v>20557.900000000001</v>
          </cell>
          <cell r="AL356">
            <v>47929.54</v>
          </cell>
          <cell r="AM356">
            <v>53237.979999999996</v>
          </cell>
          <cell r="AN356">
            <v>42678.899999999994</v>
          </cell>
          <cell r="AP356">
            <v>-27097.8158909384</v>
          </cell>
          <cell r="AQ356">
            <v>130098</v>
          </cell>
          <cell r="AR356">
            <v>0</v>
          </cell>
          <cell r="AS356">
            <v>-219120.5158909384</v>
          </cell>
          <cell r="AT356">
            <v>23714.696923781241</v>
          </cell>
          <cell r="AU356">
            <v>204259.15155998874</v>
          </cell>
          <cell r="AV356">
            <v>0</v>
          </cell>
          <cell r="AW356">
            <v>-399664.9705271459</v>
          </cell>
          <cell r="AX356">
            <v>142663.12581258523</v>
          </cell>
          <cell r="AY356">
            <v>286484</v>
          </cell>
          <cell r="AZ356">
            <v>89098.1</v>
          </cell>
          <cell r="BA356">
            <v>-454387.74471456069</v>
          </cell>
          <cell r="BB356">
            <v>-49799.535942986266</v>
          </cell>
          <cell r="BC356">
            <v>0</v>
          </cell>
          <cell r="BD356">
            <v>0</v>
          </cell>
          <cell r="BE356">
            <v>-593285.38065754704</v>
          </cell>
        </row>
        <row r="357">
          <cell r="B357" t="str">
            <v>8.1.</v>
          </cell>
          <cell r="C357" t="str">
            <v xml:space="preserve">      НДС</v>
          </cell>
          <cell r="D357">
            <v>91533.799999999988</v>
          </cell>
          <cell r="E357">
            <v>19998.7</v>
          </cell>
          <cell r="F357">
            <v>27371.599999999999</v>
          </cell>
          <cell r="G357">
            <v>24694.6</v>
          </cell>
          <cell r="H357">
            <v>19468.900000000001</v>
          </cell>
          <cell r="I357">
            <v>78546.899999999994</v>
          </cell>
          <cell r="J357">
            <v>0</v>
          </cell>
          <cell r="K357">
            <v>26480.699999999997</v>
          </cell>
          <cell r="L357">
            <v>27371.599999999999</v>
          </cell>
          <cell r="M357">
            <v>24694.6</v>
          </cell>
          <cell r="N357">
            <v>78546.899999999994</v>
          </cell>
          <cell r="O357">
            <v>0</v>
          </cell>
          <cell r="P357">
            <v>26480.699999999997</v>
          </cell>
          <cell r="Q357">
            <v>27371.599999999999</v>
          </cell>
          <cell r="R357">
            <v>24694.6</v>
          </cell>
          <cell r="S357">
            <v>0</v>
          </cell>
          <cell r="X357">
            <v>0</v>
          </cell>
          <cell r="AD357">
            <v>26480.7</v>
          </cell>
          <cell r="AF357">
            <v>26480.7</v>
          </cell>
          <cell r="AG357">
            <v>26480.7</v>
          </cell>
          <cell r="AH357">
            <v>26480.7</v>
          </cell>
          <cell r="AJ357">
            <v>39467.600000000006</v>
          </cell>
          <cell r="AK357">
            <v>19998.7</v>
          </cell>
          <cell r="AL357">
            <v>47370.3</v>
          </cell>
          <cell r="AM357">
            <v>44693.3</v>
          </cell>
          <cell r="AN357">
            <v>39467.600000000006</v>
          </cell>
          <cell r="AP357">
            <v>-56606.8158909384</v>
          </cell>
          <cell r="AQ357">
            <v>110098</v>
          </cell>
          <cell r="AS357">
            <v>-153717.9158909384</v>
          </cell>
          <cell r="AT357">
            <v>-4775.4030762187567</v>
          </cell>
          <cell r="AU357">
            <v>175769.05155998873</v>
          </cell>
          <cell r="AW357">
            <v>-334262.37052714592</v>
          </cell>
          <cell r="AX357">
            <v>114365.12581258522</v>
          </cell>
          <cell r="AY357">
            <v>286484</v>
          </cell>
          <cell r="AZ357">
            <v>89098.1</v>
          </cell>
          <cell r="BA357">
            <v>-417283.14471456071</v>
          </cell>
          <cell r="BB357">
            <v>-49799.535942986266</v>
          </cell>
          <cell r="BE357">
            <v>-556180.78065754694</v>
          </cell>
        </row>
        <row r="358">
          <cell r="B358" t="str">
            <v>8.2.</v>
          </cell>
          <cell r="C358" t="str">
            <v xml:space="preserve">      Налог на прибыль</v>
          </cell>
          <cell r="D358">
            <v>-40206.94</v>
          </cell>
          <cell r="E358">
            <v>-10415</v>
          </cell>
          <cell r="F358">
            <v>-7779</v>
          </cell>
          <cell r="G358">
            <v>-5927.3600000000006</v>
          </cell>
          <cell r="H358">
            <v>-16085.580000000002</v>
          </cell>
          <cell r="I358">
            <v>35201.160000000003</v>
          </cell>
          <cell r="J358">
            <v>13613.2</v>
          </cell>
          <cell r="K358">
            <v>21587.96</v>
          </cell>
          <cell r="L358">
            <v>0</v>
          </cell>
          <cell r="M358">
            <v>0</v>
          </cell>
          <cell r="N358">
            <v>35201.160000000003</v>
          </cell>
          <cell r="O358">
            <v>13613.2</v>
          </cell>
          <cell r="P358">
            <v>21587.96</v>
          </cell>
          <cell r="S358">
            <v>0</v>
          </cell>
          <cell r="X358">
            <v>0</v>
          </cell>
          <cell r="AC358">
            <v>62.7</v>
          </cell>
          <cell r="AD358">
            <v>78122.899999999994</v>
          </cell>
          <cell r="AE358">
            <v>24090.9</v>
          </cell>
          <cell r="AF358">
            <v>53457.9</v>
          </cell>
          <cell r="AG358">
            <v>67370.7</v>
          </cell>
          <cell r="AH358">
            <v>78122.899999999994</v>
          </cell>
          <cell r="AJ358">
            <v>2652.0999999999913</v>
          </cell>
          <cell r="AK358">
            <v>7.2475359047530219E-13</v>
          </cell>
          <cell r="AL358">
            <v>4.0000000000873115E-2</v>
          </cell>
          <cell r="AM358">
            <v>7985.4799999999959</v>
          </cell>
          <cell r="AN358">
            <v>2652.0999999999913</v>
          </cell>
          <cell r="AP358">
            <v>29509</v>
          </cell>
          <cell r="AQ358">
            <v>20000</v>
          </cell>
          <cell r="AS358">
            <v>-65961.8</v>
          </cell>
          <cell r="AT358">
            <v>28490.1</v>
          </cell>
          <cell r="AU358">
            <v>28490.1</v>
          </cell>
          <cell r="AW358">
            <v>-65961.8</v>
          </cell>
          <cell r="AX358">
            <v>28298</v>
          </cell>
          <cell r="BA358">
            <v>-37663.800000000003</v>
          </cell>
          <cell r="BB358">
            <v>0</v>
          </cell>
          <cell r="BE358">
            <v>-37663.800000000003</v>
          </cell>
        </row>
        <row r="359">
          <cell r="B359" t="str">
            <v>8.3.</v>
          </cell>
          <cell r="C359" t="str">
            <v xml:space="preserve">      Прочие </v>
          </cell>
          <cell r="D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S359">
            <v>0</v>
          </cell>
          <cell r="X359">
            <v>0</v>
          </cell>
          <cell r="AD359">
            <v>0</v>
          </cell>
          <cell r="AI359">
            <v>559.20000000000005</v>
          </cell>
          <cell r="AJ359">
            <v>559.20000000000005</v>
          </cell>
          <cell r="AK359">
            <v>559.20000000000005</v>
          </cell>
          <cell r="AL359">
            <v>559.20000000000005</v>
          </cell>
          <cell r="AM359">
            <v>559.20000000000005</v>
          </cell>
          <cell r="AN359">
            <v>559.20000000000005</v>
          </cell>
          <cell r="AS359">
            <v>559.20000000000005</v>
          </cell>
          <cell r="AW359">
            <v>559.20000000000005</v>
          </cell>
          <cell r="BA359">
            <v>559.20000000000005</v>
          </cell>
          <cell r="BE359">
            <v>559.20000000000005</v>
          </cell>
        </row>
        <row r="360">
          <cell r="B360" t="str">
            <v>9.</v>
          </cell>
          <cell r="C360" t="str">
            <v>Прочие расходы</v>
          </cell>
          <cell r="D360">
            <v>138258.74440220001</v>
          </cell>
          <cell r="E360">
            <v>29023.439440000002</v>
          </cell>
          <cell r="F360">
            <v>30798.733082200004</v>
          </cell>
          <cell r="G360">
            <v>40153.019339999999</v>
          </cell>
          <cell r="H360">
            <v>38283.552540000004</v>
          </cell>
          <cell r="I360">
            <v>130089.30000000002</v>
          </cell>
          <cell r="J360">
            <v>23594.899999999998</v>
          </cell>
          <cell r="K360">
            <v>28015.500000000004</v>
          </cell>
          <cell r="L360">
            <v>36474.699999999997</v>
          </cell>
          <cell r="M360">
            <v>42004.200000000004</v>
          </cell>
          <cell r="N360">
            <v>130089.30000000002</v>
          </cell>
          <cell r="O360">
            <v>23594.899999999998</v>
          </cell>
          <cell r="P360">
            <v>28015.500000000004</v>
          </cell>
          <cell r="Q360">
            <v>36474.699999999997</v>
          </cell>
          <cell r="R360">
            <v>42004.200000000004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21277.800000000003</v>
          </cell>
          <cell r="AD360">
            <v>13783.8</v>
          </cell>
          <cell r="AE360">
            <v>14019.099999999999</v>
          </cell>
          <cell r="AF360">
            <v>12924.5</v>
          </cell>
          <cell r="AG360">
            <v>13945.8</v>
          </cell>
          <cell r="AH360">
            <v>13783.8</v>
          </cell>
          <cell r="AI360">
            <v>4835.2999999999993</v>
          </cell>
          <cell r="AJ360">
            <v>5510.9444021999989</v>
          </cell>
          <cell r="AK360">
            <v>3005.1394399999999</v>
          </cell>
          <cell r="AL360">
            <v>4693.7725222000008</v>
          </cell>
          <cell r="AM360">
            <v>9393.3918622000001</v>
          </cell>
          <cell r="AN360">
            <v>5510.9444021999989</v>
          </cell>
          <cell r="AP360">
            <v>41051.613502</v>
          </cell>
          <cell r="AQ360">
            <v>28793.713502000002</v>
          </cell>
          <cell r="AR360">
            <v>0</v>
          </cell>
          <cell r="AS360">
            <v>3985.0444021999992</v>
          </cell>
          <cell r="AT360">
            <v>48919.686580429996</v>
          </cell>
          <cell r="AU360">
            <v>48919.686580429996</v>
          </cell>
          <cell r="AV360">
            <v>0</v>
          </cell>
          <cell r="AW360">
            <v>3985.0444022000011</v>
          </cell>
          <cell r="AX360">
            <v>48523.54680253753</v>
          </cell>
          <cell r="AY360">
            <v>46493.64</v>
          </cell>
          <cell r="AZ360">
            <v>13353.1</v>
          </cell>
          <cell r="BA360">
            <v>19368.051204737523</v>
          </cell>
          <cell r="BB360">
            <v>0</v>
          </cell>
          <cell r="BC360">
            <v>0</v>
          </cell>
          <cell r="BD360">
            <v>0</v>
          </cell>
          <cell r="BE360">
            <v>6014.9512047375247</v>
          </cell>
        </row>
        <row r="361">
          <cell r="B361" t="str">
            <v>9.1</v>
          </cell>
          <cell r="C361" t="str">
            <v>Проценты к уплате</v>
          </cell>
          <cell r="D361">
            <v>111417</v>
          </cell>
          <cell r="E361">
            <v>22186.3</v>
          </cell>
          <cell r="F361">
            <v>27136.1</v>
          </cell>
          <cell r="G361">
            <v>31388</v>
          </cell>
          <cell r="H361">
            <v>30706.6</v>
          </cell>
          <cell r="I361">
            <v>109058.09999999999</v>
          </cell>
          <cell r="J361">
            <v>20279.699999999997</v>
          </cell>
          <cell r="K361">
            <v>26552.9</v>
          </cell>
          <cell r="L361">
            <v>30627.199999999997</v>
          </cell>
          <cell r="M361">
            <v>31598.3</v>
          </cell>
          <cell r="N361">
            <v>109058.09999999999</v>
          </cell>
          <cell r="O361">
            <v>20279.699999999997</v>
          </cell>
          <cell r="P361">
            <v>26552.9</v>
          </cell>
          <cell r="Q361">
            <v>30627.199999999997</v>
          </cell>
          <cell r="R361">
            <v>31598.3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  <cell r="Z361">
            <v>0</v>
          </cell>
          <cell r="AA361">
            <v>0</v>
          </cell>
          <cell r="AB361">
            <v>0</v>
          </cell>
          <cell r="AC361">
            <v>278.2</v>
          </cell>
          <cell r="AD361">
            <v>0</v>
          </cell>
          <cell r="AE361">
            <v>0</v>
          </cell>
          <cell r="AF361">
            <v>0</v>
          </cell>
          <cell r="AG361">
            <v>0</v>
          </cell>
          <cell r="AH361">
            <v>0</v>
          </cell>
          <cell r="AI361">
            <v>1345.9</v>
          </cell>
          <cell r="AJ361">
            <v>3426.5999999999985</v>
          </cell>
          <cell r="AK361">
            <v>2974.3</v>
          </cell>
          <cell r="AL361">
            <v>3557.5</v>
          </cell>
          <cell r="AM361">
            <v>4318.2999999999975</v>
          </cell>
          <cell r="AN361">
            <v>3426.5999999999985</v>
          </cell>
          <cell r="AP361">
            <v>18451.8</v>
          </cell>
          <cell r="AQ361">
            <v>18451.8</v>
          </cell>
          <cell r="AR361">
            <v>0</v>
          </cell>
          <cell r="AS361">
            <v>3426.5999999999985</v>
          </cell>
          <cell r="AT361">
            <v>23786.799999999999</v>
          </cell>
          <cell r="AU361">
            <v>23786.799999999999</v>
          </cell>
          <cell r="AV361">
            <v>0</v>
          </cell>
          <cell r="AW361">
            <v>3426.5999999999985</v>
          </cell>
          <cell r="AX361">
            <v>25309.155200000001</v>
          </cell>
          <cell r="AY361">
            <v>25309.200000000001</v>
          </cell>
          <cell r="AZ361">
            <v>0</v>
          </cell>
          <cell r="BA361">
            <v>3426.5551999999989</v>
          </cell>
          <cell r="BB361">
            <v>0</v>
          </cell>
          <cell r="BC361">
            <v>0</v>
          </cell>
          <cell r="BD361">
            <v>0</v>
          </cell>
          <cell r="BE361">
            <v>3426.5551999999989</v>
          </cell>
        </row>
        <row r="362">
          <cell r="B362" t="str">
            <v>9.1.1</v>
          </cell>
          <cell r="C362" t="str">
            <v>Проценты по долгосрочным кредитам ОАО РАО "ЕЭС России"</v>
          </cell>
          <cell r="D362">
            <v>0</v>
          </cell>
          <cell r="E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S362">
            <v>0</v>
          </cell>
          <cell r="X362">
            <v>0</v>
          </cell>
          <cell r="AD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P362">
            <v>18451.8</v>
          </cell>
          <cell r="AQ362">
            <v>18451.8</v>
          </cell>
          <cell r="AS362">
            <v>0</v>
          </cell>
          <cell r="AT362">
            <v>23786.799999999999</v>
          </cell>
          <cell r="AU362">
            <v>23786.799999999999</v>
          </cell>
          <cell r="AW362">
            <v>0</v>
          </cell>
          <cell r="AX362">
            <v>25309.155200000001</v>
          </cell>
          <cell r="AY362">
            <v>25309.200000000001</v>
          </cell>
          <cell r="BA362">
            <v>-4.4799999999668216E-2</v>
          </cell>
          <cell r="BB362">
            <v>0</v>
          </cell>
          <cell r="BE362">
            <v>-4.4799999999668216E-2</v>
          </cell>
        </row>
        <row r="363">
          <cell r="B363" t="str">
            <v>9.1.2</v>
          </cell>
          <cell r="C363" t="str">
            <v xml:space="preserve">Проценты по остальным долгосрочным кредитам </v>
          </cell>
          <cell r="D363">
            <v>41689.5</v>
          </cell>
          <cell r="E363">
            <v>8718.7999999999993</v>
          </cell>
          <cell r="F363">
            <v>13934.4</v>
          </cell>
          <cell r="G363">
            <v>9659.4</v>
          </cell>
          <cell r="H363">
            <v>9376.9</v>
          </cell>
          <cell r="I363">
            <v>39862.699999999997</v>
          </cell>
          <cell r="J363">
            <v>6412.9</v>
          </cell>
          <cell r="K363">
            <v>13885.1</v>
          </cell>
          <cell r="L363">
            <v>9639.9</v>
          </cell>
          <cell r="M363">
            <v>9924.7999999999993</v>
          </cell>
          <cell r="N363">
            <v>39862.699999999997</v>
          </cell>
          <cell r="O363">
            <v>6412.9</v>
          </cell>
          <cell r="P363">
            <v>13885.1</v>
          </cell>
          <cell r="Q363">
            <v>9639.9</v>
          </cell>
          <cell r="R363">
            <v>9924.7999999999993</v>
          </cell>
          <cell r="S363">
            <v>0</v>
          </cell>
          <cell r="X363">
            <v>0</v>
          </cell>
          <cell r="AC363">
            <v>278.2</v>
          </cell>
          <cell r="AD363">
            <v>0</v>
          </cell>
          <cell r="AJ363">
            <v>1548.5999999999985</v>
          </cell>
          <cell r="AK363">
            <v>2027.6999999999996</v>
          </cell>
          <cell r="AL363">
            <v>2076.9999999999982</v>
          </cell>
          <cell r="AM363">
            <v>2096.4999999999982</v>
          </cell>
          <cell r="AN363">
            <v>1548.5999999999985</v>
          </cell>
          <cell r="AS363">
            <v>1548.5999999999985</v>
          </cell>
          <cell r="AW363">
            <v>1548.5999999999985</v>
          </cell>
          <cell r="BA363">
            <v>1548.5999999999985</v>
          </cell>
          <cell r="BE363">
            <v>1548.5999999999985</v>
          </cell>
        </row>
        <row r="364">
          <cell r="B364" t="str">
            <v>9.1.2.1</v>
          </cell>
          <cell r="C364" t="str">
            <v>в том числе все комиссии, консультационные и иные расходы по привлечению и/или организации долгосрочного кредитования</v>
          </cell>
          <cell r="D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S364">
            <v>0</v>
          </cell>
          <cell r="X364">
            <v>0</v>
          </cell>
          <cell r="AD364">
            <v>0</v>
          </cell>
          <cell r="AJ364">
            <v>0</v>
          </cell>
          <cell r="AK364">
            <v>0</v>
          </cell>
          <cell r="AL364">
            <v>0</v>
          </cell>
          <cell r="AM364">
            <v>0</v>
          </cell>
          <cell r="AN364">
            <v>0</v>
          </cell>
          <cell r="AS364">
            <v>0</v>
          </cell>
          <cell r="AW364">
            <v>0</v>
          </cell>
          <cell r="BA364">
            <v>0</v>
          </cell>
          <cell r="BE364">
            <v>0</v>
          </cell>
        </row>
        <row r="365">
          <cell r="B365" t="str">
            <v>9.1.3</v>
          </cell>
          <cell r="C365" t="str">
            <v>Проценты по краткосрочным кредитам</v>
          </cell>
          <cell r="D365">
            <v>69727.5</v>
          </cell>
          <cell r="E365">
            <v>13467.5</v>
          </cell>
          <cell r="F365">
            <v>13201.7</v>
          </cell>
          <cell r="G365">
            <v>21728.6</v>
          </cell>
          <cell r="H365">
            <v>21329.7</v>
          </cell>
          <cell r="I365">
            <v>69195.399999999994</v>
          </cell>
          <cell r="J365">
            <v>13866.8</v>
          </cell>
          <cell r="K365">
            <v>12667.8</v>
          </cell>
          <cell r="L365">
            <v>20987.3</v>
          </cell>
          <cell r="M365">
            <v>21673.5</v>
          </cell>
          <cell r="N365">
            <v>69195.399999999994</v>
          </cell>
          <cell r="O365">
            <v>13866.8</v>
          </cell>
          <cell r="P365">
            <v>12667.8</v>
          </cell>
          <cell r="Q365">
            <v>20987.3</v>
          </cell>
          <cell r="R365">
            <v>21673.5</v>
          </cell>
          <cell r="S365">
            <v>0</v>
          </cell>
          <cell r="X365">
            <v>0</v>
          </cell>
          <cell r="AD365">
            <v>0</v>
          </cell>
          <cell r="AI365">
            <v>1345.9</v>
          </cell>
          <cell r="AJ365">
            <v>1878</v>
          </cell>
          <cell r="AK365">
            <v>946.60000000000036</v>
          </cell>
          <cell r="AL365">
            <v>1480.5000000000018</v>
          </cell>
          <cell r="AM365">
            <v>2221.7999999999993</v>
          </cell>
          <cell r="AN365">
            <v>1878</v>
          </cell>
          <cell r="AS365">
            <v>1878</v>
          </cell>
          <cell r="AW365">
            <v>1878</v>
          </cell>
          <cell r="BA365">
            <v>1878</v>
          </cell>
          <cell r="BE365">
            <v>1878</v>
          </cell>
        </row>
        <row r="366">
          <cell r="B366" t="str">
            <v>9.1.3.1</v>
          </cell>
          <cell r="C366" t="str">
            <v>в том числе все комиссии, консультационные и иные расходы по привлечению и/или организации краткосрочного кредитования</v>
          </cell>
          <cell r="D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S366">
            <v>0</v>
          </cell>
          <cell r="X366">
            <v>0</v>
          </cell>
          <cell r="AD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S366">
            <v>0</v>
          </cell>
          <cell r="AW366">
            <v>0</v>
          </cell>
          <cell r="BA366">
            <v>0</v>
          </cell>
          <cell r="BE366">
            <v>0</v>
          </cell>
        </row>
        <row r="367">
          <cell r="B367" t="str">
            <v>9.1.4</v>
          </cell>
          <cell r="C367" t="str">
            <v>Проценты по долгосрочным займам</v>
          </cell>
          <cell r="D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S367">
            <v>0</v>
          </cell>
          <cell r="X367">
            <v>0</v>
          </cell>
          <cell r="AD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S367">
            <v>0</v>
          </cell>
          <cell r="AW367">
            <v>0</v>
          </cell>
          <cell r="BA367">
            <v>0</v>
          </cell>
          <cell r="BE367">
            <v>0</v>
          </cell>
        </row>
        <row r="368">
          <cell r="B368" t="str">
            <v>9.1.5</v>
          </cell>
          <cell r="C368" t="str">
            <v>Проценты по краткосрочным займам</v>
          </cell>
          <cell r="D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S368">
            <v>0</v>
          </cell>
          <cell r="X368">
            <v>0</v>
          </cell>
          <cell r="AD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S368">
            <v>0</v>
          </cell>
          <cell r="AW368">
            <v>0</v>
          </cell>
          <cell r="BA368">
            <v>0</v>
          </cell>
          <cell r="BE368">
            <v>0</v>
          </cell>
        </row>
        <row r="369">
          <cell r="B369" t="str">
            <v>9.2</v>
          </cell>
          <cell r="C369" t="str">
            <v>Прочие налоги отражающиеся в прочих расходах</v>
          </cell>
          <cell r="D369">
            <v>17.47</v>
          </cell>
          <cell r="E369">
            <v>9.266</v>
          </cell>
          <cell r="F369">
            <v>8.2040000000000006</v>
          </cell>
          <cell r="G369">
            <v>0</v>
          </cell>
          <cell r="H369">
            <v>0</v>
          </cell>
          <cell r="I369">
            <v>17.5</v>
          </cell>
          <cell r="J369">
            <v>0</v>
          </cell>
          <cell r="K369">
            <v>0</v>
          </cell>
          <cell r="L369">
            <v>0</v>
          </cell>
          <cell r="M369">
            <v>17.5</v>
          </cell>
          <cell r="N369">
            <v>17.5</v>
          </cell>
          <cell r="R369">
            <v>17.5</v>
          </cell>
          <cell r="S369">
            <v>0</v>
          </cell>
          <cell r="X369">
            <v>0</v>
          </cell>
          <cell r="AD369">
            <v>0</v>
          </cell>
          <cell r="AJ369">
            <v>-3.0000000000001137E-2</v>
          </cell>
          <cell r="AK369">
            <v>9.266</v>
          </cell>
          <cell r="AL369">
            <v>17.47</v>
          </cell>
          <cell r="AM369">
            <v>17.47</v>
          </cell>
          <cell r="AN369">
            <v>-3.0000000000001137E-2</v>
          </cell>
          <cell r="AP369">
            <v>68</v>
          </cell>
          <cell r="AQ369">
            <v>68</v>
          </cell>
          <cell r="AS369">
            <v>-3.0000000000001137E-2</v>
          </cell>
          <cell r="AT369">
            <v>71</v>
          </cell>
          <cell r="AU369">
            <v>71</v>
          </cell>
          <cell r="AW369">
            <v>-3.0000000000001137E-2</v>
          </cell>
          <cell r="AX369">
            <v>75.544000000000011</v>
          </cell>
          <cell r="AY369">
            <v>75.5</v>
          </cell>
          <cell r="BA369">
            <v>1.4000000000010004E-2</v>
          </cell>
          <cell r="BB369">
            <v>0</v>
          </cell>
          <cell r="BE369">
            <v>1.4000000000010004E-2</v>
          </cell>
        </row>
        <row r="370">
          <cell r="B370" t="str">
            <v>9.3</v>
          </cell>
          <cell r="C370" t="str">
            <v>Оплата услуг кредитных организаций (за исключением п. 9.1)</v>
          </cell>
          <cell r="D370">
            <v>3712.511</v>
          </cell>
          <cell r="E370">
            <v>200.44800000000001</v>
          </cell>
          <cell r="F370">
            <v>195.363</v>
          </cell>
          <cell r="G370">
            <v>2960.45</v>
          </cell>
          <cell r="H370">
            <v>356.25</v>
          </cell>
          <cell r="I370">
            <v>3712.5</v>
          </cell>
          <cell r="J370">
            <v>197.1</v>
          </cell>
          <cell r="K370">
            <v>198.7</v>
          </cell>
          <cell r="L370">
            <v>2960.5</v>
          </cell>
          <cell r="M370">
            <v>356.2</v>
          </cell>
          <cell r="N370">
            <v>3712.5</v>
          </cell>
          <cell r="O370">
            <v>197.1</v>
          </cell>
          <cell r="P370">
            <v>198.7</v>
          </cell>
          <cell r="Q370">
            <v>2960.5</v>
          </cell>
          <cell r="R370">
            <v>356.2</v>
          </cell>
          <cell r="S370">
            <v>0</v>
          </cell>
          <cell r="X370">
            <v>0</v>
          </cell>
          <cell r="AD370">
            <v>0</v>
          </cell>
          <cell r="AJ370">
            <v>1.0999999999796728E-2</v>
          </cell>
          <cell r="AK370">
            <v>3.3480000000000132</v>
          </cell>
          <cell r="AL370">
            <v>1.1000000000024102E-2</v>
          </cell>
          <cell r="AM370">
            <v>-3.9000000000214641E-2</v>
          </cell>
          <cell r="AN370">
            <v>1.0999999999796728E-2</v>
          </cell>
          <cell r="AP370">
            <v>1546.1542800000002</v>
          </cell>
          <cell r="AQ370">
            <v>1546.1542800000002</v>
          </cell>
          <cell r="AS370">
            <v>1.0999999999739885E-2</v>
          </cell>
          <cell r="AT370">
            <v>1646.6543082000001</v>
          </cell>
          <cell r="AU370">
            <v>1646.6543082000001</v>
          </cell>
          <cell r="AW370">
            <v>1.0999999999739885E-2</v>
          </cell>
          <cell r="AX370">
            <v>1752.0401839248002</v>
          </cell>
          <cell r="AY370">
            <v>1752</v>
          </cell>
          <cell r="BA370">
            <v>5.118392479994327E-2</v>
          </cell>
          <cell r="BB370">
            <v>0</v>
          </cell>
          <cell r="BE370">
            <v>5.118392479994327E-2</v>
          </cell>
        </row>
        <row r="371">
          <cell r="B371" t="str">
            <v>9.4</v>
          </cell>
          <cell r="C371" t="str">
            <v>Пени, штрафы, неустойки признанные или по которым получено решение суда</v>
          </cell>
          <cell r="D371">
            <v>802.96100000000001</v>
          </cell>
          <cell r="E371">
            <v>243.06100000000001</v>
          </cell>
          <cell r="F371">
            <v>559.9</v>
          </cell>
          <cell r="G371">
            <v>0</v>
          </cell>
          <cell r="H371">
            <v>0</v>
          </cell>
          <cell r="I371">
            <v>956</v>
          </cell>
          <cell r="J371">
            <v>769.4</v>
          </cell>
          <cell r="K371">
            <v>33.6</v>
          </cell>
          <cell r="L371">
            <v>153</v>
          </cell>
          <cell r="M371">
            <v>0</v>
          </cell>
          <cell r="N371">
            <v>956</v>
          </cell>
          <cell r="O371">
            <v>769.4</v>
          </cell>
          <cell r="P371">
            <v>33.6</v>
          </cell>
          <cell r="Q371">
            <v>153</v>
          </cell>
          <cell r="S371">
            <v>0</v>
          </cell>
          <cell r="X371">
            <v>0</v>
          </cell>
          <cell r="AD371">
            <v>153</v>
          </cell>
          <cell r="AE371">
            <v>526.29999999999995</v>
          </cell>
          <cell r="AF371">
            <v>0</v>
          </cell>
          <cell r="AG371">
            <v>153</v>
          </cell>
          <cell r="AH371">
            <v>153</v>
          </cell>
          <cell r="AJ371">
            <v>-3.8999999999987267E-2</v>
          </cell>
          <cell r="AK371">
            <v>-3.8999999999987267E-2</v>
          </cell>
          <cell r="AL371">
            <v>-3.8999999999987267E-2</v>
          </cell>
          <cell r="AM371">
            <v>-3.8999999999987267E-2</v>
          </cell>
          <cell r="AN371">
            <v>-3.8999999999987267E-2</v>
          </cell>
          <cell r="AP371">
            <v>0</v>
          </cell>
          <cell r="AQ371">
            <v>0</v>
          </cell>
          <cell r="AS371">
            <v>-153.03899999999999</v>
          </cell>
          <cell r="AT371">
            <v>0</v>
          </cell>
          <cell r="AU371">
            <v>0</v>
          </cell>
          <cell r="AW371">
            <v>-153.03899999999999</v>
          </cell>
          <cell r="AX371">
            <v>0</v>
          </cell>
          <cell r="AY371">
            <v>0</v>
          </cell>
          <cell r="BA371">
            <v>-153.03899999999999</v>
          </cell>
          <cell r="BB371">
            <v>0</v>
          </cell>
          <cell r="BE371">
            <v>-153.03899999999999</v>
          </cell>
        </row>
        <row r="372">
          <cell r="B372" t="str">
            <v>9.5</v>
          </cell>
          <cell r="C372" t="str">
            <v>Затраты социального характера (кроме персонала)</v>
          </cell>
          <cell r="D372">
            <v>4722.1346000000003</v>
          </cell>
          <cell r="E372">
            <v>1428.5150000000001</v>
          </cell>
          <cell r="F372">
            <v>1130.0196000000001</v>
          </cell>
          <cell r="G372">
            <v>1059.9000000000001</v>
          </cell>
          <cell r="H372">
            <v>1103.7</v>
          </cell>
          <cell r="I372">
            <v>3678.3</v>
          </cell>
          <cell r="J372">
            <v>974.7</v>
          </cell>
          <cell r="K372">
            <v>160.69999999999999</v>
          </cell>
          <cell r="L372">
            <v>374.1</v>
          </cell>
          <cell r="M372">
            <v>2168.8000000000002</v>
          </cell>
          <cell r="N372">
            <v>3678.3</v>
          </cell>
          <cell r="O372">
            <v>974.7</v>
          </cell>
          <cell r="P372">
            <v>160.69999999999999</v>
          </cell>
          <cell r="Q372">
            <v>374.1</v>
          </cell>
          <cell r="R372">
            <v>2168.8000000000002</v>
          </cell>
          <cell r="S372">
            <v>0</v>
          </cell>
          <cell r="X372">
            <v>0</v>
          </cell>
          <cell r="AC372">
            <v>13946.6</v>
          </cell>
          <cell r="AD372">
            <v>12902.8</v>
          </cell>
          <cell r="AE372">
            <v>13492.8</v>
          </cell>
          <cell r="AF372">
            <v>12902.8</v>
          </cell>
          <cell r="AG372">
            <v>12902.8</v>
          </cell>
          <cell r="AH372">
            <v>12902.8</v>
          </cell>
          <cell r="AJ372">
            <v>3.4600000000864384E-2</v>
          </cell>
          <cell r="AK372">
            <v>1.4999999999417923E-2</v>
          </cell>
          <cell r="AL372">
            <v>379.33460000000014</v>
          </cell>
          <cell r="AM372">
            <v>1065.1346000000012</v>
          </cell>
          <cell r="AN372">
            <v>3.4600000000864384E-2</v>
          </cell>
          <cell r="AP372">
            <v>4364</v>
          </cell>
          <cell r="AQ372">
            <v>4364</v>
          </cell>
          <cell r="AS372">
            <v>-12902.765399999998</v>
          </cell>
          <cell r="AT372">
            <v>4648</v>
          </cell>
          <cell r="AU372">
            <v>4648</v>
          </cell>
          <cell r="AW372">
            <v>-12902.765399999998</v>
          </cell>
          <cell r="AX372">
            <v>4945.4720000000007</v>
          </cell>
          <cell r="AY372">
            <v>4945.5</v>
          </cell>
          <cell r="BA372">
            <v>-12902.793399999999</v>
          </cell>
          <cell r="BB372">
            <v>0</v>
          </cell>
          <cell r="BE372">
            <v>-12902.793399999999</v>
          </cell>
        </row>
        <row r="373">
          <cell r="B373" t="str">
            <v>9.5.1</v>
          </cell>
          <cell r="C373" t="str">
            <v>в т.ч. затраты на реализацию мероприятий по улучшению жилищных условий работников</v>
          </cell>
          <cell r="D373">
            <v>1840</v>
          </cell>
          <cell r="E373">
            <v>405</v>
          </cell>
          <cell r="F373">
            <v>625</v>
          </cell>
          <cell r="G373">
            <v>405</v>
          </cell>
          <cell r="H373">
            <v>405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S373">
            <v>0</v>
          </cell>
          <cell r="X373">
            <v>0</v>
          </cell>
          <cell r="AC373">
            <v>13895</v>
          </cell>
          <cell r="AD373">
            <v>12055</v>
          </cell>
          <cell r="AE373">
            <v>13490</v>
          </cell>
          <cell r="AF373">
            <v>12865</v>
          </cell>
          <cell r="AG373">
            <v>12460</v>
          </cell>
          <cell r="AH373">
            <v>12055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P373">
            <v>0</v>
          </cell>
          <cell r="AQ373">
            <v>0</v>
          </cell>
          <cell r="AS373">
            <v>-12055</v>
          </cell>
          <cell r="AT373">
            <v>0</v>
          </cell>
          <cell r="AU373">
            <v>0</v>
          </cell>
          <cell r="AW373">
            <v>-12055</v>
          </cell>
          <cell r="AX373">
            <v>0</v>
          </cell>
          <cell r="AY373">
            <v>0</v>
          </cell>
          <cell r="BA373">
            <v>-12055</v>
          </cell>
          <cell r="BB373">
            <v>0</v>
          </cell>
          <cell r="BE373">
            <v>-12055</v>
          </cell>
        </row>
        <row r="374">
          <cell r="B374" t="str">
            <v>9.6</v>
          </cell>
          <cell r="C374" t="str">
            <v>От содержания социальной сферы</v>
          </cell>
          <cell r="D374">
            <v>0</v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S374">
            <v>0</v>
          </cell>
          <cell r="X374">
            <v>0</v>
          </cell>
          <cell r="AD374">
            <v>0</v>
          </cell>
          <cell r="AJ374">
            <v>0</v>
          </cell>
          <cell r="AK374">
            <v>0</v>
          </cell>
          <cell r="AL374">
            <v>0</v>
          </cell>
          <cell r="AM374">
            <v>0</v>
          </cell>
          <cell r="AN374">
            <v>0</v>
          </cell>
          <cell r="AP374">
            <v>0</v>
          </cell>
          <cell r="AQ374">
            <v>0</v>
          </cell>
          <cell r="AS374">
            <v>0</v>
          </cell>
          <cell r="AT374">
            <v>0</v>
          </cell>
          <cell r="AU374">
            <v>0</v>
          </cell>
          <cell r="AW374">
            <v>0</v>
          </cell>
          <cell r="AX374">
            <v>0</v>
          </cell>
          <cell r="BA374">
            <v>0</v>
          </cell>
          <cell r="BB374">
            <v>0</v>
          </cell>
          <cell r="BE374">
            <v>0</v>
          </cell>
        </row>
        <row r="375">
          <cell r="B375" t="str">
            <v>9.7</v>
          </cell>
          <cell r="C375" t="str">
            <v>Добровольное медицинское страхование</v>
          </cell>
          <cell r="D375">
            <v>0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S375">
            <v>0</v>
          </cell>
          <cell r="X375">
            <v>0</v>
          </cell>
          <cell r="AD375">
            <v>0</v>
          </cell>
          <cell r="AJ375">
            <v>0</v>
          </cell>
          <cell r="AK375">
            <v>0</v>
          </cell>
          <cell r="AL375">
            <v>0</v>
          </cell>
          <cell r="AM375">
            <v>0</v>
          </cell>
          <cell r="AN375">
            <v>0</v>
          </cell>
          <cell r="AP375">
            <v>0</v>
          </cell>
          <cell r="AQ375">
            <v>0</v>
          </cell>
          <cell r="AS375">
            <v>0</v>
          </cell>
          <cell r="AT375">
            <v>0</v>
          </cell>
          <cell r="AU375">
            <v>0</v>
          </cell>
          <cell r="AW375">
            <v>0</v>
          </cell>
          <cell r="AX375">
            <v>0</v>
          </cell>
          <cell r="BA375">
            <v>0</v>
          </cell>
          <cell r="BB375">
            <v>0</v>
          </cell>
          <cell r="BE375">
            <v>0</v>
          </cell>
        </row>
        <row r="376">
          <cell r="B376" t="str">
            <v>9.8</v>
          </cell>
          <cell r="C376" t="str">
            <v>Выплаты вознаграждений членам Советов директоров и ревизионной комиссии</v>
          </cell>
          <cell r="D376">
            <v>0</v>
          </cell>
          <cell r="E376">
            <v>0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S376">
            <v>0</v>
          </cell>
          <cell r="X376">
            <v>0</v>
          </cell>
          <cell r="AD376">
            <v>0</v>
          </cell>
          <cell r="AJ376">
            <v>0</v>
          </cell>
          <cell r="AK376">
            <v>0</v>
          </cell>
          <cell r="AL376">
            <v>0</v>
          </cell>
          <cell r="AM376">
            <v>0</v>
          </cell>
          <cell r="AN376">
            <v>0</v>
          </cell>
          <cell r="AP376">
            <v>1792.9904400000003</v>
          </cell>
          <cell r="AQ376">
            <v>1792.9904400000003</v>
          </cell>
          <cell r="AS376">
            <v>0</v>
          </cell>
          <cell r="AT376">
            <v>1909.5348186000001</v>
          </cell>
          <cell r="AU376">
            <v>1909.5348186000001</v>
          </cell>
          <cell r="AW376">
            <v>0</v>
          </cell>
          <cell r="AX376">
            <v>2031.7450469904002</v>
          </cell>
          <cell r="AY376">
            <v>2031.74</v>
          </cell>
          <cell r="BA376">
            <v>5.0469904001602117E-3</v>
          </cell>
          <cell r="BB376">
            <v>0</v>
          </cell>
          <cell r="BE376">
            <v>5.0469904001602117E-3</v>
          </cell>
        </row>
        <row r="377">
          <cell r="B377" t="str">
            <v>9.9</v>
          </cell>
          <cell r="C377" t="str">
            <v>Расходы на управление капиталом (переоценка, реестр, консультации)</v>
          </cell>
          <cell r="D377">
            <v>81.96</v>
          </cell>
          <cell r="E377">
            <v>57.24</v>
          </cell>
          <cell r="F377">
            <v>8.24</v>
          </cell>
          <cell r="G377">
            <v>8.24</v>
          </cell>
          <cell r="H377">
            <v>8.24</v>
          </cell>
          <cell r="I377">
            <v>65.5</v>
          </cell>
          <cell r="J377">
            <v>49</v>
          </cell>
          <cell r="K377">
            <v>0</v>
          </cell>
          <cell r="L377">
            <v>0</v>
          </cell>
          <cell r="M377">
            <v>16.5</v>
          </cell>
          <cell r="N377">
            <v>65.5</v>
          </cell>
          <cell r="O377">
            <v>49</v>
          </cell>
          <cell r="R377">
            <v>16.5</v>
          </cell>
          <cell r="S377">
            <v>0</v>
          </cell>
          <cell r="X377">
            <v>0</v>
          </cell>
          <cell r="AD377">
            <v>0</v>
          </cell>
          <cell r="AJ377">
            <v>16.460000000000008</v>
          </cell>
          <cell r="AK377">
            <v>8.240000000000002</v>
          </cell>
          <cell r="AL377">
            <v>16.480000000000004</v>
          </cell>
          <cell r="AM377">
            <v>24.720000000000006</v>
          </cell>
          <cell r="AN377">
            <v>16.460000000000008</v>
          </cell>
          <cell r="AP377">
            <v>537.04006200000003</v>
          </cell>
          <cell r="AQ377">
            <v>537.04006200000003</v>
          </cell>
          <cell r="AS377">
            <v>16.460000000000036</v>
          </cell>
          <cell r="AT377">
            <v>571.94766603000005</v>
          </cell>
          <cell r="AU377">
            <v>571.94766603000005</v>
          </cell>
          <cell r="AW377">
            <v>16.460000000000036</v>
          </cell>
          <cell r="AX377">
            <v>608.55231665592009</v>
          </cell>
          <cell r="AY377">
            <v>608.6</v>
          </cell>
          <cell r="BA377">
            <v>16.412316655920108</v>
          </cell>
          <cell r="BB377">
            <v>0</v>
          </cell>
          <cell r="BE377">
            <v>16.412316655920108</v>
          </cell>
        </row>
        <row r="378">
          <cell r="B378" t="str">
            <v>9.10</v>
          </cell>
          <cell r="C378" t="str">
            <v xml:space="preserve">Расходы на проведение ежегодного собрания акционеров </v>
          </cell>
          <cell r="D378">
            <v>0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S378">
            <v>0</v>
          </cell>
          <cell r="X378">
            <v>0</v>
          </cell>
          <cell r="AD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P378">
            <v>93.706320000000019</v>
          </cell>
          <cell r="AQ378">
            <v>93.706320000000019</v>
          </cell>
          <cell r="AS378">
            <v>0</v>
          </cell>
          <cell r="AT378">
            <v>99.797230800000023</v>
          </cell>
          <cell r="AU378">
            <v>99.797230800000023</v>
          </cell>
          <cell r="AW378">
            <v>0</v>
          </cell>
          <cell r="AX378">
            <v>106.18425357120003</v>
          </cell>
          <cell r="AY378">
            <v>106.2</v>
          </cell>
          <cell r="BA378">
            <v>-1.5746428799971568E-2</v>
          </cell>
          <cell r="BB378">
            <v>0</v>
          </cell>
          <cell r="BE378">
            <v>-1.5746428799971568E-2</v>
          </cell>
        </row>
        <row r="379">
          <cell r="B379" t="str">
            <v>9.11</v>
          </cell>
          <cell r="C379" t="str">
            <v xml:space="preserve">Другие прочие расходы  </v>
          </cell>
          <cell r="D379">
            <v>1909.3564999999999</v>
          </cell>
          <cell r="E379">
            <v>296.596</v>
          </cell>
          <cell r="F379">
            <v>723.76049999999998</v>
          </cell>
          <cell r="G379">
            <v>415.5</v>
          </cell>
          <cell r="H379">
            <v>473.5</v>
          </cell>
          <cell r="I379">
            <v>2637.3</v>
          </cell>
          <cell r="J379">
            <v>286.60000000000002</v>
          </cell>
          <cell r="K379">
            <v>50.4</v>
          </cell>
          <cell r="L379">
            <v>1050</v>
          </cell>
          <cell r="M379">
            <v>1250.3</v>
          </cell>
          <cell r="N379">
            <v>2637.3</v>
          </cell>
          <cell r="O379">
            <v>286.60000000000002</v>
          </cell>
          <cell r="P379">
            <v>50.4</v>
          </cell>
          <cell r="Q379">
            <v>1050</v>
          </cell>
          <cell r="R379">
            <v>1250.3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728</v>
          </cell>
          <cell r="AE379">
            <v>0</v>
          </cell>
          <cell r="AF379">
            <v>0</v>
          </cell>
          <cell r="AG379">
            <v>890</v>
          </cell>
          <cell r="AH379">
            <v>728</v>
          </cell>
          <cell r="AI379">
            <v>0</v>
          </cell>
          <cell r="AJ379">
            <v>5.6499999999914507E-2</v>
          </cell>
          <cell r="AK379">
            <v>9.9959999999999809</v>
          </cell>
          <cell r="AL379">
            <v>683.35649999999987</v>
          </cell>
          <cell r="AM379">
            <v>938.85649999999987</v>
          </cell>
          <cell r="AN379">
            <v>5.6499999999914507E-2</v>
          </cell>
          <cell r="AP379">
            <v>1940.0224000000001</v>
          </cell>
          <cell r="AQ379">
            <v>1940.0224000000001</v>
          </cell>
          <cell r="AR379">
            <v>0</v>
          </cell>
          <cell r="AS379">
            <v>-727.94350000000009</v>
          </cell>
          <cell r="AT379">
            <v>1511.0525568000003</v>
          </cell>
          <cell r="AU379">
            <v>1511.0525568000003</v>
          </cell>
          <cell r="AV379">
            <v>0</v>
          </cell>
          <cell r="AW379">
            <v>-727.94350000000009</v>
          </cell>
          <cell r="AX379">
            <v>1607.7599204352002</v>
          </cell>
          <cell r="AY379">
            <v>1208</v>
          </cell>
          <cell r="AZ379">
            <v>0</v>
          </cell>
          <cell r="BA379">
            <v>-328.1835795647998</v>
          </cell>
          <cell r="BB379">
            <v>0</v>
          </cell>
          <cell r="BC379">
            <v>0</v>
          </cell>
          <cell r="BD379">
            <v>0</v>
          </cell>
          <cell r="BE379">
            <v>-328.1835795647998</v>
          </cell>
        </row>
        <row r="380">
          <cell r="B380" t="str">
            <v>9.11.1</v>
          </cell>
          <cell r="C380" t="str">
            <v>взносы во внебюджетные фонды</v>
          </cell>
          <cell r="D380">
            <v>673.34169999999995</v>
          </cell>
          <cell r="E380">
            <v>0</v>
          </cell>
          <cell r="F380">
            <v>673.34169999999995</v>
          </cell>
          <cell r="G380">
            <v>0</v>
          </cell>
          <cell r="H380">
            <v>0</v>
          </cell>
          <cell r="I380">
            <v>673.3</v>
          </cell>
          <cell r="J380">
            <v>0</v>
          </cell>
          <cell r="K380">
            <v>0</v>
          </cell>
          <cell r="L380">
            <v>0</v>
          </cell>
          <cell r="M380">
            <v>673.3</v>
          </cell>
          <cell r="N380">
            <v>673.3</v>
          </cell>
          <cell r="O380">
            <v>0</v>
          </cell>
          <cell r="P380">
            <v>0</v>
          </cell>
          <cell r="Q380">
            <v>0</v>
          </cell>
          <cell r="R380">
            <v>673.3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4.1699999999991633E-2</v>
          </cell>
          <cell r="AK380">
            <v>0</v>
          </cell>
          <cell r="AL380">
            <v>673.34169999999995</v>
          </cell>
          <cell r="AM380">
            <v>673.34169999999995</v>
          </cell>
          <cell r="AN380">
            <v>4.1699999999991633E-2</v>
          </cell>
          <cell r="AP380">
            <v>1940.0224000000001</v>
          </cell>
          <cell r="AQ380">
            <v>1940.0224000000001</v>
          </cell>
          <cell r="AR380">
            <v>0</v>
          </cell>
          <cell r="AS380">
            <v>4.1699999999991633E-2</v>
          </cell>
          <cell r="AT380">
            <v>1511.0525568000003</v>
          </cell>
          <cell r="AU380">
            <v>1511.0525568000003</v>
          </cell>
          <cell r="AV380">
            <v>0</v>
          </cell>
          <cell r="AW380">
            <v>4.1699999999991633E-2</v>
          </cell>
          <cell r="AX380">
            <v>1607.7599204352002</v>
          </cell>
          <cell r="AY380">
            <v>1208</v>
          </cell>
          <cell r="AZ380">
            <v>0</v>
          </cell>
          <cell r="BA380">
            <v>399.80162043520028</v>
          </cell>
          <cell r="BB380">
            <v>0</v>
          </cell>
          <cell r="BC380">
            <v>0</v>
          </cell>
          <cell r="BD380">
            <v>0</v>
          </cell>
          <cell r="BE380">
            <v>399.80162043520028</v>
          </cell>
        </row>
        <row r="381">
          <cell r="B381" t="str">
            <v>9.11.1.1</v>
          </cell>
          <cell r="C381" t="str">
            <v xml:space="preserve">      в т.ч. НПФ Энергетики</v>
          </cell>
          <cell r="D381">
            <v>673.34169999999995</v>
          </cell>
          <cell r="E381">
            <v>0</v>
          </cell>
          <cell r="F381">
            <v>673.34169999999995</v>
          </cell>
          <cell r="G381">
            <v>0</v>
          </cell>
          <cell r="H381">
            <v>0</v>
          </cell>
          <cell r="I381">
            <v>673.3</v>
          </cell>
          <cell r="J381">
            <v>0</v>
          </cell>
          <cell r="K381">
            <v>0</v>
          </cell>
          <cell r="L381">
            <v>0</v>
          </cell>
          <cell r="M381">
            <v>673.3</v>
          </cell>
          <cell r="N381">
            <v>673.3</v>
          </cell>
          <cell r="R381">
            <v>673.3</v>
          </cell>
          <cell r="S381">
            <v>0</v>
          </cell>
          <cell r="X381">
            <v>0</v>
          </cell>
          <cell r="AC381">
            <v>0</v>
          </cell>
          <cell r="AD381">
            <v>0</v>
          </cell>
          <cell r="AE381">
            <v>0</v>
          </cell>
          <cell r="AH381">
            <v>0</v>
          </cell>
          <cell r="AJ381">
            <v>4.1699999999991633E-2</v>
          </cell>
          <cell r="AK381">
            <v>0</v>
          </cell>
          <cell r="AL381">
            <v>673.34169999999995</v>
          </cell>
          <cell r="AM381">
            <v>673.34169999999995</v>
          </cell>
          <cell r="AN381">
            <v>4.1699999999991633E-2</v>
          </cell>
          <cell r="AP381">
            <v>1139</v>
          </cell>
          <cell r="AQ381">
            <v>1139</v>
          </cell>
          <cell r="AS381">
            <v>4.1699999999991633E-2</v>
          </cell>
          <cell r="AT381">
            <v>1205.0620000000001</v>
          </cell>
          <cell r="AU381">
            <v>1205.0620000000001</v>
          </cell>
          <cell r="AW381">
            <v>4.1699999999991633E-2</v>
          </cell>
          <cell r="AX381">
            <v>1282.1859680000002</v>
          </cell>
          <cell r="AY381">
            <v>1208</v>
          </cell>
          <cell r="BA381">
            <v>74.227668000000222</v>
          </cell>
          <cell r="BB381">
            <v>0</v>
          </cell>
          <cell r="BE381">
            <v>74.227668000000222</v>
          </cell>
        </row>
        <row r="382">
          <cell r="B382" t="str">
            <v>9.11.1.2</v>
          </cell>
          <cell r="C382" t="str">
            <v xml:space="preserve">               НП ИНВЭЛ</v>
          </cell>
          <cell r="D382">
            <v>0</v>
          </cell>
          <cell r="E382">
            <v>0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S382">
            <v>0</v>
          </cell>
          <cell r="X382">
            <v>0</v>
          </cell>
          <cell r="AC382">
            <v>0</v>
          </cell>
          <cell r="AD382">
            <v>0</v>
          </cell>
          <cell r="AJ382">
            <v>0</v>
          </cell>
          <cell r="AK382">
            <v>0</v>
          </cell>
          <cell r="AL382">
            <v>0</v>
          </cell>
          <cell r="AM382">
            <v>0</v>
          </cell>
          <cell r="AN382">
            <v>0</v>
          </cell>
          <cell r="AP382">
            <v>801.02240000000006</v>
          </cell>
          <cell r="AQ382">
            <v>801.02240000000006</v>
          </cell>
          <cell r="AS382">
            <v>0</v>
          </cell>
          <cell r="AT382">
            <v>305.99055680000004</v>
          </cell>
          <cell r="AU382">
            <v>305.99055680000004</v>
          </cell>
          <cell r="AW382">
            <v>0</v>
          </cell>
          <cell r="AX382">
            <v>325.57395243520006</v>
          </cell>
          <cell r="BA382">
            <v>325.57395243520006</v>
          </cell>
          <cell r="BB382">
            <v>0</v>
          </cell>
          <cell r="BE382">
            <v>325.57395243520006</v>
          </cell>
        </row>
        <row r="383">
          <cell r="B383" t="str">
            <v>9.11.1.3</v>
          </cell>
          <cell r="C383" t="str">
            <v xml:space="preserve">               ЭУФ</v>
          </cell>
          <cell r="D383">
            <v>0</v>
          </cell>
          <cell r="E383">
            <v>0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S383">
            <v>0</v>
          </cell>
          <cell r="X383">
            <v>0</v>
          </cell>
          <cell r="AD383">
            <v>0</v>
          </cell>
          <cell r="AJ383">
            <v>0</v>
          </cell>
          <cell r="AK383">
            <v>0</v>
          </cell>
          <cell r="AL383">
            <v>0</v>
          </cell>
          <cell r="AM383">
            <v>0</v>
          </cell>
          <cell r="AN383">
            <v>0</v>
          </cell>
          <cell r="AP383">
            <v>0</v>
          </cell>
          <cell r="AQ383">
            <v>0</v>
          </cell>
          <cell r="AS383">
            <v>0</v>
          </cell>
          <cell r="AT383">
            <v>0</v>
          </cell>
          <cell r="AU383">
            <v>0</v>
          </cell>
          <cell r="AW383">
            <v>0</v>
          </cell>
          <cell r="AX383">
            <v>0</v>
          </cell>
          <cell r="BA383">
            <v>0</v>
          </cell>
          <cell r="BB383">
            <v>0</v>
          </cell>
          <cell r="BE383">
            <v>0</v>
          </cell>
        </row>
        <row r="384">
          <cell r="B384" t="str">
            <v>9.11.1.4</v>
          </cell>
          <cell r="C384" t="str">
            <v xml:space="preserve">               НП АТС</v>
          </cell>
          <cell r="D384">
            <v>0</v>
          </cell>
          <cell r="E384">
            <v>0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S384">
            <v>0</v>
          </cell>
          <cell r="X384">
            <v>0</v>
          </cell>
          <cell r="AD384">
            <v>0</v>
          </cell>
          <cell r="AJ384">
            <v>0</v>
          </cell>
          <cell r="AK384">
            <v>0</v>
          </cell>
          <cell r="AL384">
            <v>0</v>
          </cell>
          <cell r="AM384">
            <v>0</v>
          </cell>
          <cell r="AN384">
            <v>0</v>
          </cell>
          <cell r="AP384">
            <v>0</v>
          </cell>
          <cell r="AQ384">
            <v>0</v>
          </cell>
          <cell r="AS384">
            <v>0</v>
          </cell>
          <cell r="AT384">
            <v>0</v>
          </cell>
          <cell r="AU384">
            <v>0</v>
          </cell>
          <cell r="AW384">
            <v>0</v>
          </cell>
          <cell r="AX384">
            <v>0</v>
          </cell>
          <cell r="BA384">
            <v>0</v>
          </cell>
          <cell r="BB384">
            <v>0</v>
          </cell>
          <cell r="BE384">
            <v>0</v>
          </cell>
        </row>
        <row r="385">
          <cell r="B385" t="str">
            <v>9.11.1.5</v>
          </cell>
          <cell r="C385" t="str">
            <v xml:space="preserve">               НП Гарантирующих поставщиков</v>
          </cell>
          <cell r="D385">
            <v>0</v>
          </cell>
          <cell r="E385">
            <v>0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S385">
            <v>0</v>
          </cell>
          <cell r="X385">
            <v>0</v>
          </cell>
          <cell r="AD385">
            <v>0</v>
          </cell>
          <cell r="AJ385">
            <v>0</v>
          </cell>
          <cell r="AK385">
            <v>0</v>
          </cell>
          <cell r="AL385">
            <v>0</v>
          </cell>
          <cell r="AM385">
            <v>0</v>
          </cell>
          <cell r="AN385">
            <v>0</v>
          </cell>
          <cell r="AP385">
            <v>0</v>
          </cell>
          <cell r="AQ385">
            <v>0</v>
          </cell>
          <cell r="AS385">
            <v>0</v>
          </cell>
          <cell r="AT385">
            <v>0</v>
          </cell>
          <cell r="AU385">
            <v>0</v>
          </cell>
          <cell r="AW385">
            <v>0</v>
          </cell>
          <cell r="AX385">
            <v>0</v>
          </cell>
          <cell r="BA385">
            <v>0</v>
          </cell>
          <cell r="BB385">
            <v>0</v>
          </cell>
          <cell r="BE385">
            <v>0</v>
          </cell>
        </row>
        <row r="386">
          <cell r="B386" t="str">
            <v>9.11.1.6</v>
          </cell>
          <cell r="C386" t="str">
            <v xml:space="preserve">               НП ВТИ</v>
          </cell>
          <cell r="D386">
            <v>0</v>
          </cell>
          <cell r="E386">
            <v>0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S386">
            <v>0</v>
          </cell>
          <cell r="X386">
            <v>0</v>
          </cell>
          <cell r="AD386">
            <v>0</v>
          </cell>
          <cell r="AJ386">
            <v>0</v>
          </cell>
          <cell r="AK386">
            <v>0</v>
          </cell>
          <cell r="AL386">
            <v>0</v>
          </cell>
          <cell r="AM386">
            <v>0</v>
          </cell>
          <cell r="AN386">
            <v>0</v>
          </cell>
          <cell r="AP386">
            <v>0</v>
          </cell>
          <cell r="AQ386">
            <v>0</v>
          </cell>
          <cell r="AS386">
            <v>0</v>
          </cell>
          <cell r="AT386">
            <v>0</v>
          </cell>
          <cell r="AU386">
            <v>0</v>
          </cell>
          <cell r="AW386">
            <v>0</v>
          </cell>
          <cell r="AX386">
            <v>0</v>
          </cell>
          <cell r="BA386">
            <v>0</v>
          </cell>
          <cell r="BB386">
            <v>0</v>
          </cell>
          <cell r="BE386">
            <v>0</v>
          </cell>
        </row>
        <row r="387">
          <cell r="B387" t="str">
            <v>9.11.1.7</v>
          </cell>
          <cell r="C387" t="str">
            <v>взносы в фонды, созданные по инициативе администрации и включенные в тарифы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S387">
            <v>0</v>
          </cell>
          <cell r="X387">
            <v>0</v>
          </cell>
          <cell r="AD387">
            <v>0</v>
          </cell>
          <cell r="AJ387">
            <v>0</v>
          </cell>
          <cell r="AK387">
            <v>0</v>
          </cell>
          <cell r="AL387">
            <v>0</v>
          </cell>
          <cell r="AM387">
            <v>0</v>
          </cell>
          <cell r="AN387">
            <v>0</v>
          </cell>
          <cell r="AP387">
            <v>0</v>
          </cell>
          <cell r="AQ387">
            <v>0</v>
          </cell>
          <cell r="AS387">
            <v>0</v>
          </cell>
          <cell r="AT387">
            <v>0</v>
          </cell>
          <cell r="AU387">
            <v>0</v>
          </cell>
          <cell r="AW387">
            <v>0</v>
          </cell>
          <cell r="AX387">
            <v>0</v>
          </cell>
          <cell r="BA387">
            <v>0</v>
          </cell>
          <cell r="BB387">
            <v>0</v>
          </cell>
          <cell r="BE387">
            <v>0</v>
          </cell>
        </row>
        <row r="388">
          <cell r="B388" t="str">
            <v>9.11.2</v>
          </cell>
          <cell r="C388" t="str">
            <v>судебные издержки</v>
          </cell>
          <cell r="D388">
            <v>659.01479999999992</v>
          </cell>
          <cell r="E388">
            <v>286.596</v>
          </cell>
          <cell r="F388">
            <v>50.418799999999997</v>
          </cell>
          <cell r="G388">
            <v>160</v>
          </cell>
          <cell r="H388">
            <v>162</v>
          </cell>
          <cell r="I388">
            <v>1387</v>
          </cell>
          <cell r="J388">
            <v>286.60000000000002</v>
          </cell>
          <cell r="K388">
            <v>50.4</v>
          </cell>
          <cell r="L388">
            <v>1050</v>
          </cell>
          <cell r="M388">
            <v>0</v>
          </cell>
          <cell r="N388">
            <v>1387</v>
          </cell>
          <cell r="O388">
            <v>286.60000000000002</v>
          </cell>
          <cell r="P388">
            <v>50.4</v>
          </cell>
          <cell r="Q388">
            <v>1050</v>
          </cell>
          <cell r="S388">
            <v>0</v>
          </cell>
          <cell r="X388">
            <v>0</v>
          </cell>
          <cell r="AD388">
            <v>728</v>
          </cell>
          <cell r="AG388">
            <v>890</v>
          </cell>
          <cell r="AH388">
            <v>728</v>
          </cell>
          <cell r="AJ388">
            <v>1.4799999999922875E-2</v>
          </cell>
          <cell r="AK388">
            <v>-4.0000000000190994E-3</v>
          </cell>
          <cell r="AL388">
            <v>1.4799999999979718E-2</v>
          </cell>
          <cell r="AM388">
            <v>1.4799999999922875E-2</v>
          </cell>
          <cell r="AN388">
            <v>1.4799999999922875E-2</v>
          </cell>
          <cell r="AP388">
            <v>0</v>
          </cell>
          <cell r="AQ388">
            <v>0</v>
          </cell>
          <cell r="AS388">
            <v>-727.98520000000008</v>
          </cell>
          <cell r="AT388">
            <v>0</v>
          </cell>
          <cell r="AU388">
            <v>0</v>
          </cell>
          <cell r="AW388">
            <v>-727.98520000000008</v>
          </cell>
          <cell r="AX388">
            <v>0</v>
          </cell>
          <cell r="BA388">
            <v>-727.98520000000008</v>
          </cell>
          <cell r="BB388">
            <v>0</v>
          </cell>
          <cell r="BE388">
            <v>-727.98520000000008</v>
          </cell>
        </row>
        <row r="389">
          <cell r="B389" t="str">
            <v>9.11.3</v>
          </cell>
          <cell r="C389" t="str">
            <v>расходы на экологию</v>
          </cell>
          <cell r="D389">
            <v>0</v>
          </cell>
          <cell r="E389">
            <v>0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S389">
            <v>0</v>
          </cell>
          <cell r="X389">
            <v>0</v>
          </cell>
          <cell r="AD389">
            <v>0</v>
          </cell>
          <cell r="AJ389">
            <v>0</v>
          </cell>
          <cell r="AK389">
            <v>0</v>
          </cell>
          <cell r="AL389">
            <v>0</v>
          </cell>
          <cell r="AM389">
            <v>0</v>
          </cell>
          <cell r="AN389">
            <v>0</v>
          </cell>
          <cell r="AP389">
            <v>0</v>
          </cell>
          <cell r="AQ389">
            <v>0</v>
          </cell>
          <cell r="AS389">
            <v>0</v>
          </cell>
          <cell r="AT389">
            <v>0</v>
          </cell>
          <cell r="AU389">
            <v>0</v>
          </cell>
          <cell r="AW389">
            <v>0</v>
          </cell>
          <cell r="AX389">
            <v>0</v>
          </cell>
          <cell r="BA389">
            <v>0</v>
          </cell>
          <cell r="BB389">
            <v>0</v>
          </cell>
          <cell r="BE389">
            <v>0</v>
          </cell>
        </row>
        <row r="390">
          <cell r="B390" t="str">
            <v>9.11.4</v>
          </cell>
          <cell r="C390" t="str">
            <v>издержки по исполнительному производству</v>
          </cell>
          <cell r="D390">
            <v>394</v>
          </cell>
          <cell r="E390">
            <v>0</v>
          </cell>
          <cell r="F390">
            <v>0</v>
          </cell>
          <cell r="G390">
            <v>205.5</v>
          </cell>
          <cell r="H390">
            <v>188.5</v>
          </cell>
          <cell r="I390">
            <v>394</v>
          </cell>
          <cell r="J390">
            <v>0</v>
          </cell>
          <cell r="K390">
            <v>0</v>
          </cell>
          <cell r="L390">
            <v>0</v>
          </cell>
          <cell r="M390">
            <v>394</v>
          </cell>
          <cell r="N390">
            <v>394</v>
          </cell>
          <cell r="R390">
            <v>394</v>
          </cell>
          <cell r="S390">
            <v>0</v>
          </cell>
          <cell r="X390">
            <v>0</v>
          </cell>
          <cell r="AD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205.5</v>
          </cell>
          <cell r="AN390">
            <v>0</v>
          </cell>
          <cell r="AP390">
            <v>0</v>
          </cell>
          <cell r="AQ390">
            <v>0</v>
          </cell>
          <cell r="AS390">
            <v>0</v>
          </cell>
          <cell r="AT390">
            <v>0</v>
          </cell>
          <cell r="AU390">
            <v>0</v>
          </cell>
          <cell r="AW390">
            <v>0</v>
          </cell>
          <cell r="AX390">
            <v>0</v>
          </cell>
          <cell r="BA390">
            <v>0</v>
          </cell>
          <cell r="BB390">
            <v>0</v>
          </cell>
          <cell r="BE390">
            <v>0</v>
          </cell>
        </row>
        <row r="391">
          <cell r="B391" t="str">
            <v>9.11.5</v>
          </cell>
          <cell r="C391" t="str">
            <v>благотворительность</v>
          </cell>
          <cell r="D391">
            <v>183</v>
          </cell>
          <cell r="E391">
            <v>10</v>
          </cell>
          <cell r="F391">
            <v>0</v>
          </cell>
          <cell r="G391">
            <v>50</v>
          </cell>
          <cell r="H391">
            <v>123</v>
          </cell>
          <cell r="I391">
            <v>183</v>
          </cell>
          <cell r="J391">
            <v>0</v>
          </cell>
          <cell r="K391">
            <v>0</v>
          </cell>
          <cell r="L391">
            <v>0</v>
          </cell>
          <cell r="M391">
            <v>183</v>
          </cell>
          <cell r="N391">
            <v>183</v>
          </cell>
          <cell r="R391">
            <v>183</v>
          </cell>
          <cell r="S391">
            <v>0</v>
          </cell>
          <cell r="X391">
            <v>0</v>
          </cell>
          <cell r="AD391">
            <v>0</v>
          </cell>
          <cell r="AJ391">
            <v>0</v>
          </cell>
          <cell r="AK391">
            <v>10</v>
          </cell>
          <cell r="AL391">
            <v>10</v>
          </cell>
          <cell r="AM391">
            <v>60</v>
          </cell>
          <cell r="AN391">
            <v>0</v>
          </cell>
          <cell r="AP391">
            <v>0</v>
          </cell>
          <cell r="AQ391">
            <v>0</v>
          </cell>
          <cell r="AS391">
            <v>0</v>
          </cell>
          <cell r="AT391">
            <v>0</v>
          </cell>
          <cell r="AU391">
            <v>0</v>
          </cell>
          <cell r="AW391">
            <v>0</v>
          </cell>
          <cell r="AX391">
            <v>0</v>
          </cell>
          <cell r="BA391">
            <v>0</v>
          </cell>
          <cell r="BB391">
            <v>0</v>
          </cell>
          <cell r="BE391">
            <v>0</v>
          </cell>
        </row>
        <row r="392">
          <cell r="B392" t="str">
            <v>9.12</v>
          </cell>
          <cell r="C392" t="str">
            <v>Прочие расходы (чрезвычайные)*</v>
          </cell>
          <cell r="D392">
            <v>0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  <cell r="AP392">
            <v>0</v>
          </cell>
          <cell r="AQ392">
            <v>0</v>
          </cell>
          <cell r="AS392">
            <v>0</v>
          </cell>
          <cell r="AT392">
            <v>0</v>
          </cell>
          <cell r="AU392">
            <v>0</v>
          </cell>
          <cell r="AW392">
            <v>0</v>
          </cell>
          <cell r="AX392">
            <v>0</v>
          </cell>
          <cell r="BA392">
            <v>0</v>
          </cell>
          <cell r="BB392">
            <v>0</v>
          </cell>
          <cell r="BE392">
            <v>0</v>
          </cell>
        </row>
        <row r="393">
          <cell r="B393" t="str">
            <v>9.13</v>
          </cell>
          <cell r="C393" t="str">
            <v>Другие прочие расходы (остальные)*</v>
          </cell>
          <cell r="D393">
            <v>15595.351302200001</v>
          </cell>
          <cell r="E393">
            <v>4602.0134400000006</v>
          </cell>
          <cell r="F393">
            <v>1037.1459821999997</v>
          </cell>
          <cell r="G393">
            <v>4320.9293399999997</v>
          </cell>
          <cell r="H393">
            <v>5635.2625399999997</v>
          </cell>
          <cell r="I393">
            <v>9964.1</v>
          </cell>
          <cell r="J393">
            <v>1038.4000000000001</v>
          </cell>
          <cell r="K393">
            <v>1019.1999999999999</v>
          </cell>
          <cell r="L393">
            <v>1309.9000000000001</v>
          </cell>
          <cell r="M393">
            <v>6596.6</v>
          </cell>
          <cell r="N393">
            <v>9964.1</v>
          </cell>
          <cell r="O393">
            <v>1038.4000000000001</v>
          </cell>
          <cell r="P393">
            <v>1019.1999999999999</v>
          </cell>
          <cell r="Q393">
            <v>1309.9000000000001</v>
          </cell>
          <cell r="R393">
            <v>6596.6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  <cell r="AA393">
            <v>0</v>
          </cell>
          <cell r="AB393">
            <v>0</v>
          </cell>
          <cell r="AC393">
            <v>7053</v>
          </cell>
          <cell r="AD393">
            <v>0</v>
          </cell>
          <cell r="AE393">
            <v>0</v>
          </cell>
          <cell r="AF393">
            <v>21.7</v>
          </cell>
          <cell r="AG393">
            <v>0</v>
          </cell>
          <cell r="AH393">
            <v>0</v>
          </cell>
          <cell r="AI393">
            <v>3489.3999999999996</v>
          </cell>
          <cell r="AJ393">
            <v>2067.8513021999997</v>
          </cell>
          <cell r="AK393">
            <v>1.3440000000628061E-2</v>
          </cell>
          <cell r="AL393">
            <v>39.659422200000407</v>
          </cell>
          <cell r="AM393">
            <v>3028.9887622000001</v>
          </cell>
          <cell r="AN393">
            <v>2067.8513021999997</v>
          </cell>
          <cell r="AP393">
            <v>12257.9</v>
          </cell>
          <cell r="AS393">
            <v>14325.751302199998</v>
          </cell>
          <cell r="AT393">
            <v>14674.9</v>
          </cell>
          <cell r="AU393">
            <v>14674.9</v>
          </cell>
          <cell r="AW393">
            <v>14325.7513022</v>
          </cell>
          <cell r="AX393">
            <v>12087.093880960001</v>
          </cell>
          <cell r="AY393">
            <v>10456.9</v>
          </cell>
          <cell r="AZ393">
            <v>13353.1</v>
          </cell>
          <cell r="BA393">
            <v>29309.045183160004</v>
          </cell>
          <cell r="BB393">
            <v>0</v>
          </cell>
          <cell r="BE393">
            <v>15955.945183160004</v>
          </cell>
        </row>
        <row r="394">
          <cell r="B394" t="str">
            <v>10.</v>
          </cell>
          <cell r="C394" t="str">
            <v>ВСЕГО ОТТОК  ПО ОПЕРАЦИОННОЙ ДЕЯТЕЛЬНОСТИ</v>
          </cell>
          <cell r="D394">
            <v>3329944.5545438821</v>
          </cell>
          <cell r="E394">
            <v>819719.69855999993</v>
          </cell>
          <cell r="F394">
            <v>809895.47299208201</v>
          </cell>
          <cell r="G394">
            <v>835066.45422339998</v>
          </cell>
          <cell r="H394">
            <v>865262.9287684001</v>
          </cell>
          <cell r="I394">
            <v>3342299.9599999995</v>
          </cell>
          <cell r="J394">
            <v>760730.8</v>
          </cell>
          <cell r="K394">
            <v>825299.66</v>
          </cell>
          <cell r="L394">
            <v>791351.89999999991</v>
          </cell>
          <cell r="M394">
            <v>964917.59999999974</v>
          </cell>
          <cell r="N394">
            <v>2271787.16</v>
          </cell>
          <cell r="O394">
            <v>488553.2</v>
          </cell>
          <cell r="P394">
            <v>569056.8600000001</v>
          </cell>
          <cell r="Q394">
            <v>521889.3</v>
          </cell>
          <cell r="R394">
            <v>692287.79999999993</v>
          </cell>
          <cell r="S394">
            <v>1070512.7999999998</v>
          </cell>
          <cell r="T394">
            <v>272177.59999999998</v>
          </cell>
          <cell r="U394">
            <v>256242.8</v>
          </cell>
          <cell r="V394">
            <v>269462.59999999998</v>
          </cell>
          <cell r="W394">
            <v>272629.8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  <cell r="AB394">
            <v>0</v>
          </cell>
          <cell r="AC394">
            <v>45699.400000000009</v>
          </cell>
          <cell r="AD394">
            <v>122833</v>
          </cell>
          <cell r="AE394">
            <v>62628.1</v>
          </cell>
          <cell r="AF394">
            <v>112722.40000000001</v>
          </cell>
          <cell r="AG394">
            <v>112786.3</v>
          </cell>
          <cell r="AH394">
            <v>122833</v>
          </cell>
          <cell r="AI394">
            <v>132098.80000000002</v>
          </cell>
          <cell r="AJ394">
            <v>196876.99454388194</v>
          </cell>
          <cell r="AK394">
            <v>208016.39855999991</v>
          </cell>
          <cell r="AL394">
            <v>242706.51155208203</v>
          </cell>
          <cell r="AM394">
            <v>286484.96577548201</v>
          </cell>
          <cell r="AN394">
            <v>196876.99454388194</v>
          </cell>
          <cell r="AP394">
            <v>3086200.3720167475</v>
          </cell>
          <cell r="AQ394">
            <v>3205013.5801389501</v>
          </cell>
          <cell r="AR394">
            <v>0</v>
          </cell>
          <cell r="AS394">
            <v>-44769.213578320894</v>
          </cell>
          <cell r="AT394">
            <v>3494241.7266377988</v>
          </cell>
          <cell r="AU394">
            <v>3888276.4051947193</v>
          </cell>
          <cell r="AV394">
            <v>0</v>
          </cell>
          <cell r="AW394">
            <v>-438803.89213524084</v>
          </cell>
          <cell r="AX394">
            <v>3858099.6481665978</v>
          </cell>
          <cell r="AY394">
            <v>4260006.84</v>
          </cell>
          <cell r="AZ394">
            <v>590855.19999999995</v>
          </cell>
          <cell r="BA394">
            <v>-249855.88396864326</v>
          </cell>
          <cell r="BB394">
            <v>126939.28057214592</v>
          </cell>
          <cell r="BC394">
            <v>0</v>
          </cell>
          <cell r="BD394">
            <v>0</v>
          </cell>
          <cell r="BE394">
            <v>-713771.8033964975</v>
          </cell>
        </row>
        <row r="396">
          <cell r="B396" t="str">
            <v>11</v>
          </cell>
          <cell r="C396" t="str">
            <v xml:space="preserve">Транзитные операции </v>
          </cell>
          <cell r="D396">
            <v>543.69999999983702</v>
          </cell>
          <cell r="E396">
            <v>403.89999999990687</v>
          </cell>
          <cell r="F396">
            <v>139.79999999993015</v>
          </cell>
          <cell r="G396">
            <v>0</v>
          </cell>
          <cell r="H396">
            <v>0</v>
          </cell>
          <cell r="I396">
            <v>543.69999999983702</v>
          </cell>
          <cell r="J396">
            <v>403.89999999990687</v>
          </cell>
          <cell r="K396">
            <v>139.79999999993015</v>
          </cell>
          <cell r="L396">
            <v>0</v>
          </cell>
          <cell r="M396">
            <v>0</v>
          </cell>
          <cell r="N396">
            <v>543.69999999983702</v>
          </cell>
          <cell r="O396">
            <v>403.89999999990687</v>
          </cell>
          <cell r="P396">
            <v>139.79999999993015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A396">
            <v>0</v>
          </cell>
          <cell r="AB396">
            <v>0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0</v>
          </cell>
          <cell r="AH396">
            <v>0</v>
          </cell>
          <cell r="AI396">
            <v>0</v>
          </cell>
          <cell r="AJ396">
            <v>0</v>
          </cell>
          <cell r="AK396">
            <v>0</v>
          </cell>
          <cell r="AL396">
            <v>0</v>
          </cell>
          <cell r="AM396">
            <v>0</v>
          </cell>
          <cell r="AN396">
            <v>0</v>
          </cell>
          <cell r="AP396">
            <v>0</v>
          </cell>
          <cell r="AQ396">
            <v>0</v>
          </cell>
          <cell r="AR396">
            <v>0</v>
          </cell>
          <cell r="AS396">
            <v>0</v>
          </cell>
          <cell r="AT396">
            <v>0</v>
          </cell>
          <cell r="AU396">
            <v>0</v>
          </cell>
          <cell r="AV396">
            <v>0</v>
          </cell>
          <cell r="AW396">
            <v>0</v>
          </cell>
          <cell r="AX396">
            <v>0</v>
          </cell>
          <cell r="AY396">
            <v>0</v>
          </cell>
          <cell r="AZ396">
            <v>0</v>
          </cell>
          <cell r="BA396">
            <v>0</v>
          </cell>
          <cell r="BB396">
            <v>0</v>
          </cell>
          <cell r="BC396">
            <v>0</v>
          </cell>
          <cell r="BD396">
            <v>0</v>
          </cell>
          <cell r="BE396">
            <v>0</v>
          </cell>
        </row>
        <row r="397">
          <cell r="B397" t="str">
            <v>11.1</v>
          </cell>
          <cell r="C397" t="str">
            <v>Выбытия по агентским договорам</v>
          </cell>
          <cell r="D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S397">
            <v>0</v>
          </cell>
          <cell r="X397">
            <v>0</v>
          </cell>
          <cell r="AD397">
            <v>0</v>
          </cell>
          <cell r="AJ397">
            <v>0</v>
          </cell>
          <cell r="AK397">
            <v>0</v>
          </cell>
          <cell r="AL397">
            <v>0</v>
          </cell>
          <cell r="AM397">
            <v>0</v>
          </cell>
          <cell r="AN397">
            <v>0</v>
          </cell>
          <cell r="AS397">
            <v>0</v>
          </cell>
          <cell r="AW397">
            <v>0</v>
          </cell>
          <cell r="BA397">
            <v>0</v>
          </cell>
          <cell r="BE397">
            <v>0</v>
          </cell>
        </row>
        <row r="398">
          <cell r="B398" t="str">
            <v>11.2</v>
          </cell>
          <cell r="C398" t="str">
            <v>Прочие транзитные операции</v>
          </cell>
          <cell r="D398">
            <v>543.69999999983702</v>
          </cell>
          <cell r="E398">
            <v>403.89999999990687</v>
          </cell>
          <cell r="F398">
            <v>139.79999999993015</v>
          </cell>
          <cell r="I398">
            <v>543.69999999983702</v>
          </cell>
          <cell r="J398">
            <v>403.89999999990687</v>
          </cell>
          <cell r="K398">
            <v>139.79999999993015</v>
          </cell>
          <cell r="L398">
            <v>0</v>
          </cell>
          <cell r="M398">
            <v>0</v>
          </cell>
          <cell r="N398">
            <v>543.69999999983702</v>
          </cell>
          <cell r="O398">
            <v>403.89999999990687</v>
          </cell>
          <cell r="P398">
            <v>139.79999999993015</v>
          </cell>
          <cell r="S398">
            <v>0</v>
          </cell>
          <cell r="X398">
            <v>0</v>
          </cell>
          <cell r="AD398">
            <v>0</v>
          </cell>
          <cell r="AJ398">
            <v>0</v>
          </cell>
          <cell r="AK398">
            <v>0</v>
          </cell>
          <cell r="AL398">
            <v>0</v>
          </cell>
          <cell r="AM398">
            <v>0</v>
          </cell>
          <cell r="AN398">
            <v>0</v>
          </cell>
          <cell r="AS398">
            <v>0</v>
          </cell>
          <cell r="AW398">
            <v>0</v>
          </cell>
          <cell r="BA398">
            <v>0</v>
          </cell>
          <cell r="BE398">
            <v>0</v>
          </cell>
        </row>
        <row r="399">
          <cell r="B399" t="str">
            <v>11</v>
          </cell>
          <cell r="C399" t="str">
            <v xml:space="preserve">ВСЕГО ТРАНЗИТНЫЕ ОПЕРАЦИИ </v>
          </cell>
          <cell r="D399">
            <v>543.69999999983702</v>
          </cell>
          <cell r="E399">
            <v>403.89999999990687</v>
          </cell>
          <cell r="F399">
            <v>139.79999999993015</v>
          </cell>
          <cell r="G399">
            <v>0</v>
          </cell>
          <cell r="H399">
            <v>0</v>
          </cell>
          <cell r="I399">
            <v>543.69999999983702</v>
          </cell>
          <cell r="J399">
            <v>403.89999999990687</v>
          </cell>
          <cell r="K399">
            <v>139.79999999993015</v>
          </cell>
          <cell r="L399">
            <v>0</v>
          </cell>
          <cell r="M399">
            <v>0</v>
          </cell>
          <cell r="N399">
            <v>543.69999999983702</v>
          </cell>
          <cell r="O399">
            <v>403.89999999990687</v>
          </cell>
          <cell r="P399">
            <v>139.79999999993015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P399">
            <v>0</v>
          </cell>
          <cell r="AQ399">
            <v>0</v>
          </cell>
          <cell r="AR399">
            <v>0</v>
          </cell>
          <cell r="AS399">
            <v>0</v>
          </cell>
          <cell r="AT399">
            <v>0</v>
          </cell>
          <cell r="AU399">
            <v>0</v>
          </cell>
          <cell r="AV399">
            <v>0</v>
          </cell>
          <cell r="AW399">
            <v>0</v>
          </cell>
          <cell r="AX399">
            <v>0</v>
          </cell>
          <cell r="AY399">
            <v>0</v>
          </cell>
          <cell r="AZ399">
            <v>0</v>
          </cell>
          <cell r="BA399">
            <v>0</v>
          </cell>
          <cell r="BB399">
            <v>0</v>
          </cell>
          <cell r="BC399">
            <v>0</v>
          </cell>
          <cell r="BD399">
            <v>0</v>
          </cell>
          <cell r="BE399">
            <v>0</v>
          </cell>
        </row>
        <row r="401">
          <cell r="B401" t="str">
            <v>10а</v>
          </cell>
          <cell r="C401" t="str">
            <v xml:space="preserve">Из строки 10 "Всего расходы по операционной деятельности" ЗАТРАТЫ НА РЕМОНТЫ, в том числе: </v>
          </cell>
          <cell r="D401">
            <v>107877.73379999999</v>
          </cell>
          <cell r="E401">
            <v>2086.4560000000001</v>
          </cell>
          <cell r="F401">
            <v>36943.837800000001</v>
          </cell>
          <cell r="G401">
            <v>50583.619999999995</v>
          </cell>
          <cell r="H401">
            <v>18263.82</v>
          </cell>
          <cell r="I401">
            <v>113895.29999999999</v>
          </cell>
          <cell r="J401">
            <v>5771.4000000000005</v>
          </cell>
          <cell r="K401">
            <v>31495.200000000001</v>
          </cell>
          <cell r="L401">
            <v>32467.599999999999</v>
          </cell>
          <cell r="M401">
            <v>44161.1</v>
          </cell>
          <cell r="N401">
            <v>113895.29999999999</v>
          </cell>
          <cell r="O401">
            <v>5771.4000000000005</v>
          </cell>
          <cell r="P401">
            <v>31495.200000000001</v>
          </cell>
          <cell r="Q401">
            <v>32467.599999999999</v>
          </cell>
          <cell r="R401">
            <v>44161.1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Z401">
            <v>0</v>
          </cell>
          <cell r="AA401">
            <v>0</v>
          </cell>
          <cell r="AB401">
            <v>0</v>
          </cell>
          <cell r="AC401">
            <v>250.6</v>
          </cell>
          <cell r="AD401">
            <v>0</v>
          </cell>
          <cell r="AE401">
            <v>0</v>
          </cell>
          <cell r="AF401">
            <v>4054.8</v>
          </cell>
          <cell r="AG401">
            <v>0</v>
          </cell>
          <cell r="AH401">
            <v>0</v>
          </cell>
          <cell r="AI401">
            <v>21765.300000000003</v>
          </cell>
          <cell r="AJ401">
            <v>15497.133799999992</v>
          </cell>
          <cell r="AK401">
            <v>17829.755999999998</v>
          </cell>
          <cell r="AL401">
            <v>27333.193800000001</v>
          </cell>
          <cell r="AM401">
            <v>41394.413800000002</v>
          </cell>
          <cell r="AN401">
            <v>15497.133799999992</v>
          </cell>
          <cell r="AP401">
            <v>124038.75199999998</v>
          </cell>
          <cell r="AQ401">
            <v>122410.56</v>
          </cell>
          <cell r="AR401">
            <v>0</v>
          </cell>
          <cell r="AS401">
            <v>17125.325799999977</v>
          </cell>
          <cell r="AT401">
            <v>132125.79399999999</v>
          </cell>
          <cell r="AU401">
            <v>132125.79399999999</v>
          </cell>
          <cell r="AV401">
            <v>0</v>
          </cell>
          <cell r="AW401">
            <v>17125.325799999977</v>
          </cell>
          <cell r="AX401">
            <v>140581.844816</v>
          </cell>
          <cell r="AY401">
            <v>140679.70000000001</v>
          </cell>
          <cell r="AZ401">
            <v>0</v>
          </cell>
          <cell r="BA401">
            <v>17027.470615999984</v>
          </cell>
          <cell r="BB401">
            <v>24324.005047999995</v>
          </cell>
          <cell r="BC401">
            <v>0</v>
          </cell>
          <cell r="BD401">
            <v>0</v>
          </cell>
          <cell r="BE401">
            <v>41351.475663999983</v>
          </cell>
        </row>
        <row r="402">
          <cell r="B402" t="str">
            <v>10а.1.</v>
          </cell>
          <cell r="C402" t="str">
            <v>Хоз. способ</v>
          </cell>
          <cell r="D402">
            <v>77399.774999999994</v>
          </cell>
          <cell r="E402">
            <v>2086.4560000000001</v>
          </cell>
          <cell r="F402">
            <v>30546.138999999999</v>
          </cell>
          <cell r="G402">
            <v>32432.859999999997</v>
          </cell>
          <cell r="H402">
            <v>12334.32</v>
          </cell>
          <cell r="I402">
            <v>85087.3</v>
          </cell>
          <cell r="J402">
            <v>4575.1000000000004</v>
          </cell>
          <cell r="K402">
            <v>23016.7</v>
          </cell>
          <cell r="L402">
            <v>22858.5</v>
          </cell>
          <cell r="M402">
            <v>34637</v>
          </cell>
          <cell r="N402">
            <v>85087.3</v>
          </cell>
          <cell r="O402">
            <v>4575.1000000000004</v>
          </cell>
          <cell r="P402">
            <v>23016.7</v>
          </cell>
          <cell r="Q402">
            <v>22858.5</v>
          </cell>
          <cell r="R402">
            <v>34637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18819.800000000003</v>
          </cell>
          <cell r="AJ402">
            <v>11132.274999999996</v>
          </cell>
          <cell r="AK402">
            <v>16331.155999999999</v>
          </cell>
          <cell r="AL402">
            <v>23860.595000000001</v>
          </cell>
          <cell r="AM402">
            <v>33434.955000000002</v>
          </cell>
          <cell r="AN402">
            <v>11132.274999999996</v>
          </cell>
          <cell r="AP402">
            <v>31143.96</v>
          </cell>
          <cell r="AQ402">
            <v>31143.96</v>
          </cell>
          <cell r="AR402">
            <v>0</v>
          </cell>
          <cell r="AS402">
            <v>11132.274999999996</v>
          </cell>
          <cell r="AT402">
            <v>33027.86</v>
          </cell>
          <cell r="AU402">
            <v>33027.86</v>
          </cell>
          <cell r="AV402">
            <v>0</v>
          </cell>
          <cell r="AW402">
            <v>11132.274999999996</v>
          </cell>
          <cell r="AX402">
            <v>35141.643040000003</v>
          </cell>
          <cell r="AY402">
            <v>35239.5</v>
          </cell>
          <cell r="AZ402">
            <v>0</v>
          </cell>
          <cell r="BA402">
            <v>11034.418039999999</v>
          </cell>
          <cell r="BB402">
            <v>24324.005047999995</v>
          </cell>
          <cell r="BC402">
            <v>0</v>
          </cell>
          <cell r="BD402">
            <v>0</v>
          </cell>
          <cell r="BE402">
            <v>35358.423087999996</v>
          </cell>
        </row>
        <row r="403">
          <cell r="B403" t="str">
            <v>10а.1.1.</v>
          </cell>
          <cell r="C403" t="str">
            <v xml:space="preserve">       ФОТ</v>
          </cell>
          <cell r="D403">
            <v>14034.44</v>
          </cell>
          <cell r="E403">
            <v>707.8</v>
          </cell>
          <cell r="F403">
            <v>5637.64</v>
          </cell>
          <cell r="G403">
            <v>6263</v>
          </cell>
          <cell r="H403">
            <v>1426</v>
          </cell>
          <cell r="I403">
            <v>13656.400000000001</v>
          </cell>
          <cell r="J403">
            <v>708</v>
          </cell>
          <cell r="K403">
            <v>5637</v>
          </cell>
          <cell r="L403">
            <v>6054.2</v>
          </cell>
          <cell r="M403">
            <v>1257.2</v>
          </cell>
          <cell r="N403">
            <v>13656.400000000001</v>
          </cell>
          <cell r="O403">
            <v>708</v>
          </cell>
          <cell r="P403">
            <v>5637</v>
          </cell>
          <cell r="Q403">
            <v>6054.2</v>
          </cell>
          <cell r="R403">
            <v>1257.2</v>
          </cell>
          <cell r="S403">
            <v>0</v>
          </cell>
          <cell r="X403">
            <v>0</v>
          </cell>
          <cell r="AD403">
            <v>0</v>
          </cell>
          <cell r="AI403">
            <v>3597.6</v>
          </cell>
          <cell r="AJ403">
            <v>3975.6400000000012</v>
          </cell>
          <cell r="AK403">
            <v>3597.3999999999996</v>
          </cell>
          <cell r="AL403">
            <v>3598.0400000000009</v>
          </cell>
          <cell r="AM403">
            <v>3806.8400000000011</v>
          </cell>
          <cell r="AN403">
            <v>3975.6400000000012</v>
          </cell>
          <cell r="AP403">
            <v>8841</v>
          </cell>
          <cell r="AQ403">
            <v>8841</v>
          </cell>
          <cell r="AS403">
            <v>3975.6400000000012</v>
          </cell>
          <cell r="AT403">
            <v>9336</v>
          </cell>
          <cell r="AU403">
            <v>9336</v>
          </cell>
          <cell r="AW403">
            <v>3975.6400000000012</v>
          </cell>
          <cell r="AX403">
            <v>9933.5040000000008</v>
          </cell>
          <cell r="AY403">
            <v>9333.2999999999993</v>
          </cell>
          <cell r="BA403">
            <v>4575.8440000000028</v>
          </cell>
          <cell r="BB403">
            <v>0</v>
          </cell>
          <cell r="BE403">
            <v>4575.8440000000028</v>
          </cell>
        </row>
        <row r="404">
          <cell r="B404" t="str">
            <v>10а.1.2.</v>
          </cell>
          <cell r="C404" t="str">
            <v xml:space="preserve">       ЕСН</v>
          </cell>
          <cell r="D404">
            <v>3692.44</v>
          </cell>
          <cell r="E404">
            <v>181.9</v>
          </cell>
          <cell r="F404">
            <v>1479.54</v>
          </cell>
          <cell r="G404">
            <v>1653</v>
          </cell>
          <cell r="H404">
            <v>378</v>
          </cell>
          <cell r="I404">
            <v>3942.3</v>
          </cell>
          <cell r="J404">
            <v>182</v>
          </cell>
          <cell r="K404">
            <v>1480</v>
          </cell>
          <cell r="L404">
            <v>1255.4000000000001</v>
          </cell>
          <cell r="M404">
            <v>1024.9000000000001</v>
          </cell>
          <cell r="N404">
            <v>3942.3</v>
          </cell>
          <cell r="O404">
            <v>182</v>
          </cell>
          <cell r="P404">
            <v>1480</v>
          </cell>
          <cell r="Q404">
            <v>1255.4000000000001</v>
          </cell>
          <cell r="R404">
            <v>1024.9000000000001</v>
          </cell>
          <cell r="S404">
            <v>0</v>
          </cell>
          <cell r="X404">
            <v>0</v>
          </cell>
          <cell r="AD404">
            <v>0</v>
          </cell>
          <cell r="AI404">
            <v>1256</v>
          </cell>
          <cell r="AJ404">
            <v>1006.1399999999999</v>
          </cell>
          <cell r="AK404">
            <v>1255.9000000000001</v>
          </cell>
          <cell r="AL404">
            <v>1255.44</v>
          </cell>
          <cell r="AM404">
            <v>1653.04</v>
          </cell>
          <cell r="AN404">
            <v>1006.1399999999999</v>
          </cell>
          <cell r="AP404">
            <v>2335</v>
          </cell>
          <cell r="AQ404">
            <v>2335</v>
          </cell>
          <cell r="AS404">
            <v>1006.1399999999999</v>
          </cell>
          <cell r="AT404">
            <v>2425.9</v>
          </cell>
          <cell r="AU404">
            <v>2425.9</v>
          </cell>
          <cell r="AW404">
            <v>1006.1399999999999</v>
          </cell>
          <cell r="AX404">
            <v>2581.1576000000005</v>
          </cell>
          <cell r="AY404">
            <v>2581.1999999999998</v>
          </cell>
          <cell r="BA404">
            <v>1006.0976000000005</v>
          </cell>
          <cell r="BB404">
            <v>0</v>
          </cell>
          <cell r="BE404">
            <v>1006.0976000000005</v>
          </cell>
        </row>
        <row r="405">
          <cell r="B405" t="str">
            <v>10а.1.3.</v>
          </cell>
          <cell r="C405" t="str">
            <v xml:space="preserve">       Сырье, материалы, запасные части</v>
          </cell>
          <cell r="D405">
            <v>59672.894999999997</v>
          </cell>
          <cell r="E405">
            <v>1196.7560000000001</v>
          </cell>
          <cell r="F405">
            <v>23428.958999999999</v>
          </cell>
          <cell r="G405">
            <v>24516.859999999997</v>
          </cell>
          <cell r="H405">
            <v>10530.32</v>
          </cell>
          <cell r="I405">
            <v>67488.600000000006</v>
          </cell>
          <cell r="J405">
            <v>3685.1</v>
          </cell>
          <cell r="K405">
            <v>15899.7</v>
          </cell>
          <cell r="L405">
            <v>15548.9</v>
          </cell>
          <cell r="M405">
            <v>32354.9</v>
          </cell>
          <cell r="N405">
            <v>67488.600000000006</v>
          </cell>
          <cell r="O405">
            <v>3685.1</v>
          </cell>
          <cell r="P405">
            <v>15899.7</v>
          </cell>
          <cell r="Q405">
            <v>15548.9</v>
          </cell>
          <cell r="R405">
            <v>32354.9</v>
          </cell>
          <cell r="S405">
            <v>0</v>
          </cell>
          <cell r="X405">
            <v>0</v>
          </cell>
          <cell r="AD405">
            <v>0</v>
          </cell>
          <cell r="AI405">
            <v>12399.2</v>
          </cell>
          <cell r="AJ405">
            <v>4583.4949999999953</v>
          </cell>
          <cell r="AK405">
            <v>9910.8559999999998</v>
          </cell>
          <cell r="AL405">
            <v>17440.115000000002</v>
          </cell>
          <cell r="AM405">
            <v>26408.074999999997</v>
          </cell>
          <cell r="AN405">
            <v>4583.4949999999953</v>
          </cell>
          <cell r="AP405">
            <v>19967.96</v>
          </cell>
          <cell r="AQ405">
            <v>19967.96</v>
          </cell>
          <cell r="AS405">
            <v>4583.4949999999953</v>
          </cell>
          <cell r="AT405">
            <v>21265.96</v>
          </cell>
          <cell r="AU405">
            <v>21265.96</v>
          </cell>
          <cell r="AW405">
            <v>4583.4949999999953</v>
          </cell>
          <cell r="AX405">
            <v>22626.98144</v>
          </cell>
          <cell r="AY405">
            <v>23325</v>
          </cell>
          <cell r="BA405">
            <v>3885.4764399999949</v>
          </cell>
          <cell r="BB405">
            <v>24324.005047999995</v>
          </cell>
          <cell r="BE405">
            <v>28209.48148799999</v>
          </cell>
        </row>
        <row r="406">
          <cell r="B406" t="str">
            <v>10а.1.4.</v>
          </cell>
          <cell r="C406" t="str">
            <v xml:space="preserve">       Прочие затраты </v>
          </cell>
          <cell r="D406">
            <v>0</v>
          </cell>
          <cell r="E406">
            <v>0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S406">
            <v>0</v>
          </cell>
          <cell r="X406">
            <v>0</v>
          </cell>
          <cell r="AD406">
            <v>0</v>
          </cell>
          <cell r="AI406">
            <v>1567</v>
          </cell>
          <cell r="AJ406">
            <v>1567</v>
          </cell>
          <cell r="AK406">
            <v>1567</v>
          </cell>
          <cell r="AL406">
            <v>1567</v>
          </cell>
          <cell r="AM406">
            <v>1567</v>
          </cell>
          <cell r="AN406">
            <v>1567</v>
          </cell>
          <cell r="AP406">
            <v>0</v>
          </cell>
          <cell r="AQ406">
            <v>0</v>
          </cell>
          <cell r="AS406">
            <v>1567</v>
          </cell>
          <cell r="AT406">
            <v>0</v>
          </cell>
          <cell r="AU406">
            <v>0</v>
          </cell>
          <cell r="AW406">
            <v>1567</v>
          </cell>
          <cell r="AX406">
            <v>0</v>
          </cell>
          <cell r="BA406">
            <v>1567</v>
          </cell>
          <cell r="BB406">
            <v>0</v>
          </cell>
          <cell r="BE406">
            <v>1567</v>
          </cell>
        </row>
        <row r="407">
          <cell r="B407" t="str">
            <v>10а.2.</v>
          </cell>
          <cell r="C407" t="str">
            <v xml:space="preserve">Услуги сторонних ремонтных организаций </v>
          </cell>
          <cell r="D407">
            <v>30477.9588</v>
          </cell>
          <cell r="E407">
            <v>0</v>
          </cell>
          <cell r="F407">
            <v>6397.6988000000001</v>
          </cell>
          <cell r="G407">
            <v>18150.759999999998</v>
          </cell>
          <cell r="H407">
            <v>5929.5</v>
          </cell>
          <cell r="I407">
            <v>28808</v>
          </cell>
          <cell r="J407">
            <v>1196.3</v>
          </cell>
          <cell r="K407">
            <v>8478.5</v>
          </cell>
          <cell r="L407">
            <v>9609.1</v>
          </cell>
          <cell r="M407">
            <v>9524.1</v>
          </cell>
          <cell r="N407">
            <v>28808</v>
          </cell>
          <cell r="O407">
            <v>1196.3</v>
          </cell>
          <cell r="P407">
            <v>8478.5</v>
          </cell>
          <cell r="Q407">
            <v>9609.1</v>
          </cell>
          <cell r="R407">
            <v>9524.1</v>
          </cell>
          <cell r="S407">
            <v>0</v>
          </cell>
          <cell r="X407">
            <v>0</v>
          </cell>
          <cell r="AC407">
            <v>250.6</v>
          </cell>
          <cell r="AD407">
            <v>0</v>
          </cell>
          <cell r="AF407">
            <v>4054.8</v>
          </cell>
          <cell r="AI407">
            <v>2945.5</v>
          </cell>
          <cell r="AJ407">
            <v>4364.8587999999963</v>
          </cell>
          <cell r="AK407">
            <v>1498.6000000000001</v>
          </cell>
          <cell r="AL407">
            <v>3472.5988000000007</v>
          </cell>
          <cell r="AM407">
            <v>7959.4587999999976</v>
          </cell>
          <cell r="AN407">
            <v>4364.8587999999963</v>
          </cell>
          <cell r="AP407">
            <v>92894.791999999987</v>
          </cell>
          <cell r="AQ407">
            <v>91266.6</v>
          </cell>
          <cell r="AS407">
            <v>5993.0507999999827</v>
          </cell>
          <cell r="AT407">
            <v>99097.933999999994</v>
          </cell>
          <cell r="AU407">
            <v>99097.933999999994</v>
          </cell>
          <cell r="AW407">
            <v>5993.0507999999827</v>
          </cell>
          <cell r="AX407">
            <v>105440.201776</v>
          </cell>
          <cell r="AY407">
            <v>105440.2</v>
          </cell>
          <cell r="BA407">
            <v>5993.0525759999873</v>
          </cell>
          <cell r="BB407">
            <v>0</v>
          </cell>
          <cell r="BE407">
            <v>5993.0525759999873</v>
          </cell>
        </row>
        <row r="408">
          <cell r="B408" t="str">
            <v>10а.2.1.</v>
          </cell>
          <cell r="C408" t="str">
            <v xml:space="preserve">                  в том числе ремонт АИИС КУЭ</v>
          </cell>
          <cell r="D408">
            <v>0</v>
          </cell>
          <cell r="E408">
            <v>0</v>
          </cell>
          <cell r="F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S408">
            <v>0</v>
          </cell>
          <cell r="X408">
            <v>0</v>
          </cell>
          <cell r="AD408">
            <v>0</v>
          </cell>
          <cell r="AJ408">
            <v>0</v>
          </cell>
          <cell r="AK408">
            <v>0</v>
          </cell>
          <cell r="AL408">
            <v>0</v>
          </cell>
          <cell r="AM408">
            <v>0</v>
          </cell>
          <cell r="AN408">
            <v>0</v>
          </cell>
          <cell r="AS408">
            <v>0</v>
          </cell>
          <cell r="AW408">
            <v>0</v>
          </cell>
          <cell r="BA408">
            <v>0</v>
          </cell>
          <cell r="BE408">
            <v>0</v>
          </cell>
        </row>
        <row r="409">
          <cell r="B409" t="str">
            <v>10а.3.</v>
          </cell>
          <cell r="C409" t="str">
            <v>Стоимость давальческих материалов</v>
          </cell>
          <cell r="D409">
            <v>0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S409">
            <v>0</v>
          </cell>
          <cell r="X409">
            <v>0</v>
          </cell>
          <cell r="AD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  <cell r="AP409">
            <v>0</v>
          </cell>
          <cell r="AQ409">
            <v>0</v>
          </cell>
          <cell r="AS409">
            <v>0</v>
          </cell>
          <cell r="AT409">
            <v>0</v>
          </cell>
          <cell r="AU409">
            <v>0</v>
          </cell>
          <cell r="AW409">
            <v>0</v>
          </cell>
          <cell r="AX409">
            <v>0</v>
          </cell>
          <cell r="BA409">
            <v>0</v>
          </cell>
          <cell r="BB409">
            <v>0</v>
          </cell>
          <cell r="BE409">
            <v>0</v>
          </cell>
        </row>
        <row r="412">
          <cell r="B412" t="str">
            <v>№ п/п</v>
          </cell>
          <cell r="C412" t="str">
            <v>Наименование статей</v>
          </cell>
          <cell r="D412" t="str">
            <v>Возникновение обязательств или прочих оснований для финансирования по начислению</v>
          </cell>
          <cell r="I412" t="str">
            <v>Общий объем финансирования (в т.ч. ДС и неденежные расчеты)</v>
          </cell>
          <cell r="N412" t="str">
            <v>Выбытие ДС</v>
          </cell>
          <cell r="S412" t="str">
            <v>Неденежные расчеты</v>
          </cell>
          <cell r="X412" t="str">
            <v>Списание / восстановление задолженности</v>
          </cell>
          <cell r="AC412" t="str">
            <v>Активное сальдо (ДЗ и авансы выданные)</v>
          </cell>
          <cell r="AI412" t="str">
            <v>Пассивное сальдо (кредиторская задолженность)</v>
          </cell>
          <cell r="AP412" t="str">
            <v>Возникновение обязательств или прочих оснований для финансирования по начислению</v>
          </cell>
          <cell r="AQ412" t="str">
            <v>Общий объем финансирования</v>
          </cell>
          <cell r="AR412" t="str">
            <v>Сальдо на начало года</v>
          </cell>
          <cell r="AT412" t="str">
            <v>Возникновение обязательств или прочих оснований для финансирования по начислению</v>
          </cell>
          <cell r="AU412" t="str">
            <v>Общий объем финансирования</v>
          </cell>
          <cell r="AV412" t="str">
            <v>Сальдо на начало года</v>
          </cell>
          <cell r="AX412" t="str">
            <v>Возникновение обязательств или прочих оснований для финансирования по начислению</v>
          </cell>
          <cell r="AY412" t="str">
            <v>Общий объем финансирования</v>
          </cell>
          <cell r="AZ412" t="str">
            <v>Сальдо на начало года</v>
          </cell>
          <cell r="BB412" t="str">
            <v>Возникновение обязательств или прочих оснований для финансирования по начислению</v>
          </cell>
          <cell r="BC412" t="str">
            <v>Общий объем финансирования</v>
          </cell>
          <cell r="BD412" t="str">
            <v>Сальдо на начало года</v>
          </cell>
        </row>
        <row r="413">
          <cell r="D413" t="str">
            <v>Итого за год</v>
          </cell>
          <cell r="E413" t="str">
            <v>В том числе по кварталам</v>
          </cell>
          <cell r="I413" t="str">
            <v>Итого за год</v>
          </cell>
          <cell r="J413" t="str">
            <v>В том числе по кварталам</v>
          </cell>
          <cell r="N413" t="str">
            <v>Итого за год</v>
          </cell>
          <cell r="O413" t="str">
            <v>В том числе по кварталам</v>
          </cell>
          <cell r="S413" t="str">
            <v>Итого за год</v>
          </cell>
          <cell r="T413" t="str">
            <v>В том числе по кварталам</v>
          </cell>
          <cell r="X413" t="str">
            <v>Итого за год</v>
          </cell>
          <cell r="Y413" t="str">
            <v>В том числе по кварталам</v>
          </cell>
          <cell r="AC413" t="str">
            <v>На начало года</v>
          </cell>
          <cell r="AD413" t="str">
            <v>На конец года</v>
          </cell>
          <cell r="AE413" t="str">
            <v>На конец периодов</v>
          </cell>
          <cell r="AI413" t="str">
            <v>На начало года</v>
          </cell>
          <cell r="AJ413" t="str">
            <v>На конец года</v>
          </cell>
          <cell r="AK413" t="str">
            <v>На конец периодов</v>
          </cell>
          <cell r="AP413" t="str">
            <v>Итого за год</v>
          </cell>
          <cell r="AQ413" t="str">
            <v>Итого за год</v>
          </cell>
          <cell r="AR413" t="str">
            <v>Активное (авансы выданные, ДЗ)</v>
          </cell>
          <cell r="AS413" t="str">
            <v>Пассивное (кредиторская задолжен.)</v>
          </cell>
          <cell r="AT413" t="str">
            <v>Итого за год</v>
          </cell>
          <cell r="AU413" t="str">
            <v>Итого за год</v>
          </cell>
          <cell r="AV413" t="str">
            <v>Активное (авансы выданные, ДЗ)</v>
          </cell>
          <cell r="AW413" t="str">
            <v>Пассивное (кредиторская задолжен.)</v>
          </cell>
          <cell r="AX413" t="str">
            <v>Итого за год</v>
          </cell>
          <cell r="AY413" t="str">
            <v>Итого за год</v>
          </cell>
          <cell r="AZ413" t="str">
            <v>Активное (авансы выданные, ДЗ)</v>
          </cell>
          <cell r="BA413" t="str">
            <v>Пассивное (кредиторская задолжен.)</v>
          </cell>
          <cell r="BB413" t="str">
            <v>Итого за год</v>
          </cell>
          <cell r="BC413" t="str">
            <v>Итого за год</v>
          </cell>
          <cell r="BD413" t="str">
            <v>Активное (авансы выданные, ДЗ)</v>
          </cell>
          <cell r="BE413" t="str">
            <v>Пассивное (кредиторская задолжен.)</v>
          </cell>
        </row>
        <row r="414">
          <cell r="E414" t="str">
            <v>I</v>
          </cell>
          <cell r="F414" t="str">
            <v>II</v>
          </cell>
          <cell r="G414" t="str">
            <v>III</v>
          </cell>
          <cell r="H414" t="str">
            <v>IV</v>
          </cell>
          <cell r="J414" t="str">
            <v>I</v>
          </cell>
          <cell r="K414" t="str">
            <v>II</v>
          </cell>
          <cell r="L414" t="str">
            <v>III</v>
          </cell>
          <cell r="M414" t="str">
            <v>IV</v>
          </cell>
          <cell r="O414" t="str">
            <v>I</v>
          </cell>
          <cell r="P414" t="str">
            <v>II</v>
          </cell>
          <cell r="Q414" t="str">
            <v>III</v>
          </cell>
          <cell r="R414" t="str">
            <v>IV</v>
          </cell>
          <cell r="T414" t="str">
            <v>I</v>
          </cell>
          <cell r="U414" t="str">
            <v>II</v>
          </cell>
          <cell r="V414" t="str">
            <v>III</v>
          </cell>
          <cell r="W414" t="str">
            <v>IV</v>
          </cell>
          <cell r="Y414" t="str">
            <v>I</v>
          </cell>
          <cell r="Z414" t="str">
            <v>II</v>
          </cell>
          <cell r="AA414" t="str">
            <v>III</v>
          </cell>
          <cell r="AB414" t="str">
            <v>IV</v>
          </cell>
          <cell r="AE414" t="str">
            <v>I</v>
          </cell>
          <cell r="AF414" t="str">
            <v>II</v>
          </cell>
          <cell r="AG414" t="str">
            <v>III</v>
          </cell>
          <cell r="AH414" t="str">
            <v>IV</v>
          </cell>
          <cell r="AK414" t="str">
            <v>I</v>
          </cell>
          <cell r="AL414" t="str">
            <v>II</v>
          </cell>
          <cell r="AM414" t="str">
            <v>III</v>
          </cell>
          <cell r="AN414" t="str">
            <v>IV</v>
          </cell>
        </row>
        <row r="415">
          <cell r="B415">
            <v>1</v>
          </cell>
          <cell r="C415">
            <v>2</v>
          </cell>
          <cell r="D415">
            <v>3</v>
          </cell>
          <cell r="E415">
            <v>4</v>
          </cell>
          <cell r="F415">
            <v>5</v>
          </cell>
          <cell r="G415">
            <v>6</v>
          </cell>
          <cell r="H415">
            <v>7</v>
          </cell>
          <cell r="I415">
            <v>8</v>
          </cell>
          <cell r="J415">
            <v>9</v>
          </cell>
          <cell r="K415">
            <v>10</v>
          </cell>
          <cell r="L415">
            <v>11</v>
          </cell>
          <cell r="M415">
            <v>12</v>
          </cell>
          <cell r="N415">
            <v>13</v>
          </cell>
          <cell r="O415">
            <v>14</v>
          </cell>
          <cell r="P415">
            <v>15</v>
          </cell>
          <cell r="Q415">
            <v>16</v>
          </cell>
          <cell r="R415">
            <v>17</v>
          </cell>
          <cell r="S415">
            <v>18</v>
          </cell>
          <cell r="T415">
            <v>19</v>
          </cell>
          <cell r="U415">
            <v>20</v>
          </cell>
          <cell r="V415">
            <v>21</v>
          </cell>
          <cell r="W415">
            <v>22</v>
          </cell>
          <cell r="X415">
            <v>23</v>
          </cell>
          <cell r="Y415">
            <v>24</v>
          </cell>
          <cell r="Z415">
            <v>25</v>
          </cell>
          <cell r="AA415">
            <v>26</v>
          </cell>
          <cell r="AB415">
            <v>27</v>
          </cell>
          <cell r="AC415">
            <v>28</v>
          </cell>
          <cell r="AD415">
            <v>29</v>
          </cell>
          <cell r="AE415">
            <v>30</v>
          </cell>
          <cell r="AF415">
            <v>31</v>
          </cell>
          <cell r="AG415">
            <v>32</v>
          </cell>
          <cell r="AH415">
            <v>33</v>
          </cell>
          <cell r="AI415">
            <v>34</v>
          </cell>
          <cell r="AJ415">
            <v>35</v>
          </cell>
          <cell r="AK415">
            <v>36</v>
          </cell>
          <cell r="AL415">
            <v>37</v>
          </cell>
          <cell r="AM415">
            <v>38</v>
          </cell>
          <cell r="AN415">
            <v>39</v>
          </cell>
          <cell r="AP415">
            <v>40</v>
          </cell>
          <cell r="AQ415">
            <v>41</v>
          </cell>
          <cell r="AR415">
            <v>42</v>
          </cell>
          <cell r="AS415">
            <v>43</v>
          </cell>
          <cell r="AT415">
            <v>44</v>
          </cell>
          <cell r="AU415">
            <v>45</v>
          </cell>
          <cell r="AV415">
            <v>46</v>
          </cell>
          <cell r="AW415">
            <v>47</v>
          </cell>
          <cell r="AX415">
            <v>48</v>
          </cell>
          <cell r="AY415">
            <v>49</v>
          </cell>
          <cell r="AZ415">
            <v>50</v>
          </cell>
          <cell r="BA415">
            <v>51</v>
          </cell>
          <cell r="BB415">
            <v>52</v>
          </cell>
          <cell r="BC415">
            <v>53</v>
          </cell>
          <cell r="BD415">
            <v>54</v>
          </cell>
          <cell r="BE415">
            <v>55</v>
          </cell>
        </row>
        <row r="416">
          <cell r="B416" t="str">
            <v>II.</v>
          </cell>
          <cell r="C416" t="str">
            <v>ИНВЕСТИЦИОННАЯ ДЕЯТЕЛЬНОСТЬ</v>
          </cell>
        </row>
        <row r="417">
          <cell r="B417" t="str">
            <v>12.1</v>
          </cell>
          <cell r="C417" t="str">
            <v>Инвестиции в основной капитал</v>
          </cell>
          <cell r="D417">
            <v>203676.94999999995</v>
          </cell>
          <cell r="E417">
            <v>25120.059999999998</v>
          </cell>
          <cell r="F417">
            <v>46416.24</v>
          </cell>
          <cell r="G417">
            <v>14860.25</v>
          </cell>
          <cell r="H417">
            <v>117280.39999999998</v>
          </cell>
          <cell r="I417">
            <v>260095.60000000003</v>
          </cell>
          <cell r="J417">
            <v>89937.799999999988</v>
          </cell>
          <cell r="K417">
            <v>52782.400000000009</v>
          </cell>
          <cell r="L417">
            <v>28198.600000000002</v>
          </cell>
          <cell r="M417">
            <v>89176.8</v>
          </cell>
          <cell r="N417">
            <v>260095.60000000003</v>
          </cell>
          <cell r="O417">
            <v>89937.799999999988</v>
          </cell>
          <cell r="P417">
            <v>52782.400000000009</v>
          </cell>
          <cell r="Q417">
            <v>28198.600000000002</v>
          </cell>
          <cell r="R417">
            <v>89176.8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7202.7000000000007</v>
          </cell>
          <cell r="AD417">
            <v>0</v>
          </cell>
          <cell r="AE417">
            <v>13725.6</v>
          </cell>
          <cell r="AF417">
            <v>2194.5</v>
          </cell>
          <cell r="AG417">
            <v>15038.099999999999</v>
          </cell>
          <cell r="AH417">
            <v>0</v>
          </cell>
          <cell r="AI417">
            <v>97751.400000000009</v>
          </cell>
          <cell r="AJ417">
            <v>34129.949999999975</v>
          </cell>
          <cell r="AK417">
            <v>39456.559999999983</v>
          </cell>
          <cell r="AL417">
            <v>21559.299999999985</v>
          </cell>
          <cell r="AM417">
            <v>21064.449999999983</v>
          </cell>
          <cell r="AN417">
            <v>34129.949999999975</v>
          </cell>
          <cell r="AP417">
            <v>1846356.3599999999</v>
          </cell>
          <cell r="AQ417">
            <v>558730.52</v>
          </cell>
          <cell r="AR417">
            <v>0</v>
          </cell>
          <cell r="AS417">
            <v>1321755.7899999998</v>
          </cell>
          <cell r="AT417">
            <v>1761251.5</v>
          </cell>
          <cell r="AU417">
            <v>387551.28</v>
          </cell>
          <cell r="AV417">
            <v>0</v>
          </cell>
          <cell r="AW417">
            <v>2695456.01</v>
          </cell>
          <cell r="AX417">
            <v>1197125.02</v>
          </cell>
          <cell r="AY417">
            <v>421851.1</v>
          </cell>
          <cell r="AZ417">
            <v>0</v>
          </cell>
          <cell r="BA417">
            <v>3470729.9299999997</v>
          </cell>
          <cell r="BB417">
            <v>149724.80800000002</v>
          </cell>
          <cell r="BC417">
            <v>0</v>
          </cell>
          <cell r="BD417">
            <v>0</v>
          </cell>
          <cell r="BE417">
            <v>3620454.7379999999</v>
          </cell>
        </row>
        <row r="418">
          <cell r="B418" t="str">
            <v>12.1.1</v>
          </cell>
          <cell r="C418" t="str">
            <v>Материалы</v>
          </cell>
          <cell r="D418">
            <v>8956.89</v>
          </cell>
          <cell r="E418">
            <v>2045.6</v>
          </cell>
          <cell r="F418">
            <v>1227.92</v>
          </cell>
          <cell r="G418">
            <v>5683.369999999999</v>
          </cell>
          <cell r="H418">
            <v>0</v>
          </cell>
          <cell r="I418">
            <v>8004.1</v>
          </cell>
          <cell r="J418">
            <v>2873.9</v>
          </cell>
          <cell r="K418">
            <v>1097.4000000000001</v>
          </cell>
          <cell r="L418">
            <v>0</v>
          </cell>
          <cell r="M418">
            <v>4032.8</v>
          </cell>
          <cell r="N418">
            <v>8004.1</v>
          </cell>
          <cell r="O418">
            <v>2873.9</v>
          </cell>
          <cell r="P418">
            <v>1097.4000000000001</v>
          </cell>
          <cell r="R418">
            <v>4032.8</v>
          </cell>
          <cell r="S418">
            <v>0</v>
          </cell>
          <cell r="X418">
            <v>0</v>
          </cell>
          <cell r="AD418">
            <v>0</v>
          </cell>
          <cell r="AI418">
            <v>828.3</v>
          </cell>
          <cell r="AJ418">
            <v>1781.0899999999983</v>
          </cell>
          <cell r="AK418">
            <v>-4.5474735088646412E-13</v>
          </cell>
          <cell r="AL418">
            <v>130.51999999999953</v>
          </cell>
          <cell r="AM418">
            <v>5813.8899999999985</v>
          </cell>
          <cell r="AN418">
            <v>1781.0899999999983</v>
          </cell>
          <cell r="AP418">
            <v>46020</v>
          </cell>
          <cell r="AQ418">
            <v>189392.8</v>
          </cell>
          <cell r="AS418">
            <v>-141591.71</v>
          </cell>
          <cell r="AT418">
            <v>0</v>
          </cell>
          <cell r="AU418">
            <v>1246.0800000000163</v>
          </cell>
          <cell r="AW418">
            <v>-142837.79</v>
          </cell>
          <cell r="AX418">
            <v>0</v>
          </cell>
          <cell r="BA418">
            <v>-142837.79</v>
          </cell>
          <cell r="BB418">
            <v>-5.9117155615240335E-12</v>
          </cell>
          <cell r="BE418">
            <v>-142837.79</v>
          </cell>
        </row>
        <row r="419">
          <cell r="B419" t="str">
            <v>12.1.2</v>
          </cell>
          <cell r="C419" t="str">
            <v>ФОТ</v>
          </cell>
          <cell r="D419">
            <v>7919.2999999999993</v>
          </cell>
          <cell r="E419">
            <v>1681</v>
          </cell>
          <cell r="F419">
            <v>2624</v>
          </cell>
          <cell r="G419">
            <v>1782.9</v>
          </cell>
          <cell r="H419">
            <v>1831.4</v>
          </cell>
          <cell r="I419">
            <v>7544</v>
          </cell>
          <cell r="J419">
            <v>1283.9000000000001</v>
          </cell>
          <cell r="K419">
            <v>1201.5999999999999</v>
          </cell>
          <cell r="L419">
            <v>3304.2</v>
          </cell>
          <cell r="M419">
            <v>1754.3</v>
          </cell>
          <cell r="N419">
            <v>7544</v>
          </cell>
          <cell r="O419">
            <v>1283.9000000000001</v>
          </cell>
          <cell r="P419">
            <v>1201.5999999999999</v>
          </cell>
          <cell r="Q419">
            <v>3304.2</v>
          </cell>
          <cell r="R419">
            <v>1754.3</v>
          </cell>
          <cell r="S419">
            <v>0</v>
          </cell>
          <cell r="X419">
            <v>0</v>
          </cell>
          <cell r="AD419">
            <v>0</v>
          </cell>
          <cell r="AI419">
            <v>317.10000000000002</v>
          </cell>
          <cell r="AJ419">
            <v>692.40000000000032</v>
          </cell>
          <cell r="AK419">
            <v>714.19999999999982</v>
          </cell>
          <cell r="AL419">
            <v>2136.6</v>
          </cell>
          <cell r="AM419">
            <v>615.30000000000018</v>
          </cell>
          <cell r="AN419">
            <v>692.40000000000032</v>
          </cell>
          <cell r="AP419">
            <v>7615</v>
          </cell>
          <cell r="AQ419">
            <v>1348</v>
          </cell>
          <cell r="AS419">
            <v>6959.4</v>
          </cell>
          <cell r="AT419">
            <v>8179</v>
          </cell>
          <cell r="AU419">
            <v>1435</v>
          </cell>
          <cell r="AW419">
            <v>13703.4</v>
          </cell>
          <cell r="AX419">
            <v>8751</v>
          </cell>
          <cell r="BA419">
            <v>22454.400000000001</v>
          </cell>
          <cell r="BB419">
            <v>0</v>
          </cell>
          <cell r="BE419">
            <v>22454.400000000001</v>
          </cell>
        </row>
        <row r="420">
          <cell r="B420" t="str">
            <v>12.1.3</v>
          </cell>
          <cell r="C420" t="str">
            <v>ЕСН</v>
          </cell>
          <cell r="D420">
            <v>1658.6999999999998</v>
          </cell>
          <cell r="E420">
            <v>405</v>
          </cell>
          <cell r="F420">
            <v>365</v>
          </cell>
          <cell r="G420">
            <v>407.1</v>
          </cell>
          <cell r="H420">
            <v>481.6</v>
          </cell>
          <cell r="I420">
            <v>1630.8</v>
          </cell>
          <cell r="J420">
            <v>599.5</v>
          </cell>
          <cell r="K420">
            <v>310.8</v>
          </cell>
          <cell r="L420">
            <v>299.5</v>
          </cell>
          <cell r="M420">
            <v>421</v>
          </cell>
          <cell r="N420">
            <v>1630.8</v>
          </cell>
          <cell r="O420">
            <v>599.5</v>
          </cell>
          <cell r="P420">
            <v>310.8</v>
          </cell>
          <cell r="Q420">
            <v>299.5</v>
          </cell>
          <cell r="R420">
            <v>421</v>
          </cell>
          <cell r="S420">
            <v>0</v>
          </cell>
          <cell r="X420">
            <v>0</v>
          </cell>
          <cell r="AD420">
            <v>0</v>
          </cell>
          <cell r="AI420">
            <v>343</v>
          </cell>
          <cell r="AJ420">
            <v>370.9</v>
          </cell>
          <cell r="AK420">
            <v>148.5</v>
          </cell>
          <cell r="AL420">
            <v>202.7</v>
          </cell>
          <cell r="AM420">
            <v>310.29999999999995</v>
          </cell>
          <cell r="AN420">
            <v>370.9</v>
          </cell>
          <cell r="AP420">
            <v>2010</v>
          </cell>
          <cell r="AQ420">
            <v>356</v>
          </cell>
          <cell r="AS420">
            <v>2024.9</v>
          </cell>
          <cell r="AT420">
            <v>2159</v>
          </cell>
          <cell r="AU420">
            <v>379</v>
          </cell>
          <cell r="AW420">
            <v>3804.8999999999996</v>
          </cell>
          <cell r="AX420">
            <v>2310</v>
          </cell>
          <cell r="BA420">
            <v>6114.9</v>
          </cell>
          <cell r="BB420">
            <v>0</v>
          </cell>
          <cell r="BE420">
            <v>6114.9</v>
          </cell>
        </row>
        <row r="421">
          <cell r="B421" t="str">
            <v>12.1.4</v>
          </cell>
          <cell r="C421" t="str">
            <v>Услуги подрядных организаций</v>
          </cell>
          <cell r="D421">
            <v>99253.62</v>
          </cell>
          <cell r="E421">
            <v>20806.759999999998</v>
          </cell>
          <cell r="F421">
            <v>40134.619999999995</v>
          </cell>
          <cell r="G421">
            <v>128.62</v>
          </cell>
          <cell r="H421">
            <v>38183.619999999995</v>
          </cell>
          <cell r="I421">
            <v>162508.80000000002</v>
          </cell>
          <cell r="J421">
            <v>78841.600000000006</v>
          </cell>
          <cell r="K421">
            <v>40080.800000000003</v>
          </cell>
          <cell r="L421">
            <v>23218.2</v>
          </cell>
          <cell r="M421">
            <v>20368.2</v>
          </cell>
          <cell r="N421">
            <v>162508.80000000002</v>
          </cell>
          <cell r="O421">
            <v>78841.600000000006</v>
          </cell>
          <cell r="P421">
            <v>40080.800000000003</v>
          </cell>
          <cell r="Q421">
            <v>23218.2</v>
          </cell>
          <cell r="R421">
            <v>20368.2</v>
          </cell>
          <cell r="S421">
            <v>0</v>
          </cell>
          <cell r="X421">
            <v>0</v>
          </cell>
          <cell r="AC421">
            <v>6513.8</v>
          </cell>
          <cell r="AD421">
            <v>0</v>
          </cell>
          <cell r="AE421">
            <v>13725.6</v>
          </cell>
          <cell r="AF421">
            <v>1865.9</v>
          </cell>
          <cell r="AG421">
            <v>14307.8</v>
          </cell>
          <cell r="AI421">
            <v>78777.8</v>
          </cell>
          <cell r="AJ421">
            <v>9008.8199999999852</v>
          </cell>
          <cell r="AK421">
            <v>27954.759999999991</v>
          </cell>
          <cell r="AL421">
            <v>16148.879999999988</v>
          </cell>
          <cell r="AM421">
            <v>5501.199999999988</v>
          </cell>
          <cell r="AN421">
            <v>9008.8199999999852</v>
          </cell>
          <cell r="AP421">
            <v>1744691.3599999999</v>
          </cell>
          <cell r="AQ421">
            <v>154925.74</v>
          </cell>
          <cell r="AS421">
            <v>1598774.44</v>
          </cell>
          <cell r="AT421">
            <v>1694273.5</v>
          </cell>
          <cell r="AU421">
            <v>163017</v>
          </cell>
          <cell r="AW421">
            <v>3130030.94</v>
          </cell>
          <cell r="AX421">
            <v>1117624.02</v>
          </cell>
          <cell r="AY421">
            <v>197241.8</v>
          </cell>
          <cell r="BA421">
            <v>4050413.16</v>
          </cell>
          <cell r="BB421">
            <v>0</v>
          </cell>
          <cell r="BE421">
            <v>4050413.16</v>
          </cell>
        </row>
        <row r="422">
          <cell r="B422" t="str">
            <v>12.1.5</v>
          </cell>
          <cell r="C422" t="str">
            <v>Приобретение основных средств</v>
          </cell>
          <cell r="D422">
            <v>85888.439999999988</v>
          </cell>
          <cell r="E422">
            <v>181.67999999999995</v>
          </cell>
          <cell r="F422">
            <v>2064.7199999999998</v>
          </cell>
          <cell r="G422">
            <v>6858.26</v>
          </cell>
          <cell r="H422">
            <v>76783.779999999984</v>
          </cell>
          <cell r="I422">
            <v>80407.899999999994</v>
          </cell>
          <cell r="J422">
            <v>6338.9</v>
          </cell>
          <cell r="K422">
            <v>10091.800000000001</v>
          </cell>
          <cell r="L422">
            <v>1376.7</v>
          </cell>
          <cell r="M422">
            <v>62600.5</v>
          </cell>
          <cell r="N422">
            <v>80407.899999999994</v>
          </cell>
          <cell r="O422">
            <v>6338.9</v>
          </cell>
          <cell r="P422">
            <v>10091.800000000001</v>
          </cell>
          <cell r="Q422">
            <v>1376.7</v>
          </cell>
          <cell r="R422">
            <v>62600.5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688.90000000000009</v>
          </cell>
          <cell r="AD422">
            <v>0</v>
          </cell>
          <cell r="AE422">
            <v>0</v>
          </cell>
          <cell r="AF422">
            <v>328.6</v>
          </cell>
          <cell r="AG422">
            <v>730.3</v>
          </cell>
          <cell r="AH422">
            <v>0</v>
          </cell>
          <cell r="AI422">
            <v>17485.199999999997</v>
          </cell>
          <cell r="AJ422">
            <v>22276.739999999991</v>
          </cell>
          <cell r="AK422">
            <v>10639.079999999998</v>
          </cell>
          <cell r="AL422">
            <v>2940.5999999999985</v>
          </cell>
          <cell r="AM422">
            <v>8823.7599999999984</v>
          </cell>
          <cell r="AN422">
            <v>22276.739999999991</v>
          </cell>
          <cell r="AP422">
            <v>46020</v>
          </cell>
          <cell r="AQ422">
            <v>200907.98</v>
          </cell>
          <cell r="AR422">
            <v>0</v>
          </cell>
          <cell r="AS422">
            <v>-132611.24000000002</v>
          </cell>
          <cell r="AT422">
            <v>56640</v>
          </cell>
          <cell r="AU422">
            <v>221474.19999999998</v>
          </cell>
          <cell r="AV422">
            <v>0</v>
          </cell>
          <cell r="AW422">
            <v>-297445.44</v>
          </cell>
          <cell r="AX422">
            <v>68440</v>
          </cell>
          <cell r="AY422">
            <v>224609.3</v>
          </cell>
          <cell r="AZ422">
            <v>0</v>
          </cell>
          <cell r="BA422">
            <v>-453614.74</v>
          </cell>
          <cell r="BB422">
            <v>149724.80800000002</v>
          </cell>
          <cell r="BC422">
            <v>0</v>
          </cell>
          <cell r="BD422">
            <v>0</v>
          </cell>
          <cell r="BE422">
            <v>-303889.93199999997</v>
          </cell>
        </row>
        <row r="423">
          <cell r="B423" t="str">
            <v>12.1.5.1</v>
          </cell>
          <cell r="C423" t="str">
            <v>Основные средства, требующие монтажа</v>
          </cell>
          <cell r="D423">
            <v>68638.179999999993</v>
          </cell>
          <cell r="E423">
            <v>0</v>
          </cell>
          <cell r="F423">
            <v>471.94000000000005</v>
          </cell>
          <cell r="G423">
            <v>0</v>
          </cell>
          <cell r="H423">
            <v>68166.239999999991</v>
          </cell>
          <cell r="I423">
            <v>63868.7</v>
          </cell>
          <cell r="J423">
            <v>4268.2</v>
          </cell>
          <cell r="K423">
            <v>1235.0999999999999</v>
          </cell>
          <cell r="L423">
            <v>0</v>
          </cell>
          <cell r="M423">
            <v>58365.4</v>
          </cell>
          <cell r="N423">
            <v>63868.7</v>
          </cell>
          <cell r="O423">
            <v>4268.2</v>
          </cell>
          <cell r="P423">
            <v>1235.0999999999999</v>
          </cell>
          <cell r="R423">
            <v>58365.4</v>
          </cell>
          <cell r="S423">
            <v>0</v>
          </cell>
          <cell r="X423">
            <v>0</v>
          </cell>
          <cell r="AC423">
            <v>158.30000000000001</v>
          </cell>
          <cell r="AD423">
            <v>0</v>
          </cell>
          <cell r="AI423">
            <v>8113.4</v>
          </cell>
          <cell r="AJ423">
            <v>12724.579999999994</v>
          </cell>
          <cell r="AK423">
            <v>3686.8999999999996</v>
          </cell>
          <cell r="AL423">
            <v>2923.7400000000002</v>
          </cell>
          <cell r="AM423">
            <v>2923.7400000000002</v>
          </cell>
          <cell r="AN423">
            <v>12724.579999999994</v>
          </cell>
          <cell r="AP423">
            <v>0</v>
          </cell>
          <cell r="AQ423">
            <v>186747.98</v>
          </cell>
          <cell r="AS423">
            <v>-174023.40000000002</v>
          </cell>
          <cell r="AT423">
            <v>0</v>
          </cell>
          <cell r="AU423">
            <v>205361.3</v>
          </cell>
          <cell r="AW423">
            <v>-379384.7</v>
          </cell>
          <cell r="AX423">
            <v>0</v>
          </cell>
          <cell r="AY423">
            <v>207180.79999999999</v>
          </cell>
          <cell r="BA423">
            <v>-586565.5</v>
          </cell>
          <cell r="BB423">
            <v>76151.808000000005</v>
          </cell>
          <cell r="BE423">
            <v>-510413.69199999998</v>
          </cell>
        </row>
        <row r="424">
          <cell r="B424" t="str">
            <v>12.1.5.2</v>
          </cell>
          <cell r="C424" t="str">
            <v>Основные средства, не требующие монтажа</v>
          </cell>
          <cell r="D424">
            <v>17250.159999999996</v>
          </cell>
          <cell r="E424">
            <v>181.67999999999995</v>
          </cell>
          <cell r="F424">
            <v>1592.7799999999997</v>
          </cell>
          <cell r="G424">
            <v>6858.16</v>
          </cell>
          <cell r="H424">
            <v>8617.5399999999991</v>
          </cell>
          <cell r="I424">
            <v>16539.200000000004</v>
          </cell>
          <cell r="J424">
            <v>2070.6999999999998</v>
          </cell>
          <cell r="K424">
            <v>8856.7000000000007</v>
          </cell>
          <cell r="L424">
            <v>1376.7</v>
          </cell>
          <cell r="M424">
            <v>4235.1000000000004</v>
          </cell>
          <cell r="N424">
            <v>16539.200000000004</v>
          </cell>
          <cell r="O424">
            <v>2070.6999999999998</v>
          </cell>
          <cell r="P424">
            <v>8856.7000000000007</v>
          </cell>
          <cell r="Q424">
            <v>1376.7</v>
          </cell>
          <cell r="R424">
            <v>4235.1000000000004</v>
          </cell>
          <cell r="S424">
            <v>0</v>
          </cell>
          <cell r="X424">
            <v>0</v>
          </cell>
          <cell r="AC424">
            <v>530.6</v>
          </cell>
          <cell r="AD424">
            <v>0</v>
          </cell>
          <cell r="AF424">
            <v>328.6</v>
          </cell>
          <cell r="AG424">
            <v>730.3</v>
          </cell>
          <cell r="AI424">
            <v>9371.7999999999993</v>
          </cell>
          <cell r="AJ424">
            <v>9552.159999999998</v>
          </cell>
          <cell r="AK424">
            <v>6952.1799999999994</v>
          </cell>
          <cell r="AL424">
            <v>16.859999999998422</v>
          </cell>
          <cell r="AM424">
            <v>5900.0199999999986</v>
          </cell>
          <cell r="AN424">
            <v>9552.159999999998</v>
          </cell>
          <cell r="AP424">
            <v>46020</v>
          </cell>
          <cell r="AQ424">
            <v>14160</v>
          </cell>
          <cell r="AS424">
            <v>41412.159999999996</v>
          </cell>
          <cell r="AT424">
            <v>56640</v>
          </cell>
          <cell r="AU424">
            <v>16112.9</v>
          </cell>
          <cell r="AW424">
            <v>81939.260000000009</v>
          </cell>
          <cell r="AX424">
            <v>68440</v>
          </cell>
          <cell r="AY424">
            <v>17428.5</v>
          </cell>
          <cell r="BA424">
            <v>132950.76</v>
          </cell>
          <cell r="BB424">
            <v>73573</v>
          </cell>
          <cell r="BE424">
            <v>206523.76</v>
          </cell>
        </row>
        <row r="425">
          <cell r="B425" t="str">
            <v>12.1.6</v>
          </cell>
          <cell r="C425" t="str">
            <v>Прочее</v>
          </cell>
          <cell r="D425">
            <v>-2.8421709430404007E-14</v>
          </cell>
          <cell r="E425">
            <v>1.999999999998181E-2</v>
          </cell>
          <cell r="F425">
            <v>-2.0000000000010232E-2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S425">
            <v>0</v>
          </cell>
          <cell r="X425">
            <v>0</v>
          </cell>
          <cell r="AD425">
            <v>0</v>
          </cell>
          <cell r="AJ425">
            <v>-2.8421709430404007E-14</v>
          </cell>
          <cell r="AK425">
            <v>1.999999999998181E-2</v>
          </cell>
          <cell r="AL425">
            <v>-2.8421709430404007E-14</v>
          </cell>
          <cell r="AM425">
            <v>-2.8421709430404007E-14</v>
          </cell>
          <cell r="AN425">
            <v>-2.8421709430404007E-14</v>
          </cell>
          <cell r="AP425">
            <v>0</v>
          </cell>
          <cell r="AQ425">
            <v>11800</v>
          </cell>
          <cell r="AS425">
            <v>-11800</v>
          </cell>
          <cell r="AT425">
            <v>0</v>
          </cell>
          <cell r="AU425">
            <v>0</v>
          </cell>
          <cell r="AW425">
            <v>-11800</v>
          </cell>
          <cell r="AX425">
            <v>0</v>
          </cell>
          <cell r="BA425">
            <v>-11800</v>
          </cell>
          <cell r="BB425">
            <v>0</v>
          </cell>
          <cell r="BE425">
            <v>-11800</v>
          </cell>
        </row>
        <row r="426">
          <cell r="B426" t="str">
            <v>12.2</v>
          </cell>
          <cell r="C426" t="str">
            <v>Долгосрочные финансовые вложения</v>
          </cell>
          <cell r="D426">
            <v>0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P426">
            <v>0</v>
          </cell>
          <cell r="AQ426">
            <v>0</v>
          </cell>
          <cell r="AR426">
            <v>0</v>
          </cell>
          <cell r="AS426">
            <v>0</v>
          </cell>
          <cell r="AT426">
            <v>0</v>
          </cell>
          <cell r="AU426">
            <v>0</v>
          </cell>
          <cell r="AV426">
            <v>0</v>
          </cell>
          <cell r="AW426">
            <v>0</v>
          </cell>
          <cell r="AX426">
            <v>0</v>
          </cell>
          <cell r="AY426">
            <v>0</v>
          </cell>
          <cell r="AZ426">
            <v>0</v>
          </cell>
          <cell r="BA426">
            <v>0</v>
          </cell>
          <cell r="BB426">
            <v>0</v>
          </cell>
          <cell r="BC426">
            <v>0</v>
          </cell>
          <cell r="BD426">
            <v>0</v>
          </cell>
          <cell r="BE426">
            <v>0</v>
          </cell>
        </row>
        <row r="427">
          <cell r="B427" t="str">
            <v>12.2.1</v>
          </cell>
          <cell r="C427" t="str">
            <v>Акции (покупка)</v>
          </cell>
          <cell r="D427">
            <v>0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S427">
            <v>0</v>
          </cell>
          <cell r="X427">
            <v>0</v>
          </cell>
          <cell r="AD427">
            <v>0</v>
          </cell>
          <cell r="AJ427">
            <v>0</v>
          </cell>
          <cell r="AK427">
            <v>0</v>
          </cell>
          <cell r="AL427">
            <v>0</v>
          </cell>
          <cell r="AM427">
            <v>0</v>
          </cell>
          <cell r="AN427">
            <v>0</v>
          </cell>
          <cell r="AP427">
            <v>0</v>
          </cell>
          <cell r="AS427">
            <v>0</v>
          </cell>
          <cell r="AT427">
            <v>0</v>
          </cell>
          <cell r="AW427">
            <v>0</v>
          </cell>
          <cell r="AX427">
            <v>0</v>
          </cell>
          <cell r="BA427">
            <v>0</v>
          </cell>
          <cell r="BB427">
            <v>0</v>
          </cell>
          <cell r="BE427">
            <v>0</v>
          </cell>
        </row>
        <row r="428">
          <cell r="B428" t="str">
            <v>12.2.2</v>
          </cell>
          <cell r="C428" t="str">
            <v>Векселя (приобретение)</v>
          </cell>
          <cell r="D428">
            <v>0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S428">
            <v>0</v>
          </cell>
          <cell r="X428">
            <v>0</v>
          </cell>
          <cell r="AD428">
            <v>0</v>
          </cell>
          <cell r="AJ428">
            <v>0</v>
          </cell>
          <cell r="AK428">
            <v>0</v>
          </cell>
          <cell r="AL428">
            <v>0</v>
          </cell>
          <cell r="AM428">
            <v>0</v>
          </cell>
          <cell r="AN428">
            <v>0</v>
          </cell>
          <cell r="AP428">
            <v>0</v>
          </cell>
          <cell r="AS428">
            <v>0</v>
          </cell>
          <cell r="AT428">
            <v>0</v>
          </cell>
          <cell r="AW428">
            <v>0</v>
          </cell>
          <cell r="AX428">
            <v>0</v>
          </cell>
          <cell r="BA428">
            <v>0</v>
          </cell>
          <cell r="BB428">
            <v>0</v>
          </cell>
          <cell r="BE428">
            <v>0</v>
          </cell>
        </row>
        <row r="429">
          <cell r="B429" t="str">
            <v>12.2.3</v>
          </cell>
          <cell r="C429" t="str">
            <v>Депозит (размещение)</v>
          </cell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S429">
            <v>0</v>
          </cell>
          <cell r="X429">
            <v>0</v>
          </cell>
          <cell r="AD429">
            <v>0</v>
          </cell>
          <cell r="AJ429">
            <v>0</v>
          </cell>
          <cell r="AK429">
            <v>0</v>
          </cell>
          <cell r="AL429">
            <v>0</v>
          </cell>
          <cell r="AM429">
            <v>0</v>
          </cell>
          <cell r="AN429">
            <v>0</v>
          </cell>
          <cell r="AP429">
            <v>0</v>
          </cell>
          <cell r="AS429">
            <v>0</v>
          </cell>
          <cell r="AT429">
            <v>0</v>
          </cell>
          <cell r="AW429">
            <v>0</v>
          </cell>
          <cell r="AX429">
            <v>0</v>
          </cell>
          <cell r="BA429">
            <v>0</v>
          </cell>
          <cell r="BB429">
            <v>0</v>
          </cell>
          <cell r="BE429">
            <v>0</v>
          </cell>
        </row>
        <row r="430">
          <cell r="B430" t="str">
            <v>12.2.4</v>
          </cell>
          <cell r="C430" t="str">
            <v>Займы выданные (выдача)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S430">
            <v>0</v>
          </cell>
          <cell r="X430">
            <v>0</v>
          </cell>
          <cell r="AD430">
            <v>0</v>
          </cell>
          <cell r="AJ430">
            <v>0</v>
          </cell>
          <cell r="AK430">
            <v>0</v>
          </cell>
          <cell r="AL430">
            <v>0</v>
          </cell>
          <cell r="AM430">
            <v>0</v>
          </cell>
          <cell r="AN430">
            <v>0</v>
          </cell>
          <cell r="AP430">
            <v>0</v>
          </cell>
          <cell r="AS430">
            <v>0</v>
          </cell>
          <cell r="AT430">
            <v>0</v>
          </cell>
          <cell r="AW430">
            <v>0</v>
          </cell>
          <cell r="AX430">
            <v>0</v>
          </cell>
          <cell r="BA430">
            <v>0</v>
          </cell>
          <cell r="BB430">
            <v>0</v>
          </cell>
          <cell r="BE430">
            <v>0</v>
          </cell>
        </row>
        <row r="431">
          <cell r="B431" t="str">
            <v>12.2.5</v>
          </cell>
          <cell r="C431" t="str">
            <v>Приобретение прочих долгосрочных финансовых вложений</v>
          </cell>
          <cell r="D431">
            <v>0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S431">
            <v>0</v>
          </cell>
          <cell r="X431">
            <v>0</v>
          </cell>
          <cell r="AD431">
            <v>0</v>
          </cell>
          <cell r="AJ431">
            <v>0</v>
          </cell>
          <cell r="AK431">
            <v>0</v>
          </cell>
          <cell r="AL431">
            <v>0</v>
          </cell>
          <cell r="AM431">
            <v>0</v>
          </cell>
          <cell r="AN431">
            <v>0</v>
          </cell>
          <cell r="AP431">
            <v>0</v>
          </cell>
          <cell r="AS431">
            <v>0</v>
          </cell>
          <cell r="AT431">
            <v>0</v>
          </cell>
          <cell r="AW431">
            <v>0</v>
          </cell>
          <cell r="AX431">
            <v>0</v>
          </cell>
          <cell r="BA431">
            <v>0</v>
          </cell>
          <cell r="BB431">
            <v>0</v>
          </cell>
          <cell r="BE431">
            <v>0</v>
          </cell>
        </row>
        <row r="432">
          <cell r="B432" t="str">
            <v>12.2а</v>
          </cell>
          <cell r="C432" t="str">
            <v>из стоки 12.2 размещение средств полученных от IPO</v>
          </cell>
          <cell r="D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S432">
            <v>0</v>
          </cell>
          <cell r="X432">
            <v>0</v>
          </cell>
          <cell r="AD432">
            <v>0</v>
          </cell>
          <cell r="AJ432">
            <v>0</v>
          </cell>
          <cell r="AK432">
            <v>0</v>
          </cell>
          <cell r="AL432">
            <v>0</v>
          </cell>
          <cell r="AM432">
            <v>0</v>
          </cell>
          <cell r="AN432">
            <v>0</v>
          </cell>
          <cell r="AS432">
            <v>0</v>
          </cell>
          <cell r="AW432">
            <v>0</v>
          </cell>
          <cell r="BA432">
            <v>0</v>
          </cell>
          <cell r="BE432">
            <v>0</v>
          </cell>
        </row>
        <row r="433">
          <cell r="B433" t="str">
            <v>12.3</v>
          </cell>
          <cell r="C433" t="str">
            <v>Нематериальные активы</v>
          </cell>
          <cell r="D433">
            <v>0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S433">
            <v>0</v>
          </cell>
          <cell r="X433">
            <v>0</v>
          </cell>
          <cell r="AD433">
            <v>0</v>
          </cell>
          <cell r="AJ433">
            <v>0</v>
          </cell>
          <cell r="AK433">
            <v>0</v>
          </cell>
          <cell r="AL433">
            <v>0</v>
          </cell>
          <cell r="AM433">
            <v>0</v>
          </cell>
          <cell r="AN433">
            <v>0</v>
          </cell>
          <cell r="AP433">
            <v>0</v>
          </cell>
          <cell r="AS433">
            <v>0</v>
          </cell>
          <cell r="AT433">
            <v>0</v>
          </cell>
          <cell r="AW433">
            <v>0</v>
          </cell>
          <cell r="AX433">
            <v>0</v>
          </cell>
          <cell r="BA433">
            <v>0</v>
          </cell>
          <cell r="BB433">
            <v>0</v>
          </cell>
          <cell r="BE433">
            <v>0</v>
          </cell>
        </row>
        <row r="434">
          <cell r="B434" t="str">
            <v>12.4</v>
          </cell>
          <cell r="C434" t="str">
            <v xml:space="preserve">Прочие вложения      </v>
          </cell>
          <cell r="D434">
            <v>0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S434">
            <v>0</v>
          </cell>
          <cell r="X434">
            <v>0</v>
          </cell>
          <cell r="AD434">
            <v>0</v>
          </cell>
          <cell r="AJ434">
            <v>0</v>
          </cell>
          <cell r="AK434">
            <v>0</v>
          </cell>
          <cell r="AL434">
            <v>0</v>
          </cell>
          <cell r="AM434">
            <v>0</v>
          </cell>
          <cell r="AN434">
            <v>0</v>
          </cell>
          <cell r="AP434">
            <v>0</v>
          </cell>
          <cell r="AS434">
            <v>0</v>
          </cell>
          <cell r="AT434">
            <v>0</v>
          </cell>
          <cell r="AW434">
            <v>0</v>
          </cell>
          <cell r="AX434">
            <v>0</v>
          </cell>
          <cell r="BA434">
            <v>0</v>
          </cell>
          <cell r="BB434">
            <v>0</v>
          </cell>
          <cell r="BE434">
            <v>0</v>
          </cell>
        </row>
        <row r="435">
          <cell r="B435" t="str">
            <v>12.5</v>
          </cell>
          <cell r="C435" t="str">
            <v>Прочие платежи по инвестиционной деятельности *</v>
          </cell>
          <cell r="D435">
            <v>0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0</v>
          </cell>
          <cell r="X435">
            <v>0</v>
          </cell>
          <cell r="Y435">
            <v>0</v>
          </cell>
          <cell r="Z435">
            <v>0</v>
          </cell>
          <cell r="AA435">
            <v>0</v>
          </cell>
          <cell r="AB435">
            <v>0</v>
          </cell>
          <cell r="AC435">
            <v>0</v>
          </cell>
          <cell r="AD435">
            <v>0</v>
          </cell>
          <cell r="AE435">
            <v>0</v>
          </cell>
          <cell r="AF435">
            <v>0</v>
          </cell>
          <cell r="AG435">
            <v>0</v>
          </cell>
          <cell r="AH435">
            <v>0</v>
          </cell>
          <cell r="AI435">
            <v>0</v>
          </cell>
          <cell r="AJ435">
            <v>0</v>
          </cell>
          <cell r="AK435">
            <v>0</v>
          </cell>
          <cell r="AL435">
            <v>0</v>
          </cell>
          <cell r="AM435">
            <v>0</v>
          </cell>
          <cell r="AN435">
            <v>0</v>
          </cell>
          <cell r="AP435">
            <v>0</v>
          </cell>
          <cell r="AQ435">
            <v>0</v>
          </cell>
          <cell r="AR435">
            <v>0</v>
          </cell>
          <cell r="AS435">
            <v>0</v>
          </cell>
          <cell r="AT435">
            <v>0</v>
          </cell>
          <cell r="AU435">
            <v>0</v>
          </cell>
          <cell r="AV435">
            <v>0</v>
          </cell>
          <cell r="AW435">
            <v>0</v>
          </cell>
          <cell r="AX435">
            <v>0</v>
          </cell>
          <cell r="AY435">
            <v>0</v>
          </cell>
          <cell r="AZ435">
            <v>0</v>
          </cell>
          <cell r="BA435">
            <v>0</v>
          </cell>
          <cell r="BB435">
            <v>0</v>
          </cell>
          <cell r="BC435">
            <v>0</v>
          </cell>
          <cell r="BD435">
            <v>0</v>
          </cell>
          <cell r="BE435">
            <v>0</v>
          </cell>
        </row>
        <row r="436">
          <cell r="B436" t="str">
            <v>12.5.1</v>
          </cell>
          <cell r="C436" t="str">
            <v>в том числе на инновацию</v>
          </cell>
          <cell r="D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S436">
            <v>0</v>
          </cell>
          <cell r="X436">
            <v>0</v>
          </cell>
          <cell r="AD436">
            <v>0</v>
          </cell>
          <cell r="AJ436">
            <v>0</v>
          </cell>
          <cell r="AK436">
            <v>0</v>
          </cell>
          <cell r="AL436">
            <v>0</v>
          </cell>
          <cell r="AM436">
            <v>0</v>
          </cell>
          <cell r="AN436">
            <v>0</v>
          </cell>
          <cell r="AS436">
            <v>0</v>
          </cell>
          <cell r="AW436">
            <v>0</v>
          </cell>
          <cell r="BA436">
            <v>0</v>
          </cell>
          <cell r="BE436">
            <v>0</v>
          </cell>
        </row>
        <row r="437">
          <cell r="B437" t="str">
            <v>12</v>
          </cell>
          <cell r="C437" t="str">
            <v>ВСЕГО ОТТОК ПО ИНВЕСТИЦИОННОЙ ДЕЯТЕЛЬНОСТИ</v>
          </cell>
          <cell r="D437">
            <v>203676.94999999995</v>
          </cell>
          <cell r="E437">
            <v>25120.059999999998</v>
          </cell>
          <cell r="F437">
            <v>46416.24</v>
          </cell>
          <cell r="G437">
            <v>14860.25</v>
          </cell>
          <cell r="H437">
            <v>117280.39999999998</v>
          </cell>
          <cell r="I437">
            <v>260095.60000000003</v>
          </cell>
          <cell r="J437">
            <v>89937.799999999988</v>
          </cell>
          <cell r="K437">
            <v>52782.400000000009</v>
          </cell>
          <cell r="L437">
            <v>28198.600000000002</v>
          </cell>
          <cell r="M437">
            <v>89176.8</v>
          </cell>
          <cell r="N437">
            <v>260095.60000000003</v>
          </cell>
          <cell r="O437">
            <v>89937.799999999988</v>
          </cell>
          <cell r="P437">
            <v>52782.400000000009</v>
          </cell>
          <cell r="Q437">
            <v>28198.600000000002</v>
          </cell>
          <cell r="R437">
            <v>89176.8</v>
          </cell>
          <cell r="S437">
            <v>0</v>
          </cell>
          <cell r="T437">
            <v>0</v>
          </cell>
          <cell r="U437">
            <v>0</v>
          </cell>
          <cell r="V437">
            <v>0</v>
          </cell>
          <cell r="W437">
            <v>0</v>
          </cell>
          <cell r="X437">
            <v>0</v>
          </cell>
          <cell r="Y437">
            <v>0</v>
          </cell>
          <cell r="Z437">
            <v>0</v>
          </cell>
          <cell r="AA437">
            <v>0</v>
          </cell>
          <cell r="AB437">
            <v>0</v>
          </cell>
          <cell r="AC437">
            <v>7202.7000000000007</v>
          </cell>
          <cell r="AD437">
            <v>0</v>
          </cell>
          <cell r="AE437">
            <v>13725.6</v>
          </cell>
          <cell r="AF437">
            <v>2194.5</v>
          </cell>
          <cell r="AG437">
            <v>15038.099999999999</v>
          </cell>
          <cell r="AH437">
            <v>0</v>
          </cell>
          <cell r="AI437">
            <v>97751.400000000009</v>
          </cell>
          <cell r="AJ437">
            <v>34129.949999999975</v>
          </cell>
          <cell r="AK437">
            <v>39456.559999999983</v>
          </cell>
          <cell r="AL437">
            <v>21559.299999999985</v>
          </cell>
          <cell r="AM437">
            <v>21064.449999999983</v>
          </cell>
          <cell r="AN437">
            <v>34129.949999999975</v>
          </cell>
          <cell r="AP437">
            <v>1846356.3599999999</v>
          </cell>
          <cell r="AQ437">
            <v>558730.52</v>
          </cell>
          <cell r="AR437">
            <v>0</v>
          </cell>
          <cell r="AS437">
            <v>1321755.7899999998</v>
          </cell>
          <cell r="AT437">
            <v>1761251.5</v>
          </cell>
          <cell r="AU437">
            <v>387551.28</v>
          </cell>
          <cell r="AV437">
            <v>0</v>
          </cell>
          <cell r="AW437">
            <v>2695456.01</v>
          </cell>
          <cell r="AX437">
            <v>1197125.02</v>
          </cell>
          <cell r="AY437">
            <v>421851.1</v>
          </cell>
          <cell r="AZ437">
            <v>0</v>
          </cell>
          <cell r="BA437">
            <v>3470729.9299999997</v>
          </cell>
          <cell r="BB437">
            <v>149724.80800000002</v>
          </cell>
          <cell r="BC437">
            <v>0</v>
          </cell>
          <cell r="BD437">
            <v>0</v>
          </cell>
          <cell r="BE437">
            <v>3620454.7379999999</v>
          </cell>
        </row>
        <row r="438">
          <cell r="B438" t="str">
            <v>12а.1</v>
          </cell>
          <cell r="C438" t="str">
            <v>в том числе: всего расходы на крупные инвестиционные проекты *</v>
          </cell>
          <cell r="D438">
            <v>0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  <cell r="W438">
            <v>0</v>
          </cell>
          <cell r="X438">
            <v>0</v>
          </cell>
          <cell r="Y438">
            <v>0</v>
          </cell>
          <cell r="Z438">
            <v>0</v>
          </cell>
          <cell r="AA438">
            <v>0</v>
          </cell>
          <cell r="AB438">
            <v>0</v>
          </cell>
          <cell r="AC438">
            <v>0</v>
          </cell>
          <cell r="AD438">
            <v>0</v>
          </cell>
          <cell r="AE438">
            <v>0</v>
          </cell>
          <cell r="AF438">
            <v>0</v>
          </cell>
          <cell r="AG438">
            <v>0</v>
          </cell>
          <cell r="AH438">
            <v>0</v>
          </cell>
          <cell r="AI438">
            <v>0</v>
          </cell>
          <cell r="AJ438">
            <v>0</v>
          </cell>
          <cell r="AK438">
            <v>0</v>
          </cell>
          <cell r="AL438">
            <v>0</v>
          </cell>
          <cell r="AM438">
            <v>0</v>
          </cell>
          <cell r="AN438">
            <v>0</v>
          </cell>
          <cell r="AP438">
            <v>0</v>
          </cell>
          <cell r="AQ438">
            <v>0</v>
          </cell>
          <cell r="AR438">
            <v>0</v>
          </cell>
          <cell r="AS438">
            <v>0</v>
          </cell>
          <cell r="AT438">
            <v>0</v>
          </cell>
          <cell r="AU438">
            <v>0</v>
          </cell>
          <cell r="AV438">
            <v>0</v>
          </cell>
          <cell r="AW438">
            <v>0</v>
          </cell>
          <cell r="AX438">
            <v>0</v>
          </cell>
          <cell r="AY438">
            <v>0</v>
          </cell>
          <cell r="AZ438">
            <v>0</v>
          </cell>
          <cell r="BA438">
            <v>0</v>
          </cell>
          <cell r="BB438">
            <v>0</v>
          </cell>
          <cell r="BC438">
            <v>0</v>
          </cell>
          <cell r="BD438">
            <v>0</v>
          </cell>
          <cell r="BE438">
            <v>0</v>
          </cell>
        </row>
        <row r="439">
          <cell r="B439" t="str">
            <v>12а.2</v>
          </cell>
          <cell r="C439" t="str">
            <v>в том числе: всего расходы на прочую инвестиционную деятельность</v>
          </cell>
          <cell r="D439">
            <v>203676.94999999995</v>
          </cell>
          <cell r="E439">
            <v>25120.059999999998</v>
          </cell>
          <cell r="F439">
            <v>46416.24</v>
          </cell>
          <cell r="G439">
            <v>14860.25</v>
          </cell>
          <cell r="H439">
            <v>117280.39999999998</v>
          </cell>
          <cell r="I439">
            <v>260095.60000000003</v>
          </cell>
          <cell r="J439">
            <v>89937.799999999988</v>
          </cell>
          <cell r="K439">
            <v>52782.400000000009</v>
          </cell>
          <cell r="L439">
            <v>28198.600000000002</v>
          </cell>
          <cell r="M439">
            <v>89176.8</v>
          </cell>
          <cell r="N439">
            <v>260095.60000000003</v>
          </cell>
          <cell r="O439">
            <v>89937.799999999988</v>
          </cell>
          <cell r="P439">
            <v>52782.400000000009</v>
          </cell>
          <cell r="Q439">
            <v>28198.600000000002</v>
          </cell>
          <cell r="R439">
            <v>89176.8</v>
          </cell>
          <cell r="S439">
            <v>0</v>
          </cell>
          <cell r="T439">
            <v>0</v>
          </cell>
          <cell r="U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Z439">
            <v>0</v>
          </cell>
          <cell r="AA439">
            <v>0</v>
          </cell>
          <cell r="AB439">
            <v>0</v>
          </cell>
          <cell r="AC439">
            <v>7202.7000000000007</v>
          </cell>
          <cell r="AD439">
            <v>0</v>
          </cell>
          <cell r="AE439">
            <v>13725.6</v>
          </cell>
          <cell r="AF439">
            <v>2194.5</v>
          </cell>
          <cell r="AG439">
            <v>15038.099999999999</v>
          </cell>
          <cell r="AH439">
            <v>0</v>
          </cell>
          <cell r="AI439">
            <v>97751.400000000009</v>
          </cell>
          <cell r="AJ439">
            <v>34129.949999999975</v>
          </cell>
          <cell r="AK439">
            <v>39456.559999999983</v>
          </cell>
          <cell r="AL439">
            <v>21559.299999999985</v>
          </cell>
          <cell r="AM439">
            <v>21064.449999999983</v>
          </cell>
          <cell r="AN439">
            <v>34129.949999999975</v>
          </cell>
          <cell r="AP439">
            <v>1846356.3599999999</v>
          </cell>
          <cell r="AQ439">
            <v>558730.52</v>
          </cell>
          <cell r="AR439">
            <v>0</v>
          </cell>
          <cell r="AS439">
            <v>1321755.7899999998</v>
          </cell>
          <cell r="AT439">
            <v>1761251.5</v>
          </cell>
          <cell r="AU439">
            <v>387551.28</v>
          </cell>
          <cell r="AV439">
            <v>0</v>
          </cell>
          <cell r="AW439">
            <v>2695456.01</v>
          </cell>
          <cell r="AX439">
            <v>1197125.02</v>
          </cell>
          <cell r="AY439">
            <v>421851.1</v>
          </cell>
          <cell r="AZ439">
            <v>0</v>
          </cell>
          <cell r="BA439">
            <v>3470729.9299999997</v>
          </cell>
          <cell r="BB439">
            <v>149724.80800000002</v>
          </cell>
          <cell r="BC439">
            <v>0</v>
          </cell>
          <cell r="BD439">
            <v>0</v>
          </cell>
          <cell r="BE439">
            <v>3620454.7379999999</v>
          </cell>
        </row>
        <row r="441">
          <cell r="B441" t="str">
            <v>№ п/п</v>
          </cell>
          <cell r="C441" t="str">
            <v>Наименование статей</v>
          </cell>
          <cell r="D441" t="str">
            <v>Возникновение обязательств или прочих оснований для финансирования по начислению</v>
          </cell>
          <cell r="I441" t="str">
            <v>Общий объем финансирования (в т.ч. ДС и неденежные расчеты)</v>
          </cell>
          <cell r="N441" t="str">
            <v>Выбытие ДС</v>
          </cell>
          <cell r="S441" t="str">
            <v>Неденежные расчеты</v>
          </cell>
          <cell r="X441" t="str">
            <v>Списание / восстановление задолженности</v>
          </cell>
          <cell r="AC441" t="str">
            <v>Активное сальдо (ДЗ и авансы выданные)</v>
          </cell>
          <cell r="AI441" t="str">
            <v>Пассивное сальдо (кредиторская задолженность)</v>
          </cell>
          <cell r="AP441" t="str">
            <v>Возникновение обязательств или прочих оснований для финансирования по начислению</v>
          </cell>
          <cell r="AQ441" t="str">
            <v>Общий объем финансирования</v>
          </cell>
          <cell r="AR441" t="str">
            <v>Сальдо на начало года</v>
          </cell>
          <cell r="AT441" t="str">
            <v>Возникновение обязательств или прочих оснований для финансирования по начислению</v>
          </cell>
          <cell r="AU441" t="str">
            <v>Общий объем финансирования</v>
          </cell>
          <cell r="AV441" t="str">
            <v>Сальдо на начало года</v>
          </cell>
          <cell r="AX441" t="str">
            <v>Возникновение обязательств или прочих оснований для финансирования по начислению</v>
          </cell>
          <cell r="AY441" t="str">
            <v>Общий объем финансирования</v>
          </cell>
          <cell r="AZ441" t="str">
            <v>Сальдо на начало года</v>
          </cell>
          <cell r="BB441" t="str">
            <v>Возникновение обязательств или прочих оснований для финансирования по начислению</v>
          </cell>
          <cell r="BC441" t="str">
            <v>Общий объем финансирования</v>
          </cell>
          <cell r="BD441" t="str">
            <v>Сальдо на начало года</v>
          </cell>
        </row>
        <row r="442">
          <cell r="D442" t="str">
            <v>Итого за год</v>
          </cell>
          <cell r="E442" t="str">
            <v>В том числе по кварталам</v>
          </cell>
          <cell r="I442" t="str">
            <v>Итого за год</v>
          </cell>
          <cell r="J442" t="str">
            <v>В том числе по кварталам</v>
          </cell>
          <cell r="N442" t="str">
            <v>Итого за год</v>
          </cell>
          <cell r="O442" t="str">
            <v>В том числе по кварталам</v>
          </cell>
          <cell r="S442" t="str">
            <v>Итого за год</v>
          </cell>
          <cell r="T442" t="str">
            <v>В том числе по кварталам</v>
          </cell>
          <cell r="X442" t="str">
            <v>Итого за год</v>
          </cell>
          <cell r="Y442" t="str">
            <v>В том числе по кварталам</v>
          </cell>
          <cell r="AC442" t="str">
            <v>На начало года</v>
          </cell>
          <cell r="AD442" t="str">
            <v>На конец года</v>
          </cell>
          <cell r="AE442" t="str">
            <v>На конец периодов</v>
          </cell>
          <cell r="AI442" t="str">
            <v>На начало года</v>
          </cell>
          <cell r="AJ442" t="str">
            <v>На конец года</v>
          </cell>
          <cell r="AK442" t="str">
            <v>На конец периодов</v>
          </cell>
          <cell r="AP442" t="str">
            <v>Итого за год</v>
          </cell>
          <cell r="AQ442" t="str">
            <v>Итого за год</v>
          </cell>
          <cell r="AR442" t="str">
            <v>Активное (авансы выданные, ДЗ)</v>
          </cell>
          <cell r="AS442" t="str">
            <v>Пассивное (кредиторская задолжен.)</v>
          </cell>
          <cell r="AT442" t="str">
            <v>Итого за год</v>
          </cell>
          <cell r="AU442" t="str">
            <v>Итого за год</v>
          </cell>
          <cell r="AV442" t="str">
            <v>Активное (авансы выданные, ДЗ)</v>
          </cell>
          <cell r="AW442" t="str">
            <v>Пассивное (кредиторская задолжен.)</v>
          </cell>
          <cell r="AX442" t="str">
            <v>Итого за год</v>
          </cell>
          <cell r="AY442" t="str">
            <v>Итого за год</v>
          </cell>
          <cell r="AZ442" t="str">
            <v>Активное (авансы выданные, ДЗ)</v>
          </cell>
          <cell r="BA442" t="str">
            <v>Пассивное (кредиторская задолжен.)</v>
          </cell>
          <cell r="BB442" t="str">
            <v>Итого за год</v>
          </cell>
          <cell r="BC442" t="str">
            <v>Итого за год</v>
          </cell>
          <cell r="BD442" t="str">
            <v>Активное (авансы выданные, ДЗ)</v>
          </cell>
          <cell r="BE442" t="str">
            <v>Пассивное (кредиторская задолжен.)</v>
          </cell>
        </row>
        <row r="443">
          <cell r="E443" t="str">
            <v>I</v>
          </cell>
          <cell r="F443" t="str">
            <v>II</v>
          </cell>
          <cell r="G443" t="str">
            <v>III</v>
          </cell>
          <cell r="H443" t="str">
            <v>IV</v>
          </cell>
          <cell r="J443" t="str">
            <v>I</v>
          </cell>
          <cell r="K443" t="str">
            <v>II</v>
          </cell>
          <cell r="L443" t="str">
            <v>III</v>
          </cell>
          <cell r="M443" t="str">
            <v>IV</v>
          </cell>
          <cell r="O443" t="str">
            <v>I</v>
          </cell>
          <cell r="P443" t="str">
            <v>II</v>
          </cell>
          <cell r="Q443" t="str">
            <v>III</v>
          </cell>
          <cell r="R443" t="str">
            <v>IV</v>
          </cell>
          <cell r="T443" t="str">
            <v>I</v>
          </cell>
          <cell r="U443" t="str">
            <v>II</v>
          </cell>
          <cell r="V443" t="str">
            <v>III</v>
          </cell>
          <cell r="W443" t="str">
            <v>IV</v>
          </cell>
          <cell r="Y443" t="str">
            <v>I</v>
          </cell>
          <cell r="Z443" t="str">
            <v>II</v>
          </cell>
          <cell r="AA443" t="str">
            <v>III</v>
          </cell>
          <cell r="AB443" t="str">
            <v>IV</v>
          </cell>
          <cell r="AE443" t="str">
            <v>I</v>
          </cell>
          <cell r="AF443" t="str">
            <v>II</v>
          </cell>
          <cell r="AG443" t="str">
            <v>III</v>
          </cell>
          <cell r="AH443" t="str">
            <v>IV</v>
          </cell>
          <cell r="AK443" t="str">
            <v>I</v>
          </cell>
          <cell r="AL443" t="str">
            <v>II</v>
          </cell>
          <cell r="AM443" t="str">
            <v>III</v>
          </cell>
          <cell r="AN443" t="str">
            <v>IV</v>
          </cell>
        </row>
        <row r="444">
          <cell r="B444">
            <v>1</v>
          </cell>
          <cell r="C444">
            <v>2</v>
          </cell>
          <cell r="D444">
            <v>3</v>
          </cell>
          <cell r="E444">
            <v>4</v>
          </cell>
          <cell r="F444">
            <v>5</v>
          </cell>
          <cell r="G444">
            <v>6</v>
          </cell>
          <cell r="H444">
            <v>7</v>
          </cell>
          <cell r="I444">
            <v>8</v>
          </cell>
          <cell r="J444">
            <v>9</v>
          </cell>
          <cell r="K444">
            <v>10</v>
          </cell>
          <cell r="L444">
            <v>11</v>
          </cell>
          <cell r="M444">
            <v>12</v>
          </cell>
          <cell r="N444">
            <v>13</v>
          </cell>
          <cell r="O444">
            <v>14</v>
          </cell>
          <cell r="P444">
            <v>15</v>
          </cell>
          <cell r="Q444">
            <v>16</v>
          </cell>
          <cell r="R444">
            <v>17</v>
          </cell>
          <cell r="S444">
            <v>18</v>
          </cell>
          <cell r="T444">
            <v>19</v>
          </cell>
          <cell r="U444">
            <v>20</v>
          </cell>
          <cell r="V444">
            <v>21</v>
          </cell>
          <cell r="W444">
            <v>22</v>
          </cell>
          <cell r="X444">
            <v>23</v>
          </cell>
          <cell r="Y444">
            <v>24</v>
          </cell>
          <cell r="Z444">
            <v>25</v>
          </cell>
          <cell r="AA444">
            <v>26</v>
          </cell>
          <cell r="AB444">
            <v>27</v>
          </cell>
          <cell r="AC444">
            <v>28</v>
          </cell>
          <cell r="AD444">
            <v>29</v>
          </cell>
          <cell r="AE444">
            <v>30</v>
          </cell>
          <cell r="AF444">
            <v>31</v>
          </cell>
          <cell r="AG444">
            <v>32</v>
          </cell>
          <cell r="AH444">
            <v>33</v>
          </cell>
          <cell r="AI444">
            <v>34</v>
          </cell>
          <cell r="AJ444">
            <v>35</v>
          </cell>
          <cell r="AK444">
            <v>36</v>
          </cell>
          <cell r="AL444">
            <v>37</v>
          </cell>
          <cell r="AM444">
            <v>38</v>
          </cell>
          <cell r="AN444">
            <v>39</v>
          </cell>
          <cell r="AP444">
            <v>40</v>
          </cell>
          <cell r="AQ444">
            <v>41</v>
          </cell>
          <cell r="AR444">
            <v>42</v>
          </cell>
          <cell r="AS444">
            <v>43</v>
          </cell>
          <cell r="AT444">
            <v>44</v>
          </cell>
          <cell r="AU444">
            <v>45</v>
          </cell>
          <cell r="AV444">
            <v>46</v>
          </cell>
          <cell r="AW444">
            <v>47</v>
          </cell>
          <cell r="AX444">
            <v>48</v>
          </cell>
          <cell r="AY444">
            <v>49</v>
          </cell>
          <cell r="AZ444">
            <v>50</v>
          </cell>
          <cell r="BA444">
            <v>51</v>
          </cell>
          <cell r="BB444">
            <v>52</v>
          </cell>
          <cell r="BC444">
            <v>53</v>
          </cell>
          <cell r="BD444">
            <v>54</v>
          </cell>
          <cell r="BE444">
            <v>55</v>
          </cell>
        </row>
        <row r="445">
          <cell r="B445" t="str">
            <v>III.</v>
          </cell>
          <cell r="C445" t="str">
            <v>ФИНАНСОВАЯ ДЕЯТЕЛЬНОСТЬ</v>
          </cell>
        </row>
        <row r="446">
          <cell r="B446" t="str">
            <v>13.</v>
          </cell>
          <cell r="C446" t="str">
            <v>Кредиты и займы (возврат)</v>
          </cell>
          <cell r="D446">
            <v>1422444.45</v>
          </cell>
          <cell r="E446">
            <v>503457.5</v>
          </cell>
          <cell r="F446">
            <v>599279.69999999995</v>
          </cell>
          <cell r="G446">
            <v>202628.05</v>
          </cell>
          <cell r="H446">
            <v>117079.2</v>
          </cell>
          <cell r="I446">
            <v>1266816.1000000001</v>
          </cell>
          <cell r="J446">
            <v>492728.3</v>
          </cell>
          <cell r="K446">
            <v>491883.5</v>
          </cell>
          <cell r="L446">
            <v>165125.1</v>
          </cell>
          <cell r="M446">
            <v>117079.2</v>
          </cell>
          <cell r="N446">
            <v>1266816.1000000001</v>
          </cell>
          <cell r="O446">
            <v>492728.3</v>
          </cell>
          <cell r="P446">
            <v>491883.5</v>
          </cell>
          <cell r="Q446">
            <v>165125.1</v>
          </cell>
          <cell r="R446">
            <v>117079.2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0</v>
          </cell>
          <cell r="AE446">
            <v>0</v>
          </cell>
          <cell r="AF446">
            <v>0</v>
          </cell>
          <cell r="AG446">
            <v>0</v>
          </cell>
          <cell r="AH446">
            <v>0</v>
          </cell>
          <cell r="AI446">
            <v>609136.9</v>
          </cell>
          <cell r="AJ446">
            <v>764765.25</v>
          </cell>
          <cell r="AK446">
            <v>619866.10000000009</v>
          </cell>
          <cell r="AL446">
            <v>727262.3</v>
          </cell>
          <cell r="AM446">
            <v>764765.25000000012</v>
          </cell>
          <cell r="AN446">
            <v>764765.25</v>
          </cell>
          <cell r="AP446">
            <v>192500</v>
          </cell>
          <cell r="AQ446">
            <v>322883.40000000002</v>
          </cell>
          <cell r="AR446">
            <v>0</v>
          </cell>
          <cell r="AS446">
            <v>634381.85000000009</v>
          </cell>
          <cell r="AT446">
            <v>174710</v>
          </cell>
          <cell r="AU446">
            <v>260443.6</v>
          </cell>
          <cell r="AV446">
            <v>0</v>
          </cell>
          <cell r="AW446">
            <v>548648.25</v>
          </cell>
          <cell r="AX446">
            <v>0</v>
          </cell>
          <cell r="AY446">
            <v>0</v>
          </cell>
          <cell r="AZ446">
            <v>0</v>
          </cell>
          <cell r="BA446">
            <v>548648.25</v>
          </cell>
          <cell r="BB446">
            <v>0</v>
          </cell>
          <cell r="BC446">
            <v>0</v>
          </cell>
          <cell r="BD446">
            <v>0</v>
          </cell>
          <cell r="BE446">
            <v>548648.25</v>
          </cell>
        </row>
        <row r="447">
          <cell r="B447" t="str">
            <v>13.1</v>
          </cell>
          <cell r="C447" t="str">
            <v>Долгосрочные кредиты и займы</v>
          </cell>
          <cell r="D447">
            <v>548662.25</v>
          </cell>
          <cell r="E447">
            <v>93283</v>
          </cell>
          <cell r="F447">
            <v>135672</v>
          </cell>
          <cell r="G447">
            <v>202628.05</v>
          </cell>
          <cell r="H447">
            <v>117079.2</v>
          </cell>
          <cell r="I447">
            <v>67200</v>
          </cell>
          <cell r="J447">
            <v>16800</v>
          </cell>
          <cell r="K447">
            <v>16800</v>
          </cell>
          <cell r="L447">
            <v>16800</v>
          </cell>
          <cell r="M447">
            <v>16800</v>
          </cell>
          <cell r="N447">
            <v>67200</v>
          </cell>
          <cell r="O447">
            <v>16800</v>
          </cell>
          <cell r="P447">
            <v>16800</v>
          </cell>
          <cell r="Q447">
            <v>16800</v>
          </cell>
          <cell r="R447">
            <v>16800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  <cell r="W447">
            <v>0</v>
          </cell>
          <cell r="X447">
            <v>0</v>
          </cell>
          <cell r="Y447">
            <v>0</v>
          </cell>
          <cell r="Z447">
            <v>0</v>
          </cell>
          <cell r="AA447">
            <v>0</v>
          </cell>
          <cell r="AB447">
            <v>0</v>
          </cell>
          <cell r="AC447">
            <v>0</v>
          </cell>
          <cell r="AD447">
            <v>0</v>
          </cell>
          <cell r="AE447">
            <v>0</v>
          </cell>
          <cell r="AF447">
            <v>0</v>
          </cell>
          <cell r="AG447">
            <v>0</v>
          </cell>
          <cell r="AH447">
            <v>0</v>
          </cell>
          <cell r="AI447">
            <v>246703</v>
          </cell>
          <cell r="AJ447">
            <v>728165.25</v>
          </cell>
          <cell r="AK447">
            <v>323186</v>
          </cell>
          <cell r="AL447">
            <v>442058</v>
          </cell>
          <cell r="AM447">
            <v>627886.05000000005</v>
          </cell>
          <cell r="AN447">
            <v>728165.25</v>
          </cell>
          <cell r="AP447">
            <v>62500</v>
          </cell>
          <cell r="AQ447">
            <v>197883.4</v>
          </cell>
          <cell r="AR447">
            <v>0</v>
          </cell>
          <cell r="AS447">
            <v>592781.85</v>
          </cell>
          <cell r="AT447">
            <v>44710</v>
          </cell>
          <cell r="AU447">
            <v>150443.6</v>
          </cell>
          <cell r="AV447">
            <v>0</v>
          </cell>
          <cell r="AW447">
            <v>487048.25</v>
          </cell>
          <cell r="AX447">
            <v>0</v>
          </cell>
          <cell r="AY447">
            <v>0</v>
          </cell>
          <cell r="AZ447">
            <v>0</v>
          </cell>
          <cell r="BA447">
            <v>487048.25</v>
          </cell>
          <cell r="BB447">
            <v>0</v>
          </cell>
          <cell r="BC447">
            <v>0</v>
          </cell>
          <cell r="BD447">
            <v>0</v>
          </cell>
          <cell r="BE447">
            <v>487048.25</v>
          </cell>
        </row>
        <row r="448">
          <cell r="B448" t="str">
            <v>13.1.1</v>
          </cell>
          <cell r="C448" t="str">
            <v>Долгосрочные кредиты</v>
          </cell>
          <cell r="D448">
            <v>548662.25</v>
          </cell>
          <cell r="E448">
            <v>93283</v>
          </cell>
          <cell r="F448">
            <v>135672</v>
          </cell>
          <cell r="G448">
            <v>202628.05</v>
          </cell>
          <cell r="H448">
            <v>117079.2</v>
          </cell>
          <cell r="I448">
            <v>67200</v>
          </cell>
          <cell r="J448">
            <v>16800</v>
          </cell>
          <cell r="K448">
            <v>16800</v>
          </cell>
          <cell r="L448">
            <v>16800</v>
          </cell>
          <cell r="M448">
            <v>16800</v>
          </cell>
          <cell r="N448">
            <v>67200</v>
          </cell>
          <cell r="O448">
            <v>16800</v>
          </cell>
          <cell r="P448">
            <v>16800</v>
          </cell>
          <cell r="Q448">
            <v>16800</v>
          </cell>
          <cell r="R448">
            <v>16800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0</v>
          </cell>
          <cell r="X448">
            <v>0</v>
          </cell>
          <cell r="Y448">
            <v>0</v>
          </cell>
          <cell r="Z448">
            <v>0</v>
          </cell>
          <cell r="AA448">
            <v>0</v>
          </cell>
          <cell r="AB448">
            <v>0</v>
          </cell>
          <cell r="AC448">
            <v>0</v>
          </cell>
          <cell r="AD448">
            <v>0</v>
          </cell>
          <cell r="AE448">
            <v>0</v>
          </cell>
          <cell r="AF448">
            <v>0</v>
          </cell>
          <cell r="AG448">
            <v>0</v>
          </cell>
          <cell r="AH448">
            <v>0</v>
          </cell>
          <cell r="AI448">
            <v>246703</v>
          </cell>
          <cell r="AJ448">
            <v>728165.25</v>
          </cell>
          <cell r="AK448">
            <v>323186</v>
          </cell>
          <cell r="AL448">
            <v>442058</v>
          </cell>
          <cell r="AM448">
            <v>627886.05000000005</v>
          </cell>
          <cell r="AN448">
            <v>728165.25</v>
          </cell>
          <cell r="AP448">
            <v>62500</v>
          </cell>
          <cell r="AQ448">
            <v>197883.4</v>
          </cell>
          <cell r="AR448">
            <v>0</v>
          </cell>
          <cell r="AS448">
            <v>592781.85</v>
          </cell>
          <cell r="AT448">
            <v>44710</v>
          </cell>
          <cell r="AU448">
            <v>150443.6</v>
          </cell>
          <cell r="AV448">
            <v>0</v>
          </cell>
          <cell r="AW448">
            <v>487048.25</v>
          </cell>
          <cell r="AX448">
            <v>0</v>
          </cell>
          <cell r="AY448">
            <v>0</v>
          </cell>
          <cell r="AZ448">
            <v>0</v>
          </cell>
          <cell r="BA448">
            <v>487048.25</v>
          </cell>
          <cell r="BB448">
            <v>0</v>
          </cell>
          <cell r="BC448">
            <v>0</v>
          </cell>
          <cell r="BD448">
            <v>0</v>
          </cell>
          <cell r="BE448">
            <v>487048.25</v>
          </cell>
        </row>
        <row r="449">
          <cell r="B449" t="str">
            <v>13.1.1.1</v>
          </cell>
          <cell r="C449" t="str">
            <v>Долгосрочные кредиты ОАО РАО "ЕЭС России"</v>
          </cell>
          <cell r="D449">
            <v>0</v>
          </cell>
          <cell r="E449">
            <v>0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S449">
            <v>0</v>
          </cell>
          <cell r="X449">
            <v>0</v>
          </cell>
          <cell r="AD449">
            <v>0</v>
          </cell>
          <cell r="AJ449">
            <v>0</v>
          </cell>
          <cell r="AK449">
            <v>0</v>
          </cell>
          <cell r="AL449">
            <v>0</v>
          </cell>
          <cell r="AM449">
            <v>0</v>
          </cell>
          <cell r="AN449">
            <v>0</v>
          </cell>
          <cell r="AS449">
            <v>0</v>
          </cell>
          <cell r="AW449">
            <v>0</v>
          </cell>
          <cell r="BA449">
            <v>0</v>
          </cell>
          <cell r="BE449">
            <v>0</v>
          </cell>
        </row>
        <row r="450">
          <cell r="B450" t="str">
            <v>13.1.1.2</v>
          </cell>
          <cell r="C450" t="str">
            <v>Долгосрочные кредиты под поручительство ОАО РАО "ЕЭС России"</v>
          </cell>
          <cell r="D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S450">
            <v>0</v>
          </cell>
          <cell r="X450">
            <v>0</v>
          </cell>
          <cell r="AD450">
            <v>0</v>
          </cell>
          <cell r="AJ450">
            <v>0</v>
          </cell>
          <cell r="AK450">
            <v>0</v>
          </cell>
          <cell r="AL450">
            <v>0</v>
          </cell>
          <cell r="AM450">
            <v>0</v>
          </cell>
          <cell r="AN450">
            <v>0</v>
          </cell>
          <cell r="AS450">
            <v>0</v>
          </cell>
          <cell r="AW450">
            <v>0</v>
          </cell>
          <cell r="BA450">
            <v>0</v>
          </cell>
          <cell r="BE450">
            <v>0</v>
          </cell>
        </row>
        <row r="451">
          <cell r="B451" t="str">
            <v>13.1.1.3</v>
          </cell>
          <cell r="C451" t="str">
            <v>Долгосрочные кредиты под поручительство ОГК/ТГК</v>
          </cell>
          <cell r="D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S451">
            <v>0</v>
          </cell>
          <cell r="X451">
            <v>0</v>
          </cell>
          <cell r="AD451">
            <v>0</v>
          </cell>
          <cell r="AJ451">
            <v>0</v>
          </cell>
          <cell r="AK451">
            <v>0</v>
          </cell>
          <cell r="AL451">
            <v>0</v>
          </cell>
          <cell r="AM451">
            <v>0</v>
          </cell>
          <cell r="AN451">
            <v>0</v>
          </cell>
          <cell r="AS451">
            <v>0</v>
          </cell>
          <cell r="AW451">
            <v>0</v>
          </cell>
          <cell r="BA451">
            <v>0</v>
          </cell>
          <cell r="BE451">
            <v>0</v>
          </cell>
        </row>
        <row r="452">
          <cell r="B452" t="str">
            <v>13.1.1.4</v>
          </cell>
          <cell r="C452" t="str">
            <v>Долгосрочные кредиты (остальные)</v>
          </cell>
          <cell r="D452">
            <v>548662.25</v>
          </cell>
          <cell r="E452">
            <v>93283</v>
          </cell>
          <cell r="F452">
            <v>135672</v>
          </cell>
          <cell r="G452">
            <v>202628.05</v>
          </cell>
          <cell r="H452">
            <v>117079.2</v>
          </cell>
          <cell r="I452">
            <v>67200</v>
          </cell>
          <cell r="J452">
            <v>16800</v>
          </cell>
          <cell r="K452">
            <v>16800</v>
          </cell>
          <cell r="L452">
            <v>16800</v>
          </cell>
          <cell r="M452">
            <v>16800</v>
          </cell>
          <cell r="N452">
            <v>67200</v>
          </cell>
          <cell r="O452">
            <v>16800</v>
          </cell>
          <cell r="P452">
            <v>16800</v>
          </cell>
          <cell r="Q452">
            <v>16800</v>
          </cell>
          <cell r="R452">
            <v>16800</v>
          </cell>
          <cell r="S452">
            <v>0</v>
          </cell>
          <cell r="X452">
            <v>0</v>
          </cell>
          <cell r="AD452">
            <v>0</v>
          </cell>
          <cell r="AI452">
            <v>246703</v>
          </cell>
          <cell r="AJ452">
            <v>728165.25</v>
          </cell>
          <cell r="AK452">
            <v>323186</v>
          </cell>
          <cell r="AL452">
            <v>442058</v>
          </cell>
          <cell r="AM452">
            <v>627886.05000000005</v>
          </cell>
          <cell r="AN452">
            <v>728165.25</v>
          </cell>
          <cell r="AP452">
            <v>62500</v>
          </cell>
          <cell r="AQ452">
            <v>197883.4</v>
          </cell>
          <cell r="AS452">
            <v>592781.85</v>
          </cell>
          <cell r="AT452">
            <v>44710</v>
          </cell>
          <cell r="AU452">
            <v>150443.6</v>
          </cell>
          <cell r="AW452">
            <v>487048.25</v>
          </cell>
          <cell r="BA452">
            <v>487048.25</v>
          </cell>
          <cell r="BE452">
            <v>487048.25</v>
          </cell>
        </row>
        <row r="453">
          <cell r="B453" t="str">
            <v>13.1.2</v>
          </cell>
          <cell r="C453" t="str">
            <v>Долгосрочные займы</v>
          </cell>
          <cell r="D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B453">
            <v>0</v>
          </cell>
          <cell r="AC453">
            <v>0</v>
          </cell>
          <cell r="AD453">
            <v>0</v>
          </cell>
          <cell r="AE453">
            <v>0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AJ453">
            <v>0</v>
          </cell>
          <cell r="AK453">
            <v>0</v>
          </cell>
          <cell r="AL453">
            <v>0</v>
          </cell>
          <cell r="AM453">
            <v>0</v>
          </cell>
          <cell r="AN453">
            <v>0</v>
          </cell>
          <cell r="AP453">
            <v>0</v>
          </cell>
          <cell r="AQ453">
            <v>0</v>
          </cell>
          <cell r="AR453">
            <v>0</v>
          </cell>
          <cell r="AS453">
            <v>0</v>
          </cell>
          <cell r="AT453">
            <v>0</v>
          </cell>
          <cell r="AU453">
            <v>0</v>
          </cell>
          <cell r="AV453">
            <v>0</v>
          </cell>
          <cell r="AW453">
            <v>0</v>
          </cell>
          <cell r="AX453">
            <v>0</v>
          </cell>
          <cell r="AY453">
            <v>0</v>
          </cell>
          <cell r="AZ453">
            <v>0</v>
          </cell>
          <cell r="BA453">
            <v>0</v>
          </cell>
          <cell r="BB453">
            <v>0</v>
          </cell>
          <cell r="BC453">
            <v>0</v>
          </cell>
          <cell r="BD453">
            <v>0</v>
          </cell>
          <cell r="BE453">
            <v>0</v>
          </cell>
        </row>
        <row r="454">
          <cell r="B454" t="str">
            <v>13.1.2.1</v>
          </cell>
          <cell r="C454" t="str">
            <v>Долгосрочные займы от ОГК/ТГК</v>
          </cell>
          <cell r="D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S454">
            <v>0</v>
          </cell>
          <cell r="X454">
            <v>0</v>
          </cell>
          <cell r="AD454">
            <v>0</v>
          </cell>
          <cell r="AJ454">
            <v>0</v>
          </cell>
          <cell r="AK454">
            <v>0</v>
          </cell>
          <cell r="AL454">
            <v>0</v>
          </cell>
          <cell r="AM454">
            <v>0</v>
          </cell>
          <cell r="AN454">
            <v>0</v>
          </cell>
          <cell r="AS454">
            <v>0</v>
          </cell>
          <cell r="AW454">
            <v>0</v>
          </cell>
          <cell r="BA454">
            <v>0</v>
          </cell>
          <cell r="BE454">
            <v>0</v>
          </cell>
        </row>
        <row r="455">
          <cell r="B455" t="str">
            <v>13.1.2.2</v>
          </cell>
          <cell r="C455" t="str">
            <v>Облигационный заем (выкуп)</v>
          </cell>
          <cell r="D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S455">
            <v>0</v>
          </cell>
          <cell r="X455">
            <v>0</v>
          </cell>
          <cell r="AD455">
            <v>0</v>
          </cell>
          <cell r="AJ455">
            <v>0</v>
          </cell>
          <cell r="AK455">
            <v>0</v>
          </cell>
          <cell r="AL455">
            <v>0</v>
          </cell>
          <cell r="AM455">
            <v>0</v>
          </cell>
          <cell r="AN455">
            <v>0</v>
          </cell>
          <cell r="AS455">
            <v>0</v>
          </cell>
          <cell r="AW455">
            <v>0</v>
          </cell>
          <cell r="BA455">
            <v>0</v>
          </cell>
          <cell r="BE455">
            <v>0</v>
          </cell>
        </row>
        <row r="456">
          <cell r="B456" t="str">
            <v>13.1.2.3</v>
          </cell>
          <cell r="C456" t="str">
            <v>Долгосрочные займы (остальные)</v>
          </cell>
          <cell r="D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S456">
            <v>0</v>
          </cell>
          <cell r="X456">
            <v>0</v>
          </cell>
          <cell r="AD456">
            <v>0</v>
          </cell>
          <cell r="AJ456">
            <v>0</v>
          </cell>
          <cell r="AK456">
            <v>0</v>
          </cell>
          <cell r="AL456">
            <v>0</v>
          </cell>
          <cell r="AM456">
            <v>0</v>
          </cell>
          <cell r="AN456">
            <v>0</v>
          </cell>
          <cell r="AS456">
            <v>0</v>
          </cell>
          <cell r="AW456">
            <v>0</v>
          </cell>
          <cell r="BA456">
            <v>0</v>
          </cell>
          <cell r="BE456">
            <v>0</v>
          </cell>
        </row>
        <row r="457">
          <cell r="B457" t="str">
            <v>13.2</v>
          </cell>
          <cell r="C457" t="str">
            <v>Краткосрочные кредиты и займы</v>
          </cell>
          <cell r="D457">
            <v>873782.2</v>
          </cell>
          <cell r="E457">
            <v>410174.5</v>
          </cell>
          <cell r="F457">
            <v>463607.7</v>
          </cell>
          <cell r="G457">
            <v>0</v>
          </cell>
          <cell r="H457">
            <v>0</v>
          </cell>
          <cell r="I457">
            <v>1199616.1000000001</v>
          </cell>
          <cell r="J457">
            <v>475928.3</v>
          </cell>
          <cell r="K457">
            <v>475083.5</v>
          </cell>
          <cell r="L457">
            <v>148325.1</v>
          </cell>
          <cell r="M457">
            <v>100279.2</v>
          </cell>
          <cell r="N457">
            <v>1199616.1000000001</v>
          </cell>
          <cell r="O457">
            <v>475928.3</v>
          </cell>
          <cell r="P457">
            <v>475083.5</v>
          </cell>
          <cell r="Q457">
            <v>148325.1</v>
          </cell>
          <cell r="R457">
            <v>100279.2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0</v>
          </cell>
          <cell r="AE457">
            <v>0</v>
          </cell>
          <cell r="AF457">
            <v>0</v>
          </cell>
          <cell r="AG457">
            <v>0</v>
          </cell>
          <cell r="AH457">
            <v>0</v>
          </cell>
          <cell r="AI457">
            <v>362433.9</v>
          </cell>
          <cell r="AJ457">
            <v>36600.000000000044</v>
          </cell>
          <cell r="AK457">
            <v>296680.10000000003</v>
          </cell>
          <cell r="AL457">
            <v>285204.30000000005</v>
          </cell>
          <cell r="AM457">
            <v>136879.20000000004</v>
          </cell>
          <cell r="AN457">
            <v>36600.000000000044</v>
          </cell>
          <cell r="AP457">
            <v>130000</v>
          </cell>
          <cell r="AQ457">
            <v>125000</v>
          </cell>
          <cell r="AR457">
            <v>0</v>
          </cell>
          <cell r="AS457">
            <v>41600.000000000058</v>
          </cell>
          <cell r="AT457">
            <v>130000</v>
          </cell>
          <cell r="AU457">
            <v>110000</v>
          </cell>
          <cell r="AV457">
            <v>0</v>
          </cell>
          <cell r="AW457">
            <v>61600.000000000058</v>
          </cell>
          <cell r="AX457">
            <v>0</v>
          </cell>
          <cell r="AY457">
            <v>0</v>
          </cell>
          <cell r="AZ457">
            <v>0</v>
          </cell>
          <cell r="BA457">
            <v>61600.000000000058</v>
          </cell>
          <cell r="BB457">
            <v>0</v>
          </cell>
          <cell r="BC457">
            <v>0</v>
          </cell>
          <cell r="BD457">
            <v>0</v>
          </cell>
          <cell r="BE457">
            <v>61600.000000000058</v>
          </cell>
        </row>
        <row r="458">
          <cell r="B458" t="str">
            <v>13.2.1</v>
          </cell>
          <cell r="C458" t="str">
            <v>Краткосрочные кредиты</v>
          </cell>
          <cell r="D458">
            <v>873782.2</v>
          </cell>
          <cell r="E458">
            <v>410174.5</v>
          </cell>
          <cell r="F458">
            <v>463607.7</v>
          </cell>
          <cell r="G458">
            <v>0</v>
          </cell>
          <cell r="H458">
            <v>0</v>
          </cell>
          <cell r="I458">
            <v>1199616.1000000001</v>
          </cell>
          <cell r="J458">
            <v>475928.3</v>
          </cell>
          <cell r="K458">
            <v>475083.5</v>
          </cell>
          <cell r="L458">
            <v>148325.1</v>
          </cell>
          <cell r="M458">
            <v>100279.2</v>
          </cell>
          <cell r="N458">
            <v>1199616.1000000001</v>
          </cell>
          <cell r="O458">
            <v>475928.3</v>
          </cell>
          <cell r="P458">
            <v>475083.5</v>
          </cell>
          <cell r="Q458">
            <v>148325.1</v>
          </cell>
          <cell r="R458">
            <v>100279.2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  <cell r="W458">
            <v>0</v>
          </cell>
          <cell r="X458">
            <v>0</v>
          </cell>
          <cell r="Y458">
            <v>0</v>
          </cell>
          <cell r="Z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0</v>
          </cell>
          <cell r="AE458">
            <v>0</v>
          </cell>
          <cell r="AF458">
            <v>0</v>
          </cell>
          <cell r="AG458">
            <v>0</v>
          </cell>
          <cell r="AH458">
            <v>0</v>
          </cell>
          <cell r="AI458">
            <v>362433.9</v>
          </cell>
          <cell r="AJ458">
            <v>36600.000000000044</v>
          </cell>
          <cell r="AK458">
            <v>296680.10000000003</v>
          </cell>
          <cell r="AL458">
            <v>285204.30000000005</v>
          </cell>
          <cell r="AM458">
            <v>136879.20000000004</v>
          </cell>
          <cell r="AN458">
            <v>36600.000000000044</v>
          </cell>
          <cell r="AP458">
            <v>130000</v>
          </cell>
          <cell r="AQ458">
            <v>125000</v>
          </cell>
          <cell r="AR458">
            <v>0</v>
          </cell>
          <cell r="AS458">
            <v>41600.000000000058</v>
          </cell>
          <cell r="AT458">
            <v>130000</v>
          </cell>
          <cell r="AU458">
            <v>110000</v>
          </cell>
          <cell r="AV458">
            <v>0</v>
          </cell>
          <cell r="AW458">
            <v>61600.000000000058</v>
          </cell>
          <cell r="AX458">
            <v>0</v>
          </cell>
          <cell r="AY458">
            <v>0</v>
          </cell>
          <cell r="AZ458">
            <v>0</v>
          </cell>
          <cell r="BA458">
            <v>61600.000000000058</v>
          </cell>
          <cell r="BB458">
            <v>0</v>
          </cell>
          <cell r="BC458">
            <v>0</v>
          </cell>
          <cell r="BD458">
            <v>0</v>
          </cell>
          <cell r="BE458">
            <v>61600.000000000058</v>
          </cell>
        </row>
        <row r="459">
          <cell r="B459" t="str">
            <v>13.2.1.1</v>
          </cell>
          <cell r="C459" t="str">
            <v>Краткосрочные кредиты под поручительство ОАО РАО "ЕЭС России"</v>
          </cell>
          <cell r="D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S459">
            <v>0</v>
          </cell>
          <cell r="X459">
            <v>0</v>
          </cell>
          <cell r="AD459">
            <v>0</v>
          </cell>
          <cell r="AJ459">
            <v>0</v>
          </cell>
          <cell r="AK459">
            <v>0</v>
          </cell>
          <cell r="AL459">
            <v>0</v>
          </cell>
          <cell r="AM459">
            <v>0</v>
          </cell>
          <cell r="AN459">
            <v>0</v>
          </cell>
          <cell r="AS459">
            <v>0</v>
          </cell>
          <cell r="AW459">
            <v>0</v>
          </cell>
          <cell r="BA459">
            <v>0</v>
          </cell>
          <cell r="BE459">
            <v>0</v>
          </cell>
        </row>
        <row r="460">
          <cell r="B460" t="str">
            <v>13.2.1.2</v>
          </cell>
          <cell r="C460" t="str">
            <v>Краткосрочные кредиты под поручительство ТГК/ОГК</v>
          </cell>
          <cell r="D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S460">
            <v>0</v>
          </cell>
          <cell r="X460">
            <v>0</v>
          </cell>
          <cell r="AD460">
            <v>0</v>
          </cell>
          <cell r="AJ460">
            <v>0</v>
          </cell>
          <cell r="AK460">
            <v>0</v>
          </cell>
          <cell r="AL460">
            <v>0</v>
          </cell>
          <cell r="AM460">
            <v>0</v>
          </cell>
          <cell r="AN460">
            <v>0</v>
          </cell>
          <cell r="AS460">
            <v>0</v>
          </cell>
          <cell r="AW460">
            <v>0</v>
          </cell>
          <cell r="BA460">
            <v>0</v>
          </cell>
          <cell r="BE460">
            <v>0</v>
          </cell>
        </row>
        <row r="461">
          <cell r="B461" t="str">
            <v>13.2.1.3</v>
          </cell>
          <cell r="C461" t="str">
            <v>Краткосрочные кредиты (остальные)</v>
          </cell>
          <cell r="D461">
            <v>873782.2</v>
          </cell>
          <cell r="E461">
            <v>410174.5</v>
          </cell>
          <cell r="F461">
            <v>463607.7</v>
          </cell>
          <cell r="H461">
            <v>0</v>
          </cell>
          <cell r="I461">
            <v>1199616.1000000001</v>
          </cell>
          <cell r="J461">
            <v>475928.3</v>
          </cell>
          <cell r="K461">
            <v>475083.5</v>
          </cell>
          <cell r="L461">
            <v>148325.1</v>
          </cell>
          <cell r="M461">
            <v>100279.2</v>
          </cell>
          <cell r="N461">
            <v>1199616.1000000001</v>
          </cell>
          <cell r="O461">
            <v>475928.3</v>
          </cell>
          <cell r="P461">
            <v>475083.5</v>
          </cell>
          <cell r="Q461">
            <v>148325.1</v>
          </cell>
          <cell r="R461">
            <v>100279.2</v>
          </cell>
          <cell r="S461">
            <v>0</v>
          </cell>
          <cell r="X461">
            <v>0</v>
          </cell>
          <cell r="AD461">
            <v>0</v>
          </cell>
          <cell r="AI461">
            <v>362433.9</v>
          </cell>
          <cell r="AJ461">
            <v>36600.000000000044</v>
          </cell>
          <cell r="AK461">
            <v>296680.10000000003</v>
          </cell>
          <cell r="AL461">
            <v>285204.30000000005</v>
          </cell>
          <cell r="AM461">
            <v>136879.20000000004</v>
          </cell>
          <cell r="AN461">
            <v>36600.000000000044</v>
          </cell>
          <cell r="AP461">
            <v>130000</v>
          </cell>
          <cell r="AQ461">
            <v>125000</v>
          </cell>
          <cell r="AS461">
            <v>41600.000000000058</v>
          </cell>
          <cell r="AT461">
            <v>130000</v>
          </cell>
          <cell r="AU461">
            <v>110000</v>
          </cell>
          <cell r="AW461">
            <v>61600.000000000058</v>
          </cell>
          <cell r="BA461">
            <v>61600.000000000058</v>
          </cell>
          <cell r="BE461">
            <v>61600.000000000058</v>
          </cell>
        </row>
        <row r="462">
          <cell r="B462" t="str">
            <v>13.2.2</v>
          </cell>
          <cell r="C462" t="str">
            <v>Краткосрочные займы</v>
          </cell>
          <cell r="D462">
            <v>0</v>
          </cell>
          <cell r="E462">
            <v>0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B462">
            <v>0</v>
          </cell>
          <cell r="AC462">
            <v>0</v>
          </cell>
          <cell r="AD462">
            <v>0</v>
          </cell>
          <cell r="AE462">
            <v>0</v>
          </cell>
          <cell r="AF462">
            <v>0</v>
          </cell>
          <cell r="AG462">
            <v>0</v>
          </cell>
          <cell r="AH462">
            <v>0</v>
          </cell>
          <cell r="AI462">
            <v>0</v>
          </cell>
          <cell r="AJ462">
            <v>0</v>
          </cell>
          <cell r="AK462">
            <v>0</v>
          </cell>
          <cell r="AL462">
            <v>0</v>
          </cell>
          <cell r="AM462">
            <v>0</v>
          </cell>
          <cell r="AN462">
            <v>0</v>
          </cell>
          <cell r="AP462">
            <v>0</v>
          </cell>
          <cell r="AQ462">
            <v>0</v>
          </cell>
          <cell r="AR462">
            <v>0</v>
          </cell>
          <cell r="AS462">
            <v>0</v>
          </cell>
          <cell r="AT462">
            <v>0</v>
          </cell>
          <cell r="AU462">
            <v>0</v>
          </cell>
          <cell r="AV462">
            <v>0</v>
          </cell>
          <cell r="AW462">
            <v>0</v>
          </cell>
          <cell r="AX462">
            <v>0</v>
          </cell>
          <cell r="AY462">
            <v>0</v>
          </cell>
          <cell r="AZ462">
            <v>0</v>
          </cell>
          <cell r="BA462">
            <v>0</v>
          </cell>
          <cell r="BB462">
            <v>0</v>
          </cell>
          <cell r="BC462">
            <v>0</v>
          </cell>
          <cell r="BD462">
            <v>0</v>
          </cell>
          <cell r="BE462">
            <v>0</v>
          </cell>
        </row>
        <row r="463">
          <cell r="B463" t="str">
            <v>13.2.2.1</v>
          </cell>
          <cell r="C463" t="str">
            <v>Краткосрочные займы от ОГК/ТГК</v>
          </cell>
          <cell r="D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S463">
            <v>0</v>
          </cell>
          <cell r="X463">
            <v>0</v>
          </cell>
          <cell r="AD463">
            <v>0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S463">
            <v>0</v>
          </cell>
          <cell r="AW463">
            <v>0</v>
          </cell>
          <cell r="BA463">
            <v>0</v>
          </cell>
          <cell r="BE463">
            <v>0</v>
          </cell>
        </row>
        <row r="464">
          <cell r="B464" t="str">
            <v>13.2.2.2</v>
          </cell>
          <cell r="C464" t="str">
            <v xml:space="preserve">    Векселя собственные (выданные)</v>
          </cell>
          <cell r="D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S464">
            <v>0</v>
          </cell>
          <cell r="X464">
            <v>0</v>
          </cell>
          <cell r="AD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S464">
            <v>0</v>
          </cell>
          <cell r="AW464">
            <v>0</v>
          </cell>
          <cell r="BA464">
            <v>0</v>
          </cell>
          <cell r="BE464">
            <v>0</v>
          </cell>
        </row>
        <row r="465">
          <cell r="B465" t="str">
            <v>13.2.2.3</v>
          </cell>
          <cell r="C465" t="str">
            <v>Краткосрочные займы (остальные)</v>
          </cell>
          <cell r="D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S465">
            <v>0</v>
          </cell>
          <cell r="X465">
            <v>0</v>
          </cell>
          <cell r="AD465">
            <v>0</v>
          </cell>
          <cell r="AJ465">
            <v>0</v>
          </cell>
          <cell r="AK465">
            <v>0</v>
          </cell>
          <cell r="AL465">
            <v>0</v>
          </cell>
          <cell r="AM465">
            <v>0</v>
          </cell>
          <cell r="AN465">
            <v>0</v>
          </cell>
          <cell r="AS465">
            <v>0</v>
          </cell>
          <cell r="AW465">
            <v>0</v>
          </cell>
          <cell r="BA465">
            <v>0</v>
          </cell>
          <cell r="BE465">
            <v>0</v>
          </cell>
        </row>
        <row r="466">
          <cell r="B466" t="str">
            <v>14.</v>
          </cell>
          <cell r="C466" t="str">
            <v xml:space="preserve">Краткосрочные финансовые вложения </v>
          </cell>
          <cell r="D466">
            <v>0</v>
          </cell>
          <cell r="E466">
            <v>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P466">
            <v>0</v>
          </cell>
          <cell r="AQ466">
            <v>0</v>
          </cell>
          <cell r="AR466">
            <v>0</v>
          </cell>
          <cell r="AS466">
            <v>0</v>
          </cell>
          <cell r="AT466">
            <v>0</v>
          </cell>
          <cell r="AU466">
            <v>0</v>
          </cell>
          <cell r="AV466">
            <v>0</v>
          </cell>
          <cell r="AW466">
            <v>0</v>
          </cell>
          <cell r="AX466">
            <v>0</v>
          </cell>
          <cell r="AY466">
            <v>0</v>
          </cell>
          <cell r="AZ466">
            <v>0</v>
          </cell>
          <cell r="BA466">
            <v>0</v>
          </cell>
          <cell r="BB466">
            <v>0</v>
          </cell>
          <cell r="BC466">
            <v>0</v>
          </cell>
          <cell r="BD466">
            <v>0</v>
          </cell>
          <cell r="BE466">
            <v>0</v>
          </cell>
        </row>
        <row r="467">
          <cell r="B467" t="str">
            <v>14.1</v>
          </cell>
          <cell r="C467" t="str">
            <v>Акции (покупка)</v>
          </cell>
          <cell r="D467">
            <v>0</v>
          </cell>
          <cell r="E467">
            <v>0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S467">
            <v>0</v>
          </cell>
          <cell r="X467">
            <v>0</v>
          </cell>
          <cell r="AD467">
            <v>0</v>
          </cell>
          <cell r="AJ467">
            <v>0</v>
          </cell>
          <cell r="AK467">
            <v>0</v>
          </cell>
          <cell r="AL467">
            <v>0</v>
          </cell>
          <cell r="AM467">
            <v>0</v>
          </cell>
          <cell r="AN467">
            <v>0</v>
          </cell>
          <cell r="AP467">
            <v>0</v>
          </cell>
          <cell r="AS467">
            <v>0</v>
          </cell>
          <cell r="AT467">
            <v>0</v>
          </cell>
          <cell r="AW467">
            <v>0</v>
          </cell>
          <cell r="AX467">
            <v>0</v>
          </cell>
          <cell r="BA467">
            <v>0</v>
          </cell>
          <cell r="BB467">
            <v>0</v>
          </cell>
          <cell r="BE467">
            <v>0</v>
          </cell>
        </row>
        <row r="468">
          <cell r="B468" t="str">
            <v>14.2</v>
          </cell>
          <cell r="C468" t="str">
            <v>Векселя (приобретение)</v>
          </cell>
          <cell r="D468">
            <v>0</v>
          </cell>
          <cell r="E468">
            <v>0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S468">
            <v>0</v>
          </cell>
          <cell r="X468">
            <v>0</v>
          </cell>
          <cell r="AD468">
            <v>0</v>
          </cell>
          <cell r="AJ468">
            <v>0</v>
          </cell>
          <cell r="AK468">
            <v>0</v>
          </cell>
          <cell r="AL468">
            <v>0</v>
          </cell>
          <cell r="AM468">
            <v>0</v>
          </cell>
          <cell r="AN468">
            <v>0</v>
          </cell>
          <cell r="AP468">
            <v>0</v>
          </cell>
          <cell r="AS468">
            <v>0</v>
          </cell>
          <cell r="AT468">
            <v>0</v>
          </cell>
          <cell r="AW468">
            <v>0</v>
          </cell>
          <cell r="AX468">
            <v>0</v>
          </cell>
          <cell r="BA468">
            <v>0</v>
          </cell>
          <cell r="BB468">
            <v>0</v>
          </cell>
          <cell r="BE468">
            <v>0</v>
          </cell>
        </row>
        <row r="469">
          <cell r="B469" t="str">
            <v>14.3</v>
          </cell>
          <cell r="C469" t="str">
            <v>Депозит (размещение)</v>
          </cell>
          <cell r="D469">
            <v>0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S469">
            <v>0</v>
          </cell>
          <cell r="X469">
            <v>0</v>
          </cell>
          <cell r="AD469">
            <v>0</v>
          </cell>
          <cell r="AJ469">
            <v>0</v>
          </cell>
          <cell r="AK469">
            <v>0</v>
          </cell>
          <cell r="AL469">
            <v>0</v>
          </cell>
          <cell r="AM469">
            <v>0</v>
          </cell>
          <cell r="AN469">
            <v>0</v>
          </cell>
          <cell r="AP469">
            <v>0</v>
          </cell>
          <cell r="AS469">
            <v>0</v>
          </cell>
          <cell r="AT469">
            <v>0</v>
          </cell>
          <cell r="AW469">
            <v>0</v>
          </cell>
          <cell r="AX469">
            <v>0</v>
          </cell>
          <cell r="BA469">
            <v>0</v>
          </cell>
          <cell r="BB469">
            <v>0</v>
          </cell>
          <cell r="BE469">
            <v>0</v>
          </cell>
        </row>
        <row r="470">
          <cell r="B470" t="str">
            <v>14.4</v>
          </cell>
          <cell r="C470" t="str">
            <v>Займы выданные (выдача)</v>
          </cell>
          <cell r="D470">
            <v>0</v>
          </cell>
          <cell r="E470">
            <v>0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S470">
            <v>0</v>
          </cell>
          <cell r="X470">
            <v>0</v>
          </cell>
          <cell r="AD470">
            <v>0</v>
          </cell>
          <cell r="AJ470">
            <v>0</v>
          </cell>
          <cell r="AK470">
            <v>0</v>
          </cell>
          <cell r="AL470">
            <v>0</v>
          </cell>
          <cell r="AM470">
            <v>0</v>
          </cell>
          <cell r="AN470">
            <v>0</v>
          </cell>
          <cell r="AP470">
            <v>0</v>
          </cell>
          <cell r="AS470">
            <v>0</v>
          </cell>
          <cell r="AT470">
            <v>0</v>
          </cell>
          <cell r="AW470">
            <v>0</v>
          </cell>
          <cell r="AX470">
            <v>0</v>
          </cell>
          <cell r="BA470">
            <v>0</v>
          </cell>
          <cell r="BB470">
            <v>0</v>
          </cell>
          <cell r="BE470">
            <v>0</v>
          </cell>
        </row>
        <row r="471">
          <cell r="B471" t="str">
            <v>14.5</v>
          </cell>
          <cell r="C471" t="str">
            <v>Приобретение прочих краткосрочных финансовых вложений</v>
          </cell>
          <cell r="D471">
            <v>0</v>
          </cell>
          <cell r="E471">
            <v>0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S471">
            <v>0</v>
          </cell>
          <cell r="X471">
            <v>0</v>
          </cell>
          <cell r="AD471">
            <v>0</v>
          </cell>
          <cell r="AJ471">
            <v>0</v>
          </cell>
          <cell r="AK471">
            <v>0</v>
          </cell>
          <cell r="AL471">
            <v>0</v>
          </cell>
          <cell r="AM471">
            <v>0</v>
          </cell>
          <cell r="AN471">
            <v>0</v>
          </cell>
          <cell r="AP471">
            <v>0</v>
          </cell>
          <cell r="AS471">
            <v>0</v>
          </cell>
          <cell r="AT471">
            <v>0</v>
          </cell>
          <cell r="AW471">
            <v>0</v>
          </cell>
          <cell r="AX471">
            <v>0</v>
          </cell>
          <cell r="BA471">
            <v>0</v>
          </cell>
          <cell r="BB471">
            <v>0</v>
          </cell>
          <cell r="BE471">
            <v>0</v>
          </cell>
        </row>
        <row r="472">
          <cell r="B472" t="str">
            <v>14а</v>
          </cell>
          <cell r="C472" t="str">
            <v>из строки 14 размещение средств полученных от IPO</v>
          </cell>
          <cell r="D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S472">
            <v>0</v>
          </cell>
          <cell r="X472">
            <v>0</v>
          </cell>
          <cell r="AD472">
            <v>0</v>
          </cell>
          <cell r="AJ472">
            <v>0</v>
          </cell>
          <cell r="AK472">
            <v>0</v>
          </cell>
          <cell r="AL472">
            <v>0</v>
          </cell>
          <cell r="AM472">
            <v>0</v>
          </cell>
          <cell r="AN472">
            <v>0</v>
          </cell>
          <cell r="AS472">
            <v>0</v>
          </cell>
          <cell r="AW472">
            <v>0</v>
          </cell>
          <cell r="BA472">
            <v>0</v>
          </cell>
          <cell r="BE472">
            <v>0</v>
          </cell>
        </row>
        <row r="473">
          <cell r="B473" t="str">
            <v>15.</v>
          </cell>
          <cell r="C473" t="str">
            <v>Дивидендные выплаты</v>
          </cell>
          <cell r="D473">
            <v>384.2</v>
          </cell>
          <cell r="E473">
            <v>42.7</v>
          </cell>
          <cell r="F473">
            <v>205.8</v>
          </cell>
          <cell r="G473">
            <v>135</v>
          </cell>
          <cell r="H473">
            <v>0.7</v>
          </cell>
          <cell r="I473">
            <v>4668.3</v>
          </cell>
          <cell r="J473">
            <v>430.9</v>
          </cell>
          <cell r="K473">
            <v>3221.6</v>
          </cell>
          <cell r="L473">
            <v>1008.1</v>
          </cell>
          <cell r="M473">
            <v>7.7000000000000455</v>
          </cell>
          <cell r="N473">
            <v>4668.3</v>
          </cell>
          <cell r="O473">
            <v>430.9</v>
          </cell>
          <cell r="P473">
            <v>3221.6</v>
          </cell>
          <cell r="Q473">
            <v>1008.1</v>
          </cell>
          <cell r="R473">
            <v>7.7000000000000455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0</v>
          </cell>
          <cell r="AE473">
            <v>0</v>
          </cell>
          <cell r="AF473">
            <v>0</v>
          </cell>
          <cell r="AG473">
            <v>0</v>
          </cell>
          <cell r="AH473">
            <v>0</v>
          </cell>
          <cell r="AI473">
            <v>9769.2000000000007</v>
          </cell>
          <cell r="AJ473">
            <v>5485.1</v>
          </cell>
          <cell r="AK473">
            <v>9381</v>
          </cell>
          <cell r="AL473">
            <v>6365.2000000000007</v>
          </cell>
          <cell r="AM473">
            <v>5492.1</v>
          </cell>
          <cell r="AN473">
            <v>5485.1</v>
          </cell>
          <cell r="AP473">
            <v>17732</v>
          </cell>
          <cell r="AQ473">
            <v>0</v>
          </cell>
          <cell r="AR473">
            <v>0</v>
          </cell>
          <cell r="AS473">
            <v>23217.1</v>
          </cell>
          <cell r="AT473">
            <v>20573</v>
          </cell>
          <cell r="AU473">
            <v>0</v>
          </cell>
          <cell r="AV473">
            <v>0</v>
          </cell>
          <cell r="AW473">
            <v>43790.1</v>
          </cell>
          <cell r="AX473">
            <v>0</v>
          </cell>
          <cell r="AY473">
            <v>0</v>
          </cell>
          <cell r="AZ473">
            <v>0</v>
          </cell>
          <cell r="BA473">
            <v>43790.1</v>
          </cell>
          <cell r="BB473">
            <v>0</v>
          </cell>
          <cell r="BC473">
            <v>0</v>
          </cell>
          <cell r="BD473">
            <v>0</v>
          </cell>
          <cell r="BE473">
            <v>43790.1</v>
          </cell>
        </row>
        <row r="474">
          <cell r="B474" t="str">
            <v>15.1</v>
          </cell>
          <cell r="C474" t="str">
            <v>Выплата дивидендов ОАО РАО "ЕЭС" (с налогом)</v>
          </cell>
          <cell r="D474">
            <v>0</v>
          </cell>
          <cell r="E474">
            <v>0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0</v>
          </cell>
          <cell r="V474">
            <v>0</v>
          </cell>
          <cell r="W474">
            <v>0</v>
          </cell>
          <cell r="X474">
            <v>0</v>
          </cell>
          <cell r="Y474">
            <v>0</v>
          </cell>
          <cell r="Z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0</v>
          </cell>
          <cell r="AE474">
            <v>0</v>
          </cell>
          <cell r="AF474">
            <v>0</v>
          </cell>
          <cell r="AG474">
            <v>0</v>
          </cell>
          <cell r="AH474">
            <v>0</v>
          </cell>
          <cell r="AI474">
            <v>0</v>
          </cell>
          <cell r="AJ474">
            <v>0</v>
          </cell>
          <cell r="AK474">
            <v>0</v>
          </cell>
          <cell r="AL474">
            <v>0</v>
          </cell>
          <cell r="AM474">
            <v>0</v>
          </cell>
          <cell r="AN474">
            <v>0</v>
          </cell>
          <cell r="AP474">
            <v>0</v>
          </cell>
          <cell r="AQ474">
            <v>0</v>
          </cell>
          <cell r="AR474">
            <v>0</v>
          </cell>
          <cell r="AS474">
            <v>0</v>
          </cell>
          <cell r="AT474">
            <v>0</v>
          </cell>
          <cell r="AU474">
            <v>0</v>
          </cell>
          <cell r="AV474">
            <v>0</v>
          </cell>
          <cell r="AW474">
            <v>0</v>
          </cell>
          <cell r="AX474">
            <v>0</v>
          </cell>
          <cell r="AY474">
            <v>0</v>
          </cell>
          <cell r="AZ474">
            <v>0</v>
          </cell>
          <cell r="BA474">
            <v>0</v>
          </cell>
          <cell r="BB474">
            <v>0</v>
          </cell>
          <cell r="BC474">
            <v>0</v>
          </cell>
          <cell r="BD474">
            <v>0</v>
          </cell>
          <cell r="BE474">
            <v>0</v>
          </cell>
        </row>
        <row r="475">
          <cell r="B475" t="str">
            <v>15.1.1</v>
          </cell>
          <cell r="C475" t="str">
            <v>Выплата дивидендов ОАО РАО "ЕЭС" (без налога)</v>
          </cell>
          <cell r="D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S475">
            <v>0</v>
          </cell>
          <cell r="X475">
            <v>0</v>
          </cell>
          <cell r="AD475">
            <v>0</v>
          </cell>
          <cell r="AJ475">
            <v>0</v>
          </cell>
          <cell r="AK475">
            <v>0</v>
          </cell>
          <cell r="AL475">
            <v>0</v>
          </cell>
          <cell r="AM475">
            <v>0</v>
          </cell>
          <cell r="AN475">
            <v>0</v>
          </cell>
          <cell r="AS475">
            <v>0</v>
          </cell>
          <cell r="AW475">
            <v>0</v>
          </cell>
          <cell r="BA475">
            <v>0</v>
          </cell>
          <cell r="BE475">
            <v>0</v>
          </cell>
        </row>
        <row r="476">
          <cell r="B476" t="str">
            <v>15.1.2</v>
          </cell>
          <cell r="C476" t="str">
            <v>Налог с дивидендов ОАО РАО "ЕЭС"</v>
          </cell>
          <cell r="D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S476">
            <v>0</v>
          </cell>
          <cell r="X476">
            <v>0</v>
          </cell>
          <cell r="AD476">
            <v>0</v>
          </cell>
          <cell r="AJ476">
            <v>0</v>
          </cell>
          <cell r="AK476">
            <v>0</v>
          </cell>
          <cell r="AL476">
            <v>0</v>
          </cell>
          <cell r="AM476">
            <v>0</v>
          </cell>
          <cell r="AN476">
            <v>0</v>
          </cell>
          <cell r="AS476">
            <v>0</v>
          </cell>
          <cell r="AW476">
            <v>0</v>
          </cell>
          <cell r="BA476">
            <v>0</v>
          </cell>
          <cell r="BE476">
            <v>0</v>
          </cell>
        </row>
        <row r="477">
          <cell r="B477" t="str">
            <v>15.2.</v>
          </cell>
          <cell r="C477" t="str">
            <v>Выплата дивидендов прочим акционерам (с налогом)</v>
          </cell>
          <cell r="D477">
            <v>384.2</v>
          </cell>
          <cell r="E477">
            <v>42.7</v>
          </cell>
          <cell r="F477">
            <v>205.8</v>
          </cell>
          <cell r="G477">
            <v>135</v>
          </cell>
          <cell r="H477">
            <v>0.7</v>
          </cell>
          <cell r="I477">
            <v>4668.3</v>
          </cell>
          <cell r="J477">
            <v>430.9</v>
          </cell>
          <cell r="K477">
            <v>3221.6</v>
          </cell>
          <cell r="L477">
            <v>1008.1</v>
          </cell>
          <cell r="M477">
            <v>7.7000000000000455</v>
          </cell>
          <cell r="N477">
            <v>4668.3</v>
          </cell>
          <cell r="O477">
            <v>430.9</v>
          </cell>
          <cell r="P477">
            <v>3221.6</v>
          </cell>
          <cell r="Q477">
            <v>1008.1</v>
          </cell>
          <cell r="R477">
            <v>7.7000000000000455</v>
          </cell>
          <cell r="S477">
            <v>0</v>
          </cell>
          <cell r="T477">
            <v>0</v>
          </cell>
          <cell r="U477">
            <v>0</v>
          </cell>
          <cell r="V477">
            <v>0</v>
          </cell>
          <cell r="W477">
            <v>0</v>
          </cell>
          <cell r="X477">
            <v>0</v>
          </cell>
          <cell r="Y477">
            <v>0</v>
          </cell>
          <cell r="Z477">
            <v>0</v>
          </cell>
          <cell r="AA477">
            <v>0</v>
          </cell>
          <cell r="AB477">
            <v>0</v>
          </cell>
          <cell r="AC477">
            <v>0</v>
          </cell>
          <cell r="AD477">
            <v>0</v>
          </cell>
          <cell r="AE477">
            <v>0</v>
          </cell>
          <cell r="AF477">
            <v>0</v>
          </cell>
          <cell r="AG477">
            <v>0</v>
          </cell>
          <cell r="AH477">
            <v>0</v>
          </cell>
          <cell r="AI477">
            <v>9769.2000000000007</v>
          </cell>
          <cell r="AJ477">
            <v>5485.1</v>
          </cell>
          <cell r="AK477">
            <v>9381</v>
          </cell>
          <cell r="AL477">
            <v>6365.2000000000007</v>
          </cell>
          <cell r="AM477">
            <v>5492.1</v>
          </cell>
          <cell r="AN477">
            <v>5485.1</v>
          </cell>
          <cell r="AP477">
            <v>17732</v>
          </cell>
          <cell r="AQ477">
            <v>0</v>
          </cell>
          <cell r="AR477">
            <v>0</v>
          </cell>
          <cell r="AS477">
            <v>23217.1</v>
          </cell>
          <cell r="AT477">
            <v>20573</v>
          </cell>
          <cell r="AU477">
            <v>0</v>
          </cell>
          <cell r="AV477">
            <v>0</v>
          </cell>
          <cell r="AW477">
            <v>43790.1</v>
          </cell>
          <cell r="AX477">
            <v>0</v>
          </cell>
          <cell r="AY477">
            <v>0</v>
          </cell>
          <cell r="AZ477">
            <v>0</v>
          </cell>
          <cell r="BA477">
            <v>43790.1</v>
          </cell>
          <cell r="BB477">
            <v>0</v>
          </cell>
          <cell r="BC477">
            <v>0</v>
          </cell>
          <cell r="BD477">
            <v>0</v>
          </cell>
          <cell r="BE477">
            <v>43790.1</v>
          </cell>
        </row>
        <row r="478">
          <cell r="B478" t="str">
            <v>15.2.1.</v>
          </cell>
          <cell r="C478" t="str">
            <v>Выплата дивидендов прочим акционерам (без налога)</v>
          </cell>
          <cell r="D478">
            <v>89.1</v>
          </cell>
          <cell r="F478">
            <v>89.1</v>
          </cell>
          <cell r="H478">
            <v>0</v>
          </cell>
          <cell r="I478">
            <v>4373.2</v>
          </cell>
          <cell r="J478">
            <v>388.2</v>
          </cell>
          <cell r="K478">
            <v>3104.9</v>
          </cell>
          <cell r="L478">
            <v>873.1</v>
          </cell>
          <cell r="M478">
            <v>7</v>
          </cell>
          <cell r="N478">
            <v>4373.2</v>
          </cell>
          <cell r="O478">
            <v>388.2</v>
          </cell>
          <cell r="P478">
            <v>3104.9</v>
          </cell>
          <cell r="Q478">
            <v>873.1</v>
          </cell>
          <cell r="R478">
            <v>7</v>
          </cell>
          <cell r="S478">
            <v>0</v>
          </cell>
          <cell r="X478">
            <v>0</v>
          </cell>
          <cell r="AD478">
            <v>0</v>
          </cell>
          <cell r="AI478">
            <v>9769.2000000000007</v>
          </cell>
          <cell r="AJ478">
            <v>5485.1</v>
          </cell>
          <cell r="AK478">
            <v>9381</v>
          </cell>
          <cell r="AL478">
            <v>6365.2000000000007</v>
          </cell>
          <cell r="AM478">
            <v>5492.1</v>
          </cell>
          <cell r="AN478">
            <v>5485.1</v>
          </cell>
          <cell r="AP478">
            <v>17732</v>
          </cell>
          <cell r="AS478">
            <v>23217.1</v>
          </cell>
          <cell r="AT478">
            <v>20573</v>
          </cell>
          <cell r="AW478">
            <v>43790.1</v>
          </cell>
          <cell r="BA478">
            <v>43790.1</v>
          </cell>
          <cell r="BE478">
            <v>43790.1</v>
          </cell>
        </row>
        <row r="479">
          <cell r="B479" t="str">
            <v>15.2.2.</v>
          </cell>
          <cell r="C479" t="str">
            <v>Налог с дивидендов  прочим акционерам</v>
          </cell>
          <cell r="D479">
            <v>295.09999999999997</v>
          </cell>
          <cell r="E479">
            <v>42.7</v>
          </cell>
          <cell r="F479">
            <v>116.7</v>
          </cell>
          <cell r="G479">
            <v>135</v>
          </cell>
          <cell r="H479">
            <v>0.7</v>
          </cell>
          <cell r="I479">
            <v>295.10000000000002</v>
          </cell>
          <cell r="J479">
            <v>42.7</v>
          </cell>
          <cell r="K479">
            <v>116.7</v>
          </cell>
          <cell r="L479">
            <v>135</v>
          </cell>
          <cell r="M479">
            <v>0.70000000000004547</v>
          </cell>
          <cell r="N479">
            <v>295.10000000000002</v>
          </cell>
          <cell r="O479">
            <v>42.7</v>
          </cell>
          <cell r="P479">
            <v>116.7</v>
          </cell>
          <cell r="Q479">
            <v>135</v>
          </cell>
          <cell r="R479">
            <v>0.70000000000004547</v>
          </cell>
          <cell r="S479">
            <v>0</v>
          </cell>
          <cell r="X479">
            <v>0</v>
          </cell>
          <cell r="AD479">
            <v>0</v>
          </cell>
          <cell r="AI479">
            <v>0</v>
          </cell>
          <cell r="AJ479">
            <v>-4.5519144009631418E-14</v>
          </cell>
          <cell r="AK479">
            <v>0</v>
          </cell>
          <cell r="AL479">
            <v>0</v>
          </cell>
          <cell r="AM479">
            <v>0</v>
          </cell>
          <cell r="AN479">
            <v>-4.5519144009631418E-14</v>
          </cell>
          <cell r="AS479">
            <v>-4.5519144009631418E-14</v>
          </cell>
          <cell r="AW479">
            <v>-4.5519144009631418E-14</v>
          </cell>
          <cell r="BA479">
            <v>-4.5519144009631418E-14</v>
          </cell>
          <cell r="BE479">
            <v>-4.5519144009631418E-14</v>
          </cell>
        </row>
        <row r="480">
          <cell r="B480" t="str">
            <v>16</v>
          </cell>
          <cell r="C480" t="str">
            <v>Ожидаемые платежи в счет выданных поручительств</v>
          </cell>
          <cell r="D480">
            <v>0</v>
          </cell>
          <cell r="E480">
            <v>0</v>
          </cell>
          <cell r="F480">
            <v>0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R480">
            <v>0</v>
          </cell>
          <cell r="S480">
            <v>0</v>
          </cell>
          <cell r="T480">
            <v>0</v>
          </cell>
          <cell r="U480">
            <v>0</v>
          </cell>
          <cell r="V480">
            <v>0</v>
          </cell>
          <cell r="W480">
            <v>0</v>
          </cell>
          <cell r="X480">
            <v>0</v>
          </cell>
          <cell r="Y480">
            <v>0</v>
          </cell>
          <cell r="Z480">
            <v>0</v>
          </cell>
          <cell r="AA480">
            <v>0</v>
          </cell>
          <cell r="AB480">
            <v>0</v>
          </cell>
          <cell r="AC480">
            <v>0</v>
          </cell>
          <cell r="AD480">
            <v>0</v>
          </cell>
          <cell r="AE480">
            <v>0</v>
          </cell>
          <cell r="AF480">
            <v>0</v>
          </cell>
          <cell r="AG480">
            <v>0</v>
          </cell>
          <cell r="AH480">
            <v>0</v>
          </cell>
          <cell r="AI480">
            <v>0</v>
          </cell>
          <cell r="AJ480">
            <v>0</v>
          </cell>
          <cell r="AK480">
            <v>0</v>
          </cell>
          <cell r="AL480">
            <v>0</v>
          </cell>
          <cell r="AM480">
            <v>0</v>
          </cell>
          <cell r="AN480">
            <v>0</v>
          </cell>
          <cell r="AP480">
            <v>0</v>
          </cell>
          <cell r="AQ480">
            <v>0</v>
          </cell>
          <cell r="AR480">
            <v>0</v>
          </cell>
          <cell r="AS480">
            <v>0</v>
          </cell>
          <cell r="AT480">
            <v>0</v>
          </cell>
          <cell r="AU480">
            <v>0</v>
          </cell>
          <cell r="AV480">
            <v>0</v>
          </cell>
          <cell r="AW480">
            <v>0</v>
          </cell>
          <cell r="AX480">
            <v>0</v>
          </cell>
          <cell r="AY480">
            <v>0</v>
          </cell>
          <cell r="AZ480">
            <v>0</v>
          </cell>
          <cell r="BA480">
            <v>0</v>
          </cell>
          <cell r="BB480">
            <v>0</v>
          </cell>
          <cell r="BC480">
            <v>0</v>
          </cell>
          <cell r="BD480">
            <v>0</v>
          </cell>
          <cell r="BE480">
            <v>0</v>
          </cell>
        </row>
        <row r="481">
          <cell r="B481" t="str">
            <v>16.1</v>
          </cell>
          <cell r="C481" t="str">
            <v>по договорам в рамках ДДУ</v>
          </cell>
          <cell r="D481">
            <v>0</v>
          </cell>
          <cell r="I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S481">
            <v>0</v>
          </cell>
          <cell r="X481">
            <v>0</v>
          </cell>
          <cell r="AD481">
            <v>0</v>
          </cell>
          <cell r="AJ481">
            <v>0</v>
          </cell>
          <cell r="AK481">
            <v>0</v>
          </cell>
          <cell r="AL481">
            <v>0</v>
          </cell>
          <cell r="AM481">
            <v>0</v>
          </cell>
          <cell r="AN481">
            <v>0</v>
          </cell>
          <cell r="AS481">
            <v>0</v>
          </cell>
          <cell r="AW481">
            <v>0</v>
          </cell>
          <cell r="BA481">
            <v>0</v>
          </cell>
          <cell r="BE481">
            <v>0</v>
          </cell>
        </row>
        <row r="482">
          <cell r="B482" t="str">
            <v>16.2</v>
          </cell>
          <cell r="C482" t="str">
            <v>по прочим договорам</v>
          </cell>
          <cell r="D482">
            <v>0</v>
          </cell>
          <cell r="E482">
            <v>0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S482">
            <v>0</v>
          </cell>
          <cell r="X482">
            <v>0</v>
          </cell>
          <cell r="AD482">
            <v>0</v>
          </cell>
          <cell r="AJ482">
            <v>0</v>
          </cell>
          <cell r="AK482">
            <v>0</v>
          </cell>
          <cell r="AL482">
            <v>0</v>
          </cell>
          <cell r="AM482">
            <v>0</v>
          </cell>
          <cell r="AN482">
            <v>0</v>
          </cell>
          <cell r="AP482">
            <v>0</v>
          </cell>
          <cell r="AS482">
            <v>0</v>
          </cell>
          <cell r="AT482">
            <v>0</v>
          </cell>
          <cell r="AW482">
            <v>0</v>
          </cell>
          <cell r="AX482">
            <v>0</v>
          </cell>
          <cell r="BA482">
            <v>0</v>
          </cell>
          <cell r="BB482">
            <v>0</v>
          </cell>
          <cell r="BE482">
            <v>0</v>
          </cell>
        </row>
        <row r="483">
          <cell r="B483" t="str">
            <v>17</v>
          </cell>
          <cell r="C483" t="str">
            <v>Прочие платежи по финансовой деятельности *</v>
          </cell>
          <cell r="D483">
            <v>0</v>
          </cell>
          <cell r="E483">
            <v>0</v>
          </cell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  <cell r="AB483">
            <v>0</v>
          </cell>
          <cell r="AC483">
            <v>0</v>
          </cell>
          <cell r="AD483">
            <v>0</v>
          </cell>
          <cell r="AE483">
            <v>0</v>
          </cell>
          <cell r="AF483">
            <v>0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  <cell r="AK483">
            <v>0</v>
          </cell>
          <cell r="AL483">
            <v>0</v>
          </cell>
          <cell r="AM483">
            <v>0</v>
          </cell>
          <cell r="AN483">
            <v>0</v>
          </cell>
          <cell r="AP483">
            <v>0</v>
          </cell>
          <cell r="AQ483">
            <v>0</v>
          </cell>
          <cell r="AR483">
            <v>0</v>
          </cell>
          <cell r="AS483">
            <v>0</v>
          </cell>
          <cell r="AT483">
            <v>0</v>
          </cell>
          <cell r="AU483">
            <v>0</v>
          </cell>
          <cell r="AV483">
            <v>0</v>
          </cell>
          <cell r="AW483">
            <v>0</v>
          </cell>
          <cell r="AX483">
            <v>0</v>
          </cell>
          <cell r="AY483">
            <v>0</v>
          </cell>
          <cell r="AZ483">
            <v>0</v>
          </cell>
          <cell r="BA483">
            <v>0</v>
          </cell>
          <cell r="BB483">
            <v>0</v>
          </cell>
          <cell r="BC483">
            <v>0</v>
          </cell>
          <cell r="BD483">
            <v>0</v>
          </cell>
          <cell r="BE483">
            <v>0</v>
          </cell>
        </row>
        <row r="484">
          <cell r="B484" t="str">
            <v>18</v>
          </cell>
          <cell r="C484" t="str">
            <v>ВСЕГООТТОК ПО ФИНАНСОВОЙ ДЕЯТЕЛЬНОСТИ</v>
          </cell>
          <cell r="D484">
            <v>1422828.65</v>
          </cell>
          <cell r="E484">
            <v>503500.2</v>
          </cell>
          <cell r="F484">
            <v>599485.5</v>
          </cell>
          <cell r="G484">
            <v>202763.05</v>
          </cell>
          <cell r="H484">
            <v>117079.9</v>
          </cell>
          <cell r="I484">
            <v>1271484.3999999999</v>
          </cell>
          <cell r="J484">
            <v>493159.2</v>
          </cell>
          <cell r="K484">
            <v>495105.1</v>
          </cell>
          <cell r="L484">
            <v>166133.20000000001</v>
          </cell>
          <cell r="M484">
            <v>117086.9</v>
          </cell>
          <cell r="N484">
            <v>1271484.3999999999</v>
          </cell>
          <cell r="O484">
            <v>493159.2</v>
          </cell>
          <cell r="P484">
            <v>495105.1</v>
          </cell>
          <cell r="Q484">
            <v>166133.20000000001</v>
          </cell>
          <cell r="R484">
            <v>117086.9</v>
          </cell>
          <cell r="S484">
            <v>0</v>
          </cell>
          <cell r="T484">
            <v>0</v>
          </cell>
          <cell r="U484">
            <v>0</v>
          </cell>
          <cell r="V484">
            <v>0</v>
          </cell>
          <cell r="W484">
            <v>0</v>
          </cell>
          <cell r="X484">
            <v>0</v>
          </cell>
          <cell r="Y484">
            <v>0</v>
          </cell>
          <cell r="Z484">
            <v>0</v>
          </cell>
          <cell r="AA484">
            <v>0</v>
          </cell>
          <cell r="AB484">
            <v>0</v>
          </cell>
          <cell r="AC484">
            <v>0</v>
          </cell>
          <cell r="AD484">
            <v>0</v>
          </cell>
          <cell r="AE484">
            <v>0</v>
          </cell>
          <cell r="AF484">
            <v>0</v>
          </cell>
          <cell r="AG484">
            <v>0</v>
          </cell>
          <cell r="AH484">
            <v>0</v>
          </cell>
          <cell r="AI484">
            <v>618906.1</v>
          </cell>
          <cell r="AJ484">
            <v>770250.35</v>
          </cell>
          <cell r="AK484">
            <v>629247.10000000009</v>
          </cell>
          <cell r="AL484">
            <v>733627.5</v>
          </cell>
          <cell r="AM484">
            <v>770257.35000000009</v>
          </cell>
          <cell r="AN484">
            <v>770250.35</v>
          </cell>
          <cell r="AP484">
            <v>210232</v>
          </cell>
          <cell r="AQ484">
            <v>322883.40000000002</v>
          </cell>
          <cell r="AR484">
            <v>0</v>
          </cell>
          <cell r="AS484">
            <v>657598.95000000007</v>
          </cell>
          <cell r="AT484">
            <v>195283</v>
          </cell>
          <cell r="AU484">
            <v>260443.6</v>
          </cell>
          <cell r="AV484">
            <v>0</v>
          </cell>
          <cell r="AW484">
            <v>592438.35</v>
          </cell>
          <cell r="AX484">
            <v>0</v>
          </cell>
          <cell r="AY484">
            <v>0</v>
          </cell>
          <cell r="AZ484">
            <v>0</v>
          </cell>
          <cell r="BA484">
            <v>592438.35</v>
          </cell>
          <cell r="BB484">
            <v>0</v>
          </cell>
          <cell r="BC484">
            <v>0</v>
          </cell>
          <cell r="BD484">
            <v>0</v>
          </cell>
          <cell r="BE484">
            <v>592438.35</v>
          </cell>
        </row>
        <row r="486">
          <cell r="B486" t="str">
            <v>IV.</v>
          </cell>
          <cell r="C486" t="str">
            <v>ИТОГО</v>
          </cell>
          <cell r="D486">
            <v>4956993.8545438815</v>
          </cell>
          <cell r="E486">
            <v>1348743.8585599998</v>
          </cell>
          <cell r="F486">
            <v>1455937.0129920819</v>
          </cell>
          <cell r="G486">
            <v>1052689.7542234</v>
          </cell>
          <cell r="H486">
            <v>1099623.2287684001</v>
          </cell>
          <cell r="I486">
            <v>4874423.66</v>
          </cell>
          <cell r="J486">
            <v>1344231.7</v>
          </cell>
          <cell r="K486">
            <v>1373326.96</v>
          </cell>
          <cell r="L486">
            <v>985683.7</v>
          </cell>
          <cell r="M486">
            <v>1171181.2999999996</v>
          </cell>
          <cell r="N486">
            <v>3803910.86</v>
          </cell>
          <cell r="O486">
            <v>1072054.0999999999</v>
          </cell>
          <cell r="P486">
            <v>1117084.1600000001</v>
          </cell>
          <cell r="Q486">
            <v>716221.10000000009</v>
          </cell>
          <cell r="R486">
            <v>898551.5</v>
          </cell>
          <cell r="S486">
            <v>1070512.7999999998</v>
          </cell>
          <cell r="T486">
            <v>272177.59999999998</v>
          </cell>
          <cell r="U486">
            <v>256242.8</v>
          </cell>
          <cell r="V486">
            <v>269462.59999999998</v>
          </cell>
          <cell r="W486">
            <v>272629.8</v>
          </cell>
          <cell r="X486">
            <v>0</v>
          </cell>
          <cell r="Y486">
            <v>0</v>
          </cell>
          <cell r="Z486">
            <v>0</v>
          </cell>
          <cell r="AA486">
            <v>0</v>
          </cell>
          <cell r="AB486">
            <v>0</v>
          </cell>
          <cell r="AC486">
            <v>52902.100000000006</v>
          </cell>
          <cell r="AD486">
            <v>122833</v>
          </cell>
          <cell r="AE486">
            <v>76353.7</v>
          </cell>
          <cell r="AF486">
            <v>114916.90000000001</v>
          </cell>
          <cell r="AG486">
            <v>127824.4</v>
          </cell>
          <cell r="AH486">
            <v>122833</v>
          </cell>
          <cell r="AI486">
            <v>848756.3</v>
          </cell>
          <cell r="AJ486">
            <v>1001257.2945438819</v>
          </cell>
          <cell r="AK486">
            <v>876720.05856000003</v>
          </cell>
          <cell r="AL486">
            <v>997893.31155208196</v>
          </cell>
          <cell r="AM486">
            <v>1077806.7657754822</v>
          </cell>
          <cell r="AN486">
            <v>1001257.2945438819</v>
          </cell>
          <cell r="AP486">
            <v>5142788.7320167478</v>
          </cell>
          <cell r="AQ486">
            <v>4086627.5001389501</v>
          </cell>
          <cell r="AR486">
            <v>0</v>
          </cell>
          <cell r="AS486">
            <v>1934585.5264216792</v>
          </cell>
          <cell r="AT486">
            <v>5450776.2266377993</v>
          </cell>
          <cell r="AU486">
            <v>4536271.2851947192</v>
          </cell>
          <cell r="AV486">
            <v>0</v>
          </cell>
          <cell r="AW486">
            <v>2849090.4678647588</v>
          </cell>
          <cell r="AX486">
            <v>5055224.6681665983</v>
          </cell>
          <cell r="AY486">
            <v>4681857.9399999995</v>
          </cell>
          <cell r="AZ486">
            <v>590855.19999999995</v>
          </cell>
          <cell r="BA486">
            <v>3813312.3960313564</v>
          </cell>
          <cell r="BB486">
            <v>276664.08857214591</v>
          </cell>
          <cell r="BC486">
            <v>0</v>
          </cell>
          <cell r="BD486">
            <v>0</v>
          </cell>
          <cell r="BE486">
            <v>3499121.2846035026</v>
          </cell>
        </row>
        <row r="489">
          <cell r="B489" t="str">
            <v>VI.</v>
          </cell>
          <cell r="C489" t="str">
            <v>Справочно Поручительства</v>
          </cell>
          <cell r="G489" t="str">
            <v>на начало квартала</v>
          </cell>
          <cell r="I489" t="str">
            <v>Примечания</v>
          </cell>
        </row>
        <row r="490">
          <cell r="D490" t="str">
            <v>I кв.</v>
          </cell>
          <cell r="E490" t="str">
            <v>II кв.</v>
          </cell>
          <cell r="F490" t="str">
            <v>III кв.</v>
          </cell>
          <cell r="G490" t="str">
            <v>IV кв.</v>
          </cell>
          <cell r="I490" t="str">
            <v>* Приводить постатейную разбивку в отдельной таблице</v>
          </cell>
        </row>
        <row r="491">
          <cell r="C491" t="str">
            <v>Общая сумма выданных поручительств</v>
          </cell>
        </row>
        <row r="492">
          <cell r="C492" t="str">
            <v>в т.ч в рамках поручительств по договору доверительного управления</v>
          </cell>
        </row>
        <row r="494">
          <cell r="C494" t="str">
            <v>Бюджет ИТ</v>
          </cell>
        </row>
        <row r="495">
          <cell r="B495" t="str">
            <v>№ п/п</v>
          </cell>
          <cell r="C495" t="str">
            <v>Наименование статей</v>
          </cell>
          <cell r="D495" t="str">
            <v>Возникновение обязательств или прочих оснований для финансирования по начислению</v>
          </cell>
          <cell r="I495" t="str">
            <v>Общий объем финансирования (в т.ч. ДС и неденежные расчеты)</v>
          </cell>
          <cell r="N495" t="str">
            <v>Выбытие ДС</v>
          </cell>
          <cell r="S495" t="str">
            <v>Неденежные расчеты</v>
          </cell>
        </row>
        <row r="496">
          <cell r="D496" t="str">
            <v>Итого за год</v>
          </cell>
          <cell r="E496" t="str">
            <v>В том числе по кварталам</v>
          </cell>
          <cell r="I496" t="str">
            <v>Итого за год</v>
          </cell>
          <cell r="J496" t="str">
            <v>В том числе по кварталам</v>
          </cell>
          <cell r="N496" t="str">
            <v>Итого за год</v>
          </cell>
          <cell r="O496" t="str">
            <v>В том числе по кварталам</v>
          </cell>
          <cell r="S496" t="str">
            <v>Итого за год</v>
          </cell>
          <cell r="T496" t="str">
            <v>В том числе по кварталам</v>
          </cell>
        </row>
        <row r="497">
          <cell r="E497" t="str">
            <v>I</v>
          </cell>
          <cell r="F497" t="str">
            <v>II</v>
          </cell>
          <cell r="G497" t="str">
            <v>III</v>
          </cell>
          <cell r="H497" t="str">
            <v>IV</v>
          </cell>
          <cell r="J497" t="str">
            <v>I</v>
          </cell>
          <cell r="K497" t="str">
            <v>II</v>
          </cell>
          <cell r="L497" t="str">
            <v>III</v>
          </cell>
          <cell r="M497" t="str">
            <v>IV</v>
          </cell>
          <cell r="O497" t="str">
            <v>I</v>
          </cell>
          <cell r="P497" t="str">
            <v>II</v>
          </cell>
          <cell r="Q497" t="str">
            <v>III</v>
          </cell>
          <cell r="R497" t="str">
            <v>IV</v>
          </cell>
          <cell r="T497" t="str">
            <v>I</v>
          </cell>
          <cell r="U497" t="str">
            <v>II</v>
          </cell>
          <cell r="V497" t="str">
            <v>III</v>
          </cell>
          <cell r="W497" t="str">
            <v>IV</v>
          </cell>
        </row>
        <row r="498">
          <cell r="B498">
            <v>1</v>
          </cell>
          <cell r="C498">
            <v>2</v>
          </cell>
          <cell r="D498">
            <v>3</v>
          </cell>
          <cell r="E498">
            <v>4</v>
          </cell>
          <cell r="F498">
            <v>5</v>
          </cell>
          <cell r="G498">
            <v>6</v>
          </cell>
          <cell r="H498">
            <v>7</v>
          </cell>
          <cell r="I498">
            <v>8</v>
          </cell>
          <cell r="J498">
            <v>9</v>
          </cell>
          <cell r="K498">
            <v>10</v>
          </cell>
          <cell r="L498">
            <v>11</v>
          </cell>
          <cell r="M498">
            <v>12</v>
          </cell>
          <cell r="N498">
            <v>13</v>
          </cell>
          <cell r="O498">
            <v>14</v>
          </cell>
          <cell r="P498">
            <v>15</v>
          </cell>
          <cell r="Q498">
            <v>16</v>
          </cell>
          <cell r="R498">
            <v>17</v>
          </cell>
          <cell r="S498">
            <v>18</v>
          </cell>
          <cell r="T498">
            <v>19</v>
          </cell>
          <cell r="U498">
            <v>20</v>
          </cell>
          <cell r="V498">
            <v>21</v>
          </cell>
          <cell r="W498">
            <v>22</v>
          </cell>
        </row>
        <row r="499">
          <cell r="B499" t="str">
            <v>1</v>
          </cell>
          <cell r="C499" t="str">
            <v>Услуги связи и передачи данных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S499">
            <v>0</v>
          </cell>
        </row>
        <row r="500">
          <cell r="B500" t="str">
            <v>2</v>
          </cell>
          <cell r="C500" t="str">
            <v>Обслуживание и поддержка систем и средств ИТ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S500">
            <v>0</v>
          </cell>
        </row>
        <row r="501">
          <cell r="B501" t="str">
            <v>3</v>
          </cell>
          <cell r="C501" t="str">
            <v>Содержание систем и средств ИТ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S501">
            <v>0</v>
          </cell>
        </row>
        <row r="502">
          <cell r="B502" t="str">
            <v>4</v>
          </cell>
          <cell r="C502" t="str">
            <v>Закупка оборудования (средств вычислительной техники), 
не требующего монтажа</v>
          </cell>
          <cell r="I502">
            <v>0</v>
          </cell>
          <cell r="J502">
            <v>0</v>
          </cell>
          <cell r="K502">
            <v>0</v>
          </cell>
          <cell r="L502">
            <v>0</v>
          </cell>
          <cell r="M502">
            <v>0</v>
          </cell>
          <cell r="N502">
            <v>0</v>
          </cell>
          <cell r="S502">
            <v>0</v>
          </cell>
        </row>
        <row r="503">
          <cell r="B503" t="str">
            <v>5</v>
          </cell>
          <cell r="C503" t="str">
            <v>Приобретение и поддержка нематериальных активов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>
            <v>0</v>
          </cell>
          <cell r="W503">
            <v>0</v>
          </cell>
        </row>
        <row r="504">
          <cell r="B504" t="str">
            <v>6</v>
          </cell>
          <cell r="C504" t="str">
            <v xml:space="preserve">   Капитальные  вложения в НМА (не в рамках проекта)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S504">
            <v>0</v>
          </cell>
        </row>
        <row r="505">
          <cell r="B505" t="str">
            <v>7</v>
          </cell>
          <cell r="C505" t="str">
            <v xml:space="preserve">   Текущие затраты на нематериальные активы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S505">
            <v>0</v>
          </cell>
        </row>
        <row r="506">
          <cell r="B506" t="str">
            <v>8</v>
          </cell>
          <cell r="C506" t="str">
            <v>Расходы на содержание Персонала ИТ (СЗ и СС)</v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  <cell r="W506">
            <v>0</v>
          </cell>
        </row>
        <row r="507">
          <cell r="B507" t="str">
            <v>9</v>
          </cell>
          <cell r="C507" t="str">
            <v xml:space="preserve">   Расходы на содержание постоянных сотрудников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S507">
            <v>0</v>
          </cell>
        </row>
        <row r="508">
          <cell r="B508" t="str">
            <v>10</v>
          </cell>
          <cell r="C508" t="str">
            <v xml:space="preserve">   Расходы на содержание привлеченных сотрудников</v>
          </cell>
          <cell r="I508">
            <v>0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S508">
            <v>0</v>
          </cell>
        </row>
        <row r="509">
          <cell r="B509" t="str">
            <v>11</v>
          </cell>
          <cell r="C509" t="str">
            <v>Прочие ИТ расходы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S509">
            <v>0</v>
          </cell>
        </row>
        <row r="510">
          <cell r="B510" t="str">
            <v>12</v>
          </cell>
          <cell r="C510" t="str">
            <v>Расходы по проектам / капитальное строительство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</row>
        <row r="511">
          <cell r="B511" t="str">
            <v>13</v>
          </cell>
          <cell r="C511" t="str">
            <v xml:space="preserve">   Работы по проекту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S511">
            <v>0</v>
          </cell>
        </row>
        <row r="512">
          <cell r="B512" t="str">
            <v>14</v>
          </cell>
          <cell r="C512" t="str">
            <v xml:space="preserve">   Расходы на закупку средств ИТ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S512">
            <v>0</v>
          </cell>
        </row>
        <row r="513">
          <cell r="B513" t="str">
            <v>15</v>
          </cell>
          <cell r="C513" t="str">
            <v xml:space="preserve">   Расходы на закупку  систем и средств связи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S513">
            <v>0</v>
          </cell>
        </row>
        <row r="514">
          <cell r="B514" t="str">
            <v>16</v>
          </cell>
          <cell r="C514" t="str">
            <v xml:space="preserve">   Расходы на закупку средств АСУТП, КИПиА, промышленной автоматики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S514">
            <v>0</v>
          </cell>
        </row>
        <row r="515">
          <cell r="B515" t="str">
            <v>17</v>
          </cell>
          <cell r="C515" t="str">
            <v xml:space="preserve">   Расходы на приобретение нематериальных активов (в рамках проекта)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S515">
            <v>0</v>
          </cell>
        </row>
        <row r="516">
          <cell r="B516" t="str">
            <v>18</v>
          </cell>
          <cell r="C516" t="str">
            <v xml:space="preserve">   Командировочные расходы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S516">
            <v>0</v>
          </cell>
        </row>
        <row r="517">
          <cell r="B517" t="str">
            <v>19</v>
          </cell>
          <cell r="C517" t="str">
            <v xml:space="preserve">   Транспортные расходы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S517">
            <v>0</v>
          </cell>
        </row>
        <row r="518">
          <cell r="B518" t="str">
            <v>20</v>
          </cell>
          <cell r="C518" t="str">
            <v xml:space="preserve">   Прочие расходы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S518">
            <v>0</v>
          </cell>
        </row>
        <row r="519">
          <cell r="B519" t="str">
            <v>21</v>
          </cell>
          <cell r="C519" t="str">
            <v xml:space="preserve">ИТ Бюджет ДЗО 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S519">
            <v>0</v>
          </cell>
        </row>
        <row r="520">
          <cell r="B520" t="str">
            <v>22</v>
          </cell>
          <cell r="C520" t="str">
            <v>Из стр. ИТ Бюджет ДЗО . Собственные расходы СЗ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S520">
            <v>0</v>
          </cell>
        </row>
        <row r="521">
          <cell r="B521" t="str">
            <v>23</v>
          </cell>
          <cell r="C521" t="str">
            <v>Из стр. ИТ Бюджет ДЗО . Собственные расходы СС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S521">
            <v>0</v>
          </cell>
        </row>
        <row r="522">
          <cell r="B522" t="str">
            <v>24</v>
          </cell>
          <cell r="C522" t="str">
            <v>Численность ИТ  персонала</v>
          </cell>
        </row>
        <row r="523">
          <cell r="B523" t="str">
            <v>25</v>
          </cell>
          <cell r="C523" t="str">
            <v xml:space="preserve">    В.т.ч. Служба Заказчика</v>
          </cell>
        </row>
        <row r="524">
          <cell r="B524" t="str">
            <v>26</v>
          </cell>
          <cell r="C524" t="str">
            <v xml:space="preserve">    В.т.ч   Сервисная Служба</v>
          </cell>
        </row>
        <row r="527">
          <cell r="B527" t="str">
            <v>№ п/п</v>
          </cell>
          <cell r="C527" t="str">
            <v>Наименование статей</v>
          </cell>
          <cell r="D527" t="str">
            <v>Возникновение обязательств или прочих оснований для финансирования по начислению</v>
          </cell>
          <cell r="I527" t="str">
            <v>Общий объем финансирования (в т.ч. ДС и неденежные расчеты)</v>
          </cell>
          <cell r="N527" t="str">
            <v>Выбытие ДС</v>
          </cell>
          <cell r="S527" t="str">
            <v>Неденежные расчеты</v>
          </cell>
          <cell r="X527" t="str">
            <v>Списание / восстановление задолженности</v>
          </cell>
          <cell r="AC527" t="str">
            <v>Активное сальдо (ДЗ и авансы выданные)</v>
          </cell>
          <cell r="AI527" t="str">
            <v>Пассивное сальдо (кредиторская задолженность)</v>
          </cell>
          <cell r="AP527" t="str">
            <v>Возникновение обязательств или прочих оснований для финансирования по начислению</v>
          </cell>
          <cell r="AQ527" t="str">
            <v>Общий объем финансирования</v>
          </cell>
          <cell r="AR527" t="str">
            <v>Сальдо на начало года</v>
          </cell>
          <cell r="AT527" t="str">
            <v>Возникновение обязательств или прочих оснований для финансирования по начислению</v>
          </cell>
          <cell r="AU527" t="str">
            <v>Общий объем финансирования</v>
          </cell>
          <cell r="AV527" t="str">
            <v>Сальдо на начало года</v>
          </cell>
          <cell r="AX527" t="str">
            <v>Возникновение обязательств или прочих оснований для финансирования по начислению</v>
          </cell>
          <cell r="AY527" t="str">
            <v>Общий объем финансирования</v>
          </cell>
          <cell r="AZ527" t="str">
            <v>Сальдо на начало года</v>
          </cell>
          <cell r="BB527" t="str">
            <v>Возникновение обязательств или прочих оснований для финансирования по начислению</v>
          </cell>
          <cell r="BC527" t="str">
            <v>Общий объем финансирования</v>
          </cell>
          <cell r="BD527" t="str">
            <v>Сальдо на начало года</v>
          </cell>
        </row>
        <row r="528">
          <cell r="D528" t="str">
            <v>Итого за год</v>
          </cell>
          <cell r="E528" t="str">
            <v>В том числе по кварталам</v>
          </cell>
          <cell r="I528" t="str">
            <v>Итого за год</v>
          </cell>
          <cell r="J528" t="str">
            <v>В том числе по кварталам</v>
          </cell>
          <cell r="N528" t="str">
            <v>Итого за год</v>
          </cell>
          <cell r="O528" t="str">
            <v>В том числе по кварталам</v>
          </cell>
          <cell r="S528" t="str">
            <v>Итого за год</v>
          </cell>
          <cell r="T528" t="str">
            <v>В том числе по кварталам</v>
          </cell>
          <cell r="X528" t="str">
            <v>Итого за год</v>
          </cell>
          <cell r="Y528" t="str">
            <v>В том числе по кварталам</v>
          </cell>
          <cell r="AC528" t="str">
            <v>На начало года</v>
          </cell>
          <cell r="AD528" t="str">
            <v>На конец года</v>
          </cell>
          <cell r="AE528" t="str">
            <v>На конец периодов</v>
          </cell>
          <cell r="AI528" t="str">
            <v>На начало года</v>
          </cell>
          <cell r="AJ528" t="str">
            <v>На конец года</v>
          </cell>
          <cell r="AK528" t="str">
            <v>На конец периодов</v>
          </cell>
          <cell r="AP528" t="str">
            <v>Итого за год</v>
          </cell>
          <cell r="AQ528" t="str">
            <v>Итого за год</v>
          </cell>
          <cell r="AR528" t="str">
            <v>Активное (авансы выданные, ДЗ)</v>
          </cell>
          <cell r="AS528" t="str">
            <v>Пассивное (кредиторская задолжен.)</v>
          </cell>
          <cell r="AT528" t="str">
            <v>Итого за год</v>
          </cell>
          <cell r="AU528" t="str">
            <v>Итого за год</v>
          </cell>
          <cell r="AV528" t="str">
            <v>Активное (авансы выданные, ДЗ)</v>
          </cell>
          <cell r="AW528" t="str">
            <v>Пассивное (кредиторская задолжен.)</v>
          </cell>
          <cell r="AX528" t="str">
            <v>Итого за год</v>
          </cell>
          <cell r="AY528" t="str">
            <v>Итого за год</v>
          </cell>
          <cell r="AZ528" t="str">
            <v>Активное (авансы выданные, ДЗ)</v>
          </cell>
          <cell r="BA528" t="str">
            <v>Пассивное (кредиторская задолжен.)</v>
          </cell>
          <cell r="BB528" t="str">
            <v>Итого за год</v>
          </cell>
          <cell r="BC528" t="str">
            <v>Итого за год</v>
          </cell>
          <cell r="BD528" t="str">
            <v>Активное (авансы выданные, ДЗ)</v>
          </cell>
          <cell r="BE528" t="str">
            <v>Пассивное (кредиторская задолжен.)</v>
          </cell>
        </row>
        <row r="529">
          <cell r="E529" t="str">
            <v>I</v>
          </cell>
          <cell r="F529" t="str">
            <v>II</v>
          </cell>
          <cell r="G529" t="str">
            <v>III</v>
          </cell>
          <cell r="H529" t="str">
            <v>IV</v>
          </cell>
          <cell r="J529" t="str">
            <v>I</v>
          </cell>
          <cell r="K529" t="str">
            <v>II</v>
          </cell>
          <cell r="L529" t="str">
            <v>III</v>
          </cell>
          <cell r="M529" t="str">
            <v>IV</v>
          </cell>
          <cell r="O529" t="str">
            <v>I</v>
          </cell>
          <cell r="P529" t="str">
            <v>II</v>
          </cell>
          <cell r="Q529" t="str">
            <v>III</v>
          </cell>
          <cell r="R529" t="str">
            <v>IV</v>
          </cell>
          <cell r="T529" t="str">
            <v>I</v>
          </cell>
          <cell r="U529" t="str">
            <v>II</v>
          </cell>
          <cell r="V529" t="str">
            <v>III</v>
          </cell>
          <cell r="W529" t="str">
            <v>IV</v>
          </cell>
          <cell r="Y529" t="str">
            <v>I</v>
          </cell>
          <cell r="Z529" t="str">
            <v>II</v>
          </cell>
          <cell r="AA529" t="str">
            <v>III</v>
          </cell>
          <cell r="AB529" t="str">
            <v>IV</v>
          </cell>
          <cell r="AE529" t="str">
            <v>I</v>
          </cell>
          <cell r="AF529" t="str">
            <v>II</v>
          </cell>
          <cell r="AG529" t="str">
            <v>III</v>
          </cell>
          <cell r="AH529" t="str">
            <v>IV</v>
          </cell>
          <cell r="AK529" t="str">
            <v>I</v>
          </cell>
          <cell r="AL529" t="str">
            <v>II</v>
          </cell>
          <cell r="AM529" t="str">
            <v>III</v>
          </cell>
          <cell r="AN529" t="str">
            <v>IV</v>
          </cell>
        </row>
        <row r="530">
          <cell r="B530">
            <v>1</v>
          </cell>
          <cell r="C530">
            <v>2</v>
          </cell>
          <cell r="D530">
            <v>3</v>
          </cell>
          <cell r="E530">
            <v>4</v>
          </cell>
          <cell r="F530">
            <v>5</v>
          </cell>
          <cell r="G530">
            <v>6</v>
          </cell>
          <cell r="H530">
            <v>7</v>
          </cell>
          <cell r="I530">
            <v>8</v>
          </cell>
          <cell r="J530">
            <v>9</v>
          </cell>
          <cell r="K530">
            <v>10</v>
          </cell>
          <cell r="L530">
            <v>11</v>
          </cell>
          <cell r="M530">
            <v>12</v>
          </cell>
          <cell r="N530">
            <v>13</v>
          </cell>
          <cell r="O530">
            <v>14</v>
          </cell>
          <cell r="P530">
            <v>15</v>
          </cell>
          <cell r="Q530">
            <v>16</v>
          </cell>
          <cell r="R530">
            <v>17</v>
          </cell>
          <cell r="S530">
            <v>18</v>
          </cell>
          <cell r="T530">
            <v>19</v>
          </cell>
          <cell r="U530">
            <v>20</v>
          </cell>
          <cell r="V530">
            <v>21</v>
          </cell>
          <cell r="W530">
            <v>22</v>
          </cell>
          <cell r="X530">
            <v>23</v>
          </cell>
          <cell r="Y530">
            <v>24</v>
          </cell>
          <cell r="Z530">
            <v>25</v>
          </cell>
          <cell r="AA530">
            <v>26</v>
          </cell>
          <cell r="AB530">
            <v>27</v>
          </cell>
          <cell r="AC530">
            <v>28</v>
          </cell>
          <cell r="AD530">
            <v>29</v>
          </cell>
          <cell r="AE530">
            <v>30</v>
          </cell>
          <cell r="AF530">
            <v>31</v>
          </cell>
          <cell r="AG530">
            <v>32</v>
          </cell>
          <cell r="AH530">
            <v>33</v>
          </cell>
          <cell r="AI530">
            <v>34</v>
          </cell>
          <cell r="AJ530">
            <v>35</v>
          </cell>
          <cell r="AK530">
            <v>36</v>
          </cell>
          <cell r="AL530">
            <v>37</v>
          </cell>
          <cell r="AM530">
            <v>38</v>
          </cell>
          <cell r="AN530">
            <v>39</v>
          </cell>
          <cell r="AP530">
            <v>40</v>
          </cell>
          <cell r="AQ530">
            <v>41</v>
          </cell>
          <cell r="AR530">
            <v>42</v>
          </cell>
          <cell r="AS530">
            <v>43</v>
          </cell>
          <cell r="AT530">
            <v>44</v>
          </cell>
          <cell r="AU530">
            <v>45</v>
          </cell>
          <cell r="AV530">
            <v>46</v>
          </cell>
          <cell r="AW530">
            <v>47</v>
          </cell>
          <cell r="AX530">
            <v>48</v>
          </cell>
          <cell r="AY530">
            <v>49</v>
          </cell>
          <cell r="AZ530">
            <v>50</v>
          </cell>
          <cell r="BA530">
            <v>51</v>
          </cell>
          <cell r="BB530">
            <v>52</v>
          </cell>
          <cell r="BC530">
            <v>53</v>
          </cell>
          <cell r="BD530">
            <v>54</v>
          </cell>
          <cell r="BE530">
            <v>55</v>
          </cell>
        </row>
        <row r="531">
          <cell r="B531" t="str">
            <v>7.4.12</v>
          </cell>
          <cell r="C531" t="str">
            <v>Прочие работы и услуги сторонних организаций*</v>
          </cell>
          <cell r="D531">
            <v>127812.02142588201</v>
          </cell>
          <cell r="E531">
            <v>32969.185339999996</v>
          </cell>
          <cell r="F531">
            <v>34237.505803881999</v>
          </cell>
          <cell r="G531">
            <v>29111.654881999995</v>
          </cell>
          <cell r="H531">
            <v>31493.6754</v>
          </cell>
          <cell r="I531">
            <v>135658.9</v>
          </cell>
          <cell r="J531">
            <v>20121.100000000002</v>
          </cell>
          <cell r="K531">
            <v>57106.3</v>
          </cell>
          <cell r="L531">
            <v>22819.399999999998</v>
          </cell>
          <cell r="M531">
            <v>35612.1</v>
          </cell>
          <cell r="N531">
            <v>135658.9</v>
          </cell>
          <cell r="O531">
            <v>20121.100000000002</v>
          </cell>
          <cell r="P531">
            <v>57106.3</v>
          </cell>
          <cell r="Q531">
            <v>22819.399999999998</v>
          </cell>
          <cell r="R531">
            <v>35612.1</v>
          </cell>
          <cell r="S531">
            <v>0</v>
          </cell>
          <cell r="T531">
            <v>0</v>
          </cell>
          <cell r="U531">
            <v>0</v>
          </cell>
          <cell r="V531">
            <v>0</v>
          </cell>
          <cell r="W531">
            <v>0</v>
          </cell>
          <cell r="X531">
            <v>0</v>
          </cell>
          <cell r="Y531">
            <v>0</v>
          </cell>
          <cell r="Z531">
            <v>0</v>
          </cell>
          <cell r="AA531">
            <v>0</v>
          </cell>
          <cell r="AB531">
            <v>0</v>
          </cell>
          <cell r="AC531">
            <v>1746.7</v>
          </cell>
          <cell r="AD531">
            <v>2993.7</v>
          </cell>
          <cell r="AE531">
            <v>6866.1</v>
          </cell>
          <cell r="AF531">
            <v>3847.3</v>
          </cell>
          <cell r="AG531">
            <v>2096.9</v>
          </cell>
          <cell r="AH531">
            <v>2993.7</v>
          </cell>
          <cell r="AI531">
            <v>17537.900000000001</v>
          </cell>
          <cell r="AJ531">
            <v>10938.021425882003</v>
          </cell>
          <cell r="AK531">
            <v>35505.385340000001</v>
          </cell>
          <cell r="AL531">
            <v>9617.7911438820029</v>
          </cell>
          <cell r="AM531">
            <v>14159.646025882001</v>
          </cell>
          <cell r="AN531">
            <v>10938.021425882003</v>
          </cell>
          <cell r="AP531">
            <v>122902.54476999999</v>
          </cell>
          <cell r="AQ531">
            <v>0</v>
          </cell>
          <cell r="AR531">
            <v>0</v>
          </cell>
          <cell r="AS531">
            <v>130846.86619588199</v>
          </cell>
          <cell r="AT531">
            <v>141680.15752482001</v>
          </cell>
          <cell r="AU531">
            <v>0</v>
          </cell>
          <cell r="AV531">
            <v>0</v>
          </cell>
          <cell r="AW531">
            <v>272527.02372070198</v>
          </cell>
          <cell r="AX531">
            <v>150747.68760640849</v>
          </cell>
          <cell r="AY531">
            <v>0</v>
          </cell>
          <cell r="AZ531">
            <v>0</v>
          </cell>
          <cell r="BA531">
            <v>423274.71132711048</v>
          </cell>
          <cell r="BB531">
            <v>0</v>
          </cell>
          <cell r="BC531">
            <v>0</v>
          </cell>
          <cell r="BD531">
            <v>0</v>
          </cell>
          <cell r="BE531">
            <v>423274.71132711048</v>
          </cell>
        </row>
        <row r="532">
          <cell r="B532" t="str">
            <v>7.4.12.1</v>
          </cell>
          <cell r="C532" t="str">
            <v>N1 (наименование) расшифровка в роз.области</v>
          </cell>
          <cell r="D532">
            <v>127812.02142588201</v>
          </cell>
          <cell r="E532">
            <v>32969.185339999996</v>
          </cell>
          <cell r="F532">
            <v>34237.505803881999</v>
          </cell>
          <cell r="G532">
            <v>29111.654881999995</v>
          </cell>
          <cell r="H532">
            <v>31493.6754</v>
          </cell>
          <cell r="I532">
            <v>135658.9</v>
          </cell>
          <cell r="J532">
            <v>20121.100000000002</v>
          </cell>
          <cell r="K532">
            <v>57106.3</v>
          </cell>
          <cell r="L532">
            <v>22819.399999999998</v>
          </cell>
          <cell r="M532">
            <v>35612.1</v>
          </cell>
          <cell r="N532">
            <v>135658.9</v>
          </cell>
          <cell r="O532">
            <v>20121.100000000002</v>
          </cell>
          <cell r="P532">
            <v>57106.3</v>
          </cell>
          <cell r="Q532">
            <v>22819.399999999998</v>
          </cell>
          <cell r="R532">
            <v>35612.1</v>
          </cell>
          <cell r="S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C532">
            <v>1746.7</v>
          </cell>
          <cell r="AD532">
            <v>2993.7</v>
          </cell>
          <cell r="AE532">
            <v>6866.1</v>
          </cell>
          <cell r="AF532">
            <v>3847.3</v>
          </cell>
          <cell r="AG532">
            <v>2096.9</v>
          </cell>
          <cell r="AH532">
            <v>2993.7</v>
          </cell>
          <cell r="AI532">
            <v>17537.900000000001</v>
          </cell>
          <cell r="AJ532">
            <v>10938.021425882003</v>
          </cell>
          <cell r="AK532">
            <v>35505.385340000001</v>
          </cell>
          <cell r="AL532">
            <v>9617.7911438820029</v>
          </cell>
          <cell r="AM532">
            <v>14159.646025882001</v>
          </cell>
          <cell r="AN532">
            <v>10938.021425882003</v>
          </cell>
          <cell r="AP532">
            <v>122902.54476999999</v>
          </cell>
          <cell r="AS532">
            <v>130846.86619588199</v>
          </cell>
          <cell r="AT532">
            <v>141680.15752482001</v>
          </cell>
          <cell r="AW532">
            <v>272527.02372070198</v>
          </cell>
          <cell r="AX532">
            <v>150747.68760640849</v>
          </cell>
          <cell r="BA532">
            <v>423274.71132711048</v>
          </cell>
          <cell r="BB532">
            <v>0</v>
          </cell>
          <cell r="BE532">
            <v>423274.71132711048</v>
          </cell>
        </row>
        <row r="533">
          <cell r="B533" t="str">
            <v>7.4.12.2</v>
          </cell>
          <cell r="C533" t="str">
            <v>№2 (наименование)</v>
          </cell>
          <cell r="D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S533">
            <v>0</v>
          </cell>
          <cell r="X533">
            <v>0</v>
          </cell>
          <cell r="AD533">
            <v>0</v>
          </cell>
          <cell r="AJ533">
            <v>0</v>
          </cell>
          <cell r="AK533">
            <v>0</v>
          </cell>
          <cell r="AL533">
            <v>0</v>
          </cell>
          <cell r="AM533">
            <v>0</v>
          </cell>
          <cell r="AN533">
            <v>0</v>
          </cell>
          <cell r="AS533">
            <v>0</v>
          </cell>
          <cell r="AW533">
            <v>0</v>
          </cell>
          <cell r="BA533">
            <v>0</v>
          </cell>
          <cell r="BE533">
            <v>0</v>
          </cell>
        </row>
        <row r="534">
          <cell r="B534" t="str">
            <v>7.4.12.3</v>
          </cell>
          <cell r="C534" t="str">
            <v>№3 (наименование)</v>
          </cell>
          <cell r="D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S534">
            <v>0</v>
          </cell>
          <cell r="X534">
            <v>0</v>
          </cell>
          <cell r="AD534">
            <v>0</v>
          </cell>
          <cell r="AJ534">
            <v>0</v>
          </cell>
          <cell r="AK534">
            <v>0</v>
          </cell>
          <cell r="AL534">
            <v>0</v>
          </cell>
          <cell r="AM534">
            <v>0</v>
          </cell>
          <cell r="AN534">
            <v>0</v>
          </cell>
          <cell r="AS534">
            <v>0</v>
          </cell>
          <cell r="AW534">
            <v>0</v>
          </cell>
          <cell r="BA534">
            <v>0</v>
          </cell>
          <cell r="BE534">
            <v>0</v>
          </cell>
        </row>
        <row r="535">
          <cell r="B535" t="str">
            <v>7.4.12.4</v>
          </cell>
          <cell r="C535" t="str">
            <v>№4 (наименование)</v>
          </cell>
          <cell r="D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S535">
            <v>0</v>
          </cell>
          <cell r="X535">
            <v>0</v>
          </cell>
          <cell r="AD535">
            <v>0</v>
          </cell>
          <cell r="AJ535">
            <v>0</v>
          </cell>
          <cell r="AK535">
            <v>0</v>
          </cell>
          <cell r="AL535">
            <v>0</v>
          </cell>
          <cell r="AM535">
            <v>0</v>
          </cell>
          <cell r="AN535">
            <v>0</v>
          </cell>
          <cell r="AS535">
            <v>0</v>
          </cell>
          <cell r="AW535">
            <v>0</v>
          </cell>
          <cell r="BA535">
            <v>0</v>
          </cell>
          <cell r="BE535">
            <v>0</v>
          </cell>
        </row>
        <row r="536">
          <cell r="B536" t="str">
            <v>7.4.12.5</v>
          </cell>
          <cell r="C536" t="str">
            <v>№5 (наименование)</v>
          </cell>
          <cell r="D536">
            <v>0</v>
          </cell>
          <cell r="I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S536">
            <v>0</v>
          </cell>
          <cell r="X536">
            <v>0</v>
          </cell>
          <cell r="AD536">
            <v>0</v>
          </cell>
          <cell r="AJ536">
            <v>0</v>
          </cell>
          <cell r="AK536">
            <v>0</v>
          </cell>
          <cell r="AL536">
            <v>0</v>
          </cell>
          <cell r="AM536">
            <v>0</v>
          </cell>
          <cell r="AN536">
            <v>0</v>
          </cell>
          <cell r="AS536">
            <v>0</v>
          </cell>
          <cell r="AW536">
            <v>0</v>
          </cell>
          <cell r="BA536">
            <v>0</v>
          </cell>
          <cell r="BE536">
            <v>0</v>
          </cell>
        </row>
        <row r="537">
          <cell r="B537" t="str">
            <v>7.4.12.6</v>
          </cell>
          <cell r="C537" t="str">
            <v>№6 (наименование)</v>
          </cell>
          <cell r="D537">
            <v>0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  <cell r="S537">
            <v>0</v>
          </cell>
          <cell r="X537">
            <v>0</v>
          </cell>
          <cell r="AD537">
            <v>0</v>
          </cell>
          <cell r="AJ537">
            <v>0</v>
          </cell>
          <cell r="AK537">
            <v>0</v>
          </cell>
          <cell r="AL537">
            <v>0</v>
          </cell>
          <cell r="AM537">
            <v>0</v>
          </cell>
          <cell r="AN537">
            <v>0</v>
          </cell>
          <cell r="AS537">
            <v>0</v>
          </cell>
          <cell r="AW537">
            <v>0</v>
          </cell>
          <cell r="BA537">
            <v>0</v>
          </cell>
          <cell r="BE537">
            <v>0</v>
          </cell>
        </row>
        <row r="538">
          <cell r="B538" t="str">
            <v>7.4.12.7</v>
          </cell>
          <cell r="C538" t="str">
            <v>№7 (наименование)</v>
          </cell>
          <cell r="D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S538">
            <v>0</v>
          </cell>
          <cell r="X538">
            <v>0</v>
          </cell>
          <cell r="AD538">
            <v>0</v>
          </cell>
          <cell r="AJ538">
            <v>0</v>
          </cell>
          <cell r="AK538">
            <v>0</v>
          </cell>
          <cell r="AL538">
            <v>0</v>
          </cell>
          <cell r="AM538">
            <v>0</v>
          </cell>
          <cell r="AN538">
            <v>0</v>
          </cell>
        </row>
        <row r="539">
          <cell r="B539" t="str">
            <v>7.4.12.8</v>
          </cell>
          <cell r="C539" t="str">
            <v>№8 (наименование)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S539">
            <v>0</v>
          </cell>
          <cell r="X539">
            <v>0</v>
          </cell>
          <cell r="AD539">
            <v>0</v>
          </cell>
          <cell r="AJ539">
            <v>0</v>
          </cell>
          <cell r="AK539">
            <v>0</v>
          </cell>
          <cell r="AL539">
            <v>0</v>
          </cell>
          <cell r="AM539">
            <v>0</v>
          </cell>
          <cell r="AN539">
            <v>0</v>
          </cell>
        </row>
        <row r="540">
          <cell r="B540" t="str">
            <v>7.4.12.9</v>
          </cell>
          <cell r="C540" t="str">
            <v>№9 (наименование)</v>
          </cell>
          <cell r="D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S540">
            <v>0</v>
          </cell>
          <cell r="X540">
            <v>0</v>
          </cell>
          <cell r="AD540">
            <v>0</v>
          </cell>
          <cell r="AJ540">
            <v>0</v>
          </cell>
          <cell r="AK540">
            <v>0</v>
          </cell>
          <cell r="AL540">
            <v>0</v>
          </cell>
          <cell r="AM540">
            <v>0</v>
          </cell>
          <cell r="AN540">
            <v>0</v>
          </cell>
        </row>
        <row r="541">
          <cell r="B541" t="str">
            <v>7.4.12.10</v>
          </cell>
          <cell r="C541" t="str">
            <v>Остальное (меньше 5% от суммы по строке)</v>
          </cell>
          <cell r="D541">
            <v>0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S541">
            <v>0</v>
          </cell>
          <cell r="X541">
            <v>0</v>
          </cell>
          <cell r="AD541">
            <v>0</v>
          </cell>
          <cell r="AJ541">
            <v>0</v>
          </cell>
          <cell r="AK541">
            <v>0</v>
          </cell>
          <cell r="AL541">
            <v>0</v>
          </cell>
          <cell r="AM541">
            <v>0</v>
          </cell>
          <cell r="AN541">
            <v>0</v>
          </cell>
          <cell r="AS541">
            <v>0</v>
          </cell>
          <cell r="AW541">
            <v>0</v>
          </cell>
          <cell r="BA541">
            <v>0</v>
          </cell>
          <cell r="BE541">
            <v>0</v>
          </cell>
        </row>
        <row r="543">
          <cell r="B543" t="str">
            <v>7.6</v>
          </cell>
          <cell r="C543" t="str">
            <v>Арендная плата по направлениям (арендодателям)*</v>
          </cell>
          <cell r="D543">
            <v>12959.575886000001</v>
          </cell>
          <cell r="E543">
            <v>2395.5629800000002</v>
          </cell>
          <cell r="F543">
            <v>2466.3597060000002</v>
          </cell>
          <cell r="G543">
            <v>4048.8265999999999</v>
          </cell>
          <cell r="H543">
            <v>4048.8265999999999</v>
          </cell>
          <cell r="I543">
            <v>12914.599999999999</v>
          </cell>
          <cell r="J543">
            <v>2034.2</v>
          </cell>
          <cell r="K543">
            <v>3070.8</v>
          </cell>
          <cell r="L543">
            <v>3335.9</v>
          </cell>
          <cell r="M543">
            <v>4473.7</v>
          </cell>
          <cell r="N543">
            <v>12914.599999999999</v>
          </cell>
          <cell r="O543">
            <v>2034.2</v>
          </cell>
          <cell r="P543">
            <v>3070.8</v>
          </cell>
          <cell r="Q543">
            <v>3335.9</v>
          </cell>
          <cell r="R543">
            <v>4473.7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  <cell r="X543">
            <v>0</v>
          </cell>
          <cell r="Y543">
            <v>0</v>
          </cell>
          <cell r="Z543">
            <v>0</v>
          </cell>
          <cell r="AA543">
            <v>0</v>
          </cell>
          <cell r="AB543">
            <v>0</v>
          </cell>
          <cell r="AC543">
            <v>0</v>
          </cell>
          <cell r="AD543">
            <v>0</v>
          </cell>
          <cell r="AE543">
            <v>0</v>
          </cell>
          <cell r="AF543">
            <v>14.9</v>
          </cell>
          <cell r="AG543">
            <v>0</v>
          </cell>
          <cell r="AH543">
            <v>0</v>
          </cell>
          <cell r="AI543">
            <v>310.2</v>
          </cell>
          <cell r="AJ543">
            <v>355.17588599999999</v>
          </cell>
          <cell r="AK543">
            <v>671.56297999999992</v>
          </cell>
          <cell r="AL543">
            <v>82.022685999999709</v>
          </cell>
          <cell r="AM543">
            <v>780.0492859999996</v>
          </cell>
          <cell r="AN543">
            <v>355.17588599999999</v>
          </cell>
          <cell r="AP543">
            <v>0</v>
          </cell>
          <cell r="AQ543">
            <v>0</v>
          </cell>
          <cell r="AR543">
            <v>0</v>
          </cell>
          <cell r="AS543">
            <v>355.17588599999999</v>
          </cell>
          <cell r="AT543">
            <v>0</v>
          </cell>
          <cell r="AU543">
            <v>0</v>
          </cell>
          <cell r="AV543">
            <v>0</v>
          </cell>
          <cell r="AW543">
            <v>355.17588599999999</v>
          </cell>
          <cell r="AX543">
            <v>0</v>
          </cell>
          <cell r="AY543">
            <v>0</v>
          </cell>
          <cell r="AZ543">
            <v>0</v>
          </cell>
          <cell r="BA543">
            <v>355.17588599999999</v>
          </cell>
          <cell r="BB543">
            <v>0</v>
          </cell>
          <cell r="BC543">
            <v>0</v>
          </cell>
          <cell r="BD543">
            <v>0</v>
          </cell>
          <cell r="BE543">
            <v>355.17588599999999</v>
          </cell>
        </row>
        <row r="544">
          <cell r="B544" t="str">
            <v>7.6.1</v>
          </cell>
          <cell r="C544" t="str">
            <v xml:space="preserve">расшифровка в розовой области </v>
          </cell>
          <cell r="D544">
            <v>12959.575886000001</v>
          </cell>
          <cell r="E544">
            <v>2395.5629800000002</v>
          </cell>
          <cell r="F544">
            <v>2466.3597060000002</v>
          </cell>
          <cell r="G544">
            <v>4048.8265999999999</v>
          </cell>
          <cell r="H544">
            <v>4048.8265999999999</v>
          </cell>
          <cell r="I544">
            <v>12914.599999999999</v>
          </cell>
          <cell r="J544">
            <v>2034.2</v>
          </cell>
          <cell r="K544">
            <v>3070.8</v>
          </cell>
          <cell r="L544">
            <v>3335.9</v>
          </cell>
          <cell r="M544">
            <v>4473.7</v>
          </cell>
          <cell r="N544">
            <v>12914.599999999999</v>
          </cell>
          <cell r="O544">
            <v>2034.2</v>
          </cell>
          <cell r="P544">
            <v>3070.8</v>
          </cell>
          <cell r="Q544">
            <v>3335.9</v>
          </cell>
          <cell r="R544">
            <v>4473.7</v>
          </cell>
          <cell r="S544">
            <v>0</v>
          </cell>
          <cell r="X544">
            <v>0</v>
          </cell>
          <cell r="AC544">
            <v>0</v>
          </cell>
          <cell r="AD544">
            <v>0</v>
          </cell>
          <cell r="AE544">
            <v>0</v>
          </cell>
          <cell r="AF544">
            <v>14.9</v>
          </cell>
          <cell r="AG544">
            <v>0</v>
          </cell>
          <cell r="AH544">
            <v>0</v>
          </cell>
          <cell r="AI544">
            <v>310.2</v>
          </cell>
          <cell r="AJ544">
            <v>355.17588599999999</v>
          </cell>
          <cell r="AK544">
            <v>671.56297999999992</v>
          </cell>
          <cell r="AL544">
            <v>82.022685999999709</v>
          </cell>
          <cell r="AM544">
            <v>780.0492859999996</v>
          </cell>
          <cell r="AN544">
            <v>355.17588599999999</v>
          </cell>
          <cell r="AP544">
            <v>0</v>
          </cell>
          <cell r="AS544">
            <v>355.17588599999999</v>
          </cell>
          <cell r="AT544">
            <v>0</v>
          </cell>
          <cell r="AW544">
            <v>355.17588599999999</v>
          </cell>
          <cell r="AX544">
            <v>0</v>
          </cell>
          <cell r="BA544">
            <v>355.17588599999999</v>
          </cell>
          <cell r="BB544">
            <v>0</v>
          </cell>
          <cell r="BE544">
            <v>355.17588599999999</v>
          </cell>
        </row>
        <row r="545">
          <cell r="B545" t="str">
            <v>7.6.2</v>
          </cell>
          <cell r="C545" t="str">
            <v>Движимое имущество</v>
          </cell>
          <cell r="D545">
            <v>0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S545">
            <v>0</v>
          </cell>
          <cell r="X545">
            <v>0</v>
          </cell>
          <cell r="AD545">
            <v>0</v>
          </cell>
          <cell r="AJ545">
            <v>0</v>
          </cell>
          <cell r="AK545">
            <v>0</v>
          </cell>
          <cell r="AL545">
            <v>0</v>
          </cell>
          <cell r="AM545">
            <v>0</v>
          </cell>
          <cell r="AN545">
            <v>0</v>
          </cell>
          <cell r="AS545">
            <v>0</v>
          </cell>
          <cell r="AW545">
            <v>0</v>
          </cell>
          <cell r="BA545">
            <v>0</v>
          </cell>
          <cell r="BE545">
            <v>0</v>
          </cell>
        </row>
        <row r="546">
          <cell r="B546" t="str">
            <v>7.6.3</v>
          </cell>
          <cell r="C546" t="str">
            <v>Недвижимое имущество</v>
          </cell>
          <cell r="D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S546">
            <v>0</v>
          </cell>
          <cell r="X546">
            <v>0</v>
          </cell>
          <cell r="AD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>
            <v>0</v>
          </cell>
          <cell r="AS546">
            <v>0</v>
          </cell>
          <cell r="AW546">
            <v>0</v>
          </cell>
          <cell r="BA546">
            <v>0</v>
          </cell>
          <cell r="BE546">
            <v>0</v>
          </cell>
        </row>
        <row r="547">
          <cell r="B547" t="str">
            <v>7.6.4</v>
          </cell>
          <cell r="C547" t="str">
            <v>Аренда земли</v>
          </cell>
          <cell r="D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S547">
            <v>0</v>
          </cell>
          <cell r="X547">
            <v>0</v>
          </cell>
          <cell r="AD547">
            <v>0</v>
          </cell>
          <cell r="AJ547">
            <v>0</v>
          </cell>
          <cell r="AK547">
            <v>0</v>
          </cell>
          <cell r="AL547">
            <v>0</v>
          </cell>
          <cell r="AM547">
            <v>0</v>
          </cell>
          <cell r="AN547">
            <v>0</v>
          </cell>
          <cell r="AS547">
            <v>0</v>
          </cell>
          <cell r="AW547">
            <v>0</v>
          </cell>
          <cell r="BA547">
            <v>0</v>
          </cell>
          <cell r="BE547">
            <v>0</v>
          </cell>
        </row>
        <row r="548">
          <cell r="B548" t="str">
            <v>7.6.5</v>
          </cell>
          <cell r="C548" t="str">
            <v xml:space="preserve">ФСК, НЭС </v>
          </cell>
          <cell r="D548">
            <v>0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S548">
            <v>0</v>
          </cell>
          <cell r="X548">
            <v>0</v>
          </cell>
          <cell r="AD548">
            <v>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  <cell r="AS548">
            <v>0</v>
          </cell>
          <cell r="AW548">
            <v>0</v>
          </cell>
          <cell r="BA548">
            <v>0</v>
          </cell>
          <cell r="BE548">
            <v>0</v>
          </cell>
        </row>
        <row r="549">
          <cell r="B549" t="str">
            <v>7.6.6</v>
          </cell>
          <cell r="C549" t="str">
            <v>N6 (наименование)</v>
          </cell>
          <cell r="D549">
            <v>0</v>
          </cell>
          <cell r="I549">
            <v>0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S549">
            <v>0</v>
          </cell>
          <cell r="X549">
            <v>0</v>
          </cell>
          <cell r="AD549">
            <v>0</v>
          </cell>
          <cell r="AJ549">
            <v>0</v>
          </cell>
          <cell r="AK549">
            <v>0</v>
          </cell>
          <cell r="AL549">
            <v>0</v>
          </cell>
          <cell r="AM549">
            <v>0</v>
          </cell>
          <cell r="AN549">
            <v>0</v>
          </cell>
          <cell r="AS549">
            <v>0</v>
          </cell>
          <cell r="AW549">
            <v>0</v>
          </cell>
          <cell r="BA549">
            <v>0</v>
          </cell>
          <cell r="BE549">
            <v>0</v>
          </cell>
        </row>
        <row r="550">
          <cell r="B550" t="str">
            <v>7.6.7</v>
          </cell>
          <cell r="C550" t="str">
            <v>N7 (наименование)</v>
          </cell>
          <cell r="D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S550">
            <v>0</v>
          </cell>
          <cell r="X550">
            <v>0</v>
          </cell>
          <cell r="AD550">
            <v>0</v>
          </cell>
          <cell r="AJ550">
            <v>0</v>
          </cell>
          <cell r="AK550">
            <v>0</v>
          </cell>
          <cell r="AL550">
            <v>0</v>
          </cell>
          <cell r="AM550">
            <v>0</v>
          </cell>
          <cell r="AN550">
            <v>0</v>
          </cell>
          <cell r="AS550">
            <v>0</v>
          </cell>
          <cell r="AW550">
            <v>0</v>
          </cell>
          <cell r="BA550">
            <v>0</v>
          </cell>
          <cell r="BE550">
            <v>0</v>
          </cell>
        </row>
        <row r="551">
          <cell r="B551" t="str">
            <v>7.6.8</v>
          </cell>
          <cell r="C551" t="str">
            <v>N8 (наименование)</v>
          </cell>
          <cell r="D551">
            <v>0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S551">
            <v>0</v>
          </cell>
          <cell r="X551">
            <v>0</v>
          </cell>
          <cell r="AD551">
            <v>0</v>
          </cell>
          <cell r="AJ551">
            <v>0</v>
          </cell>
          <cell r="AK551">
            <v>0</v>
          </cell>
          <cell r="AL551">
            <v>0</v>
          </cell>
          <cell r="AM551">
            <v>0</v>
          </cell>
          <cell r="AN551">
            <v>0</v>
          </cell>
          <cell r="AS551">
            <v>0</v>
          </cell>
          <cell r="AW551">
            <v>0</v>
          </cell>
          <cell r="BA551">
            <v>0</v>
          </cell>
          <cell r="BE551">
            <v>0</v>
          </cell>
        </row>
        <row r="552">
          <cell r="B552" t="str">
            <v>7.6.9</v>
          </cell>
          <cell r="C552" t="str">
            <v>N9 (наименование)</v>
          </cell>
          <cell r="D552">
            <v>0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S552">
            <v>0</v>
          </cell>
          <cell r="X552">
            <v>0</v>
          </cell>
          <cell r="AD552">
            <v>0</v>
          </cell>
          <cell r="AJ552">
            <v>0</v>
          </cell>
          <cell r="AK552">
            <v>0</v>
          </cell>
          <cell r="AL552">
            <v>0</v>
          </cell>
          <cell r="AM552">
            <v>0</v>
          </cell>
          <cell r="AN552">
            <v>0</v>
          </cell>
          <cell r="AS552">
            <v>0</v>
          </cell>
          <cell r="AW552">
            <v>0</v>
          </cell>
          <cell r="BA552">
            <v>0</v>
          </cell>
          <cell r="BE552">
            <v>0</v>
          </cell>
        </row>
        <row r="553">
          <cell r="B553" t="str">
            <v>7.6.10</v>
          </cell>
          <cell r="C553" t="str">
            <v>Остальное (меньше 5% от суммы по строке)</v>
          </cell>
          <cell r="D553">
            <v>0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  <cell r="S553">
            <v>0</v>
          </cell>
          <cell r="X553">
            <v>0</v>
          </cell>
          <cell r="AD553">
            <v>0</v>
          </cell>
          <cell r="AJ553">
            <v>0</v>
          </cell>
          <cell r="AK553">
            <v>0</v>
          </cell>
          <cell r="AL553">
            <v>0</v>
          </cell>
          <cell r="AM553">
            <v>0</v>
          </cell>
          <cell r="AN553">
            <v>0</v>
          </cell>
          <cell r="AS553">
            <v>0</v>
          </cell>
          <cell r="AW553">
            <v>0</v>
          </cell>
          <cell r="BA553">
            <v>0</v>
          </cell>
          <cell r="BE553">
            <v>0</v>
          </cell>
        </row>
        <row r="555">
          <cell r="B555" t="str">
            <v>7.13</v>
          </cell>
          <cell r="C555" t="str">
            <v>Другие расходы относимые на себестоимость</v>
          </cell>
          <cell r="D555">
            <v>14919.847919999998</v>
          </cell>
          <cell r="E555">
            <v>1529.9320599999996</v>
          </cell>
          <cell r="F555">
            <v>710.82025999999996</v>
          </cell>
          <cell r="G555">
            <v>5146.7095999999992</v>
          </cell>
          <cell r="H555">
            <v>7532.3859999999995</v>
          </cell>
          <cell r="I555">
            <v>16404.199999999997</v>
          </cell>
          <cell r="J555">
            <v>2057.6999999999998</v>
          </cell>
          <cell r="K555">
            <v>4220.2</v>
          </cell>
          <cell r="L555">
            <v>1504</v>
          </cell>
          <cell r="M555">
            <v>8622.2999999999993</v>
          </cell>
          <cell r="N555">
            <v>16404.199999999997</v>
          </cell>
          <cell r="O555">
            <v>2057.6999999999998</v>
          </cell>
          <cell r="P555">
            <v>4220.2</v>
          </cell>
          <cell r="Q555">
            <v>1504</v>
          </cell>
          <cell r="R555">
            <v>8622.2999999999993</v>
          </cell>
          <cell r="S555">
            <v>0</v>
          </cell>
          <cell r="T555">
            <v>0</v>
          </cell>
          <cell r="U555">
            <v>0</v>
          </cell>
          <cell r="V555">
            <v>0</v>
          </cell>
          <cell r="W555">
            <v>0</v>
          </cell>
          <cell r="X555">
            <v>0</v>
          </cell>
          <cell r="Y555">
            <v>0</v>
          </cell>
          <cell r="Z555">
            <v>0</v>
          </cell>
          <cell r="AA555">
            <v>0</v>
          </cell>
          <cell r="AB555">
            <v>0</v>
          </cell>
          <cell r="AC555">
            <v>0</v>
          </cell>
          <cell r="AD555">
            <v>132</v>
          </cell>
          <cell r="AE555">
            <v>0</v>
          </cell>
          <cell r="AF555">
            <v>2923.1</v>
          </cell>
          <cell r="AG555">
            <v>165.2</v>
          </cell>
          <cell r="AH555">
            <v>132</v>
          </cell>
          <cell r="AI555">
            <v>2077</v>
          </cell>
          <cell r="AJ555">
            <v>724.64791999999829</v>
          </cell>
          <cell r="AK555">
            <v>1549.2320599999998</v>
          </cell>
          <cell r="AL555">
            <v>962.95231999999987</v>
          </cell>
          <cell r="AM555">
            <v>1847.7619199999986</v>
          </cell>
          <cell r="AN555">
            <v>724.64791999999829</v>
          </cell>
          <cell r="AP555">
            <v>10784.7</v>
          </cell>
          <cell r="AQ555">
            <v>0</v>
          </cell>
          <cell r="AR555">
            <v>0</v>
          </cell>
          <cell r="AS555">
            <v>11377.347919999998</v>
          </cell>
          <cell r="AT555">
            <v>11567.599999999999</v>
          </cell>
          <cell r="AU555">
            <v>0</v>
          </cell>
          <cell r="AV555">
            <v>0</v>
          </cell>
          <cell r="AW555">
            <v>22944.947919999999</v>
          </cell>
          <cell r="AX555">
            <v>16576.504000000001</v>
          </cell>
          <cell r="AY555">
            <v>0</v>
          </cell>
          <cell r="AZ555">
            <v>0</v>
          </cell>
          <cell r="BA555">
            <v>39521.45192</v>
          </cell>
          <cell r="BB555">
            <v>0</v>
          </cell>
          <cell r="BC555">
            <v>0</v>
          </cell>
          <cell r="BD555">
            <v>0</v>
          </cell>
          <cell r="BE555">
            <v>39521.45192</v>
          </cell>
        </row>
        <row r="556">
          <cell r="B556" t="str">
            <v>7.13.1</v>
          </cell>
          <cell r="C556" t="str">
            <v>N1 (наименование) - расш. В роз.области*</v>
          </cell>
          <cell r="D556">
            <v>14919.847919999998</v>
          </cell>
          <cell r="E556">
            <v>1529.9320599999996</v>
          </cell>
          <cell r="F556">
            <v>710.82025999999996</v>
          </cell>
          <cell r="G556">
            <v>5146.7095999999992</v>
          </cell>
          <cell r="H556">
            <v>7532.3859999999995</v>
          </cell>
          <cell r="I556">
            <v>16404.199999999997</v>
          </cell>
          <cell r="J556">
            <v>2057.6999999999998</v>
          </cell>
          <cell r="K556">
            <v>4220.2</v>
          </cell>
          <cell r="L556">
            <v>1504</v>
          </cell>
          <cell r="M556">
            <v>8622.2999999999993</v>
          </cell>
          <cell r="N556">
            <v>16404.199999999997</v>
          </cell>
          <cell r="O556">
            <v>2057.6999999999998</v>
          </cell>
          <cell r="P556">
            <v>4220.2</v>
          </cell>
          <cell r="Q556">
            <v>1504</v>
          </cell>
          <cell r="R556">
            <v>8622.2999999999993</v>
          </cell>
          <cell r="S556">
            <v>0</v>
          </cell>
          <cell r="T556">
            <v>0</v>
          </cell>
          <cell r="U556">
            <v>0</v>
          </cell>
          <cell r="V556">
            <v>0</v>
          </cell>
          <cell r="W556">
            <v>0</v>
          </cell>
          <cell r="X556">
            <v>0</v>
          </cell>
          <cell r="Y556">
            <v>0</v>
          </cell>
          <cell r="Z556">
            <v>0</v>
          </cell>
          <cell r="AA556">
            <v>0</v>
          </cell>
          <cell r="AB556">
            <v>0</v>
          </cell>
          <cell r="AC556">
            <v>0</v>
          </cell>
          <cell r="AD556">
            <v>132</v>
          </cell>
          <cell r="AE556">
            <v>0</v>
          </cell>
          <cell r="AF556">
            <v>2923.1</v>
          </cell>
          <cell r="AG556">
            <v>165.2</v>
          </cell>
          <cell r="AH556">
            <v>132</v>
          </cell>
          <cell r="AI556">
            <v>2077</v>
          </cell>
          <cell r="AJ556">
            <v>724.64791999999829</v>
          </cell>
          <cell r="AK556">
            <v>1549.2320599999998</v>
          </cell>
          <cell r="AL556">
            <v>962.95231999999987</v>
          </cell>
          <cell r="AM556">
            <v>1847.7619199999986</v>
          </cell>
          <cell r="AN556">
            <v>724.64791999999829</v>
          </cell>
          <cell r="AP556">
            <v>10784.7</v>
          </cell>
          <cell r="AS556">
            <v>11377.347919999998</v>
          </cell>
          <cell r="AT556">
            <v>11567.599999999999</v>
          </cell>
          <cell r="AW556">
            <v>22944.947919999999</v>
          </cell>
          <cell r="AX556">
            <v>16576.504000000001</v>
          </cell>
          <cell r="BA556">
            <v>39521.45192</v>
          </cell>
          <cell r="BB556">
            <v>0</v>
          </cell>
          <cell r="BE556">
            <v>39521.45192</v>
          </cell>
        </row>
        <row r="557">
          <cell r="B557" t="str">
            <v>7.13.2</v>
          </cell>
          <cell r="C557" t="str">
            <v>N2 (наименование)</v>
          </cell>
          <cell r="D557">
            <v>0</v>
          </cell>
          <cell r="I557">
            <v>0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S557">
            <v>0</v>
          </cell>
          <cell r="X557">
            <v>0</v>
          </cell>
          <cell r="AD557">
            <v>0</v>
          </cell>
          <cell r="AJ557">
            <v>0</v>
          </cell>
          <cell r="AK557">
            <v>0</v>
          </cell>
          <cell r="AL557">
            <v>0</v>
          </cell>
          <cell r="AM557">
            <v>0</v>
          </cell>
          <cell r="AN557">
            <v>0</v>
          </cell>
          <cell r="AS557">
            <v>0</v>
          </cell>
          <cell r="AW557">
            <v>0</v>
          </cell>
          <cell r="BA557">
            <v>0</v>
          </cell>
          <cell r="BE557">
            <v>0</v>
          </cell>
        </row>
        <row r="558">
          <cell r="B558" t="str">
            <v>7.13.3</v>
          </cell>
          <cell r="C558" t="str">
            <v>N3 (наименование)</v>
          </cell>
          <cell r="D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S558">
            <v>0</v>
          </cell>
          <cell r="X558">
            <v>0</v>
          </cell>
          <cell r="AD558">
            <v>0</v>
          </cell>
          <cell r="AJ558">
            <v>0</v>
          </cell>
          <cell r="AK558">
            <v>0</v>
          </cell>
          <cell r="AL558">
            <v>0</v>
          </cell>
          <cell r="AM558">
            <v>0</v>
          </cell>
          <cell r="AN558">
            <v>0</v>
          </cell>
          <cell r="AS558">
            <v>0</v>
          </cell>
          <cell r="AW558">
            <v>0</v>
          </cell>
          <cell r="BA558">
            <v>0</v>
          </cell>
          <cell r="BE558">
            <v>0</v>
          </cell>
        </row>
        <row r="559">
          <cell r="B559" t="str">
            <v>7.13.4</v>
          </cell>
          <cell r="C559" t="str">
            <v>N4 (наименование)</v>
          </cell>
          <cell r="D559">
            <v>0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S559">
            <v>0</v>
          </cell>
          <cell r="X559">
            <v>0</v>
          </cell>
          <cell r="AD559">
            <v>0</v>
          </cell>
          <cell r="AJ559">
            <v>0</v>
          </cell>
          <cell r="AK559">
            <v>0</v>
          </cell>
          <cell r="AL559">
            <v>0</v>
          </cell>
          <cell r="AM559">
            <v>0</v>
          </cell>
          <cell r="AN559">
            <v>0</v>
          </cell>
          <cell r="AS559">
            <v>0</v>
          </cell>
          <cell r="AW559">
            <v>0</v>
          </cell>
          <cell r="BA559">
            <v>0</v>
          </cell>
          <cell r="BE559">
            <v>0</v>
          </cell>
        </row>
        <row r="560">
          <cell r="B560" t="str">
            <v>7.13.5</v>
          </cell>
          <cell r="C560" t="str">
            <v>N5 (наименование)</v>
          </cell>
          <cell r="D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S560">
            <v>0</v>
          </cell>
          <cell r="X560">
            <v>0</v>
          </cell>
          <cell r="AD560">
            <v>0</v>
          </cell>
          <cell r="AJ560">
            <v>0</v>
          </cell>
          <cell r="AK560">
            <v>0</v>
          </cell>
          <cell r="AL560">
            <v>0</v>
          </cell>
          <cell r="AM560">
            <v>0</v>
          </cell>
          <cell r="AN560">
            <v>0</v>
          </cell>
          <cell r="AS560">
            <v>0</v>
          </cell>
          <cell r="AW560">
            <v>0</v>
          </cell>
          <cell r="BA560">
            <v>0</v>
          </cell>
          <cell r="BE560">
            <v>0</v>
          </cell>
        </row>
        <row r="561">
          <cell r="B561" t="str">
            <v>7.13.6</v>
          </cell>
          <cell r="C561" t="str">
            <v>N6 (наименование)</v>
          </cell>
          <cell r="D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S561">
            <v>0</v>
          </cell>
          <cell r="X561">
            <v>0</v>
          </cell>
          <cell r="AD561">
            <v>0</v>
          </cell>
          <cell r="AJ561">
            <v>0</v>
          </cell>
          <cell r="AK561">
            <v>0</v>
          </cell>
          <cell r="AL561">
            <v>0</v>
          </cell>
          <cell r="AM561">
            <v>0</v>
          </cell>
          <cell r="AN561">
            <v>0</v>
          </cell>
          <cell r="AS561">
            <v>0</v>
          </cell>
          <cell r="AW561">
            <v>0</v>
          </cell>
          <cell r="BA561">
            <v>0</v>
          </cell>
          <cell r="BE561">
            <v>0</v>
          </cell>
        </row>
        <row r="562">
          <cell r="B562" t="str">
            <v>7.13.7</v>
          </cell>
          <cell r="C562" t="str">
            <v>N7 (наименование)</v>
          </cell>
          <cell r="D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S562">
            <v>0</v>
          </cell>
          <cell r="X562">
            <v>0</v>
          </cell>
          <cell r="AD562">
            <v>0</v>
          </cell>
          <cell r="AJ562">
            <v>0</v>
          </cell>
          <cell r="AK562">
            <v>0</v>
          </cell>
          <cell r="AL562">
            <v>0</v>
          </cell>
          <cell r="AM562">
            <v>0</v>
          </cell>
          <cell r="AN562">
            <v>0</v>
          </cell>
          <cell r="AS562">
            <v>0</v>
          </cell>
          <cell r="AW562">
            <v>0</v>
          </cell>
          <cell r="BA562">
            <v>0</v>
          </cell>
          <cell r="BE562">
            <v>0</v>
          </cell>
        </row>
        <row r="563">
          <cell r="B563" t="str">
            <v>7.13.8</v>
          </cell>
          <cell r="C563" t="str">
            <v>N8 (наименование)</v>
          </cell>
          <cell r="D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S563">
            <v>0</v>
          </cell>
          <cell r="X563">
            <v>0</v>
          </cell>
          <cell r="AD563">
            <v>0</v>
          </cell>
          <cell r="AJ563">
            <v>0</v>
          </cell>
          <cell r="AK563">
            <v>0</v>
          </cell>
          <cell r="AL563">
            <v>0</v>
          </cell>
          <cell r="AM563">
            <v>0</v>
          </cell>
          <cell r="AN563">
            <v>0</v>
          </cell>
          <cell r="AS563">
            <v>0</v>
          </cell>
          <cell r="AW563">
            <v>0</v>
          </cell>
          <cell r="BA563">
            <v>0</v>
          </cell>
          <cell r="BE563">
            <v>0</v>
          </cell>
        </row>
        <row r="564">
          <cell r="B564" t="str">
            <v>7.13.9</v>
          </cell>
          <cell r="C564" t="str">
            <v>N9 (наименование)</v>
          </cell>
          <cell r="D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S564">
            <v>0</v>
          </cell>
          <cell r="X564">
            <v>0</v>
          </cell>
          <cell r="AD564">
            <v>0</v>
          </cell>
          <cell r="AJ564">
            <v>0</v>
          </cell>
          <cell r="AK564">
            <v>0</v>
          </cell>
          <cell r="AL564">
            <v>0</v>
          </cell>
          <cell r="AM564">
            <v>0</v>
          </cell>
          <cell r="AN564">
            <v>0</v>
          </cell>
          <cell r="AS564">
            <v>0</v>
          </cell>
          <cell r="AW564">
            <v>0</v>
          </cell>
          <cell r="BA564">
            <v>0</v>
          </cell>
          <cell r="BE564">
            <v>0</v>
          </cell>
        </row>
        <row r="565">
          <cell r="B565" t="str">
            <v>7.13.10</v>
          </cell>
          <cell r="C565" t="str">
            <v>Остальное (меньше 5% от суммы по строке)</v>
          </cell>
          <cell r="D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S565">
            <v>0</v>
          </cell>
          <cell r="X565">
            <v>0</v>
          </cell>
          <cell r="AD565">
            <v>0</v>
          </cell>
          <cell r="AJ565">
            <v>0</v>
          </cell>
          <cell r="AK565">
            <v>0</v>
          </cell>
          <cell r="AL565">
            <v>0</v>
          </cell>
          <cell r="AM565">
            <v>0</v>
          </cell>
          <cell r="AN565">
            <v>0</v>
          </cell>
          <cell r="AS565">
            <v>0</v>
          </cell>
          <cell r="AW565">
            <v>0</v>
          </cell>
          <cell r="BA565">
            <v>0</v>
          </cell>
          <cell r="BE565">
            <v>0</v>
          </cell>
        </row>
        <row r="567">
          <cell r="B567" t="str">
            <v>9.12</v>
          </cell>
          <cell r="C567" t="str">
            <v>Прочие  расходы (чрезвыайные)</v>
          </cell>
          <cell r="D567">
            <v>0</v>
          </cell>
          <cell r="E567">
            <v>0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  <cell r="W567">
            <v>0</v>
          </cell>
          <cell r="X567">
            <v>0</v>
          </cell>
          <cell r="Y567">
            <v>0</v>
          </cell>
          <cell r="Z567">
            <v>0</v>
          </cell>
          <cell r="AA567">
            <v>0</v>
          </cell>
          <cell r="AB567">
            <v>0</v>
          </cell>
          <cell r="AC567">
            <v>0</v>
          </cell>
          <cell r="AD567">
            <v>0</v>
          </cell>
          <cell r="AE567">
            <v>0</v>
          </cell>
          <cell r="AF567">
            <v>0</v>
          </cell>
          <cell r="AG567">
            <v>0</v>
          </cell>
          <cell r="AH567">
            <v>0</v>
          </cell>
          <cell r="AI567">
            <v>0</v>
          </cell>
          <cell r="AJ567">
            <v>0</v>
          </cell>
          <cell r="AK567">
            <v>0</v>
          </cell>
          <cell r="AL567">
            <v>0</v>
          </cell>
          <cell r="AM567">
            <v>0</v>
          </cell>
          <cell r="AN567">
            <v>0</v>
          </cell>
          <cell r="AP567">
            <v>0</v>
          </cell>
          <cell r="AQ567">
            <v>0</v>
          </cell>
          <cell r="AR567">
            <v>0</v>
          </cell>
          <cell r="AS567">
            <v>0</v>
          </cell>
          <cell r="AT567">
            <v>0</v>
          </cell>
          <cell r="AU567">
            <v>0</v>
          </cell>
          <cell r="AV567">
            <v>0</v>
          </cell>
          <cell r="AW567">
            <v>0</v>
          </cell>
          <cell r="AX567">
            <v>0</v>
          </cell>
          <cell r="AY567">
            <v>0</v>
          </cell>
          <cell r="AZ567">
            <v>0</v>
          </cell>
          <cell r="BA567">
            <v>0</v>
          </cell>
          <cell r="BB567">
            <v>0</v>
          </cell>
          <cell r="BC567">
            <v>0</v>
          </cell>
          <cell r="BD567">
            <v>0</v>
          </cell>
          <cell r="BE567">
            <v>0</v>
          </cell>
        </row>
        <row r="568">
          <cell r="B568" t="str">
            <v>9.12.1</v>
          </cell>
          <cell r="C568" t="str">
            <v>N1 (наименование)</v>
          </cell>
          <cell r="D568">
            <v>0</v>
          </cell>
          <cell r="E568">
            <v>0</v>
          </cell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S568">
            <v>0</v>
          </cell>
          <cell r="X568">
            <v>0</v>
          </cell>
          <cell r="AD568">
            <v>0</v>
          </cell>
          <cell r="AJ568">
            <v>0</v>
          </cell>
          <cell r="AK568">
            <v>0</v>
          </cell>
          <cell r="AL568">
            <v>0</v>
          </cell>
          <cell r="AM568">
            <v>0</v>
          </cell>
          <cell r="AN568">
            <v>0</v>
          </cell>
          <cell r="AP568">
            <v>0</v>
          </cell>
          <cell r="AS568">
            <v>0</v>
          </cell>
          <cell r="AT568">
            <v>0</v>
          </cell>
          <cell r="AW568">
            <v>0</v>
          </cell>
          <cell r="AX568">
            <v>0</v>
          </cell>
          <cell r="BA568">
            <v>0</v>
          </cell>
          <cell r="BB568">
            <v>0</v>
          </cell>
          <cell r="BE568">
            <v>0</v>
          </cell>
        </row>
        <row r="569">
          <cell r="B569" t="str">
            <v>9.12.2</v>
          </cell>
          <cell r="C569" t="str">
            <v>N2 (наименование)</v>
          </cell>
          <cell r="D569">
            <v>0</v>
          </cell>
          <cell r="E569">
            <v>0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S569">
            <v>0</v>
          </cell>
          <cell r="X569">
            <v>0</v>
          </cell>
          <cell r="AD569">
            <v>0</v>
          </cell>
          <cell r="AJ569">
            <v>0</v>
          </cell>
          <cell r="AK569">
            <v>0</v>
          </cell>
          <cell r="AL569">
            <v>0</v>
          </cell>
          <cell r="AM569">
            <v>0</v>
          </cell>
          <cell r="AN569">
            <v>0</v>
          </cell>
          <cell r="AP569">
            <v>0</v>
          </cell>
          <cell r="AS569">
            <v>0</v>
          </cell>
          <cell r="AT569">
            <v>0</v>
          </cell>
          <cell r="AW569">
            <v>0</v>
          </cell>
          <cell r="AX569">
            <v>0</v>
          </cell>
          <cell r="BA569">
            <v>0</v>
          </cell>
          <cell r="BB569">
            <v>0</v>
          </cell>
          <cell r="BE569">
            <v>0</v>
          </cell>
        </row>
        <row r="570">
          <cell r="B570" t="str">
            <v>9.12.3</v>
          </cell>
          <cell r="C570" t="str">
            <v>N3 (наименование)</v>
          </cell>
          <cell r="D570">
            <v>0</v>
          </cell>
          <cell r="E570">
            <v>0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S570">
            <v>0</v>
          </cell>
          <cell r="X570">
            <v>0</v>
          </cell>
          <cell r="AD570">
            <v>0</v>
          </cell>
          <cell r="AJ570">
            <v>0</v>
          </cell>
          <cell r="AK570">
            <v>0</v>
          </cell>
          <cell r="AL570">
            <v>0</v>
          </cell>
          <cell r="AM570">
            <v>0</v>
          </cell>
          <cell r="AN570">
            <v>0</v>
          </cell>
          <cell r="AP570">
            <v>0</v>
          </cell>
          <cell r="AS570">
            <v>0</v>
          </cell>
          <cell r="AT570">
            <v>0</v>
          </cell>
          <cell r="AW570">
            <v>0</v>
          </cell>
          <cell r="AX570">
            <v>0</v>
          </cell>
          <cell r="BA570">
            <v>0</v>
          </cell>
          <cell r="BB570">
            <v>0</v>
          </cell>
          <cell r="BE570">
            <v>0</v>
          </cell>
        </row>
        <row r="571">
          <cell r="B571" t="str">
            <v>9.12.4</v>
          </cell>
          <cell r="C571" t="str">
            <v>N4 (наименование)</v>
          </cell>
          <cell r="D571">
            <v>0</v>
          </cell>
          <cell r="E571">
            <v>0</v>
          </cell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S571">
            <v>0</v>
          </cell>
          <cell r="X571">
            <v>0</v>
          </cell>
          <cell r="AD571">
            <v>0</v>
          </cell>
          <cell r="AJ571">
            <v>0</v>
          </cell>
          <cell r="AK571">
            <v>0</v>
          </cell>
          <cell r="AL571">
            <v>0</v>
          </cell>
          <cell r="AM571">
            <v>0</v>
          </cell>
          <cell r="AN571">
            <v>0</v>
          </cell>
          <cell r="AP571">
            <v>0</v>
          </cell>
          <cell r="AS571">
            <v>0</v>
          </cell>
          <cell r="AT571">
            <v>0</v>
          </cell>
          <cell r="AW571">
            <v>0</v>
          </cell>
          <cell r="AX571">
            <v>0</v>
          </cell>
          <cell r="BA571">
            <v>0</v>
          </cell>
          <cell r="BB571">
            <v>0</v>
          </cell>
          <cell r="BE571">
            <v>0</v>
          </cell>
        </row>
        <row r="572">
          <cell r="B572" t="str">
            <v>9.12.5</v>
          </cell>
          <cell r="C572" t="str">
            <v>N5 (наименование)</v>
          </cell>
          <cell r="D572">
            <v>0</v>
          </cell>
          <cell r="E572">
            <v>0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S572">
            <v>0</v>
          </cell>
          <cell r="X572">
            <v>0</v>
          </cell>
          <cell r="AD572">
            <v>0</v>
          </cell>
          <cell r="AJ572">
            <v>0</v>
          </cell>
          <cell r="AK572">
            <v>0</v>
          </cell>
          <cell r="AL572">
            <v>0</v>
          </cell>
          <cell r="AM572">
            <v>0</v>
          </cell>
          <cell r="AN572">
            <v>0</v>
          </cell>
          <cell r="AP572">
            <v>0</v>
          </cell>
          <cell r="AS572">
            <v>0</v>
          </cell>
          <cell r="AT572">
            <v>0</v>
          </cell>
          <cell r="AW572">
            <v>0</v>
          </cell>
          <cell r="AX572">
            <v>0</v>
          </cell>
          <cell r="BA572">
            <v>0</v>
          </cell>
          <cell r="BB572">
            <v>0</v>
          </cell>
          <cell r="BE572">
            <v>0</v>
          </cell>
        </row>
        <row r="573">
          <cell r="B573" t="str">
            <v>9.12.6</v>
          </cell>
          <cell r="C573" t="str">
            <v>N6 (наименование)</v>
          </cell>
          <cell r="D573">
            <v>0</v>
          </cell>
          <cell r="E573">
            <v>0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S573">
            <v>0</v>
          </cell>
          <cell r="X573">
            <v>0</v>
          </cell>
          <cell r="AD573">
            <v>0</v>
          </cell>
          <cell r="AJ573">
            <v>0</v>
          </cell>
          <cell r="AK573">
            <v>0</v>
          </cell>
          <cell r="AL573">
            <v>0</v>
          </cell>
          <cell r="AM573">
            <v>0</v>
          </cell>
          <cell r="AN573">
            <v>0</v>
          </cell>
          <cell r="AP573">
            <v>0</v>
          </cell>
          <cell r="AS573">
            <v>0</v>
          </cell>
          <cell r="AT573">
            <v>0</v>
          </cell>
          <cell r="AW573">
            <v>0</v>
          </cell>
          <cell r="AX573">
            <v>0</v>
          </cell>
          <cell r="BA573">
            <v>0</v>
          </cell>
          <cell r="BB573">
            <v>0</v>
          </cell>
          <cell r="BE573">
            <v>0</v>
          </cell>
        </row>
        <row r="574">
          <cell r="B574" t="str">
            <v>9.12.7</v>
          </cell>
          <cell r="C574" t="str">
            <v>N7 (наименование)</v>
          </cell>
          <cell r="D574">
            <v>0</v>
          </cell>
          <cell r="E574">
            <v>0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S574">
            <v>0</v>
          </cell>
          <cell r="X574">
            <v>0</v>
          </cell>
          <cell r="AD574">
            <v>0</v>
          </cell>
          <cell r="AJ574">
            <v>0</v>
          </cell>
          <cell r="AK574">
            <v>0</v>
          </cell>
          <cell r="AL574">
            <v>0</v>
          </cell>
          <cell r="AM574">
            <v>0</v>
          </cell>
          <cell r="AN574">
            <v>0</v>
          </cell>
          <cell r="AP574">
            <v>0</v>
          </cell>
          <cell r="AS574">
            <v>0</v>
          </cell>
          <cell r="AT574">
            <v>0</v>
          </cell>
          <cell r="AW574">
            <v>0</v>
          </cell>
          <cell r="AX574">
            <v>0</v>
          </cell>
          <cell r="BA574">
            <v>0</v>
          </cell>
          <cell r="BB574">
            <v>0</v>
          </cell>
          <cell r="BE574">
            <v>0</v>
          </cell>
        </row>
        <row r="575">
          <cell r="B575" t="str">
            <v>9.12.8</v>
          </cell>
          <cell r="C575" t="str">
            <v>N8 (наименование)</v>
          </cell>
          <cell r="D575">
            <v>0</v>
          </cell>
          <cell r="E575">
            <v>0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S575">
            <v>0</v>
          </cell>
          <cell r="X575">
            <v>0</v>
          </cell>
          <cell r="AD575">
            <v>0</v>
          </cell>
          <cell r="AJ575">
            <v>0</v>
          </cell>
          <cell r="AK575">
            <v>0</v>
          </cell>
          <cell r="AL575">
            <v>0</v>
          </cell>
          <cell r="AM575">
            <v>0</v>
          </cell>
          <cell r="AN575">
            <v>0</v>
          </cell>
          <cell r="AP575">
            <v>0</v>
          </cell>
          <cell r="AS575">
            <v>0</v>
          </cell>
          <cell r="AT575">
            <v>0</v>
          </cell>
          <cell r="AW575">
            <v>0</v>
          </cell>
          <cell r="AX575">
            <v>0</v>
          </cell>
          <cell r="BA575">
            <v>0</v>
          </cell>
          <cell r="BB575">
            <v>0</v>
          </cell>
          <cell r="BE575">
            <v>0</v>
          </cell>
        </row>
        <row r="576">
          <cell r="B576" t="str">
            <v>9.12.9</v>
          </cell>
          <cell r="C576" t="str">
            <v>N9 (наименование)</v>
          </cell>
          <cell r="D576">
            <v>0</v>
          </cell>
          <cell r="E576">
            <v>0</v>
          </cell>
          <cell r="F576">
            <v>0</v>
          </cell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S576">
            <v>0</v>
          </cell>
          <cell r="X576">
            <v>0</v>
          </cell>
          <cell r="AD576">
            <v>0</v>
          </cell>
          <cell r="AJ576">
            <v>0</v>
          </cell>
          <cell r="AK576">
            <v>0</v>
          </cell>
          <cell r="AL576">
            <v>0</v>
          </cell>
          <cell r="AM576">
            <v>0</v>
          </cell>
          <cell r="AN576">
            <v>0</v>
          </cell>
          <cell r="AP576">
            <v>0</v>
          </cell>
          <cell r="AS576">
            <v>0</v>
          </cell>
          <cell r="AT576">
            <v>0</v>
          </cell>
          <cell r="AW576">
            <v>0</v>
          </cell>
          <cell r="AX576">
            <v>0</v>
          </cell>
          <cell r="BA576">
            <v>0</v>
          </cell>
          <cell r="BB576">
            <v>0</v>
          </cell>
          <cell r="BE576">
            <v>0</v>
          </cell>
        </row>
        <row r="577">
          <cell r="B577" t="str">
            <v>9.12.10</v>
          </cell>
          <cell r="C577" t="str">
            <v>Остальное (меньше 5% от суммы по строке)</v>
          </cell>
          <cell r="D577">
            <v>0</v>
          </cell>
          <cell r="E577">
            <v>0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S577">
            <v>0</v>
          </cell>
          <cell r="X577">
            <v>0</v>
          </cell>
          <cell r="AD577">
            <v>0</v>
          </cell>
          <cell r="AJ577">
            <v>0</v>
          </cell>
          <cell r="AK577">
            <v>0</v>
          </cell>
          <cell r="AL577">
            <v>0</v>
          </cell>
          <cell r="AM577">
            <v>0</v>
          </cell>
          <cell r="AN577">
            <v>0</v>
          </cell>
          <cell r="AP577">
            <v>0</v>
          </cell>
          <cell r="AS577">
            <v>0</v>
          </cell>
          <cell r="AT577">
            <v>0</v>
          </cell>
          <cell r="AW577">
            <v>0</v>
          </cell>
          <cell r="AX577">
            <v>0</v>
          </cell>
          <cell r="BA577">
            <v>0</v>
          </cell>
          <cell r="BB577">
            <v>0</v>
          </cell>
          <cell r="BE577">
            <v>0</v>
          </cell>
        </row>
        <row r="579">
          <cell r="B579" t="str">
            <v>9.13</v>
          </cell>
          <cell r="C579" t="str">
            <v>Прочие другие расходы (остальные)</v>
          </cell>
          <cell r="D579">
            <v>15595.351302200001</v>
          </cell>
          <cell r="E579">
            <v>4602.0134400000006</v>
          </cell>
          <cell r="F579">
            <v>1037.1459821999997</v>
          </cell>
          <cell r="G579">
            <v>4320.9293399999997</v>
          </cell>
          <cell r="H579">
            <v>5635.2625399999997</v>
          </cell>
          <cell r="I579">
            <v>9964.1</v>
          </cell>
          <cell r="J579">
            <v>1038.4000000000001</v>
          </cell>
          <cell r="K579">
            <v>1019.1999999999999</v>
          </cell>
          <cell r="L579">
            <v>1309.9000000000001</v>
          </cell>
          <cell r="M579">
            <v>6596.6</v>
          </cell>
          <cell r="N579">
            <v>9964.1</v>
          </cell>
          <cell r="O579">
            <v>1038.4000000000001</v>
          </cell>
          <cell r="P579">
            <v>1019.1999999999999</v>
          </cell>
          <cell r="Q579">
            <v>1309.9000000000001</v>
          </cell>
          <cell r="R579">
            <v>6596.6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  <cell r="W579">
            <v>0</v>
          </cell>
          <cell r="X579">
            <v>0</v>
          </cell>
          <cell r="Y579">
            <v>0</v>
          </cell>
          <cell r="Z579">
            <v>0</v>
          </cell>
          <cell r="AA579">
            <v>0</v>
          </cell>
          <cell r="AB579">
            <v>0</v>
          </cell>
          <cell r="AC579">
            <v>7053</v>
          </cell>
          <cell r="AD579">
            <v>0</v>
          </cell>
          <cell r="AE579">
            <v>0</v>
          </cell>
          <cell r="AF579">
            <v>21.7</v>
          </cell>
          <cell r="AG579">
            <v>0</v>
          </cell>
          <cell r="AH579">
            <v>0</v>
          </cell>
          <cell r="AI579">
            <v>3489.3999999999996</v>
          </cell>
          <cell r="AJ579">
            <v>2067.651302199999</v>
          </cell>
          <cell r="AK579">
            <v>1.344000000011647E-2</v>
          </cell>
          <cell r="AL579">
            <v>39.659422199999895</v>
          </cell>
          <cell r="AM579">
            <v>3028.9887621999997</v>
          </cell>
          <cell r="AN579">
            <v>2067.651302199999</v>
          </cell>
          <cell r="AP579">
            <v>1746.1800000000003</v>
          </cell>
          <cell r="AQ579">
            <v>0</v>
          </cell>
          <cell r="AR579">
            <v>0</v>
          </cell>
          <cell r="AS579">
            <v>3813.8313021999988</v>
          </cell>
          <cell r="AT579">
            <v>1859.6817000000001</v>
          </cell>
          <cell r="AU579">
            <v>0</v>
          </cell>
          <cell r="AV579">
            <v>0</v>
          </cell>
          <cell r="AW579">
            <v>5673.5130021999994</v>
          </cell>
          <cell r="AX579">
            <v>1978.7013288000003</v>
          </cell>
          <cell r="AY579">
            <v>0</v>
          </cell>
          <cell r="AZ579">
            <v>0</v>
          </cell>
          <cell r="BA579">
            <v>7652.2143309999992</v>
          </cell>
          <cell r="BB579">
            <v>0</v>
          </cell>
          <cell r="BC579">
            <v>0</v>
          </cell>
          <cell r="BD579">
            <v>0</v>
          </cell>
          <cell r="BE579">
            <v>7652.2143309999992</v>
          </cell>
        </row>
        <row r="580">
          <cell r="B580" t="str">
            <v>9.13.1</v>
          </cell>
          <cell r="C580" t="str">
            <v>отчисления профкому</v>
          </cell>
          <cell r="D580">
            <v>1259.721</v>
          </cell>
          <cell r="E580">
            <v>393.358</v>
          </cell>
          <cell r="F580">
            <v>466.363</v>
          </cell>
          <cell r="G580">
            <v>200</v>
          </cell>
          <cell r="H580">
            <v>200</v>
          </cell>
          <cell r="I580">
            <v>1259.7</v>
          </cell>
          <cell r="J580">
            <v>393.4</v>
          </cell>
          <cell r="K580">
            <v>466.3</v>
          </cell>
          <cell r="L580">
            <v>142.4</v>
          </cell>
          <cell r="M580">
            <v>257.60000000000002</v>
          </cell>
          <cell r="N580">
            <v>1259.7</v>
          </cell>
          <cell r="O580">
            <v>393.4</v>
          </cell>
          <cell r="P580">
            <v>466.3</v>
          </cell>
          <cell r="Q580">
            <v>142.4</v>
          </cell>
          <cell r="R580">
            <v>257.60000000000002</v>
          </cell>
          <cell r="S580">
            <v>0</v>
          </cell>
          <cell r="X580">
            <v>0</v>
          </cell>
          <cell r="AD580">
            <v>0</v>
          </cell>
          <cell r="AJ580">
            <v>2.0999999999958163E-2</v>
          </cell>
          <cell r="AK580">
            <v>-4.199999999997317E-2</v>
          </cell>
          <cell r="AL580">
            <v>2.1000000000015007E-2</v>
          </cell>
          <cell r="AM580">
            <v>57.621000000000009</v>
          </cell>
          <cell r="AN580">
            <v>2.0999999999958163E-2</v>
          </cell>
          <cell r="AP580">
            <v>0</v>
          </cell>
          <cell r="AS580">
            <v>2.0999999999958163E-2</v>
          </cell>
          <cell r="AT580">
            <v>0</v>
          </cell>
          <cell r="AW580">
            <v>2.0999999999958163E-2</v>
          </cell>
          <cell r="AX580">
            <v>0</v>
          </cell>
          <cell r="BA580">
            <v>2.0999999999958163E-2</v>
          </cell>
          <cell r="BB580">
            <v>0</v>
          </cell>
          <cell r="BE580">
            <v>2.0999999999958163E-2</v>
          </cell>
        </row>
        <row r="581">
          <cell r="B581" t="str">
            <v>9.13.2</v>
          </cell>
          <cell r="C581" t="str">
            <v>премия профкому</v>
          </cell>
          <cell r="D581">
            <v>0</v>
          </cell>
          <cell r="E581">
            <v>0</v>
          </cell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S581">
            <v>0</v>
          </cell>
          <cell r="X581">
            <v>0</v>
          </cell>
          <cell r="AD581">
            <v>0</v>
          </cell>
          <cell r="AJ581">
            <v>0</v>
          </cell>
          <cell r="AK581">
            <v>0</v>
          </cell>
          <cell r="AL581">
            <v>0</v>
          </cell>
          <cell r="AM581">
            <v>0</v>
          </cell>
          <cell r="AN581">
            <v>0</v>
          </cell>
          <cell r="AP581">
            <v>0</v>
          </cell>
          <cell r="AS581">
            <v>0</v>
          </cell>
          <cell r="AT581">
            <v>0</v>
          </cell>
          <cell r="AW581">
            <v>0</v>
          </cell>
          <cell r="AX581">
            <v>0</v>
          </cell>
          <cell r="BA581">
            <v>0</v>
          </cell>
          <cell r="BB581">
            <v>0</v>
          </cell>
          <cell r="BE581">
            <v>0</v>
          </cell>
        </row>
        <row r="582">
          <cell r="B582" t="str">
            <v>9.13.3</v>
          </cell>
          <cell r="C582" t="str">
            <v>расх.на мероприятия культурно-просвет.характера</v>
          </cell>
          <cell r="D582">
            <v>0</v>
          </cell>
          <cell r="E582">
            <v>0</v>
          </cell>
          <cell r="F582">
            <v>0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S582">
            <v>0</v>
          </cell>
          <cell r="X582">
            <v>0</v>
          </cell>
          <cell r="AD582">
            <v>0</v>
          </cell>
          <cell r="AJ582">
            <v>0</v>
          </cell>
          <cell r="AK582">
            <v>0</v>
          </cell>
          <cell r="AL582">
            <v>0</v>
          </cell>
          <cell r="AM582">
            <v>0</v>
          </cell>
          <cell r="AN582">
            <v>0</v>
          </cell>
          <cell r="AP582">
            <v>0</v>
          </cell>
          <cell r="AS582">
            <v>0</v>
          </cell>
          <cell r="AT582">
            <v>0</v>
          </cell>
          <cell r="AW582">
            <v>0</v>
          </cell>
          <cell r="AX582">
            <v>0</v>
          </cell>
          <cell r="BA582">
            <v>0</v>
          </cell>
          <cell r="BB582">
            <v>0</v>
          </cell>
          <cell r="BE582">
            <v>0</v>
          </cell>
        </row>
        <row r="583">
          <cell r="B583" t="str">
            <v>9.13.4</v>
          </cell>
          <cell r="C583" t="str">
            <v>расходы на мероприятия спортивного характера</v>
          </cell>
          <cell r="D583">
            <v>2307.46884</v>
          </cell>
          <cell r="E583">
            <v>792.49400000000003</v>
          </cell>
          <cell r="F583">
            <v>79.974839999999972</v>
          </cell>
          <cell r="G583">
            <v>0</v>
          </cell>
          <cell r="H583">
            <v>1435</v>
          </cell>
          <cell r="I583">
            <v>1815</v>
          </cell>
          <cell r="J583">
            <v>300</v>
          </cell>
          <cell r="K583">
            <v>80</v>
          </cell>
          <cell r="L583">
            <v>0</v>
          </cell>
          <cell r="M583">
            <v>1435</v>
          </cell>
          <cell r="N583">
            <v>1815</v>
          </cell>
          <cell r="O583">
            <v>300</v>
          </cell>
          <cell r="P583">
            <v>80</v>
          </cell>
          <cell r="R583">
            <v>1435</v>
          </cell>
          <cell r="S583">
            <v>0</v>
          </cell>
          <cell r="X583">
            <v>0</v>
          </cell>
          <cell r="AC583">
            <v>1215.8</v>
          </cell>
          <cell r="AD583">
            <v>0</v>
          </cell>
          <cell r="AI583">
            <v>723.3</v>
          </cell>
          <cell r="AJ583">
            <v>-3.1159999999999854E-2</v>
          </cell>
          <cell r="AK583">
            <v>-6.0000000000854925E-3</v>
          </cell>
          <cell r="AL583">
            <v>-3.1160000000113541E-2</v>
          </cell>
          <cell r="AM583">
            <v>-3.1160000000113541E-2</v>
          </cell>
          <cell r="AN583">
            <v>-3.1159999999999854E-2</v>
          </cell>
          <cell r="AP583">
            <v>0</v>
          </cell>
          <cell r="AS583">
            <v>-3.1159999999999854E-2</v>
          </cell>
          <cell r="AT583">
            <v>0</v>
          </cell>
          <cell r="AW583">
            <v>-3.1159999999999854E-2</v>
          </cell>
          <cell r="AX583">
            <v>0</v>
          </cell>
          <cell r="BA583">
            <v>-3.1159999999999854E-2</v>
          </cell>
          <cell r="BB583">
            <v>0</v>
          </cell>
          <cell r="BE583">
            <v>-3.1159999999999854E-2</v>
          </cell>
        </row>
        <row r="584">
          <cell r="B584" t="str">
            <v>9.13.5</v>
          </cell>
          <cell r="C584" t="str">
            <v>убытки от хищения и недостач (ущербы)</v>
          </cell>
          <cell r="D584">
            <v>0</v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S584">
            <v>0</v>
          </cell>
          <cell r="X584">
            <v>0</v>
          </cell>
          <cell r="AD584">
            <v>0</v>
          </cell>
          <cell r="AJ584">
            <v>0</v>
          </cell>
          <cell r="AK584">
            <v>0</v>
          </cell>
          <cell r="AL584">
            <v>0</v>
          </cell>
          <cell r="AM584">
            <v>0</v>
          </cell>
          <cell r="AN584">
            <v>0</v>
          </cell>
          <cell r="AP584">
            <v>213.60000000000002</v>
          </cell>
          <cell r="AS584">
            <v>213.60000000000002</v>
          </cell>
          <cell r="AT584">
            <v>227.48400000000001</v>
          </cell>
          <cell r="AW584">
            <v>441.08400000000006</v>
          </cell>
          <cell r="AX584">
            <v>242.04297600000001</v>
          </cell>
          <cell r="BA584">
            <v>683.12697600000001</v>
          </cell>
          <cell r="BB584">
            <v>0</v>
          </cell>
          <cell r="BE584">
            <v>683.12697600000001</v>
          </cell>
        </row>
        <row r="585">
          <cell r="B585" t="str">
            <v>9.13.6</v>
          </cell>
          <cell r="C585" t="str">
            <v>расходы на регистрацию имущества</v>
          </cell>
          <cell r="D585">
            <v>3765.3514930000001</v>
          </cell>
          <cell r="E585">
            <v>1742.7538</v>
          </cell>
          <cell r="F585">
            <v>7.7692999999953827E-2</v>
          </cell>
          <cell r="G585">
            <v>1011.26</v>
          </cell>
          <cell r="H585">
            <v>1011.26</v>
          </cell>
          <cell r="I585">
            <v>1874.6</v>
          </cell>
          <cell r="J585">
            <v>0</v>
          </cell>
          <cell r="K585">
            <v>0</v>
          </cell>
          <cell r="L585">
            <v>0</v>
          </cell>
          <cell r="M585">
            <v>1874.6</v>
          </cell>
          <cell r="N585">
            <v>1874.6</v>
          </cell>
          <cell r="R585">
            <v>1874.6</v>
          </cell>
          <cell r="S585">
            <v>0</v>
          </cell>
          <cell r="X585">
            <v>0</v>
          </cell>
          <cell r="AC585">
            <v>1742.8</v>
          </cell>
          <cell r="AD585">
            <v>0</v>
          </cell>
          <cell r="AJ585">
            <v>147.95149300000003</v>
          </cell>
          <cell r="AK585">
            <v>-4.6199999999998909E-2</v>
          </cell>
          <cell r="AL585">
            <v>3.1492999999954918E-2</v>
          </cell>
          <cell r="AM585">
            <v>1011.2914929999999</v>
          </cell>
          <cell r="AN585">
            <v>147.95149300000003</v>
          </cell>
          <cell r="AP585">
            <v>1532.5800000000002</v>
          </cell>
          <cell r="AS585">
            <v>1680.5314930000002</v>
          </cell>
          <cell r="AT585">
            <v>1632.1977000000002</v>
          </cell>
          <cell r="AW585">
            <v>3312.7291930000001</v>
          </cell>
          <cell r="AX585">
            <v>1736.6583528000003</v>
          </cell>
          <cell r="BA585">
            <v>5049.3875458000002</v>
          </cell>
          <cell r="BB585">
            <v>0</v>
          </cell>
          <cell r="BE585">
            <v>5049.3875458000002</v>
          </cell>
        </row>
        <row r="586">
          <cell r="B586" t="str">
            <v>9.13.7</v>
          </cell>
          <cell r="C586" t="str">
            <v>межевание зем. Участков</v>
          </cell>
          <cell r="D586">
            <v>0</v>
          </cell>
          <cell r="E586">
            <v>0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S586">
            <v>0</v>
          </cell>
          <cell r="X586">
            <v>0</v>
          </cell>
          <cell r="AC586">
            <v>752.4</v>
          </cell>
          <cell r="AD586">
            <v>0</v>
          </cell>
          <cell r="AI586">
            <v>752.4</v>
          </cell>
          <cell r="AJ586">
            <v>0</v>
          </cell>
          <cell r="AK586">
            <v>0</v>
          </cell>
          <cell r="AL586">
            <v>0</v>
          </cell>
          <cell r="AM586">
            <v>0</v>
          </cell>
          <cell r="AN586">
            <v>0</v>
          </cell>
          <cell r="AP586">
            <v>0</v>
          </cell>
          <cell r="AS586">
            <v>0</v>
          </cell>
          <cell r="AT586">
            <v>0</v>
          </cell>
          <cell r="AW586">
            <v>0</v>
          </cell>
          <cell r="AX586">
            <v>0</v>
          </cell>
          <cell r="BA586">
            <v>0</v>
          </cell>
          <cell r="BB586">
            <v>0</v>
          </cell>
          <cell r="BE586">
            <v>0</v>
          </cell>
        </row>
        <row r="587">
          <cell r="B587" t="str">
            <v>9.13.8</v>
          </cell>
          <cell r="C587" t="str">
            <v>обучение в вузах, повышение квалификации</v>
          </cell>
          <cell r="D587">
            <v>0</v>
          </cell>
          <cell r="E587">
            <v>0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S587">
            <v>0</v>
          </cell>
          <cell r="X587">
            <v>0</v>
          </cell>
          <cell r="AD587">
            <v>0</v>
          </cell>
          <cell r="AJ587">
            <v>0</v>
          </cell>
          <cell r="AK587">
            <v>0</v>
          </cell>
          <cell r="AL587">
            <v>0</v>
          </cell>
          <cell r="AM587">
            <v>0</v>
          </cell>
          <cell r="AN587">
            <v>0</v>
          </cell>
        </row>
        <row r="588">
          <cell r="B588" t="str">
            <v>9.13.9</v>
          </cell>
          <cell r="C588" t="str">
            <v>амортизация арендуемого  имущества</v>
          </cell>
          <cell r="D588">
            <v>0</v>
          </cell>
          <cell r="E588">
            <v>0</v>
          </cell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0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S588">
            <v>0</v>
          </cell>
          <cell r="X588">
            <v>0</v>
          </cell>
          <cell r="AD588">
            <v>0</v>
          </cell>
          <cell r="AJ588">
            <v>0</v>
          </cell>
          <cell r="AK588">
            <v>0</v>
          </cell>
          <cell r="AL588">
            <v>0</v>
          </cell>
          <cell r="AM588">
            <v>0</v>
          </cell>
          <cell r="AN588">
            <v>0</v>
          </cell>
        </row>
        <row r="589">
          <cell r="B589" t="str">
            <v>9.13.10</v>
          </cell>
          <cell r="C589" t="str">
            <v>прочие</v>
          </cell>
          <cell r="D589">
            <v>8262.8099691999996</v>
          </cell>
          <cell r="E589">
            <v>1673.4076399999999</v>
          </cell>
          <cell r="F589">
            <v>490.73044919999984</v>
          </cell>
          <cell r="G589">
            <v>3109.6693399999995</v>
          </cell>
          <cell r="H589">
            <v>2989.0025399999995</v>
          </cell>
          <cell r="I589">
            <v>5014.8</v>
          </cell>
          <cell r="J589">
            <v>345</v>
          </cell>
          <cell r="K589">
            <v>472.9</v>
          </cell>
          <cell r="L589">
            <v>1167.5</v>
          </cell>
          <cell r="M589">
            <v>3029.4</v>
          </cell>
          <cell r="N589">
            <v>5014.8</v>
          </cell>
          <cell r="O589">
            <v>345</v>
          </cell>
          <cell r="P589">
            <v>472.9</v>
          </cell>
          <cell r="Q589">
            <v>1167.5</v>
          </cell>
          <cell r="R589">
            <v>3029.4</v>
          </cell>
          <cell r="S589">
            <v>0</v>
          </cell>
          <cell r="X589">
            <v>0</v>
          </cell>
          <cell r="AC589">
            <v>3342</v>
          </cell>
          <cell r="AD589">
            <v>0</v>
          </cell>
          <cell r="AF589">
            <v>21.7</v>
          </cell>
          <cell r="AI589">
            <v>2013.7</v>
          </cell>
          <cell r="AJ589">
            <v>1919.7099691999988</v>
          </cell>
          <cell r="AK589">
            <v>0.10764000000017404</v>
          </cell>
          <cell r="AL589">
            <v>39.638089200000039</v>
          </cell>
          <cell r="AM589">
            <v>1960.1074291999996</v>
          </cell>
          <cell r="AN589">
            <v>1919.7099691999988</v>
          </cell>
          <cell r="AP589">
            <v>0</v>
          </cell>
          <cell r="AS589">
            <v>1919.7099691999988</v>
          </cell>
          <cell r="AT589">
            <v>0</v>
          </cell>
          <cell r="AW589">
            <v>1919.7099691999988</v>
          </cell>
          <cell r="AX589">
            <v>0</v>
          </cell>
          <cell r="BA589">
            <v>1919.7099691999988</v>
          </cell>
          <cell r="BB589">
            <v>0</v>
          </cell>
          <cell r="BE589">
            <v>1919.7099691999988</v>
          </cell>
        </row>
        <row r="591">
          <cell r="B591" t="str">
            <v>12.5</v>
          </cell>
          <cell r="C591" t="str">
            <v>Прочие платежи по инвестиционной деятельности</v>
          </cell>
          <cell r="D591">
            <v>0</v>
          </cell>
          <cell r="E591">
            <v>0</v>
          </cell>
          <cell r="F591">
            <v>0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B591">
            <v>0</v>
          </cell>
          <cell r="AC591">
            <v>0</v>
          </cell>
          <cell r="AD591">
            <v>0</v>
          </cell>
          <cell r="AE591">
            <v>0</v>
          </cell>
          <cell r="AF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  <cell r="AK591">
            <v>0</v>
          </cell>
          <cell r="AL591">
            <v>0</v>
          </cell>
          <cell r="AM591">
            <v>0</v>
          </cell>
          <cell r="AN591">
            <v>0</v>
          </cell>
          <cell r="AP591">
            <v>0</v>
          </cell>
          <cell r="AQ591">
            <v>0</v>
          </cell>
          <cell r="AR591">
            <v>0</v>
          </cell>
          <cell r="AS591">
            <v>0</v>
          </cell>
          <cell r="AT591">
            <v>0</v>
          </cell>
          <cell r="AU591">
            <v>0</v>
          </cell>
          <cell r="AV591">
            <v>0</v>
          </cell>
          <cell r="AW591">
            <v>0</v>
          </cell>
          <cell r="AX591">
            <v>0</v>
          </cell>
          <cell r="AY591">
            <v>0</v>
          </cell>
          <cell r="AZ591">
            <v>0</v>
          </cell>
          <cell r="BA591">
            <v>0</v>
          </cell>
          <cell r="BB591">
            <v>0</v>
          </cell>
          <cell r="BC591">
            <v>0</v>
          </cell>
          <cell r="BD591">
            <v>0</v>
          </cell>
          <cell r="BE591">
            <v>0</v>
          </cell>
        </row>
        <row r="592">
          <cell r="B592" t="str">
            <v>12.5.1</v>
          </cell>
          <cell r="C592" t="str">
            <v>N1 (наименование)</v>
          </cell>
          <cell r="D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S592">
            <v>0</v>
          </cell>
          <cell r="X592">
            <v>0</v>
          </cell>
          <cell r="AD592">
            <v>0</v>
          </cell>
          <cell r="AJ592">
            <v>0</v>
          </cell>
          <cell r="AK592">
            <v>0</v>
          </cell>
          <cell r="AL592">
            <v>0</v>
          </cell>
          <cell r="AM592">
            <v>0</v>
          </cell>
          <cell r="AN592">
            <v>0</v>
          </cell>
          <cell r="AS592">
            <v>0</v>
          </cell>
          <cell r="AW592">
            <v>0</v>
          </cell>
          <cell r="BA592">
            <v>0</v>
          </cell>
          <cell r="BE592">
            <v>0</v>
          </cell>
        </row>
        <row r="593">
          <cell r="B593" t="str">
            <v>12.5.2</v>
          </cell>
          <cell r="C593" t="str">
            <v>N2 (наименование)</v>
          </cell>
          <cell r="D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S593">
            <v>0</v>
          </cell>
          <cell r="X593">
            <v>0</v>
          </cell>
          <cell r="AD593">
            <v>0</v>
          </cell>
          <cell r="AJ593">
            <v>0</v>
          </cell>
          <cell r="AK593">
            <v>0</v>
          </cell>
          <cell r="AL593">
            <v>0</v>
          </cell>
          <cell r="AM593">
            <v>0</v>
          </cell>
          <cell r="AN593">
            <v>0</v>
          </cell>
          <cell r="AS593">
            <v>0</v>
          </cell>
          <cell r="AW593">
            <v>0</v>
          </cell>
          <cell r="BA593">
            <v>0</v>
          </cell>
          <cell r="BE593">
            <v>0</v>
          </cell>
        </row>
        <row r="594">
          <cell r="B594" t="str">
            <v>12.5.3</v>
          </cell>
          <cell r="C594" t="str">
            <v>N3 (наименование)</v>
          </cell>
          <cell r="D594">
            <v>0</v>
          </cell>
          <cell r="I594">
            <v>0</v>
          </cell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S594">
            <v>0</v>
          </cell>
          <cell r="X594">
            <v>0</v>
          </cell>
          <cell r="AD594">
            <v>0</v>
          </cell>
          <cell r="AJ594">
            <v>0</v>
          </cell>
          <cell r="AK594">
            <v>0</v>
          </cell>
          <cell r="AL594">
            <v>0</v>
          </cell>
          <cell r="AM594">
            <v>0</v>
          </cell>
          <cell r="AN594">
            <v>0</v>
          </cell>
          <cell r="AS594">
            <v>0</v>
          </cell>
          <cell r="AW594">
            <v>0</v>
          </cell>
          <cell r="BA594">
            <v>0</v>
          </cell>
          <cell r="BE594">
            <v>0</v>
          </cell>
        </row>
        <row r="595">
          <cell r="B595" t="str">
            <v>12.5.4</v>
          </cell>
          <cell r="C595" t="str">
            <v>N4 (наименование)</v>
          </cell>
          <cell r="D595">
            <v>0</v>
          </cell>
          <cell r="I595">
            <v>0</v>
          </cell>
          <cell r="J595">
            <v>0</v>
          </cell>
          <cell r="K595">
            <v>0</v>
          </cell>
          <cell r="L595">
            <v>0</v>
          </cell>
          <cell r="M595">
            <v>0</v>
          </cell>
          <cell r="N595">
            <v>0</v>
          </cell>
          <cell r="S595">
            <v>0</v>
          </cell>
          <cell r="X595">
            <v>0</v>
          </cell>
          <cell r="AD595">
            <v>0</v>
          </cell>
          <cell r="AJ595">
            <v>0</v>
          </cell>
          <cell r="AK595">
            <v>0</v>
          </cell>
          <cell r="AL595">
            <v>0</v>
          </cell>
          <cell r="AM595">
            <v>0</v>
          </cell>
          <cell r="AN595">
            <v>0</v>
          </cell>
          <cell r="AS595">
            <v>0</v>
          </cell>
          <cell r="AW595">
            <v>0</v>
          </cell>
          <cell r="BA595">
            <v>0</v>
          </cell>
          <cell r="BE595">
            <v>0</v>
          </cell>
        </row>
        <row r="596">
          <cell r="B596" t="str">
            <v>12.5.5</v>
          </cell>
          <cell r="C596" t="str">
            <v>N5 (наименование)</v>
          </cell>
          <cell r="D596">
            <v>0</v>
          </cell>
          <cell r="I596">
            <v>0</v>
          </cell>
          <cell r="J596">
            <v>0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  <cell r="S596">
            <v>0</v>
          </cell>
          <cell r="X596">
            <v>0</v>
          </cell>
          <cell r="AD596">
            <v>0</v>
          </cell>
          <cell r="AJ596">
            <v>0</v>
          </cell>
          <cell r="AK596">
            <v>0</v>
          </cell>
          <cell r="AL596">
            <v>0</v>
          </cell>
          <cell r="AM596">
            <v>0</v>
          </cell>
          <cell r="AN596">
            <v>0</v>
          </cell>
          <cell r="AS596">
            <v>0</v>
          </cell>
          <cell r="AW596">
            <v>0</v>
          </cell>
          <cell r="BA596">
            <v>0</v>
          </cell>
          <cell r="BE596">
            <v>0</v>
          </cell>
        </row>
        <row r="597">
          <cell r="B597" t="str">
            <v>12.5.6</v>
          </cell>
          <cell r="C597" t="str">
            <v>N6 (наименование)</v>
          </cell>
          <cell r="D597">
            <v>0</v>
          </cell>
          <cell r="I597">
            <v>0</v>
          </cell>
          <cell r="J597">
            <v>0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S597">
            <v>0</v>
          </cell>
          <cell r="X597">
            <v>0</v>
          </cell>
          <cell r="AD597">
            <v>0</v>
          </cell>
          <cell r="AJ597">
            <v>0</v>
          </cell>
          <cell r="AK597">
            <v>0</v>
          </cell>
          <cell r="AL597">
            <v>0</v>
          </cell>
          <cell r="AM597">
            <v>0</v>
          </cell>
          <cell r="AN597">
            <v>0</v>
          </cell>
          <cell r="AS597">
            <v>0</v>
          </cell>
          <cell r="AW597">
            <v>0</v>
          </cell>
          <cell r="BA597">
            <v>0</v>
          </cell>
          <cell r="BE597">
            <v>0</v>
          </cell>
        </row>
        <row r="598">
          <cell r="B598" t="str">
            <v>12.5.7</v>
          </cell>
          <cell r="C598" t="str">
            <v>N7 (наименование)</v>
          </cell>
          <cell r="D598">
            <v>0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S598">
            <v>0</v>
          </cell>
          <cell r="X598">
            <v>0</v>
          </cell>
          <cell r="AD598">
            <v>0</v>
          </cell>
          <cell r="AJ598">
            <v>0</v>
          </cell>
          <cell r="AK598">
            <v>0</v>
          </cell>
          <cell r="AL598">
            <v>0</v>
          </cell>
          <cell r="AM598">
            <v>0</v>
          </cell>
          <cell r="AN598">
            <v>0</v>
          </cell>
          <cell r="AS598">
            <v>0</v>
          </cell>
          <cell r="AW598">
            <v>0</v>
          </cell>
          <cell r="BA598">
            <v>0</v>
          </cell>
          <cell r="BE598">
            <v>0</v>
          </cell>
        </row>
        <row r="599">
          <cell r="B599" t="str">
            <v>12.5.8</v>
          </cell>
          <cell r="C599" t="str">
            <v>N8 (наименование)</v>
          </cell>
          <cell r="D599">
            <v>0</v>
          </cell>
          <cell r="I599">
            <v>0</v>
          </cell>
          <cell r="J599">
            <v>0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S599">
            <v>0</v>
          </cell>
          <cell r="X599">
            <v>0</v>
          </cell>
          <cell r="AD599">
            <v>0</v>
          </cell>
          <cell r="AJ599">
            <v>0</v>
          </cell>
          <cell r="AK599">
            <v>0</v>
          </cell>
          <cell r="AL599">
            <v>0</v>
          </cell>
          <cell r="AM599">
            <v>0</v>
          </cell>
          <cell r="AN599">
            <v>0</v>
          </cell>
          <cell r="AS599">
            <v>0</v>
          </cell>
          <cell r="AW599">
            <v>0</v>
          </cell>
          <cell r="BA599">
            <v>0</v>
          </cell>
          <cell r="BE599">
            <v>0</v>
          </cell>
        </row>
        <row r="600">
          <cell r="B600" t="str">
            <v>12.5.9</v>
          </cell>
          <cell r="C600" t="str">
            <v>N9 (наименование)</v>
          </cell>
          <cell r="D600">
            <v>0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S600">
            <v>0</v>
          </cell>
          <cell r="X600">
            <v>0</v>
          </cell>
          <cell r="AD600">
            <v>0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0</v>
          </cell>
          <cell r="AS600">
            <v>0</v>
          </cell>
          <cell r="AW600">
            <v>0</v>
          </cell>
          <cell r="BA600">
            <v>0</v>
          </cell>
          <cell r="BE600">
            <v>0</v>
          </cell>
        </row>
        <row r="601">
          <cell r="B601" t="str">
            <v>12.5.10</v>
          </cell>
          <cell r="C601" t="str">
            <v>Остальное (меньше 5% от суммы по строке)</v>
          </cell>
          <cell r="D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S601">
            <v>0</v>
          </cell>
          <cell r="X601">
            <v>0</v>
          </cell>
          <cell r="AD601">
            <v>0</v>
          </cell>
          <cell r="AJ601">
            <v>0</v>
          </cell>
          <cell r="AK601">
            <v>0</v>
          </cell>
          <cell r="AL601">
            <v>0</v>
          </cell>
          <cell r="AM601">
            <v>0</v>
          </cell>
          <cell r="AN601">
            <v>0</v>
          </cell>
          <cell r="AS601">
            <v>0</v>
          </cell>
          <cell r="AW601">
            <v>0</v>
          </cell>
          <cell r="BA601">
            <v>0</v>
          </cell>
          <cell r="BE601">
            <v>0</v>
          </cell>
        </row>
        <row r="603">
          <cell r="B603" t="str">
            <v>17</v>
          </cell>
          <cell r="C603" t="str">
            <v>Прочие платежи по финансовой деятельности</v>
          </cell>
          <cell r="D603">
            <v>0</v>
          </cell>
          <cell r="E603">
            <v>0</v>
          </cell>
          <cell r="F603">
            <v>0</v>
          </cell>
          <cell r="G603">
            <v>0</v>
          </cell>
          <cell r="H603">
            <v>0</v>
          </cell>
          <cell r="I603">
            <v>0</v>
          </cell>
          <cell r="J603">
            <v>0</v>
          </cell>
          <cell r="K603">
            <v>0</v>
          </cell>
          <cell r="L603">
            <v>0</v>
          </cell>
          <cell r="M603">
            <v>0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B603">
            <v>0</v>
          </cell>
          <cell r="AC603">
            <v>0</v>
          </cell>
          <cell r="AD603">
            <v>0</v>
          </cell>
          <cell r="AE603">
            <v>0</v>
          </cell>
          <cell r="AF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  <cell r="AK603">
            <v>0</v>
          </cell>
          <cell r="AL603">
            <v>0</v>
          </cell>
          <cell r="AM603">
            <v>0</v>
          </cell>
          <cell r="AN603">
            <v>0</v>
          </cell>
          <cell r="AP603">
            <v>0</v>
          </cell>
          <cell r="AQ603">
            <v>0</v>
          </cell>
          <cell r="AR603">
            <v>0</v>
          </cell>
          <cell r="AS603">
            <v>0</v>
          </cell>
          <cell r="AT603">
            <v>0</v>
          </cell>
          <cell r="AU603">
            <v>0</v>
          </cell>
          <cell r="AV603">
            <v>0</v>
          </cell>
          <cell r="AW603">
            <v>0</v>
          </cell>
          <cell r="AX603">
            <v>0</v>
          </cell>
          <cell r="AY603">
            <v>0</v>
          </cell>
          <cell r="AZ603">
            <v>0</v>
          </cell>
          <cell r="BA603">
            <v>0</v>
          </cell>
          <cell r="BB603">
            <v>0</v>
          </cell>
          <cell r="BC603">
            <v>0</v>
          </cell>
          <cell r="BD603">
            <v>0</v>
          </cell>
          <cell r="BE603">
            <v>0</v>
          </cell>
        </row>
        <row r="604">
          <cell r="B604" t="str">
            <v>17.1</v>
          </cell>
          <cell r="C604" t="str">
            <v>N1 (наименование)</v>
          </cell>
          <cell r="D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S604">
            <v>0</v>
          </cell>
          <cell r="X604">
            <v>0</v>
          </cell>
          <cell r="AD604">
            <v>0</v>
          </cell>
          <cell r="AJ604">
            <v>0</v>
          </cell>
          <cell r="AK604">
            <v>0</v>
          </cell>
          <cell r="AL604">
            <v>0</v>
          </cell>
          <cell r="AM604">
            <v>0</v>
          </cell>
          <cell r="AN604">
            <v>0</v>
          </cell>
          <cell r="AS604">
            <v>0</v>
          </cell>
          <cell r="AW604">
            <v>0</v>
          </cell>
          <cell r="BA604">
            <v>0</v>
          </cell>
          <cell r="BE604">
            <v>0</v>
          </cell>
        </row>
        <row r="605">
          <cell r="B605" t="str">
            <v>17.2</v>
          </cell>
          <cell r="C605" t="str">
            <v>N2 (наименование)</v>
          </cell>
          <cell r="D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S605">
            <v>0</v>
          </cell>
          <cell r="X605">
            <v>0</v>
          </cell>
          <cell r="AD605">
            <v>0</v>
          </cell>
          <cell r="AJ605">
            <v>0</v>
          </cell>
          <cell r="AK605">
            <v>0</v>
          </cell>
          <cell r="AL605">
            <v>0</v>
          </cell>
          <cell r="AM605">
            <v>0</v>
          </cell>
          <cell r="AN605">
            <v>0</v>
          </cell>
          <cell r="AS605">
            <v>0</v>
          </cell>
          <cell r="AW605">
            <v>0</v>
          </cell>
          <cell r="BA605">
            <v>0</v>
          </cell>
          <cell r="BE605">
            <v>0</v>
          </cell>
        </row>
        <row r="606">
          <cell r="B606" t="str">
            <v>17.3</v>
          </cell>
          <cell r="C606" t="str">
            <v>N3 (наименование)</v>
          </cell>
          <cell r="D606">
            <v>0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S606">
            <v>0</v>
          </cell>
          <cell r="X606">
            <v>0</v>
          </cell>
          <cell r="AD606">
            <v>0</v>
          </cell>
          <cell r="AJ606">
            <v>0</v>
          </cell>
          <cell r="AK606">
            <v>0</v>
          </cell>
          <cell r="AL606">
            <v>0</v>
          </cell>
          <cell r="AM606">
            <v>0</v>
          </cell>
          <cell r="AN606">
            <v>0</v>
          </cell>
          <cell r="AS606">
            <v>0</v>
          </cell>
          <cell r="AW606">
            <v>0</v>
          </cell>
          <cell r="BA606">
            <v>0</v>
          </cell>
          <cell r="BE606">
            <v>0</v>
          </cell>
        </row>
        <row r="607">
          <cell r="B607" t="str">
            <v>17.4</v>
          </cell>
          <cell r="C607" t="str">
            <v>N4 (наименование)</v>
          </cell>
          <cell r="D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S607">
            <v>0</v>
          </cell>
          <cell r="X607">
            <v>0</v>
          </cell>
          <cell r="AD607">
            <v>0</v>
          </cell>
          <cell r="AJ607">
            <v>0</v>
          </cell>
          <cell r="AK607">
            <v>0</v>
          </cell>
          <cell r="AL607">
            <v>0</v>
          </cell>
          <cell r="AM607">
            <v>0</v>
          </cell>
          <cell r="AN607">
            <v>0</v>
          </cell>
          <cell r="AS607">
            <v>0</v>
          </cell>
          <cell r="AW607">
            <v>0</v>
          </cell>
          <cell r="BA607">
            <v>0</v>
          </cell>
          <cell r="BE607">
            <v>0</v>
          </cell>
        </row>
        <row r="608">
          <cell r="B608" t="str">
            <v>17.5</v>
          </cell>
          <cell r="C608" t="str">
            <v>N5 (наименование)</v>
          </cell>
          <cell r="D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S608">
            <v>0</v>
          </cell>
          <cell r="X608">
            <v>0</v>
          </cell>
          <cell r="AD608">
            <v>0</v>
          </cell>
          <cell r="AJ608">
            <v>0</v>
          </cell>
          <cell r="AK608">
            <v>0</v>
          </cell>
          <cell r="AL608">
            <v>0</v>
          </cell>
          <cell r="AM608">
            <v>0</v>
          </cell>
          <cell r="AN608">
            <v>0</v>
          </cell>
          <cell r="AS608">
            <v>0</v>
          </cell>
          <cell r="AW608">
            <v>0</v>
          </cell>
          <cell r="BA608">
            <v>0</v>
          </cell>
          <cell r="BE608">
            <v>0</v>
          </cell>
        </row>
        <row r="609">
          <cell r="B609" t="str">
            <v>17.6</v>
          </cell>
          <cell r="C609" t="str">
            <v>N6 (наименование)</v>
          </cell>
          <cell r="D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S609">
            <v>0</v>
          </cell>
          <cell r="X609">
            <v>0</v>
          </cell>
          <cell r="AD609">
            <v>0</v>
          </cell>
          <cell r="AJ609">
            <v>0</v>
          </cell>
          <cell r="AK609">
            <v>0</v>
          </cell>
          <cell r="AL609">
            <v>0</v>
          </cell>
          <cell r="AM609">
            <v>0</v>
          </cell>
          <cell r="AN609">
            <v>0</v>
          </cell>
          <cell r="AS609">
            <v>0</v>
          </cell>
          <cell r="AW609">
            <v>0</v>
          </cell>
          <cell r="BA609">
            <v>0</v>
          </cell>
          <cell r="BE609">
            <v>0</v>
          </cell>
        </row>
        <row r="610">
          <cell r="B610" t="str">
            <v>17.7</v>
          </cell>
          <cell r="C610" t="str">
            <v>N7 (наименование)</v>
          </cell>
          <cell r="D610">
            <v>0</v>
          </cell>
          <cell r="I610">
            <v>0</v>
          </cell>
          <cell r="J610">
            <v>0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S610">
            <v>0</v>
          </cell>
          <cell r="X610">
            <v>0</v>
          </cell>
          <cell r="AD610">
            <v>0</v>
          </cell>
          <cell r="AJ610">
            <v>0</v>
          </cell>
          <cell r="AK610">
            <v>0</v>
          </cell>
          <cell r="AL610">
            <v>0</v>
          </cell>
          <cell r="AM610">
            <v>0</v>
          </cell>
          <cell r="AN610">
            <v>0</v>
          </cell>
          <cell r="AS610">
            <v>0</v>
          </cell>
          <cell r="AW610">
            <v>0</v>
          </cell>
          <cell r="BA610">
            <v>0</v>
          </cell>
          <cell r="BE610">
            <v>0</v>
          </cell>
        </row>
        <row r="611">
          <cell r="B611" t="str">
            <v>17.8</v>
          </cell>
          <cell r="C611" t="str">
            <v>N8 (наименование)</v>
          </cell>
          <cell r="D611">
            <v>0</v>
          </cell>
          <cell r="I611">
            <v>0</v>
          </cell>
          <cell r="J611">
            <v>0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S611">
            <v>0</v>
          </cell>
          <cell r="X611">
            <v>0</v>
          </cell>
          <cell r="AD611">
            <v>0</v>
          </cell>
          <cell r="AJ611">
            <v>0</v>
          </cell>
          <cell r="AK611">
            <v>0</v>
          </cell>
          <cell r="AL611">
            <v>0</v>
          </cell>
          <cell r="AM611">
            <v>0</v>
          </cell>
          <cell r="AN611">
            <v>0</v>
          </cell>
          <cell r="AS611">
            <v>0</v>
          </cell>
          <cell r="AW611">
            <v>0</v>
          </cell>
          <cell r="BA611">
            <v>0</v>
          </cell>
          <cell r="BE611">
            <v>0</v>
          </cell>
        </row>
        <row r="612">
          <cell r="B612" t="str">
            <v>17.9</v>
          </cell>
          <cell r="C612" t="str">
            <v>N9 (наименование)</v>
          </cell>
          <cell r="D612">
            <v>0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S612">
            <v>0</v>
          </cell>
          <cell r="X612">
            <v>0</v>
          </cell>
          <cell r="AD612">
            <v>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  <cell r="AS612">
            <v>0</v>
          </cell>
          <cell r="AW612">
            <v>0</v>
          </cell>
          <cell r="BA612">
            <v>0</v>
          </cell>
          <cell r="BE612">
            <v>0</v>
          </cell>
        </row>
        <row r="613">
          <cell r="B613" t="str">
            <v>17.10</v>
          </cell>
          <cell r="C613" t="str">
            <v>Остальное (меньше 5% от суммы по строке)</v>
          </cell>
          <cell r="D613">
            <v>0</v>
          </cell>
          <cell r="I613">
            <v>0</v>
          </cell>
          <cell r="J613">
            <v>0</v>
          </cell>
          <cell r="K613">
            <v>0</v>
          </cell>
          <cell r="L613">
            <v>0</v>
          </cell>
          <cell r="M613">
            <v>0</v>
          </cell>
          <cell r="N613">
            <v>0</v>
          </cell>
          <cell r="S613">
            <v>0</v>
          </cell>
          <cell r="X613">
            <v>0</v>
          </cell>
          <cell r="AD613">
            <v>0</v>
          </cell>
          <cell r="AJ613">
            <v>0</v>
          </cell>
          <cell r="AK613">
            <v>0</v>
          </cell>
          <cell r="AL613">
            <v>0</v>
          </cell>
          <cell r="AM613">
            <v>0</v>
          </cell>
          <cell r="AN613">
            <v>0</v>
          </cell>
          <cell r="AS613">
            <v>0</v>
          </cell>
          <cell r="AW613">
            <v>0</v>
          </cell>
          <cell r="BA613">
            <v>0</v>
          </cell>
          <cell r="BE613">
            <v>0</v>
          </cell>
        </row>
        <row r="615">
          <cell r="B615" t="str">
            <v>12а.1</v>
          </cell>
          <cell r="C615" t="str">
            <v>ФИНАНСИРОВАНИЕ КРУПНЫХ И СРЕДНИХ ИНВЕСТИЦИОННЫХ ПРОЕКТОВ</v>
          </cell>
          <cell r="D615">
            <v>0</v>
          </cell>
          <cell r="E615">
            <v>0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V615">
            <v>0</v>
          </cell>
          <cell r="W615">
            <v>0</v>
          </cell>
          <cell r="X615">
            <v>0</v>
          </cell>
          <cell r="Y615">
            <v>0</v>
          </cell>
          <cell r="Z615">
            <v>0</v>
          </cell>
          <cell r="AA615">
            <v>0</v>
          </cell>
          <cell r="AB615">
            <v>0</v>
          </cell>
          <cell r="AC615">
            <v>0</v>
          </cell>
          <cell r="AD615">
            <v>0</v>
          </cell>
          <cell r="AE615">
            <v>0</v>
          </cell>
          <cell r="AF615">
            <v>0</v>
          </cell>
          <cell r="AG615">
            <v>0</v>
          </cell>
          <cell r="AH615">
            <v>0</v>
          </cell>
          <cell r="AI615">
            <v>0</v>
          </cell>
          <cell r="AJ615">
            <v>0</v>
          </cell>
          <cell r="AK615">
            <v>0</v>
          </cell>
          <cell r="AL615">
            <v>0</v>
          </cell>
          <cell r="AM615">
            <v>0</v>
          </cell>
          <cell r="AN615">
            <v>0</v>
          </cell>
          <cell r="AP615">
            <v>0</v>
          </cell>
          <cell r="AQ615">
            <v>0</v>
          </cell>
          <cell r="AR615">
            <v>0</v>
          </cell>
          <cell r="AS615">
            <v>0</v>
          </cell>
          <cell r="AT615">
            <v>0</v>
          </cell>
          <cell r="AU615">
            <v>0</v>
          </cell>
          <cell r="AV615">
            <v>0</v>
          </cell>
          <cell r="AW615">
            <v>0</v>
          </cell>
          <cell r="AX615">
            <v>0</v>
          </cell>
          <cell r="AY615">
            <v>0</v>
          </cell>
          <cell r="AZ615">
            <v>0</v>
          </cell>
          <cell r="BA615">
            <v>0</v>
          </cell>
          <cell r="BB615">
            <v>0</v>
          </cell>
          <cell r="BC615">
            <v>0</v>
          </cell>
          <cell r="BD615">
            <v>0</v>
          </cell>
          <cell r="BE615">
            <v>0</v>
          </cell>
        </row>
        <row r="616">
          <cell r="B616" t="str">
            <v>12а.1.1</v>
          </cell>
          <cell r="C616" t="str">
            <v>N1 (наименование)</v>
          </cell>
          <cell r="D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S616">
            <v>0</v>
          </cell>
          <cell r="X616">
            <v>0</v>
          </cell>
          <cell r="AD616">
            <v>0</v>
          </cell>
          <cell r="AJ616">
            <v>0</v>
          </cell>
          <cell r="AK616">
            <v>0</v>
          </cell>
          <cell r="AL616">
            <v>0</v>
          </cell>
          <cell r="AM616">
            <v>0</v>
          </cell>
          <cell r="AN616">
            <v>0</v>
          </cell>
          <cell r="AS616">
            <v>0</v>
          </cell>
          <cell r="AW616">
            <v>0</v>
          </cell>
          <cell r="BA616">
            <v>0</v>
          </cell>
          <cell r="BE616">
            <v>0</v>
          </cell>
        </row>
        <row r="617">
          <cell r="B617" t="str">
            <v>12а.1.2</v>
          </cell>
          <cell r="C617" t="str">
            <v>N2 (наименование)</v>
          </cell>
          <cell r="D617">
            <v>0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S617">
            <v>0</v>
          </cell>
          <cell r="X617">
            <v>0</v>
          </cell>
          <cell r="AD617">
            <v>0</v>
          </cell>
          <cell r="AJ617">
            <v>0</v>
          </cell>
          <cell r="AK617">
            <v>0</v>
          </cell>
          <cell r="AL617">
            <v>0</v>
          </cell>
          <cell r="AM617">
            <v>0</v>
          </cell>
          <cell r="AN617">
            <v>0</v>
          </cell>
          <cell r="AS617">
            <v>0</v>
          </cell>
          <cell r="AW617">
            <v>0</v>
          </cell>
          <cell r="BA617">
            <v>0</v>
          </cell>
          <cell r="BE617">
            <v>0</v>
          </cell>
        </row>
        <row r="618">
          <cell r="B618" t="str">
            <v>12а.1.3</v>
          </cell>
          <cell r="C618" t="str">
            <v>N3 (наименование)</v>
          </cell>
          <cell r="D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S618">
            <v>0</v>
          </cell>
          <cell r="X618">
            <v>0</v>
          </cell>
          <cell r="AD618">
            <v>0</v>
          </cell>
          <cell r="AJ618">
            <v>0</v>
          </cell>
          <cell r="AK618">
            <v>0</v>
          </cell>
          <cell r="AL618">
            <v>0</v>
          </cell>
          <cell r="AM618">
            <v>0</v>
          </cell>
          <cell r="AN618">
            <v>0</v>
          </cell>
          <cell r="AS618">
            <v>0</v>
          </cell>
          <cell r="AW618">
            <v>0</v>
          </cell>
          <cell r="BA618">
            <v>0</v>
          </cell>
          <cell r="BE618">
            <v>0</v>
          </cell>
        </row>
        <row r="619">
          <cell r="B619" t="str">
            <v>12а.1.4</v>
          </cell>
          <cell r="C619" t="str">
            <v>N4 (наименование)</v>
          </cell>
          <cell r="D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S619">
            <v>0</v>
          </cell>
          <cell r="X619">
            <v>0</v>
          </cell>
          <cell r="AD619">
            <v>0</v>
          </cell>
          <cell r="AJ619">
            <v>0</v>
          </cell>
          <cell r="AK619">
            <v>0</v>
          </cell>
          <cell r="AL619">
            <v>0</v>
          </cell>
          <cell r="AM619">
            <v>0</v>
          </cell>
          <cell r="AN619">
            <v>0</v>
          </cell>
          <cell r="AS619">
            <v>0</v>
          </cell>
          <cell r="AW619">
            <v>0</v>
          </cell>
          <cell r="BA619">
            <v>0</v>
          </cell>
          <cell r="BE619">
            <v>0</v>
          </cell>
        </row>
        <row r="620">
          <cell r="B620" t="str">
            <v>12а.1.5</v>
          </cell>
          <cell r="C620" t="str">
            <v>N5 (наименование)</v>
          </cell>
          <cell r="D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S620">
            <v>0</v>
          </cell>
          <cell r="X620">
            <v>0</v>
          </cell>
          <cell r="AD620">
            <v>0</v>
          </cell>
          <cell r="AJ620">
            <v>0</v>
          </cell>
          <cell r="AK620">
            <v>0</v>
          </cell>
          <cell r="AL620">
            <v>0</v>
          </cell>
          <cell r="AM620">
            <v>0</v>
          </cell>
          <cell r="AN620">
            <v>0</v>
          </cell>
          <cell r="AS620">
            <v>0</v>
          </cell>
          <cell r="AW620">
            <v>0</v>
          </cell>
          <cell r="BA620">
            <v>0</v>
          </cell>
          <cell r="BE620">
            <v>0</v>
          </cell>
        </row>
        <row r="621">
          <cell r="B621" t="str">
            <v>12а.1.6</v>
          </cell>
          <cell r="C621" t="str">
            <v>N6 (наименование)</v>
          </cell>
          <cell r="D621">
            <v>0</v>
          </cell>
          <cell r="I621">
            <v>0</v>
          </cell>
          <cell r="J621">
            <v>0</v>
          </cell>
          <cell r="K621">
            <v>0</v>
          </cell>
          <cell r="L621">
            <v>0</v>
          </cell>
          <cell r="M621">
            <v>0</v>
          </cell>
          <cell r="N621">
            <v>0</v>
          </cell>
          <cell r="S621">
            <v>0</v>
          </cell>
          <cell r="X621">
            <v>0</v>
          </cell>
          <cell r="AD621">
            <v>0</v>
          </cell>
          <cell r="AJ621">
            <v>0</v>
          </cell>
          <cell r="AK621">
            <v>0</v>
          </cell>
          <cell r="AL621">
            <v>0</v>
          </cell>
          <cell r="AM621">
            <v>0</v>
          </cell>
          <cell r="AN621">
            <v>0</v>
          </cell>
          <cell r="AS621">
            <v>0</v>
          </cell>
          <cell r="AW621">
            <v>0</v>
          </cell>
          <cell r="BA621">
            <v>0</v>
          </cell>
          <cell r="BE621">
            <v>0</v>
          </cell>
        </row>
        <row r="622">
          <cell r="B622" t="str">
            <v>12а.1.7</v>
          </cell>
          <cell r="C622" t="str">
            <v>N7 (наименование)</v>
          </cell>
          <cell r="D622">
            <v>0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S622">
            <v>0</v>
          </cell>
          <cell r="X622">
            <v>0</v>
          </cell>
          <cell r="AD622">
            <v>0</v>
          </cell>
          <cell r="AJ622">
            <v>0</v>
          </cell>
          <cell r="AK622">
            <v>0</v>
          </cell>
          <cell r="AL622">
            <v>0</v>
          </cell>
          <cell r="AM622">
            <v>0</v>
          </cell>
          <cell r="AN622">
            <v>0</v>
          </cell>
          <cell r="AS622">
            <v>0</v>
          </cell>
          <cell r="AW622">
            <v>0</v>
          </cell>
          <cell r="BA622">
            <v>0</v>
          </cell>
          <cell r="BE622">
            <v>0</v>
          </cell>
        </row>
        <row r="623">
          <cell r="B623" t="str">
            <v>12а.1.8</v>
          </cell>
          <cell r="C623" t="str">
            <v>N8 (наименование)</v>
          </cell>
          <cell r="D623">
            <v>0</v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  <cell r="S623">
            <v>0</v>
          </cell>
          <cell r="X623">
            <v>0</v>
          </cell>
          <cell r="AD623">
            <v>0</v>
          </cell>
          <cell r="AJ623">
            <v>0</v>
          </cell>
          <cell r="AK623">
            <v>0</v>
          </cell>
          <cell r="AL623">
            <v>0</v>
          </cell>
          <cell r="AM623">
            <v>0</v>
          </cell>
          <cell r="AN623">
            <v>0</v>
          </cell>
          <cell r="AS623">
            <v>0</v>
          </cell>
          <cell r="AW623">
            <v>0</v>
          </cell>
          <cell r="BA623">
            <v>0</v>
          </cell>
          <cell r="BE623">
            <v>0</v>
          </cell>
        </row>
        <row r="624">
          <cell r="B624" t="str">
            <v>12а.1.9</v>
          </cell>
          <cell r="C624" t="str">
            <v>N9 (наименование)</v>
          </cell>
          <cell r="D624">
            <v>0</v>
          </cell>
          <cell r="I624">
            <v>0</v>
          </cell>
          <cell r="J624">
            <v>0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S624">
            <v>0</v>
          </cell>
          <cell r="X624">
            <v>0</v>
          </cell>
          <cell r="AD624">
            <v>0</v>
          </cell>
          <cell r="AJ624">
            <v>0</v>
          </cell>
          <cell r="AK624">
            <v>0</v>
          </cell>
          <cell r="AL624">
            <v>0</v>
          </cell>
          <cell r="AM624">
            <v>0</v>
          </cell>
          <cell r="AN624">
            <v>0</v>
          </cell>
          <cell r="AS624">
            <v>0</v>
          </cell>
          <cell r="AW624">
            <v>0</v>
          </cell>
          <cell r="BA624">
            <v>0</v>
          </cell>
          <cell r="BE624">
            <v>0</v>
          </cell>
        </row>
        <row r="625">
          <cell r="B625" t="str">
            <v>12а.1.10</v>
          </cell>
          <cell r="C625" t="str">
            <v>N10 (наименование)</v>
          </cell>
          <cell r="D625">
            <v>0</v>
          </cell>
          <cell r="I625">
            <v>0</v>
          </cell>
          <cell r="J625">
            <v>0</v>
          </cell>
          <cell r="K625">
            <v>0</v>
          </cell>
          <cell r="L625">
            <v>0</v>
          </cell>
          <cell r="M625">
            <v>0</v>
          </cell>
          <cell r="N625">
            <v>0</v>
          </cell>
          <cell r="S625">
            <v>0</v>
          </cell>
          <cell r="X625">
            <v>0</v>
          </cell>
          <cell r="AD625">
            <v>0</v>
          </cell>
          <cell r="AJ625">
            <v>0</v>
          </cell>
          <cell r="AK625">
            <v>0</v>
          </cell>
          <cell r="AL625">
            <v>0</v>
          </cell>
          <cell r="AM625">
            <v>0</v>
          </cell>
          <cell r="AN625">
            <v>0</v>
          </cell>
          <cell r="AS625">
            <v>0</v>
          </cell>
          <cell r="AW625">
            <v>0</v>
          </cell>
          <cell r="BA625">
            <v>0</v>
          </cell>
          <cell r="BE625">
            <v>0</v>
          </cell>
        </row>
        <row r="626">
          <cell r="B626" t="str">
            <v>12а.1.11</v>
          </cell>
          <cell r="C626" t="str">
            <v>N11 (наименование)</v>
          </cell>
          <cell r="D626">
            <v>0</v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  <cell r="M626">
            <v>0</v>
          </cell>
          <cell r="N626">
            <v>0</v>
          </cell>
          <cell r="S626">
            <v>0</v>
          </cell>
          <cell r="X626">
            <v>0</v>
          </cell>
          <cell r="AD626">
            <v>0</v>
          </cell>
          <cell r="AJ626">
            <v>0</v>
          </cell>
          <cell r="AK626">
            <v>0</v>
          </cell>
          <cell r="AL626">
            <v>0</v>
          </cell>
          <cell r="AM626">
            <v>0</v>
          </cell>
          <cell r="AN626">
            <v>0</v>
          </cell>
          <cell r="AS626">
            <v>0</v>
          </cell>
          <cell r="AW626">
            <v>0</v>
          </cell>
          <cell r="BA626">
            <v>0</v>
          </cell>
          <cell r="BE626">
            <v>0</v>
          </cell>
        </row>
        <row r="627">
          <cell r="B627" t="str">
            <v>12а.1.12</v>
          </cell>
          <cell r="C627" t="str">
            <v>N12 (наименование)</v>
          </cell>
          <cell r="D627">
            <v>0</v>
          </cell>
          <cell r="I627">
            <v>0</v>
          </cell>
          <cell r="J627">
            <v>0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  <cell r="S627">
            <v>0</v>
          </cell>
          <cell r="X627">
            <v>0</v>
          </cell>
          <cell r="AD627">
            <v>0</v>
          </cell>
          <cell r="AJ627">
            <v>0</v>
          </cell>
          <cell r="AK627">
            <v>0</v>
          </cell>
          <cell r="AL627">
            <v>0</v>
          </cell>
          <cell r="AM627">
            <v>0</v>
          </cell>
          <cell r="AN627">
            <v>0</v>
          </cell>
          <cell r="AS627">
            <v>0</v>
          </cell>
          <cell r="AW627">
            <v>0</v>
          </cell>
          <cell r="BA627">
            <v>0</v>
          </cell>
          <cell r="BE627">
            <v>0</v>
          </cell>
        </row>
        <row r="628">
          <cell r="B628" t="str">
            <v>12а.1.13</v>
          </cell>
          <cell r="C628" t="str">
            <v>N13 (наименование)</v>
          </cell>
          <cell r="D628">
            <v>0</v>
          </cell>
          <cell r="I628">
            <v>0</v>
          </cell>
          <cell r="J628">
            <v>0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S628">
            <v>0</v>
          </cell>
          <cell r="X628">
            <v>0</v>
          </cell>
          <cell r="AD628">
            <v>0</v>
          </cell>
          <cell r="AJ628">
            <v>0</v>
          </cell>
          <cell r="AK628">
            <v>0</v>
          </cell>
          <cell r="AL628">
            <v>0</v>
          </cell>
          <cell r="AM628">
            <v>0</v>
          </cell>
          <cell r="AN628">
            <v>0</v>
          </cell>
          <cell r="AS628">
            <v>0</v>
          </cell>
          <cell r="AW628">
            <v>0</v>
          </cell>
          <cell r="BA628">
            <v>0</v>
          </cell>
          <cell r="BE628">
            <v>0</v>
          </cell>
        </row>
        <row r="629">
          <cell r="B629" t="str">
            <v>12а.1.14</v>
          </cell>
          <cell r="C629" t="str">
            <v>N14 (наименование)</v>
          </cell>
          <cell r="D629">
            <v>0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S629">
            <v>0</v>
          </cell>
          <cell r="X629">
            <v>0</v>
          </cell>
          <cell r="AD629">
            <v>0</v>
          </cell>
          <cell r="AJ629">
            <v>0</v>
          </cell>
          <cell r="AK629">
            <v>0</v>
          </cell>
          <cell r="AL629">
            <v>0</v>
          </cell>
          <cell r="AM629">
            <v>0</v>
          </cell>
          <cell r="AN629">
            <v>0</v>
          </cell>
          <cell r="AS629">
            <v>0</v>
          </cell>
          <cell r="AW629">
            <v>0</v>
          </cell>
          <cell r="BA629">
            <v>0</v>
          </cell>
          <cell r="BE629">
            <v>0</v>
          </cell>
        </row>
        <row r="630">
          <cell r="B630" t="str">
            <v>12а.1.15</v>
          </cell>
          <cell r="C630" t="str">
            <v>N15 (наименование)</v>
          </cell>
          <cell r="D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S630">
            <v>0</v>
          </cell>
          <cell r="X630">
            <v>0</v>
          </cell>
          <cell r="AD630">
            <v>0</v>
          </cell>
          <cell r="AJ630">
            <v>0</v>
          </cell>
          <cell r="AK630">
            <v>0</v>
          </cell>
          <cell r="AL630">
            <v>0</v>
          </cell>
          <cell r="AM630">
            <v>0</v>
          </cell>
          <cell r="AN630">
            <v>0</v>
          </cell>
          <cell r="AS630">
            <v>0</v>
          </cell>
          <cell r="AW630">
            <v>0</v>
          </cell>
          <cell r="BA630">
            <v>0</v>
          </cell>
          <cell r="BE630">
            <v>0</v>
          </cell>
        </row>
        <row r="631">
          <cell r="B631" t="str">
            <v>12а.1.16</v>
          </cell>
          <cell r="C631" t="str">
            <v>N16 (наименование)</v>
          </cell>
          <cell r="D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S631">
            <v>0</v>
          </cell>
          <cell r="X631">
            <v>0</v>
          </cell>
          <cell r="AD631">
            <v>0</v>
          </cell>
          <cell r="AJ631">
            <v>0</v>
          </cell>
          <cell r="AK631">
            <v>0</v>
          </cell>
          <cell r="AL631">
            <v>0</v>
          </cell>
          <cell r="AM631">
            <v>0</v>
          </cell>
          <cell r="AN631">
            <v>0</v>
          </cell>
          <cell r="AS631">
            <v>0</v>
          </cell>
          <cell r="AW631">
            <v>0</v>
          </cell>
          <cell r="BA631">
            <v>0</v>
          </cell>
          <cell r="BE631">
            <v>0</v>
          </cell>
        </row>
        <row r="632">
          <cell r="B632" t="str">
            <v>12а.1.17</v>
          </cell>
          <cell r="C632" t="str">
            <v>N17 (наименование)</v>
          </cell>
          <cell r="D632">
            <v>0</v>
          </cell>
          <cell r="I632">
            <v>0</v>
          </cell>
          <cell r="J632">
            <v>0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S632">
            <v>0</v>
          </cell>
          <cell r="X632">
            <v>0</v>
          </cell>
          <cell r="AD632">
            <v>0</v>
          </cell>
          <cell r="AJ632">
            <v>0</v>
          </cell>
          <cell r="AK632">
            <v>0</v>
          </cell>
          <cell r="AL632">
            <v>0</v>
          </cell>
          <cell r="AM632">
            <v>0</v>
          </cell>
          <cell r="AN632">
            <v>0</v>
          </cell>
          <cell r="AS632">
            <v>0</v>
          </cell>
          <cell r="AW632">
            <v>0</v>
          </cell>
          <cell r="BA632">
            <v>0</v>
          </cell>
          <cell r="BE632">
            <v>0</v>
          </cell>
        </row>
        <row r="633">
          <cell r="B633" t="str">
            <v>12а.1.18</v>
          </cell>
          <cell r="C633" t="str">
            <v>N18 (наименование)</v>
          </cell>
          <cell r="D633">
            <v>0</v>
          </cell>
          <cell r="I633">
            <v>0</v>
          </cell>
          <cell r="J633">
            <v>0</v>
          </cell>
          <cell r="K633">
            <v>0</v>
          </cell>
          <cell r="L633">
            <v>0</v>
          </cell>
          <cell r="M633">
            <v>0</v>
          </cell>
          <cell r="N633">
            <v>0</v>
          </cell>
          <cell r="S633">
            <v>0</v>
          </cell>
          <cell r="X633">
            <v>0</v>
          </cell>
          <cell r="AD633">
            <v>0</v>
          </cell>
          <cell r="AJ633">
            <v>0</v>
          </cell>
          <cell r="AK633">
            <v>0</v>
          </cell>
          <cell r="AL633">
            <v>0</v>
          </cell>
          <cell r="AM633">
            <v>0</v>
          </cell>
          <cell r="AN633">
            <v>0</v>
          </cell>
          <cell r="AS633">
            <v>0</v>
          </cell>
          <cell r="AW633">
            <v>0</v>
          </cell>
          <cell r="BA633">
            <v>0</v>
          </cell>
          <cell r="BE633">
            <v>0</v>
          </cell>
        </row>
        <row r="634">
          <cell r="B634" t="str">
            <v>12а.1.19</v>
          </cell>
          <cell r="C634" t="str">
            <v>N19 (наименование)</v>
          </cell>
          <cell r="D634">
            <v>0</v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S634">
            <v>0</v>
          </cell>
          <cell r="X634">
            <v>0</v>
          </cell>
          <cell r="AD634">
            <v>0</v>
          </cell>
          <cell r="AJ634">
            <v>0</v>
          </cell>
          <cell r="AK634">
            <v>0</v>
          </cell>
          <cell r="AL634">
            <v>0</v>
          </cell>
          <cell r="AM634">
            <v>0</v>
          </cell>
          <cell r="AN634">
            <v>0</v>
          </cell>
          <cell r="AS634">
            <v>0</v>
          </cell>
          <cell r="AW634">
            <v>0</v>
          </cell>
          <cell r="BA634">
            <v>0</v>
          </cell>
          <cell r="BE634">
            <v>0</v>
          </cell>
        </row>
        <row r="635">
          <cell r="B635" t="str">
            <v>12а.1.20</v>
          </cell>
          <cell r="C635" t="str">
            <v>N20 (наименование)</v>
          </cell>
          <cell r="D635">
            <v>0</v>
          </cell>
          <cell r="I635">
            <v>0</v>
          </cell>
          <cell r="J635">
            <v>0</v>
          </cell>
          <cell r="K635">
            <v>0</v>
          </cell>
          <cell r="L635">
            <v>0</v>
          </cell>
          <cell r="M635">
            <v>0</v>
          </cell>
          <cell r="N635">
            <v>0</v>
          </cell>
          <cell r="S635">
            <v>0</v>
          </cell>
          <cell r="X635">
            <v>0</v>
          </cell>
          <cell r="AD635">
            <v>0</v>
          </cell>
          <cell r="AJ635">
            <v>0</v>
          </cell>
          <cell r="AK635">
            <v>0</v>
          </cell>
          <cell r="AL635">
            <v>0</v>
          </cell>
          <cell r="AM635">
            <v>0</v>
          </cell>
          <cell r="AN635">
            <v>0</v>
          </cell>
          <cell r="AS635">
            <v>0</v>
          </cell>
          <cell r="AW635">
            <v>0</v>
          </cell>
          <cell r="BA635">
            <v>0</v>
          </cell>
          <cell r="BE635">
            <v>0</v>
          </cell>
        </row>
        <row r="637">
          <cell r="B637" t="str">
            <v>Показатели не вошедшие в формат бизнес-плана, 
но необходимые для формирования БП</v>
          </cell>
        </row>
        <row r="638">
          <cell r="E638" t="str">
            <v>ДПН план на 2008г.</v>
          </cell>
          <cell r="AP638" t="str">
            <v>2009 год (прогноз)</v>
          </cell>
          <cell r="AT638" t="str">
            <v>2010 год (прогноз)</v>
          </cell>
          <cell r="AX638" t="str">
            <v>2011 год (прогноз)</v>
          </cell>
          <cell r="BB638" t="str">
            <v>2012 год (прогноз)</v>
          </cell>
        </row>
        <row r="639">
          <cell r="B639" t="str">
            <v>№ п/п</v>
          </cell>
          <cell r="C639" t="str">
            <v>Наименование статей</v>
          </cell>
          <cell r="D639" t="str">
            <v>Выручка или возникновение прочих оснований для поступления</v>
          </cell>
          <cell r="I639" t="str">
            <v>Общий объем поступления (в т.ч. ДС и неденежные расчеты)</v>
          </cell>
          <cell r="N639" t="str">
            <v>в т.ч. поступление ДС</v>
          </cell>
          <cell r="S639" t="str">
            <v>в т.ч. неденежные расчеты</v>
          </cell>
          <cell r="X639" t="str">
            <v>Списание / восстановление задолженности</v>
          </cell>
          <cell r="AC639" t="str">
            <v>Активное сальдо (дебиторская задолженность)</v>
          </cell>
          <cell r="AI639" t="str">
            <v>Пассивное сальдо (КЗ и авансы полученные)</v>
          </cell>
          <cell r="AP639" t="str">
            <v>Выручка или возникновение прочих оснований для поступления</v>
          </cell>
          <cell r="AQ639" t="str">
            <v>Общий объем поступления</v>
          </cell>
          <cell r="AR639" t="str">
            <v>Сальдо на конец года.</v>
          </cell>
          <cell r="AT639" t="str">
            <v>Выручка или возникновение прочих оснований для поступления</v>
          </cell>
          <cell r="AU639" t="str">
            <v>Общий объем поступления</v>
          </cell>
          <cell r="AV639" t="str">
            <v>Сальдо на конец года.</v>
          </cell>
          <cell r="AX639" t="str">
            <v>Выручка или возникновение прочих оснований для поступления</v>
          </cell>
          <cell r="AY639" t="str">
            <v>Общий объем поступления</v>
          </cell>
          <cell r="AZ639" t="str">
            <v>Сальдо на конец года.</v>
          </cell>
          <cell r="BB639" t="str">
            <v>Выручка или возникновение прочих оснований для поступления</v>
          </cell>
          <cell r="BC639" t="str">
            <v>Общий объем поступления</v>
          </cell>
          <cell r="BD639" t="str">
            <v>Сальдо на конец года.</v>
          </cell>
        </row>
        <row r="640">
          <cell r="D640" t="str">
            <v>Итого за год</v>
          </cell>
          <cell r="E640" t="str">
            <v>В том числе по кварталам</v>
          </cell>
          <cell r="I640" t="str">
            <v>Итого за год</v>
          </cell>
          <cell r="J640" t="str">
            <v>В том числе по кварталам</v>
          </cell>
          <cell r="N640" t="str">
            <v>Итого за год</v>
          </cell>
          <cell r="O640" t="str">
            <v>В том числе по кварталам</v>
          </cell>
          <cell r="S640" t="str">
            <v>Итого за год</v>
          </cell>
          <cell r="T640" t="str">
            <v>В том числе по кварталам</v>
          </cell>
          <cell r="X640" t="str">
            <v>Итого за год</v>
          </cell>
          <cell r="Y640" t="str">
            <v>В том числе по кварталам</v>
          </cell>
          <cell r="AC640" t="str">
            <v>На начало года</v>
          </cell>
          <cell r="AD640" t="str">
            <v>На конец года</v>
          </cell>
          <cell r="AE640" t="str">
            <v>На конец периодов</v>
          </cell>
          <cell r="AI640" t="str">
            <v>На начало года</v>
          </cell>
          <cell r="AJ640" t="str">
            <v>На конец года</v>
          </cell>
          <cell r="AK640" t="str">
            <v>На конец периодов</v>
          </cell>
          <cell r="AQ640" t="str">
            <v>Итого за год</v>
          </cell>
          <cell r="AR640" t="str">
            <v>Активное (дебиторская задолжен.)</v>
          </cell>
          <cell r="AS640" t="str">
            <v>Пассивное (авансы получен.)</v>
          </cell>
          <cell r="AU640" t="str">
            <v>Итого за год</v>
          </cell>
          <cell r="AV640" t="str">
            <v>Активное (дебиторская задолжен.)</v>
          </cell>
          <cell r="AW640" t="str">
            <v>Пассивное (авансы получен.)</v>
          </cell>
          <cell r="AY640" t="str">
            <v>Итого за год</v>
          </cell>
          <cell r="AZ640" t="str">
            <v>Активное (дебиторская задолжен.)</v>
          </cell>
          <cell r="BA640" t="str">
            <v>Пассивное (авансы получен.)</v>
          </cell>
          <cell r="BC640" t="str">
            <v>Итого за год</v>
          </cell>
          <cell r="BD640" t="str">
            <v>Активное (дебиторская задолжен.)</v>
          </cell>
          <cell r="BE640" t="str">
            <v>Пассивное (авансы получен.)</v>
          </cell>
        </row>
        <row r="641">
          <cell r="E641" t="str">
            <v>I</v>
          </cell>
          <cell r="F641" t="str">
            <v>II</v>
          </cell>
          <cell r="G641" t="str">
            <v>III</v>
          </cell>
          <cell r="H641" t="str">
            <v>IV</v>
          </cell>
          <cell r="J641" t="str">
            <v>I</v>
          </cell>
          <cell r="K641" t="str">
            <v>II</v>
          </cell>
          <cell r="L641" t="str">
            <v>III</v>
          </cell>
          <cell r="M641" t="str">
            <v>IV</v>
          </cell>
          <cell r="O641" t="str">
            <v>I</v>
          </cell>
          <cell r="P641" t="str">
            <v>II</v>
          </cell>
          <cell r="Q641" t="str">
            <v>III</v>
          </cell>
          <cell r="R641" t="str">
            <v>IV</v>
          </cell>
          <cell r="T641" t="str">
            <v>I</v>
          </cell>
          <cell r="U641" t="str">
            <v>II</v>
          </cell>
          <cell r="V641" t="str">
            <v>III</v>
          </cell>
          <cell r="W641" t="str">
            <v>IV</v>
          </cell>
          <cell r="Y641" t="str">
            <v>I</v>
          </cell>
          <cell r="Z641" t="str">
            <v>II</v>
          </cell>
          <cell r="AA641" t="str">
            <v>III</v>
          </cell>
          <cell r="AB641" t="str">
            <v>IV</v>
          </cell>
          <cell r="AE641" t="str">
            <v>I</v>
          </cell>
          <cell r="AF641" t="str">
            <v>II</v>
          </cell>
          <cell r="AG641" t="str">
            <v>III</v>
          </cell>
          <cell r="AH641" t="str">
            <v>IV</v>
          </cell>
          <cell r="AK641" t="str">
            <v>I</v>
          </cell>
          <cell r="AL641" t="str">
            <v>II</v>
          </cell>
          <cell r="AM641" t="str">
            <v>III</v>
          </cell>
          <cell r="AN641" t="str">
            <v>IV</v>
          </cell>
        </row>
        <row r="642">
          <cell r="B642">
            <v>1</v>
          </cell>
          <cell r="C642">
            <v>2</v>
          </cell>
          <cell r="D642">
            <v>3</v>
          </cell>
          <cell r="E642">
            <v>4</v>
          </cell>
          <cell r="F642">
            <v>5</v>
          </cell>
          <cell r="G642">
            <v>6</v>
          </cell>
          <cell r="H642">
            <v>7</v>
          </cell>
          <cell r="I642">
            <v>8</v>
          </cell>
          <cell r="J642">
            <v>9</v>
          </cell>
          <cell r="K642">
            <v>10</v>
          </cell>
          <cell r="L642">
            <v>11</v>
          </cell>
          <cell r="M642">
            <v>12</v>
          </cell>
          <cell r="N642">
            <v>13</v>
          </cell>
          <cell r="O642">
            <v>14</v>
          </cell>
          <cell r="P642">
            <v>15</v>
          </cell>
          <cell r="Q642">
            <v>16</v>
          </cell>
          <cell r="R642">
            <v>17</v>
          </cell>
          <cell r="S642">
            <v>18</v>
          </cell>
          <cell r="T642">
            <v>19</v>
          </cell>
          <cell r="U642">
            <v>20</v>
          </cell>
          <cell r="V642">
            <v>21</v>
          </cell>
          <cell r="W642">
            <v>22</v>
          </cell>
          <cell r="X642">
            <v>23</v>
          </cell>
          <cell r="Y642">
            <v>24</v>
          </cell>
          <cell r="Z642">
            <v>25</v>
          </cell>
          <cell r="AA642">
            <v>26</v>
          </cell>
          <cell r="AB642">
            <v>27</v>
          </cell>
          <cell r="AC642">
            <v>28</v>
          </cell>
          <cell r="AD642">
            <v>29</v>
          </cell>
          <cell r="AE642">
            <v>30</v>
          </cell>
          <cell r="AF642">
            <v>31</v>
          </cell>
          <cell r="AG642">
            <v>32</v>
          </cell>
          <cell r="AH642">
            <v>33</v>
          </cell>
          <cell r="AI642">
            <v>34</v>
          </cell>
          <cell r="AJ642">
            <v>35</v>
          </cell>
          <cell r="AK642">
            <v>36</v>
          </cell>
          <cell r="AL642">
            <v>37</v>
          </cell>
          <cell r="AM642">
            <v>38</v>
          </cell>
          <cell r="AN642">
            <v>39</v>
          </cell>
          <cell r="AP642">
            <v>40</v>
          </cell>
          <cell r="AQ642">
            <v>41</v>
          </cell>
          <cell r="AR642">
            <v>42</v>
          </cell>
          <cell r="AS642">
            <v>43</v>
          </cell>
          <cell r="AT642">
            <v>44</v>
          </cell>
          <cell r="AU642">
            <v>45</v>
          </cell>
          <cell r="AV642">
            <v>46</v>
          </cell>
          <cell r="AW642">
            <v>47</v>
          </cell>
          <cell r="AX642">
            <v>48</v>
          </cell>
          <cell r="AY642">
            <v>49</v>
          </cell>
          <cell r="AZ642">
            <v>50</v>
          </cell>
          <cell r="BA642">
            <v>51</v>
          </cell>
          <cell r="BB642">
            <v>52</v>
          </cell>
          <cell r="BC642">
            <v>53</v>
          </cell>
          <cell r="BD642">
            <v>54</v>
          </cell>
          <cell r="BE642">
            <v>55</v>
          </cell>
        </row>
        <row r="643">
          <cell r="C643" t="str">
            <v>Притоки  по кредитам и займам на технологическое присоединение</v>
          </cell>
        </row>
        <row r="644">
          <cell r="B644" t="str">
            <v>11.1.1.4.1</v>
          </cell>
          <cell r="C644" t="str">
            <v>в.т.ч Долгосрочные кредиты,относимые на технологическое присоединение</v>
          </cell>
        </row>
        <row r="645">
          <cell r="B645" t="str">
            <v>11.1.2.2.1</v>
          </cell>
          <cell r="C645" t="str">
            <v>в.т.ч Облигационный заем на технологические присоединения</v>
          </cell>
        </row>
        <row r="646">
          <cell r="B646" t="str">
            <v>11.1.2.3.1</v>
          </cell>
          <cell r="C646" t="str">
            <v xml:space="preserve"> в.т.ч Долгосрочные займы, относимые на технологическое присоединение</v>
          </cell>
        </row>
        <row r="647">
          <cell r="B647" t="str">
            <v>11.2.1.3.1</v>
          </cell>
          <cell r="C647" t="str">
            <v>в.т.ч Краткосрочные кредиты,относимые на технологическое присоединение</v>
          </cell>
        </row>
        <row r="648">
          <cell r="B648" t="str">
            <v>11.2.2.3.2</v>
          </cell>
          <cell r="C648" t="str">
            <v xml:space="preserve"> в.т.ч Краткосрочные займы, относимые на технологическое присоединение</v>
          </cell>
        </row>
        <row r="649">
          <cell r="B649" t="str">
            <v>11.2.3.1</v>
          </cell>
          <cell r="C649" t="str">
            <v xml:space="preserve"> в.т.ч Векселя для финансирования технологического присоединения</v>
          </cell>
        </row>
        <row r="650">
          <cell r="C650" t="str">
            <v>Оттоки  по кредитам и займам на технологическое присоединение</v>
          </cell>
        </row>
        <row r="651">
          <cell r="B651" t="str">
            <v>9.1.2.1</v>
          </cell>
          <cell r="C651" t="str">
            <v xml:space="preserve"> в.т.ч Проценты по долгосрочным кредитам на финансирование технологического присоединения</v>
          </cell>
        </row>
        <row r="652">
          <cell r="B652" t="str">
            <v>9.1.3.2</v>
          </cell>
          <cell r="C652" t="str">
            <v xml:space="preserve"> в.т.ч Проценты по краткосрочным кредитам на финансирование технологического присоединения</v>
          </cell>
        </row>
        <row r="653">
          <cell r="B653" t="str">
            <v>9.1.4.1</v>
          </cell>
          <cell r="C653" t="str">
            <v xml:space="preserve"> в.т.ч Проценты по долгосрочным займам на финансирование технологического присоединения</v>
          </cell>
        </row>
        <row r="654">
          <cell r="B654" t="str">
            <v>9.1.5.1</v>
          </cell>
          <cell r="C654" t="str">
            <v xml:space="preserve"> в.т.ч Проценты по краткосрочным займам на финансирование технологического присоединения</v>
          </cell>
        </row>
        <row r="655">
          <cell r="B655" t="str">
            <v>13.1.1.4.1</v>
          </cell>
          <cell r="C655" t="str">
            <v xml:space="preserve"> в.т.ч Долгосрочные кредиты,относимые на технологическое присоединение</v>
          </cell>
        </row>
        <row r="656">
          <cell r="B656" t="str">
            <v>13.1.2.2.1</v>
          </cell>
          <cell r="C656" t="str">
            <v xml:space="preserve"> в.т.ч Облигационный заем на технологические присоединения (выкуп)</v>
          </cell>
        </row>
        <row r="657">
          <cell r="B657" t="str">
            <v>13.1.2.3.1</v>
          </cell>
          <cell r="C657" t="str">
            <v xml:space="preserve"> в.т.ч Долгосрочные займы, относимые на технологическое присоединение</v>
          </cell>
        </row>
        <row r="658">
          <cell r="B658" t="str">
            <v>13.2.1.3.1</v>
          </cell>
          <cell r="C658" t="str">
            <v xml:space="preserve"> в.т.ч Краткосрочные кредиты,относимые на технологическое присоединение</v>
          </cell>
        </row>
        <row r="659">
          <cell r="B659" t="str">
            <v>13.2.2.2.1</v>
          </cell>
          <cell r="C659" t="str">
            <v xml:space="preserve"> в.т.ч Краткосрочные займы, относимые на технологическое присоединение</v>
          </cell>
        </row>
        <row r="660">
          <cell r="B660" t="str">
            <v>13.2.2.3.1</v>
          </cell>
          <cell r="C660" t="str">
            <v xml:space="preserve">     в.т.ч Векселя для финансирования технологического присоединения</v>
          </cell>
        </row>
      </sheetData>
      <sheetData sheetId="18">
        <row r="7">
          <cell r="D7" t="str">
            <v>14.Б  ДВИЖЕНИЕ ПОТОКОВ НАЛИЧНОСТИ (ВЫПОЛНЕНИЕ)</v>
          </cell>
        </row>
        <row r="8">
          <cell r="B8" t="str">
            <v>Форма №7 Приток, Форма №7 Отток к Стандарту управления Движением потоков наличности Энергокомпании, подведомственной ОАО РАО «ЕЭС России»</v>
          </cell>
        </row>
        <row r="9">
          <cell r="E9" t="str">
            <v>ДПН отчет на 2009г.</v>
          </cell>
        </row>
        <row r="10">
          <cell r="B10" t="str">
            <v>№ п/п</v>
          </cell>
          <cell r="C10" t="str">
            <v>Наименование статей</v>
          </cell>
          <cell r="D10" t="str">
            <v>Выручка или возникновение прочих оснований для поступления</v>
          </cell>
          <cell r="I10" t="str">
            <v>Общий объем поступления (в т.ч. ДС и неденежные расчеты)</v>
          </cell>
          <cell r="N10" t="str">
            <v>в т.ч. поступление ДС</v>
          </cell>
          <cell r="S10" t="str">
            <v>в т.ч. неденежные расчеты</v>
          </cell>
          <cell r="X10" t="str">
            <v>Списание / восстановление задолженности</v>
          </cell>
          <cell r="AC10" t="str">
            <v>Активное сальдо (дебиторская задолженность)</v>
          </cell>
          <cell r="AI10" t="str">
            <v>Пассивное сальдо (КЗ и авансы полученные)</v>
          </cell>
        </row>
        <row r="11">
          <cell r="D11" t="str">
            <v>Итого за год</v>
          </cell>
          <cell r="E11" t="str">
            <v>В том числе по кварталам</v>
          </cell>
          <cell r="I11" t="str">
            <v>Итого за год</v>
          </cell>
          <cell r="J11" t="str">
            <v>В том числе по кварталам</v>
          </cell>
          <cell r="N11" t="str">
            <v>Итого за год</v>
          </cell>
          <cell r="O11" t="str">
            <v>В том числе по кварталам</v>
          </cell>
          <cell r="S11" t="str">
            <v>Итого за год</v>
          </cell>
          <cell r="T11" t="str">
            <v>В том числе по кварталам</v>
          </cell>
          <cell r="X11" t="str">
            <v>Итого за год</v>
          </cell>
          <cell r="Y11" t="str">
            <v>В том числе по кварталам</v>
          </cell>
          <cell r="AC11" t="str">
            <v>На начало года</v>
          </cell>
          <cell r="AD11" t="str">
            <v>На конец года</v>
          </cell>
          <cell r="AE11" t="str">
            <v>На конец периодов</v>
          </cell>
          <cell r="AI11" t="str">
            <v>На начало года</v>
          </cell>
          <cell r="AJ11" t="str">
            <v>На конец года</v>
          </cell>
          <cell r="AK11" t="str">
            <v>На конец периодов</v>
          </cell>
        </row>
        <row r="12">
          <cell r="E12" t="str">
            <v>I</v>
          </cell>
          <cell r="F12" t="str">
            <v>uu</v>
          </cell>
          <cell r="G12" t="str">
            <v>III</v>
          </cell>
          <cell r="H12" t="str">
            <v>IV</v>
          </cell>
          <cell r="J12" t="str">
            <v>I</v>
          </cell>
          <cell r="K12" t="str">
            <v>II</v>
          </cell>
          <cell r="L12" t="str">
            <v>III</v>
          </cell>
          <cell r="M12" t="str">
            <v>IV</v>
          </cell>
          <cell r="O12" t="str">
            <v>I</v>
          </cell>
          <cell r="P12" t="str">
            <v>II</v>
          </cell>
          <cell r="Q12" t="str">
            <v>III</v>
          </cell>
          <cell r="R12" t="str">
            <v>IV</v>
          </cell>
          <cell r="T12" t="str">
            <v>I</v>
          </cell>
          <cell r="U12" t="str">
            <v>II</v>
          </cell>
          <cell r="V12" t="str">
            <v>III</v>
          </cell>
          <cell r="W12" t="str">
            <v>IV</v>
          </cell>
          <cell r="Y12" t="str">
            <v>I</v>
          </cell>
          <cell r="Z12" t="str">
            <v>II</v>
          </cell>
          <cell r="AA12" t="str">
            <v>III</v>
          </cell>
          <cell r="AB12" t="str">
            <v>IV</v>
          </cell>
          <cell r="AE12" t="str">
            <v>I</v>
          </cell>
          <cell r="AF12" t="str">
            <v>II</v>
          </cell>
          <cell r="AG12" t="str">
            <v>III</v>
          </cell>
          <cell r="AH12" t="str">
            <v>IV</v>
          </cell>
          <cell r="AK12" t="str">
            <v>I</v>
          </cell>
          <cell r="AL12" t="str">
            <v>II</v>
          </cell>
          <cell r="AM12" t="str">
            <v>III</v>
          </cell>
          <cell r="AN12" t="str">
            <v>IV</v>
          </cell>
        </row>
        <row r="13">
          <cell r="B13">
            <v>1</v>
          </cell>
          <cell r="C13">
            <v>2</v>
          </cell>
          <cell r="D13">
            <v>3</v>
          </cell>
          <cell r="E13">
            <v>4</v>
          </cell>
          <cell r="F13">
            <v>5</v>
          </cell>
          <cell r="G13">
            <v>6</v>
          </cell>
          <cell r="H13">
            <v>7</v>
          </cell>
          <cell r="I13">
            <v>8</v>
          </cell>
          <cell r="J13">
            <v>9</v>
          </cell>
          <cell r="K13">
            <v>10</v>
          </cell>
          <cell r="L13">
            <v>11</v>
          </cell>
          <cell r="M13">
            <v>12</v>
          </cell>
          <cell r="N13">
            <v>13</v>
          </cell>
          <cell r="O13">
            <v>14</v>
          </cell>
          <cell r="P13">
            <v>15</v>
          </cell>
          <cell r="Q13">
            <v>16</v>
          </cell>
          <cell r="R13">
            <v>17</v>
          </cell>
          <cell r="S13">
            <v>18</v>
          </cell>
          <cell r="T13">
            <v>19</v>
          </cell>
          <cell r="U13">
            <v>20</v>
          </cell>
          <cell r="V13">
            <v>21</v>
          </cell>
          <cell r="W13">
            <v>22</v>
          </cell>
          <cell r="X13">
            <v>23</v>
          </cell>
          <cell r="Y13">
            <v>24</v>
          </cell>
          <cell r="Z13">
            <v>25</v>
          </cell>
          <cell r="AA13">
            <v>26</v>
          </cell>
          <cell r="AB13">
            <v>27</v>
          </cell>
          <cell r="AC13">
            <v>28</v>
          </cell>
          <cell r="AD13">
            <v>29</v>
          </cell>
          <cell r="AE13">
            <v>30</v>
          </cell>
          <cell r="AF13">
            <v>31</v>
          </cell>
          <cell r="AG13">
            <v>32</v>
          </cell>
          <cell r="AH13">
            <v>33</v>
          </cell>
          <cell r="AI13">
            <v>34</v>
          </cell>
          <cell r="AJ13">
            <v>35</v>
          </cell>
          <cell r="AK13">
            <v>36</v>
          </cell>
          <cell r="AL13">
            <v>37</v>
          </cell>
          <cell r="AM13">
            <v>38</v>
          </cell>
          <cell r="AN13">
            <v>39</v>
          </cell>
        </row>
        <row r="14">
          <cell r="B14" t="str">
            <v>IV.</v>
          </cell>
          <cell r="C14" t="str">
            <v>ИТОГО ПРИТОК (доходы и поступления ДС)</v>
          </cell>
          <cell r="D14">
            <v>5621432.5680297585</v>
          </cell>
          <cell r="E14">
            <v>1360282.8455493823</v>
          </cell>
          <cell r="F14">
            <v>1411736.8757007662</v>
          </cell>
          <cell r="G14">
            <v>1583937.0638928753</v>
          </cell>
          <cell r="H14">
            <v>1265475.7828867349</v>
          </cell>
          <cell r="I14">
            <v>5584930.1999999993</v>
          </cell>
          <cell r="J14">
            <v>1310498.8000000003</v>
          </cell>
          <cell r="K14">
            <v>1414924.7999999998</v>
          </cell>
          <cell r="L14">
            <v>1542579.1999999997</v>
          </cell>
          <cell r="M14">
            <v>1316927.3999999999</v>
          </cell>
          <cell r="N14">
            <v>4462413.5</v>
          </cell>
          <cell r="O14">
            <v>1038321.1</v>
          </cell>
          <cell r="P14">
            <v>1158682.1000000001</v>
          </cell>
          <cell r="Q14">
            <v>1275199.2</v>
          </cell>
          <cell r="R14">
            <v>990211.10000000009</v>
          </cell>
          <cell r="S14">
            <v>1122516.7</v>
          </cell>
          <cell r="T14">
            <v>272177.7</v>
          </cell>
          <cell r="U14">
            <v>256242.69999999998</v>
          </cell>
          <cell r="V14">
            <v>267380</v>
          </cell>
          <cell r="W14">
            <v>326716.3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41192.400000000001</v>
          </cell>
          <cell r="AD14">
            <v>55214.368029758713</v>
          </cell>
          <cell r="AE14">
            <v>78961.145549382243</v>
          </cell>
          <cell r="AF14">
            <v>75137.321250148365</v>
          </cell>
          <cell r="AG14">
            <v>98171.685143023758</v>
          </cell>
          <cell r="AH14">
            <v>55214.368029758713</v>
          </cell>
          <cell r="AI14">
            <v>44897.4</v>
          </cell>
          <cell r="AJ14">
            <v>22417</v>
          </cell>
          <cell r="AK14">
            <v>32882.1</v>
          </cell>
          <cell r="AL14">
            <v>32246.2</v>
          </cell>
          <cell r="AM14">
            <v>13922.699999999999</v>
          </cell>
          <cell r="AN14">
            <v>22417</v>
          </cell>
        </row>
        <row r="15">
          <cell r="B15" t="str">
            <v>I.</v>
          </cell>
          <cell r="C15" t="str">
            <v>ОПЕРАЦИОННАЯ ДЕЯТЕЛЬНОСТЬ</v>
          </cell>
        </row>
        <row r="16">
          <cell r="B16" t="str">
            <v>8.</v>
          </cell>
          <cell r="C16" t="str">
            <v xml:space="preserve">ВСЕГО ПРИТОК ОТ ОПЕРАЦИОННОЙ ДЕЯТЕЛЬНОСТИ </v>
          </cell>
          <cell r="D16">
            <v>3299329.9068945586</v>
          </cell>
          <cell r="E16">
            <v>848910.28874938225</v>
          </cell>
          <cell r="F16">
            <v>811117.82724356605</v>
          </cell>
          <cell r="G16">
            <v>806143.73801487545</v>
          </cell>
          <cell r="H16">
            <v>833158.05288673483</v>
          </cell>
          <cell r="I16">
            <v>3262513.0999999996</v>
          </cell>
          <cell r="J16">
            <v>799570.30000000016</v>
          </cell>
          <cell r="K16">
            <v>814305.49999999988</v>
          </cell>
          <cell r="L16">
            <v>764743</v>
          </cell>
          <cell r="M16">
            <v>883894.29999999993</v>
          </cell>
          <cell r="N16">
            <v>2139996.4</v>
          </cell>
          <cell r="O16">
            <v>527392.6</v>
          </cell>
          <cell r="P16">
            <v>558062.79999999993</v>
          </cell>
          <cell r="Q16">
            <v>497363</v>
          </cell>
          <cell r="R16">
            <v>557178</v>
          </cell>
          <cell r="S16">
            <v>1122516.7</v>
          </cell>
          <cell r="T16">
            <v>272177.7</v>
          </cell>
          <cell r="U16">
            <v>256242.69999999998</v>
          </cell>
          <cell r="V16">
            <v>267380</v>
          </cell>
          <cell r="W16">
            <v>326716.3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40552</v>
          </cell>
          <cell r="AD16">
            <v>54888.406894558713</v>
          </cell>
          <cell r="AE16">
            <v>77876.688749382243</v>
          </cell>
          <cell r="AF16">
            <v>74053.115992948369</v>
          </cell>
          <cell r="AG16">
            <v>97130.354007823757</v>
          </cell>
          <cell r="AH16">
            <v>54888.406894558713</v>
          </cell>
          <cell r="AI16">
            <v>44897.4</v>
          </cell>
          <cell r="AJ16">
            <v>22417</v>
          </cell>
          <cell r="AK16">
            <v>32882.1</v>
          </cell>
          <cell r="AL16">
            <v>32246.2</v>
          </cell>
          <cell r="AM16">
            <v>13922.699999999999</v>
          </cell>
          <cell r="AN16">
            <v>22417</v>
          </cell>
        </row>
        <row r="17">
          <cell r="B17" t="str">
            <v>1.</v>
          </cell>
          <cell r="C17" t="str">
            <v xml:space="preserve"> Электроэнергия 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</row>
        <row r="18">
          <cell r="B18" t="str">
            <v>1.1</v>
          </cell>
          <cell r="C18" t="str">
            <v>Электроэнергия (мощность), поставляемая на оптовый рынок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</row>
        <row r="19">
          <cell r="B19" t="str">
            <v>1.1.1</v>
          </cell>
          <cell r="C19" t="str">
            <v>Электроэнергия: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</row>
        <row r="20">
          <cell r="B20" t="str">
            <v>1.1.1.1</v>
          </cell>
          <cell r="C20" t="str">
            <v xml:space="preserve">   по регулируемым договорам (включая долгосрочные)</v>
          </cell>
          <cell r="D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S20">
            <v>0</v>
          </cell>
          <cell r="X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J20">
            <v>0</v>
          </cell>
        </row>
        <row r="21">
          <cell r="B21" t="str">
            <v>1.1.1.2</v>
          </cell>
          <cell r="C21" t="str">
            <v xml:space="preserve">   в результате конкурентного отбора на РСВ</v>
          </cell>
          <cell r="D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S21">
            <v>0</v>
          </cell>
          <cell r="X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J21">
            <v>0</v>
          </cell>
        </row>
        <row r="22">
          <cell r="B22" t="str">
            <v>1.1.1.3</v>
          </cell>
          <cell r="C22" t="str">
            <v xml:space="preserve">   в результате конкурентного отбора на БР</v>
          </cell>
          <cell r="D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S22">
            <v>0</v>
          </cell>
          <cell r="X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J22">
            <v>0</v>
          </cell>
        </row>
        <row r="23">
          <cell r="B23" t="str">
            <v>1.1.1.4</v>
          </cell>
          <cell r="C23" t="str">
            <v xml:space="preserve">   по свободным двусторонним договорам на РСВ</v>
          </cell>
          <cell r="D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S23">
            <v>0</v>
          </cell>
          <cell r="X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J23">
            <v>0</v>
          </cell>
        </row>
        <row r="24">
          <cell r="B24" t="str">
            <v>1.1.1.5</v>
          </cell>
          <cell r="C24" t="str">
            <v xml:space="preserve">   по свободным двусторонним договорам на БР</v>
          </cell>
          <cell r="D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S24">
            <v>0</v>
          </cell>
          <cell r="X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J24">
            <v>0</v>
          </cell>
        </row>
        <row r="25">
          <cell r="B25" t="str">
            <v>1.1.2</v>
          </cell>
          <cell r="C25" t="str">
            <v>Мощность: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</row>
        <row r="26">
          <cell r="B26" t="str">
            <v>1.1.2.1</v>
          </cell>
          <cell r="C26" t="str">
            <v xml:space="preserve">      по регулируемым договорам (включая долгосрочные)</v>
          </cell>
          <cell r="D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S26">
            <v>0</v>
          </cell>
          <cell r="X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J26">
            <v>0</v>
          </cell>
        </row>
        <row r="27">
          <cell r="B27" t="str">
            <v>1.1.2.2</v>
          </cell>
          <cell r="C27" t="str">
            <v xml:space="preserve">      в результате конкурентного отбора</v>
          </cell>
          <cell r="D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S27">
            <v>0</v>
          </cell>
          <cell r="X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J27">
            <v>0</v>
          </cell>
        </row>
        <row r="28">
          <cell r="B28" t="str">
            <v>1.1.2.3</v>
          </cell>
          <cell r="C28" t="str">
            <v xml:space="preserve">      по свободным двусторонним договорам</v>
          </cell>
          <cell r="D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S28">
            <v>0</v>
          </cell>
          <cell r="X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J28">
            <v>0</v>
          </cell>
        </row>
        <row r="29">
          <cell r="B29" t="str">
            <v>1.1.2.4</v>
          </cell>
          <cell r="C29" t="str">
            <v xml:space="preserve">      по договорам комиссии</v>
          </cell>
          <cell r="D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S29">
            <v>0</v>
          </cell>
          <cell r="X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J29">
            <v>0</v>
          </cell>
        </row>
        <row r="30">
          <cell r="B30" t="str">
            <v>1.1.2.5</v>
          </cell>
          <cell r="C30" t="str">
            <v xml:space="preserve">      прочие виды купли-продажи мощности</v>
          </cell>
          <cell r="D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S30">
            <v>0</v>
          </cell>
          <cell r="X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J30">
            <v>0</v>
          </cell>
        </row>
        <row r="31">
          <cell r="B31" t="str">
            <v>1.1.2.6</v>
          </cell>
          <cell r="C31" t="str">
            <v xml:space="preserve">      за качество мощности по соглашению (ПУЛ)</v>
          </cell>
          <cell r="D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S31">
            <v>0</v>
          </cell>
          <cell r="X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J31">
            <v>0</v>
          </cell>
        </row>
        <row r="32">
          <cell r="B32" t="str">
            <v>1.2</v>
          </cell>
          <cell r="C32" t="str">
            <v>Электроэнергия, поставляемая на розничный рынок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</row>
        <row r="33">
          <cell r="B33" t="str">
            <v>1.2.1.</v>
          </cell>
          <cell r="C33" t="str">
            <v xml:space="preserve">Продажа электрической энергии по регулируемым ценам 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</row>
        <row r="34">
          <cell r="B34" t="str">
            <v>1.2.1.1</v>
          </cell>
          <cell r="C34" t="str">
            <v xml:space="preserve">       Энергосбытовым компаниям</v>
          </cell>
          <cell r="D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S34">
            <v>0</v>
          </cell>
          <cell r="X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J34">
            <v>0</v>
          </cell>
        </row>
        <row r="35">
          <cell r="B35" t="str">
            <v>1.2.1.2</v>
          </cell>
          <cell r="C35" t="str">
            <v xml:space="preserve">       Конечным потребителям 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</row>
        <row r="36">
          <cell r="B36" t="str">
            <v>1.2.1.2.1</v>
          </cell>
          <cell r="C36" t="str">
            <v xml:space="preserve">            Базовые потребители</v>
          </cell>
          <cell r="D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S36">
            <v>0</v>
          </cell>
          <cell r="X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J36">
            <v>0</v>
          </cell>
        </row>
        <row r="37">
          <cell r="B37" t="str">
            <v>1.2.1.2.2</v>
          </cell>
          <cell r="C37" t="str">
            <v xml:space="preserve">            Население</v>
          </cell>
          <cell r="D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S37">
            <v>0</v>
          </cell>
          <cell r="X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J37">
            <v>0</v>
          </cell>
        </row>
        <row r="38">
          <cell r="B38" t="str">
            <v>1.2.1.2.3</v>
          </cell>
          <cell r="C38" t="str">
            <v xml:space="preserve">            Прочие потребители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</row>
        <row r="39">
          <cell r="B39" t="str">
            <v>1.2.1.2.3.1</v>
          </cell>
          <cell r="C39" t="str">
            <v>бюджетозависимые потребители</v>
          </cell>
          <cell r="D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S39">
            <v>0</v>
          </cell>
          <cell r="X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J39">
            <v>0</v>
          </cell>
        </row>
        <row r="40">
          <cell r="B40" t="str">
            <v>1.2.1.2.3.2</v>
          </cell>
          <cell r="C40" t="str">
            <v xml:space="preserve">ОПП, ЖКХ и другие перепродавцы </v>
          </cell>
          <cell r="D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S40">
            <v>0</v>
          </cell>
          <cell r="X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J40">
            <v>0</v>
          </cell>
        </row>
        <row r="41">
          <cell r="B41" t="str">
            <v>1.2.1.2.3.3</v>
          </cell>
          <cell r="C41" t="str">
            <v>другие прочие потребители</v>
          </cell>
          <cell r="D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S41">
            <v>0</v>
          </cell>
          <cell r="X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J41">
            <v>0</v>
          </cell>
        </row>
        <row r="42">
          <cell r="B42" t="str">
            <v>1.2.1.3</v>
          </cell>
          <cell r="C42" t="str">
            <v xml:space="preserve">   Электроэнергия для компенсации потерь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</row>
        <row r="43">
          <cell r="B43" t="str">
            <v>1.2.1.3.1</v>
          </cell>
          <cell r="C43" t="str">
            <v>из них РСК Холдинга</v>
          </cell>
          <cell r="D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S43">
            <v>0</v>
          </cell>
          <cell r="X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J43">
            <v>0</v>
          </cell>
        </row>
        <row r="44">
          <cell r="B44" t="str">
            <v>1.2.1.3.2</v>
          </cell>
          <cell r="C44" t="str">
            <v>прочим сетевым организациям</v>
          </cell>
          <cell r="D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S44">
            <v>0</v>
          </cell>
          <cell r="X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J44">
            <v>0</v>
          </cell>
        </row>
        <row r="45">
          <cell r="B45" t="str">
            <v>1.2.1.4</v>
          </cell>
          <cell r="C45" t="str">
            <v xml:space="preserve">    Экспорт (приграничная торговля)</v>
          </cell>
          <cell r="D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S45">
            <v>0</v>
          </cell>
          <cell r="X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J45">
            <v>0</v>
          </cell>
        </row>
        <row r="46">
          <cell r="B46" t="str">
            <v>1.2.2.</v>
          </cell>
          <cell r="C46" t="str">
            <v xml:space="preserve">Продажа электрической энергии по нерегулируемым ценам </v>
          </cell>
          <cell r="D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S46">
            <v>0</v>
          </cell>
          <cell r="X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J46">
            <v>0</v>
          </cell>
        </row>
        <row r="47">
          <cell r="B47" t="str">
            <v>2.</v>
          </cell>
          <cell r="C47" t="str">
            <v>Реализация тепловой энергии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</row>
        <row r="48">
          <cell r="B48" t="str">
            <v>2.1.</v>
          </cell>
          <cell r="C48" t="str">
            <v xml:space="preserve">      Промышленные потребители</v>
          </cell>
          <cell r="D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S48">
            <v>0</v>
          </cell>
          <cell r="X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J48">
            <v>0</v>
          </cell>
        </row>
        <row r="49">
          <cell r="B49" t="str">
            <v>2.2.</v>
          </cell>
          <cell r="C49" t="str">
            <v xml:space="preserve">      Жилищные организации</v>
          </cell>
          <cell r="D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S49">
            <v>0</v>
          </cell>
          <cell r="X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J49">
            <v>0</v>
          </cell>
        </row>
        <row r="50">
          <cell r="B50" t="str">
            <v>2.3.</v>
          </cell>
          <cell r="C50" t="str">
            <v xml:space="preserve">      Прочие потребители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</row>
        <row r="51">
          <cell r="B51" t="str">
            <v>2.3.1.</v>
          </cell>
          <cell r="C51" t="str">
            <v>бюджетозависимые потребители</v>
          </cell>
          <cell r="D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S51">
            <v>0</v>
          </cell>
          <cell r="X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J51">
            <v>0</v>
          </cell>
        </row>
        <row r="52">
          <cell r="B52" t="str">
            <v>2.3.2.</v>
          </cell>
          <cell r="C52" t="str">
            <v>прочие потребители (остальные)</v>
          </cell>
          <cell r="D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S52">
            <v>0</v>
          </cell>
          <cell r="X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J52">
            <v>0</v>
          </cell>
        </row>
        <row r="53">
          <cell r="B53" t="str">
            <v>2.4.</v>
          </cell>
          <cell r="C53" t="str">
            <v xml:space="preserve">      Теплоснабжающим организациям</v>
          </cell>
          <cell r="D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S53">
            <v>0</v>
          </cell>
          <cell r="X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J53">
            <v>0</v>
          </cell>
        </row>
        <row r="54">
          <cell r="B54" t="str">
            <v>2.5.</v>
          </cell>
          <cell r="C54" t="str">
            <v xml:space="preserve">      Тепловая энергия для компенсации потерь</v>
          </cell>
          <cell r="D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S54">
            <v>0</v>
          </cell>
          <cell r="X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J54">
            <v>0</v>
          </cell>
        </row>
        <row r="55">
          <cell r="B55" t="str">
            <v>3.</v>
          </cell>
          <cell r="C55" t="str">
            <v>Услуги по передаче тепловой энергии</v>
          </cell>
          <cell r="D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S55">
            <v>0</v>
          </cell>
          <cell r="X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J55">
            <v>0</v>
          </cell>
        </row>
        <row r="56">
          <cell r="B56" t="str">
            <v>4.</v>
          </cell>
          <cell r="C56" t="str">
            <v>Сетевые услуги</v>
          </cell>
          <cell r="D56">
            <v>3255159.7788993586</v>
          </cell>
          <cell r="E56">
            <v>837692.34328938229</v>
          </cell>
          <cell r="F56">
            <v>801641.60615036602</v>
          </cell>
          <cell r="G56">
            <v>797352.13453287538</v>
          </cell>
          <cell r="H56">
            <v>818473.6949267349</v>
          </cell>
          <cell r="I56">
            <v>3210235.9</v>
          </cell>
          <cell r="J56">
            <v>785159.10000000009</v>
          </cell>
          <cell r="K56">
            <v>801412.09999999986</v>
          </cell>
          <cell r="L56">
            <v>755130.79999999993</v>
          </cell>
          <cell r="M56">
            <v>868533.89999999991</v>
          </cell>
          <cell r="N56">
            <v>2087719.1999999997</v>
          </cell>
          <cell r="O56">
            <v>512981.39999999997</v>
          </cell>
          <cell r="P56">
            <v>545169.39999999991</v>
          </cell>
          <cell r="Q56">
            <v>487750.8</v>
          </cell>
          <cell r="R56">
            <v>541817.59999999998</v>
          </cell>
          <cell r="S56">
            <v>1122516.7</v>
          </cell>
          <cell r="T56">
            <v>272177.7</v>
          </cell>
          <cell r="U56">
            <v>256242.69999999998</v>
          </cell>
          <cell r="V56">
            <v>267380</v>
          </cell>
          <cell r="W56">
            <v>326716.3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26912.9</v>
          </cell>
          <cell r="AD56">
            <v>48135.578899358719</v>
          </cell>
          <cell r="AE56">
            <v>64847.543289382236</v>
          </cell>
          <cell r="AF56">
            <v>64317.649439748362</v>
          </cell>
          <cell r="AG56">
            <v>87056.48397262377</v>
          </cell>
          <cell r="AH56">
            <v>48135.578899358719</v>
          </cell>
          <cell r="AI56">
            <v>44657.599999999999</v>
          </cell>
          <cell r="AJ56">
            <v>20956.400000000001</v>
          </cell>
          <cell r="AK56">
            <v>30059</v>
          </cell>
          <cell r="AL56">
            <v>29299.600000000002</v>
          </cell>
          <cell r="AM56">
            <v>9817.0999999999985</v>
          </cell>
          <cell r="AN56">
            <v>20956.400000000001</v>
          </cell>
        </row>
        <row r="57">
          <cell r="B57" t="str">
            <v>4.1.</v>
          </cell>
          <cell r="C57" t="str">
            <v>Передача по электросетям</v>
          </cell>
          <cell r="D57">
            <v>3218372.0598093583</v>
          </cell>
          <cell r="E57">
            <v>837303.09904938226</v>
          </cell>
          <cell r="F57">
            <v>798418.65952436603</v>
          </cell>
          <cell r="G57">
            <v>766519.39497887541</v>
          </cell>
          <cell r="H57">
            <v>816130.90625673486</v>
          </cell>
          <cell r="I57">
            <v>3191542.3</v>
          </cell>
          <cell r="J57">
            <v>783286.3</v>
          </cell>
          <cell r="K57">
            <v>797948.89999999991</v>
          </cell>
          <cell r="L57">
            <v>745897.7</v>
          </cell>
          <cell r="M57">
            <v>864409.39999999991</v>
          </cell>
          <cell r="N57">
            <v>2069025.5999999996</v>
          </cell>
          <cell r="O57">
            <v>511108.6</v>
          </cell>
          <cell r="P57">
            <v>541706.19999999995</v>
          </cell>
          <cell r="Q57">
            <v>478517.7</v>
          </cell>
          <cell r="R57">
            <v>537693.1</v>
          </cell>
          <cell r="S57">
            <v>1122516.7</v>
          </cell>
          <cell r="T57">
            <v>272177.7</v>
          </cell>
          <cell r="U57">
            <v>256242.69999999998</v>
          </cell>
          <cell r="V57">
            <v>267380</v>
          </cell>
          <cell r="W57">
            <v>326716.3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26242.400000000001</v>
          </cell>
          <cell r="AD57">
            <v>48135.559809358718</v>
          </cell>
          <cell r="AE57">
            <v>64838.699049382238</v>
          </cell>
          <cell r="AF57">
            <v>64317.658573748355</v>
          </cell>
          <cell r="AG57">
            <v>84643.353552623768</v>
          </cell>
          <cell r="AH57">
            <v>48135.559809358718</v>
          </cell>
          <cell r="AI57">
            <v>19526</v>
          </cell>
          <cell r="AJ57">
            <v>14589.4</v>
          </cell>
          <cell r="AK57">
            <v>4105.5</v>
          </cell>
          <cell r="AL57">
            <v>3114.7</v>
          </cell>
          <cell r="AM57">
            <v>2818.7</v>
          </cell>
          <cell r="AN57">
            <v>14589.4</v>
          </cell>
        </row>
        <row r="58">
          <cell r="B58" t="str">
            <v>4.1.1.</v>
          </cell>
          <cell r="C58" t="str">
            <v>Поступления от ЭСК ОАО РАО "ЕЭС России"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S58">
            <v>0</v>
          </cell>
          <cell r="X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J58">
            <v>0</v>
          </cell>
        </row>
        <row r="59">
          <cell r="B59" t="str">
            <v>4.1.2.</v>
          </cell>
          <cell r="C59" t="str">
            <v>Оплата ТГК по договорам поручительства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S59">
            <v>0</v>
          </cell>
          <cell r="X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J59">
            <v>0</v>
          </cell>
        </row>
        <row r="60">
          <cell r="B60" t="str">
            <v>4.1.3.</v>
          </cell>
          <cell r="C60" t="str">
            <v>Поступления от сторонних ЭСК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S60">
            <v>0</v>
          </cell>
          <cell r="X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J60">
            <v>0</v>
          </cell>
        </row>
        <row r="61">
          <cell r="B61" t="str">
            <v>4.1.4.</v>
          </cell>
          <cell r="C61" t="str">
            <v>Реализация конечным потребителям</v>
          </cell>
          <cell r="D61">
            <v>3218372.0598093583</v>
          </cell>
          <cell r="E61">
            <v>837303.09904938226</v>
          </cell>
          <cell r="F61">
            <v>798418.65952436603</v>
          </cell>
          <cell r="G61">
            <v>766519.39497887541</v>
          </cell>
          <cell r="H61">
            <v>816130.90625673486</v>
          </cell>
          <cell r="I61">
            <v>3191542.3</v>
          </cell>
          <cell r="J61">
            <v>783286.3</v>
          </cell>
          <cell r="K61">
            <v>797948.89999999991</v>
          </cell>
          <cell r="L61">
            <v>745897.7</v>
          </cell>
          <cell r="M61">
            <v>864409.39999999991</v>
          </cell>
          <cell r="N61">
            <v>2069025.5999999996</v>
          </cell>
          <cell r="O61">
            <v>511108.6</v>
          </cell>
          <cell r="P61">
            <v>541706.19999999995</v>
          </cell>
          <cell r="Q61">
            <v>478517.7</v>
          </cell>
          <cell r="R61">
            <v>537693.1</v>
          </cell>
          <cell r="S61">
            <v>1122516.7</v>
          </cell>
          <cell r="T61">
            <v>272177.7</v>
          </cell>
          <cell r="U61">
            <v>256242.69999999998</v>
          </cell>
          <cell r="V61">
            <v>267380</v>
          </cell>
          <cell r="W61">
            <v>326716.3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26242.400000000001</v>
          </cell>
          <cell r="AD61">
            <v>48135.559809358718</v>
          </cell>
          <cell r="AE61">
            <v>64838.699049382238</v>
          </cell>
          <cell r="AF61">
            <v>64317.658573748355</v>
          </cell>
          <cell r="AG61">
            <v>84643.353552623768</v>
          </cell>
          <cell r="AH61">
            <v>48135.559809358718</v>
          </cell>
          <cell r="AI61">
            <v>19526</v>
          </cell>
          <cell r="AJ61">
            <v>14589.4</v>
          </cell>
          <cell r="AK61">
            <v>4105.5</v>
          </cell>
          <cell r="AL61">
            <v>3114.7</v>
          </cell>
          <cell r="AM61">
            <v>2818.7</v>
          </cell>
          <cell r="AN61">
            <v>14589.4</v>
          </cell>
        </row>
        <row r="62">
          <cell r="B62" t="str">
            <v>4.1.4.1</v>
          </cell>
          <cell r="C62" t="str">
            <v>Базовые потребители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S62">
            <v>0</v>
          </cell>
          <cell r="X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J62">
            <v>0</v>
          </cell>
        </row>
        <row r="63">
          <cell r="B63" t="str">
            <v>4.1.4.2</v>
          </cell>
          <cell r="C63" t="str">
            <v>Бюджетные потребители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S63">
            <v>0</v>
          </cell>
          <cell r="X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J63">
            <v>0</v>
          </cell>
        </row>
        <row r="64">
          <cell r="B64" t="str">
            <v>4.1.4.3</v>
          </cell>
          <cell r="C64" t="str">
            <v>Население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S64">
            <v>0</v>
          </cell>
          <cell r="X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J64">
            <v>0</v>
          </cell>
        </row>
        <row r="65">
          <cell r="B65" t="str">
            <v>4.1.4.4</v>
          </cell>
          <cell r="C65" t="str">
            <v>Прочие потребители</v>
          </cell>
          <cell r="D65">
            <v>3218372.0598093583</v>
          </cell>
          <cell r="E65">
            <v>837303.09904938226</v>
          </cell>
          <cell r="F65">
            <v>798418.65952436603</v>
          </cell>
          <cell r="G65">
            <v>766519.39497887541</v>
          </cell>
          <cell r="H65">
            <v>816130.90625673486</v>
          </cell>
          <cell r="I65">
            <v>3191542.3</v>
          </cell>
          <cell r="J65">
            <v>783286.3</v>
          </cell>
          <cell r="K65">
            <v>797948.89999999991</v>
          </cell>
          <cell r="L65">
            <v>745897.7</v>
          </cell>
          <cell r="M65">
            <v>864409.39999999991</v>
          </cell>
          <cell r="N65">
            <v>2069025.5999999996</v>
          </cell>
          <cell r="O65">
            <v>511108.6</v>
          </cell>
          <cell r="P65">
            <v>541706.19999999995</v>
          </cell>
          <cell r="Q65">
            <v>478517.7</v>
          </cell>
          <cell r="R65">
            <v>537693.1</v>
          </cell>
          <cell r="S65">
            <v>1122516.7</v>
          </cell>
          <cell r="T65">
            <v>272177.7</v>
          </cell>
          <cell r="U65">
            <v>256242.69999999998</v>
          </cell>
          <cell r="V65">
            <v>267380</v>
          </cell>
          <cell r="W65">
            <v>326716.3</v>
          </cell>
          <cell r="X65">
            <v>0</v>
          </cell>
          <cell r="AC65">
            <v>26242.400000000001</v>
          </cell>
          <cell r="AD65">
            <v>48135.559809358718</v>
          </cell>
          <cell r="AE65">
            <v>64838.699049382238</v>
          </cell>
          <cell r="AF65">
            <v>64317.658573748355</v>
          </cell>
          <cell r="AG65">
            <v>84643.353552623768</v>
          </cell>
          <cell r="AH65">
            <v>48135.559809358718</v>
          </cell>
          <cell r="AI65">
            <v>19526</v>
          </cell>
          <cell r="AJ65">
            <v>14589.4</v>
          </cell>
          <cell r="AK65">
            <v>4105.5</v>
          </cell>
          <cell r="AL65">
            <v>3114.7</v>
          </cell>
          <cell r="AM65">
            <v>2818.7</v>
          </cell>
          <cell r="AN65">
            <v>14589.4</v>
          </cell>
        </row>
        <row r="66">
          <cell r="B66" t="str">
            <v>4.2.</v>
          </cell>
          <cell r="C66" t="str">
            <v>Услуги по технологическому присоединению</v>
          </cell>
          <cell r="D66">
            <v>36787.719089999999</v>
          </cell>
          <cell r="E66">
            <v>389.24423999999999</v>
          </cell>
          <cell r="F66">
            <v>3222.9466259999999</v>
          </cell>
          <cell r="G66">
            <v>30832.739554</v>
          </cell>
          <cell r="H66">
            <v>2342.7886699999995</v>
          </cell>
          <cell r="I66">
            <v>18693.599999999999</v>
          </cell>
          <cell r="J66">
            <v>1872.8</v>
          </cell>
          <cell r="K66">
            <v>3463.2</v>
          </cell>
          <cell r="L66">
            <v>9233.1</v>
          </cell>
          <cell r="M66">
            <v>4124.5</v>
          </cell>
          <cell r="N66">
            <v>18693.599999999999</v>
          </cell>
          <cell r="O66">
            <v>1872.8</v>
          </cell>
          <cell r="P66">
            <v>3463.2</v>
          </cell>
          <cell r="Q66">
            <v>9233.1</v>
          </cell>
          <cell r="R66">
            <v>4124.5</v>
          </cell>
          <cell r="S66">
            <v>0</v>
          </cell>
          <cell r="X66">
            <v>0</v>
          </cell>
          <cell r="AC66">
            <v>670.5</v>
          </cell>
          <cell r="AD66">
            <v>1.9090000001597218E-2</v>
          </cell>
          <cell r="AE66">
            <v>8.8442400000014914</v>
          </cell>
          <cell r="AF66">
            <v>-9.1339999962656293E-3</v>
          </cell>
          <cell r="AG66">
            <v>2413.1304200000013</v>
          </cell>
          <cell r="AH66">
            <v>1.9090000001597218E-2</v>
          </cell>
          <cell r="AI66">
            <v>25131.599999999999</v>
          </cell>
          <cell r="AJ66">
            <v>6367</v>
          </cell>
          <cell r="AK66">
            <v>25953.5</v>
          </cell>
          <cell r="AL66">
            <v>26184.9</v>
          </cell>
          <cell r="AM66">
            <v>6998.4</v>
          </cell>
          <cell r="AN66">
            <v>6367</v>
          </cell>
        </row>
        <row r="67">
          <cell r="B67" t="str">
            <v>4.3.</v>
          </cell>
          <cell r="C67" t="str">
            <v>Услуги по транзиту электороэнергии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S67">
            <v>0</v>
          </cell>
          <cell r="X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J67">
            <v>0</v>
          </cell>
        </row>
        <row r="68">
          <cell r="B68" t="str">
            <v>4а.1.</v>
          </cell>
          <cell r="C68" t="str">
            <v xml:space="preserve"> Справочно из строки 4.1 Передача по электросетям </v>
          </cell>
          <cell r="D68">
            <v>3264068.7967873048</v>
          </cell>
          <cell r="E68">
            <v>848275.04938938224</v>
          </cell>
          <cell r="F68">
            <v>807081.92688436608</v>
          </cell>
          <cell r="G68">
            <v>775559.57325779181</v>
          </cell>
          <cell r="H68">
            <v>833152.24725576502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26242.3</v>
          </cell>
          <cell r="AD68">
            <v>3270785.0967873051</v>
          </cell>
          <cell r="AE68">
            <v>854991.34938938229</v>
          </cell>
          <cell r="AF68">
            <v>1662073.2762737484</v>
          </cell>
          <cell r="AG68">
            <v>2437632.8495315402</v>
          </cell>
          <cell r="AH68">
            <v>3270785.0967873051</v>
          </cell>
          <cell r="AI68">
            <v>19526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</row>
        <row r="69">
          <cell r="B69" t="str">
            <v>4а.1.1.</v>
          </cell>
          <cell r="C69" t="str">
            <v>ВН (от 110 кВ)</v>
          </cell>
          <cell r="D69">
            <v>1379777.7506784415</v>
          </cell>
          <cell r="E69">
            <v>359512.14858602488</v>
          </cell>
          <cell r="F69">
            <v>351459.54859167186</v>
          </cell>
          <cell r="G69">
            <v>323807.61511958181</v>
          </cell>
          <cell r="H69">
            <v>344998.43838116282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S69">
            <v>0</v>
          </cell>
          <cell r="X69">
            <v>0</v>
          </cell>
          <cell r="AC69">
            <v>17892.7</v>
          </cell>
          <cell r="AD69">
            <v>1387304.4506784412</v>
          </cell>
          <cell r="AE69">
            <v>367038.84858602489</v>
          </cell>
          <cell r="AF69">
            <v>718498.39717769669</v>
          </cell>
          <cell r="AG69">
            <v>1042306.0122972785</v>
          </cell>
          <cell r="AH69">
            <v>1387304.4506784412</v>
          </cell>
          <cell r="AI69">
            <v>10366</v>
          </cell>
          <cell r="AJ69">
            <v>0</v>
          </cell>
        </row>
        <row r="70">
          <cell r="B70" t="str">
            <v>4а.1.2.</v>
          </cell>
          <cell r="C70" t="str">
            <v>СН 1 (35 кВ)</v>
          </cell>
          <cell r="D70">
            <v>141179.07675547054</v>
          </cell>
          <cell r="E70">
            <v>35315.593774847235</v>
          </cell>
          <cell r="F70">
            <v>34968.08313415444</v>
          </cell>
          <cell r="G70">
            <v>35076.416333528839</v>
          </cell>
          <cell r="H70">
            <v>35818.983512940038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S70">
            <v>0</v>
          </cell>
          <cell r="X70">
            <v>0</v>
          </cell>
          <cell r="AC70">
            <v>4323.8999999999996</v>
          </cell>
          <cell r="AD70">
            <v>144682.97675547056</v>
          </cell>
          <cell r="AE70">
            <v>38819.493774847237</v>
          </cell>
          <cell r="AF70">
            <v>73787.576909001684</v>
          </cell>
          <cell r="AG70">
            <v>108863.99324253053</v>
          </cell>
          <cell r="AH70">
            <v>144682.97675547056</v>
          </cell>
          <cell r="AI70">
            <v>820</v>
          </cell>
          <cell r="AJ70">
            <v>0</v>
          </cell>
        </row>
        <row r="71">
          <cell r="B71" t="str">
            <v>4а.1.3.</v>
          </cell>
          <cell r="C71" t="str">
            <v>СН 2 (20-1 кВ)</v>
          </cell>
          <cell r="D71">
            <v>963013.29756081535</v>
          </cell>
          <cell r="E71">
            <v>244801.64046842395</v>
          </cell>
          <cell r="F71">
            <v>236528.37436763151</v>
          </cell>
          <cell r="G71">
            <v>236286.30179062393</v>
          </cell>
          <cell r="H71">
            <v>245396.98093413594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S71">
            <v>0</v>
          </cell>
          <cell r="X71">
            <v>0</v>
          </cell>
          <cell r="AC71">
            <v>4025.7</v>
          </cell>
          <cell r="AD71">
            <v>961733.9975608153</v>
          </cell>
          <cell r="AE71">
            <v>243522.34046842396</v>
          </cell>
          <cell r="AF71">
            <v>480050.71483605547</v>
          </cell>
          <cell r="AG71">
            <v>716337.01662667934</v>
          </cell>
          <cell r="AH71">
            <v>961733.9975608153</v>
          </cell>
          <cell r="AI71">
            <v>5305</v>
          </cell>
          <cell r="AJ71">
            <v>0</v>
          </cell>
        </row>
        <row r="72">
          <cell r="B72" t="str">
            <v>4а.1.4.</v>
          </cell>
          <cell r="C72" t="str">
            <v>НН (0,4 кВ и ниже)</v>
          </cell>
          <cell r="D72">
            <v>780098.67179257795</v>
          </cell>
          <cell r="E72">
            <v>208645.66656008622</v>
          </cell>
          <cell r="F72">
            <v>184125.92079090825</v>
          </cell>
          <cell r="G72">
            <v>180389.24001405723</v>
          </cell>
          <cell r="H72">
            <v>206937.84442752623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S72">
            <v>0</v>
          </cell>
          <cell r="X72">
            <v>0</v>
          </cell>
          <cell r="AD72">
            <v>777063.67179257795</v>
          </cell>
          <cell r="AE72">
            <v>205610.66656008622</v>
          </cell>
          <cell r="AF72">
            <v>389736.58735099446</v>
          </cell>
          <cell r="AG72">
            <v>570125.82736505172</v>
          </cell>
          <cell r="AH72">
            <v>777063.67179257795</v>
          </cell>
          <cell r="AI72">
            <v>3035</v>
          </cell>
          <cell r="AJ72">
            <v>0</v>
          </cell>
        </row>
        <row r="73">
          <cell r="B73">
            <v>5</v>
          </cell>
          <cell r="C73" t="str">
            <v>Прочая  продукция (услуги) основной деятельности</v>
          </cell>
          <cell r="D73">
            <v>10882.996599999999</v>
          </cell>
          <cell r="E73">
            <v>3409.93172</v>
          </cell>
          <cell r="F73">
            <v>723.8420799999999</v>
          </cell>
          <cell r="G73">
            <v>1619.8124399999999</v>
          </cell>
          <cell r="H73">
            <v>5129.4103599999999</v>
          </cell>
          <cell r="I73">
            <v>22016.6</v>
          </cell>
          <cell r="J73">
            <v>7931.4</v>
          </cell>
          <cell r="K73">
            <v>3612.6000000000004</v>
          </cell>
          <cell r="L73">
            <v>2629.3</v>
          </cell>
          <cell r="M73">
            <v>7843.3</v>
          </cell>
          <cell r="N73">
            <v>22016.6</v>
          </cell>
          <cell r="O73">
            <v>7931.4</v>
          </cell>
          <cell r="P73">
            <v>3612.6000000000004</v>
          </cell>
          <cell r="Q73">
            <v>2629.3</v>
          </cell>
          <cell r="R73">
            <v>7843.3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12124</v>
          </cell>
          <cell r="AD73">
            <v>2273.0965999999999</v>
          </cell>
          <cell r="AE73">
            <v>10231.23172</v>
          </cell>
          <cell r="AF73">
            <v>7465.9738000000007</v>
          </cell>
          <cell r="AG73">
            <v>7574.3862399999998</v>
          </cell>
          <cell r="AH73">
            <v>2273.0965999999999</v>
          </cell>
          <cell r="AI73">
            <v>177.9</v>
          </cell>
          <cell r="AJ73">
            <v>1460.6</v>
          </cell>
          <cell r="AK73">
            <v>2806.6</v>
          </cell>
          <cell r="AL73">
            <v>2930.1</v>
          </cell>
          <cell r="AM73">
            <v>4048</v>
          </cell>
          <cell r="AN73">
            <v>1460.6</v>
          </cell>
        </row>
        <row r="74">
          <cell r="B74" t="str">
            <v>5.1.</v>
          </cell>
          <cell r="C74" t="str">
            <v>Услуги по управлению</v>
          </cell>
          <cell r="D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S74">
            <v>0</v>
          </cell>
          <cell r="X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J74">
            <v>0</v>
          </cell>
        </row>
        <row r="75">
          <cell r="B75" t="str">
            <v>5.2.</v>
          </cell>
          <cell r="C75" t="str">
            <v>Реализация ХОВ и невозврат конденсата</v>
          </cell>
          <cell r="D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S75">
            <v>0</v>
          </cell>
          <cell r="X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J75">
            <v>0</v>
          </cell>
        </row>
        <row r="76">
          <cell r="B76" t="str">
            <v>5.3.</v>
          </cell>
          <cell r="C76" t="str">
            <v>Ремонтно-эксплутационное обслуживание</v>
          </cell>
          <cell r="D76">
            <v>2440.09328</v>
          </cell>
          <cell r="E76">
            <v>599.03171999999995</v>
          </cell>
          <cell r="F76">
            <v>534.8420799999999</v>
          </cell>
          <cell r="G76">
            <v>574.00911999999994</v>
          </cell>
          <cell r="H76">
            <v>732.21036000000004</v>
          </cell>
          <cell r="I76">
            <v>3761</v>
          </cell>
          <cell r="J76">
            <v>247.9</v>
          </cell>
          <cell r="K76">
            <v>523.9</v>
          </cell>
          <cell r="L76">
            <v>1256.9000000000001</v>
          </cell>
          <cell r="M76">
            <v>1732.3</v>
          </cell>
          <cell r="N76">
            <v>3761</v>
          </cell>
          <cell r="O76">
            <v>247.9</v>
          </cell>
          <cell r="P76">
            <v>523.9</v>
          </cell>
          <cell r="Q76">
            <v>1256.9000000000001</v>
          </cell>
          <cell r="R76">
            <v>1732.3</v>
          </cell>
          <cell r="S76">
            <v>0</v>
          </cell>
          <cell r="X76">
            <v>0</v>
          </cell>
          <cell r="AC76">
            <v>33.299999999999997</v>
          </cell>
          <cell r="AD76">
            <v>-6.7200000002003435E-3</v>
          </cell>
          <cell r="AE76">
            <v>377.73171999999994</v>
          </cell>
          <cell r="AF76">
            <v>477.3737999999999</v>
          </cell>
          <cell r="AG76">
            <v>-1.7080000000333939E-2</v>
          </cell>
          <cell r="AH76">
            <v>-6.7200000002003435E-3</v>
          </cell>
          <cell r="AI76">
            <v>110.9</v>
          </cell>
          <cell r="AJ76">
            <v>1398.5</v>
          </cell>
          <cell r="AK76">
            <v>104.2</v>
          </cell>
          <cell r="AL76">
            <v>192.9</v>
          </cell>
          <cell r="AM76">
            <v>398.4</v>
          </cell>
          <cell r="AN76">
            <v>1398.5</v>
          </cell>
        </row>
        <row r="77">
          <cell r="B77" t="str">
            <v>5.4.</v>
          </cell>
          <cell r="C77" t="str">
            <v>Прочие виды деятельности промышленного характера*</v>
          </cell>
          <cell r="D77">
            <v>8442.9033199999994</v>
          </cell>
          <cell r="E77">
            <v>2810.9</v>
          </cell>
          <cell r="F77">
            <v>189</v>
          </cell>
          <cell r="G77">
            <v>1045.80332</v>
          </cell>
          <cell r="H77">
            <v>4397.2</v>
          </cell>
          <cell r="I77">
            <v>18255.599999999999</v>
          </cell>
          <cell r="J77">
            <v>7683.5</v>
          </cell>
          <cell r="K77">
            <v>3088.7000000000003</v>
          </cell>
          <cell r="L77">
            <v>1372.4</v>
          </cell>
          <cell r="M77">
            <v>6111</v>
          </cell>
          <cell r="N77">
            <v>18255.599999999999</v>
          </cell>
          <cell r="O77">
            <v>7683.5</v>
          </cell>
          <cell r="P77">
            <v>3088.7000000000003</v>
          </cell>
          <cell r="Q77">
            <v>1372.4</v>
          </cell>
          <cell r="R77">
            <v>6111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12090.7</v>
          </cell>
          <cell r="AD77">
            <v>2273.1033200000002</v>
          </cell>
          <cell r="AE77">
            <v>9853.5</v>
          </cell>
          <cell r="AF77">
            <v>6988.6</v>
          </cell>
          <cell r="AG77">
            <v>7574.4033200000003</v>
          </cell>
          <cell r="AH77">
            <v>2273.1033200000002</v>
          </cell>
          <cell r="AI77">
            <v>67</v>
          </cell>
          <cell r="AJ77">
            <v>62.1</v>
          </cell>
          <cell r="AK77">
            <v>2702.4</v>
          </cell>
          <cell r="AL77">
            <v>2737.2</v>
          </cell>
          <cell r="AM77">
            <v>3649.6</v>
          </cell>
          <cell r="AN77">
            <v>62.1</v>
          </cell>
        </row>
        <row r="78">
          <cell r="B78">
            <v>6</v>
          </cell>
          <cell r="C78" t="str">
            <v>Непрофильная продукция (услуги):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</row>
        <row r="79">
          <cell r="B79" t="str">
            <v>6.1.</v>
          </cell>
          <cell r="C79" t="str">
            <v>Доходы от эксплуатации непрофильных объектов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S79">
            <v>0</v>
          </cell>
          <cell r="X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J79">
            <v>0</v>
          </cell>
        </row>
        <row r="80">
          <cell r="B80" t="str">
            <v>6.2.</v>
          </cell>
          <cell r="C80" t="str">
            <v>Доходы от сдачи имущества в аренду (помещения, транспорт, оборудование и др.)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S80">
            <v>0</v>
          </cell>
          <cell r="X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J80">
            <v>0</v>
          </cell>
        </row>
        <row r="81">
          <cell r="B81" t="str">
            <v>6.3.</v>
          </cell>
          <cell r="C81" t="str">
            <v>Ремонтные и строительные услуги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S81">
            <v>0</v>
          </cell>
          <cell r="X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J81">
            <v>0</v>
          </cell>
        </row>
        <row r="82">
          <cell r="B82" t="str">
            <v>6.4.</v>
          </cell>
          <cell r="C82" t="str">
            <v xml:space="preserve"> Прочая непрофильная продукция по видам:*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</row>
        <row r="83">
          <cell r="B83" t="str">
            <v>7</v>
          </cell>
          <cell r="C83" t="str">
            <v>Прочие доходы</v>
          </cell>
          <cell r="D83">
            <v>33287.131395199998</v>
          </cell>
          <cell r="E83">
            <v>7808.0137399999994</v>
          </cell>
          <cell r="F83">
            <v>8752.3790131999995</v>
          </cell>
          <cell r="G83">
            <v>7171.7910419999998</v>
          </cell>
          <cell r="H83">
            <v>9554.9475999999977</v>
          </cell>
          <cell r="I83">
            <v>30260.6</v>
          </cell>
          <cell r="J83">
            <v>6479.8</v>
          </cell>
          <cell r="K83">
            <v>9280.7999999999993</v>
          </cell>
          <cell r="L83">
            <v>6982.9</v>
          </cell>
          <cell r="M83">
            <v>7517.0999999999995</v>
          </cell>
          <cell r="N83">
            <v>30260.6</v>
          </cell>
          <cell r="O83">
            <v>6479.8</v>
          </cell>
          <cell r="P83">
            <v>9280.7999999999993</v>
          </cell>
          <cell r="Q83">
            <v>6982.9</v>
          </cell>
          <cell r="R83">
            <v>7517.0999999999995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1515.1000000000001</v>
          </cell>
          <cell r="AD83">
            <v>4479.7313951999986</v>
          </cell>
          <cell r="AE83">
            <v>2797.9137399999995</v>
          </cell>
          <cell r="AF83">
            <v>2269.4927531999992</v>
          </cell>
          <cell r="AG83">
            <v>2499.4837951999989</v>
          </cell>
          <cell r="AH83">
            <v>4479.7313951999986</v>
          </cell>
          <cell r="AI83">
            <v>61.9</v>
          </cell>
          <cell r="AJ83">
            <v>0</v>
          </cell>
          <cell r="AK83">
            <v>16.5</v>
          </cell>
          <cell r="AL83">
            <v>16.5</v>
          </cell>
          <cell r="AM83">
            <v>57.6</v>
          </cell>
          <cell r="AN83">
            <v>0</v>
          </cell>
        </row>
        <row r="84">
          <cell r="B84" t="str">
            <v>7.1</v>
          </cell>
          <cell r="C84" t="str">
            <v xml:space="preserve">Проценты к получению 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</row>
        <row r="85">
          <cell r="B85" t="str">
            <v>7.1.1</v>
          </cell>
          <cell r="C85" t="str">
            <v>Проценты по займам полученные</v>
          </cell>
          <cell r="D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S85">
            <v>0</v>
          </cell>
          <cell r="X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J85">
            <v>0</v>
          </cell>
        </row>
        <row r="86">
          <cell r="B86" t="str">
            <v>7.1.2</v>
          </cell>
          <cell r="C86" t="str">
            <v>Проценты по финансовым вложениям полученные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S86">
            <v>0</v>
          </cell>
          <cell r="X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J86">
            <v>0</v>
          </cell>
        </row>
        <row r="87">
          <cell r="B87" t="str">
            <v>7.2</v>
          </cell>
          <cell r="C87" t="str">
            <v>От совместной деятельности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S87">
            <v>0</v>
          </cell>
          <cell r="X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J87">
            <v>0</v>
          </cell>
        </row>
        <row r="88">
          <cell r="B88" t="str">
            <v>7.3</v>
          </cell>
          <cell r="C88" t="str">
            <v>От реализации МПЗ (ТМЦ)</v>
          </cell>
          <cell r="D88">
            <v>650.5</v>
          </cell>
          <cell r="E88">
            <v>467.6</v>
          </cell>
          <cell r="F88">
            <v>63.4</v>
          </cell>
          <cell r="G88">
            <v>30.1</v>
          </cell>
          <cell r="H88">
            <v>89.4</v>
          </cell>
          <cell r="I88">
            <v>658.19999999999993</v>
          </cell>
          <cell r="J88">
            <v>467.6</v>
          </cell>
          <cell r="K88">
            <v>39.700000000000003</v>
          </cell>
          <cell r="L88">
            <v>61.5</v>
          </cell>
          <cell r="M88">
            <v>89.4</v>
          </cell>
          <cell r="N88">
            <v>658.19999999999993</v>
          </cell>
          <cell r="O88">
            <v>467.6</v>
          </cell>
          <cell r="P88">
            <v>39.700000000000003</v>
          </cell>
          <cell r="Q88">
            <v>61.5</v>
          </cell>
          <cell r="R88">
            <v>89.4</v>
          </cell>
          <cell r="S88">
            <v>0</v>
          </cell>
          <cell r="X88">
            <v>0</v>
          </cell>
          <cell r="AC88">
            <v>7.7</v>
          </cell>
          <cell r="AD88">
            <v>0</v>
          </cell>
          <cell r="AE88">
            <v>7.6999999999999886</v>
          </cell>
          <cell r="AF88">
            <v>31.399999999999991</v>
          </cell>
          <cell r="AG88">
            <v>-7.1054273576010019E-15</v>
          </cell>
          <cell r="AH88">
            <v>0</v>
          </cell>
          <cell r="AJ88">
            <v>0</v>
          </cell>
        </row>
        <row r="89">
          <cell r="B89" t="str">
            <v>7.4</v>
          </cell>
          <cell r="C89" t="str">
            <v>От аренды</v>
          </cell>
          <cell r="D89">
            <v>23365.058495199999</v>
          </cell>
          <cell r="E89">
            <v>6037.3437399999993</v>
          </cell>
          <cell r="F89">
            <v>5613.6243132</v>
          </cell>
          <cell r="G89">
            <v>5438.8110419999994</v>
          </cell>
          <cell r="H89">
            <v>6275.2793999999994</v>
          </cell>
          <cell r="I89">
            <v>24323.800000000003</v>
          </cell>
          <cell r="J89">
            <v>5148.1000000000004</v>
          </cell>
          <cell r="K89">
            <v>7043.6</v>
          </cell>
          <cell r="L89">
            <v>5508.7</v>
          </cell>
          <cell r="M89">
            <v>6623.4</v>
          </cell>
          <cell r="N89">
            <v>24323.800000000003</v>
          </cell>
          <cell r="O89">
            <v>5148.1000000000004</v>
          </cell>
          <cell r="P89">
            <v>7043.6</v>
          </cell>
          <cell r="Q89">
            <v>5508.7</v>
          </cell>
          <cell r="R89">
            <v>6623.4</v>
          </cell>
          <cell r="S89">
            <v>0</v>
          </cell>
          <cell r="X89">
            <v>0</v>
          </cell>
          <cell r="AC89">
            <v>1374.4</v>
          </cell>
          <cell r="AD89">
            <v>415.65849519999847</v>
          </cell>
          <cell r="AE89">
            <v>2263.6437399999995</v>
          </cell>
          <cell r="AF89">
            <v>833.66805319999912</v>
          </cell>
          <cell r="AG89">
            <v>763.77909519999866</v>
          </cell>
          <cell r="AH89">
            <v>415.65849519999847</v>
          </cell>
          <cell r="AJ89">
            <v>0</v>
          </cell>
        </row>
        <row r="90">
          <cell r="B90" t="str">
            <v>7.5</v>
          </cell>
          <cell r="C90" t="str">
            <v xml:space="preserve">От участия в других организациях  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</row>
        <row r="91">
          <cell r="B91" t="str">
            <v>7.5.1</v>
          </cell>
          <cell r="C91" t="str">
            <v>Дивиденды полученные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S91">
            <v>0</v>
          </cell>
          <cell r="X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J91">
            <v>0</v>
          </cell>
        </row>
        <row r="92">
          <cell r="B92" t="str">
            <v>7.5.2</v>
          </cell>
          <cell r="C92" t="str">
            <v>От участия в других организациях (остальные)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S92">
            <v>0</v>
          </cell>
          <cell r="X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J92">
            <v>0</v>
          </cell>
        </row>
        <row r="93">
          <cell r="B93" t="str">
            <v>7.6</v>
          </cell>
          <cell r="C93" t="str">
            <v>Пени, штрафы, неустойки признанные или по которым получено решение суда</v>
          </cell>
          <cell r="D93">
            <v>907.2272999999999</v>
          </cell>
          <cell r="E93">
            <v>452.4</v>
          </cell>
          <cell r="F93">
            <v>175.22729999999999</v>
          </cell>
          <cell r="G93">
            <v>146.69999999999999</v>
          </cell>
          <cell r="H93">
            <v>132.9</v>
          </cell>
          <cell r="I93">
            <v>907.19999999999993</v>
          </cell>
          <cell r="J93">
            <v>452.4</v>
          </cell>
          <cell r="K93">
            <v>175.2</v>
          </cell>
          <cell r="L93">
            <v>146.69999999999999</v>
          </cell>
          <cell r="M93">
            <v>132.9</v>
          </cell>
          <cell r="N93">
            <v>907.19999999999993</v>
          </cell>
          <cell r="O93">
            <v>452.4</v>
          </cell>
          <cell r="P93">
            <v>175.2</v>
          </cell>
          <cell r="Q93">
            <v>146.69999999999999</v>
          </cell>
          <cell r="R93">
            <v>132.9</v>
          </cell>
          <cell r="S93">
            <v>0</v>
          </cell>
          <cell r="X93">
            <v>0</v>
          </cell>
          <cell r="AD93">
            <v>2.7299999999996771E-2</v>
          </cell>
          <cell r="AE93">
            <v>0</v>
          </cell>
          <cell r="AF93">
            <v>2.7299999999996771E-2</v>
          </cell>
          <cell r="AG93">
            <v>2.7299999999996771E-2</v>
          </cell>
          <cell r="AH93">
            <v>2.7299999999996771E-2</v>
          </cell>
          <cell r="AJ93">
            <v>0</v>
          </cell>
        </row>
        <row r="94">
          <cell r="B94" t="str">
            <v>7.7</v>
          </cell>
          <cell r="C94" t="str">
            <v>Субвенции на разницу в тарифах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S94">
            <v>0</v>
          </cell>
          <cell r="X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J94">
            <v>0</v>
          </cell>
        </row>
        <row r="95">
          <cell r="B95" t="str">
            <v>7.8</v>
          </cell>
          <cell r="C95" t="str">
            <v>Возмещение по страховым случаям</v>
          </cell>
          <cell r="D95">
            <v>1361.1699999999998</v>
          </cell>
          <cell r="E95">
            <v>4.7</v>
          </cell>
          <cell r="F95">
            <v>1230.8</v>
          </cell>
          <cell r="G95">
            <v>81.099999999999994</v>
          </cell>
          <cell r="H95">
            <v>44.57</v>
          </cell>
          <cell r="I95">
            <v>1361.1999999999998</v>
          </cell>
          <cell r="J95">
            <v>4.7</v>
          </cell>
          <cell r="K95">
            <v>1230.8</v>
          </cell>
          <cell r="L95">
            <v>81.099999999999994</v>
          </cell>
          <cell r="M95">
            <v>44.6</v>
          </cell>
          <cell r="N95">
            <v>1361.1999999999998</v>
          </cell>
          <cell r="O95">
            <v>4.7</v>
          </cell>
          <cell r="P95">
            <v>1230.8</v>
          </cell>
          <cell r="Q95">
            <v>81.099999999999994</v>
          </cell>
          <cell r="R95">
            <v>44.6</v>
          </cell>
          <cell r="S95">
            <v>0</v>
          </cell>
          <cell r="X95">
            <v>0</v>
          </cell>
          <cell r="AD95">
            <v>-3.0000000000001137E-2</v>
          </cell>
          <cell r="AE95">
            <v>0</v>
          </cell>
          <cell r="AF95">
            <v>0</v>
          </cell>
          <cell r="AG95">
            <v>0</v>
          </cell>
          <cell r="AH95">
            <v>-3.0000000000001137E-2</v>
          </cell>
          <cell r="AJ95">
            <v>0</v>
          </cell>
        </row>
        <row r="96">
          <cell r="B96" t="str">
            <v>7.9</v>
          </cell>
          <cell r="C96" t="str">
            <v>Прочие доходы (чрезвычайные)*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</row>
        <row r="97">
          <cell r="B97" t="str">
            <v>7.10</v>
          </cell>
          <cell r="C97" t="str">
            <v>Другие прочие доходы*</v>
          </cell>
          <cell r="D97">
            <v>7003.1756000000005</v>
          </cell>
          <cell r="E97">
            <v>845.97</v>
          </cell>
          <cell r="F97">
            <v>1669.3274000000001</v>
          </cell>
          <cell r="G97">
            <v>1475.08</v>
          </cell>
          <cell r="H97">
            <v>3012.7981999999997</v>
          </cell>
          <cell r="I97">
            <v>3010.2</v>
          </cell>
          <cell r="J97">
            <v>407</v>
          </cell>
          <cell r="K97">
            <v>791.5</v>
          </cell>
          <cell r="L97">
            <v>1184.9000000000001</v>
          </cell>
          <cell r="M97">
            <v>626.79999999999995</v>
          </cell>
          <cell r="N97">
            <v>3010.2</v>
          </cell>
          <cell r="O97">
            <v>407</v>
          </cell>
          <cell r="P97">
            <v>791.5</v>
          </cell>
          <cell r="Q97">
            <v>1184.9000000000001</v>
          </cell>
          <cell r="R97">
            <v>626.79999999999995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133</v>
          </cell>
          <cell r="AD97">
            <v>4064.0755999999997</v>
          </cell>
          <cell r="AE97">
            <v>526.57000000000005</v>
          </cell>
          <cell r="AF97">
            <v>1404.3974000000003</v>
          </cell>
          <cell r="AG97">
            <v>1735.6774</v>
          </cell>
          <cell r="AH97">
            <v>4064.0755999999997</v>
          </cell>
          <cell r="AI97">
            <v>61.9</v>
          </cell>
          <cell r="AJ97">
            <v>0</v>
          </cell>
          <cell r="AK97">
            <v>16.5</v>
          </cell>
          <cell r="AL97">
            <v>16.5</v>
          </cell>
          <cell r="AM97">
            <v>57.6</v>
          </cell>
          <cell r="AN97">
            <v>0</v>
          </cell>
        </row>
        <row r="98">
          <cell r="B98" t="str">
            <v>7а</v>
          </cell>
          <cell r="C98" t="str">
            <v>из строк 7.1 и 7.5 доходы от размещения средств полученных от IPO</v>
          </cell>
          <cell r="D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S98">
            <v>0</v>
          </cell>
          <cell r="X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J98">
            <v>0</v>
          </cell>
        </row>
        <row r="99">
          <cell r="B99" t="str">
            <v>8.</v>
          </cell>
          <cell r="C99" t="str">
            <v xml:space="preserve">ВСЕГО ПРИТОК ОТ ОПЕРАЦИОННОЙ ДЕЯТЕЛЬНОСТИ </v>
          </cell>
          <cell r="D99">
            <v>3299329.9068945586</v>
          </cell>
          <cell r="E99">
            <v>848910.28874938225</v>
          </cell>
          <cell r="F99">
            <v>811117.82724356605</v>
          </cell>
          <cell r="G99">
            <v>806143.73801487545</v>
          </cell>
          <cell r="H99">
            <v>833158.05288673483</v>
          </cell>
          <cell r="I99">
            <v>3262513.0999999996</v>
          </cell>
          <cell r="J99">
            <v>799570.30000000016</v>
          </cell>
          <cell r="K99">
            <v>814305.49999999988</v>
          </cell>
          <cell r="L99">
            <v>764743</v>
          </cell>
          <cell r="M99">
            <v>883894.29999999993</v>
          </cell>
          <cell r="N99">
            <v>2139996.4</v>
          </cell>
          <cell r="O99">
            <v>527392.6</v>
          </cell>
          <cell r="P99">
            <v>558062.79999999993</v>
          </cell>
          <cell r="Q99">
            <v>497363</v>
          </cell>
          <cell r="R99">
            <v>557178</v>
          </cell>
          <cell r="S99">
            <v>1122516.7</v>
          </cell>
          <cell r="T99">
            <v>272177.7</v>
          </cell>
          <cell r="U99">
            <v>256242.69999999998</v>
          </cell>
          <cell r="V99">
            <v>267380</v>
          </cell>
          <cell r="W99">
            <v>326716.3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40552</v>
          </cell>
          <cell r="AD99">
            <v>54888.406894558713</v>
          </cell>
          <cell r="AE99">
            <v>77876.688749382243</v>
          </cell>
          <cell r="AF99">
            <v>74053.115992948369</v>
          </cell>
          <cell r="AG99">
            <v>97130.354007823757</v>
          </cell>
          <cell r="AH99">
            <v>54888.406894558713</v>
          </cell>
          <cell r="AI99">
            <v>44897.4</v>
          </cell>
          <cell r="AJ99">
            <v>22417</v>
          </cell>
          <cell r="AK99">
            <v>32882.1</v>
          </cell>
          <cell r="AL99">
            <v>32246.2</v>
          </cell>
          <cell r="AM99">
            <v>13922.699999999999</v>
          </cell>
          <cell r="AN99">
            <v>22417</v>
          </cell>
        </row>
        <row r="101">
          <cell r="B101" t="str">
            <v>9.</v>
          </cell>
          <cell r="C101" t="str">
            <v xml:space="preserve">Транзитные операции </v>
          </cell>
          <cell r="D101">
            <v>10468.1</v>
          </cell>
          <cell r="E101">
            <v>7363.1</v>
          </cell>
          <cell r="F101">
            <v>1275.8</v>
          </cell>
          <cell r="G101">
            <v>997.2</v>
          </cell>
          <cell r="H101">
            <v>832</v>
          </cell>
          <cell r="I101">
            <v>10468.1</v>
          </cell>
          <cell r="J101">
            <v>7363.1</v>
          </cell>
          <cell r="K101">
            <v>1275.8</v>
          </cell>
          <cell r="L101">
            <v>997.2</v>
          </cell>
          <cell r="M101">
            <v>832</v>
          </cell>
          <cell r="N101">
            <v>10468.1</v>
          </cell>
          <cell r="O101">
            <v>7363.1</v>
          </cell>
          <cell r="P101">
            <v>1275.8</v>
          </cell>
          <cell r="Q101">
            <v>997.2</v>
          </cell>
          <cell r="R101">
            <v>832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</row>
        <row r="102">
          <cell r="B102" t="str">
            <v>9.1.</v>
          </cell>
          <cell r="C102" t="str">
            <v>Поступления по агентским договорам</v>
          </cell>
          <cell r="D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S102">
            <v>0</v>
          </cell>
          <cell r="X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J102">
            <v>0</v>
          </cell>
        </row>
        <row r="103">
          <cell r="B103" t="str">
            <v>9.2.</v>
          </cell>
          <cell r="C103" t="str">
            <v>Прочие транзитные операции</v>
          </cell>
          <cell r="D103">
            <v>10468.1</v>
          </cell>
          <cell r="E103">
            <v>7363.1</v>
          </cell>
          <cell r="F103">
            <v>1275.8</v>
          </cell>
          <cell r="G103">
            <v>997.2</v>
          </cell>
          <cell r="H103">
            <v>832</v>
          </cell>
          <cell r="I103">
            <v>10468.1</v>
          </cell>
          <cell r="J103">
            <v>7363.1</v>
          </cell>
          <cell r="K103">
            <v>1275.8</v>
          </cell>
          <cell r="L103">
            <v>997.2</v>
          </cell>
          <cell r="M103">
            <v>832</v>
          </cell>
          <cell r="N103">
            <v>10468.1</v>
          </cell>
          <cell r="O103">
            <v>7363.1</v>
          </cell>
          <cell r="P103">
            <v>1275.8</v>
          </cell>
          <cell r="Q103">
            <v>997.2</v>
          </cell>
          <cell r="R103">
            <v>832</v>
          </cell>
          <cell r="S103">
            <v>0</v>
          </cell>
          <cell r="X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J103">
            <v>0</v>
          </cell>
        </row>
        <row r="104">
          <cell r="B104" t="str">
            <v>9.</v>
          </cell>
          <cell r="C104" t="str">
            <v xml:space="preserve">ВСЕГО ТРАНЗИТНЫЕ ОПЕРАЦИИ </v>
          </cell>
          <cell r="D104">
            <v>10468.1</v>
          </cell>
          <cell r="E104">
            <v>7363.1</v>
          </cell>
          <cell r="F104">
            <v>1275.8</v>
          </cell>
          <cell r="G104">
            <v>997.2</v>
          </cell>
          <cell r="H104">
            <v>832</v>
          </cell>
          <cell r="I104">
            <v>10468.1</v>
          </cell>
          <cell r="J104">
            <v>7363.1</v>
          </cell>
          <cell r="K104">
            <v>1275.8</v>
          </cell>
          <cell r="L104">
            <v>997.2</v>
          </cell>
          <cell r="M104">
            <v>832</v>
          </cell>
          <cell r="N104">
            <v>10468.1</v>
          </cell>
          <cell r="O104">
            <v>7363.1</v>
          </cell>
          <cell r="P104">
            <v>1275.8</v>
          </cell>
          <cell r="Q104">
            <v>997.2</v>
          </cell>
          <cell r="R104">
            <v>832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</row>
        <row r="107">
          <cell r="B107" t="str">
            <v>№ п/п</v>
          </cell>
          <cell r="C107" t="str">
            <v>Наименование статей</v>
          </cell>
          <cell r="D107" t="str">
            <v>Выручка или возникновение прочих оснований для поступления</v>
          </cell>
          <cell r="I107" t="str">
            <v>Общий объем поступления (в т.ч. ДС и неденежные расчеты)</v>
          </cell>
          <cell r="N107" t="str">
            <v>в т.ч. поступление ДС</v>
          </cell>
          <cell r="S107" t="str">
            <v>в т.ч. неденежные расчеты</v>
          </cell>
          <cell r="X107" t="str">
            <v>Списание / восстановление задолженности</v>
          </cell>
          <cell r="AC107" t="str">
            <v>Активное сальдо (дебиторская задолженность)</v>
          </cell>
          <cell r="AI107" t="str">
            <v>Пассивное сальдо (КЗ и авансы полученные)</v>
          </cell>
        </row>
        <row r="108">
          <cell r="D108" t="str">
            <v>Итого за год</v>
          </cell>
          <cell r="E108" t="str">
            <v>В том числе по кварталам</v>
          </cell>
          <cell r="I108" t="str">
            <v>Итого за год</v>
          </cell>
          <cell r="J108" t="str">
            <v>В том числе по кварталам</v>
          </cell>
          <cell r="N108" t="str">
            <v>Итого за год</v>
          </cell>
          <cell r="O108" t="str">
            <v>В том числе по кварталам</v>
          </cell>
          <cell r="S108" t="str">
            <v>Итого за год</v>
          </cell>
          <cell r="T108" t="str">
            <v>В том числе по кварталам</v>
          </cell>
          <cell r="X108" t="str">
            <v>Итого за год</v>
          </cell>
          <cell r="Y108" t="str">
            <v>В том числе по кварталам</v>
          </cell>
          <cell r="AC108" t="str">
            <v>На начало года</v>
          </cell>
          <cell r="AD108" t="str">
            <v>На конец года</v>
          </cell>
          <cell r="AE108" t="str">
            <v>На конец периодов</v>
          </cell>
          <cell r="AI108" t="str">
            <v>На начало года</v>
          </cell>
          <cell r="AJ108" t="str">
            <v>На конец года</v>
          </cell>
          <cell r="AK108" t="str">
            <v>На конец периодов</v>
          </cell>
        </row>
        <row r="109">
          <cell r="E109" t="str">
            <v>I</v>
          </cell>
          <cell r="F109" t="str">
            <v>uu</v>
          </cell>
          <cell r="G109" t="str">
            <v>III</v>
          </cell>
          <cell r="H109" t="str">
            <v>IV</v>
          </cell>
          <cell r="J109" t="str">
            <v>I</v>
          </cell>
          <cell r="K109" t="str">
            <v>II</v>
          </cell>
          <cell r="L109" t="str">
            <v>III</v>
          </cell>
          <cell r="M109" t="str">
            <v>IV</v>
          </cell>
          <cell r="O109" t="str">
            <v>I</v>
          </cell>
          <cell r="P109" t="str">
            <v>II</v>
          </cell>
          <cell r="Q109" t="str">
            <v>III</v>
          </cell>
          <cell r="R109" t="str">
            <v>IV</v>
          </cell>
          <cell r="T109" t="str">
            <v>I</v>
          </cell>
          <cell r="U109" t="str">
            <v>II</v>
          </cell>
          <cell r="V109" t="str">
            <v>III</v>
          </cell>
          <cell r="W109" t="str">
            <v>IV</v>
          </cell>
          <cell r="Y109" t="str">
            <v>I</v>
          </cell>
          <cell r="Z109" t="str">
            <v>II</v>
          </cell>
          <cell r="AA109" t="str">
            <v>III</v>
          </cell>
          <cell r="AB109" t="str">
            <v>IV</v>
          </cell>
          <cell r="AE109" t="str">
            <v>I</v>
          </cell>
          <cell r="AF109" t="str">
            <v>II</v>
          </cell>
          <cell r="AG109" t="str">
            <v>III</v>
          </cell>
          <cell r="AH109" t="str">
            <v>IV</v>
          </cell>
          <cell r="AK109" t="str">
            <v>I</v>
          </cell>
          <cell r="AL109" t="str">
            <v>II</v>
          </cell>
          <cell r="AM109" t="str">
            <v>III</v>
          </cell>
          <cell r="AN109" t="str">
            <v>IV</v>
          </cell>
        </row>
        <row r="110">
          <cell r="B110">
            <v>1</v>
          </cell>
          <cell r="C110">
            <v>2</v>
          </cell>
          <cell r="D110">
            <v>3</v>
          </cell>
          <cell r="E110">
            <v>4</v>
          </cell>
          <cell r="F110">
            <v>5</v>
          </cell>
          <cell r="G110">
            <v>6</v>
          </cell>
          <cell r="H110">
            <v>7</v>
          </cell>
          <cell r="I110">
            <v>8</v>
          </cell>
          <cell r="J110">
            <v>9</v>
          </cell>
          <cell r="K110">
            <v>10</v>
          </cell>
          <cell r="L110">
            <v>11</v>
          </cell>
          <cell r="M110">
            <v>12</v>
          </cell>
          <cell r="N110">
            <v>13</v>
          </cell>
          <cell r="O110">
            <v>14</v>
          </cell>
          <cell r="P110">
            <v>15</v>
          </cell>
          <cell r="Q110">
            <v>16</v>
          </cell>
          <cell r="R110">
            <v>17</v>
          </cell>
          <cell r="S110">
            <v>18</v>
          </cell>
          <cell r="T110">
            <v>19</v>
          </cell>
          <cell r="U110">
            <v>20</v>
          </cell>
          <cell r="V110">
            <v>21</v>
          </cell>
          <cell r="W110">
            <v>22</v>
          </cell>
          <cell r="X110">
            <v>23</v>
          </cell>
          <cell r="Y110">
            <v>24</v>
          </cell>
          <cell r="Z110">
            <v>25</v>
          </cell>
          <cell r="AA110">
            <v>26</v>
          </cell>
          <cell r="AB110">
            <v>27</v>
          </cell>
          <cell r="AC110">
            <v>28</v>
          </cell>
          <cell r="AD110">
            <v>29</v>
          </cell>
          <cell r="AE110">
            <v>30</v>
          </cell>
          <cell r="AF110">
            <v>31</v>
          </cell>
          <cell r="AG110">
            <v>32</v>
          </cell>
          <cell r="AH110">
            <v>33</v>
          </cell>
          <cell r="AI110">
            <v>34</v>
          </cell>
          <cell r="AJ110">
            <v>35</v>
          </cell>
          <cell r="AK110">
            <v>36</v>
          </cell>
          <cell r="AL110">
            <v>37</v>
          </cell>
          <cell r="AM110">
            <v>38</v>
          </cell>
          <cell r="AN110">
            <v>39</v>
          </cell>
        </row>
        <row r="111">
          <cell r="B111" t="str">
            <v>II.</v>
          </cell>
          <cell r="C111" t="str">
            <v>ИНВЕСТИЦИОННАЯ ДЕЯТЕЛЬНОСТЬ</v>
          </cell>
        </row>
        <row r="112">
          <cell r="B112" t="str">
            <v>10.1</v>
          </cell>
          <cell r="C112" t="str">
            <v>Реализация основных средств, нематериальных активов</v>
          </cell>
          <cell r="D112">
            <v>733.66113519999988</v>
          </cell>
          <cell r="E112">
            <v>551.95679999999993</v>
          </cell>
          <cell r="F112">
            <v>63.548457199999987</v>
          </cell>
          <cell r="G112">
            <v>13.725877999999998</v>
          </cell>
          <cell r="H112">
            <v>104.42999999999999</v>
          </cell>
          <cell r="I112">
            <v>1048.0999999999999</v>
          </cell>
          <cell r="J112">
            <v>107.9</v>
          </cell>
          <cell r="K112">
            <v>63.8</v>
          </cell>
          <cell r="L112">
            <v>56.6</v>
          </cell>
          <cell r="M112">
            <v>819.8</v>
          </cell>
          <cell r="N112">
            <v>1048.0999999999999</v>
          </cell>
          <cell r="O112">
            <v>107.9</v>
          </cell>
          <cell r="P112">
            <v>63.8</v>
          </cell>
          <cell r="Q112">
            <v>56.6</v>
          </cell>
          <cell r="R112">
            <v>819.8</v>
          </cell>
          <cell r="S112">
            <v>0</v>
          </cell>
          <cell r="X112">
            <v>0</v>
          </cell>
          <cell r="AC112">
            <v>640.4</v>
          </cell>
          <cell r="AD112">
            <v>325.96113520000017</v>
          </cell>
          <cell r="AE112">
            <v>1084.4567999999999</v>
          </cell>
          <cell r="AF112">
            <v>1084.2052572</v>
          </cell>
          <cell r="AG112">
            <v>1041.3311352000001</v>
          </cell>
          <cell r="AH112">
            <v>325.96113520000017</v>
          </cell>
          <cell r="AJ112">
            <v>0</v>
          </cell>
        </row>
        <row r="113">
          <cell r="B113" t="str">
            <v>10.2</v>
          </cell>
          <cell r="C113" t="str">
            <v>Долгосрочные финансовые вложения (возврат)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</row>
        <row r="114">
          <cell r="B114" t="str">
            <v>10.2.1</v>
          </cell>
          <cell r="C114" t="str">
            <v>Акции (продажа)</v>
          </cell>
          <cell r="D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S114">
            <v>0</v>
          </cell>
          <cell r="X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J114">
            <v>0</v>
          </cell>
        </row>
        <row r="115">
          <cell r="B115" t="str">
            <v>10.2.2</v>
          </cell>
          <cell r="C115" t="str">
            <v>Векселя (предьявление к оплате)</v>
          </cell>
          <cell r="D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S115">
            <v>0</v>
          </cell>
          <cell r="X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J115">
            <v>0</v>
          </cell>
        </row>
        <row r="116">
          <cell r="B116" t="str">
            <v>10.2.3</v>
          </cell>
          <cell r="C116" t="str">
            <v>Депозит (возврат)</v>
          </cell>
          <cell r="D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S116">
            <v>0</v>
          </cell>
          <cell r="X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J116">
            <v>0</v>
          </cell>
        </row>
        <row r="117">
          <cell r="B117" t="str">
            <v>10.2.4</v>
          </cell>
          <cell r="C117" t="str">
            <v>Займы выданные (возврат)</v>
          </cell>
          <cell r="D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S117">
            <v>0</v>
          </cell>
          <cell r="X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J117">
            <v>0</v>
          </cell>
        </row>
        <row r="118">
          <cell r="B118" t="str">
            <v>10.2.5</v>
          </cell>
          <cell r="C118" t="str">
            <v>Реализация прочих долгосрочных финансовых вложений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S118">
            <v>0</v>
          </cell>
          <cell r="X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J118">
            <v>0</v>
          </cell>
        </row>
        <row r="119">
          <cell r="B119" t="str">
            <v>10.2а</v>
          </cell>
          <cell r="C119" t="str">
            <v>из строки 10.2 Вложение средств полученных от IPO (возврат)</v>
          </cell>
          <cell r="D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S119">
            <v>0</v>
          </cell>
          <cell r="X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J119">
            <v>0</v>
          </cell>
        </row>
        <row r="120">
          <cell r="B120" t="str">
            <v>10.3</v>
          </cell>
          <cell r="C120" t="str">
            <v>Прочие поступления от инвестиционной деятельности *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</row>
        <row r="121">
          <cell r="B121" t="str">
            <v>10.</v>
          </cell>
          <cell r="C121" t="str">
            <v>ВСЕГО ПРИТОК ОТ ИНВЕСТИЦИОННОЙ ДЕЯТЕЛЬНОСТИ</v>
          </cell>
          <cell r="D121">
            <v>733.66113519999988</v>
          </cell>
          <cell r="E121">
            <v>551.95679999999993</v>
          </cell>
          <cell r="F121">
            <v>63.548457199999987</v>
          </cell>
          <cell r="G121">
            <v>13.725877999999998</v>
          </cell>
          <cell r="H121">
            <v>104.42999999999999</v>
          </cell>
          <cell r="I121">
            <v>1048.0999999999999</v>
          </cell>
          <cell r="J121">
            <v>107.9</v>
          </cell>
          <cell r="K121">
            <v>63.8</v>
          </cell>
          <cell r="L121">
            <v>56.6</v>
          </cell>
          <cell r="M121">
            <v>819.8</v>
          </cell>
          <cell r="N121">
            <v>1048.0999999999999</v>
          </cell>
          <cell r="O121">
            <v>107.9</v>
          </cell>
          <cell r="P121">
            <v>63.8</v>
          </cell>
          <cell r="Q121">
            <v>56.6</v>
          </cell>
          <cell r="R121">
            <v>819.8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640.4</v>
          </cell>
          <cell r="AD121">
            <v>325.96113520000017</v>
          </cell>
          <cell r="AE121">
            <v>1084.4567999999999</v>
          </cell>
          <cell r="AF121">
            <v>1084.2052572</v>
          </cell>
          <cell r="AG121">
            <v>1041.3311352000001</v>
          </cell>
          <cell r="AH121">
            <v>325.96113520000017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</row>
        <row r="124">
          <cell r="B124" t="str">
            <v>№ п/п</v>
          </cell>
          <cell r="C124" t="str">
            <v>Наименование статей</v>
          </cell>
          <cell r="D124" t="str">
            <v>Выручка или возникновение прочих оснований для поступления</v>
          </cell>
          <cell r="I124" t="str">
            <v>Общий объем поступления (в т.ч. ДС и неденежные расчеты)</v>
          </cell>
          <cell r="N124" t="str">
            <v>в т.ч. поступление ДС</v>
          </cell>
          <cell r="S124" t="str">
            <v>в т.ч. неденежные расчеты</v>
          </cell>
          <cell r="X124" t="str">
            <v>Списание / восстановление задолженности</v>
          </cell>
          <cell r="AC124" t="str">
            <v>Активное сальдо (дебиторская задолженность)</v>
          </cell>
          <cell r="AI124" t="str">
            <v>Пассивное сальдо (КЗ и авансы полученные)</v>
          </cell>
        </row>
        <row r="125">
          <cell r="D125" t="str">
            <v>Итого за год</v>
          </cell>
          <cell r="E125" t="str">
            <v>В том числе по кварталам</v>
          </cell>
          <cell r="I125" t="str">
            <v>Итого за год</v>
          </cell>
          <cell r="J125" t="str">
            <v>В том числе по кварталам</v>
          </cell>
          <cell r="N125" t="str">
            <v>Итого за год</v>
          </cell>
          <cell r="O125" t="str">
            <v>В том числе по кварталам</v>
          </cell>
          <cell r="S125" t="str">
            <v>Итого за год</v>
          </cell>
          <cell r="T125" t="str">
            <v>В том числе по кварталам</v>
          </cell>
          <cell r="X125" t="str">
            <v>Итого за год</v>
          </cell>
          <cell r="Y125" t="str">
            <v>В том числе по кварталам</v>
          </cell>
          <cell r="AC125" t="str">
            <v>На начало года</v>
          </cell>
          <cell r="AD125" t="str">
            <v>На конец года</v>
          </cell>
          <cell r="AE125" t="str">
            <v>На конец периодов</v>
          </cell>
          <cell r="AI125" t="str">
            <v>На начало года</v>
          </cell>
          <cell r="AJ125" t="str">
            <v>На конец года</v>
          </cell>
          <cell r="AK125" t="str">
            <v>На конец периодов</v>
          </cell>
        </row>
        <row r="126">
          <cell r="E126" t="str">
            <v>I</v>
          </cell>
          <cell r="F126" t="str">
            <v>uu</v>
          </cell>
          <cell r="G126" t="str">
            <v>III</v>
          </cell>
          <cell r="H126" t="str">
            <v>IV</v>
          </cell>
          <cell r="J126" t="str">
            <v>I</v>
          </cell>
          <cell r="K126" t="str">
            <v>II</v>
          </cell>
          <cell r="L126" t="str">
            <v>III</v>
          </cell>
          <cell r="M126" t="str">
            <v>IV</v>
          </cell>
          <cell r="O126" t="str">
            <v>I</v>
          </cell>
          <cell r="P126" t="str">
            <v>II</v>
          </cell>
          <cell r="Q126" t="str">
            <v>III</v>
          </cell>
          <cell r="R126" t="str">
            <v>IV</v>
          </cell>
          <cell r="T126" t="str">
            <v>I</v>
          </cell>
          <cell r="U126" t="str">
            <v>II</v>
          </cell>
          <cell r="V126" t="str">
            <v>III</v>
          </cell>
          <cell r="W126" t="str">
            <v>IV</v>
          </cell>
          <cell r="Y126" t="str">
            <v>I</v>
          </cell>
          <cell r="Z126" t="str">
            <v>II</v>
          </cell>
          <cell r="AA126" t="str">
            <v>III</v>
          </cell>
          <cell r="AB126" t="str">
            <v>IV</v>
          </cell>
          <cell r="AE126" t="str">
            <v>I</v>
          </cell>
          <cell r="AF126" t="str">
            <v>II</v>
          </cell>
          <cell r="AG126" t="str">
            <v>III</v>
          </cell>
          <cell r="AH126" t="str">
            <v>IV</v>
          </cell>
          <cell r="AK126" t="str">
            <v>I</v>
          </cell>
          <cell r="AL126" t="str">
            <v>II</v>
          </cell>
          <cell r="AM126" t="str">
            <v>III</v>
          </cell>
          <cell r="AN126" t="str">
            <v>IV</v>
          </cell>
        </row>
        <row r="127">
          <cell r="B127">
            <v>1</v>
          </cell>
          <cell r="C127">
            <v>2</v>
          </cell>
          <cell r="D127">
            <v>3</v>
          </cell>
          <cell r="E127">
            <v>4</v>
          </cell>
          <cell r="F127">
            <v>5</v>
          </cell>
          <cell r="G127">
            <v>6</v>
          </cell>
          <cell r="H127">
            <v>7</v>
          </cell>
          <cell r="I127">
            <v>8</v>
          </cell>
          <cell r="J127">
            <v>9</v>
          </cell>
          <cell r="K127">
            <v>10</v>
          </cell>
          <cell r="L127">
            <v>11</v>
          </cell>
          <cell r="M127">
            <v>12</v>
          </cell>
          <cell r="N127">
            <v>13</v>
          </cell>
          <cell r="O127">
            <v>14</v>
          </cell>
          <cell r="P127">
            <v>15</v>
          </cell>
          <cell r="Q127">
            <v>16</v>
          </cell>
          <cell r="R127">
            <v>17</v>
          </cell>
          <cell r="S127">
            <v>18</v>
          </cell>
          <cell r="T127">
            <v>19</v>
          </cell>
          <cell r="U127">
            <v>20</v>
          </cell>
          <cell r="V127">
            <v>21</v>
          </cell>
          <cell r="W127">
            <v>22</v>
          </cell>
          <cell r="X127">
            <v>23</v>
          </cell>
          <cell r="Y127">
            <v>24</v>
          </cell>
          <cell r="Z127">
            <v>25</v>
          </cell>
          <cell r="AA127">
            <v>26</v>
          </cell>
          <cell r="AB127">
            <v>27</v>
          </cell>
          <cell r="AC127">
            <v>28</v>
          </cell>
          <cell r="AD127">
            <v>29</v>
          </cell>
          <cell r="AE127">
            <v>30</v>
          </cell>
          <cell r="AF127">
            <v>31</v>
          </cell>
          <cell r="AG127">
            <v>32</v>
          </cell>
          <cell r="AH127">
            <v>33</v>
          </cell>
          <cell r="AI127">
            <v>34</v>
          </cell>
          <cell r="AJ127">
            <v>35</v>
          </cell>
          <cell r="AK127">
            <v>36</v>
          </cell>
          <cell r="AL127">
            <v>37</v>
          </cell>
          <cell r="AM127">
            <v>38</v>
          </cell>
          <cell r="AN127">
            <v>39</v>
          </cell>
        </row>
        <row r="128">
          <cell r="B128" t="str">
            <v>III.</v>
          </cell>
          <cell r="C128" t="str">
            <v>ФИНАНСОВАЯ ДЕЯТЕЛЬНОСТЬ</v>
          </cell>
        </row>
        <row r="129">
          <cell r="B129" t="str">
            <v>11.</v>
          </cell>
          <cell r="C129" t="str">
            <v>Кредиты и займы (получение)</v>
          </cell>
          <cell r="D129">
            <v>2310900.9</v>
          </cell>
          <cell r="E129">
            <v>503457.5</v>
          </cell>
          <cell r="F129">
            <v>599279.69999999995</v>
          </cell>
          <cell r="G129">
            <v>776782.39999999991</v>
          </cell>
          <cell r="H129">
            <v>431381.3</v>
          </cell>
          <cell r="I129">
            <v>2310900.9</v>
          </cell>
          <cell r="J129">
            <v>503457.5</v>
          </cell>
          <cell r="K129">
            <v>599279.69999999995</v>
          </cell>
          <cell r="L129">
            <v>776782.39999999991</v>
          </cell>
          <cell r="M129">
            <v>431381.3</v>
          </cell>
          <cell r="N129">
            <v>2310900.9</v>
          </cell>
          <cell r="O129">
            <v>503457.5</v>
          </cell>
          <cell r="P129">
            <v>599279.69999999995</v>
          </cell>
          <cell r="Q129">
            <v>776782.39999999991</v>
          </cell>
          <cell r="R129">
            <v>431381.3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</row>
        <row r="130">
          <cell r="B130" t="str">
            <v>11.1</v>
          </cell>
          <cell r="C130" t="str">
            <v>Долгосрочные кредиты и займы</v>
          </cell>
          <cell r="D130">
            <v>764146</v>
          </cell>
          <cell r="E130">
            <v>93283</v>
          </cell>
          <cell r="F130">
            <v>135672</v>
          </cell>
          <cell r="G130">
            <v>291277.09999999998</v>
          </cell>
          <cell r="H130">
            <v>243913.9</v>
          </cell>
          <cell r="I130">
            <v>764146</v>
          </cell>
          <cell r="J130">
            <v>93283</v>
          </cell>
          <cell r="K130">
            <v>135672</v>
          </cell>
          <cell r="L130">
            <v>291277.09999999998</v>
          </cell>
          <cell r="M130">
            <v>243913.9</v>
          </cell>
          <cell r="N130">
            <v>764146</v>
          </cell>
          <cell r="O130">
            <v>93283</v>
          </cell>
          <cell r="P130">
            <v>135672</v>
          </cell>
          <cell r="Q130">
            <v>291277.09999999998</v>
          </cell>
          <cell r="R130">
            <v>243913.9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</row>
        <row r="131">
          <cell r="B131" t="str">
            <v>11.1.1</v>
          </cell>
          <cell r="C131" t="str">
            <v>Долгосрочные кредиты</v>
          </cell>
          <cell r="D131">
            <v>764146</v>
          </cell>
          <cell r="E131">
            <v>93283</v>
          </cell>
          <cell r="F131">
            <v>135672</v>
          </cell>
          <cell r="G131">
            <v>291277.09999999998</v>
          </cell>
          <cell r="H131">
            <v>243913.9</v>
          </cell>
          <cell r="I131">
            <v>764146</v>
          </cell>
          <cell r="J131">
            <v>93283</v>
          </cell>
          <cell r="K131">
            <v>135672</v>
          </cell>
          <cell r="L131">
            <v>291277.09999999998</v>
          </cell>
          <cell r="M131">
            <v>243913.9</v>
          </cell>
          <cell r="N131">
            <v>764146</v>
          </cell>
          <cell r="O131">
            <v>93283</v>
          </cell>
          <cell r="P131">
            <v>135672</v>
          </cell>
          <cell r="Q131">
            <v>291277.09999999998</v>
          </cell>
          <cell r="R131">
            <v>243913.9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</row>
        <row r="132">
          <cell r="B132" t="str">
            <v>11.1.1.1</v>
          </cell>
          <cell r="C132" t="str">
            <v>Долгосрочные кредиты ОАО РАО "ЕЭС России"</v>
          </cell>
          <cell r="D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S132">
            <v>0</v>
          </cell>
          <cell r="X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J132">
            <v>0</v>
          </cell>
        </row>
        <row r="133">
          <cell r="B133" t="str">
            <v>11.1.1.2</v>
          </cell>
          <cell r="C133" t="str">
            <v>Долгосрочные кредиты под поручительство ОАО РАО "ЕЭС России"</v>
          </cell>
          <cell r="D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S133">
            <v>0</v>
          </cell>
          <cell r="X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J133">
            <v>0</v>
          </cell>
        </row>
        <row r="134">
          <cell r="B134" t="str">
            <v>11.1.1.3</v>
          </cell>
          <cell r="C134" t="str">
            <v>Долгосрочные кредиты под поручительство ОГК/ТГК</v>
          </cell>
          <cell r="D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S134">
            <v>0</v>
          </cell>
          <cell r="X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J134">
            <v>0</v>
          </cell>
        </row>
        <row r="135">
          <cell r="B135" t="str">
            <v>11.1.1.4</v>
          </cell>
          <cell r="C135" t="str">
            <v>Долгосрочные кредиты (остальные)</v>
          </cell>
          <cell r="D135">
            <v>764146</v>
          </cell>
          <cell r="E135">
            <v>93283</v>
          </cell>
          <cell r="F135">
            <v>135672</v>
          </cell>
          <cell r="G135">
            <v>291277.09999999998</v>
          </cell>
          <cell r="H135">
            <v>243913.9</v>
          </cell>
          <cell r="I135">
            <v>764146</v>
          </cell>
          <cell r="J135">
            <v>93283</v>
          </cell>
          <cell r="K135">
            <v>135672</v>
          </cell>
          <cell r="L135">
            <v>291277.09999999998</v>
          </cell>
          <cell r="M135">
            <v>243913.9</v>
          </cell>
          <cell r="N135">
            <v>764146</v>
          </cell>
          <cell r="O135">
            <v>93283</v>
          </cell>
          <cell r="P135">
            <v>135672</v>
          </cell>
          <cell r="Q135">
            <v>291277.09999999998</v>
          </cell>
          <cell r="R135">
            <v>243913.9</v>
          </cell>
          <cell r="S135">
            <v>0</v>
          </cell>
          <cell r="X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J135">
            <v>0</v>
          </cell>
        </row>
        <row r="136">
          <cell r="B136" t="str">
            <v>11.1.2</v>
          </cell>
          <cell r="C136" t="str">
            <v>Долгосрочные займы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</row>
        <row r="137">
          <cell r="B137" t="str">
            <v>11.1.2.1</v>
          </cell>
          <cell r="C137" t="str">
            <v>Долгосрочные займы от ОГК/ТГК</v>
          </cell>
          <cell r="D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S137">
            <v>0</v>
          </cell>
          <cell r="X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J137">
            <v>0</v>
          </cell>
        </row>
        <row r="138">
          <cell r="B138" t="str">
            <v>11.1.2.2</v>
          </cell>
          <cell r="C138" t="str">
            <v>Облигационный заем (размещение)</v>
          </cell>
          <cell r="D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S138">
            <v>0</v>
          </cell>
          <cell r="X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J138">
            <v>0</v>
          </cell>
        </row>
        <row r="139">
          <cell r="B139" t="str">
            <v>11.1.2.3</v>
          </cell>
          <cell r="C139" t="str">
            <v>Долгосрочные займы (остальные)</v>
          </cell>
          <cell r="D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S139">
            <v>0</v>
          </cell>
          <cell r="X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J139">
            <v>0</v>
          </cell>
        </row>
        <row r="140">
          <cell r="B140" t="str">
            <v>11.2</v>
          </cell>
          <cell r="C140" t="str">
            <v>Краткосрочные кредиты и займы</v>
          </cell>
          <cell r="D140">
            <v>1546754.9</v>
          </cell>
          <cell r="E140">
            <v>410174.5</v>
          </cell>
          <cell r="F140">
            <v>463607.7</v>
          </cell>
          <cell r="G140">
            <v>485505.3</v>
          </cell>
          <cell r="H140">
            <v>187467.4</v>
          </cell>
          <cell r="I140">
            <v>1546754.9</v>
          </cell>
          <cell r="J140">
            <v>410174.5</v>
          </cell>
          <cell r="K140">
            <v>463607.7</v>
          </cell>
          <cell r="L140">
            <v>485505.3</v>
          </cell>
          <cell r="M140">
            <v>187467.4</v>
          </cell>
          <cell r="N140">
            <v>1546754.9</v>
          </cell>
          <cell r="O140">
            <v>410174.5</v>
          </cell>
          <cell r="P140">
            <v>463607.7</v>
          </cell>
          <cell r="Q140">
            <v>485505.3</v>
          </cell>
          <cell r="R140">
            <v>187467.4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</row>
        <row r="141">
          <cell r="B141" t="str">
            <v>11.2.1</v>
          </cell>
          <cell r="C141" t="str">
            <v>Краткосрочные кредиты</v>
          </cell>
          <cell r="D141">
            <v>1546754.9</v>
          </cell>
          <cell r="E141">
            <v>410174.5</v>
          </cell>
          <cell r="F141">
            <v>463607.7</v>
          </cell>
          <cell r="G141">
            <v>485505.3</v>
          </cell>
          <cell r="H141">
            <v>187467.4</v>
          </cell>
          <cell r="I141">
            <v>1546754.9</v>
          </cell>
          <cell r="J141">
            <v>410174.5</v>
          </cell>
          <cell r="K141">
            <v>463607.7</v>
          </cell>
          <cell r="L141">
            <v>485505.3</v>
          </cell>
          <cell r="M141">
            <v>187467.4</v>
          </cell>
          <cell r="N141">
            <v>1546754.9</v>
          </cell>
          <cell r="O141">
            <v>410174.5</v>
          </cell>
          <cell r="P141">
            <v>463607.7</v>
          </cell>
          <cell r="Q141">
            <v>485505.3</v>
          </cell>
          <cell r="R141">
            <v>187467.4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</row>
        <row r="142">
          <cell r="B142" t="str">
            <v>11.2.1.1</v>
          </cell>
          <cell r="C142" t="str">
            <v>Краткосрочные кредиты под поручительство ОАО РАО "ЕЭС России"</v>
          </cell>
          <cell r="D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S142">
            <v>0</v>
          </cell>
          <cell r="X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J142">
            <v>0</v>
          </cell>
        </row>
        <row r="143">
          <cell r="B143" t="str">
            <v>11.2.1.2</v>
          </cell>
          <cell r="C143" t="str">
            <v>Краткосрочные кредиты под поручительство ТГК/ОГК</v>
          </cell>
          <cell r="D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S143">
            <v>0</v>
          </cell>
          <cell r="X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J143">
            <v>0</v>
          </cell>
        </row>
        <row r="144">
          <cell r="B144" t="str">
            <v>11.2.1.3</v>
          </cell>
          <cell r="C144" t="str">
            <v>Краткосрочные кредиты (остальные)</v>
          </cell>
          <cell r="D144">
            <v>1546754.9</v>
          </cell>
          <cell r="E144">
            <v>410174.5</v>
          </cell>
          <cell r="F144">
            <v>463607.7</v>
          </cell>
          <cell r="G144">
            <v>485505.3</v>
          </cell>
          <cell r="H144">
            <v>187467.4</v>
          </cell>
          <cell r="I144">
            <v>1546754.9</v>
          </cell>
          <cell r="J144">
            <v>410174.5</v>
          </cell>
          <cell r="K144">
            <v>463607.7</v>
          </cell>
          <cell r="L144">
            <v>485505.3</v>
          </cell>
          <cell r="M144">
            <v>187467.4</v>
          </cell>
          <cell r="N144">
            <v>1546754.9</v>
          </cell>
          <cell r="O144">
            <v>410174.5</v>
          </cell>
          <cell r="P144">
            <v>463607.7</v>
          </cell>
          <cell r="Q144">
            <v>485505.3</v>
          </cell>
          <cell r="R144">
            <v>187467.4</v>
          </cell>
          <cell r="S144">
            <v>0</v>
          </cell>
          <cell r="X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J144">
            <v>0</v>
          </cell>
        </row>
        <row r="145">
          <cell r="B145" t="str">
            <v>11.2.2</v>
          </cell>
          <cell r="C145" t="str">
            <v>Краткосрочные займы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</row>
        <row r="146">
          <cell r="B146" t="str">
            <v>11.2.2.1</v>
          </cell>
          <cell r="C146" t="str">
            <v>Краткосрочные займы от ОГК/ТГК</v>
          </cell>
          <cell r="D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S146">
            <v>0</v>
          </cell>
          <cell r="X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J146">
            <v>0</v>
          </cell>
        </row>
        <row r="147">
          <cell r="B147" t="str">
            <v>11.2.2.2</v>
          </cell>
          <cell r="C147" t="str">
            <v>Краткосрочные займы (остальные)</v>
          </cell>
          <cell r="D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S147">
            <v>0</v>
          </cell>
          <cell r="X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J147">
            <v>0</v>
          </cell>
        </row>
        <row r="148">
          <cell r="B148" t="str">
            <v>11.2.2.3</v>
          </cell>
          <cell r="C148" t="str">
            <v>Векселя собственные (выданные)</v>
          </cell>
          <cell r="D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S148">
            <v>0</v>
          </cell>
          <cell r="X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J148">
            <v>0</v>
          </cell>
        </row>
        <row r="149">
          <cell r="B149" t="str">
            <v>12.</v>
          </cell>
          <cell r="C149" t="str">
            <v>Краткосрочные финансовые вложения (возврат)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</row>
        <row r="150">
          <cell r="B150" t="str">
            <v>12.1</v>
          </cell>
          <cell r="C150" t="str">
            <v>Акции (продажа)</v>
          </cell>
          <cell r="D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S150">
            <v>0</v>
          </cell>
          <cell r="X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J150">
            <v>0</v>
          </cell>
        </row>
        <row r="151">
          <cell r="B151" t="str">
            <v>12.2</v>
          </cell>
          <cell r="C151" t="str">
            <v>Векселя (предьявление к оплате)</v>
          </cell>
          <cell r="D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S151">
            <v>0</v>
          </cell>
          <cell r="X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J151">
            <v>0</v>
          </cell>
        </row>
        <row r="152">
          <cell r="B152" t="str">
            <v>12.3</v>
          </cell>
          <cell r="C152" t="str">
            <v>Депозит (возврат)</v>
          </cell>
          <cell r="D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S152">
            <v>0</v>
          </cell>
          <cell r="X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J152">
            <v>0</v>
          </cell>
        </row>
        <row r="153">
          <cell r="B153" t="str">
            <v>12.4</v>
          </cell>
          <cell r="C153" t="str">
            <v>Займы выданные (возврат)</v>
          </cell>
          <cell r="D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S153">
            <v>0</v>
          </cell>
          <cell r="X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J153">
            <v>0</v>
          </cell>
        </row>
        <row r="154">
          <cell r="B154" t="str">
            <v>12.5</v>
          </cell>
          <cell r="C154" t="str">
            <v>Реализация прочих краткосрочных финансовых вложений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S154">
            <v>0</v>
          </cell>
          <cell r="X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J154">
            <v>0</v>
          </cell>
        </row>
        <row r="155">
          <cell r="B155" t="str">
            <v>12а</v>
          </cell>
          <cell r="C155" t="str">
            <v>из строки 12 Вложение средств полученных от IPO (возврат)</v>
          </cell>
          <cell r="D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S155">
            <v>0</v>
          </cell>
          <cell r="X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J155">
            <v>0</v>
          </cell>
        </row>
        <row r="156">
          <cell r="B156" t="str">
            <v>13</v>
          </cell>
          <cell r="C156" t="str">
            <v>Эмиссия акций (размещение)</v>
          </cell>
          <cell r="D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S156">
            <v>0</v>
          </cell>
          <cell r="X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J156">
            <v>0</v>
          </cell>
        </row>
        <row r="157">
          <cell r="B157" t="str">
            <v>14</v>
          </cell>
          <cell r="C157" t="str">
            <v>Ожидаемый возврат уплаченных в счет выданных поручительств сумм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</row>
        <row r="158">
          <cell r="B158" t="str">
            <v>14.1</v>
          </cell>
          <cell r="C158" t="str">
            <v>по договорам в рамках ДДУ</v>
          </cell>
          <cell r="D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S158">
            <v>0</v>
          </cell>
          <cell r="X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J158">
            <v>0</v>
          </cell>
        </row>
        <row r="159">
          <cell r="B159" t="str">
            <v>14.2</v>
          </cell>
          <cell r="C159" t="str">
            <v>по прочим договорам</v>
          </cell>
          <cell r="D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S159">
            <v>0</v>
          </cell>
          <cell r="X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J159">
            <v>0</v>
          </cell>
        </row>
        <row r="160">
          <cell r="B160" t="str">
            <v>15</v>
          </cell>
          <cell r="C160" t="str">
            <v>Прочие поступления от финансовой деятельности *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</row>
        <row r="161">
          <cell r="B161" t="str">
            <v>16</v>
          </cell>
          <cell r="C161" t="str">
            <v>ВСЕГО ПРИХОД ОТ ФИНАНСОВОЙ ДЕЯТЕЛЬНОСТИ</v>
          </cell>
          <cell r="D161">
            <v>2310900.9</v>
          </cell>
          <cell r="E161">
            <v>503457.5</v>
          </cell>
          <cell r="F161">
            <v>599279.69999999995</v>
          </cell>
          <cell r="G161">
            <v>776782.39999999991</v>
          </cell>
          <cell r="H161">
            <v>431381.3</v>
          </cell>
          <cell r="I161">
            <v>2310900.9</v>
          </cell>
          <cell r="J161">
            <v>503457.5</v>
          </cell>
          <cell r="K161">
            <v>599279.69999999995</v>
          </cell>
          <cell r="L161">
            <v>776782.39999999991</v>
          </cell>
          <cell r="M161">
            <v>431381.3</v>
          </cell>
          <cell r="N161">
            <v>2310900.9</v>
          </cell>
          <cell r="O161">
            <v>503457.5</v>
          </cell>
          <cell r="P161">
            <v>599279.69999999995</v>
          </cell>
          <cell r="Q161">
            <v>776782.39999999991</v>
          </cell>
          <cell r="R161">
            <v>431381.3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</row>
        <row r="163">
          <cell r="B163" t="str">
            <v>IV.</v>
          </cell>
          <cell r="C163" t="str">
            <v>ИТОГО</v>
          </cell>
          <cell r="D163">
            <v>5621432.5680297585</v>
          </cell>
          <cell r="E163">
            <v>1360282.8455493823</v>
          </cell>
          <cell r="F163">
            <v>1411736.8757007662</v>
          </cell>
          <cell r="G163">
            <v>1583937.0638928753</v>
          </cell>
          <cell r="H163">
            <v>1265475.7828867349</v>
          </cell>
          <cell r="I163">
            <v>5584930.1999999993</v>
          </cell>
          <cell r="J163">
            <v>1310498.8000000003</v>
          </cell>
          <cell r="K163">
            <v>1414924.7999999998</v>
          </cell>
          <cell r="L163">
            <v>1542579.1999999997</v>
          </cell>
          <cell r="M163">
            <v>1316927.3999999999</v>
          </cell>
          <cell r="N163">
            <v>4462413.5</v>
          </cell>
          <cell r="O163">
            <v>1038321.1</v>
          </cell>
          <cell r="P163">
            <v>1158682.1000000001</v>
          </cell>
          <cell r="Q163">
            <v>1275199.2</v>
          </cell>
          <cell r="R163">
            <v>990211.10000000009</v>
          </cell>
          <cell r="S163">
            <v>1122516.7</v>
          </cell>
          <cell r="T163">
            <v>272177.7</v>
          </cell>
          <cell r="U163">
            <v>256242.69999999998</v>
          </cell>
          <cell r="V163">
            <v>267380</v>
          </cell>
          <cell r="W163">
            <v>326716.3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41192.400000000001</v>
          </cell>
          <cell r="AD163">
            <v>55214.368029758713</v>
          </cell>
          <cell r="AE163">
            <v>78961.145549382243</v>
          </cell>
          <cell r="AF163">
            <v>75137.321250148365</v>
          </cell>
          <cell r="AG163">
            <v>98171.685143023758</v>
          </cell>
          <cell r="AH163">
            <v>55214.368029758713</v>
          </cell>
          <cell r="AI163">
            <v>44897.4</v>
          </cell>
          <cell r="AJ163">
            <v>22417</v>
          </cell>
          <cell r="AK163">
            <v>32882.1</v>
          </cell>
          <cell r="AL163">
            <v>32246.2</v>
          </cell>
          <cell r="AM163">
            <v>13922.699999999999</v>
          </cell>
          <cell r="AN163">
            <v>22417</v>
          </cell>
        </row>
        <row r="164">
          <cell r="C164" t="str">
            <v>* Приводить постатейную разбивку в отдельной таблице</v>
          </cell>
        </row>
        <row r="165">
          <cell r="B165" t="str">
            <v>V.</v>
          </cell>
          <cell r="C165" t="str">
            <v>ОСТАТОК ДС</v>
          </cell>
        </row>
        <row r="166">
          <cell r="D166" t="str">
            <v>за год</v>
          </cell>
          <cell r="E166" t="str">
            <v>I кв.</v>
          </cell>
          <cell r="F166" t="str">
            <v>uu кв.</v>
          </cell>
          <cell r="G166" t="str">
            <v>III кв.</v>
          </cell>
          <cell r="H166" t="str">
            <v>IV кв.</v>
          </cell>
          <cell r="R166" t="str">
            <v>Примечания</v>
          </cell>
        </row>
        <row r="167">
          <cell r="C167" t="str">
            <v>На начало периода</v>
          </cell>
          <cell r="D167">
            <v>322</v>
          </cell>
          <cell r="E167">
            <v>322</v>
          </cell>
          <cell r="F167">
            <v>-33411.000000000116</v>
          </cell>
          <cell r="G167">
            <v>8186.8999999999069</v>
          </cell>
          <cell r="H167">
            <v>-24705.200000000186</v>
          </cell>
        </row>
        <row r="168">
          <cell r="C168" t="str">
            <v>Итого приток ДС (из листа приток)</v>
          </cell>
          <cell r="D168">
            <v>4462413.5</v>
          </cell>
          <cell r="E168">
            <v>1038321.1</v>
          </cell>
          <cell r="F168">
            <v>1158682.1000000001</v>
          </cell>
          <cell r="G168">
            <v>1275199.2</v>
          </cell>
          <cell r="H168">
            <v>990211.10000000009</v>
          </cell>
        </row>
        <row r="169">
          <cell r="C169" t="str">
            <v>Итого отток ДС (из листа отток)</v>
          </cell>
          <cell r="D169">
            <v>4541997.4000000004</v>
          </cell>
          <cell r="E169">
            <v>1072054.1000000001</v>
          </cell>
          <cell r="F169">
            <v>1117084.2000000002</v>
          </cell>
          <cell r="G169">
            <v>1308091.3</v>
          </cell>
          <cell r="H169">
            <v>1044767.8</v>
          </cell>
        </row>
        <row r="170">
          <cell r="C170" t="str">
            <v>На конец периода</v>
          </cell>
          <cell r="D170">
            <v>-79261.90000000014</v>
          </cell>
          <cell r="E170">
            <v>-33411.000000000116</v>
          </cell>
          <cell r="F170">
            <v>8186.8999999999069</v>
          </cell>
          <cell r="G170">
            <v>-24705.200000000186</v>
          </cell>
          <cell r="H170">
            <v>-79261.90000000014</v>
          </cell>
        </row>
        <row r="172">
          <cell r="B172" t="str">
            <v>VI.</v>
          </cell>
          <cell r="C172" t="str">
            <v>Контроль остатка неденежных средств</v>
          </cell>
        </row>
        <row r="173">
          <cell r="D173" t="str">
            <v>за год</v>
          </cell>
          <cell r="E173" t="str">
            <v>I кв.</v>
          </cell>
          <cell r="F173" t="str">
            <v>uu кв.</v>
          </cell>
          <cell r="G173" t="str">
            <v>III кв.</v>
          </cell>
          <cell r="H173" t="str">
            <v>IV кв.</v>
          </cell>
        </row>
        <row r="174">
          <cell r="C174" t="str">
            <v>На начало периода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</row>
        <row r="175">
          <cell r="C175" t="str">
            <v>Итого приток неденежных средств (из листа приток)</v>
          </cell>
          <cell r="D175">
            <v>1122516.7</v>
          </cell>
          <cell r="E175">
            <v>272177.7</v>
          </cell>
          <cell r="F175">
            <v>256242.69999999998</v>
          </cell>
          <cell r="G175">
            <v>267380</v>
          </cell>
          <cell r="H175">
            <v>326716.3</v>
          </cell>
        </row>
        <row r="176">
          <cell r="C176" t="str">
            <v>Итого отток неденежных средств (из листа отток)</v>
          </cell>
          <cell r="D176">
            <v>1086816.7</v>
          </cell>
          <cell r="E176">
            <v>272177.7</v>
          </cell>
          <cell r="F176">
            <v>256242.7</v>
          </cell>
          <cell r="G176">
            <v>267380</v>
          </cell>
          <cell r="H176">
            <v>291016.3</v>
          </cell>
        </row>
        <row r="177">
          <cell r="C177" t="str">
            <v>На конец периода</v>
          </cell>
          <cell r="D177">
            <v>35700</v>
          </cell>
          <cell r="E177">
            <v>0</v>
          </cell>
          <cell r="F177">
            <v>0</v>
          </cell>
          <cell r="G177">
            <v>0</v>
          </cell>
          <cell r="H177">
            <v>35700</v>
          </cell>
        </row>
        <row r="180">
          <cell r="B180" t="str">
            <v>№ п/п</v>
          </cell>
          <cell r="C180" t="str">
            <v>Наименование статей</v>
          </cell>
          <cell r="D180" t="str">
            <v>Выручка или возникновение прочих оснований для поступления</v>
          </cell>
          <cell r="I180" t="str">
            <v>Общий объем поступления (в т.ч. ДС и неденежные расчеты)</v>
          </cell>
          <cell r="N180" t="str">
            <v>в т.ч. поступление ДС</v>
          </cell>
          <cell r="S180" t="str">
            <v>в т.ч. неденежные расчеты</v>
          </cell>
          <cell r="X180" t="str">
            <v>Списание / восстановление задолженности</v>
          </cell>
          <cell r="AC180" t="str">
            <v>Активное сальдо (дебиторская задолженность)</v>
          </cell>
          <cell r="AI180" t="str">
            <v>Пассивное сальдо (КЗ и авансы полученные)</v>
          </cell>
        </row>
        <row r="181">
          <cell r="D181" t="str">
            <v>Итого за год</v>
          </cell>
          <cell r="E181" t="str">
            <v>В том числе по кварталам</v>
          </cell>
          <cell r="I181" t="str">
            <v>Итого за год</v>
          </cell>
          <cell r="J181" t="str">
            <v>В том числе по кварталам</v>
          </cell>
          <cell r="N181" t="str">
            <v>Итого за год</v>
          </cell>
          <cell r="O181" t="str">
            <v>В том числе по кварталам</v>
          </cell>
          <cell r="S181" t="str">
            <v>Итого за год</v>
          </cell>
          <cell r="T181" t="str">
            <v>В том числе по кварталам</v>
          </cell>
          <cell r="X181" t="str">
            <v>Итого за год</v>
          </cell>
          <cell r="Y181" t="str">
            <v>В том числе по кварталам</v>
          </cell>
          <cell r="AC181" t="str">
            <v>На начало года</v>
          </cell>
          <cell r="AD181" t="str">
            <v>На конец года</v>
          </cell>
          <cell r="AE181" t="str">
            <v>На конец периодов</v>
          </cell>
          <cell r="AI181" t="str">
            <v>На начало года</v>
          </cell>
          <cell r="AJ181" t="str">
            <v>На конец года</v>
          </cell>
          <cell r="AK181" t="str">
            <v>На конец периодов</v>
          </cell>
        </row>
        <row r="182">
          <cell r="E182" t="str">
            <v>I</v>
          </cell>
          <cell r="F182" t="str">
            <v>uu</v>
          </cell>
          <cell r="G182" t="str">
            <v>III</v>
          </cell>
          <cell r="H182" t="str">
            <v>IV</v>
          </cell>
          <cell r="J182" t="str">
            <v>I</v>
          </cell>
          <cell r="K182" t="str">
            <v>II</v>
          </cell>
          <cell r="L182" t="str">
            <v>III</v>
          </cell>
          <cell r="M182" t="str">
            <v>IV</v>
          </cell>
          <cell r="O182" t="str">
            <v>I</v>
          </cell>
          <cell r="P182" t="str">
            <v>II</v>
          </cell>
          <cell r="Q182" t="str">
            <v>III</v>
          </cell>
          <cell r="R182" t="str">
            <v>IV</v>
          </cell>
          <cell r="T182" t="str">
            <v>I</v>
          </cell>
          <cell r="U182" t="str">
            <v>II</v>
          </cell>
          <cell r="V182" t="str">
            <v>III</v>
          </cell>
          <cell r="W182" t="str">
            <v>IV</v>
          </cell>
          <cell r="Y182" t="str">
            <v>I</v>
          </cell>
          <cell r="Z182" t="str">
            <v>II</v>
          </cell>
          <cell r="AA182" t="str">
            <v>III</v>
          </cell>
          <cell r="AB182" t="str">
            <v>IV</v>
          </cell>
          <cell r="AE182" t="str">
            <v>I</v>
          </cell>
          <cell r="AF182" t="str">
            <v>II</v>
          </cell>
          <cell r="AG182" t="str">
            <v>III</v>
          </cell>
          <cell r="AH182" t="str">
            <v>IV</v>
          </cell>
          <cell r="AK182" t="str">
            <v>I</v>
          </cell>
          <cell r="AL182" t="str">
            <v>II</v>
          </cell>
          <cell r="AM182" t="str">
            <v>III</v>
          </cell>
          <cell r="AN182" t="str">
            <v>IV</v>
          </cell>
        </row>
        <row r="183">
          <cell r="B183">
            <v>1</v>
          </cell>
          <cell r="C183">
            <v>2</v>
          </cell>
          <cell r="D183">
            <v>3</v>
          </cell>
          <cell r="E183">
            <v>4</v>
          </cell>
          <cell r="F183">
            <v>5</v>
          </cell>
          <cell r="G183">
            <v>6</v>
          </cell>
          <cell r="H183">
            <v>7</v>
          </cell>
          <cell r="I183">
            <v>8</v>
          </cell>
          <cell r="J183">
            <v>9</v>
          </cell>
          <cell r="K183">
            <v>10</v>
          </cell>
          <cell r="L183">
            <v>11</v>
          </cell>
          <cell r="M183">
            <v>12</v>
          </cell>
          <cell r="N183">
            <v>13</v>
          </cell>
          <cell r="O183">
            <v>14</v>
          </cell>
          <cell r="P183">
            <v>15</v>
          </cell>
          <cell r="Q183">
            <v>16</v>
          </cell>
          <cell r="R183">
            <v>17</v>
          </cell>
          <cell r="S183">
            <v>18</v>
          </cell>
          <cell r="T183">
            <v>19</v>
          </cell>
          <cell r="U183">
            <v>20</v>
          </cell>
          <cell r="V183">
            <v>21</v>
          </cell>
          <cell r="W183">
            <v>22</v>
          </cell>
          <cell r="X183">
            <v>23</v>
          </cell>
          <cell r="Y183">
            <v>24</v>
          </cell>
          <cell r="Z183">
            <v>25</v>
          </cell>
          <cell r="AA183">
            <v>26</v>
          </cell>
          <cell r="AB183">
            <v>27</v>
          </cell>
          <cell r="AC183">
            <v>28</v>
          </cell>
          <cell r="AD183">
            <v>29</v>
          </cell>
          <cell r="AE183">
            <v>30</v>
          </cell>
          <cell r="AF183">
            <v>31</v>
          </cell>
          <cell r="AG183">
            <v>32</v>
          </cell>
          <cell r="AH183">
            <v>33</v>
          </cell>
          <cell r="AI183">
            <v>34</v>
          </cell>
          <cell r="AJ183">
            <v>35</v>
          </cell>
          <cell r="AK183">
            <v>36</v>
          </cell>
          <cell r="AL183">
            <v>37</v>
          </cell>
          <cell r="AM183">
            <v>38</v>
          </cell>
          <cell r="AN183">
            <v>39</v>
          </cell>
        </row>
        <row r="184">
          <cell r="B184" t="str">
            <v>5.4.</v>
          </cell>
          <cell r="C184" t="str">
            <v>Прочие виды деятельности промышленного характера*</v>
          </cell>
          <cell r="D184">
            <v>8442.8943399999989</v>
          </cell>
          <cell r="E184">
            <v>2810.89102</v>
          </cell>
          <cell r="F184">
            <v>189</v>
          </cell>
          <cell r="G184">
            <v>1045.80332</v>
          </cell>
          <cell r="H184">
            <v>4397.2</v>
          </cell>
          <cell r="I184">
            <v>18255.599999999999</v>
          </cell>
          <cell r="J184">
            <v>7683.5</v>
          </cell>
          <cell r="K184">
            <v>3088.7000000000003</v>
          </cell>
          <cell r="L184">
            <v>1372.4</v>
          </cell>
          <cell r="M184">
            <v>6111</v>
          </cell>
          <cell r="N184">
            <v>18255.599999999999</v>
          </cell>
          <cell r="O184">
            <v>7683.5</v>
          </cell>
          <cell r="P184">
            <v>3088.7000000000003</v>
          </cell>
          <cell r="Q184">
            <v>1372.4</v>
          </cell>
          <cell r="R184">
            <v>6111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12090.7</v>
          </cell>
          <cell r="AD184">
            <v>2273.0943399999978</v>
          </cell>
          <cell r="AE184">
            <v>9853.4910199999995</v>
          </cell>
          <cell r="AF184">
            <v>6988.591019999998</v>
          </cell>
          <cell r="AG184">
            <v>7574.394339999998</v>
          </cell>
          <cell r="AH184">
            <v>2273.0943399999978</v>
          </cell>
          <cell r="AI184">
            <v>67</v>
          </cell>
          <cell r="AJ184">
            <v>62.1</v>
          </cell>
          <cell r="AK184">
            <v>2702.4</v>
          </cell>
          <cell r="AL184">
            <v>2737.2</v>
          </cell>
          <cell r="AM184">
            <v>3649.6</v>
          </cell>
          <cell r="AN184">
            <v>62.1</v>
          </cell>
        </row>
        <row r="185">
          <cell r="B185" t="str">
            <v>5.4.1.</v>
          </cell>
          <cell r="C185" t="str">
            <v>по видам 1</v>
          </cell>
          <cell r="D185">
            <v>8442.8943399999989</v>
          </cell>
          <cell r="E185">
            <v>2810.89102</v>
          </cell>
          <cell r="F185">
            <v>189</v>
          </cell>
          <cell r="G185">
            <v>1045.80332</v>
          </cell>
          <cell r="H185">
            <v>4397.2</v>
          </cell>
          <cell r="I185">
            <v>18255.599999999999</v>
          </cell>
          <cell r="J185">
            <v>7683.5</v>
          </cell>
          <cell r="K185">
            <v>3088.7000000000003</v>
          </cell>
          <cell r="L185">
            <v>1372.4</v>
          </cell>
          <cell r="M185">
            <v>6111</v>
          </cell>
          <cell r="N185">
            <v>18255.599999999999</v>
          </cell>
          <cell r="O185">
            <v>7683.5</v>
          </cell>
          <cell r="P185">
            <v>3088.7000000000003</v>
          </cell>
          <cell r="Q185">
            <v>1372.4</v>
          </cell>
          <cell r="R185">
            <v>6111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12090.7</v>
          </cell>
          <cell r="AD185">
            <v>2273.0943399999978</v>
          </cell>
          <cell r="AE185">
            <v>9853.4910199999995</v>
          </cell>
          <cell r="AF185">
            <v>6988.591019999998</v>
          </cell>
          <cell r="AG185">
            <v>7574.394339999998</v>
          </cell>
          <cell r="AH185">
            <v>2273.0943399999978</v>
          </cell>
          <cell r="AI185">
            <v>67</v>
          </cell>
          <cell r="AJ185">
            <v>62.1</v>
          </cell>
          <cell r="AK185">
            <v>2702.4</v>
          </cell>
          <cell r="AL185">
            <v>2737.2</v>
          </cell>
          <cell r="AM185">
            <v>3649.6</v>
          </cell>
          <cell r="AN185">
            <v>62.1</v>
          </cell>
        </row>
        <row r="186">
          <cell r="B186" t="str">
            <v>5.4.2.</v>
          </cell>
          <cell r="C186" t="str">
            <v>по видам 2</v>
          </cell>
          <cell r="S186">
            <v>0</v>
          </cell>
          <cell r="X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J186">
            <v>0</v>
          </cell>
        </row>
        <row r="187">
          <cell r="B187" t="str">
            <v>5.4.3.</v>
          </cell>
          <cell r="C187" t="str">
            <v>по видам 3</v>
          </cell>
          <cell r="S187">
            <v>0</v>
          </cell>
          <cell r="X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J187">
            <v>0</v>
          </cell>
        </row>
        <row r="188">
          <cell r="B188" t="str">
            <v>5.4.4.</v>
          </cell>
          <cell r="C188" t="str">
            <v>прочие другие</v>
          </cell>
          <cell r="S188">
            <v>0</v>
          </cell>
          <cell r="X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J188">
            <v>0</v>
          </cell>
        </row>
        <row r="189">
          <cell r="B189" t="str">
            <v>5.4.5.</v>
          </cell>
          <cell r="C189" t="str">
            <v>поверка приборов,установка счетчиков</v>
          </cell>
          <cell r="S189">
            <v>0</v>
          </cell>
          <cell r="X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J189">
            <v>0</v>
          </cell>
        </row>
        <row r="190">
          <cell r="B190" t="str">
            <v>5.4.6.</v>
          </cell>
          <cell r="C190" t="str">
            <v>Перенос линий</v>
          </cell>
          <cell r="S190">
            <v>0</v>
          </cell>
          <cell r="X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J190">
            <v>0</v>
          </cell>
        </row>
        <row r="192">
          <cell r="B192" t="str">
            <v>6.3.</v>
          </cell>
          <cell r="C192" t="str">
            <v>Прочая непрофильная продукция по видам: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</row>
        <row r="193">
          <cell r="B193" t="str">
            <v>6.3.1.</v>
          </cell>
          <cell r="C193" t="str">
            <v>по видам 1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S193">
            <v>0</v>
          </cell>
          <cell r="X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J193">
            <v>0</v>
          </cell>
        </row>
        <row r="194">
          <cell r="B194" t="str">
            <v>6.3.2.</v>
          </cell>
          <cell r="C194" t="str">
            <v>по видам 2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S194">
            <v>0</v>
          </cell>
          <cell r="X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J194">
            <v>0</v>
          </cell>
        </row>
        <row r="195">
          <cell r="B195" t="str">
            <v>6.3.3.</v>
          </cell>
          <cell r="C195" t="str">
            <v>по видам 3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S195">
            <v>0</v>
          </cell>
          <cell r="X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J195">
            <v>0</v>
          </cell>
        </row>
        <row r="196">
          <cell r="B196" t="str">
            <v>6.3.4.</v>
          </cell>
          <cell r="C196" t="str">
            <v>по видам 4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S196">
            <v>0</v>
          </cell>
          <cell r="X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J196">
            <v>0</v>
          </cell>
        </row>
        <row r="197">
          <cell r="B197" t="str">
            <v>6.3.5.</v>
          </cell>
          <cell r="C197" t="str">
            <v>по видам 5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S197">
            <v>0</v>
          </cell>
          <cell r="X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J197">
            <v>0</v>
          </cell>
        </row>
        <row r="198">
          <cell r="B198" t="str">
            <v>6.3.6.</v>
          </cell>
          <cell r="C198" t="str">
            <v>по видам прочие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S198">
            <v>0</v>
          </cell>
          <cell r="X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J198">
            <v>0</v>
          </cell>
        </row>
        <row r="200">
          <cell r="B200" t="str">
            <v>7.9</v>
          </cell>
          <cell r="C200" t="str">
            <v xml:space="preserve"> прочие доходы (чрезвычайные)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</row>
        <row r="201">
          <cell r="B201" t="str">
            <v>7.9.1</v>
          </cell>
          <cell r="C201" t="str">
            <v>N1 (наименование)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S201">
            <v>0</v>
          </cell>
          <cell r="X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J201">
            <v>0</v>
          </cell>
        </row>
        <row r="202">
          <cell r="B202" t="str">
            <v>7.9.2</v>
          </cell>
          <cell r="C202" t="str">
            <v>N2 (наименование)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S202">
            <v>0</v>
          </cell>
          <cell r="X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J202">
            <v>0</v>
          </cell>
        </row>
        <row r="203">
          <cell r="B203" t="str">
            <v>7.9.3</v>
          </cell>
          <cell r="C203" t="str">
            <v>N3 (наименование)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S203">
            <v>0</v>
          </cell>
          <cell r="X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J203">
            <v>0</v>
          </cell>
        </row>
        <row r="204">
          <cell r="B204" t="str">
            <v>7.9.4</v>
          </cell>
          <cell r="C204" t="str">
            <v>N4 (наименование)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S204">
            <v>0</v>
          </cell>
          <cell r="X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  <cell r="AJ204">
            <v>0</v>
          </cell>
        </row>
        <row r="205">
          <cell r="B205" t="str">
            <v>7.9.5</v>
          </cell>
          <cell r="C205" t="str">
            <v>N5 (наименование)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S205">
            <v>0</v>
          </cell>
          <cell r="X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J205">
            <v>0</v>
          </cell>
        </row>
        <row r="206">
          <cell r="B206" t="str">
            <v>7.9.6</v>
          </cell>
          <cell r="C206" t="str">
            <v>N6 (наименование)</v>
          </cell>
          <cell r="D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S206">
            <v>0</v>
          </cell>
          <cell r="X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J206">
            <v>0</v>
          </cell>
        </row>
        <row r="207">
          <cell r="B207" t="str">
            <v>7.9.7</v>
          </cell>
          <cell r="C207" t="str">
            <v>N7 (наименование)</v>
          </cell>
          <cell r="D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S207">
            <v>0</v>
          </cell>
          <cell r="X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J207">
            <v>0</v>
          </cell>
        </row>
        <row r="208">
          <cell r="B208" t="str">
            <v>7.9.8</v>
          </cell>
          <cell r="C208" t="str">
            <v>N8 (наименование)</v>
          </cell>
          <cell r="D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S208">
            <v>0</v>
          </cell>
          <cell r="X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J208">
            <v>0</v>
          </cell>
        </row>
        <row r="209">
          <cell r="B209" t="str">
            <v>7.9.9</v>
          </cell>
          <cell r="C209" t="str">
            <v>N9 (наименование)</v>
          </cell>
          <cell r="D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S209">
            <v>0</v>
          </cell>
          <cell r="X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J209">
            <v>0</v>
          </cell>
        </row>
        <row r="210">
          <cell r="B210" t="str">
            <v>7.9.10</v>
          </cell>
          <cell r="C210" t="str">
            <v>Остальное (меньше 5% от суммы по строке)</v>
          </cell>
          <cell r="D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S210">
            <v>0</v>
          </cell>
          <cell r="X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J210">
            <v>0</v>
          </cell>
        </row>
        <row r="212">
          <cell r="B212" t="str">
            <v>7.10</v>
          </cell>
          <cell r="C212" t="str">
            <v>Другие прочие доходы</v>
          </cell>
          <cell r="D212">
            <v>7003.1756000000005</v>
          </cell>
          <cell r="E212">
            <v>845.97</v>
          </cell>
          <cell r="F212">
            <v>1669.3274000000001</v>
          </cell>
          <cell r="G212">
            <v>1475.08</v>
          </cell>
          <cell r="H212">
            <v>3012.7981999999997</v>
          </cell>
          <cell r="I212">
            <v>3010.2</v>
          </cell>
          <cell r="J212">
            <v>407</v>
          </cell>
          <cell r="K212">
            <v>791.5</v>
          </cell>
          <cell r="L212">
            <v>1184.9000000000001</v>
          </cell>
          <cell r="M212">
            <v>626.79999999999995</v>
          </cell>
          <cell r="N212">
            <v>3010.2</v>
          </cell>
          <cell r="O212">
            <v>407</v>
          </cell>
          <cell r="P212">
            <v>791.5</v>
          </cell>
          <cell r="Q212">
            <v>1184.9000000000001</v>
          </cell>
          <cell r="R212">
            <v>626.79999999999995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133</v>
          </cell>
          <cell r="AD212">
            <v>4064.0755999999997</v>
          </cell>
          <cell r="AE212">
            <v>526.57000000000005</v>
          </cell>
          <cell r="AF212">
            <v>1404.3974000000003</v>
          </cell>
          <cell r="AG212">
            <v>1735.6774</v>
          </cell>
          <cell r="AH212">
            <v>4064.0755999999997</v>
          </cell>
          <cell r="AI212">
            <v>61.9</v>
          </cell>
          <cell r="AJ212">
            <v>0</v>
          </cell>
          <cell r="AK212">
            <v>16.5</v>
          </cell>
          <cell r="AL212">
            <v>16.5</v>
          </cell>
          <cell r="AM212">
            <v>57.6</v>
          </cell>
          <cell r="AN212">
            <v>0</v>
          </cell>
        </row>
        <row r="213">
          <cell r="B213" t="str">
            <v>7.10.1</v>
          </cell>
          <cell r="C213" t="str">
            <v>N1 (наименование)</v>
          </cell>
          <cell r="S213">
            <v>0</v>
          </cell>
          <cell r="X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J213">
            <v>0</v>
          </cell>
        </row>
        <row r="214">
          <cell r="B214" t="str">
            <v>7.10.2</v>
          </cell>
          <cell r="C214" t="str">
            <v>прочие</v>
          </cell>
          <cell r="D214">
            <v>7003.1756000000005</v>
          </cell>
          <cell r="E214">
            <v>845.97</v>
          </cell>
          <cell r="F214">
            <v>1669.3274000000001</v>
          </cell>
          <cell r="G214">
            <v>1475.08</v>
          </cell>
          <cell r="H214">
            <v>3012.7981999999997</v>
          </cell>
          <cell r="I214">
            <v>3010.2</v>
          </cell>
          <cell r="J214">
            <v>407</v>
          </cell>
          <cell r="K214">
            <v>791.5</v>
          </cell>
          <cell r="L214">
            <v>1184.9000000000001</v>
          </cell>
          <cell r="M214">
            <v>626.79999999999995</v>
          </cell>
          <cell r="N214">
            <v>3010.2</v>
          </cell>
          <cell r="O214">
            <v>407</v>
          </cell>
          <cell r="P214">
            <v>791.5</v>
          </cell>
          <cell r="Q214">
            <v>1184.9000000000001</v>
          </cell>
          <cell r="R214">
            <v>626.79999999999995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133</v>
          </cell>
          <cell r="AD214">
            <v>4064.0755999999997</v>
          </cell>
          <cell r="AE214">
            <v>526.57000000000005</v>
          </cell>
          <cell r="AF214">
            <v>1404.3974000000003</v>
          </cell>
          <cell r="AG214">
            <v>1735.6774</v>
          </cell>
          <cell r="AH214">
            <v>4064.0755999999997</v>
          </cell>
          <cell r="AI214">
            <v>61.9</v>
          </cell>
          <cell r="AJ214">
            <v>0</v>
          </cell>
          <cell r="AK214">
            <v>16.5</v>
          </cell>
          <cell r="AL214">
            <v>16.5</v>
          </cell>
          <cell r="AM214">
            <v>57.6</v>
          </cell>
        </row>
        <row r="215">
          <cell r="B215" t="str">
            <v>7.10.3</v>
          </cell>
          <cell r="C215" t="str">
            <v>N3 (наименование)</v>
          </cell>
          <cell r="S215">
            <v>0</v>
          </cell>
          <cell r="X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J215">
            <v>0</v>
          </cell>
        </row>
        <row r="216">
          <cell r="B216" t="str">
            <v>7.10.4</v>
          </cell>
          <cell r="C216" t="str">
            <v>N4 (наименование)</v>
          </cell>
          <cell r="S216">
            <v>0</v>
          </cell>
          <cell r="X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0</v>
          </cell>
          <cell r="AJ216">
            <v>0</v>
          </cell>
        </row>
        <row r="217">
          <cell r="B217" t="str">
            <v>7.10.5</v>
          </cell>
          <cell r="C217" t="str">
            <v>N5 (наименование)</v>
          </cell>
          <cell r="S217">
            <v>0</v>
          </cell>
          <cell r="X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J217">
            <v>0</v>
          </cell>
        </row>
        <row r="218">
          <cell r="B218" t="str">
            <v>7.10.6</v>
          </cell>
          <cell r="C218" t="str">
            <v>N6 (наименование)</v>
          </cell>
          <cell r="S218">
            <v>0</v>
          </cell>
          <cell r="X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J218">
            <v>0</v>
          </cell>
        </row>
        <row r="219">
          <cell r="B219" t="str">
            <v>7.10.7</v>
          </cell>
          <cell r="C219" t="str">
            <v>N7 (наименование)</v>
          </cell>
          <cell r="S219">
            <v>0</v>
          </cell>
          <cell r="X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J219">
            <v>0</v>
          </cell>
        </row>
        <row r="220">
          <cell r="B220" t="str">
            <v>7.10.8</v>
          </cell>
          <cell r="C220" t="str">
            <v>N8 (наименование)</v>
          </cell>
          <cell r="S220">
            <v>0</v>
          </cell>
          <cell r="X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  <cell r="AJ220">
            <v>0</v>
          </cell>
        </row>
        <row r="221">
          <cell r="B221" t="str">
            <v>7.10.9</v>
          </cell>
          <cell r="C221" t="str">
            <v>N9 (наименование)</v>
          </cell>
          <cell r="S221">
            <v>0</v>
          </cell>
          <cell r="X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J221">
            <v>0</v>
          </cell>
        </row>
        <row r="222">
          <cell r="B222" t="str">
            <v>7.10.10</v>
          </cell>
          <cell r="C222" t="str">
            <v>Остальное (меньше 5% от суммы по строке)</v>
          </cell>
          <cell r="S222">
            <v>0</v>
          </cell>
          <cell r="X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J222">
            <v>0</v>
          </cell>
        </row>
        <row r="224">
          <cell r="B224" t="str">
            <v>10.3</v>
          </cell>
          <cell r="C224" t="str">
            <v>Прочие поступления по инвестиционной деятельности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</row>
        <row r="225">
          <cell r="B225" t="str">
            <v>10.3.1</v>
          </cell>
          <cell r="C225" t="str">
            <v>N1 (наименование)</v>
          </cell>
          <cell r="D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S225">
            <v>0</v>
          </cell>
          <cell r="X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J225">
            <v>0</v>
          </cell>
        </row>
        <row r="226">
          <cell r="B226" t="str">
            <v>10.3.2</v>
          </cell>
          <cell r="C226" t="str">
            <v>N2 (наименование)</v>
          </cell>
          <cell r="D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S226">
            <v>0</v>
          </cell>
          <cell r="X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  <cell r="AJ226">
            <v>0</v>
          </cell>
        </row>
        <row r="227">
          <cell r="B227" t="str">
            <v>10.3.3</v>
          </cell>
          <cell r="C227" t="str">
            <v>N3 (наименование)</v>
          </cell>
          <cell r="D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S227">
            <v>0</v>
          </cell>
          <cell r="X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J227">
            <v>0</v>
          </cell>
        </row>
        <row r="228">
          <cell r="B228" t="str">
            <v>10.3.4</v>
          </cell>
          <cell r="C228" t="str">
            <v>N4 (наименование)</v>
          </cell>
          <cell r="D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S228">
            <v>0</v>
          </cell>
          <cell r="X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J228">
            <v>0</v>
          </cell>
        </row>
        <row r="229">
          <cell r="B229" t="str">
            <v>10.3.5</v>
          </cell>
          <cell r="C229" t="str">
            <v>N5 (наименование)</v>
          </cell>
          <cell r="D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S229">
            <v>0</v>
          </cell>
          <cell r="X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J229">
            <v>0</v>
          </cell>
        </row>
        <row r="230">
          <cell r="B230" t="str">
            <v>10.3.6</v>
          </cell>
          <cell r="C230" t="str">
            <v>N6 (наименование)</v>
          </cell>
          <cell r="D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S230">
            <v>0</v>
          </cell>
          <cell r="X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J230">
            <v>0</v>
          </cell>
        </row>
        <row r="231">
          <cell r="B231" t="str">
            <v>10.3.7</v>
          </cell>
          <cell r="C231" t="str">
            <v>N7 (наименование)</v>
          </cell>
          <cell r="D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S231">
            <v>0</v>
          </cell>
          <cell r="X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  <cell r="AJ231">
            <v>0</v>
          </cell>
        </row>
        <row r="232">
          <cell r="B232" t="str">
            <v>10.3.8</v>
          </cell>
          <cell r="C232" t="str">
            <v>N8 (наименование)</v>
          </cell>
          <cell r="D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S232">
            <v>0</v>
          </cell>
          <cell r="X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J232">
            <v>0</v>
          </cell>
        </row>
        <row r="233">
          <cell r="B233" t="str">
            <v>10.3.9</v>
          </cell>
          <cell r="C233" t="str">
            <v>N9 (наименование)</v>
          </cell>
          <cell r="D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S233">
            <v>0</v>
          </cell>
          <cell r="X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J233">
            <v>0</v>
          </cell>
        </row>
        <row r="234">
          <cell r="B234" t="str">
            <v>10.3.10</v>
          </cell>
          <cell r="C234" t="str">
            <v>Остальное (меньше 5% от суммы по строке)</v>
          </cell>
          <cell r="D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S234">
            <v>0</v>
          </cell>
          <cell r="X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J234">
            <v>0</v>
          </cell>
        </row>
        <row r="236">
          <cell r="B236" t="str">
            <v>15</v>
          </cell>
          <cell r="C236" t="str">
            <v>Прочие поступления по финансовой деятельности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</row>
        <row r="237">
          <cell r="B237" t="str">
            <v>15.1</v>
          </cell>
          <cell r="C237" t="str">
            <v>N1 (наименование)</v>
          </cell>
          <cell r="D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S237">
            <v>0</v>
          </cell>
          <cell r="X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J237">
            <v>0</v>
          </cell>
        </row>
        <row r="238">
          <cell r="B238" t="str">
            <v>15.2</v>
          </cell>
          <cell r="C238" t="str">
            <v>N2 (наименование)</v>
          </cell>
          <cell r="D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S238">
            <v>0</v>
          </cell>
          <cell r="X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J238">
            <v>0</v>
          </cell>
        </row>
        <row r="239">
          <cell r="B239" t="str">
            <v>15.3</v>
          </cell>
          <cell r="C239" t="str">
            <v>N3 (наименование)</v>
          </cell>
          <cell r="D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S239">
            <v>0</v>
          </cell>
          <cell r="X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J239">
            <v>0</v>
          </cell>
        </row>
        <row r="240">
          <cell r="B240" t="str">
            <v>15.4</v>
          </cell>
          <cell r="C240" t="str">
            <v>N4 (наименование)</v>
          </cell>
          <cell r="D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S240">
            <v>0</v>
          </cell>
          <cell r="X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J240">
            <v>0</v>
          </cell>
        </row>
        <row r="241">
          <cell r="B241" t="str">
            <v>15.5</v>
          </cell>
          <cell r="C241" t="str">
            <v>N5 (наименование)</v>
          </cell>
          <cell r="D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S241">
            <v>0</v>
          </cell>
          <cell r="X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J241">
            <v>0</v>
          </cell>
        </row>
        <row r="242">
          <cell r="B242" t="str">
            <v>15.6</v>
          </cell>
          <cell r="C242" t="str">
            <v>N6 (наименование)</v>
          </cell>
          <cell r="D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S242">
            <v>0</v>
          </cell>
          <cell r="X242">
            <v>0</v>
          </cell>
          <cell r="AD242">
            <v>0</v>
          </cell>
          <cell r="AE242">
            <v>0</v>
          </cell>
          <cell r="AF242">
            <v>0</v>
          </cell>
          <cell r="AG242">
            <v>0</v>
          </cell>
          <cell r="AH242">
            <v>0</v>
          </cell>
          <cell r="AJ242">
            <v>0</v>
          </cell>
        </row>
        <row r="243">
          <cell r="B243" t="str">
            <v>15.7</v>
          </cell>
          <cell r="C243" t="str">
            <v>N7 (наименование)</v>
          </cell>
          <cell r="D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S243">
            <v>0</v>
          </cell>
          <cell r="X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J243">
            <v>0</v>
          </cell>
        </row>
        <row r="244">
          <cell r="B244" t="str">
            <v>15.8</v>
          </cell>
          <cell r="C244" t="str">
            <v>N8 (наименование)</v>
          </cell>
          <cell r="D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S244">
            <v>0</v>
          </cell>
          <cell r="X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J244">
            <v>0</v>
          </cell>
        </row>
        <row r="245">
          <cell r="B245" t="str">
            <v>15.9</v>
          </cell>
          <cell r="C245" t="str">
            <v>N9 (наименование)</v>
          </cell>
          <cell r="D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S245">
            <v>0</v>
          </cell>
          <cell r="X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0</v>
          </cell>
          <cell r="AH245">
            <v>0</v>
          </cell>
          <cell r="AJ245">
            <v>0</v>
          </cell>
        </row>
        <row r="246">
          <cell r="B246" t="str">
            <v>15.10</v>
          </cell>
          <cell r="C246" t="str">
            <v>Остальное (меньше 5% от суммы по строке)</v>
          </cell>
          <cell r="D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S246">
            <v>0</v>
          </cell>
          <cell r="X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J246">
            <v>0</v>
          </cell>
        </row>
        <row r="248">
          <cell r="B248" t="str">
            <v>№ п/п</v>
          </cell>
          <cell r="C248" t="str">
            <v>Наименование статей</v>
          </cell>
          <cell r="D248" t="str">
            <v>Возникновение обязательств или прочих оснований для финансирования по начислению</v>
          </cell>
          <cell r="I248" t="str">
            <v>Общий объем финансирования (в т.ч. ДС и неденежные расчеты)</v>
          </cell>
          <cell r="N248" t="str">
            <v>Выбытие ДС</v>
          </cell>
          <cell r="S248" t="str">
            <v>Неденежные расчеты</v>
          </cell>
          <cell r="X248" t="str">
            <v>Списание / восстановление задолженности</v>
          </cell>
          <cell r="AC248" t="str">
            <v>Активное сальдо (ДЗ и авансы выданные)</v>
          </cell>
          <cell r="AI248" t="str">
            <v>Пассивное сальдо (кредиторская задолженность)</v>
          </cell>
        </row>
        <row r="249">
          <cell r="D249" t="str">
            <v>Итого за год</v>
          </cell>
          <cell r="E249" t="str">
            <v>В том числе по кварталам</v>
          </cell>
          <cell r="I249" t="str">
            <v>Итого за год</v>
          </cell>
          <cell r="J249" t="str">
            <v>В том числе по кварталам</v>
          </cell>
          <cell r="N249" t="str">
            <v>Итого за год</v>
          </cell>
          <cell r="O249" t="str">
            <v>В том числе по кварталам</v>
          </cell>
          <cell r="S249" t="str">
            <v>Итого за год</v>
          </cell>
          <cell r="T249" t="str">
            <v>В том числе по кварталам</v>
          </cell>
          <cell r="X249" t="str">
            <v>Итого за год</v>
          </cell>
          <cell r="Y249" t="str">
            <v>В том числе по кварталам</v>
          </cell>
          <cell r="AC249" t="str">
            <v>На начало года</v>
          </cell>
          <cell r="AD249" t="str">
            <v>На конец года</v>
          </cell>
          <cell r="AE249" t="str">
            <v>На конец периодов</v>
          </cell>
          <cell r="AI249" t="str">
            <v>На начало года</v>
          </cell>
          <cell r="AJ249" t="str">
            <v>На конец года</v>
          </cell>
          <cell r="AK249" t="str">
            <v>На конец периодов</v>
          </cell>
        </row>
        <row r="250">
          <cell r="E250" t="str">
            <v>I</v>
          </cell>
          <cell r="F250" t="str">
            <v>uu</v>
          </cell>
          <cell r="G250" t="str">
            <v>III</v>
          </cell>
          <cell r="H250" t="str">
            <v>IV</v>
          </cell>
          <cell r="J250" t="str">
            <v>I</v>
          </cell>
          <cell r="K250" t="str">
            <v>II</v>
          </cell>
          <cell r="L250" t="str">
            <v>III</v>
          </cell>
          <cell r="M250" t="str">
            <v>IV</v>
          </cell>
          <cell r="O250" t="str">
            <v>I</v>
          </cell>
          <cell r="P250" t="str">
            <v>II</v>
          </cell>
          <cell r="Q250" t="str">
            <v>III</v>
          </cell>
          <cell r="R250" t="str">
            <v>IV</v>
          </cell>
          <cell r="T250" t="str">
            <v>I</v>
          </cell>
          <cell r="U250" t="str">
            <v>II</v>
          </cell>
          <cell r="V250" t="str">
            <v>III</v>
          </cell>
          <cell r="W250" t="str">
            <v>IV</v>
          </cell>
          <cell r="Y250" t="str">
            <v>I</v>
          </cell>
          <cell r="Z250" t="str">
            <v>II</v>
          </cell>
          <cell r="AA250" t="str">
            <v>III</v>
          </cell>
          <cell r="AB250" t="str">
            <v>IV</v>
          </cell>
          <cell r="AE250" t="str">
            <v>I</v>
          </cell>
          <cell r="AF250" t="str">
            <v>II</v>
          </cell>
          <cell r="AG250" t="str">
            <v>III</v>
          </cell>
          <cell r="AH250" t="str">
            <v>IV</v>
          </cell>
          <cell r="AK250" t="str">
            <v>I</v>
          </cell>
          <cell r="AL250" t="str">
            <v>II</v>
          </cell>
          <cell r="AM250" t="str">
            <v>III</v>
          </cell>
          <cell r="AN250" t="str">
            <v>IV</v>
          </cell>
        </row>
        <row r="251">
          <cell r="B251">
            <v>1</v>
          </cell>
          <cell r="C251">
            <v>2</v>
          </cell>
          <cell r="D251">
            <v>3</v>
          </cell>
          <cell r="E251">
            <v>4</v>
          </cell>
          <cell r="F251">
            <v>5</v>
          </cell>
          <cell r="G251">
            <v>6</v>
          </cell>
          <cell r="H251">
            <v>7</v>
          </cell>
          <cell r="I251">
            <v>8</v>
          </cell>
          <cell r="J251">
            <v>9</v>
          </cell>
          <cell r="K251">
            <v>10</v>
          </cell>
          <cell r="L251">
            <v>11</v>
          </cell>
          <cell r="M251">
            <v>12</v>
          </cell>
          <cell r="N251">
            <v>13</v>
          </cell>
          <cell r="O251">
            <v>14</v>
          </cell>
          <cell r="P251">
            <v>15</v>
          </cell>
          <cell r="Q251">
            <v>16</v>
          </cell>
          <cell r="R251">
            <v>17</v>
          </cell>
          <cell r="S251">
            <v>18</v>
          </cell>
          <cell r="T251">
            <v>19</v>
          </cell>
          <cell r="U251">
            <v>20</v>
          </cell>
          <cell r="V251">
            <v>21</v>
          </cell>
          <cell r="W251">
            <v>22</v>
          </cell>
          <cell r="X251">
            <v>23</v>
          </cell>
          <cell r="Y251">
            <v>24</v>
          </cell>
          <cell r="Z251">
            <v>25</v>
          </cell>
          <cell r="AA251">
            <v>26</v>
          </cell>
          <cell r="AB251">
            <v>27</v>
          </cell>
          <cell r="AC251">
            <v>28</v>
          </cell>
          <cell r="AD251">
            <v>29</v>
          </cell>
          <cell r="AE251">
            <v>30</v>
          </cell>
          <cell r="AF251">
            <v>31</v>
          </cell>
          <cell r="AG251">
            <v>32</v>
          </cell>
          <cell r="AH251">
            <v>33</v>
          </cell>
          <cell r="AI251">
            <v>34</v>
          </cell>
          <cell r="AJ251">
            <v>35</v>
          </cell>
          <cell r="AK251">
            <v>36</v>
          </cell>
          <cell r="AL251">
            <v>37</v>
          </cell>
          <cell r="AM251">
            <v>38</v>
          </cell>
          <cell r="AN251">
            <v>39</v>
          </cell>
        </row>
        <row r="252">
          <cell r="B252" t="str">
            <v>IV.</v>
          </cell>
          <cell r="C252" t="str">
            <v>ИТОГО ОТТОК (расход ДС)</v>
          </cell>
          <cell r="D252">
            <v>5739812.2515012007</v>
          </cell>
          <cell r="E252">
            <v>1350294.2245399999</v>
          </cell>
          <cell r="F252">
            <v>1456035.46468</v>
          </cell>
          <cell r="G252">
            <v>1545619.62518</v>
          </cell>
          <cell r="H252">
            <v>1387862.9371012</v>
          </cell>
          <cell r="I252">
            <v>5628814.0999999996</v>
          </cell>
          <cell r="J252">
            <v>1344231.8</v>
          </cell>
          <cell r="K252">
            <v>1373326.9</v>
          </cell>
          <cell r="L252">
            <v>1575471.3</v>
          </cell>
          <cell r="M252">
            <v>1335784.1000000001</v>
          </cell>
          <cell r="N252">
            <v>4541997.4000000004</v>
          </cell>
          <cell r="O252">
            <v>1072054.1000000001</v>
          </cell>
          <cell r="P252">
            <v>1117084.2000000002</v>
          </cell>
          <cell r="Q252">
            <v>1308091.3</v>
          </cell>
          <cell r="R252">
            <v>1044767.8</v>
          </cell>
          <cell r="S252">
            <v>1086816.7</v>
          </cell>
          <cell r="T252">
            <v>272177.7</v>
          </cell>
          <cell r="U252">
            <v>256242.7</v>
          </cell>
          <cell r="V252">
            <v>267380</v>
          </cell>
          <cell r="W252">
            <v>291016.3</v>
          </cell>
          <cell r="X252">
            <v>5344.4000000000005</v>
          </cell>
          <cell r="Y252">
            <v>0</v>
          </cell>
          <cell r="Z252">
            <v>0</v>
          </cell>
          <cell r="AA252">
            <v>0</v>
          </cell>
          <cell r="AB252">
            <v>5344.4000000000005</v>
          </cell>
          <cell r="AC252">
            <v>52902.100000000006</v>
          </cell>
          <cell r="AD252">
            <v>168373.7</v>
          </cell>
          <cell r="AE252">
            <v>76353.7</v>
          </cell>
          <cell r="AF252">
            <v>114916.90000000001</v>
          </cell>
          <cell r="AG252">
            <v>131730.99999999997</v>
          </cell>
          <cell r="AH252">
            <v>168373.7</v>
          </cell>
          <cell r="AI252">
            <v>848756.3</v>
          </cell>
          <cell r="AJ252">
            <v>1069881.6515011999</v>
          </cell>
          <cell r="AK252">
            <v>878270.32454000006</v>
          </cell>
          <cell r="AL252">
            <v>999542.08921999985</v>
          </cell>
          <cell r="AM252">
            <v>986504.51439999987</v>
          </cell>
          <cell r="AN252">
            <v>1069881.6515011999</v>
          </cell>
        </row>
        <row r="253">
          <cell r="B253" t="str">
            <v>I.</v>
          </cell>
          <cell r="C253" t="str">
            <v>ОПЕРАЦИОННАЯ ДЕЯТЕЛЬНОСТЬ</v>
          </cell>
        </row>
        <row r="254">
          <cell r="B254" t="str">
            <v>10</v>
          </cell>
          <cell r="C254" t="str">
            <v>ВСЕГО ОТТОК  ПО ОПЕРАЦИОННОЙ ДЕЯТЕЛЬНОСТИ</v>
          </cell>
          <cell r="D254">
            <v>3239127.7315011998</v>
          </cell>
          <cell r="E254">
            <v>821270.00453999988</v>
          </cell>
          <cell r="F254">
            <v>809993.94467999996</v>
          </cell>
          <cell r="G254">
            <v>756987.96517999994</v>
          </cell>
          <cell r="H254">
            <v>850875.81710119999</v>
          </cell>
          <cell r="I254">
            <v>3398369.1</v>
          </cell>
          <cell r="J254">
            <v>760730.9</v>
          </cell>
          <cell r="K254">
            <v>825299.6</v>
          </cell>
          <cell r="L254">
            <v>865725.5</v>
          </cell>
          <cell r="M254">
            <v>946613.10000000009</v>
          </cell>
          <cell r="N254">
            <v>2311552.4</v>
          </cell>
          <cell r="O254">
            <v>488553.2</v>
          </cell>
          <cell r="P254">
            <v>569056.9</v>
          </cell>
          <cell r="Q254">
            <v>598345.5</v>
          </cell>
          <cell r="R254">
            <v>655596.79999999993</v>
          </cell>
          <cell r="S254">
            <v>1086816.7</v>
          </cell>
          <cell r="T254">
            <v>272177.7</v>
          </cell>
          <cell r="U254">
            <v>256242.7</v>
          </cell>
          <cell r="V254">
            <v>267380</v>
          </cell>
          <cell r="W254">
            <v>291016.3</v>
          </cell>
          <cell r="X254">
            <v>2934.6000000000004</v>
          </cell>
          <cell r="Y254">
            <v>0</v>
          </cell>
          <cell r="Z254">
            <v>0</v>
          </cell>
          <cell r="AA254">
            <v>0</v>
          </cell>
          <cell r="AB254">
            <v>2934.6000000000004</v>
          </cell>
          <cell r="AC254">
            <v>45699.4</v>
          </cell>
          <cell r="AD254">
            <v>168309</v>
          </cell>
          <cell r="AE254">
            <v>62628.1</v>
          </cell>
          <cell r="AF254">
            <v>112722.40000000001</v>
          </cell>
          <cell r="AG254">
            <v>127943.69999999998</v>
          </cell>
          <cell r="AH254">
            <v>168309</v>
          </cell>
          <cell r="AI254">
            <v>132098.79999999999</v>
          </cell>
          <cell r="AJ254">
            <v>92532.431501199942</v>
          </cell>
          <cell r="AK254">
            <v>209566.60453999994</v>
          </cell>
          <cell r="AL254">
            <v>244355.24921999988</v>
          </cell>
          <cell r="AM254">
            <v>150839.0143999999</v>
          </cell>
          <cell r="AN254">
            <v>92532.431501199942</v>
          </cell>
        </row>
        <row r="255">
          <cell r="B255" t="str">
            <v>1</v>
          </cell>
          <cell r="C255" t="str">
            <v xml:space="preserve">Материальные затраты </v>
          </cell>
          <cell r="D255">
            <v>487982.02077139996</v>
          </cell>
          <cell r="E255">
            <v>127994.56983999998</v>
          </cell>
          <cell r="F255">
            <v>105352.91800000001</v>
          </cell>
          <cell r="G255">
            <v>110765.31660000001</v>
          </cell>
          <cell r="H255">
            <v>143869.21633140001</v>
          </cell>
          <cell r="I255">
            <v>497685.8</v>
          </cell>
          <cell r="J255">
            <v>114699.40000000001</v>
          </cell>
          <cell r="K255">
            <v>107278.59999999999</v>
          </cell>
          <cell r="L255">
            <v>101060.70000000001</v>
          </cell>
          <cell r="M255">
            <v>174647.09999999998</v>
          </cell>
          <cell r="N255">
            <v>497685.8</v>
          </cell>
          <cell r="O255">
            <v>114699.40000000001</v>
          </cell>
          <cell r="P255">
            <v>107278.59999999999</v>
          </cell>
          <cell r="Q255">
            <v>101060.70000000001</v>
          </cell>
          <cell r="R255">
            <v>174647.09999999998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48.4</v>
          </cell>
          <cell r="Y255">
            <v>0</v>
          </cell>
          <cell r="Z255">
            <v>0</v>
          </cell>
          <cell r="AA255">
            <v>0</v>
          </cell>
          <cell r="AB255">
            <v>48.4</v>
          </cell>
          <cell r="AC255">
            <v>6053.2</v>
          </cell>
          <cell r="AD255">
            <v>1789.3999999999999</v>
          </cell>
          <cell r="AE255">
            <v>1074.3</v>
          </cell>
          <cell r="AF255">
            <v>1437.7</v>
          </cell>
          <cell r="AG255">
            <v>886.2</v>
          </cell>
          <cell r="AH255">
            <v>1789.3999999999999</v>
          </cell>
          <cell r="AI255">
            <v>18089.8</v>
          </cell>
          <cell r="AJ255">
            <v>4073.8207714000023</v>
          </cell>
          <cell r="AK255">
            <v>26406.069839999982</v>
          </cell>
          <cell r="AL255">
            <v>24843.787839999994</v>
          </cell>
          <cell r="AM255">
            <v>33996.904440000006</v>
          </cell>
          <cell r="AN255">
            <v>4073.8207714000023</v>
          </cell>
        </row>
        <row r="256">
          <cell r="B256" t="str">
            <v>1.1</v>
          </cell>
          <cell r="C256" t="str">
            <v>Топливо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</row>
        <row r="257">
          <cell r="B257" t="str">
            <v>1.1.1</v>
          </cell>
          <cell r="C257" t="str">
            <v>уголь</v>
          </cell>
          <cell r="D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S257">
            <v>0</v>
          </cell>
          <cell r="X257">
            <v>0</v>
          </cell>
          <cell r="AD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</row>
        <row r="258">
          <cell r="B258" t="str">
            <v>1.1.2</v>
          </cell>
          <cell r="C258" t="str">
            <v>газ</v>
          </cell>
          <cell r="D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S258">
            <v>0</v>
          </cell>
          <cell r="X258">
            <v>0</v>
          </cell>
          <cell r="AD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</row>
        <row r="259">
          <cell r="B259" t="str">
            <v>1.1.3</v>
          </cell>
          <cell r="C259" t="str">
            <v>мазут</v>
          </cell>
          <cell r="D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S259">
            <v>0</v>
          </cell>
          <cell r="X259">
            <v>0</v>
          </cell>
          <cell r="AD259">
            <v>0</v>
          </cell>
          <cell r="AJ259">
            <v>0</v>
          </cell>
          <cell r="AK259">
            <v>0</v>
          </cell>
          <cell r="AL259">
            <v>0</v>
          </cell>
          <cell r="AM259">
            <v>0</v>
          </cell>
          <cell r="AN259">
            <v>0</v>
          </cell>
        </row>
        <row r="260">
          <cell r="B260" t="str">
            <v>1.1.4</v>
          </cell>
          <cell r="C260" t="str">
            <v>прочие виды топлива</v>
          </cell>
          <cell r="D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S260">
            <v>0</v>
          </cell>
          <cell r="X260">
            <v>0</v>
          </cell>
          <cell r="AD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</row>
        <row r="261">
          <cell r="B261" t="str">
            <v>1.2</v>
          </cell>
          <cell r="C261" t="str">
            <v>Покупная электроэнергия</v>
          </cell>
          <cell r="D261">
            <v>359664.10053920001</v>
          </cell>
          <cell r="E261">
            <v>118945.4</v>
          </cell>
          <cell r="F261">
            <v>63042.8</v>
          </cell>
          <cell r="G261">
            <v>65659.070000000007</v>
          </cell>
          <cell r="H261">
            <v>112016.83053919999</v>
          </cell>
          <cell r="I261">
            <v>351404.79999999999</v>
          </cell>
          <cell r="J261">
            <v>98854.8</v>
          </cell>
          <cell r="K261">
            <v>70363.899999999994</v>
          </cell>
          <cell r="L261">
            <v>65327.4</v>
          </cell>
          <cell r="M261">
            <v>116858.7</v>
          </cell>
          <cell r="N261">
            <v>351404.79999999999</v>
          </cell>
          <cell r="O261">
            <v>98854.8</v>
          </cell>
          <cell r="P261">
            <v>70363.899999999994</v>
          </cell>
          <cell r="Q261">
            <v>65327.4</v>
          </cell>
          <cell r="R261">
            <v>116858.7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5267.8</v>
          </cell>
          <cell r="AD261">
            <v>98.1</v>
          </cell>
          <cell r="AE261">
            <v>318.7</v>
          </cell>
          <cell r="AF261">
            <v>0</v>
          </cell>
          <cell r="AG261">
            <v>0</v>
          </cell>
          <cell r="AH261">
            <v>98.1</v>
          </cell>
          <cell r="AI261">
            <v>114.8</v>
          </cell>
          <cell r="AJ261">
            <v>3204.4005392000049</v>
          </cell>
          <cell r="AK261">
            <v>15256.299999999996</v>
          </cell>
          <cell r="AL261">
            <v>7616.5000000000118</v>
          </cell>
          <cell r="AM261">
            <v>7948.1700000000201</v>
          </cell>
          <cell r="AN261">
            <v>3204.4005392000049</v>
          </cell>
        </row>
        <row r="262">
          <cell r="B262" t="str">
            <v>1.2.1</v>
          </cell>
          <cell r="C262" t="str">
            <v xml:space="preserve">Покупная энергия (мощность) с оптового рынка: 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I262">
            <v>0</v>
          </cell>
          <cell r="AJ262">
            <v>0</v>
          </cell>
          <cell r="AK262">
            <v>0</v>
          </cell>
          <cell r="AL262">
            <v>0</v>
          </cell>
          <cell r="AM262">
            <v>0</v>
          </cell>
          <cell r="AN262">
            <v>0</v>
          </cell>
        </row>
        <row r="263">
          <cell r="B263" t="str">
            <v>1.2.1.1</v>
          </cell>
          <cell r="C263" t="str">
            <v>Электроэнергия: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</row>
        <row r="264">
          <cell r="B264" t="str">
            <v>1.2.1.1.1</v>
          </cell>
          <cell r="C264" t="str">
            <v xml:space="preserve">   по регулируемым договорам (включая долгосрочные)</v>
          </cell>
          <cell r="D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S264">
            <v>0</v>
          </cell>
          <cell r="X264">
            <v>0</v>
          </cell>
          <cell r="AD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</row>
        <row r="265">
          <cell r="B265" t="str">
            <v>1.2.1.1.2</v>
          </cell>
          <cell r="C265" t="str">
            <v xml:space="preserve">   в результате конкурентного отбора на РСВ</v>
          </cell>
          <cell r="D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S265">
            <v>0</v>
          </cell>
          <cell r="X265">
            <v>0</v>
          </cell>
          <cell r="AD265">
            <v>0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0</v>
          </cell>
        </row>
        <row r="266">
          <cell r="B266" t="str">
            <v>1.2.1.1.3</v>
          </cell>
          <cell r="C266" t="str">
            <v xml:space="preserve">   в результате конкурентного отбора на БР</v>
          </cell>
          <cell r="D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S266">
            <v>0</v>
          </cell>
          <cell r="X266">
            <v>0</v>
          </cell>
          <cell r="AD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</row>
        <row r="267">
          <cell r="B267" t="str">
            <v>1.2.1.1.4</v>
          </cell>
          <cell r="C267" t="str">
            <v xml:space="preserve">   по свободным двусторонним договорам на РСВ</v>
          </cell>
          <cell r="D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S267">
            <v>0</v>
          </cell>
          <cell r="X267">
            <v>0</v>
          </cell>
          <cell r="AD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</row>
        <row r="268">
          <cell r="B268" t="str">
            <v>1.2.1.1.5</v>
          </cell>
          <cell r="C268" t="str">
            <v xml:space="preserve">   по свободным двусторонним договорам на БР</v>
          </cell>
          <cell r="D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S268">
            <v>0</v>
          </cell>
          <cell r="X268">
            <v>0</v>
          </cell>
          <cell r="AD268">
            <v>0</v>
          </cell>
          <cell r="AJ268">
            <v>0</v>
          </cell>
          <cell r="AK268">
            <v>0</v>
          </cell>
          <cell r="AL268">
            <v>0</v>
          </cell>
          <cell r="AM268">
            <v>0</v>
          </cell>
          <cell r="AN268">
            <v>0</v>
          </cell>
        </row>
        <row r="269">
          <cell r="B269" t="str">
            <v>1.2.1а</v>
          </cell>
          <cell r="C269" t="str">
            <v xml:space="preserve">   Из стр.1.2.1 для реализации</v>
          </cell>
          <cell r="D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S269">
            <v>0</v>
          </cell>
          <cell r="X269">
            <v>0</v>
          </cell>
          <cell r="AD269">
            <v>0</v>
          </cell>
          <cell r="AJ269">
            <v>0</v>
          </cell>
          <cell r="AK269">
            <v>0</v>
          </cell>
          <cell r="AL269">
            <v>0</v>
          </cell>
          <cell r="AM269">
            <v>0</v>
          </cell>
          <cell r="AN269">
            <v>0</v>
          </cell>
        </row>
        <row r="270">
          <cell r="B270" t="str">
            <v>1.2.1б</v>
          </cell>
          <cell r="C270" t="str">
            <v xml:space="preserve">   Из стр.1.2.1 на производственные и хозяйственные нужды</v>
          </cell>
          <cell r="D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S270">
            <v>0</v>
          </cell>
          <cell r="X270">
            <v>0</v>
          </cell>
          <cell r="AD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</row>
        <row r="271">
          <cell r="B271" t="str">
            <v>1.2.1в</v>
          </cell>
          <cell r="C271" t="str">
            <v xml:space="preserve">   Из стр.1.2.1 на компенсацию потерь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S271">
            <v>0</v>
          </cell>
          <cell r="X271">
            <v>0</v>
          </cell>
          <cell r="AD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</row>
        <row r="272">
          <cell r="B272" t="str">
            <v>справ.</v>
          </cell>
          <cell r="C272" t="str">
            <v xml:space="preserve">   Из строки 1.2.1 Погашение просроченной задолженности по обязательств по договорам на ОРЭ и счетам-требованиям</v>
          </cell>
          <cell r="D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S272">
            <v>0</v>
          </cell>
          <cell r="X272">
            <v>0</v>
          </cell>
          <cell r="AD272">
            <v>0</v>
          </cell>
          <cell r="AJ272">
            <v>0</v>
          </cell>
          <cell r="AK272">
            <v>0</v>
          </cell>
          <cell r="AL272">
            <v>0</v>
          </cell>
          <cell r="AM272">
            <v>0</v>
          </cell>
          <cell r="AN272">
            <v>0</v>
          </cell>
        </row>
        <row r="273">
          <cell r="B273" t="str">
            <v>1.2.1.2</v>
          </cell>
          <cell r="C273" t="str">
            <v>Мощность: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0</v>
          </cell>
          <cell r="AL273">
            <v>0</v>
          </cell>
          <cell r="AM273">
            <v>0</v>
          </cell>
          <cell r="AN273">
            <v>0</v>
          </cell>
        </row>
        <row r="274">
          <cell r="B274" t="str">
            <v>1.2.1.2.1</v>
          </cell>
          <cell r="C274" t="str">
            <v xml:space="preserve">      по регулируемым договорам (включая долгосрочные)</v>
          </cell>
          <cell r="D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S274">
            <v>0</v>
          </cell>
          <cell r="X274">
            <v>0</v>
          </cell>
          <cell r="AD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</row>
        <row r="275">
          <cell r="B275" t="str">
            <v>1.2.1.2.2</v>
          </cell>
          <cell r="C275" t="str">
            <v xml:space="preserve">      в результате конкурентного отбора</v>
          </cell>
          <cell r="D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S275">
            <v>0</v>
          </cell>
          <cell r="X275">
            <v>0</v>
          </cell>
          <cell r="AD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</row>
        <row r="276">
          <cell r="B276" t="str">
            <v>1.2.1.2.3</v>
          </cell>
          <cell r="C276" t="str">
            <v xml:space="preserve">      по свободным двусторонним договорам</v>
          </cell>
          <cell r="D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S276">
            <v>0</v>
          </cell>
          <cell r="X276">
            <v>0</v>
          </cell>
          <cell r="AD276">
            <v>0</v>
          </cell>
          <cell r="AJ276">
            <v>0</v>
          </cell>
          <cell r="AK276">
            <v>0</v>
          </cell>
          <cell r="AL276">
            <v>0</v>
          </cell>
          <cell r="AM276">
            <v>0</v>
          </cell>
          <cell r="AN276">
            <v>0</v>
          </cell>
        </row>
        <row r="277">
          <cell r="B277" t="str">
            <v>1.2.1.2.4</v>
          </cell>
          <cell r="C277" t="str">
            <v xml:space="preserve">      по договорам комиссии</v>
          </cell>
          <cell r="D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S277">
            <v>0</v>
          </cell>
          <cell r="X277">
            <v>0</v>
          </cell>
          <cell r="AD277">
            <v>0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0</v>
          </cell>
        </row>
        <row r="278">
          <cell r="B278" t="str">
            <v>1.2.1.2.5</v>
          </cell>
          <cell r="C278" t="str">
            <v xml:space="preserve">      прочие виды купли-продажи мощности</v>
          </cell>
          <cell r="D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S278">
            <v>0</v>
          </cell>
          <cell r="X278">
            <v>0</v>
          </cell>
          <cell r="AD278">
            <v>0</v>
          </cell>
          <cell r="AJ278">
            <v>0</v>
          </cell>
          <cell r="AK278">
            <v>0</v>
          </cell>
          <cell r="AL278">
            <v>0</v>
          </cell>
          <cell r="AM278">
            <v>0</v>
          </cell>
          <cell r="AN278">
            <v>0</v>
          </cell>
        </row>
        <row r="279">
          <cell r="B279" t="str">
            <v>1.2.2</v>
          </cell>
          <cell r="C279" t="str">
            <v xml:space="preserve">Покупная энергия с розничного рынка: </v>
          </cell>
          <cell r="D279">
            <v>359664.10053920001</v>
          </cell>
          <cell r="E279">
            <v>118945.4</v>
          </cell>
          <cell r="F279">
            <v>63042.8</v>
          </cell>
          <cell r="G279">
            <v>65659.070000000007</v>
          </cell>
          <cell r="H279">
            <v>112016.83053919999</v>
          </cell>
          <cell r="I279">
            <v>351404.79999999999</v>
          </cell>
          <cell r="J279">
            <v>98854.8</v>
          </cell>
          <cell r="K279">
            <v>70363.899999999994</v>
          </cell>
          <cell r="L279">
            <v>65327.4</v>
          </cell>
          <cell r="M279">
            <v>116858.7</v>
          </cell>
          <cell r="N279">
            <v>351404.79999999999</v>
          </cell>
          <cell r="O279">
            <v>98854.8</v>
          </cell>
          <cell r="P279">
            <v>70363.899999999994</v>
          </cell>
          <cell r="Q279">
            <v>65327.4</v>
          </cell>
          <cell r="R279">
            <v>116858.7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5267.8</v>
          </cell>
          <cell r="AD279">
            <v>98.1</v>
          </cell>
          <cell r="AE279">
            <v>318.7</v>
          </cell>
          <cell r="AF279">
            <v>0</v>
          </cell>
          <cell r="AG279">
            <v>0</v>
          </cell>
          <cell r="AH279">
            <v>98.1</v>
          </cell>
          <cell r="AI279">
            <v>114.8</v>
          </cell>
          <cell r="AJ279">
            <v>3204.4005392000049</v>
          </cell>
          <cell r="AK279">
            <v>15256.299999999996</v>
          </cell>
          <cell r="AL279">
            <v>7616.5000000000118</v>
          </cell>
          <cell r="AM279">
            <v>7948.1700000000201</v>
          </cell>
          <cell r="AN279">
            <v>3204.4005392000049</v>
          </cell>
        </row>
        <row r="280">
          <cell r="B280" t="str">
            <v>1.2.2.1</v>
          </cell>
          <cell r="C280" t="str">
            <v xml:space="preserve">   от региональных генерирующих компаний</v>
          </cell>
          <cell r="D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S280">
            <v>0</v>
          </cell>
          <cell r="X280">
            <v>0</v>
          </cell>
          <cell r="AD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</row>
        <row r="281">
          <cell r="B281" t="str">
            <v>1.2.2.2</v>
          </cell>
          <cell r="C281" t="str">
            <v xml:space="preserve">   от блок-станций и прочих источников</v>
          </cell>
          <cell r="D281">
            <v>359664.10053920001</v>
          </cell>
          <cell r="E281">
            <v>118945.4</v>
          </cell>
          <cell r="F281">
            <v>63042.8</v>
          </cell>
          <cell r="G281">
            <v>65659.070000000007</v>
          </cell>
          <cell r="H281">
            <v>112016.83053919999</v>
          </cell>
          <cell r="I281">
            <v>351404.79999999999</v>
          </cell>
          <cell r="J281">
            <v>98854.8</v>
          </cell>
          <cell r="K281">
            <v>70363.899999999994</v>
          </cell>
          <cell r="L281">
            <v>65327.4</v>
          </cell>
          <cell r="M281">
            <v>116858.7</v>
          </cell>
          <cell r="N281">
            <v>351404.79999999999</v>
          </cell>
          <cell r="O281">
            <v>98854.8</v>
          </cell>
          <cell r="P281">
            <v>70363.899999999994</v>
          </cell>
          <cell r="Q281">
            <v>65327.4</v>
          </cell>
          <cell r="R281">
            <v>116858.7</v>
          </cell>
          <cell r="S281">
            <v>0</v>
          </cell>
          <cell r="X281">
            <v>0</v>
          </cell>
          <cell r="AC281">
            <v>5267.8</v>
          </cell>
          <cell r="AD281">
            <v>98.1</v>
          </cell>
          <cell r="AE281">
            <v>318.7</v>
          </cell>
          <cell r="AH281">
            <v>98.1</v>
          </cell>
          <cell r="AI281">
            <v>114.8</v>
          </cell>
          <cell r="AJ281">
            <v>3204.4005392000049</v>
          </cell>
          <cell r="AK281">
            <v>15256.299999999996</v>
          </cell>
          <cell r="AL281">
            <v>7616.5000000000118</v>
          </cell>
          <cell r="AM281">
            <v>7948.1700000000201</v>
          </cell>
          <cell r="AN281">
            <v>3204.4005392000049</v>
          </cell>
        </row>
        <row r="282">
          <cell r="B282" t="str">
            <v>1.2.2а</v>
          </cell>
          <cell r="C282" t="str">
            <v xml:space="preserve">   Из стр.1.2.2 для реализации</v>
          </cell>
          <cell r="D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S282">
            <v>0</v>
          </cell>
          <cell r="X282">
            <v>0</v>
          </cell>
          <cell r="AD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</row>
        <row r="283">
          <cell r="B283" t="str">
            <v>1.2.2б</v>
          </cell>
          <cell r="C283" t="str">
            <v xml:space="preserve">   Из стр.1.2.2 на производственные и хозяйственные нужды</v>
          </cell>
          <cell r="D283">
            <v>28872.422519200001</v>
          </cell>
          <cell r="E283">
            <v>12436</v>
          </cell>
          <cell r="F283">
            <v>4325.5</v>
          </cell>
          <cell r="G283">
            <v>2183.1749000000004</v>
          </cell>
          <cell r="H283">
            <v>9927.7476192000013</v>
          </cell>
          <cell r="I283">
            <v>28291.699999999997</v>
          </cell>
          <cell r="J283">
            <v>12575.9</v>
          </cell>
          <cell r="K283">
            <v>3969.6</v>
          </cell>
          <cell r="L283">
            <v>2444.1</v>
          </cell>
          <cell r="M283">
            <v>9302.1</v>
          </cell>
          <cell r="N283">
            <v>28291.699999999997</v>
          </cell>
          <cell r="O283">
            <v>12575.9</v>
          </cell>
          <cell r="P283">
            <v>3969.6</v>
          </cell>
          <cell r="Q283">
            <v>2444.1</v>
          </cell>
          <cell r="R283">
            <v>9302.1</v>
          </cell>
          <cell r="S283">
            <v>0</v>
          </cell>
          <cell r="X283">
            <v>0</v>
          </cell>
          <cell r="AC283">
            <v>215.1</v>
          </cell>
          <cell r="AD283">
            <v>98.1</v>
          </cell>
          <cell r="AE283">
            <v>318.7</v>
          </cell>
          <cell r="AG283">
            <v>202.9</v>
          </cell>
          <cell r="AH283">
            <v>98.1</v>
          </cell>
          <cell r="AI283">
            <v>114.8</v>
          </cell>
          <cell r="AJ283">
            <v>578.52251920000094</v>
          </cell>
          <cell r="AK283">
            <v>78.499999999999631</v>
          </cell>
          <cell r="AL283">
            <v>115.7000000000001</v>
          </cell>
          <cell r="AM283">
            <v>57.674900000000804</v>
          </cell>
          <cell r="AN283">
            <v>578.52251920000094</v>
          </cell>
        </row>
        <row r="284">
          <cell r="B284" t="str">
            <v>1.2.2в</v>
          </cell>
          <cell r="C284" t="str">
            <v xml:space="preserve">   Из стр.1.2.2 на компенсацию потерь</v>
          </cell>
          <cell r="D284">
            <v>330791.67801999999</v>
          </cell>
          <cell r="E284">
            <v>106509.4</v>
          </cell>
          <cell r="F284">
            <v>58717.3</v>
          </cell>
          <cell r="G284">
            <v>63475.895100000009</v>
          </cell>
          <cell r="H284">
            <v>102089.08291999999</v>
          </cell>
          <cell r="I284">
            <v>323113.09999999998</v>
          </cell>
          <cell r="J284">
            <v>86278.9</v>
          </cell>
          <cell r="K284">
            <v>66394.3</v>
          </cell>
          <cell r="L284">
            <v>62883.3</v>
          </cell>
          <cell r="M284">
            <v>107556.6</v>
          </cell>
          <cell r="N284">
            <v>323113.09999999998</v>
          </cell>
          <cell r="O284">
            <v>86278.9</v>
          </cell>
          <cell r="P284">
            <v>66394.3</v>
          </cell>
          <cell r="Q284">
            <v>62883.3</v>
          </cell>
          <cell r="R284">
            <v>107556.6</v>
          </cell>
          <cell r="S284">
            <v>0</v>
          </cell>
          <cell r="X284">
            <v>0</v>
          </cell>
          <cell r="AC284">
            <v>5052.7</v>
          </cell>
          <cell r="AD284">
            <v>0</v>
          </cell>
          <cell r="AJ284">
            <v>2625.8780199999892</v>
          </cell>
          <cell r="AK284">
            <v>15177.8</v>
          </cell>
          <cell r="AL284">
            <v>7500.8000000000029</v>
          </cell>
          <cell r="AM284">
            <v>8093.3951000000088</v>
          </cell>
          <cell r="AN284">
            <v>2625.8780199999892</v>
          </cell>
        </row>
        <row r="285">
          <cell r="B285" t="str">
            <v>1.3.</v>
          </cell>
          <cell r="C285" t="str">
            <v>Покупная тепловая энергия</v>
          </cell>
          <cell r="D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S285">
            <v>0</v>
          </cell>
          <cell r="X285">
            <v>0</v>
          </cell>
          <cell r="AD285">
            <v>0</v>
          </cell>
          <cell r="AJ285">
            <v>0</v>
          </cell>
          <cell r="AK285">
            <v>0</v>
          </cell>
          <cell r="AL285">
            <v>0</v>
          </cell>
          <cell r="AM285">
            <v>0</v>
          </cell>
          <cell r="AN285">
            <v>0</v>
          </cell>
        </row>
        <row r="286">
          <cell r="B286" t="str">
            <v>1.3.1</v>
          </cell>
          <cell r="C286" t="str">
            <v>в т.ч. на компенсацию потерь</v>
          </cell>
          <cell r="D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S286">
            <v>0</v>
          </cell>
          <cell r="X286">
            <v>0</v>
          </cell>
          <cell r="AD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</row>
        <row r="287">
          <cell r="B287" t="str">
            <v>1.4.</v>
          </cell>
          <cell r="C287" t="str">
            <v>Вода на технологические нужды</v>
          </cell>
          <cell r="D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S287">
            <v>0</v>
          </cell>
          <cell r="X287">
            <v>0</v>
          </cell>
          <cell r="AD287">
            <v>0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</row>
        <row r="288">
          <cell r="B288" t="str">
            <v>1.5.</v>
          </cell>
          <cell r="C288" t="str">
            <v>Cырье и материалы</v>
          </cell>
          <cell r="D288">
            <v>128317.92023220001</v>
          </cell>
          <cell r="E288">
            <v>9049.1698399999841</v>
          </cell>
          <cell r="F288">
            <v>42310.118000000002</v>
          </cell>
          <cell r="G288">
            <v>45106.246599999999</v>
          </cell>
          <cell r="H288">
            <v>31852.385792200013</v>
          </cell>
          <cell r="I288">
            <v>146281</v>
          </cell>
          <cell r="J288">
            <v>15844.6</v>
          </cell>
          <cell r="K288">
            <v>36914.699999999997</v>
          </cell>
          <cell r="L288">
            <v>35733.300000000003</v>
          </cell>
          <cell r="M288">
            <v>57788.399999999994</v>
          </cell>
          <cell r="N288">
            <v>146281</v>
          </cell>
          <cell r="O288">
            <v>15844.6</v>
          </cell>
          <cell r="P288">
            <v>36914.699999999997</v>
          </cell>
          <cell r="Q288">
            <v>35733.300000000003</v>
          </cell>
          <cell r="R288">
            <v>57788.399999999994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48.4</v>
          </cell>
          <cell r="Y288">
            <v>0</v>
          </cell>
          <cell r="Z288">
            <v>0</v>
          </cell>
          <cell r="AA288">
            <v>0</v>
          </cell>
          <cell r="AB288">
            <v>48.4</v>
          </cell>
          <cell r="AC288">
            <v>785.4</v>
          </cell>
          <cell r="AD288">
            <v>1691.3</v>
          </cell>
          <cell r="AE288">
            <v>755.6</v>
          </cell>
          <cell r="AF288">
            <v>1437.7</v>
          </cell>
          <cell r="AG288">
            <v>886.2</v>
          </cell>
          <cell r="AH288">
            <v>1691.3</v>
          </cell>
          <cell r="AI288">
            <v>17975</v>
          </cell>
          <cell r="AJ288">
            <v>869.42023219999749</v>
          </cell>
          <cell r="AK288">
            <v>11149.769839999984</v>
          </cell>
          <cell r="AL288">
            <v>17227.287839999983</v>
          </cell>
          <cell r="AM288">
            <v>26048.734439999986</v>
          </cell>
          <cell r="AN288">
            <v>869.42023219999749</v>
          </cell>
        </row>
        <row r="289">
          <cell r="B289" t="str">
            <v xml:space="preserve"> 1.5.1</v>
          </cell>
          <cell r="C289" t="str">
            <v xml:space="preserve">     в т.ч. ГСМ</v>
          </cell>
          <cell r="D289">
            <v>32505.489136199998</v>
          </cell>
          <cell r="E289">
            <v>5602.4025599999995</v>
          </cell>
          <cell r="F289">
            <v>7041.3179999999984</v>
          </cell>
          <cell r="G289">
            <v>9723.0465999999997</v>
          </cell>
          <cell r="H289">
            <v>10138.7219762</v>
          </cell>
          <cell r="I289">
            <v>36191.300000000003</v>
          </cell>
          <cell r="J289">
            <v>6431.9</v>
          </cell>
          <cell r="K289">
            <v>7980</v>
          </cell>
          <cell r="L289">
            <v>8147</v>
          </cell>
          <cell r="M289">
            <v>13632.4</v>
          </cell>
          <cell r="N289">
            <v>36191.300000000003</v>
          </cell>
          <cell r="O289">
            <v>6431.9</v>
          </cell>
          <cell r="P289">
            <v>7980</v>
          </cell>
          <cell r="Q289">
            <v>8147</v>
          </cell>
          <cell r="R289">
            <v>13632.4</v>
          </cell>
          <cell r="S289">
            <v>0</v>
          </cell>
          <cell r="X289">
            <v>0</v>
          </cell>
          <cell r="AC289">
            <v>75.3</v>
          </cell>
          <cell r="AD289">
            <v>777.8</v>
          </cell>
          <cell r="AE289">
            <v>105.4</v>
          </cell>
          <cell r="AF289">
            <v>63.5</v>
          </cell>
          <cell r="AG289">
            <v>61.6</v>
          </cell>
          <cell r="AH289">
            <v>777.8</v>
          </cell>
          <cell r="AI289">
            <v>3095.9</v>
          </cell>
          <cell r="AJ289">
            <v>112.58913619999944</v>
          </cell>
          <cell r="AK289">
            <v>2296.5025600000004</v>
          </cell>
          <cell r="AL289">
            <v>1315.9205599999982</v>
          </cell>
          <cell r="AM289">
            <v>2890.0671599999982</v>
          </cell>
          <cell r="AN289">
            <v>112.58913619999944</v>
          </cell>
        </row>
        <row r="290">
          <cell r="B290" t="str">
            <v xml:space="preserve"> 1.5.2</v>
          </cell>
          <cell r="C290" t="str">
            <v xml:space="preserve">              покупная электроэнергия на ПХН, не входящая в баланс </v>
          </cell>
          <cell r="D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S290">
            <v>0</v>
          </cell>
          <cell r="X290">
            <v>0</v>
          </cell>
          <cell r="AD290">
            <v>0</v>
          </cell>
          <cell r="AJ290">
            <v>0</v>
          </cell>
          <cell r="AK290">
            <v>0</v>
          </cell>
          <cell r="AL290">
            <v>0</v>
          </cell>
          <cell r="AM290">
            <v>0</v>
          </cell>
          <cell r="AN290">
            <v>0</v>
          </cell>
        </row>
        <row r="291">
          <cell r="B291" t="str">
            <v xml:space="preserve"> 1.5.3</v>
          </cell>
          <cell r="C291" t="str">
            <v xml:space="preserve">              сырье и материалы на ремонты</v>
          </cell>
          <cell r="D291">
            <v>41899.904431199997</v>
          </cell>
          <cell r="E291">
            <v>-4.400000000032378E-2</v>
          </cell>
          <cell r="F291">
            <v>23429</v>
          </cell>
          <cell r="G291">
            <v>4183.8</v>
          </cell>
          <cell r="H291">
            <v>14287.148431200001</v>
          </cell>
          <cell r="I291">
            <v>51280.800000000003</v>
          </cell>
          <cell r="J291">
            <v>3685.1</v>
          </cell>
          <cell r="K291">
            <v>15899.7</v>
          </cell>
          <cell r="L291">
            <v>10101.299999999999</v>
          </cell>
          <cell r="M291">
            <v>21594.7</v>
          </cell>
          <cell r="N291">
            <v>51280.800000000003</v>
          </cell>
          <cell r="O291">
            <v>3685.1</v>
          </cell>
          <cell r="P291">
            <v>15899.7</v>
          </cell>
          <cell r="Q291">
            <v>10101.299999999999</v>
          </cell>
          <cell r="R291">
            <v>21594.7</v>
          </cell>
          <cell r="S291">
            <v>0</v>
          </cell>
          <cell r="X291">
            <v>48.4</v>
          </cell>
          <cell r="AB291">
            <v>48.4</v>
          </cell>
          <cell r="AC291">
            <v>710.1</v>
          </cell>
          <cell r="AD291">
            <v>117.4</v>
          </cell>
          <cell r="AE291">
            <v>650.20000000000005</v>
          </cell>
          <cell r="AF291">
            <v>1374.2</v>
          </cell>
          <cell r="AG291">
            <v>369.1</v>
          </cell>
          <cell r="AH291">
            <v>117.4</v>
          </cell>
          <cell r="AI291">
            <v>10289.4</v>
          </cell>
          <cell r="AJ291">
            <v>267.40443119999907</v>
          </cell>
          <cell r="AK291">
            <v>6544.3559999999989</v>
          </cell>
          <cell r="AL291">
            <v>14797.655999999999</v>
          </cell>
          <cell r="AM291">
            <v>7875.0559999999996</v>
          </cell>
          <cell r="AN291">
            <v>267.40443119999907</v>
          </cell>
        </row>
        <row r="292">
          <cell r="B292" t="str">
            <v xml:space="preserve"> 1.5.4</v>
          </cell>
          <cell r="C292" t="str">
            <v xml:space="preserve">              на прочие цели</v>
          </cell>
          <cell r="D292">
            <v>53912.526664800003</v>
          </cell>
          <cell r="E292">
            <v>3446.8112799999863</v>
          </cell>
          <cell r="F292">
            <v>11839.8</v>
          </cell>
          <cell r="G292">
            <v>31199.4</v>
          </cell>
          <cell r="H292">
            <v>7426.5153848000109</v>
          </cell>
          <cell r="I292">
            <v>58808.899999999994</v>
          </cell>
          <cell r="J292">
            <v>5727.6</v>
          </cell>
          <cell r="K292">
            <v>13035</v>
          </cell>
          <cell r="L292">
            <v>17485</v>
          </cell>
          <cell r="M292">
            <v>22561.3</v>
          </cell>
          <cell r="N292">
            <v>58808.899999999994</v>
          </cell>
          <cell r="O292">
            <v>5727.6</v>
          </cell>
          <cell r="P292">
            <v>13035</v>
          </cell>
          <cell r="Q292">
            <v>17485</v>
          </cell>
          <cell r="R292">
            <v>22561.3</v>
          </cell>
          <cell r="S292">
            <v>0</v>
          </cell>
          <cell r="X292">
            <v>0</v>
          </cell>
          <cell r="AD292">
            <v>796.1</v>
          </cell>
          <cell r="AG292">
            <v>455.5</v>
          </cell>
          <cell r="AH292">
            <v>796.1</v>
          </cell>
          <cell r="AI292">
            <v>4589.7</v>
          </cell>
          <cell r="AJ292">
            <v>489.426664799999</v>
          </cell>
          <cell r="AK292">
            <v>2308.9112799999857</v>
          </cell>
          <cell r="AL292">
            <v>1113.711279999985</v>
          </cell>
          <cell r="AM292">
            <v>15283.611279999986</v>
          </cell>
          <cell r="AN292">
            <v>489.426664799999</v>
          </cell>
        </row>
        <row r="293">
          <cell r="B293" t="str">
            <v>2</v>
          </cell>
          <cell r="C293" t="str">
            <v xml:space="preserve">Работы и услуги производственного характера  </v>
          </cell>
          <cell r="D293">
            <v>1651683.54904</v>
          </cell>
          <cell r="E293">
            <v>421554.25881999993</v>
          </cell>
          <cell r="F293">
            <v>410235.32616</v>
          </cell>
          <cell r="G293">
            <v>404014.80027999997</v>
          </cell>
          <cell r="H293">
            <v>415879.16378</v>
          </cell>
          <cell r="I293">
            <v>1638676.5</v>
          </cell>
          <cell r="J293">
            <v>393980.7</v>
          </cell>
          <cell r="K293">
            <v>375305.5</v>
          </cell>
          <cell r="L293">
            <v>441020.7</v>
          </cell>
          <cell r="M293">
            <v>428369.60000000003</v>
          </cell>
          <cell r="N293">
            <v>551859.80000000005</v>
          </cell>
          <cell r="O293">
            <v>121802.99999999999</v>
          </cell>
          <cell r="P293">
            <v>119062.80000000002</v>
          </cell>
          <cell r="Q293">
            <v>173640.7</v>
          </cell>
          <cell r="R293">
            <v>137353.30000000005</v>
          </cell>
          <cell r="S293">
            <v>1086816.7</v>
          </cell>
          <cell r="T293">
            <v>272177.7</v>
          </cell>
          <cell r="U293">
            <v>256242.7</v>
          </cell>
          <cell r="V293">
            <v>267380</v>
          </cell>
          <cell r="W293">
            <v>291016.3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5237.7</v>
          </cell>
          <cell r="AD293">
            <v>424.29999999999995</v>
          </cell>
          <cell r="AE293">
            <v>12813.7</v>
          </cell>
          <cell r="AF293">
            <v>4178.9000000000005</v>
          </cell>
          <cell r="AG293">
            <v>651.00000000000011</v>
          </cell>
          <cell r="AH293">
            <v>424.29999999999995</v>
          </cell>
          <cell r="AI293">
            <v>35033.100000000006</v>
          </cell>
          <cell r="AJ293">
            <v>43226.749039999937</v>
          </cell>
          <cell r="AK293">
            <v>70182.658819999939</v>
          </cell>
          <cell r="AL293">
            <v>96477.684979999918</v>
          </cell>
          <cell r="AM293">
            <v>55943.885259999937</v>
          </cell>
          <cell r="AN293">
            <v>43226.749039999937</v>
          </cell>
        </row>
        <row r="294">
          <cell r="B294" t="str">
            <v>2.1</v>
          </cell>
          <cell r="C294" t="str">
            <v>Услуги подрядчиков по обслуживанию и ремонту оборудования</v>
          </cell>
          <cell r="D294">
            <v>29967.44168</v>
          </cell>
          <cell r="E294">
            <v>0</v>
          </cell>
          <cell r="F294">
            <v>6397.6988000000001</v>
          </cell>
          <cell r="G294">
            <v>15743.857660000001</v>
          </cell>
          <cell r="H294">
            <v>7825.8852200000001</v>
          </cell>
          <cell r="I294">
            <v>25510.699999999997</v>
          </cell>
          <cell r="J294">
            <v>1196.3</v>
          </cell>
          <cell r="K294">
            <v>8478.5</v>
          </cell>
          <cell r="L294">
            <v>3831</v>
          </cell>
          <cell r="M294">
            <v>12004.9</v>
          </cell>
          <cell r="N294">
            <v>25510.699999999997</v>
          </cell>
          <cell r="O294">
            <v>1196.3</v>
          </cell>
          <cell r="P294">
            <v>8478.5</v>
          </cell>
          <cell r="Q294">
            <v>3831</v>
          </cell>
          <cell r="R294">
            <v>12004.9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250.6</v>
          </cell>
          <cell r="AD294">
            <v>0</v>
          </cell>
          <cell r="AE294">
            <v>0</v>
          </cell>
          <cell r="AF294">
            <v>2054.3000000000002</v>
          </cell>
          <cell r="AG294">
            <v>93</v>
          </cell>
          <cell r="AH294">
            <v>0</v>
          </cell>
          <cell r="AI294">
            <v>2945.5</v>
          </cell>
          <cell r="AJ294">
            <v>7151.6416800000025</v>
          </cell>
          <cell r="AK294">
            <v>1498.6000000000001</v>
          </cell>
          <cell r="AL294">
            <v>1472.0988000000002</v>
          </cell>
          <cell r="AM294">
            <v>11423.656460000002</v>
          </cell>
          <cell r="AN294">
            <v>7151.6416800000025</v>
          </cell>
        </row>
        <row r="295">
          <cell r="B295" t="str">
            <v>2.1.1</v>
          </cell>
          <cell r="C295" t="str">
            <v>Услуги подрядчиков по ремонту оборудования</v>
          </cell>
          <cell r="D295">
            <v>29967.485219999999</v>
          </cell>
          <cell r="F295">
            <v>6397.7</v>
          </cell>
          <cell r="G295">
            <v>15743.9</v>
          </cell>
          <cell r="H295">
            <v>7825.8852200000001</v>
          </cell>
          <cell r="I295">
            <v>25510.699999999997</v>
          </cell>
          <cell r="J295">
            <v>1196.3</v>
          </cell>
          <cell r="K295">
            <v>8478.5</v>
          </cell>
          <cell r="L295">
            <v>3831</v>
          </cell>
          <cell r="M295">
            <v>12004.9</v>
          </cell>
          <cell r="N295">
            <v>25510.699999999997</v>
          </cell>
          <cell r="O295">
            <v>1196.3</v>
          </cell>
          <cell r="P295">
            <v>8478.5</v>
          </cell>
          <cell r="Q295">
            <v>3831</v>
          </cell>
          <cell r="R295">
            <v>12004.9</v>
          </cell>
          <cell r="S295">
            <v>0</v>
          </cell>
          <cell r="X295">
            <v>0</v>
          </cell>
          <cell r="AC295">
            <v>250.6</v>
          </cell>
          <cell r="AD295">
            <v>0</v>
          </cell>
          <cell r="AF295">
            <v>2054.3000000000002</v>
          </cell>
          <cell r="AG295">
            <v>93</v>
          </cell>
          <cell r="AI295">
            <v>2945.5</v>
          </cell>
          <cell r="AJ295">
            <v>7151.6852200000012</v>
          </cell>
          <cell r="AK295">
            <v>1498.6000000000001</v>
          </cell>
          <cell r="AL295">
            <v>1472.1000000000004</v>
          </cell>
          <cell r="AM295">
            <v>11423.7</v>
          </cell>
          <cell r="AN295">
            <v>7151.6852200000012</v>
          </cell>
        </row>
        <row r="296">
          <cell r="B296" t="str">
            <v>2.1.2</v>
          </cell>
          <cell r="C296" t="str">
            <v>Услуги подрядчиков по обслуживанию оборудования</v>
          </cell>
          <cell r="D296">
            <v>-4.3539999998301937E-2</v>
          </cell>
          <cell r="E296">
            <v>0</v>
          </cell>
          <cell r="F296">
            <v>-1.2000000001535227E-3</v>
          </cell>
          <cell r="G296">
            <v>-4.2339999998148414E-2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S296">
            <v>0</v>
          </cell>
          <cell r="X296">
            <v>0</v>
          </cell>
          <cell r="AD296">
            <v>0</v>
          </cell>
          <cell r="AJ296">
            <v>-4.3539999998301937E-2</v>
          </cell>
          <cell r="AK296">
            <v>0</v>
          </cell>
          <cell r="AL296">
            <v>-1.2000000001535227E-3</v>
          </cell>
          <cell r="AM296">
            <v>-4.3539999998301937E-2</v>
          </cell>
          <cell r="AN296">
            <v>-4.3539999998301937E-2</v>
          </cell>
        </row>
        <row r="297">
          <cell r="B297" t="str">
            <v>2.2</v>
          </cell>
          <cell r="C297" t="str">
            <v>Транспортные услуги</v>
          </cell>
          <cell r="D297">
            <v>1074.9000000000001</v>
          </cell>
          <cell r="E297">
            <v>0</v>
          </cell>
          <cell r="F297">
            <v>0</v>
          </cell>
          <cell r="G297">
            <v>0.29499999999999998</v>
          </cell>
          <cell r="H297">
            <v>1074.605</v>
          </cell>
          <cell r="I297">
            <v>1177.0999999999999</v>
          </cell>
          <cell r="J297">
            <v>45</v>
          </cell>
          <cell r="K297">
            <v>180</v>
          </cell>
          <cell r="L297">
            <v>140</v>
          </cell>
          <cell r="M297">
            <v>812.1</v>
          </cell>
          <cell r="N297">
            <v>1177.0999999999999</v>
          </cell>
          <cell r="O297">
            <v>45</v>
          </cell>
          <cell r="P297">
            <v>180</v>
          </cell>
          <cell r="Q297">
            <v>140</v>
          </cell>
          <cell r="R297">
            <v>812.1</v>
          </cell>
          <cell r="S297">
            <v>0</v>
          </cell>
          <cell r="X297">
            <v>0</v>
          </cell>
          <cell r="AC297">
            <v>135</v>
          </cell>
          <cell r="AD297">
            <v>237.2</v>
          </cell>
          <cell r="AE297">
            <v>180</v>
          </cell>
          <cell r="AF297">
            <v>360</v>
          </cell>
          <cell r="AG297">
            <v>499.7</v>
          </cell>
          <cell r="AH297">
            <v>237.2</v>
          </cell>
          <cell r="AJ297">
            <v>-1.1368683772161603E-13</v>
          </cell>
          <cell r="AK297">
            <v>0</v>
          </cell>
          <cell r="AL297">
            <v>0</v>
          </cell>
          <cell r="AM297">
            <v>-4.9999999999954525E-3</v>
          </cell>
          <cell r="AN297">
            <v>-1.1368683772161603E-13</v>
          </cell>
        </row>
        <row r="298">
          <cell r="B298" t="str">
            <v>2.3</v>
          </cell>
          <cell r="C298" t="str">
            <v>Оплата услуг сетевых компаний по передаче э/э</v>
          </cell>
          <cell r="D298">
            <v>1573574.45588</v>
          </cell>
          <cell r="E298">
            <v>401139.33251999994</v>
          </cell>
          <cell r="F298">
            <v>385038.72777999996</v>
          </cell>
          <cell r="G298">
            <v>382156.73873999994</v>
          </cell>
          <cell r="H298">
            <v>405239.65684000001</v>
          </cell>
          <cell r="I298">
            <v>1548654.7</v>
          </cell>
          <cell r="J298">
            <v>376256.6</v>
          </cell>
          <cell r="K298">
            <v>327762.60000000003</v>
          </cell>
          <cell r="L298">
            <v>433118.3</v>
          </cell>
          <cell r="M298">
            <v>411517.2</v>
          </cell>
          <cell r="N298">
            <v>461838</v>
          </cell>
          <cell r="O298">
            <v>104078.9</v>
          </cell>
          <cell r="P298">
            <v>71519.900000000009</v>
          </cell>
          <cell r="Q298">
            <v>165738.29999999999</v>
          </cell>
          <cell r="R298">
            <v>120500.90000000001</v>
          </cell>
          <cell r="S298">
            <v>1086816.7</v>
          </cell>
          <cell r="T298">
            <v>272177.7</v>
          </cell>
          <cell r="U298">
            <v>256242.7</v>
          </cell>
          <cell r="V298">
            <v>267380</v>
          </cell>
          <cell r="W298">
            <v>291016.3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4735.3999999999996</v>
          </cell>
          <cell r="AD298">
            <v>187.1</v>
          </cell>
          <cell r="AE298">
            <v>12536.2</v>
          </cell>
          <cell r="AF298">
            <v>1764.6000000000001</v>
          </cell>
          <cell r="AG298">
            <v>2.5</v>
          </cell>
          <cell r="AH298">
            <v>187.1</v>
          </cell>
          <cell r="AI298">
            <v>15701.4</v>
          </cell>
          <cell r="AJ298">
            <v>36072.855879999945</v>
          </cell>
          <cell r="AK298">
            <v>48384.932519999937</v>
          </cell>
          <cell r="AL298">
            <v>94889.460299999919</v>
          </cell>
          <cell r="AM298">
            <v>42165.799039999947</v>
          </cell>
          <cell r="AN298">
            <v>36072.855879999945</v>
          </cell>
        </row>
        <row r="299">
          <cell r="B299" t="str">
            <v>2.3.1</v>
          </cell>
          <cell r="C299" t="str">
            <v>оплата услуг ФСК</v>
          </cell>
          <cell r="D299">
            <v>484245.31131999998</v>
          </cell>
          <cell r="E299">
            <v>117601.60000000001</v>
          </cell>
          <cell r="F299">
            <v>122547.84578</v>
          </cell>
          <cell r="G299">
            <v>122307.26785999999</v>
          </cell>
          <cell r="H299">
            <v>121788.59768000001</v>
          </cell>
          <cell r="I299">
            <v>461838</v>
          </cell>
          <cell r="J299">
            <v>104078.9</v>
          </cell>
          <cell r="K299">
            <v>71519.900000000009</v>
          </cell>
          <cell r="L299">
            <v>165738.29999999999</v>
          </cell>
          <cell r="M299">
            <v>120500.90000000001</v>
          </cell>
          <cell r="N299">
            <v>461838</v>
          </cell>
          <cell r="O299">
            <v>104078.9</v>
          </cell>
          <cell r="P299">
            <v>71519.900000000009</v>
          </cell>
          <cell r="Q299">
            <v>165738.29999999999</v>
          </cell>
          <cell r="R299">
            <v>120500.90000000001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3328.8</v>
          </cell>
          <cell r="AD299">
            <v>0</v>
          </cell>
          <cell r="AE299">
            <v>12516.7</v>
          </cell>
          <cell r="AF299">
            <v>1760.7</v>
          </cell>
          <cell r="AG299">
            <v>0</v>
          </cell>
          <cell r="AH299">
            <v>0</v>
          </cell>
          <cell r="AI299">
            <v>14486.3</v>
          </cell>
          <cell r="AJ299">
            <v>33564.81132000003</v>
          </cell>
          <cell r="AK299">
            <v>37196.900000000009</v>
          </cell>
          <cell r="AL299">
            <v>77468.845780000003</v>
          </cell>
          <cell r="AM299">
            <v>32277.113640000021</v>
          </cell>
          <cell r="AN299">
            <v>33564.81132000003</v>
          </cell>
        </row>
        <row r="300">
          <cell r="B300" t="str">
            <v>2.3.1.1</v>
          </cell>
          <cell r="C300" t="str">
            <v xml:space="preserve"> по ставке на содержание сетей</v>
          </cell>
          <cell r="D300">
            <v>430061.59104000003</v>
          </cell>
          <cell r="E300">
            <v>107094.1</v>
          </cell>
          <cell r="F300">
            <v>108779.2742</v>
          </cell>
          <cell r="G300">
            <v>107094.11431999999</v>
          </cell>
          <cell r="H300">
            <v>107094.10252</v>
          </cell>
          <cell r="I300">
            <v>416531.69999999995</v>
          </cell>
          <cell r="J300">
            <v>84383.5</v>
          </cell>
          <cell r="K300">
            <v>68507.3</v>
          </cell>
          <cell r="L300">
            <v>156546.79999999999</v>
          </cell>
          <cell r="M300">
            <v>107094.1</v>
          </cell>
          <cell r="N300">
            <v>416531.69999999995</v>
          </cell>
          <cell r="O300">
            <v>84383.5</v>
          </cell>
          <cell r="P300">
            <v>68507.3</v>
          </cell>
          <cell r="Q300">
            <v>156546.79999999999</v>
          </cell>
          <cell r="R300">
            <v>107094.1</v>
          </cell>
          <cell r="S300">
            <v>0</v>
          </cell>
          <cell r="X300">
            <v>0</v>
          </cell>
          <cell r="AD300">
            <v>0</v>
          </cell>
          <cell r="AI300">
            <v>14486.3</v>
          </cell>
          <cell r="AJ300">
            <v>28016.191040000034</v>
          </cell>
          <cell r="AK300">
            <v>37196.900000000009</v>
          </cell>
          <cell r="AL300">
            <v>77468.874200000006</v>
          </cell>
          <cell r="AM300">
            <v>28016.188520000025</v>
          </cell>
          <cell r="AN300">
            <v>28016.191040000034</v>
          </cell>
        </row>
        <row r="301">
          <cell r="B301" t="str">
            <v>2.3.1.2</v>
          </cell>
          <cell r="C301" t="str">
            <v xml:space="preserve"> по ставке на оплату потерь электроэнергии</v>
          </cell>
          <cell r="D301">
            <v>54183.720279999994</v>
          </cell>
          <cell r="E301">
            <v>10507.5</v>
          </cell>
          <cell r="F301">
            <v>13768.57158</v>
          </cell>
          <cell r="G301">
            <v>15213.153539999998</v>
          </cell>
          <cell r="H301">
            <v>14694.495159999999</v>
          </cell>
          <cell r="I301">
            <v>45306.3</v>
          </cell>
          <cell r="J301">
            <v>19695.400000000001</v>
          </cell>
          <cell r="K301">
            <v>3012.6</v>
          </cell>
          <cell r="L301">
            <v>9191.5</v>
          </cell>
          <cell r="M301">
            <v>13406.8</v>
          </cell>
          <cell r="N301">
            <v>45306.3</v>
          </cell>
          <cell r="O301">
            <v>19695.400000000001</v>
          </cell>
          <cell r="P301">
            <v>3012.6</v>
          </cell>
          <cell r="Q301">
            <v>9191.5</v>
          </cell>
          <cell r="R301">
            <v>13406.8</v>
          </cell>
          <cell r="S301">
            <v>0</v>
          </cell>
          <cell r="X301">
            <v>0</v>
          </cell>
          <cell r="AC301">
            <v>3328.8</v>
          </cell>
          <cell r="AD301">
            <v>0</v>
          </cell>
          <cell r="AE301">
            <v>12516.7</v>
          </cell>
          <cell r="AF301">
            <v>1760.7</v>
          </cell>
          <cell r="AJ301">
            <v>5548.6202799999955</v>
          </cell>
          <cell r="AK301">
            <v>-9.0949470177292824E-13</v>
          </cell>
          <cell r="AL301">
            <v>-2.8420000000551227E-2</v>
          </cell>
          <cell r="AM301">
            <v>4260.9251199999972</v>
          </cell>
          <cell r="AN301">
            <v>5548.6202799999955</v>
          </cell>
        </row>
        <row r="302">
          <cell r="B302" t="str">
            <v>2.3.3</v>
          </cell>
          <cell r="C302" t="str">
            <v>платежи РСК</v>
          </cell>
          <cell r="D302">
            <v>1089329.1445599999</v>
          </cell>
          <cell r="E302">
            <v>283537.73251999996</v>
          </cell>
          <cell r="F302">
            <v>262490.88199999998</v>
          </cell>
          <cell r="G302">
            <v>259849.47087999998</v>
          </cell>
          <cell r="H302">
            <v>283451.05916</v>
          </cell>
          <cell r="I302">
            <v>1086816.7</v>
          </cell>
          <cell r="J302">
            <v>272177.7</v>
          </cell>
          <cell r="K302">
            <v>256242.7</v>
          </cell>
          <cell r="L302">
            <v>267380</v>
          </cell>
          <cell r="M302">
            <v>291016.3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1086816.7</v>
          </cell>
          <cell r="T302">
            <v>272177.7</v>
          </cell>
          <cell r="U302">
            <v>256242.7</v>
          </cell>
          <cell r="V302">
            <v>267380</v>
          </cell>
          <cell r="W302">
            <v>291016.3</v>
          </cell>
          <cell r="X302">
            <v>0</v>
          </cell>
          <cell r="Y302">
            <v>0</v>
          </cell>
          <cell r="Z302">
            <v>0</v>
          </cell>
          <cell r="AA302">
            <v>0</v>
          </cell>
          <cell r="AB302">
            <v>0</v>
          </cell>
          <cell r="AC302">
            <v>1406.6</v>
          </cell>
          <cell r="AD302">
            <v>187.1</v>
          </cell>
          <cell r="AE302">
            <v>19.5</v>
          </cell>
          <cell r="AF302">
            <v>3.9</v>
          </cell>
          <cell r="AG302">
            <v>2.5</v>
          </cell>
          <cell r="AH302">
            <v>187.1</v>
          </cell>
          <cell r="AI302">
            <v>1215.0999999999999</v>
          </cell>
          <cell r="AJ302">
            <v>2508.0445599999161</v>
          </cell>
          <cell r="AK302">
            <v>11188.032519999926</v>
          </cell>
          <cell r="AL302">
            <v>17420.614519999923</v>
          </cell>
          <cell r="AM302">
            <v>9888.6853999999239</v>
          </cell>
          <cell r="AN302">
            <v>2508.0445599999161</v>
          </cell>
        </row>
        <row r="303">
          <cell r="B303" t="str">
            <v>2.3.3.1</v>
          </cell>
          <cell r="C303" t="str">
            <v>платежи РСК Холдинга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S303">
            <v>0</v>
          </cell>
          <cell r="X303">
            <v>0</v>
          </cell>
          <cell r="AD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</row>
        <row r="304">
          <cell r="B304" t="str">
            <v>2.3.3.1</v>
          </cell>
          <cell r="C304" t="str">
            <v>прочим сетевым компаниям</v>
          </cell>
          <cell r="D304">
            <v>1089329.1445599999</v>
          </cell>
          <cell r="E304">
            <v>283537.73251999996</v>
          </cell>
          <cell r="F304">
            <v>262490.88199999998</v>
          </cell>
          <cell r="G304">
            <v>259849.47087999998</v>
          </cell>
          <cell r="H304">
            <v>283451.05916</v>
          </cell>
          <cell r="I304">
            <v>1086816.7</v>
          </cell>
          <cell r="J304">
            <v>272177.7</v>
          </cell>
          <cell r="K304">
            <v>256242.7</v>
          </cell>
          <cell r="L304">
            <v>267380</v>
          </cell>
          <cell r="M304">
            <v>291016.3</v>
          </cell>
          <cell r="N304">
            <v>0</v>
          </cell>
          <cell r="S304">
            <v>1086816.7</v>
          </cell>
          <cell r="T304">
            <v>272177.7</v>
          </cell>
          <cell r="U304">
            <v>256242.7</v>
          </cell>
          <cell r="V304">
            <v>267380</v>
          </cell>
          <cell r="W304">
            <v>291016.3</v>
          </cell>
          <cell r="X304">
            <v>0</v>
          </cell>
          <cell r="AC304">
            <v>1406.6</v>
          </cell>
          <cell r="AD304">
            <v>187.1</v>
          </cell>
          <cell r="AE304">
            <v>19.5</v>
          </cell>
          <cell r="AF304">
            <v>3.9</v>
          </cell>
          <cell r="AG304">
            <v>2.5</v>
          </cell>
          <cell r="AH304">
            <v>187.1</v>
          </cell>
          <cell r="AI304">
            <v>1215.0999999999999</v>
          </cell>
          <cell r="AJ304">
            <v>2508.0445599999161</v>
          </cell>
          <cell r="AK304">
            <v>11188.032519999926</v>
          </cell>
          <cell r="AL304">
            <v>17420.614519999923</v>
          </cell>
          <cell r="AM304">
            <v>9888.6853999999239</v>
          </cell>
          <cell r="AN304">
            <v>2508.0445599999161</v>
          </cell>
        </row>
        <row r="305">
          <cell r="B305" t="str">
            <v>2.4</v>
          </cell>
          <cell r="C305" t="str">
            <v>Услуги по испытанию и поверке приборов</v>
          </cell>
          <cell r="D305">
            <v>772.68995999999993</v>
          </cell>
          <cell r="E305">
            <v>123.54717999999998</v>
          </cell>
          <cell r="F305">
            <v>326.91899999999998</v>
          </cell>
          <cell r="G305">
            <v>225.57705999999999</v>
          </cell>
          <cell r="H305">
            <v>96.646719999999988</v>
          </cell>
          <cell r="I305">
            <v>770.40000000000009</v>
          </cell>
          <cell r="J305">
            <v>100.9</v>
          </cell>
          <cell r="K305">
            <v>342.1</v>
          </cell>
          <cell r="L305">
            <v>246.7</v>
          </cell>
          <cell r="M305">
            <v>80.7</v>
          </cell>
          <cell r="N305">
            <v>770.40000000000009</v>
          </cell>
          <cell r="O305">
            <v>100.9</v>
          </cell>
          <cell r="P305">
            <v>342.1</v>
          </cell>
          <cell r="Q305">
            <v>246.7</v>
          </cell>
          <cell r="R305">
            <v>80.7</v>
          </cell>
          <cell r="S305">
            <v>0</v>
          </cell>
          <cell r="X305">
            <v>0</v>
          </cell>
          <cell r="AD305">
            <v>0</v>
          </cell>
          <cell r="AG305">
            <v>21.2</v>
          </cell>
          <cell r="AJ305">
            <v>2.2899599999999403</v>
          </cell>
          <cell r="AK305">
            <v>22.647179999999977</v>
          </cell>
          <cell r="AL305">
            <v>7.4661799999999516</v>
          </cell>
          <cell r="AM305">
            <v>7.5432399999999511</v>
          </cell>
          <cell r="AN305">
            <v>2.2899599999999403</v>
          </cell>
        </row>
        <row r="306">
          <cell r="B306" t="str">
            <v>2.5</v>
          </cell>
          <cell r="C306" t="str">
            <v>Услуги по передаче теплоэнергии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S306">
            <v>0</v>
          </cell>
          <cell r="X306">
            <v>0</v>
          </cell>
          <cell r="AD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</row>
        <row r="307">
          <cell r="B307" t="str">
            <v>2.6</v>
          </cell>
          <cell r="C307" t="str">
            <v>Услуги коммерческого учета электроэнергии</v>
          </cell>
          <cell r="D307">
            <v>44536.854719999996</v>
          </cell>
          <cell r="E307">
            <v>20277.219119999998</v>
          </cell>
          <cell r="F307">
            <v>18374.47798</v>
          </cell>
          <cell r="G307">
            <v>5885.157619999999</v>
          </cell>
          <cell r="H307">
            <v>0</v>
          </cell>
          <cell r="I307">
            <v>59238.1</v>
          </cell>
          <cell r="J307">
            <v>14701.9</v>
          </cell>
          <cell r="K307">
            <v>38542.300000000003</v>
          </cell>
          <cell r="L307">
            <v>3684.7</v>
          </cell>
          <cell r="M307">
            <v>2309.1999999999998</v>
          </cell>
          <cell r="N307">
            <v>59238.1</v>
          </cell>
          <cell r="O307">
            <v>14701.9</v>
          </cell>
          <cell r="P307">
            <v>38542.300000000003</v>
          </cell>
          <cell r="Q307">
            <v>3684.7</v>
          </cell>
          <cell r="R307">
            <v>2309.1999999999998</v>
          </cell>
          <cell r="S307">
            <v>0</v>
          </cell>
          <cell r="X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14701.2</v>
          </cell>
          <cell r="AJ307">
            <v>-4.5280000010279764E-2</v>
          </cell>
          <cell r="AK307">
            <v>20276.519119999997</v>
          </cell>
          <cell r="AL307">
            <v>108.69709999999031</v>
          </cell>
          <cell r="AM307">
            <v>2309.1547199999895</v>
          </cell>
          <cell r="AN307">
            <v>-4.5280000010279764E-2</v>
          </cell>
        </row>
        <row r="308">
          <cell r="B308" t="str">
            <v>2.7</v>
          </cell>
          <cell r="C308" t="str">
            <v>Прочие услуги производственного характера</v>
          </cell>
          <cell r="D308">
            <v>1757.2067999999999</v>
          </cell>
          <cell r="E308">
            <v>14.16</v>
          </cell>
          <cell r="F308">
            <v>97.502600000000001</v>
          </cell>
          <cell r="G308">
            <v>3.1741999999999999</v>
          </cell>
          <cell r="H308">
            <v>1642.37</v>
          </cell>
          <cell r="I308">
            <v>3325.5</v>
          </cell>
          <cell r="J308">
            <v>1680</v>
          </cell>
          <cell r="K308">
            <v>0</v>
          </cell>
          <cell r="L308">
            <v>0</v>
          </cell>
          <cell r="M308">
            <v>1645.5</v>
          </cell>
          <cell r="N308">
            <v>3325.5</v>
          </cell>
          <cell r="O308">
            <v>1680</v>
          </cell>
          <cell r="Q308">
            <v>0</v>
          </cell>
          <cell r="R308">
            <v>1645.5</v>
          </cell>
          <cell r="S308">
            <v>0</v>
          </cell>
          <cell r="X308">
            <v>0</v>
          </cell>
          <cell r="AC308">
            <v>116.7</v>
          </cell>
          <cell r="AD308">
            <v>0</v>
          </cell>
          <cell r="AE308">
            <v>97.5</v>
          </cell>
          <cell r="AG308">
            <v>34.6</v>
          </cell>
          <cell r="AI308">
            <v>1685</v>
          </cell>
          <cell r="AJ308">
            <v>6.8000000000196792E-3</v>
          </cell>
          <cell r="AK308">
            <v>-3.9999999999920988E-2</v>
          </cell>
          <cell r="AL308">
            <v>-3.7399999999919942E-2</v>
          </cell>
          <cell r="AM308">
            <v>37.736800000000081</v>
          </cell>
          <cell r="AN308">
            <v>6.8000000000196792E-3</v>
          </cell>
        </row>
        <row r="309">
          <cell r="B309" t="str">
            <v>3 А справоч.</v>
          </cell>
          <cell r="C309" t="str">
            <v>Расчеты с персоналом по начислению**</v>
          </cell>
          <cell r="D309">
            <v>459875.03038851661</v>
          </cell>
          <cell r="E309">
            <v>104134.58942664959</v>
          </cell>
          <cell r="F309">
            <v>122426.02785494401</v>
          </cell>
          <cell r="G309">
            <v>110223.55050953446</v>
          </cell>
          <cell r="H309">
            <v>123090.86259738855</v>
          </cell>
          <cell r="I309">
            <v>463999</v>
          </cell>
          <cell r="J309">
            <v>99509.499999999985</v>
          </cell>
          <cell r="K309">
            <v>102566.90000000001</v>
          </cell>
          <cell r="L309">
            <v>134448.19999999998</v>
          </cell>
          <cell r="M309">
            <v>127474.40000000001</v>
          </cell>
          <cell r="N309">
            <v>463999</v>
          </cell>
          <cell r="O309">
            <v>99509.499999999985</v>
          </cell>
          <cell r="P309">
            <v>102566.90000000001</v>
          </cell>
          <cell r="Q309">
            <v>134448.19999999998</v>
          </cell>
          <cell r="R309">
            <v>127474.40000000001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B309">
            <v>0</v>
          </cell>
          <cell r="AC309">
            <v>6.3</v>
          </cell>
          <cell r="AD309">
            <v>0</v>
          </cell>
          <cell r="AE309">
            <v>1.5</v>
          </cell>
          <cell r="AF309">
            <v>628.6</v>
          </cell>
          <cell r="AG309">
            <v>7</v>
          </cell>
          <cell r="AH309">
            <v>0</v>
          </cell>
          <cell r="AI309">
            <v>22487.399999999998</v>
          </cell>
          <cell r="AJ309">
            <v>18357.130388516616</v>
          </cell>
          <cell r="AK309">
            <v>27107.689426649598</v>
          </cell>
          <cell r="AL309">
            <v>47593.917281593618</v>
          </cell>
          <cell r="AM309">
            <v>22747.667791128079</v>
          </cell>
          <cell r="AN309">
            <v>18357.130388516616</v>
          </cell>
        </row>
        <row r="310">
          <cell r="B310" t="str">
            <v>3А.1.</v>
          </cell>
          <cell r="C310" t="str">
            <v>Оплата труда из с/с</v>
          </cell>
          <cell r="D310">
            <v>420134.19128000003</v>
          </cell>
          <cell r="E310">
            <v>97794.7</v>
          </cell>
          <cell r="F310">
            <v>110763.45</v>
          </cell>
          <cell r="G310">
            <v>99030.677000000011</v>
          </cell>
          <cell r="H310">
            <v>112545.36428000001</v>
          </cell>
          <cell r="I310">
            <v>424433.1</v>
          </cell>
          <cell r="J310">
            <v>93566.7</v>
          </cell>
          <cell r="K310">
            <v>91326.7</v>
          </cell>
          <cell r="L310">
            <v>122896.6</v>
          </cell>
          <cell r="M310">
            <v>116643.1</v>
          </cell>
          <cell r="N310">
            <v>424433.1</v>
          </cell>
          <cell r="O310">
            <v>93566.7</v>
          </cell>
          <cell r="P310">
            <v>91326.7</v>
          </cell>
          <cell r="Q310">
            <v>122896.6</v>
          </cell>
          <cell r="R310">
            <v>116643.1</v>
          </cell>
          <cell r="S310">
            <v>0</v>
          </cell>
          <cell r="X310">
            <v>0</v>
          </cell>
          <cell r="AC310">
            <v>6.3</v>
          </cell>
          <cell r="AD310">
            <v>0</v>
          </cell>
          <cell r="AE310">
            <v>1.5</v>
          </cell>
          <cell r="AF310">
            <v>628.6</v>
          </cell>
          <cell r="AG310">
            <v>7</v>
          </cell>
          <cell r="AI310">
            <v>22170.3</v>
          </cell>
          <cell r="AJ310">
            <v>17865.091280000022</v>
          </cell>
          <cell r="AK310">
            <v>26393.500000000004</v>
          </cell>
          <cell r="AL310">
            <v>46457.350000000013</v>
          </cell>
          <cell r="AM310">
            <v>21969.827000000027</v>
          </cell>
          <cell r="AN310">
            <v>17865.091280000022</v>
          </cell>
        </row>
        <row r="311">
          <cell r="B311" t="str">
            <v>3А.2.</v>
          </cell>
          <cell r="C311" t="str">
            <v>Оплата труда из прибыли</v>
          </cell>
          <cell r="D311">
            <v>31852.839108516593</v>
          </cell>
          <cell r="E311">
            <v>4658.8894266495918</v>
          </cell>
          <cell r="F311">
            <v>9038.5778549440147</v>
          </cell>
          <cell r="G311">
            <v>9580.8735095344455</v>
          </cell>
          <cell r="H311">
            <v>8574.4983173885412</v>
          </cell>
          <cell r="I311">
            <v>31852.799999999999</v>
          </cell>
          <cell r="J311">
            <v>4658.8999999999996</v>
          </cell>
          <cell r="K311">
            <v>9038.6</v>
          </cell>
          <cell r="L311">
            <v>9580.7999999999993</v>
          </cell>
          <cell r="M311">
            <v>8574.5</v>
          </cell>
          <cell r="N311">
            <v>31852.799999999999</v>
          </cell>
          <cell r="O311">
            <v>4658.8999999999996</v>
          </cell>
          <cell r="P311">
            <v>9038.6</v>
          </cell>
          <cell r="Q311">
            <v>9580.7999999999993</v>
          </cell>
          <cell r="R311">
            <v>8574.5</v>
          </cell>
          <cell r="S311">
            <v>0</v>
          </cell>
          <cell r="X311">
            <v>0</v>
          </cell>
          <cell r="AD311">
            <v>0</v>
          </cell>
          <cell r="AJ311">
            <v>3.9108516593842069E-2</v>
          </cell>
          <cell r="AK311">
            <v>-1.057335040786711E-2</v>
          </cell>
          <cell r="AL311">
            <v>-3.2718406393541954E-2</v>
          </cell>
          <cell r="AM311">
            <v>4.0791128052660497E-2</v>
          </cell>
          <cell r="AN311">
            <v>3.9108516593842069E-2</v>
          </cell>
        </row>
        <row r="312">
          <cell r="B312" t="str">
            <v>3А.3.</v>
          </cell>
          <cell r="C312" t="str">
            <v>Выплаты социального характера персоналу</v>
          </cell>
          <cell r="D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S312">
            <v>0</v>
          </cell>
          <cell r="X312">
            <v>0</v>
          </cell>
          <cell r="AD312">
            <v>0</v>
          </cell>
          <cell r="AJ312">
            <v>0</v>
          </cell>
          <cell r="AK312">
            <v>0</v>
          </cell>
          <cell r="AL312">
            <v>0</v>
          </cell>
          <cell r="AM312">
            <v>0</v>
          </cell>
          <cell r="AN312">
            <v>0</v>
          </cell>
        </row>
        <row r="313">
          <cell r="B313" t="str">
            <v>3А.4.</v>
          </cell>
          <cell r="C313" t="str">
            <v>Прочие источники для начисления</v>
          </cell>
          <cell r="D313">
            <v>7888</v>
          </cell>
          <cell r="E313">
            <v>1681</v>
          </cell>
          <cell r="F313">
            <v>2624</v>
          </cell>
          <cell r="G313">
            <v>1612</v>
          </cell>
          <cell r="H313">
            <v>1971</v>
          </cell>
          <cell r="I313">
            <v>7713.1</v>
          </cell>
          <cell r="J313">
            <v>1283.9000000000001</v>
          </cell>
          <cell r="K313">
            <v>2201.6</v>
          </cell>
          <cell r="L313">
            <v>1970.8</v>
          </cell>
          <cell r="M313">
            <v>2256.8000000000002</v>
          </cell>
          <cell r="N313">
            <v>7713.1</v>
          </cell>
          <cell r="O313">
            <v>1283.9000000000001</v>
          </cell>
          <cell r="P313">
            <v>2201.6</v>
          </cell>
          <cell r="Q313">
            <v>1970.8</v>
          </cell>
          <cell r="R313">
            <v>2256.8000000000002</v>
          </cell>
          <cell r="S313">
            <v>0</v>
          </cell>
          <cell r="X313">
            <v>0</v>
          </cell>
          <cell r="AD313">
            <v>0</v>
          </cell>
          <cell r="AI313">
            <v>317.10000000000002</v>
          </cell>
          <cell r="AJ313">
            <v>492</v>
          </cell>
          <cell r="AK313">
            <v>714.19999999999982</v>
          </cell>
          <cell r="AL313">
            <v>1136.5999999999999</v>
          </cell>
          <cell r="AM313">
            <v>777.8</v>
          </cell>
          <cell r="AN313">
            <v>492</v>
          </cell>
        </row>
        <row r="314">
          <cell r="B314" t="str">
            <v>3.</v>
          </cell>
          <cell r="C314" t="str">
            <v>Расчеты с персоналом по оплате**</v>
          </cell>
          <cell r="D314">
            <v>452214.30000000005</v>
          </cell>
          <cell r="E314">
            <v>92731.700000000012</v>
          </cell>
          <cell r="F314">
            <v>120602</v>
          </cell>
          <cell r="G314">
            <v>115789.69999999998</v>
          </cell>
          <cell r="H314">
            <v>123090.9</v>
          </cell>
          <cell r="I314">
            <v>456580.4</v>
          </cell>
          <cell r="J314">
            <v>98225.600000000006</v>
          </cell>
          <cell r="K314">
            <v>100365.3</v>
          </cell>
          <cell r="L314">
            <v>129782.6</v>
          </cell>
          <cell r="M314">
            <v>128206.9</v>
          </cell>
          <cell r="N314">
            <v>455847.6</v>
          </cell>
          <cell r="O314">
            <v>98225.600000000006</v>
          </cell>
          <cell r="P314">
            <v>100365.3</v>
          </cell>
          <cell r="Q314">
            <v>129782.6</v>
          </cell>
          <cell r="R314">
            <v>127474.09999999999</v>
          </cell>
          <cell r="S314">
            <v>732.8</v>
          </cell>
          <cell r="T314">
            <v>0</v>
          </cell>
          <cell r="U314">
            <v>0</v>
          </cell>
          <cell r="V314">
            <v>0</v>
          </cell>
          <cell r="W314">
            <v>732.8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B314">
            <v>0</v>
          </cell>
          <cell r="AC314">
            <v>6.3</v>
          </cell>
          <cell r="AD314">
            <v>0</v>
          </cell>
          <cell r="AE314">
            <v>1.5</v>
          </cell>
          <cell r="AF314">
            <v>7</v>
          </cell>
          <cell r="AG314">
            <v>13.2</v>
          </cell>
          <cell r="AH314">
            <v>0</v>
          </cell>
          <cell r="AI314">
            <v>22729.5</v>
          </cell>
          <cell r="AJ314">
            <v>18357.099999999973</v>
          </cell>
          <cell r="AK314">
            <v>17230.8</v>
          </cell>
          <cell r="AL314">
            <v>37473</v>
          </cell>
          <cell r="AM314">
            <v>23486.299999999977</v>
          </cell>
          <cell r="AN314">
            <v>18357.099999999973</v>
          </cell>
        </row>
        <row r="315">
          <cell r="B315" t="str">
            <v>3.1.</v>
          </cell>
          <cell r="C315" t="str">
            <v>Выплата на руки</v>
          </cell>
          <cell r="D315">
            <v>386292.4</v>
          </cell>
          <cell r="E315">
            <v>78374.600000000006</v>
          </cell>
          <cell r="F315">
            <v>105896.2</v>
          </cell>
          <cell r="G315">
            <v>98229.699999999983</v>
          </cell>
          <cell r="H315">
            <v>103791.9</v>
          </cell>
          <cell r="I315">
            <v>392890</v>
          </cell>
          <cell r="J315">
            <v>83851.100000000006</v>
          </cell>
          <cell r="K315">
            <v>88158.7</v>
          </cell>
          <cell r="L315">
            <v>111001.8</v>
          </cell>
          <cell r="M315">
            <v>109878.39999999999</v>
          </cell>
          <cell r="N315">
            <v>392890</v>
          </cell>
          <cell r="O315">
            <v>83851.100000000006</v>
          </cell>
          <cell r="P315">
            <v>88158.7</v>
          </cell>
          <cell r="Q315">
            <v>111001.8</v>
          </cell>
          <cell r="R315">
            <v>109878.39999999999</v>
          </cell>
          <cell r="S315">
            <v>0</v>
          </cell>
          <cell r="X315">
            <v>0</v>
          </cell>
          <cell r="AD315">
            <v>0</v>
          </cell>
          <cell r="AG315">
            <v>6.2</v>
          </cell>
          <cell r="AI315">
            <v>19185.7</v>
          </cell>
          <cell r="AJ315">
            <v>12588.099999999973</v>
          </cell>
          <cell r="AK315">
            <v>13709.199999999997</v>
          </cell>
          <cell r="AL315">
            <v>31446.699999999997</v>
          </cell>
          <cell r="AM315">
            <v>18680.799999999977</v>
          </cell>
          <cell r="AN315">
            <v>12588.099999999973</v>
          </cell>
        </row>
        <row r="316">
          <cell r="B316" t="str">
            <v>3.2.</v>
          </cell>
          <cell r="C316" t="str">
            <v>Удержания из з/п</v>
          </cell>
          <cell r="D316">
            <v>65921.899999999994</v>
          </cell>
          <cell r="E316">
            <v>14357.1</v>
          </cell>
          <cell r="F316">
            <v>14705.8</v>
          </cell>
          <cell r="G316">
            <v>17560</v>
          </cell>
          <cell r="H316">
            <v>19299</v>
          </cell>
          <cell r="I316">
            <v>63690.399999999994</v>
          </cell>
          <cell r="J316">
            <v>14374.5</v>
          </cell>
          <cell r="K316">
            <v>12206.6</v>
          </cell>
          <cell r="L316">
            <v>18780.8</v>
          </cell>
          <cell r="M316">
            <v>18328.5</v>
          </cell>
          <cell r="N316">
            <v>62957.599999999991</v>
          </cell>
          <cell r="O316">
            <v>14374.5</v>
          </cell>
          <cell r="P316">
            <v>12206.6</v>
          </cell>
          <cell r="Q316">
            <v>18780.8</v>
          </cell>
          <cell r="R316">
            <v>17595.7</v>
          </cell>
          <cell r="S316">
            <v>732.8</v>
          </cell>
          <cell r="T316">
            <v>0</v>
          </cell>
          <cell r="U316">
            <v>0</v>
          </cell>
          <cell r="V316">
            <v>0</v>
          </cell>
          <cell r="W316">
            <v>732.8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0</v>
          </cell>
          <cell r="AC316">
            <v>6.3</v>
          </cell>
          <cell r="AD316">
            <v>0</v>
          </cell>
          <cell r="AE316">
            <v>1.5</v>
          </cell>
          <cell r="AF316">
            <v>7</v>
          </cell>
          <cell r="AG316">
            <v>7</v>
          </cell>
          <cell r="AH316">
            <v>0</v>
          </cell>
          <cell r="AI316">
            <v>3543.8</v>
          </cell>
          <cell r="AJ316">
            <v>5769.0000000000009</v>
          </cell>
          <cell r="AK316">
            <v>3521.6000000000008</v>
          </cell>
          <cell r="AL316">
            <v>6026.2999999999993</v>
          </cell>
          <cell r="AM316">
            <v>4805.5000000000009</v>
          </cell>
          <cell r="AN316">
            <v>5769.0000000000009</v>
          </cell>
        </row>
        <row r="317">
          <cell r="B317" t="str">
            <v>3.2.1.</v>
          </cell>
          <cell r="C317" t="str">
            <v>НДФЛ (только персонал)</v>
          </cell>
          <cell r="D317">
            <v>54212.7</v>
          </cell>
          <cell r="E317">
            <v>12381.1</v>
          </cell>
          <cell r="F317">
            <v>12704.5</v>
          </cell>
          <cell r="G317">
            <v>14120</v>
          </cell>
          <cell r="H317">
            <v>15007.1</v>
          </cell>
          <cell r="I317">
            <v>53601.5</v>
          </cell>
          <cell r="J317">
            <v>12383.1</v>
          </cell>
          <cell r="K317">
            <v>10069.1</v>
          </cell>
          <cell r="L317">
            <v>15806.1</v>
          </cell>
          <cell r="M317">
            <v>15343.2</v>
          </cell>
          <cell r="N317">
            <v>53601.5</v>
          </cell>
          <cell r="O317">
            <v>12383.1</v>
          </cell>
          <cell r="P317">
            <v>10069.1</v>
          </cell>
          <cell r="Q317">
            <v>15806.1</v>
          </cell>
          <cell r="R317">
            <v>15343.2</v>
          </cell>
          <cell r="S317">
            <v>0</v>
          </cell>
          <cell r="X317">
            <v>0</v>
          </cell>
          <cell r="AC317">
            <v>6.3</v>
          </cell>
          <cell r="AD317">
            <v>0</v>
          </cell>
          <cell r="AE317">
            <v>1.5</v>
          </cell>
          <cell r="AF317">
            <v>7</v>
          </cell>
          <cell r="AG317">
            <v>7</v>
          </cell>
          <cell r="AI317">
            <v>3213.8</v>
          </cell>
          <cell r="AJ317">
            <v>3818.7000000000007</v>
          </cell>
          <cell r="AK317">
            <v>3207.0000000000009</v>
          </cell>
          <cell r="AL317">
            <v>5847.9</v>
          </cell>
          <cell r="AM317">
            <v>4161.8000000000011</v>
          </cell>
          <cell r="AN317">
            <v>3818.7000000000007</v>
          </cell>
        </row>
        <row r="318">
          <cell r="B318" t="str">
            <v>3.2.2</v>
          </cell>
          <cell r="C318" t="str">
            <v>Прочие удержания из з/п</v>
          </cell>
          <cell r="D318">
            <v>11709.2</v>
          </cell>
          <cell r="E318">
            <v>1976</v>
          </cell>
          <cell r="F318">
            <v>2001.2999999999997</v>
          </cell>
          <cell r="G318">
            <v>3440</v>
          </cell>
          <cell r="H318">
            <v>4291.9000000000005</v>
          </cell>
          <cell r="I318">
            <v>10088.9</v>
          </cell>
          <cell r="J318">
            <v>1991.4</v>
          </cell>
          <cell r="K318">
            <v>2137.5</v>
          </cell>
          <cell r="L318">
            <v>2974.7</v>
          </cell>
          <cell r="M318">
            <v>2985.3</v>
          </cell>
          <cell r="N318">
            <v>9356.0999999999985</v>
          </cell>
          <cell r="O318">
            <v>1991.4</v>
          </cell>
          <cell r="P318">
            <v>2137.5</v>
          </cell>
          <cell r="Q318">
            <v>2974.7</v>
          </cell>
          <cell r="R318">
            <v>2252.5</v>
          </cell>
          <cell r="S318">
            <v>732.8</v>
          </cell>
          <cell r="W318">
            <v>732.8</v>
          </cell>
          <cell r="X318">
            <v>0</v>
          </cell>
          <cell r="AD318">
            <v>0</v>
          </cell>
          <cell r="AI318">
            <v>330</v>
          </cell>
          <cell r="AJ318">
            <v>1950.3000000000002</v>
          </cell>
          <cell r="AK318">
            <v>314.59999999999991</v>
          </cell>
          <cell r="AL318">
            <v>178.39999999999964</v>
          </cell>
          <cell r="AM318">
            <v>643.69999999999982</v>
          </cell>
          <cell r="AN318">
            <v>1950.3000000000002</v>
          </cell>
        </row>
        <row r="319">
          <cell r="B319" t="str">
            <v>4</v>
          </cell>
          <cell r="C319" t="str">
            <v>ЕСН</v>
          </cell>
          <cell r="D319">
            <v>88203.383200000011</v>
          </cell>
          <cell r="E319">
            <v>21559.598999999998</v>
          </cell>
          <cell r="F319">
            <v>23989.420000000002</v>
          </cell>
          <cell r="G319">
            <v>21513.004999999997</v>
          </cell>
          <cell r="H319">
            <v>21141.359199999999</v>
          </cell>
          <cell r="I319">
            <v>87780.6</v>
          </cell>
          <cell r="J319">
            <v>20201.900000000001</v>
          </cell>
          <cell r="K319">
            <v>22277.5</v>
          </cell>
          <cell r="L319">
            <v>24041.4</v>
          </cell>
          <cell r="M319">
            <v>21259.8</v>
          </cell>
          <cell r="N319">
            <v>87780.6</v>
          </cell>
          <cell r="O319">
            <v>20201.900000000001</v>
          </cell>
          <cell r="P319">
            <v>22277.5</v>
          </cell>
          <cell r="Q319">
            <v>24041.4</v>
          </cell>
          <cell r="R319">
            <v>21259.8</v>
          </cell>
          <cell r="S319">
            <v>0</v>
          </cell>
          <cell r="X319">
            <v>3479.4</v>
          </cell>
          <cell r="AB319">
            <v>3479.4</v>
          </cell>
          <cell r="AC319">
            <v>465.9</v>
          </cell>
          <cell r="AD319">
            <v>1374.4</v>
          </cell>
          <cell r="AE319">
            <v>619.1</v>
          </cell>
          <cell r="AF319">
            <v>490.8</v>
          </cell>
          <cell r="AG319">
            <v>1152.2</v>
          </cell>
          <cell r="AH319">
            <v>1374.4</v>
          </cell>
          <cell r="AI319">
            <v>5410.1</v>
          </cell>
          <cell r="AJ319">
            <v>3261.9831999999956</v>
          </cell>
          <cell r="AK319">
            <v>6920.9989999999998</v>
          </cell>
          <cell r="AL319">
            <v>8504.6190000000006</v>
          </cell>
          <cell r="AM319">
            <v>6637.6239999999943</v>
          </cell>
          <cell r="AN319">
            <v>3261.9831999999956</v>
          </cell>
        </row>
        <row r="320">
          <cell r="B320" t="str">
            <v>5</v>
          </cell>
          <cell r="C320" t="str">
            <v>Негосударственное пенсионное обеспечение</v>
          </cell>
          <cell r="D320">
            <v>6632.0169999999998</v>
          </cell>
          <cell r="E320">
            <v>9023.1329999999998</v>
          </cell>
          <cell r="F320">
            <v>341.1</v>
          </cell>
          <cell r="G320">
            <v>319.35199999999986</v>
          </cell>
          <cell r="H320">
            <v>-3051.5679999999993</v>
          </cell>
          <cell r="I320">
            <v>9397</v>
          </cell>
          <cell r="J320">
            <v>8757.6</v>
          </cell>
          <cell r="K320">
            <v>419</v>
          </cell>
          <cell r="L320">
            <v>220.4</v>
          </cell>
          <cell r="M320">
            <v>0</v>
          </cell>
          <cell r="N320">
            <v>9397</v>
          </cell>
          <cell r="O320">
            <v>8757.6</v>
          </cell>
          <cell r="P320">
            <v>419</v>
          </cell>
          <cell r="Q320">
            <v>220.4</v>
          </cell>
          <cell r="R320">
            <v>0</v>
          </cell>
          <cell r="S320">
            <v>0</v>
          </cell>
          <cell r="X320">
            <v>0</v>
          </cell>
          <cell r="AD320">
            <v>2765</v>
          </cell>
          <cell r="AH320">
            <v>2765</v>
          </cell>
          <cell r="AJ320">
            <v>1.6999999999825377E-2</v>
          </cell>
          <cell r="AK320">
            <v>265.53299999999945</v>
          </cell>
          <cell r="AL320">
            <v>187.63299999999947</v>
          </cell>
          <cell r="AM320">
            <v>286.58499999999935</v>
          </cell>
          <cell r="AN320">
            <v>1.6999999999825377E-2</v>
          </cell>
        </row>
        <row r="321">
          <cell r="B321" t="str">
            <v>7</v>
          </cell>
          <cell r="C321" t="str">
            <v>Прочие затраты (смета затрат)</v>
          </cell>
          <cell r="D321">
            <v>406195.76514979999</v>
          </cell>
          <cell r="E321">
            <v>109307.11188</v>
          </cell>
          <cell r="F321">
            <v>98983.977379999982</v>
          </cell>
          <cell r="G321">
            <v>82162.09610000001</v>
          </cell>
          <cell r="H321">
            <v>115742.57978980002</v>
          </cell>
          <cell r="I321">
            <v>458082.9</v>
          </cell>
          <cell r="J321">
            <v>87657.599999999977</v>
          </cell>
          <cell r="K321">
            <v>143569.50000000003</v>
          </cell>
          <cell r="L321">
            <v>101449.39999999998</v>
          </cell>
          <cell r="M321">
            <v>125406.39999999999</v>
          </cell>
          <cell r="N321">
            <v>458082.9</v>
          </cell>
          <cell r="O321">
            <v>87657.599999999977</v>
          </cell>
          <cell r="P321">
            <v>143569.50000000003</v>
          </cell>
          <cell r="Q321">
            <v>101449.39999999998</v>
          </cell>
          <cell r="R321">
            <v>125406.39999999999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-530.5</v>
          </cell>
          <cell r="Y321">
            <v>0</v>
          </cell>
          <cell r="Z321">
            <v>0</v>
          </cell>
          <cell r="AA321">
            <v>0</v>
          </cell>
          <cell r="AB321">
            <v>-530.5</v>
          </cell>
          <cell r="AC321">
            <v>12595.7</v>
          </cell>
          <cell r="AD321">
            <v>35362.80000000001</v>
          </cell>
          <cell r="AE321">
            <v>10009.5</v>
          </cell>
          <cell r="AF321">
            <v>13744.9</v>
          </cell>
          <cell r="AG321">
            <v>35368.799999999996</v>
          </cell>
          <cell r="AH321">
            <v>35362.80000000001</v>
          </cell>
          <cell r="AI321">
            <v>46000.999999999993</v>
          </cell>
          <cell r="AJ321">
            <v>17411.465149800002</v>
          </cell>
          <cell r="AK321">
            <v>65064.311880000001</v>
          </cell>
          <cell r="AL321">
            <v>24214.189259999999</v>
          </cell>
          <cell r="AM321">
            <v>26550.785360000002</v>
          </cell>
          <cell r="AN321">
            <v>17411.465149800002</v>
          </cell>
        </row>
        <row r="322">
          <cell r="B322" t="str">
            <v>7.1</v>
          </cell>
          <cell r="C322" t="str">
            <v xml:space="preserve">        Оплата услуг РАО «ЕЭС России» 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14797</v>
          </cell>
          <cell r="J322">
            <v>0</v>
          </cell>
          <cell r="K322">
            <v>0</v>
          </cell>
          <cell r="L322">
            <v>6936</v>
          </cell>
          <cell r="M322">
            <v>7861</v>
          </cell>
          <cell r="N322">
            <v>14797</v>
          </cell>
          <cell r="O322">
            <v>0</v>
          </cell>
          <cell r="P322">
            <v>0</v>
          </cell>
          <cell r="Q322">
            <v>6936</v>
          </cell>
          <cell r="R322">
            <v>7861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14797</v>
          </cell>
          <cell r="AE322">
            <v>0</v>
          </cell>
          <cell r="AF322">
            <v>0</v>
          </cell>
          <cell r="AG322">
            <v>6936</v>
          </cell>
          <cell r="AH322">
            <v>14797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</row>
        <row r="323">
          <cell r="B323" t="str">
            <v>7.1.1.</v>
          </cell>
          <cell r="C323" t="str">
            <v>Услуги по организации функционирования и развитию ЕЭС России</v>
          </cell>
          <cell r="D323">
            <v>0</v>
          </cell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</row>
        <row r="324">
          <cell r="B324" t="str">
            <v>7.1.1.1.</v>
          </cell>
          <cell r="C324" t="str">
            <v xml:space="preserve">Текущий платеж 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S324">
            <v>0</v>
          </cell>
          <cell r="X324">
            <v>0</v>
          </cell>
          <cell r="AD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</row>
        <row r="325">
          <cell r="B325" t="str">
            <v>7.1.1.2.</v>
          </cell>
          <cell r="C325" t="str">
            <v>Погашение задолженности</v>
          </cell>
          <cell r="D325">
            <v>0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S325">
            <v>0</v>
          </cell>
          <cell r="X325">
            <v>0</v>
          </cell>
          <cell r="AD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</row>
        <row r="326">
          <cell r="B326" t="str">
            <v>7.1.2.</v>
          </cell>
          <cell r="C326" t="str">
            <v>Услуги ОАО РАО "ЕЭС России" (остальные)</v>
          </cell>
          <cell r="D326">
            <v>0</v>
          </cell>
          <cell r="E326">
            <v>0</v>
          </cell>
          <cell r="F326">
            <v>0</v>
          </cell>
          <cell r="G326">
            <v>0</v>
          </cell>
          <cell r="H326">
            <v>0</v>
          </cell>
          <cell r="I326">
            <v>14797</v>
          </cell>
          <cell r="J326">
            <v>0</v>
          </cell>
          <cell r="K326">
            <v>0</v>
          </cell>
          <cell r="L326">
            <v>6936</v>
          </cell>
          <cell r="M326">
            <v>7861</v>
          </cell>
          <cell r="N326">
            <v>14797</v>
          </cell>
          <cell r="Q326">
            <v>6936</v>
          </cell>
          <cell r="R326">
            <v>7861</v>
          </cell>
          <cell r="S326">
            <v>0</v>
          </cell>
          <cell r="X326">
            <v>0</v>
          </cell>
          <cell r="AD326">
            <v>14797</v>
          </cell>
          <cell r="AG326">
            <v>6936</v>
          </cell>
          <cell r="AH326">
            <v>14797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</row>
        <row r="327">
          <cell r="B327" t="str">
            <v>7.2</v>
          </cell>
          <cell r="C327" t="str">
            <v xml:space="preserve">        Оплата услуг ОАО "СО-ЦДУ ЕЭС" по системной надежности</v>
          </cell>
          <cell r="D327">
            <v>0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S327">
            <v>0</v>
          </cell>
          <cell r="X327">
            <v>0</v>
          </cell>
          <cell r="AD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</row>
        <row r="328">
          <cell r="B328" t="str">
            <v>7.3</v>
          </cell>
          <cell r="C328" t="str">
            <v xml:space="preserve">        Оплата услуг операторов рынка (НП ''АТС'', ЗАО ''ЦФР'' и др.)</v>
          </cell>
          <cell r="D328">
            <v>0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S328">
            <v>0</v>
          </cell>
          <cell r="X328">
            <v>0</v>
          </cell>
          <cell r="AD328">
            <v>0</v>
          </cell>
          <cell r="AJ328">
            <v>0</v>
          </cell>
          <cell r="AK328">
            <v>0</v>
          </cell>
          <cell r="AL328">
            <v>0</v>
          </cell>
          <cell r="AM328">
            <v>0</v>
          </cell>
          <cell r="AN328">
            <v>0</v>
          </cell>
        </row>
        <row r="329">
          <cell r="B329" t="str">
            <v>7.4</v>
          </cell>
          <cell r="C329" t="str">
            <v xml:space="preserve">        Оплата работ и услуг сторонних организаций, в т.ч.</v>
          </cell>
          <cell r="D329">
            <v>254261.34675119998</v>
          </cell>
          <cell r="E329">
            <v>60171.882279999998</v>
          </cell>
          <cell r="F329">
            <v>63231.812799999992</v>
          </cell>
          <cell r="G329">
            <v>44283.856140000004</v>
          </cell>
          <cell r="H329">
            <v>86573.795531199998</v>
          </cell>
          <cell r="I329">
            <v>292070.09999999998</v>
          </cell>
          <cell r="J329">
            <v>51530.5</v>
          </cell>
          <cell r="K329">
            <v>96109.200000000012</v>
          </cell>
          <cell r="L329">
            <v>60662.600000000006</v>
          </cell>
          <cell r="M329">
            <v>83767.799999999988</v>
          </cell>
          <cell r="N329">
            <v>292070.09999999998</v>
          </cell>
          <cell r="O329">
            <v>51530.5</v>
          </cell>
          <cell r="P329">
            <v>96109.200000000012</v>
          </cell>
          <cell r="Q329">
            <v>60662.600000000006</v>
          </cell>
          <cell r="R329">
            <v>83767.799999999988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-530.5</v>
          </cell>
          <cell r="Y329">
            <v>0</v>
          </cell>
          <cell r="Z329">
            <v>0</v>
          </cell>
          <cell r="AA329">
            <v>0</v>
          </cell>
          <cell r="AB329">
            <v>-530.5</v>
          </cell>
          <cell r="AC329">
            <v>2696.9</v>
          </cell>
          <cell r="AD329">
            <v>18377.5</v>
          </cell>
          <cell r="AE329">
            <v>8213.4</v>
          </cell>
          <cell r="AF329">
            <v>8234.5</v>
          </cell>
          <cell r="AG329">
            <v>24640.699999999997</v>
          </cell>
          <cell r="AH329">
            <v>18377.5</v>
          </cell>
          <cell r="AI329">
            <v>33878.1</v>
          </cell>
          <cell r="AJ329">
            <v>12280.446751200001</v>
          </cell>
          <cell r="AK329">
            <v>48035.982280000004</v>
          </cell>
          <cell r="AL329">
            <v>15179.695079999998</v>
          </cell>
          <cell r="AM329">
            <v>15207.151219999996</v>
          </cell>
          <cell r="AN329">
            <v>12280.446751200001</v>
          </cell>
        </row>
        <row r="330">
          <cell r="B330" t="str">
            <v>7.4.1</v>
          </cell>
          <cell r="C330" t="str">
            <v xml:space="preserve">         - услуги связи и передачи данных</v>
          </cell>
          <cell r="D330">
            <v>10651.829759599999</v>
          </cell>
          <cell r="E330">
            <v>2531.4</v>
          </cell>
          <cell r="F330">
            <v>2554.0863999999997</v>
          </cell>
          <cell r="G330">
            <v>2925.5738999999999</v>
          </cell>
          <cell r="H330">
            <v>2640.7694595999997</v>
          </cell>
          <cell r="I330">
            <v>10437.6</v>
          </cell>
          <cell r="J330">
            <v>2626.6</v>
          </cell>
          <cell r="K330">
            <v>2572.4</v>
          </cell>
          <cell r="L330">
            <v>2653.6</v>
          </cell>
          <cell r="M330">
            <v>2585</v>
          </cell>
          <cell r="N330">
            <v>10437.6</v>
          </cell>
          <cell r="O330">
            <v>2626.6</v>
          </cell>
          <cell r="P330">
            <v>2572.4</v>
          </cell>
          <cell r="Q330">
            <v>2653.6</v>
          </cell>
          <cell r="R330">
            <v>2585</v>
          </cell>
          <cell r="S330">
            <v>0</v>
          </cell>
          <cell r="X330">
            <v>1.5</v>
          </cell>
          <cell r="AB330">
            <v>1.5</v>
          </cell>
          <cell r="AC330">
            <v>232.1</v>
          </cell>
          <cell r="AD330">
            <v>111.8</v>
          </cell>
          <cell r="AE330">
            <v>458.1</v>
          </cell>
          <cell r="AF330">
            <v>146.19999999999999</v>
          </cell>
          <cell r="AG330">
            <v>140.6</v>
          </cell>
          <cell r="AH330">
            <v>111.8</v>
          </cell>
          <cell r="AI330">
            <v>219.1</v>
          </cell>
          <cell r="AJ330">
            <v>311.52975959999935</v>
          </cell>
          <cell r="AK330">
            <v>349.90000000000009</v>
          </cell>
          <cell r="AL330">
            <v>19.686399999999651</v>
          </cell>
          <cell r="AM330">
            <v>286.06029999999959</v>
          </cell>
          <cell r="AN330">
            <v>311.52975959999935</v>
          </cell>
        </row>
        <row r="331">
          <cell r="B331" t="str">
            <v>7.4.2</v>
          </cell>
          <cell r="C331" t="str">
            <v xml:space="preserve">         - коммунальные услуги</v>
          </cell>
          <cell r="D331">
            <v>5814.0400915999999</v>
          </cell>
          <cell r="E331">
            <v>2611.1724400000003</v>
          </cell>
          <cell r="F331">
            <v>748.09640000000002</v>
          </cell>
          <cell r="G331">
            <v>213.9281</v>
          </cell>
          <cell r="H331">
            <v>2240.8431516000001</v>
          </cell>
          <cell r="I331">
            <v>6029.4</v>
          </cell>
          <cell r="J331">
            <v>2611.9</v>
          </cell>
          <cell r="K331">
            <v>797.6</v>
          </cell>
          <cell r="L331">
            <v>420.3</v>
          </cell>
          <cell r="M331">
            <v>2199.6</v>
          </cell>
          <cell r="N331">
            <v>6029.4</v>
          </cell>
          <cell r="O331">
            <v>2611.9</v>
          </cell>
          <cell r="P331">
            <v>797.6</v>
          </cell>
          <cell r="Q331">
            <v>420.3</v>
          </cell>
          <cell r="R331">
            <v>2199.6</v>
          </cell>
          <cell r="S331">
            <v>0</v>
          </cell>
          <cell r="X331">
            <v>0</v>
          </cell>
          <cell r="AC331">
            <v>171.9</v>
          </cell>
          <cell r="AD331">
            <v>309.5</v>
          </cell>
          <cell r="AE331">
            <v>196.2</v>
          </cell>
          <cell r="AF331">
            <v>70.7</v>
          </cell>
          <cell r="AG331">
            <v>238.1</v>
          </cell>
          <cell r="AH331">
            <v>309.5</v>
          </cell>
          <cell r="AI331">
            <v>302.2</v>
          </cell>
          <cell r="AJ331">
            <v>224.44009160000033</v>
          </cell>
          <cell r="AK331">
            <v>325.77243999999996</v>
          </cell>
          <cell r="AL331">
            <v>150.76884000000007</v>
          </cell>
          <cell r="AM331">
            <v>111.79694000000002</v>
          </cell>
          <cell r="AN331">
            <v>224.44009160000033</v>
          </cell>
        </row>
        <row r="332">
          <cell r="B332" t="str">
            <v>7.4.3</v>
          </cell>
          <cell r="C332" t="str">
            <v xml:space="preserve">         - повышение квалификации и проф.переподготовка</v>
          </cell>
          <cell r="D332">
            <v>1748.2797399999997</v>
          </cell>
          <cell r="E332">
            <v>423.74979999999994</v>
          </cell>
          <cell r="F332">
            <v>706.31259999999986</v>
          </cell>
          <cell r="G332">
            <v>414.01597999999996</v>
          </cell>
          <cell r="H332">
            <v>204.20135999999999</v>
          </cell>
          <cell r="I332">
            <v>1819.2</v>
          </cell>
          <cell r="J332">
            <v>526.6</v>
          </cell>
          <cell r="K332">
            <v>686.3</v>
          </cell>
          <cell r="L332">
            <v>417.8</v>
          </cell>
          <cell r="M332">
            <v>188.5</v>
          </cell>
          <cell r="N332">
            <v>1819.2</v>
          </cell>
          <cell r="O332">
            <v>526.6</v>
          </cell>
          <cell r="P332">
            <v>686.3</v>
          </cell>
          <cell r="Q332">
            <v>417.8</v>
          </cell>
          <cell r="R332">
            <v>188.5</v>
          </cell>
          <cell r="S332">
            <v>0</v>
          </cell>
          <cell r="X332">
            <v>0</v>
          </cell>
          <cell r="AC332">
            <v>16.7</v>
          </cell>
          <cell r="AD332">
            <v>2</v>
          </cell>
          <cell r="AE332">
            <v>8.4</v>
          </cell>
          <cell r="AF332">
            <v>26</v>
          </cell>
          <cell r="AG332">
            <v>5.7</v>
          </cell>
          <cell r="AH332">
            <v>2</v>
          </cell>
          <cell r="AI332">
            <v>368.6</v>
          </cell>
          <cell r="AJ332">
            <v>282.97973999999994</v>
          </cell>
          <cell r="AK332">
            <v>257.44979999999993</v>
          </cell>
          <cell r="AL332">
            <v>295.06239999999991</v>
          </cell>
          <cell r="AM332">
            <v>270.9783799999999</v>
          </cell>
          <cell r="AN332">
            <v>282.97973999999994</v>
          </cell>
        </row>
        <row r="333">
          <cell r="B333" t="str">
            <v>7.4.4</v>
          </cell>
          <cell r="C333" t="str">
            <v xml:space="preserve">         - IT-услуги</v>
          </cell>
          <cell r="D333">
            <v>29137.953079999999</v>
          </cell>
          <cell r="E333">
            <v>-4.308000000037282E-2</v>
          </cell>
          <cell r="F333">
            <v>4919.3675999999987</v>
          </cell>
          <cell r="G333">
            <v>5877.2597200000009</v>
          </cell>
          <cell r="H333">
            <v>18341.368839999999</v>
          </cell>
          <cell r="I333">
            <v>33729</v>
          </cell>
          <cell r="J333">
            <v>4892.2</v>
          </cell>
          <cell r="K333">
            <v>11477.6</v>
          </cell>
          <cell r="L333">
            <v>8979.2000000000007</v>
          </cell>
          <cell r="M333">
            <v>8380</v>
          </cell>
          <cell r="N333">
            <v>33729</v>
          </cell>
          <cell r="O333">
            <v>4892.2</v>
          </cell>
          <cell r="P333">
            <v>11477.6</v>
          </cell>
          <cell r="Q333">
            <v>8979.2000000000007</v>
          </cell>
          <cell r="R333">
            <v>8380</v>
          </cell>
          <cell r="S333">
            <v>0</v>
          </cell>
          <cell r="X333">
            <v>0</v>
          </cell>
          <cell r="AC333">
            <v>19.8</v>
          </cell>
          <cell r="AD333">
            <v>25.8</v>
          </cell>
          <cell r="AG333">
            <v>2848.7</v>
          </cell>
          <cell r="AH333">
            <v>25.8</v>
          </cell>
          <cell r="AI333">
            <v>14957</v>
          </cell>
          <cell r="AJ333">
            <v>10371.953079999996</v>
          </cell>
          <cell r="AK333">
            <v>10044.956920000001</v>
          </cell>
          <cell r="AL333">
            <v>3486.7245199999979</v>
          </cell>
          <cell r="AM333">
            <v>3233.484239999997</v>
          </cell>
          <cell r="AN333">
            <v>10371.953079999996</v>
          </cell>
        </row>
        <row r="334">
          <cell r="B334" t="str">
            <v>7.4.5</v>
          </cell>
          <cell r="C334" t="str">
            <v xml:space="preserve">         - аудиторские услуги</v>
          </cell>
          <cell r="D334">
            <v>0</v>
          </cell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S334">
            <v>0</v>
          </cell>
          <cell r="X334">
            <v>0</v>
          </cell>
          <cell r="AD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</row>
        <row r="335">
          <cell r="B335" t="str">
            <v>7.4.6</v>
          </cell>
          <cell r="C335" t="str">
            <v xml:space="preserve">         - юридические услуги</v>
          </cell>
          <cell r="D335">
            <v>126.99967999999994</v>
          </cell>
          <cell r="E335">
            <v>32.5</v>
          </cell>
          <cell r="F335">
            <v>38.4</v>
          </cell>
          <cell r="G335">
            <v>26.079660000000001</v>
          </cell>
          <cell r="H335">
            <v>30.020019999999931</v>
          </cell>
          <cell r="I335">
            <v>100.9</v>
          </cell>
          <cell r="J335">
            <v>40.4</v>
          </cell>
          <cell r="K335">
            <v>22.4</v>
          </cell>
          <cell r="L335">
            <v>24.6</v>
          </cell>
          <cell r="M335">
            <v>13.5</v>
          </cell>
          <cell r="N335">
            <v>100.9</v>
          </cell>
          <cell r="O335">
            <v>40.4</v>
          </cell>
          <cell r="P335">
            <v>22.4</v>
          </cell>
          <cell r="Q335">
            <v>24.6</v>
          </cell>
          <cell r="R335">
            <v>13.5</v>
          </cell>
          <cell r="S335">
            <v>0</v>
          </cell>
          <cell r="X335">
            <v>0</v>
          </cell>
          <cell r="AD335">
            <v>0</v>
          </cell>
          <cell r="AI335">
            <v>7.9</v>
          </cell>
          <cell r="AJ335">
            <v>33.999679999999934</v>
          </cell>
          <cell r="AK335">
            <v>0</v>
          </cell>
          <cell r="AL335">
            <v>16</v>
          </cell>
          <cell r="AM335">
            <v>17.479660000000003</v>
          </cell>
          <cell r="AN335">
            <v>33.999679999999934</v>
          </cell>
        </row>
        <row r="336">
          <cell r="B336" t="str">
            <v>7.4.7</v>
          </cell>
          <cell r="C336" t="str">
            <v xml:space="preserve">         - консультационные услуги</v>
          </cell>
          <cell r="D336">
            <v>4263.7864000000009</v>
          </cell>
          <cell r="E336">
            <v>1868.5</v>
          </cell>
          <cell r="F336">
            <v>885.9</v>
          </cell>
          <cell r="G336">
            <v>974.99387999999999</v>
          </cell>
          <cell r="H336">
            <v>534.39252000000033</v>
          </cell>
          <cell r="I336">
            <v>3823.2</v>
          </cell>
          <cell r="J336">
            <v>1957.9</v>
          </cell>
          <cell r="K336">
            <v>728.1</v>
          </cell>
          <cell r="L336">
            <v>47.2</v>
          </cell>
          <cell r="M336">
            <v>1090</v>
          </cell>
          <cell r="N336">
            <v>3823.2</v>
          </cell>
          <cell r="O336">
            <v>1957.9</v>
          </cell>
          <cell r="P336">
            <v>728.1</v>
          </cell>
          <cell r="Q336">
            <v>47.2</v>
          </cell>
          <cell r="R336">
            <v>1090</v>
          </cell>
          <cell r="S336">
            <v>0</v>
          </cell>
          <cell r="X336">
            <v>0</v>
          </cell>
          <cell r="AC336">
            <v>480</v>
          </cell>
          <cell r="AD336">
            <v>0</v>
          </cell>
          <cell r="AE336">
            <v>480</v>
          </cell>
          <cell r="AF336">
            <v>480</v>
          </cell>
          <cell r="AG336">
            <v>480</v>
          </cell>
          <cell r="AI336">
            <v>186</v>
          </cell>
          <cell r="AJ336">
            <v>146.58640000000014</v>
          </cell>
          <cell r="AK336">
            <v>96.599999999999909</v>
          </cell>
          <cell r="AL336">
            <v>254.39999999999986</v>
          </cell>
          <cell r="AM336">
            <v>1182.1938799999998</v>
          </cell>
          <cell r="AN336">
            <v>146.58640000000014</v>
          </cell>
        </row>
        <row r="337">
          <cell r="B337" t="str">
            <v>7.4.8</v>
          </cell>
          <cell r="C337" t="str">
            <v xml:space="preserve">         - услуги пожарной, вневедомственной и сторожевой охраны</v>
          </cell>
          <cell r="D337">
            <v>19589.359239999998</v>
          </cell>
          <cell r="E337">
            <v>4605.7146399999992</v>
          </cell>
          <cell r="F337">
            <v>5018.5989999999993</v>
          </cell>
          <cell r="G337">
            <v>5027.9646599999987</v>
          </cell>
          <cell r="H337">
            <v>4937.0809399999998</v>
          </cell>
          <cell r="I337">
            <v>19585.099999999999</v>
          </cell>
          <cell r="J337">
            <v>3190.7</v>
          </cell>
          <cell r="K337">
            <v>5194.6000000000004</v>
          </cell>
          <cell r="L337">
            <v>5804.1</v>
          </cell>
          <cell r="M337">
            <v>5395.7</v>
          </cell>
          <cell r="N337">
            <v>19585.099999999999</v>
          </cell>
          <cell r="O337">
            <v>3190.7</v>
          </cell>
          <cell r="P337">
            <v>5194.6000000000004</v>
          </cell>
          <cell r="Q337">
            <v>5804.1</v>
          </cell>
          <cell r="R337">
            <v>5395.7</v>
          </cell>
          <cell r="S337">
            <v>0</v>
          </cell>
          <cell r="X337">
            <v>0</v>
          </cell>
          <cell r="AD337">
            <v>0</v>
          </cell>
          <cell r="AJ337">
            <v>4.2592399999966801</v>
          </cell>
          <cell r="AK337">
            <v>1415.0146399999994</v>
          </cell>
          <cell r="AL337">
            <v>1239.0136399999983</v>
          </cell>
          <cell r="AM337">
            <v>462.87829999999667</v>
          </cell>
          <cell r="AN337">
            <v>4.2592399999966801</v>
          </cell>
        </row>
        <row r="338">
          <cell r="B338" t="str">
            <v>7.4.9</v>
          </cell>
          <cell r="C338" t="str">
            <v xml:space="preserve">         - услуги по управлению</v>
          </cell>
          <cell r="D338">
            <v>51322.78</v>
          </cell>
          <cell r="E338">
            <v>14976.7</v>
          </cell>
          <cell r="F338">
            <v>13742</v>
          </cell>
          <cell r="G338">
            <v>0</v>
          </cell>
          <cell r="H338">
            <v>22604.079999999998</v>
          </cell>
          <cell r="I338">
            <v>65140</v>
          </cell>
          <cell r="J338">
            <v>15145</v>
          </cell>
          <cell r="K338">
            <v>17238</v>
          </cell>
          <cell r="L338">
            <v>14214</v>
          </cell>
          <cell r="M338">
            <v>18543</v>
          </cell>
          <cell r="N338">
            <v>65140</v>
          </cell>
          <cell r="O338">
            <v>15145</v>
          </cell>
          <cell r="P338">
            <v>17238</v>
          </cell>
          <cell r="Q338">
            <v>14214</v>
          </cell>
          <cell r="R338">
            <v>18543</v>
          </cell>
          <cell r="S338">
            <v>0</v>
          </cell>
          <cell r="X338">
            <v>0</v>
          </cell>
          <cell r="AD338">
            <v>13817.2</v>
          </cell>
          <cell r="AE338">
            <v>168.3</v>
          </cell>
          <cell r="AF338">
            <v>3664.3</v>
          </cell>
          <cell r="AG338">
            <v>17878.3</v>
          </cell>
          <cell r="AH338">
            <v>13817.2</v>
          </cell>
          <cell r="AJ338">
            <v>-2.0000000000436557E-2</v>
          </cell>
          <cell r="AK338">
            <v>7.3896444519050419E-13</v>
          </cell>
          <cell r="AL338">
            <v>1.7053025658242404E-13</v>
          </cell>
          <cell r="AM338">
            <v>-9.0949470177292824E-13</v>
          </cell>
          <cell r="AN338">
            <v>-2.0000000000436557E-2</v>
          </cell>
        </row>
        <row r="339">
          <cell r="B339" t="str">
            <v>7.4.10</v>
          </cell>
          <cell r="C339" t="str">
            <v xml:space="preserve">         - услуги Энергетического углеродного фонда</v>
          </cell>
          <cell r="D339">
            <v>0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S339">
            <v>0</v>
          </cell>
          <cell r="X339">
            <v>0</v>
          </cell>
          <cell r="AD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</row>
        <row r="340">
          <cell r="B340" t="str">
            <v>7.4.11</v>
          </cell>
          <cell r="C340" t="str">
            <v xml:space="preserve">         - услуги PR</v>
          </cell>
          <cell r="D340">
            <v>1231.6824999999999</v>
          </cell>
          <cell r="E340">
            <v>153.08848</v>
          </cell>
          <cell r="F340">
            <v>380.85079999999999</v>
          </cell>
          <cell r="G340">
            <v>408.26797999999997</v>
          </cell>
          <cell r="H340">
            <v>289.47523999999999</v>
          </cell>
          <cell r="I340">
            <v>1424</v>
          </cell>
          <cell r="J340">
            <v>418.1</v>
          </cell>
          <cell r="K340">
            <v>285.89999999999998</v>
          </cell>
          <cell r="L340">
            <v>360.4</v>
          </cell>
          <cell r="M340">
            <v>359.6</v>
          </cell>
          <cell r="N340">
            <v>1424</v>
          </cell>
          <cell r="O340">
            <v>418.1</v>
          </cell>
          <cell r="P340">
            <v>285.89999999999998</v>
          </cell>
          <cell r="Q340">
            <v>360.4</v>
          </cell>
          <cell r="R340">
            <v>359.6</v>
          </cell>
          <cell r="S340">
            <v>0</v>
          </cell>
          <cell r="X340">
            <v>0</v>
          </cell>
          <cell r="AC340">
            <v>29.8</v>
          </cell>
          <cell r="AD340">
            <v>6</v>
          </cell>
          <cell r="AE340">
            <v>36.299999999999997</v>
          </cell>
          <cell r="AF340">
            <v>0</v>
          </cell>
          <cell r="AG340">
            <v>0</v>
          </cell>
          <cell r="AH340">
            <v>6</v>
          </cell>
          <cell r="AI340">
            <v>299.39999999999998</v>
          </cell>
          <cell r="AJ340">
            <v>83.282499999999914</v>
          </cell>
          <cell r="AK340">
            <v>40.888479999999959</v>
          </cell>
          <cell r="AL340">
            <v>99.539279999999977</v>
          </cell>
          <cell r="AM340">
            <v>147.40725999999995</v>
          </cell>
          <cell r="AN340">
            <v>83.282499999999914</v>
          </cell>
        </row>
        <row r="341">
          <cell r="B341" t="str">
            <v>7.4.12</v>
          </cell>
          <cell r="C341" t="str">
            <v xml:space="preserve">         - прочие работы и услуги сторонних организаций*</v>
          </cell>
          <cell r="D341">
            <v>130374.63625999998</v>
          </cell>
          <cell r="E341">
            <v>32969.1</v>
          </cell>
          <cell r="F341">
            <v>34238.199999999997</v>
          </cell>
          <cell r="G341">
            <v>28415.772260000002</v>
          </cell>
          <cell r="H341">
            <v>34751.563999999998</v>
          </cell>
          <cell r="I341">
            <v>149981.69999999998</v>
          </cell>
          <cell r="J341">
            <v>20121.099999999999</v>
          </cell>
          <cell r="K341">
            <v>57106.3</v>
          </cell>
          <cell r="L341">
            <v>27741.4</v>
          </cell>
          <cell r="M341">
            <v>45012.899999999994</v>
          </cell>
          <cell r="N341">
            <v>149981.69999999998</v>
          </cell>
          <cell r="O341">
            <v>20121.099999999999</v>
          </cell>
          <cell r="P341">
            <v>57106.3</v>
          </cell>
          <cell r="Q341">
            <v>27741.4</v>
          </cell>
          <cell r="R341">
            <v>45012.899999999994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-532</v>
          </cell>
          <cell r="Y341">
            <v>0</v>
          </cell>
          <cell r="Z341">
            <v>0</v>
          </cell>
          <cell r="AA341">
            <v>0</v>
          </cell>
          <cell r="AB341">
            <v>-532</v>
          </cell>
          <cell r="AC341">
            <v>1746.6000000000001</v>
          </cell>
          <cell r="AD341">
            <v>4105.2000000000007</v>
          </cell>
          <cell r="AE341">
            <v>6866.1</v>
          </cell>
          <cell r="AF341">
            <v>3847.3</v>
          </cell>
          <cell r="AG341">
            <v>3049.3</v>
          </cell>
          <cell r="AH341">
            <v>4105.2000000000007</v>
          </cell>
          <cell r="AI341">
            <v>17537.899999999998</v>
          </cell>
          <cell r="AJ341">
            <v>821.43626000000859</v>
          </cell>
          <cell r="AK341">
            <v>35505.4</v>
          </cell>
          <cell r="AL341">
            <v>9618.5000000000018</v>
          </cell>
          <cell r="AM341">
            <v>9494.8722600000037</v>
          </cell>
          <cell r="AN341">
            <v>821.43626000000859</v>
          </cell>
        </row>
        <row r="342">
          <cell r="B342" t="str">
            <v>7.5</v>
          </cell>
          <cell r="C342" t="str">
            <v xml:space="preserve">        Командировочные и представительские расходы</v>
          </cell>
          <cell r="D342">
            <v>10802.4643686</v>
          </cell>
          <cell r="E342">
            <v>2796.7819799999997</v>
          </cell>
          <cell r="F342">
            <v>2734.3424000000005</v>
          </cell>
          <cell r="G342">
            <v>2689.6</v>
          </cell>
          <cell r="H342">
            <v>2581.7399886000003</v>
          </cell>
          <cell r="I342">
            <v>10616.5</v>
          </cell>
          <cell r="J342">
            <v>2693.1</v>
          </cell>
          <cell r="K342">
            <v>2624.5</v>
          </cell>
          <cell r="L342">
            <v>2160.3000000000002</v>
          </cell>
          <cell r="M342">
            <v>3138.6000000000004</v>
          </cell>
          <cell r="N342">
            <v>10616.5</v>
          </cell>
          <cell r="O342">
            <v>2693.1</v>
          </cell>
          <cell r="P342">
            <v>2624.5</v>
          </cell>
          <cell r="Q342">
            <v>2160.3000000000002</v>
          </cell>
          <cell r="R342">
            <v>3138.6000000000004</v>
          </cell>
          <cell r="S342">
            <v>0</v>
          </cell>
          <cell r="X342">
            <v>0</v>
          </cell>
          <cell r="AC342">
            <v>277.2</v>
          </cell>
          <cell r="AD342">
            <v>119.5</v>
          </cell>
          <cell r="AE342">
            <v>183.6</v>
          </cell>
          <cell r="AF342">
            <v>89.8</v>
          </cell>
          <cell r="AG342">
            <v>122.9</v>
          </cell>
          <cell r="AH342">
            <v>119.5</v>
          </cell>
          <cell r="AI342">
            <v>9.6</v>
          </cell>
          <cell r="AJ342">
            <v>37.864368599999665</v>
          </cell>
          <cell r="AK342">
            <v>19.681979999999783</v>
          </cell>
          <cell r="AL342">
            <v>35.724380000000309</v>
          </cell>
          <cell r="AM342">
            <v>598.12437999999986</v>
          </cell>
          <cell r="AN342">
            <v>37.864368599999665</v>
          </cell>
        </row>
        <row r="343">
          <cell r="B343" t="str">
            <v>7.6</v>
          </cell>
          <cell r="C343" t="str">
            <v xml:space="preserve">        Арендная плата по направлениям (арендодателям)*</v>
          </cell>
          <cell r="D343">
            <v>11352.569699999998</v>
          </cell>
          <cell r="E343">
            <v>2395.6</v>
          </cell>
          <cell r="F343">
            <v>2466.4</v>
          </cell>
          <cell r="G343">
            <v>3490.8116999999993</v>
          </cell>
          <cell r="H343">
            <v>2999.7580000000003</v>
          </cell>
          <cell r="I343">
            <v>11732.9</v>
          </cell>
          <cell r="J343">
            <v>2034.2</v>
          </cell>
          <cell r="K343">
            <v>3070.8</v>
          </cell>
          <cell r="L343">
            <v>3220.4</v>
          </cell>
          <cell r="M343">
            <v>3407.4999999999995</v>
          </cell>
          <cell r="N343">
            <v>11732.9</v>
          </cell>
          <cell r="O343">
            <v>2034.2</v>
          </cell>
          <cell r="P343">
            <v>3070.8</v>
          </cell>
          <cell r="Q343">
            <v>3220.4</v>
          </cell>
          <cell r="R343">
            <v>3407.4999999999995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0</v>
          </cell>
          <cell r="AC343">
            <v>0</v>
          </cell>
          <cell r="AD343">
            <v>222.5</v>
          </cell>
          <cell r="AE343">
            <v>0</v>
          </cell>
          <cell r="AF343">
            <v>14.9</v>
          </cell>
          <cell r="AG343">
            <v>0</v>
          </cell>
          <cell r="AH343">
            <v>222.5</v>
          </cell>
          <cell r="AI343">
            <v>310.2</v>
          </cell>
          <cell r="AJ343">
            <v>152.36969999999974</v>
          </cell>
          <cell r="AK343">
            <v>671.59999999999968</v>
          </cell>
          <cell r="AL343">
            <v>82.099999999999824</v>
          </cell>
          <cell r="AM343">
            <v>337.61169999999913</v>
          </cell>
          <cell r="AN343">
            <v>152.36969999999974</v>
          </cell>
        </row>
        <row r="344">
          <cell r="B344" t="str">
            <v>7.7</v>
          </cell>
          <cell r="C344" t="str">
            <v xml:space="preserve">        Лизинг</v>
          </cell>
          <cell r="D344">
            <v>93041.662939999995</v>
          </cell>
          <cell r="E344">
            <v>35589.346380000003</v>
          </cell>
          <cell r="F344">
            <v>22115.184600000001</v>
          </cell>
          <cell r="G344">
            <v>20775.333699999999</v>
          </cell>
          <cell r="H344">
            <v>14561.79826</v>
          </cell>
          <cell r="I344">
            <v>89732.1</v>
          </cell>
          <cell r="J344">
            <v>22084.6</v>
          </cell>
          <cell r="K344">
            <v>32545.4</v>
          </cell>
          <cell r="L344">
            <v>17765.099999999999</v>
          </cell>
          <cell r="M344">
            <v>17337</v>
          </cell>
          <cell r="N344">
            <v>89732.1</v>
          </cell>
          <cell r="O344">
            <v>22084.6</v>
          </cell>
          <cell r="P344">
            <v>32545.4</v>
          </cell>
          <cell r="Q344">
            <v>17765.099999999999</v>
          </cell>
          <cell r="R344">
            <v>17337</v>
          </cell>
          <cell r="S344">
            <v>0</v>
          </cell>
          <cell r="X344">
            <v>0</v>
          </cell>
          <cell r="AC344">
            <v>7983</v>
          </cell>
          <cell r="AD344">
            <v>1077</v>
          </cell>
          <cell r="AE344">
            <v>575.70000000000005</v>
          </cell>
          <cell r="AF344">
            <v>1110.2</v>
          </cell>
          <cell r="AG344">
            <v>3019.1</v>
          </cell>
          <cell r="AH344">
            <v>1077</v>
          </cell>
          <cell r="AI344">
            <v>4489.5</v>
          </cell>
          <cell r="AJ344">
            <v>893.06294000000571</v>
          </cell>
          <cell r="AK344">
            <v>10586.946380000005</v>
          </cell>
          <cell r="AL344">
            <v>691.23098000000391</v>
          </cell>
          <cell r="AM344">
            <v>5610.3646800000051</v>
          </cell>
          <cell r="AN344">
            <v>893.06294000000571</v>
          </cell>
        </row>
        <row r="345">
          <cell r="B345" t="str">
            <v>7.8</v>
          </cell>
          <cell r="C345" t="str">
            <v xml:space="preserve">        Расходы на страхование</v>
          </cell>
          <cell r="D345">
            <v>14249.254329999998</v>
          </cell>
          <cell r="E345">
            <v>3139.6179999999995</v>
          </cell>
          <cell r="F345">
            <v>3705.7200000000003</v>
          </cell>
          <cell r="G345">
            <v>3956.0585599999999</v>
          </cell>
          <cell r="H345">
            <v>3447.8577699999992</v>
          </cell>
          <cell r="I345">
            <v>16070.199999999999</v>
          </cell>
          <cell r="J345">
            <v>3437.9</v>
          </cell>
          <cell r="K345">
            <v>2197.1999999999998</v>
          </cell>
          <cell r="L345">
            <v>5948.7</v>
          </cell>
          <cell r="M345">
            <v>4486.3999999999996</v>
          </cell>
          <cell r="N345">
            <v>16070.199999999999</v>
          </cell>
          <cell r="O345">
            <v>3437.9</v>
          </cell>
          <cell r="P345">
            <v>2197.1999999999998</v>
          </cell>
          <cell r="Q345">
            <v>5948.7</v>
          </cell>
          <cell r="R345">
            <v>4486.3999999999996</v>
          </cell>
          <cell r="S345">
            <v>0</v>
          </cell>
          <cell r="X345">
            <v>0</v>
          </cell>
          <cell r="AC345">
            <v>14.5</v>
          </cell>
          <cell r="AD345">
            <v>53.3</v>
          </cell>
          <cell r="AF345">
            <v>627.5</v>
          </cell>
          <cell r="AG345">
            <v>147.69999999999999</v>
          </cell>
          <cell r="AH345">
            <v>53.3</v>
          </cell>
          <cell r="AI345">
            <v>1782.1</v>
          </cell>
          <cell r="AJ345">
            <v>-4.5670000000768596E-2</v>
          </cell>
          <cell r="AK345">
            <v>1469.3179999999988</v>
          </cell>
          <cell r="AL345">
            <v>3605.3379999999988</v>
          </cell>
          <cell r="AM345">
            <v>1132.8965599999995</v>
          </cell>
          <cell r="AN345">
            <v>-4.5670000000768596E-2</v>
          </cell>
        </row>
        <row r="346">
          <cell r="B346" t="str">
            <v>7.9</v>
          </cell>
          <cell r="C346" t="str">
            <v xml:space="preserve">        Налоги и сборы, относимые на с/с (за искл. ЕСН):</v>
          </cell>
          <cell r="D346">
            <v>15268.93332</v>
          </cell>
          <cell r="E346">
            <v>3556.2269999999999</v>
          </cell>
          <cell r="F346">
            <v>3860.3810000000003</v>
          </cell>
          <cell r="G346">
            <v>3897.5349999999999</v>
          </cell>
          <cell r="H346">
            <v>3954.7903199999996</v>
          </cell>
          <cell r="I346">
            <v>13585.2</v>
          </cell>
          <cell r="J346">
            <v>3765.7</v>
          </cell>
          <cell r="K346">
            <v>2638.8</v>
          </cell>
          <cell r="L346">
            <v>3624.9000000000005</v>
          </cell>
          <cell r="M346">
            <v>3555.8</v>
          </cell>
          <cell r="N346">
            <v>13585.2</v>
          </cell>
          <cell r="O346">
            <v>3765.7</v>
          </cell>
          <cell r="P346">
            <v>2638.8</v>
          </cell>
          <cell r="Q346">
            <v>3624.9000000000005</v>
          </cell>
          <cell r="R346">
            <v>3555.8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1624.1</v>
          </cell>
          <cell r="AD346">
            <v>464.8</v>
          </cell>
          <cell r="AE346">
            <v>1036.8</v>
          </cell>
          <cell r="AF346">
            <v>672.4</v>
          </cell>
          <cell r="AG346">
            <v>463.3</v>
          </cell>
          <cell r="AH346">
            <v>464.8</v>
          </cell>
          <cell r="AI346">
            <v>3384</v>
          </cell>
          <cell r="AJ346">
            <v>3908.433320000001</v>
          </cell>
          <cell r="AK346">
            <v>2587.2270000000003</v>
          </cell>
          <cell r="AL346">
            <v>3444.4080000000004</v>
          </cell>
          <cell r="AM346">
            <v>3507.9430000000002</v>
          </cell>
          <cell r="AN346">
            <v>3908.433320000001</v>
          </cell>
        </row>
        <row r="347">
          <cell r="B347" t="str">
            <v>7.9.1</v>
          </cell>
          <cell r="C347" t="str">
            <v xml:space="preserve">         - водный налог</v>
          </cell>
          <cell r="D347">
            <v>4.3959999999999999</v>
          </cell>
          <cell r="E347">
            <v>1.1000000000000001</v>
          </cell>
          <cell r="F347">
            <v>1.24</v>
          </cell>
          <cell r="G347">
            <v>1.0999999999999999</v>
          </cell>
          <cell r="H347">
            <v>0.95600000000000018</v>
          </cell>
          <cell r="I347">
            <v>4.4000000000000004</v>
          </cell>
          <cell r="J347">
            <v>1.1000000000000001</v>
          </cell>
          <cell r="K347">
            <v>1.1000000000000001</v>
          </cell>
          <cell r="L347">
            <v>1.1000000000000001</v>
          </cell>
          <cell r="M347">
            <v>1.1000000000000001</v>
          </cell>
          <cell r="N347">
            <v>4.4000000000000004</v>
          </cell>
          <cell r="O347">
            <v>1.1000000000000001</v>
          </cell>
          <cell r="P347">
            <v>1.1000000000000001</v>
          </cell>
          <cell r="Q347">
            <v>1.1000000000000001</v>
          </cell>
          <cell r="R347">
            <v>1.1000000000000001</v>
          </cell>
          <cell r="S347">
            <v>0</v>
          </cell>
          <cell r="X347">
            <v>0</v>
          </cell>
          <cell r="AD347">
            <v>0</v>
          </cell>
          <cell r="AI347">
            <v>1.1000000000000001</v>
          </cell>
          <cell r="AJ347">
            <v>1.0959999999999996</v>
          </cell>
          <cell r="AK347">
            <v>1.1000000000000001</v>
          </cell>
          <cell r="AL347">
            <v>1.2399999999999998</v>
          </cell>
          <cell r="AM347">
            <v>1.2399999999999998</v>
          </cell>
          <cell r="AN347">
            <v>1.0959999999999996</v>
          </cell>
        </row>
        <row r="348">
          <cell r="B348" t="str">
            <v>7.9.2</v>
          </cell>
          <cell r="C348" t="str">
            <v xml:space="preserve">         - плата за землю</v>
          </cell>
          <cell r="D348">
            <v>4418.3869999999997</v>
          </cell>
          <cell r="E348">
            <v>1128.0999999999999</v>
          </cell>
          <cell r="F348">
            <v>1142.28</v>
          </cell>
          <cell r="G348">
            <v>1173.1499999999999</v>
          </cell>
          <cell r="H348">
            <v>974.85700000000008</v>
          </cell>
          <cell r="I348">
            <v>2300.4</v>
          </cell>
          <cell r="J348">
            <v>215.6</v>
          </cell>
          <cell r="K348">
            <v>199.8</v>
          </cell>
          <cell r="L348">
            <v>920.9</v>
          </cell>
          <cell r="M348">
            <v>964.1</v>
          </cell>
          <cell r="N348">
            <v>2300.4</v>
          </cell>
          <cell r="O348">
            <v>215.6</v>
          </cell>
          <cell r="P348">
            <v>199.8</v>
          </cell>
          <cell r="Q348">
            <v>920.9</v>
          </cell>
          <cell r="R348">
            <v>964.1</v>
          </cell>
          <cell r="S348">
            <v>0</v>
          </cell>
          <cell r="X348">
            <v>0</v>
          </cell>
          <cell r="AC348">
            <v>1624.1</v>
          </cell>
          <cell r="AD348">
            <v>460.3</v>
          </cell>
          <cell r="AE348">
            <v>1036.8</v>
          </cell>
          <cell r="AF348">
            <v>672.4</v>
          </cell>
          <cell r="AG348">
            <v>463.3</v>
          </cell>
          <cell r="AH348">
            <v>460.3</v>
          </cell>
          <cell r="AI348">
            <v>6.9</v>
          </cell>
          <cell r="AJ348">
            <v>961.08699999999999</v>
          </cell>
          <cell r="AK348">
            <v>332.09999999999991</v>
          </cell>
          <cell r="AL348">
            <v>910.18000000000006</v>
          </cell>
          <cell r="AM348">
            <v>953.32999999999981</v>
          </cell>
          <cell r="AN348">
            <v>961.08699999999999</v>
          </cell>
        </row>
        <row r="349">
          <cell r="B349" t="str">
            <v>7.9.3</v>
          </cell>
          <cell r="C349" t="str">
            <v xml:space="preserve">         - транспортный налог</v>
          </cell>
          <cell r="D349">
            <v>1809.134</v>
          </cell>
          <cell r="E349">
            <v>423.06999999999994</v>
          </cell>
          <cell r="F349">
            <v>457.73</v>
          </cell>
          <cell r="G349">
            <v>443.69200000000001</v>
          </cell>
          <cell r="H349">
            <v>484.64200000000005</v>
          </cell>
          <cell r="I349">
            <v>1772.1</v>
          </cell>
          <cell r="J349">
            <v>441.1</v>
          </cell>
          <cell r="K349">
            <v>440.2</v>
          </cell>
          <cell r="L349">
            <v>440.7</v>
          </cell>
          <cell r="M349">
            <v>450.1</v>
          </cell>
          <cell r="N349">
            <v>1772.1</v>
          </cell>
          <cell r="O349">
            <v>441.1</v>
          </cell>
          <cell r="P349">
            <v>440.2</v>
          </cell>
          <cell r="Q349">
            <v>440.7</v>
          </cell>
          <cell r="R349">
            <v>450.1</v>
          </cell>
          <cell r="S349">
            <v>0</v>
          </cell>
          <cell r="X349">
            <v>0</v>
          </cell>
          <cell r="AD349">
            <v>0</v>
          </cell>
          <cell r="AI349">
            <v>441.1</v>
          </cell>
          <cell r="AJ349">
            <v>478.1339999999999</v>
          </cell>
          <cell r="AK349">
            <v>423.06999999999994</v>
          </cell>
          <cell r="AL349">
            <v>440.59999999999997</v>
          </cell>
          <cell r="AM349">
            <v>443.59199999999993</v>
          </cell>
          <cell r="AN349">
            <v>478.1339999999999</v>
          </cell>
        </row>
        <row r="350">
          <cell r="B350" t="str">
            <v>7.9.4</v>
          </cell>
          <cell r="C350" t="str">
            <v xml:space="preserve">        - налог на имущество</v>
          </cell>
          <cell r="D350">
            <v>8885.3520000000008</v>
          </cell>
          <cell r="E350">
            <v>1964.8679999999999</v>
          </cell>
          <cell r="F350">
            <v>2196.3700000000003</v>
          </cell>
          <cell r="G350">
            <v>2274.2310000000002</v>
          </cell>
          <cell r="H350">
            <v>2449.8829999999998</v>
          </cell>
          <cell r="I350">
            <v>9352.0999999999985</v>
          </cell>
          <cell r="J350">
            <v>3085.1</v>
          </cell>
          <cell r="K350">
            <v>1964.9</v>
          </cell>
          <cell r="L350">
            <v>2215.9</v>
          </cell>
          <cell r="M350">
            <v>2086.1999999999998</v>
          </cell>
          <cell r="N350">
            <v>9352.0999999999985</v>
          </cell>
          <cell r="O350">
            <v>3085.1</v>
          </cell>
          <cell r="P350">
            <v>1964.9</v>
          </cell>
          <cell r="Q350">
            <v>2215.9</v>
          </cell>
          <cell r="R350">
            <v>2086.1999999999998</v>
          </cell>
          <cell r="S350">
            <v>0</v>
          </cell>
          <cell r="X350">
            <v>0</v>
          </cell>
          <cell r="AD350">
            <v>0</v>
          </cell>
          <cell r="AI350">
            <v>2934.9</v>
          </cell>
          <cell r="AJ350">
            <v>2468.152000000001</v>
          </cell>
          <cell r="AK350">
            <v>1814.6680000000001</v>
          </cell>
          <cell r="AL350">
            <v>2046.1380000000004</v>
          </cell>
          <cell r="AM350">
            <v>2104.4690000000005</v>
          </cell>
          <cell r="AN350">
            <v>2468.152000000001</v>
          </cell>
        </row>
        <row r="351">
          <cell r="B351" t="str">
            <v>7.9.5</v>
          </cell>
          <cell r="C351" t="str">
            <v xml:space="preserve">         - прочие налоги, относимые на с/с </v>
          </cell>
          <cell r="D351">
            <v>151.66432</v>
          </cell>
          <cell r="E351">
            <v>39.088999999999999</v>
          </cell>
          <cell r="F351">
            <v>62.760999999999996</v>
          </cell>
          <cell r="G351">
            <v>5.362000000000009</v>
          </cell>
          <cell r="H351">
            <v>44.45232</v>
          </cell>
          <cell r="I351">
            <v>156.19999999999999</v>
          </cell>
          <cell r="J351">
            <v>22.8</v>
          </cell>
          <cell r="K351">
            <v>32.799999999999997</v>
          </cell>
          <cell r="L351">
            <v>46.3</v>
          </cell>
          <cell r="M351">
            <v>54.3</v>
          </cell>
          <cell r="N351">
            <v>156.19999999999999</v>
          </cell>
          <cell r="O351">
            <v>22.8</v>
          </cell>
          <cell r="P351">
            <v>32.799999999999997</v>
          </cell>
          <cell r="Q351">
            <v>46.3</v>
          </cell>
          <cell r="R351">
            <v>54.3</v>
          </cell>
          <cell r="S351">
            <v>0</v>
          </cell>
          <cell r="X351">
            <v>0</v>
          </cell>
          <cell r="AD351">
            <v>4.5</v>
          </cell>
          <cell r="AH351">
            <v>4.5</v>
          </cell>
          <cell r="AJ351">
            <v>-3.5679999999985057E-2</v>
          </cell>
          <cell r="AK351">
            <v>16.288999999999998</v>
          </cell>
          <cell r="AL351">
            <v>46.25</v>
          </cell>
          <cell r="AM351">
            <v>5.3120000000000118</v>
          </cell>
          <cell r="AN351">
            <v>-3.5679999999985057E-2</v>
          </cell>
        </row>
        <row r="352">
          <cell r="B352" t="str">
            <v>7.10</v>
          </cell>
          <cell r="C352" t="str">
            <v xml:space="preserve">        Расходы на инновации</v>
          </cell>
          <cell r="D352">
            <v>0</v>
          </cell>
          <cell r="E352">
            <v>0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S352">
            <v>0</v>
          </cell>
          <cell r="X352">
            <v>0</v>
          </cell>
          <cell r="AD352">
            <v>0</v>
          </cell>
          <cell r="AJ352">
            <v>0</v>
          </cell>
          <cell r="AK352">
            <v>0</v>
          </cell>
          <cell r="AL352">
            <v>0</v>
          </cell>
          <cell r="AM352">
            <v>0</v>
          </cell>
          <cell r="AN352">
            <v>0</v>
          </cell>
        </row>
        <row r="353">
          <cell r="B353" t="str">
            <v>7.11</v>
          </cell>
          <cell r="C353" t="str">
            <v xml:space="preserve">        Финансирование работ с участием НП ИНВЭЛ</v>
          </cell>
          <cell r="D353">
            <v>0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S353">
            <v>0</v>
          </cell>
          <cell r="X353">
            <v>0</v>
          </cell>
          <cell r="AD353">
            <v>0</v>
          </cell>
          <cell r="AJ353">
            <v>0</v>
          </cell>
          <cell r="AK353">
            <v>0</v>
          </cell>
          <cell r="AL353">
            <v>0</v>
          </cell>
          <cell r="AM353">
            <v>0</v>
          </cell>
          <cell r="AN353">
            <v>0</v>
          </cell>
        </row>
        <row r="354">
          <cell r="B354" t="str">
            <v>7.12</v>
          </cell>
          <cell r="C354" t="str">
            <v>Затраты на экологию (кроме налогов и сборов)</v>
          </cell>
          <cell r="D354">
            <v>601.26073999999994</v>
          </cell>
          <cell r="E354">
            <v>127.75623999999999</v>
          </cell>
          <cell r="F354">
            <v>159.33658</v>
          </cell>
          <cell r="G354">
            <v>0</v>
          </cell>
          <cell r="H354">
            <v>314.16791999999992</v>
          </cell>
          <cell r="I354">
            <v>592.70000000000005</v>
          </cell>
          <cell r="J354">
            <v>53.9</v>
          </cell>
          <cell r="K354">
            <v>163.4</v>
          </cell>
          <cell r="L354">
            <v>147.69999999999999</v>
          </cell>
          <cell r="M354">
            <v>227.7</v>
          </cell>
          <cell r="N354">
            <v>592.70000000000005</v>
          </cell>
          <cell r="O354">
            <v>53.9</v>
          </cell>
          <cell r="P354">
            <v>163.4</v>
          </cell>
          <cell r="Q354">
            <v>147.69999999999999</v>
          </cell>
          <cell r="R354">
            <v>227.7</v>
          </cell>
          <cell r="S354">
            <v>0</v>
          </cell>
          <cell r="X354">
            <v>0</v>
          </cell>
          <cell r="AD354">
            <v>35.4</v>
          </cell>
          <cell r="AF354">
            <v>72.5</v>
          </cell>
          <cell r="AG354">
            <v>35</v>
          </cell>
          <cell r="AH354">
            <v>35.4</v>
          </cell>
          <cell r="AI354">
            <v>70.5</v>
          </cell>
          <cell r="AJ354">
            <v>114.46073999999996</v>
          </cell>
          <cell r="AK354">
            <v>144.35623999999999</v>
          </cell>
          <cell r="AL354">
            <v>212.79281999999998</v>
          </cell>
          <cell r="AM354">
            <v>27.592819999999989</v>
          </cell>
          <cell r="AN354">
            <v>114.46073999999996</v>
          </cell>
        </row>
        <row r="355">
          <cell r="B355" t="str">
            <v>7.13</v>
          </cell>
          <cell r="C355" t="str">
            <v xml:space="preserve">        Другие расходы, относимые на себестоимость*</v>
          </cell>
          <cell r="D355">
            <v>6618.273000000001</v>
          </cell>
          <cell r="E355">
            <v>1529.9</v>
          </cell>
          <cell r="F355">
            <v>710.80000000000007</v>
          </cell>
          <cell r="G355">
            <v>3068.9009999999998</v>
          </cell>
          <cell r="H355">
            <v>1308.672</v>
          </cell>
          <cell r="I355">
            <v>8886.1999999999989</v>
          </cell>
          <cell r="J355">
            <v>2057.6999999999998</v>
          </cell>
          <cell r="K355">
            <v>4220.2</v>
          </cell>
          <cell r="L355">
            <v>983.7</v>
          </cell>
          <cell r="M355">
            <v>1624.6</v>
          </cell>
          <cell r="N355">
            <v>8886.1999999999989</v>
          </cell>
          <cell r="O355">
            <v>2057.6999999999998</v>
          </cell>
          <cell r="P355">
            <v>4220.2</v>
          </cell>
          <cell r="Q355">
            <v>983.7</v>
          </cell>
          <cell r="R355">
            <v>1624.6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215.8</v>
          </cell>
          <cell r="AE355">
            <v>0</v>
          </cell>
          <cell r="AF355">
            <v>2923.1</v>
          </cell>
          <cell r="AG355">
            <v>4.0999999999999996</v>
          </cell>
          <cell r="AH355">
            <v>215.8</v>
          </cell>
          <cell r="AI355">
            <v>2077</v>
          </cell>
          <cell r="AJ355">
            <v>24.873000000000694</v>
          </cell>
          <cell r="AK355">
            <v>1549.2000000000003</v>
          </cell>
          <cell r="AL355">
            <v>962.90000000000055</v>
          </cell>
          <cell r="AM355">
            <v>129.10100000000057</v>
          </cell>
          <cell r="AN355">
            <v>24.873000000000694</v>
          </cell>
        </row>
        <row r="356">
          <cell r="B356" t="str">
            <v>8.</v>
          </cell>
          <cell r="C356" t="str">
            <v>Налоги сборы (за исключением ЕСН и относимым на с/с)</v>
          </cell>
          <cell r="D356">
            <v>11552.43</v>
          </cell>
          <cell r="E356">
            <v>9583.7000000000007</v>
          </cell>
          <cell r="F356">
            <v>19592.599999999999</v>
          </cell>
          <cell r="G356">
            <v>-12270.95</v>
          </cell>
          <cell r="H356">
            <v>-5352.9199999999983</v>
          </cell>
          <cell r="I356">
            <v>126414.5</v>
          </cell>
          <cell r="J356">
            <v>13613.2</v>
          </cell>
          <cell r="K356">
            <v>48068.7</v>
          </cell>
          <cell r="L356">
            <v>30253.599999999999</v>
          </cell>
          <cell r="M356">
            <v>34479</v>
          </cell>
          <cell r="N356">
            <v>126414.5</v>
          </cell>
          <cell r="O356">
            <v>13613.2</v>
          </cell>
          <cell r="P356">
            <v>48068.7</v>
          </cell>
          <cell r="Q356">
            <v>30253.599999999999</v>
          </cell>
          <cell r="R356">
            <v>34479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-62.7</v>
          </cell>
          <cell r="Y356">
            <v>0</v>
          </cell>
          <cell r="Z356">
            <v>0</v>
          </cell>
          <cell r="AA356">
            <v>0</v>
          </cell>
          <cell r="AB356">
            <v>-62.7</v>
          </cell>
          <cell r="AC356">
            <v>62.7</v>
          </cell>
          <cell r="AD356">
            <v>114862.1</v>
          </cell>
          <cell r="AE356">
            <v>24090.9</v>
          </cell>
          <cell r="AF356">
            <v>79938.600000000006</v>
          </cell>
          <cell r="AG356">
            <v>75092.899999999994</v>
          </cell>
          <cell r="AH356">
            <v>114862.1</v>
          </cell>
          <cell r="AI356">
            <v>0</v>
          </cell>
          <cell r="AJ356">
            <v>3.000000000720604E-2</v>
          </cell>
          <cell r="AK356">
            <v>19998.7</v>
          </cell>
          <cell r="AL356">
            <v>47370.3</v>
          </cell>
          <cell r="AM356">
            <v>4.9999999991996447E-2</v>
          </cell>
          <cell r="AN356">
            <v>3.000000000720604E-2</v>
          </cell>
        </row>
        <row r="357">
          <cell r="B357" t="str">
            <v>8.1.</v>
          </cell>
          <cell r="C357" t="str">
            <v xml:space="preserve">      НДС</v>
          </cell>
          <cell r="D357">
            <v>47370.3</v>
          </cell>
          <cell r="E357">
            <v>19998.7</v>
          </cell>
          <cell r="F357">
            <v>27371.599999999999</v>
          </cell>
          <cell r="I357">
            <v>79789.2</v>
          </cell>
          <cell r="J357">
            <v>0</v>
          </cell>
          <cell r="K357">
            <v>26480.7</v>
          </cell>
          <cell r="L357">
            <v>25683.200000000001</v>
          </cell>
          <cell r="M357">
            <v>27625.3</v>
          </cell>
          <cell r="N357">
            <v>79789.2</v>
          </cell>
          <cell r="P357">
            <v>26480.7</v>
          </cell>
          <cell r="Q357">
            <v>25683.200000000001</v>
          </cell>
          <cell r="R357">
            <v>27625.3</v>
          </cell>
          <cell r="S357">
            <v>0</v>
          </cell>
          <cell r="X357">
            <v>0</v>
          </cell>
          <cell r="AD357">
            <v>32418.9</v>
          </cell>
          <cell r="AF357">
            <v>26480.7</v>
          </cell>
          <cell r="AG357">
            <v>4793.6000000000004</v>
          </cell>
          <cell r="AH357">
            <v>32418.9</v>
          </cell>
          <cell r="AJ357">
            <v>5.4569682106375694E-12</v>
          </cell>
          <cell r="AK357">
            <v>19998.7</v>
          </cell>
          <cell r="AL357">
            <v>47370.3</v>
          </cell>
          <cell r="AM357">
            <v>3.637978807091713E-12</v>
          </cell>
          <cell r="AN357">
            <v>5.4569682106375694E-12</v>
          </cell>
        </row>
        <row r="358">
          <cell r="B358" t="str">
            <v>8.2.</v>
          </cell>
          <cell r="C358" t="str">
            <v xml:space="preserve">      Налог на прибыль</v>
          </cell>
          <cell r="D358">
            <v>-35817.869999999995</v>
          </cell>
          <cell r="E358">
            <v>-10415</v>
          </cell>
          <cell r="F358">
            <v>-7779</v>
          </cell>
          <cell r="G358">
            <v>-12270.95</v>
          </cell>
          <cell r="H358">
            <v>-5352.9199999999983</v>
          </cell>
          <cell r="I358">
            <v>46625.299999999996</v>
          </cell>
          <cell r="J358">
            <v>13613.2</v>
          </cell>
          <cell r="K358">
            <v>21588</v>
          </cell>
          <cell r="L358">
            <v>4570.3999999999996</v>
          </cell>
          <cell r="M358">
            <v>6853.7</v>
          </cell>
          <cell r="N358">
            <v>46625.299999999996</v>
          </cell>
          <cell r="O358">
            <v>13613.2</v>
          </cell>
          <cell r="P358">
            <v>21588</v>
          </cell>
          <cell r="Q358">
            <v>4570.3999999999996</v>
          </cell>
          <cell r="R358">
            <v>6853.7</v>
          </cell>
          <cell r="S358">
            <v>0</v>
          </cell>
          <cell r="X358">
            <v>-62.7</v>
          </cell>
          <cell r="AB358">
            <v>-62.7</v>
          </cell>
          <cell r="AC358">
            <v>62.7</v>
          </cell>
          <cell r="AD358">
            <v>82443.199999999997</v>
          </cell>
          <cell r="AE358">
            <v>24090.9</v>
          </cell>
          <cell r="AF358">
            <v>53457.9</v>
          </cell>
          <cell r="AG358">
            <v>70299.299999999988</v>
          </cell>
          <cell r="AH358">
            <v>82443.199999999997</v>
          </cell>
          <cell r="AJ358">
            <v>3.0000000001749072E-2</v>
          </cell>
          <cell r="AK358">
            <v>7.2475359047530219E-13</v>
          </cell>
          <cell r="AL358">
            <v>0</v>
          </cell>
          <cell r="AM358">
            <v>4.9999999988358468E-2</v>
          </cell>
          <cell r="AN358">
            <v>3.0000000001749072E-2</v>
          </cell>
        </row>
        <row r="359">
          <cell r="B359" t="str">
            <v>8.3.</v>
          </cell>
          <cell r="C359" t="str">
            <v xml:space="preserve">      Прочие </v>
          </cell>
          <cell r="D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S359">
            <v>0</v>
          </cell>
          <cell r="X359">
            <v>0</v>
          </cell>
          <cell r="AD359">
            <v>0</v>
          </cell>
          <cell r="AI359">
            <v>0</v>
          </cell>
          <cell r="AJ359">
            <v>0</v>
          </cell>
          <cell r="AK359">
            <v>0</v>
          </cell>
          <cell r="AL359">
            <v>0</v>
          </cell>
          <cell r="AM359">
            <v>0</v>
          </cell>
          <cell r="AN359">
            <v>0</v>
          </cell>
        </row>
        <row r="360">
          <cell r="B360" t="str">
            <v>9.</v>
          </cell>
          <cell r="C360" t="str">
            <v>Прочие расходы</v>
          </cell>
          <cell r="D360">
            <v>134664.26634</v>
          </cell>
          <cell r="E360">
            <v>29515.932000000004</v>
          </cell>
          <cell r="F360">
            <v>30896.603140000003</v>
          </cell>
          <cell r="G360">
            <v>34694.645199999999</v>
          </cell>
          <cell r="H360">
            <v>39557.085999999996</v>
          </cell>
          <cell r="I360">
            <v>123751.4</v>
          </cell>
          <cell r="J360">
            <v>23594.899999999998</v>
          </cell>
          <cell r="K360">
            <v>28015.500000000004</v>
          </cell>
          <cell r="L360">
            <v>37896.700000000004</v>
          </cell>
          <cell r="M360">
            <v>34244.299999999996</v>
          </cell>
          <cell r="N360">
            <v>124484.20000000001</v>
          </cell>
          <cell r="O360">
            <v>23594.899999999998</v>
          </cell>
          <cell r="P360">
            <v>28015.500000000004</v>
          </cell>
          <cell r="Q360">
            <v>37896.700000000004</v>
          </cell>
          <cell r="R360">
            <v>34977.1</v>
          </cell>
          <cell r="S360">
            <v>-732.8</v>
          </cell>
          <cell r="T360">
            <v>0</v>
          </cell>
          <cell r="U360">
            <v>0</v>
          </cell>
          <cell r="V360">
            <v>0</v>
          </cell>
          <cell r="W360">
            <v>-732.8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21277.9</v>
          </cell>
          <cell r="AD360">
            <v>11731</v>
          </cell>
          <cell r="AE360">
            <v>14019.099999999999</v>
          </cell>
          <cell r="AF360">
            <v>12924.5</v>
          </cell>
          <cell r="AG360">
            <v>14779.4</v>
          </cell>
          <cell r="AH360">
            <v>11731</v>
          </cell>
          <cell r="AI360">
            <v>4835.2999999999993</v>
          </cell>
          <cell r="AJ360">
            <v>6201.2663400000038</v>
          </cell>
          <cell r="AK360">
            <v>3497.5319999999983</v>
          </cell>
          <cell r="AL360">
            <v>5284.035139999999</v>
          </cell>
          <cell r="AM360">
            <v>3936.8803400000038</v>
          </cell>
          <cell r="AN360">
            <v>6201.2663400000038</v>
          </cell>
        </row>
        <row r="361">
          <cell r="B361" t="str">
            <v>9.1</v>
          </cell>
          <cell r="C361" t="str">
            <v>Проценты к уплате</v>
          </cell>
          <cell r="D361">
            <v>113445.4</v>
          </cell>
          <cell r="E361">
            <v>22186.3</v>
          </cell>
          <cell r="F361">
            <v>27136.1</v>
          </cell>
          <cell r="G361">
            <v>32869.600000000006</v>
          </cell>
          <cell r="H361">
            <v>31253.4</v>
          </cell>
          <cell r="I361">
            <v>112803.9</v>
          </cell>
          <cell r="J361">
            <v>20279.699999999997</v>
          </cell>
          <cell r="K361">
            <v>26552.9</v>
          </cell>
          <cell r="L361">
            <v>33508.800000000003</v>
          </cell>
          <cell r="M361">
            <v>32462.5</v>
          </cell>
          <cell r="N361">
            <v>112803.9</v>
          </cell>
          <cell r="O361">
            <v>20279.699999999997</v>
          </cell>
          <cell r="P361">
            <v>26552.9</v>
          </cell>
          <cell r="Q361">
            <v>33508.800000000003</v>
          </cell>
          <cell r="R361">
            <v>32462.5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  <cell r="Z361">
            <v>0</v>
          </cell>
          <cell r="AA361">
            <v>0</v>
          </cell>
          <cell r="AB361">
            <v>0</v>
          </cell>
          <cell r="AC361">
            <v>278.2</v>
          </cell>
          <cell r="AD361">
            <v>0</v>
          </cell>
          <cell r="AE361">
            <v>0</v>
          </cell>
          <cell r="AF361">
            <v>0</v>
          </cell>
          <cell r="AG361">
            <v>0</v>
          </cell>
          <cell r="AH361">
            <v>0</v>
          </cell>
          <cell r="AI361">
            <v>1345.9</v>
          </cell>
          <cell r="AJ361">
            <v>1709.2000000000035</v>
          </cell>
          <cell r="AK361">
            <v>2974.3</v>
          </cell>
          <cell r="AL361">
            <v>3557.5</v>
          </cell>
          <cell r="AM361">
            <v>2918.3000000000047</v>
          </cell>
          <cell r="AN361">
            <v>1709.2000000000035</v>
          </cell>
        </row>
        <row r="362">
          <cell r="B362" t="str">
            <v>9.1.1</v>
          </cell>
          <cell r="C362" t="str">
            <v>Проценты по долгосрочным кредитам ОАО РАО "ЕЭС России"</v>
          </cell>
          <cell r="D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S362">
            <v>0</v>
          </cell>
          <cell r="X362">
            <v>0</v>
          </cell>
          <cell r="AD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</row>
        <row r="363">
          <cell r="B363" t="str">
            <v>9.1.2</v>
          </cell>
          <cell r="C363" t="str">
            <v xml:space="preserve">Проценты по остальным долгосрочным кредитам </v>
          </cell>
          <cell r="D363">
            <v>69346.399999999994</v>
          </cell>
          <cell r="E363">
            <v>8718.7999999999993</v>
          </cell>
          <cell r="F363">
            <v>13934.4</v>
          </cell>
          <cell r="G363">
            <v>21031.4</v>
          </cell>
          <cell r="H363">
            <v>25661.8</v>
          </cell>
          <cell r="I363">
            <v>67359</v>
          </cell>
          <cell r="J363">
            <v>6412.9</v>
          </cell>
          <cell r="K363">
            <v>13885.1</v>
          </cell>
          <cell r="L363">
            <v>20272.8</v>
          </cell>
          <cell r="M363">
            <v>26788.2</v>
          </cell>
          <cell r="N363">
            <v>67359</v>
          </cell>
          <cell r="O363">
            <v>6412.9</v>
          </cell>
          <cell r="P363">
            <v>13885.1</v>
          </cell>
          <cell r="Q363">
            <v>20272.8</v>
          </cell>
          <cell r="R363">
            <v>26788.2</v>
          </cell>
          <cell r="S363">
            <v>0</v>
          </cell>
          <cell r="X363">
            <v>0</v>
          </cell>
          <cell r="AC363">
            <v>278.2</v>
          </cell>
          <cell r="AD363">
            <v>0</v>
          </cell>
          <cell r="AJ363">
            <v>1709.2000000000007</v>
          </cell>
          <cell r="AK363">
            <v>2027.6999999999996</v>
          </cell>
          <cell r="AL363">
            <v>2076.9999999999982</v>
          </cell>
          <cell r="AM363">
            <v>2835.6000000000022</v>
          </cell>
          <cell r="AN363">
            <v>1709.2000000000007</v>
          </cell>
        </row>
        <row r="364">
          <cell r="B364" t="str">
            <v>9.1.2.1</v>
          </cell>
          <cell r="C364" t="str">
            <v>в том числе все комиссии, консультационные и иные расходы по привлечению и/или организации долгосрочного кредитования</v>
          </cell>
          <cell r="D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S364">
            <v>0</v>
          </cell>
          <cell r="X364">
            <v>0</v>
          </cell>
          <cell r="AD364">
            <v>0</v>
          </cell>
          <cell r="AJ364">
            <v>0</v>
          </cell>
          <cell r="AK364">
            <v>0</v>
          </cell>
          <cell r="AL364">
            <v>0</v>
          </cell>
          <cell r="AM364">
            <v>0</v>
          </cell>
          <cell r="AN364">
            <v>0</v>
          </cell>
        </row>
        <row r="365">
          <cell r="B365" t="str">
            <v>9.1.3</v>
          </cell>
          <cell r="C365" t="str">
            <v>Проценты по краткосрочным кредитам</v>
          </cell>
          <cell r="D365">
            <v>44099</v>
          </cell>
          <cell r="E365">
            <v>13467.5</v>
          </cell>
          <cell r="F365">
            <v>13201.7</v>
          </cell>
          <cell r="G365">
            <v>11838.2</v>
          </cell>
          <cell r="H365">
            <v>5591.6</v>
          </cell>
          <cell r="I365">
            <v>45444.9</v>
          </cell>
          <cell r="J365">
            <v>13866.8</v>
          </cell>
          <cell r="K365">
            <v>12667.8</v>
          </cell>
          <cell r="L365">
            <v>13236</v>
          </cell>
          <cell r="M365">
            <v>5674.3</v>
          </cell>
          <cell r="N365">
            <v>45444.9</v>
          </cell>
          <cell r="O365">
            <v>13866.8</v>
          </cell>
          <cell r="P365">
            <v>12667.8</v>
          </cell>
          <cell r="Q365">
            <v>13236</v>
          </cell>
          <cell r="R365">
            <v>5674.3</v>
          </cell>
          <cell r="S365">
            <v>0</v>
          </cell>
          <cell r="X365">
            <v>0</v>
          </cell>
          <cell r="AD365">
            <v>0</v>
          </cell>
          <cell r="AE365">
            <v>0</v>
          </cell>
          <cell r="AI365">
            <v>1345.9</v>
          </cell>
          <cell r="AJ365">
            <v>2.7284841053187847E-12</v>
          </cell>
          <cell r="AK365">
            <v>946.60000000000036</v>
          </cell>
          <cell r="AL365">
            <v>1480.5000000000018</v>
          </cell>
          <cell r="AM365">
            <v>82.700000000002547</v>
          </cell>
          <cell r="AN365">
            <v>2.7284841053187847E-12</v>
          </cell>
        </row>
        <row r="366">
          <cell r="B366" t="str">
            <v>9.1.3.1</v>
          </cell>
          <cell r="C366" t="str">
            <v>в том числе все комиссии, консультационные и иные расходы по привлечению и/или организации краткосрочного кредитования</v>
          </cell>
          <cell r="D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S366">
            <v>0</v>
          </cell>
          <cell r="X366">
            <v>0</v>
          </cell>
          <cell r="AD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</row>
        <row r="367">
          <cell r="B367" t="str">
            <v>9.1.4</v>
          </cell>
          <cell r="C367" t="str">
            <v>Проценты по долгосрочным займам</v>
          </cell>
          <cell r="D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S367">
            <v>0</v>
          </cell>
          <cell r="X367">
            <v>0</v>
          </cell>
          <cell r="AD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</row>
        <row r="368">
          <cell r="B368" t="str">
            <v>9.1.5</v>
          </cell>
          <cell r="C368" t="str">
            <v>Проценты по краткосрочным займам</v>
          </cell>
          <cell r="D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S368">
            <v>0</v>
          </cell>
          <cell r="X368">
            <v>0</v>
          </cell>
          <cell r="AD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</row>
        <row r="369">
          <cell r="B369" t="str">
            <v>9.2</v>
          </cell>
          <cell r="C369" t="str">
            <v>Прочие налоги отражающиеся в прочих расходах</v>
          </cell>
          <cell r="D369">
            <v>33.873999999999995</v>
          </cell>
          <cell r="E369">
            <v>9.266</v>
          </cell>
          <cell r="F369">
            <v>8.2040000000000006</v>
          </cell>
          <cell r="G369">
            <v>8.2040000000000006</v>
          </cell>
          <cell r="H369">
            <v>8.1999999999999993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S369">
            <v>0</v>
          </cell>
          <cell r="X369">
            <v>0</v>
          </cell>
          <cell r="AD369">
            <v>0</v>
          </cell>
          <cell r="AJ369">
            <v>33.873999999999995</v>
          </cell>
          <cell r="AK369">
            <v>9.266</v>
          </cell>
          <cell r="AL369">
            <v>17.47</v>
          </cell>
          <cell r="AM369">
            <v>25.673999999999999</v>
          </cell>
          <cell r="AN369">
            <v>33.873999999999995</v>
          </cell>
        </row>
        <row r="370">
          <cell r="B370" t="str">
            <v>9.3</v>
          </cell>
          <cell r="C370" t="str">
            <v>Оплата услуг кредитных организаций (за исключением п. 9.1)</v>
          </cell>
          <cell r="D370">
            <v>3561.5315300000002</v>
          </cell>
          <cell r="E370">
            <v>200.4</v>
          </cell>
          <cell r="F370">
            <v>195.363</v>
          </cell>
          <cell r="G370">
            <v>281.15853000000016</v>
          </cell>
          <cell r="H370">
            <v>2884.61</v>
          </cell>
          <cell r="I370">
            <v>3561.5</v>
          </cell>
          <cell r="J370">
            <v>197.1</v>
          </cell>
          <cell r="K370">
            <v>198.7</v>
          </cell>
          <cell r="L370">
            <v>2848.7</v>
          </cell>
          <cell r="M370">
            <v>317</v>
          </cell>
          <cell r="N370">
            <v>3561.5</v>
          </cell>
          <cell r="O370">
            <v>197.1</v>
          </cell>
          <cell r="P370">
            <v>198.7</v>
          </cell>
          <cell r="Q370">
            <v>2848.7</v>
          </cell>
          <cell r="R370">
            <v>317</v>
          </cell>
          <cell r="S370">
            <v>0</v>
          </cell>
          <cell r="X370">
            <v>0</v>
          </cell>
          <cell r="AD370">
            <v>0</v>
          </cell>
          <cell r="AG370">
            <v>2567.6</v>
          </cell>
          <cell r="AJ370">
            <v>3.153000000065731E-2</v>
          </cell>
          <cell r="AK370">
            <v>3.3000000000000114</v>
          </cell>
          <cell r="AL370">
            <v>-3.6999999999977717E-2</v>
          </cell>
          <cell r="AM370">
            <v>2.1530000000439031E-2</v>
          </cell>
          <cell r="AN370">
            <v>3.153000000065731E-2</v>
          </cell>
        </row>
        <row r="371">
          <cell r="B371" t="str">
            <v>9.4</v>
          </cell>
          <cell r="C371" t="str">
            <v>Пени, штрафы, неустойки признанные или по которым получено решение суда</v>
          </cell>
          <cell r="D371">
            <v>877.04205000000002</v>
          </cell>
          <cell r="E371">
            <v>243.06100000000001</v>
          </cell>
          <cell r="F371">
            <v>559.9</v>
          </cell>
          <cell r="G371">
            <v>25.221050000000005</v>
          </cell>
          <cell r="H371">
            <v>48.86</v>
          </cell>
          <cell r="I371">
            <v>877</v>
          </cell>
          <cell r="J371">
            <v>769.4</v>
          </cell>
          <cell r="K371">
            <v>33.6</v>
          </cell>
          <cell r="L371">
            <v>25.2</v>
          </cell>
          <cell r="M371">
            <v>48.8</v>
          </cell>
          <cell r="N371">
            <v>877</v>
          </cell>
          <cell r="O371">
            <v>769.4</v>
          </cell>
          <cell r="P371">
            <v>33.6</v>
          </cell>
          <cell r="Q371">
            <v>25.2</v>
          </cell>
          <cell r="R371">
            <v>48.8</v>
          </cell>
          <cell r="S371">
            <v>0</v>
          </cell>
          <cell r="X371">
            <v>0</v>
          </cell>
          <cell r="AD371">
            <v>0</v>
          </cell>
          <cell r="AE371">
            <v>526.29999999999995</v>
          </cell>
          <cell r="AF371">
            <v>0</v>
          </cell>
          <cell r="AG371">
            <v>0</v>
          </cell>
          <cell r="AJ371">
            <v>4.2050000000017462E-2</v>
          </cell>
          <cell r="AK371">
            <v>-3.8999999999987267E-2</v>
          </cell>
          <cell r="AL371">
            <v>-3.8999999999987267E-2</v>
          </cell>
          <cell r="AM371">
            <v>-1.7949999999981259E-2</v>
          </cell>
          <cell r="AN371">
            <v>4.2050000000017462E-2</v>
          </cell>
        </row>
        <row r="372">
          <cell r="B372" t="str">
            <v>9.5</v>
          </cell>
          <cell r="C372" t="str">
            <v>Затраты социального характера (кроме персонала)</v>
          </cell>
          <cell r="D372">
            <v>4174.6556</v>
          </cell>
          <cell r="E372">
            <v>1428.5150000000001</v>
          </cell>
          <cell r="F372">
            <v>1130.0196000000001</v>
          </cell>
          <cell r="G372">
            <v>839.93899999999996</v>
          </cell>
          <cell r="H372">
            <v>776.18200000000002</v>
          </cell>
          <cell r="I372">
            <v>974.30000000000007</v>
          </cell>
          <cell r="J372">
            <v>974.7</v>
          </cell>
          <cell r="K372">
            <v>160.69999999999999</v>
          </cell>
          <cell r="L372">
            <v>510.8</v>
          </cell>
          <cell r="M372">
            <v>-671.9</v>
          </cell>
          <cell r="N372">
            <v>1707.1000000000001</v>
          </cell>
          <cell r="O372">
            <v>974.7</v>
          </cell>
          <cell r="P372">
            <v>160.69999999999999</v>
          </cell>
          <cell r="Q372">
            <v>510.8</v>
          </cell>
          <cell r="R372">
            <v>60.9</v>
          </cell>
          <cell r="S372">
            <v>-732.8</v>
          </cell>
          <cell r="W372">
            <v>-732.8</v>
          </cell>
          <cell r="X372">
            <v>0</v>
          </cell>
          <cell r="AC372">
            <v>13946.6</v>
          </cell>
          <cell r="AD372">
            <v>11479</v>
          </cell>
          <cell r="AE372">
            <v>13492.8</v>
          </cell>
          <cell r="AF372">
            <v>12902.8</v>
          </cell>
          <cell r="AG372">
            <v>12211.8</v>
          </cell>
          <cell r="AH372">
            <v>11479</v>
          </cell>
          <cell r="AJ372">
            <v>732.75560000000041</v>
          </cell>
          <cell r="AK372">
            <v>1.4999999999417923E-2</v>
          </cell>
          <cell r="AL372">
            <v>379.33460000000014</v>
          </cell>
          <cell r="AM372">
            <v>17.473599999999351</v>
          </cell>
          <cell r="AN372">
            <v>732.75560000000041</v>
          </cell>
        </row>
        <row r="373">
          <cell r="B373" t="str">
            <v>9.5.1</v>
          </cell>
          <cell r="C373" t="str">
            <v>в т.ч. затраты на реализацию мероприятий по улучшению жилищных условий работников</v>
          </cell>
          <cell r="D373">
            <v>1683.2</v>
          </cell>
          <cell r="E373">
            <v>405</v>
          </cell>
          <cell r="F373">
            <v>625</v>
          </cell>
          <cell r="G373">
            <v>653.20000000000005</v>
          </cell>
          <cell r="H373">
            <v>0</v>
          </cell>
          <cell r="I373">
            <v>-732.8</v>
          </cell>
          <cell r="J373">
            <v>0</v>
          </cell>
          <cell r="K373">
            <v>0</v>
          </cell>
          <cell r="L373">
            <v>0</v>
          </cell>
          <cell r="M373">
            <v>-732.8</v>
          </cell>
          <cell r="N373">
            <v>0</v>
          </cell>
          <cell r="S373">
            <v>-732.8</v>
          </cell>
          <cell r="W373">
            <v>-732.8</v>
          </cell>
          <cell r="X373">
            <v>0</v>
          </cell>
          <cell r="AC373">
            <v>13895</v>
          </cell>
          <cell r="AD373">
            <v>11479</v>
          </cell>
          <cell r="AE373">
            <v>13490</v>
          </cell>
          <cell r="AF373">
            <v>12865</v>
          </cell>
          <cell r="AG373">
            <v>12211.8</v>
          </cell>
          <cell r="AH373">
            <v>11479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</row>
        <row r="374">
          <cell r="B374" t="str">
            <v>9.6</v>
          </cell>
          <cell r="C374" t="str">
            <v>От содержания социальной сферы</v>
          </cell>
          <cell r="D374">
            <v>-3.9999999999999147E-2</v>
          </cell>
          <cell r="E374">
            <v>0</v>
          </cell>
          <cell r="F374">
            <v>0</v>
          </cell>
          <cell r="G374">
            <v>0</v>
          </cell>
          <cell r="H374">
            <v>-3.9999999999999147E-2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S374">
            <v>0</v>
          </cell>
          <cell r="X374">
            <v>0</v>
          </cell>
          <cell r="AD374">
            <v>0</v>
          </cell>
          <cell r="AJ374">
            <v>-3.9999999999999147E-2</v>
          </cell>
          <cell r="AK374">
            <v>0</v>
          </cell>
          <cell r="AL374">
            <v>0</v>
          </cell>
          <cell r="AM374">
            <v>0</v>
          </cell>
          <cell r="AN374">
            <v>-3.9999999999999147E-2</v>
          </cell>
        </row>
        <row r="375">
          <cell r="B375" t="str">
            <v>9.7</v>
          </cell>
          <cell r="C375" t="str">
            <v>Добровольное медицинское страхование</v>
          </cell>
          <cell r="D375">
            <v>0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S375">
            <v>0</v>
          </cell>
          <cell r="X375">
            <v>0</v>
          </cell>
          <cell r="AD375">
            <v>0</v>
          </cell>
          <cell r="AJ375">
            <v>0</v>
          </cell>
          <cell r="AK375">
            <v>0</v>
          </cell>
          <cell r="AL375">
            <v>0</v>
          </cell>
          <cell r="AM375">
            <v>0</v>
          </cell>
          <cell r="AN375">
            <v>0</v>
          </cell>
        </row>
        <row r="376">
          <cell r="B376" t="str">
            <v>9.8</v>
          </cell>
          <cell r="C376" t="str">
            <v>Выплаты вознаграждений членам Советов директоров и ревизионной комиссии</v>
          </cell>
          <cell r="D376">
            <v>0</v>
          </cell>
          <cell r="E376">
            <v>0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S376">
            <v>0</v>
          </cell>
          <cell r="X376">
            <v>0</v>
          </cell>
          <cell r="AD376">
            <v>0</v>
          </cell>
          <cell r="AJ376">
            <v>0</v>
          </cell>
          <cell r="AK376">
            <v>0</v>
          </cell>
          <cell r="AL376">
            <v>0</v>
          </cell>
          <cell r="AM376">
            <v>0</v>
          </cell>
          <cell r="AN376">
            <v>0</v>
          </cell>
        </row>
        <row r="377">
          <cell r="B377" t="str">
            <v>9.9</v>
          </cell>
          <cell r="C377" t="str">
            <v>Расходы на управление капиталом (переоценка, реестр, консультации)</v>
          </cell>
          <cell r="D377">
            <v>144.57184000000001</v>
          </cell>
          <cell r="E377">
            <v>57.2</v>
          </cell>
          <cell r="F377">
            <v>8.1999999999999993</v>
          </cell>
          <cell r="G377">
            <v>8.2318399999999983</v>
          </cell>
          <cell r="H377">
            <v>70.94</v>
          </cell>
          <cell r="I377">
            <v>144.6</v>
          </cell>
          <cell r="J377">
            <v>49</v>
          </cell>
          <cell r="K377">
            <v>0</v>
          </cell>
          <cell r="L377">
            <v>0</v>
          </cell>
          <cell r="M377">
            <v>95.6</v>
          </cell>
          <cell r="N377">
            <v>144.6</v>
          </cell>
          <cell r="O377">
            <v>49</v>
          </cell>
          <cell r="R377">
            <v>95.6</v>
          </cell>
          <cell r="S377">
            <v>0</v>
          </cell>
          <cell r="X377">
            <v>0</v>
          </cell>
          <cell r="AD377">
            <v>0</v>
          </cell>
          <cell r="AJ377">
            <v>-2.8159999999999741E-2</v>
          </cell>
          <cell r="AK377">
            <v>8.2000000000000028</v>
          </cell>
          <cell r="AL377">
            <v>16.400000000000002</v>
          </cell>
          <cell r="AM377">
            <v>24.63184</v>
          </cell>
          <cell r="AN377">
            <v>-2.8159999999999741E-2</v>
          </cell>
        </row>
        <row r="378">
          <cell r="B378" t="str">
            <v>9.10</v>
          </cell>
          <cell r="C378" t="str">
            <v xml:space="preserve">Расходы на проведение ежегодного собрания акционеров </v>
          </cell>
          <cell r="D378">
            <v>0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S378">
            <v>0</v>
          </cell>
          <cell r="X378">
            <v>0</v>
          </cell>
          <cell r="AD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</row>
        <row r="379">
          <cell r="B379" t="str">
            <v>9.11</v>
          </cell>
          <cell r="C379" t="str">
            <v xml:space="preserve">Другие прочие расходы  </v>
          </cell>
          <cell r="D379">
            <v>1451.8884800000003</v>
          </cell>
          <cell r="E379">
            <v>296.596</v>
          </cell>
          <cell r="F379">
            <v>723.74169999999992</v>
          </cell>
          <cell r="G379">
            <v>410.95078000000018</v>
          </cell>
          <cell r="H379">
            <v>20.600000000000154</v>
          </cell>
          <cell r="I379">
            <v>1510</v>
          </cell>
          <cell r="J379">
            <v>286.60000000000002</v>
          </cell>
          <cell r="K379">
            <v>50.4</v>
          </cell>
          <cell r="L379">
            <v>410.9</v>
          </cell>
          <cell r="M379">
            <v>762.1</v>
          </cell>
          <cell r="N379">
            <v>1510</v>
          </cell>
          <cell r="O379">
            <v>286.60000000000002</v>
          </cell>
          <cell r="P379">
            <v>50.4</v>
          </cell>
          <cell r="Q379">
            <v>410.9</v>
          </cell>
          <cell r="R379">
            <v>762.1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68.099999999999994</v>
          </cell>
          <cell r="AE379">
            <v>0</v>
          </cell>
          <cell r="AF379">
            <v>0</v>
          </cell>
          <cell r="AG379">
            <v>0</v>
          </cell>
          <cell r="AH379">
            <v>68.099999999999994</v>
          </cell>
          <cell r="AI379">
            <v>0</v>
          </cell>
          <cell r="AJ379">
            <v>9.9884800000002656</v>
          </cell>
          <cell r="AK379">
            <v>9.9959999999999809</v>
          </cell>
          <cell r="AL379">
            <v>683.33769999999993</v>
          </cell>
          <cell r="AM379">
            <v>683.38848000000007</v>
          </cell>
          <cell r="AN379">
            <v>9.9884800000002656</v>
          </cell>
        </row>
        <row r="380">
          <cell r="B380" t="str">
            <v>9.11.1</v>
          </cell>
          <cell r="C380" t="str">
            <v>взносы во внебюджетные фонды</v>
          </cell>
          <cell r="D380">
            <v>673.36280000000022</v>
          </cell>
          <cell r="E380">
            <v>0</v>
          </cell>
          <cell r="F380">
            <v>673.34169999999995</v>
          </cell>
          <cell r="G380">
            <v>3.110000000015134E-2</v>
          </cell>
          <cell r="H380">
            <v>-9.9999999998487965E-3</v>
          </cell>
          <cell r="I380">
            <v>673.4</v>
          </cell>
          <cell r="J380">
            <v>0</v>
          </cell>
          <cell r="K380">
            <v>0</v>
          </cell>
          <cell r="L380">
            <v>0</v>
          </cell>
          <cell r="M380">
            <v>673.4</v>
          </cell>
          <cell r="N380">
            <v>673.4</v>
          </cell>
          <cell r="O380">
            <v>0</v>
          </cell>
          <cell r="P380">
            <v>0</v>
          </cell>
          <cell r="Q380">
            <v>0</v>
          </cell>
          <cell r="R380">
            <v>673.4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-3.7199999999756983E-2</v>
          </cell>
          <cell r="AK380">
            <v>0</v>
          </cell>
          <cell r="AL380">
            <v>673.34169999999995</v>
          </cell>
          <cell r="AM380">
            <v>673.3728000000001</v>
          </cell>
          <cell r="AN380">
            <v>-3.7199999999756983E-2</v>
          </cell>
        </row>
        <row r="381">
          <cell r="B381" t="str">
            <v>9.11.1.1</v>
          </cell>
          <cell r="C381" t="str">
            <v xml:space="preserve">      в т.ч. НПФ Энергетики</v>
          </cell>
          <cell r="D381">
            <v>673.36280000000022</v>
          </cell>
          <cell r="E381">
            <v>0</v>
          </cell>
          <cell r="F381">
            <v>673.34169999999995</v>
          </cell>
          <cell r="G381">
            <v>3.110000000015134E-2</v>
          </cell>
          <cell r="H381">
            <v>-9.9999999998487965E-3</v>
          </cell>
          <cell r="I381">
            <v>673.4</v>
          </cell>
          <cell r="J381">
            <v>0</v>
          </cell>
          <cell r="K381">
            <v>0</v>
          </cell>
          <cell r="L381">
            <v>0</v>
          </cell>
          <cell r="M381">
            <v>673.4</v>
          </cell>
          <cell r="N381">
            <v>673.4</v>
          </cell>
          <cell r="R381">
            <v>673.4</v>
          </cell>
          <cell r="S381">
            <v>0</v>
          </cell>
          <cell r="X381">
            <v>0</v>
          </cell>
          <cell r="AD381">
            <v>0</v>
          </cell>
          <cell r="AJ381">
            <v>-3.7199999999756983E-2</v>
          </cell>
          <cell r="AK381">
            <v>0</v>
          </cell>
          <cell r="AL381">
            <v>673.34169999999995</v>
          </cell>
          <cell r="AM381">
            <v>673.3728000000001</v>
          </cell>
          <cell r="AN381">
            <v>-3.7199999999756983E-2</v>
          </cell>
        </row>
        <row r="382">
          <cell r="B382" t="str">
            <v>9.11.1.2</v>
          </cell>
          <cell r="C382" t="str">
            <v xml:space="preserve">               НП ИНВЭЛ</v>
          </cell>
          <cell r="D382">
            <v>0</v>
          </cell>
          <cell r="E382">
            <v>0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S382">
            <v>0</v>
          </cell>
          <cell r="X382">
            <v>0</v>
          </cell>
          <cell r="AD382">
            <v>0</v>
          </cell>
          <cell r="AJ382">
            <v>0</v>
          </cell>
          <cell r="AK382">
            <v>0</v>
          </cell>
          <cell r="AL382">
            <v>0</v>
          </cell>
          <cell r="AM382">
            <v>0</v>
          </cell>
          <cell r="AN382">
            <v>0</v>
          </cell>
        </row>
        <row r="383">
          <cell r="B383" t="str">
            <v>9.11.1.3</v>
          </cell>
          <cell r="C383" t="str">
            <v xml:space="preserve">               ЭУФ</v>
          </cell>
          <cell r="D383">
            <v>0</v>
          </cell>
          <cell r="E383">
            <v>0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S383">
            <v>0</v>
          </cell>
          <cell r="X383">
            <v>0</v>
          </cell>
          <cell r="AD383">
            <v>0</v>
          </cell>
          <cell r="AJ383">
            <v>0</v>
          </cell>
          <cell r="AK383">
            <v>0</v>
          </cell>
          <cell r="AL383">
            <v>0</v>
          </cell>
          <cell r="AM383">
            <v>0</v>
          </cell>
          <cell r="AN383">
            <v>0</v>
          </cell>
        </row>
        <row r="384">
          <cell r="B384" t="str">
            <v>9.11.1.4</v>
          </cell>
          <cell r="C384" t="str">
            <v xml:space="preserve">               НП АТС</v>
          </cell>
          <cell r="D384">
            <v>0</v>
          </cell>
          <cell r="E384">
            <v>0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S384">
            <v>0</v>
          </cell>
          <cell r="X384">
            <v>0</v>
          </cell>
          <cell r="AD384">
            <v>0</v>
          </cell>
          <cell r="AJ384">
            <v>0</v>
          </cell>
          <cell r="AK384">
            <v>0</v>
          </cell>
          <cell r="AL384">
            <v>0</v>
          </cell>
          <cell r="AM384">
            <v>0</v>
          </cell>
          <cell r="AN384">
            <v>0</v>
          </cell>
        </row>
        <row r="385">
          <cell r="B385" t="str">
            <v>9.11.1.5</v>
          </cell>
          <cell r="C385" t="str">
            <v xml:space="preserve">               НП Гарантирующих поставщиков</v>
          </cell>
          <cell r="D385">
            <v>0</v>
          </cell>
          <cell r="E385">
            <v>0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S385">
            <v>0</v>
          </cell>
          <cell r="X385">
            <v>0</v>
          </cell>
          <cell r="AD385">
            <v>0</v>
          </cell>
          <cell r="AJ385">
            <v>0</v>
          </cell>
          <cell r="AK385">
            <v>0</v>
          </cell>
          <cell r="AL385">
            <v>0</v>
          </cell>
          <cell r="AM385">
            <v>0</v>
          </cell>
          <cell r="AN385">
            <v>0</v>
          </cell>
        </row>
        <row r="386">
          <cell r="B386" t="str">
            <v>9.11.1.6</v>
          </cell>
          <cell r="C386" t="str">
            <v xml:space="preserve">               НП ВТИ</v>
          </cell>
          <cell r="D386">
            <v>0</v>
          </cell>
          <cell r="E386">
            <v>0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S386">
            <v>0</v>
          </cell>
          <cell r="X386">
            <v>0</v>
          </cell>
          <cell r="AD386">
            <v>0</v>
          </cell>
          <cell r="AJ386">
            <v>0</v>
          </cell>
          <cell r="AK386">
            <v>0</v>
          </cell>
          <cell r="AL386">
            <v>0</v>
          </cell>
          <cell r="AM386">
            <v>0</v>
          </cell>
          <cell r="AN386">
            <v>0</v>
          </cell>
        </row>
        <row r="387">
          <cell r="B387" t="str">
            <v>9.11.1.7</v>
          </cell>
          <cell r="C387" t="str">
            <v>взносы в фонды, созданные по инициативе администрации и включенные в тарифы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S387">
            <v>0</v>
          </cell>
          <cell r="X387">
            <v>0</v>
          </cell>
          <cell r="AD387">
            <v>0</v>
          </cell>
          <cell r="AJ387">
            <v>0</v>
          </cell>
          <cell r="AK387">
            <v>0</v>
          </cell>
          <cell r="AL387">
            <v>0</v>
          </cell>
          <cell r="AM387">
            <v>0</v>
          </cell>
          <cell r="AN387">
            <v>0</v>
          </cell>
        </row>
        <row r="388">
          <cell r="B388" t="str">
            <v>9.11.2</v>
          </cell>
          <cell r="C388" t="str">
            <v>судебные издержки</v>
          </cell>
          <cell r="D388">
            <v>768.52568000000008</v>
          </cell>
          <cell r="E388">
            <v>286.596</v>
          </cell>
          <cell r="F388">
            <v>50.4</v>
          </cell>
          <cell r="G388">
            <v>410.91968000000003</v>
          </cell>
          <cell r="H388">
            <v>20.610000000000003</v>
          </cell>
          <cell r="I388">
            <v>836.6</v>
          </cell>
          <cell r="J388">
            <v>286.60000000000002</v>
          </cell>
          <cell r="K388">
            <v>50.4</v>
          </cell>
          <cell r="L388">
            <v>410.9</v>
          </cell>
          <cell r="M388">
            <v>88.7</v>
          </cell>
          <cell r="N388">
            <v>836.6</v>
          </cell>
          <cell r="O388">
            <v>286.60000000000002</v>
          </cell>
          <cell r="P388">
            <v>50.4</v>
          </cell>
          <cell r="Q388">
            <v>410.9</v>
          </cell>
          <cell r="R388">
            <v>88.7</v>
          </cell>
          <cell r="S388">
            <v>0</v>
          </cell>
          <cell r="X388">
            <v>0</v>
          </cell>
          <cell r="AD388">
            <v>68.099999999999994</v>
          </cell>
          <cell r="AH388">
            <v>68.099999999999994</v>
          </cell>
          <cell r="AJ388">
            <v>2.5680000000022574E-2</v>
          </cell>
          <cell r="AK388">
            <v>-4.0000000000190994E-3</v>
          </cell>
          <cell r="AL388">
            <v>-4.0000000000190994E-3</v>
          </cell>
          <cell r="AM388">
            <v>1.5680000000031669E-2</v>
          </cell>
          <cell r="AN388">
            <v>2.5680000000022574E-2</v>
          </cell>
        </row>
        <row r="389">
          <cell r="B389" t="str">
            <v>9.11.3</v>
          </cell>
          <cell r="C389" t="str">
            <v>расходы на экологию</v>
          </cell>
          <cell r="D389">
            <v>0</v>
          </cell>
          <cell r="E389">
            <v>0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S389">
            <v>0</v>
          </cell>
          <cell r="X389">
            <v>0</v>
          </cell>
          <cell r="AD389">
            <v>0</v>
          </cell>
          <cell r="AJ389">
            <v>0</v>
          </cell>
          <cell r="AK389">
            <v>0</v>
          </cell>
          <cell r="AL389">
            <v>0</v>
          </cell>
          <cell r="AM389">
            <v>0</v>
          </cell>
          <cell r="AN389">
            <v>0</v>
          </cell>
        </row>
        <row r="390">
          <cell r="B390" t="str">
            <v>9.11.4</v>
          </cell>
          <cell r="C390" t="str">
            <v>издержки по исполнительному производству</v>
          </cell>
          <cell r="D390">
            <v>0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S390">
            <v>0</v>
          </cell>
          <cell r="X390">
            <v>0</v>
          </cell>
          <cell r="AD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0</v>
          </cell>
          <cell r="AN390">
            <v>0</v>
          </cell>
        </row>
        <row r="391">
          <cell r="B391" t="str">
            <v>9.11.5</v>
          </cell>
          <cell r="C391" t="str">
            <v>благотворительность</v>
          </cell>
          <cell r="D391">
            <v>10</v>
          </cell>
          <cell r="E391">
            <v>10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S391">
            <v>0</v>
          </cell>
          <cell r="X391">
            <v>0</v>
          </cell>
          <cell r="AD391">
            <v>0</v>
          </cell>
          <cell r="AJ391">
            <v>10</v>
          </cell>
          <cell r="AK391">
            <v>10</v>
          </cell>
          <cell r="AL391">
            <v>10</v>
          </cell>
          <cell r="AM391">
            <v>10</v>
          </cell>
          <cell r="AN391">
            <v>10</v>
          </cell>
        </row>
        <row r="392">
          <cell r="B392" t="str">
            <v>9.12</v>
          </cell>
          <cell r="C392" t="str">
            <v>Прочие расходы (чрезвычайные)*</v>
          </cell>
          <cell r="D392">
            <v>0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</row>
        <row r="393">
          <cell r="B393" t="str">
            <v>9.13</v>
          </cell>
          <cell r="C393" t="str">
            <v>Другие прочие расходы (остальные)*</v>
          </cell>
          <cell r="D393">
            <v>10975.342839999999</v>
          </cell>
          <cell r="E393">
            <v>5094.5940000000001</v>
          </cell>
          <cell r="F393">
            <v>1135.07484</v>
          </cell>
          <cell r="G393">
            <v>251.34</v>
          </cell>
          <cell r="H393">
            <v>4494.3339999999989</v>
          </cell>
          <cell r="I393">
            <v>3880.0999999999995</v>
          </cell>
          <cell r="J393">
            <v>1038.4000000000001</v>
          </cell>
          <cell r="K393">
            <v>1019.1999999999999</v>
          </cell>
          <cell r="L393">
            <v>592.29999999999995</v>
          </cell>
          <cell r="M393">
            <v>1230.2</v>
          </cell>
          <cell r="N393">
            <v>3880.0999999999995</v>
          </cell>
          <cell r="O393">
            <v>1038.4000000000001</v>
          </cell>
          <cell r="P393">
            <v>1019.1999999999999</v>
          </cell>
          <cell r="Q393">
            <v>592.29999999999995</v>
          </cell>
          <cell r="R393">
            <v>1230.2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  <cell r="AA393">
            <v>0</v>
          </cell>
          <cell r="AB393">
            <v>0</v>
          </cell>
          <cell r="AC393">
            <v>7053.1</v>
          </cell>
          <cell r="AD393">
            <v>183.89999999999998</v>
          </cell>
          <cell r="AE393">
            <v>0</v>
          </cell>
          <cell r="AF393">
            <v>21.7</v>
          </cell>
          <cell r="AG393">
            <v>0</v>
          </cell>
          <cell r="AH393">
            <v>183.89999999999998</v>
          </cell>
          <cell r="AI393">
            <v>3489.3999999999996</v>
          </cell>
          <cell r="AJ393">
            <v>3715.4428399999983</v>
          </cell>
          <cell r="AK393">
            <v>492.49399999999878</v>
          </cell>
          <cell r="AL393">
            <v>630.06883999999889</v>
          </cell>
          <cell r="AM393">
            <v>267.40883999999897</v>
          </cell>
          <cell r="AN393">
            <v>3715.4428399999983</v>
          </cell>
        </row>
        <row r="394">
          <cell r="B394" t="str">
            <v>10.</v>
          </cell>
          <cell r="C394" t="str">
            <v>ВСЕГО ОТТОК  ПО ОПЕРАЦИОННОЙ ДЕЯТЕЛЬНОСТИ</v>
          </cell>
          <cell r="D394">
            <v>3239127.7315011998</v>
          </cell>
          <cell r="E394">
            <v>821270.00453999988</v>
          </cell>
          <cell r="F394">
            <v>809993.94467999996</v>
          </cell>
          <cell r="G394">
            <v>756987.96517999994</v>
          </cell>
          <cell r="H394">
            <v>850875.81710119999</v>
          </cell>
          <cell r="I394">
            <v>3398369.1</v>
          </cell>
          <cell r="J394">
            <v>760730.9</v>
          </cell>
          <cell r="K394">
            <v>825299.6</v>
          </cell>
          <cell r="L394">
            <v>865725.5</v>
          </cell>
          <cell r="M394">
            <v>946613.10000000009</v>
          </cell>
          <cell r="N394">
            <v>2311552.4</v>
          </cell>
          <cell r="O394">
            <v>488553.2</v>
          </cell>
          <cell r="P394">
            <v>569056.9</v>
          </cell>
          <cell r="Q394">
            <v>598345.5</v>
          </cell>
          <cell r="R394">
            <v>655596.79999999993</v>
          </cell>
          <cell r="S394">
            <v>1086816.7</v>
          </cell>
          <cell r="T394">
            <v>272177.7</v>
          </cell>
          <cell r="U394">
            <v>256242.7</v>
          </cell>
          <cell r="V394">
            <v>267380</v>
          </cell>
          <cell r="W394">
            <v>291016.3</v>
          </cell>
          <cell r="X394">
            <v>2934.6000000000004</v>
          </cell>
          <cell r="Y394">
            <v>0</v>
          </cell>
          <cell r="Z394">
            <v>0</v>
          </cell>
          <cell r="AA394">
            <v>0</v>
          </cell>
          <cell r="AB394">
            <v>2934.6000000000004</v>
          </cell>
          <cell r="AC394">
            <v>45699.4</v>
          </cell>
          <cell r="AD394">
            <v>168309</v>
          </cell>
          <cell r="AE394">
            <v>62628.1</v>
          </cell>
          <cell r="AF394">
            <v>112722.40000000001</v>
          </cell>
          <cell r="AG394">
            <v>127943.69999999998</v>
          </cell>
          <cell r="AH394">
            <v>168309</v>
          </cell>
          <cell r="AI394">
            <v>132098.79999999999</v>
          </cell>
          <cell r="AJ394">
            <v>92532.431501199942</v>
          </cell>
          <cell r="AK394">
            <v>209566.60453999994</v>
          </cell>
          <cell r="AL394">
            <v>244355.24921999988</v>
          </cell>
          <cell r="AM394">
            <v>150839.0143999999</v>
          </cell>
          <cell r="AN394">
            <v>92532.431501199942</v>
          </cell>
        </row>
        <row r="396">
          <cell r="B396" t="str">
            <v>11</v>
          </cell>
          <cell r="C396" t="str">
            <v xml:space="preserve">Транзитные операции </v>
          </cell>
          <cell r="D396">
            <v>1007.1</v>
          </cell>
          <cell r="E396">
            <v>403.9</v>
          </cell>
          <cell r="F396">
            <v>139.80000000000001</v>
          </cell>
          <cell r="G396">
            <v>225</v>
          </cell>
          <cell r="H396">
            <v>238.4</v>
          </cell>
          <cell r="I396">
            <v>1007.1</v>
          </cell>
          <cell r="J396">
            <v>403.9</v>
          </cell>
          <cell r="K396">
            <v>139.80000000000001</v>
          </cell>
          <cell r="L396">
            <v>225</v>
          </cell>
          <cell r="M396">
            <v>238.4</v>
          </cell>
          <cell r="N396">
            <v>1007.1</v>
          </cell>
          <cell r="O396">
            <v>403.9</v>
          </cell>
          <cell r="P396">
            <v>139.80000000000001</v>
          </cell>
          <cell r="Q396">
            <v>225</v>
          </cell>
          <cell r="R396">
            <v>238.4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A396">
            <v>0</v>
          </cell>
          <cell r="AB396">
            <v>0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0</v>
          </cell>
          <cell r="AH396">
            <v>0</v>
          </cell>
          <cell r="AI396">
            <v>0</v>
          </cell>
          <cell r="AJ396">
            <v>0</v>
          </cell>
          <cell r="AK396">
            <v>0</v>
          </cell>
          <cell r="AL396">
            <v>0</v>
          </cell>
          <cell r="AM396">
            <v>0</v>
          </cell>
          <cell r="AN396">
            <v>0</v>
          </cell>
        </row>
        <row r="397">
          <cell r="B397" t="str">
            <v>11.1</v>
          </cell>
          <cell r="C397" t="str">
            <v>Выбытия по агентским договорам</v>
          </cell>
          <cell r="D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S397">
            <v>0</v>
          </cell>
          <cell r="X397">
            <v>0</v>
          </cell>
          <cell r="AD397">
            <v>0</v>
          </cell>
          <cell r="AJ397">
            <v>0</v>
          </cell>
          <cell r="AK397">
            <v>0</v>
          </cell>
          <cell r="AL397">
            <v>0</v>
          </cell>
          <cell r="AM397">
            <v>0</v>
          </cell>
          <cell r="AN397">
            <v>0</v>
          </cell>
        </row>
        <row r="398">
          <cell r="B398" t="str">
            <v>11.2</v>
          </cell>
          <cell r="C398" t="str">
            <v>Прочие транзитные операции</v>
          </cell>
          <cell r="D398">
            <v>1007.1</v>
          </cell>
          <cell r="E398">
            <v>403.9</v>
          </cell>
          <cell r="F398">
            <v>139.80000000000001</v>
          </cell>
          <cell r="G398">
            <v>225</v>
          </cell>
          <cell r="H398">
            <v>238.4</v>
          </cell>
          <cell r="I398">
            <v>1007.1</v>
          </cell>
          <cell r="J398">
            <v>403.9</v>
          </cell>
          <cell r="K398">
            <v>139.80000000000001</v>
          </cell>
          <cell r="L398">
            <v>225</v>
          </cell>
          <cell r="M398">
            <v>238.4</v>
          </cell>
          <cell r="N398">
            <v>1007.1</v>
          </cell>
          <cell r="O398">
            <v>403.9</v>
          </cell>
          <cell r="P398">
            <v>139.80000000000001</v>
          </cell>
          <cell r="Q398">
            <v>225</v>
          </cell>
          <cell r="R398">
            <v>238.4</v>
          </cell>
          <cell r="S398">
            <v>0</v>
          </cell>
          <cell r="X398">
            <v>0</v>
          </cell>
          <cell r="AD398">
            <v>0</v>
          </cell>
          <cell r="AJ398">
            <v>0</v>
          </cell>
          <cell r="AK398">
            <v>0</v>
          </cell>
          <cell r="AL398">
            <v>0</v>
          </cell>
          <cell r="AM398">
            <v>0</v>
          </cell>
          <cell r="AN398">
            <v>0</v>
          </cell>
        </row>
        <row r="399">
          <cell r="B399" t="str">
            <v>11</v>
          </cell>
          <cell r="C399" t="str">
            <v xml:space="preserve">ВСЕГО ТРАНЗИТНЫЕ ОПЕРАЦИИ </v>
          </cell>
          <cell r="D399">
            <v>1007.1</v>
          </cell>
          <cell r="E399">
            <v>403.9</v>
          </cell>
          <cell r="F399">
            <v>139.80000000000001</v>
          </cell>
          <cell r="G399">
            <v>225</v>
          </cell>
          <cell r="H399">
            <v>238.4</v>
          </cell>
          <cell r="I399">
            <v>1007.1</v>
          </cell>
          <cell r="J399">
            <v>403.9</v>
          </cell>
          <cell r="K399">
            <v>139.80000000000001</v>
          </cell>
          <cell r="L399">
            <v>225</v>
          </cell>
          <cell r="M399">
            <v>238.4</v>
          </cell>
          <cell r="N399">
            <v>1007.1</v>
          </cell>
          <cell r="O399">
            <v>403.9</v>
          </cell>
          <cell r="P399">
            <v>139.80000000000001</v>
          </cell>
          <cell r="Q399">
            <v>225</v>
          </cell>
          <cell r="R399">
            <v>238.4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</row>
        <row r="401">
          <cell r="B401" t="str">
            <v>10а</v>
          </cell>
          <cell r="C401" t="str">
            <v xml:space="preserve">Из строки 10 "Всего расходы по операционной деятельности" ЗАТРАТЫ НА РЕМОНТЫ, в том числе: </v>
          </cell>
          <cell r="D401">
            <v>107520.88760120001</v>
          </cell>
          <cell r="E401">
            <v>2086.4560000000001</v>
          </cell>
          <cell r="F401">
            <v>36943.837800000001</v>
          </cell>
          <cell r="G401">
            <v>44347.244480000001</v>
          </cell>
          <cell r="H401">
            <v>24143.349321199999</v>
          </cell>
          <cell r="I401">
            <v>37266.6</v>
          </cell>
          <cell r="J401">
            <v>5771.4000000000005</v>
          </cell>
          <cell r="K401">
            <v>31495.200000000001</v>
          </cell>
          <cell r="L401">
            <v>0</v>
          </cell>
          <cell r="M401">
            <v>0</v>
          </cell>
          <cell r="N401">
            <v>37266.6</v>
          </cell>
          <cell r="O401">
            <v>5771.4000000000005</v>
          </cell>
          <cell r="P401">
            <v>31495.200000000001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Z401">
            <v>0</v>
          </cell>
          <cell r="AA401">
            <v>0</v>
          </cell>
          <cell r="AB401">
            <v>0</v>
          </cell>
          <cell r="AC401">
            <v>250.6</v>
          </cell>
          <cell r="AD401">
            <v>0</v>
          </cell>
          <cell r="AE401">
            <v>0</v>
          </cell>
          <cell r="AF401">
            <v>4054.8</v>
          </cell>
          <cell r="AG401">
            <v>0</v>
          </cell>
          <cell r="AH401">
            <v>0</v>
          </cell>
          <cell r="AI401">
            <v>21765.300000000003</v>
          </cell>
          <cell r="AJ401">
            <v>91768.987601200017</v>
          </cell>
          <cell r="AK401">
            <v>17829.755999999998</v>
          </cell>
          <cell r="AL401">
            <v>27333.193800000001</v>
          </cell>
          <cell r="AM401">
            <v>67625.638279999999</v>
          </cell>
          <cell r="AN401">
            <v>91768.987601200017</v>
          </cell>
        </row>
        <row r="402">
          <cell r="B402" t="str">
            <v>10а.1.</v>
          </cell>
          <cell r="C402" t="str">
            <v>Хоз. способ</v>
          </cell>
          <cell r="D402">
            <v>77792.436481199999</v>
          </cell>
          <cell r="E402">
            <v>2086.4560000000001</v>
          </cell>
          <cell r="F402">
            <v>30546.138999999999</v>
          </cell>
          <cell r="G402">
            <v>30603.38682</v>
          </cell>
          <cell r="H402">
            <v>14556.454661200001</v>
          </cell>
          <cell r="I402">
            <v>27591.800000000003</v>
          </cell>
          <cell r="J402">
            <v>4575.1000000000004</v>
          </cell>
          <cell r="K402">
            <v>23016.7</v>
          </cell>
          <cell r="L402">
            <v>0</v>
          </cell>
          <cell r="M402">
            <v>0</v>
          </cell>
          <cell r="N402">
            <v>27591.800000000003</v>
          </cell>
          <cell r="O402">
            <v>4575.1000000000004</v>
          </cell>
          <cell r="P402">
            <v>23016.7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18819.800000000003</v>
          </cell>
          <cell r="AJ402">
            <v>69020.436481200013</v>
          </cell>
          <cell r="AK402">
            <v>16331.155999999999</v>
          </cell>
          <cell r="AL402">
            <v>23860.595000000001</v>
          </cell>
          <cell r="AM402">
            <v>54463.981820000001</v>
          </cell>
          <cell r="AN402">
            <v>69020.436481200013</v>
          </cell>
        </row>
        <row r="403">
          <cell r="B403" t="str">
            <v>10а.1.1.</v>
          </cell>
          <cell r="C403" t="str">
            <v xml:space="preserve">       ФОТ</v>
          </cell>
          <cell r="D403">
            <v>15409.01368</v>
          </cell>
          <cell r="E403">
            <v>707.8</v>
          </cell>
          <cell r="F403">
            <v>5637.64</v>
          </cell>
          <cell r="G403">
            <v>6858.32</v>
          </cell>
          <cell r="H403">
            <v>2205.2536799999998</v>
          </cell>
          <cell r="I403">
            <v>6345</v>
          </cell>
          <cell r="J403">
            <v>708</v>
          </cell>
          <cell r="K403">
            <v>5637</v>
          </cell>
          <cell r="L403">
            <v>0</v>
          </cell>
          <cell r="M403">
            <v>0</v>
          </cell>
          <cell r="N403">
            <v>6345</v>
          </cell>
          <cell r="O403">
            <v>708</v>
          </cell>
          <cell r="P403">
            <v>5637</v>
          </cell>
          <cell r="S403">
            <v>0</v>
          </cell>
          <cell r="X403">
            <v>0</v>
          </cell>
          <cell r="AD403">
            <v>0</v>
          </cell>
          <cell r="AI403">
            <v>3597.6</v>
          </cell>
          <cell r="AJ403">
            <v>12661.61368</v>
          </cell>
          <cell r="AK403">
            <v>3597.3999999999996</v>
          </cell>
          <cell r="AL403">
            <v>3598.0400000000009</v>
          </cell>
          <cell r="AM403">
            <v>10456.36</v>
          </cell>
          <cell r="AN403">
            <v>12661.61368</v>
          </cell>
        </row>
        <row r="404">
          <cell r="B404" t="str">
            <v>10а.1.2.</v>
          </cell>
          <cell r="C404" t="str">
            <v xml:space="preserve">       ЕСН</v>
          </cell>
          <cell r="D404">
            <v>4048.9925499999999</v>
          </cell>
          <cell r="E404">
            <v>181.9</v>
          </cell>
          <cell r="F404">
            <v>1479.54</v>
          </cell>
          <cell r="G404">
            <v>1806.98</v>
          </cell>
          <cell r="H404">
            <v>580.57255000000009</v>
          </cell>
          <cell r="I404">
            <v>1662</v>
          </cell>
          <cell r="J404">
            <v>182</v>
          </cell>
          <cell r="K404">
            <v>1480</v>
          </cell>
          <cell r="L404">
            <v>0</v>
          </cell>
          <cell r="M404">
            <v>0</v>
          </cell>
          <cell r="N404">
            <v>1662</v>
          </cell>
          <cell r="O404">
            <v>182</v>
          </cell>
          <cell r="P404">
            <v>1480</v>
          </cell>
          <cell r="S404">
            <v>0</v>
          </cell>
          <cell r="X404">
            <v>0</v>
          </cell>
          <cell r="AD404">
            <v>0</v>
          </cell>
          <cell r="AI404">
            <v>1256</v>
          </cell>
          <cell r="AJ404">
            <v>3642.9925499999999</v>
          </cell>
          <cell r="AK404">
            <v>1255.9000000000001</v>
          </cell>
          <cell r="AL404">
            <v>1255.44</v>
          </cell>
          <cell r="AM404">
            <v>3062.42</v>
          </cell>
          <cell r="AN404">
            <v>3642.9925499999999</v>
          </cell>
        </row>
        <row r="405">
          <cell r="B405" t="str">
            <v>10а.1.3.</v>
          </cell>
          <cell r="C405" t="str">
            <v xml:space="preserve">       Сырье, материалы, запасные части</v>
          </cell>
          <cell r="D405">
            <v>58334.430251199999</v>
          </cell>
          <cell r="E405">
            <v>1196.7560000000001</v>
          </cell>
          <cell r="F405">
            <v>23428.958999999999</v>
          </cell>
          <cell r="G405">
            <v>21938.08682</v>
          </cell>
          <cell r="H405">
            <v>11770.628431200003</v>
          </cell>
          <cell r="I405">
            <v>19584.8</v>
          </cell>
          <cell r="J405">
            <v>3685.1</v>
          </cell>
          <cell r="K405">
            <v>15899.7</v>
          </cell>
          <cell r="L405">
            <v>0</v>
          </cell>
          <cell r="M405">
            <v>0</v>
          </cell>
          <cell r="N405">
            <v>19584.8</v>
          </cell>
          <cell r="O405">
            <v>3685.1</v>
          </cell>
          <cell r="P405">
            <v>15899.7</v>
          </cell>
          <cell r="S405">
            <v>0</v>
          </cell>
          <cell r="X405">
            <v>0</v>
          </cell>
          <cell r="AD405">
            <v>0</v>
          </cell>
          <cell r="AI405">
            <v>12399.2</v>
          </cell>
          <cell r="AJ405">
            <v>51148.830251200008</v>
          </cell>
          <cell r="AK405">
            <v>9910.8559999999998</v>
          </cell>
          <cell r="AL405">
            <v>17440.115000000002</v>
          </cell>
          <cell r="AM405">
            <v>39378.201820000002</v>
          </cell>
          <cell r="AN405">
            <v>51148.830251200008</v>
          </cell>
        </row>
        <row r="406">
          <cell r="B406" t="str">
            <v>10а.1.4.</v>
          </cell>
          <cell r="C406" t="str">
            <v xml:space="preserve">       Прочие затраты </v>
          </cell>
          <cell r="D406">
            <v>0</v>
          </cell>
          <cell r="E406">
            <v>0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S406">
            <v>0</v>
          </cell>
          <cell r="X406">
            <v>0</v>
          </cell>
          <cell r="AD406">
            <v>0</v>
          </cell>
          <cell r="AI406">
            <v>1567</v>
          </cell>
          <cell r="AJ406">
            <v>1567</v>
          </cell>
          <cell r="AK406">
            <v>1567</v>
          </cell>
          <cell r="AL406">
            <v>1567</v>
          </cell>
          <cell r="AM406">
            <v>1567</v>
          </cell>
          <cell r="AN406">
            <v>1567</v>
          </cell>
        </row>
        <row r="407">
          <cell r="B407" t="str">
            <v>10а.2.</v>
          </cell>
          <cell r="C407" t="str">
            <v xml:space="preserve">Услуги сторонних ремонтных организаций </v>
          </cell>
          <cell r="D407">
            <v>29728.451119999998</v>
          </cell>
          <cell r="E407">
            <v>0</v>
          </cell>
          <cell r="F407">
            <v>6397.6988000000001</v>
          </cell>
          <cell r="G407">
            <v>13743.857660000001</v>
          </cell>
          <cell r="H407">
            <v>9586.8946599999981</v>
          </cell>
          <cell r="I407">
            <v>9674.7999999999993</v>
          </cell>
          <cell r="J407">
            <v>1196.3</v>
          </cell>
          <cell r="K407">
            <v>8478.5</v>
          </cell>
          <cell r="L407">
            <v>0</v>
          </cell>
          <cell r="M407">
            <v>0</v>
          </cell>
          <cell r="N407">
            <v>9674.7999999999993</v>
          </cell>
          <cell r="O407">
            <v>1196.3</v>
          </cell>
          <cell r="P407">
            <v>8478.5</v>
          </cell>
          <cell r="S407">
            <v>0</v>
          </cell>
          <cell r="X407">
            <v>0</v>
          </cell>
          <cell r="AC407">
            <v>250.6</v>
          </cell>
          <cell r="AD407">
            <v>0</v>
          </cell>
          <cell r="AF407">
            <v>4054.8</v>
          </cell>
          <cell r="AI407">
            <v>2945.5</v>
          </cell>
          <cell r="AJ407">
            <v>22748.55112</v>
          </cell>
          <cell r="AK407">
            <v>1498.6000000000001</v>
          </cell>
          <cell r="AL407">
            <v>3472.5988000000007</v>
          </cell>
          <cell r="AM407">
            <v>13161.656460000002</v>
          </cell>
          <cell r="AN407">
            <v>22748.55112</v>
          </cell>
        </row>
        <row r="408">
          <cell r="B408" t="str">
            <v>10а.2.1.</v>
          </cell>
          <cell r="C408" t="str">
            <v xml:space="preserve">                  в том числе ремонт АИИС КУЭ</v>
          </cell>
          <cell r="D408">
            <v>0</v>
          </cell>
          <cell r="E408">
            <v>0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S408">
            <v>0</v>
          </cell>
          <cell r="X408">
            <v>0</v>
          </cell>
          <cell r="AD408">
            <v>0</v>
          </cell>
          <cell r="AJ408">
            <v>0</v>
          </cell>
          <cell r="AK408">
            <v>0</v>
          </cell>
          <cell r="AL408">
            <v>0</v>
          </cell>
          <cell r="AM408">
            <v>0</v>
          </cell>
          <cell r="AN408">
            <v>0</v>
          </cell>
        </row>
        <row r="409">
          <cell r="B409" t="str">
            <v>10а.3.</v>
          </cell>
          <cell r="C409" t="str">
            <v>Стоимость давальческих материалов</v>
          </cell>
          <cell r="D409">
            <v>0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S409">
            <v>0</v>
          </cell>
          <cell r="X409">
            <v>0</v>
          </cell>
          <cell r="AD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</row>
        <row r="412">
          <cell r="B412" t="str">
            <v>№ п/п</v>
          </cell>
          <cell r="C412" t="str">
            <v>Наименование статей</v>
          </cell>
          <cell r="D412" t="str">
            <v>Возникновение обязательств или прочих оснований для финансирования по начислению</v>
          </cell>
          <cell r="I412" t="str">
            <v>Общий объем финансирования (в т.ч. ДС и неденежные расчеты)</v>
          </cell>
          <cell r="N412" t="str">
            <v>Выбытие ДС</v>
          </cell>
          <cell r="S412" t="str">
            <v>Неденежные расчеты</v>
          </cell>
          <cell r="X412" t="str">
            <v>Списание / восстановление задолженности</v>
          </cell>
          <cell r="AC412" t="str">
            <v>Активное сальдо (ДЗ и авансы выданные)</v>
          </cell>
          <cell r="AI412" t="str">
            <v>Пассивное сальдо (кредиторская задолженность)</v>
          </cell>
        </row>
        <row r="413">
          <cell r="D413" t="str">
            <v>Итого за год</v>
          </cell>
          <cell r="E413" t="str">
            <v>В том числе по кварталам</v>
          </cell>
          <cell r="I413" t="str">
            <v>Итого за год</v>
          </cell>
          <cell r="J413" t="str">
            <v>В том числе по кварталам</v>
          </cell>
          <cell r="N413" t="str">
            <v>Итого за год</v>
          </cell>
          <cell r="O413" t="str">
            <v>В том числе по кварталам</v>
          </cell>
          <cell r="S413" t="str">
            <v>Итого за год</v>
          </cell>
          <cell r="T413" t="str">
            <v>В том числе по кварталам</v>
          </cell>
          <cell r="X413" t="str">
            <v>Итого за год</v>
          </cell>
          <cell r="Y413" t="str">
            <v>В том числе по кварталам</v>
          </cell>
          <cell r="AC413" t="str">
            <v>На начало года</v>
          </cell>
          <cell r="AD413" t="str">
            <v>На конец года</v>
          </cell>
          <cell r="AE413" t="str">
            <v>На конец периодов</v>
          </cell>
          <cell r="AI413" t="str">
            <v>На начало года</v>
          </cell>
          <cell r="AJ413" t="str">
            <v>На конец года</v>
          </cell>
          <cell r="AK413" t="str">
            <v>На конец периодов</v>
          </cell>
        </row>
        <row r="414">
          <cell r="E414" t="str">
            <v>I</v>
          </cell>
          <cell r="F414" t="str">
            <v>uu</v>
          </cell>
          <cell r="G414" t="str">
            <v>III</v>
          </cell>
          <cell r="H414" t="str">
            <v>IV</v>
          </cell>
          <cell r="J414" t="str">
            <v>I</v>
          </cell>
          <cell r="K414" t="str">
            <v>II</v>
          </cell>
          <cell r="L414" t="str">
            <v>III</v>
          </cell>
          <cell r="M414" t="str">
            <v>IV</v>
          </cell>
          <cell r="O414" t="str">
            <v>I</v>
          </cell>
          <cell r="P414" t="str">
            <v>II</v>
          </cell>
          <cell r="Q414" t="str">
            <v>III</v>
          </cell>
          <cell r="R414" t="str">
            <v>IV</v>
          </cell>
          <cell r="T414" t="str">
            <v>I</v>
          </cell>
          <cell r="U414" t="str">
            <v>II</v>
          </cell>
          <cell r="V414" t="str">
            <v>III</v>
          </cell>
          <cell r="W414" t="str">
            <v>IV</v>
          </cell>
          <cell r="Y414" t="str">
            <v>I</v>
          </cell>
          <cell r="Z414" t="str">
            <v>II</v>
          </cell>
          <cell r="AA414" t="str">
            <v>III</v>
          </cell>
          <cell r="AB414" t="str">
            <v>IV</v>
          </cell>
          <cell r="AE414" t="str">
            <v>I</v>
          </cell>
          <cell r="AF414" t="str">
            <v>II</v>
          </cell>
          <cell r="AG414" t="str">
            <v>III</v>
          </cell>
          <cell r="AH414" t="str">
            <v>IV</v>
          </cell>
          <cell r="AK414" t="str">
            <v>I</v>
          </cell>
          <cell r="AL414" t="str">
            <v>II</v>
          </cell>
          <cell r="AM414" t="str">
            <v>III</v>
          </cell>
          <cell r="AN414" t="str">
            <v>IV</v>
          </cell>
        </row>
        <row r="415">
          <cell r="B415">
            <v>1</v>
          </cell>
          <cell r="C415">
            <v>2</v>
          </cell>
          <cell r="D415">
            <v>3</v>
          </cell>
          <cell r="E415">
            <v>4</v>
          </cell>
          <cell r="F415">
            <v>5</v>
          </cell>
          <cell r="G415">
            <v>6</v>
          </cell>
          <cell r="H415">
            <v>7</v>
          </cell>
          <cell r="I415">
            <v>8</v>
          </cell>
          <cell r="J415">
            <v>9</v>
          </cell>
          <cell r="K415">
            <v>10</v>
          </cell>
          <cell r="L415">
            <v>11</v>
          </cell>
          <cell r="M415">
            <v>12</v>
          </cell>
          <cell r="N415">
            <v>13</v>
          </cell>
          <cell r="O415">
            <v>14</v>
          </cell>
          <cell r="P415">
            <v>15</v>
          </cell>
          <cell r="Q415">
            <v>16</v>
          </cell>
          <cell r="R415">
            <v>17</v>
          </cell>
          <cell r="S415">
            <v>18</v>
          </cell>
          <cell r="T415">
            <v>19</v>
          </cell>
          <cell r="U415">
            <v>20</v>
          </cell>
          <cell r="V415">
            <v>21</v>
          </cell>
          <cell r="W415">
            <v>22</v>
          </cell>
          <cell r="X415">
            <v>23</v>
          </cell>
          <cell r="Y415">
            <v>24</v>
          </cell>
          <cell r="Z415">
            <v>25</v>
          </cell>
          <cell r="AA415">
            <v>26</v>
          </cell>
          <cell r="AB415">
            <v>27</v>
          </cell>
          <cell r="AC415">
            <v>28</v>
          </cell>
          <cell r="AD415">
            <v>29</v>
          </cell>
          <cell r="AE415">
            <v>30</v>
          </cell>
          <cell r="AF415">
            <v>31</v>
          </cell>
          <cell r="AG415">
            <v>32</v>
          </cell>
          <cell r="AH415">
            <v>33</v>
          </cell>
          <cell r="AI415">
            <v>34</v>
          </cell>
          <cell r="AJ415">
            <v>35</v>
          </cell>
          <cell r="AK415">
            <v>36</v>
          </cell>
          <cell r="AL415">
            <v>37</v>
          </cell>
          <cell r="AM415">
            <v>38</v>
          </cell>
          <cell r="AN415">
            <v>39</v>
          </cell>
        </row>
        <row r="416">
          <cell r="B416" t="str">
            <v>II.</v>
          </cell>
          <cell r="C416" t="str">
            <v>ИНВЕСТИЦИОННАЯ ДЕЯТЕЛЬНОСТЬ</v>
          </cell>
        </row>
        <row r="417">
          <cell r="B417" t="str">
            <v>12.1</v>
          </cell>
          <cell r="C417" t="str">
            <v>Инвестиции в основной капитал</v>
          </cell>
          <cell r="D417">
            <v>188528.01999999996</v>
          </cell>
          <cell r="E417">
            <v>25120.12</v>
          </cell>
          <cell r="F417">
            <v>46416.22</v>
          </cell>
          <cell r="G417">
            <v>11624.26</v>
          </cell>
          <cell r="H417">
            <v>105367.41999999998</v>
          </cell>
          <cell r="I417">
            <v>242540.40000000002</v>
          </cell>
          <cell r="J417">
            <v>89937.799999999988</v>
          </cell>
          <cell r="K417">
            <v>52782.400000000009</v>
          </cell>
          <cell r="L417">
            <v>15524.400000000001</v>
          </cell>
          <cell r="M417">
            <v>84295.8</v>
          </cell>
          <cell r="N417">
            <v>242540.40000000002</v>
          </cell>
          <cell r="O417">
            <v>89937.799999999988</v>
          </cell>
          <cell r="P417">
            <v>52782.400000000009</v>
          </cell>
          <cell r="Q417">
            <v>15524.400000000001</v>
          </cell>
          <cell r="R417">
            <v>84295.8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7202.7000000000007</v>
          </cell>
          <cell r="AD417">
            <v>64.7</v>
          </cell>
          <cell r="AE417">
            <v>13725.6</v>
          </cell>
          <cell r="AF417">
            <v>2194.5</v>
          </cell>
          <cell r="AG417">
            <v>3787.2999999999997</v>
          </cell>
          <cell r="AH417">
            <v>64.7</v>
          </cell>
          <cell r="AI417">
            <v>97751.400000000009</v>
          </cell>
          <cell r="AJ417">
            <v>36601.019999999982</v>
          </cell>
          <cell r="AK417">
            <v>39456.619999999988</v>
          </cell>
          <cell r="AL417">
            <v>21559.339999999989</v>
          </cell>
          <cell r="AM417">
            <v>19251.999999999993</v>
          </cell>
          <cell r="AN417">
            <v>36601.019999999982</v>
          </cell>
        </row>
        <row r="418">
          <cell r="B418" t="str">
            <v>12.1.1</v>
          </cell>
          <cell r="C418" t="str">
            <v>Материалы</v>
          </cell>
          <cell r="D418">
            <v>3520.3</v>
          </cell>
          <cell r="E418">
            <v>2045.6</v>
          </cell>
          <cell r="F418">
            <v>1227.94</v>
          </cell>
          <cell r="G418">
            <v>207.5</v>
          </cell>
          <cell r="H418">
            <v>39.259999999999991</v>
          </cell>
          <cell r="I418">
            <v>3924.8</v>
          </cell>
          <cell r="J418">
            <v>2873.9</v>
          </cell>
          <cell r="K418">
            <v>1097.4000000000001</v>
          </cell>
          <cell r="L418">
            <v>0</v>
          </cell>
          <cell r="M418">
            <v>-46.5</v>
          </cell>
          <cell r="N418">
            <v>3924.8</v>
          </cell>
          <cell r="O418">
            <v>2873.9</v>
          </cell>
          <cell r="P418">
            <v>1097.4000000000001</v>
          </cell>
          <cell r="R418">
            <v>-46.5</v>
          </cell>
          <cell r="S418">
            <v>0</v>
          </cell>
          <cell r="X418">
            <v>0</v>
          </cell>
          <cell r="AD418">
            <v>0</v>
          </cell>
          <cell r="AI418">
            <v>828.3</v>
          </cell>
          <cell r="AJ418">
            <v>423.7999999999995</v>
          </cell>
          <cell r="AK418">
            <v>-4.5474735088646412E-13</v>
          </cell>
          <cell r="AL418">
            <v>130.53999999999951</v>
          </cell>
          <cell r="AM418">
            <v>338.03999999999951</v>
          </cell>
          <cell r="AN418">
            <v>423.7999999999995</v>
          </cell>
        </row>
        <row r="419">
          <cell r="B419" t="str">
            <v>12.1.2</v>
          </cell>
          <cell r="C419" t="str">
            <v>ФОТ</v>
          </cell>
          <cell r="D419">
            <v>5917</v>
          </cell>
          <cell r="E419">
            <v>1681</v>
          </cell>
          <cell r="F419">
            <v>2624</v>
          </cell>
          <cell r="G419">
            <v>1612</v>
          </cell>
          <cell r="H419">
            <v>0</v>
          </cell>
          <cell r="I419">
            <v>6234.1</v>
          </cell>
          <cell r="J419">
            <v>1283.9000000000001</v>
          </cell>
          <cell r="K419">
            <v>1201.5999999999999</v>
          </cell>
          <cell r="L419">
            <v>0</v>
          </cell>
          <cell r="M419">
            <v>3748.6</v>
          </cell>
          <cell r="N419">
            <v>6234.1</v>
          </cell>
          <cell r="O419">
            <v>1283.9000000000001</v>
          </cell>
          <cell r="P419">
            <v>1201.5999999999999</v>
          </cell>
          <cell r="R419">
            <v>3748.6</v>
          </cell>
          <cell r="S419">
            <v>0</v>
          </cell>
          <cell r="X419">
            <v>0</v>
          </cell>
          <cell r="AD419">
            <v>0</v>
          </cell>
          <cell r="AI419">
            <v>317.10000000000002</v>
          </cell>
          <cell r="AJ419">
            <v>0</v>
          </cell>
          <cell r="AK419">
            <v>714.19999999999982</v>
          </cell>
          <cell r="AL419">
            <v>2136.6</v>
          </cell>
          <cell r="AM419">
            <v>3748.6</v>
          </cell>
          <cell r="AN419">
            <v>0</v>
          </cell>
        </row>
        <row r="420">
          <cell r="B420" t="str">
            <v>12.1.3</v>
          </cell>
          <cell r="C420" t="str">
            <v>ЕСН</v>
          </cell>
          <cell r="D420">
            <v>1041</v>
          </cell>
          <cell r="E420">
            <v>405</v>
          </cell>
          <cell r="F420">
            <v>365</v>
          </cell>
          <cell r="G420">
            <v>271</v>
          </cell>
          <cell r="H420">
            <v>0</v>
          </cell>
          <cell r="I420">
            <v>1384</v>
          </cell>
          <cell r="J420">
            <v>599.5</v>
          </cell>
          <cell r="K420">
            <v>310.8</v>
          </cell>
          <cell r="L420">
            <v>0</v>
          </cell>
          <cell r="M420">
            <v>473.7</v>
          </cell>
          <cell r="N420">
            <v>1384</v>
          </cell>
          <cell r="O420">
            <v>599.5</v>
          </cell>
          <cell r="P420">
            <v>310.8</v>
          </cell>
          <cell r="R420">
            <v>473.7</v>
          </cell>
          <cell r="S420">
            <v>0</v>
          </cell>
          <cell r="X420">
            <v>0</v>
          </cell>
          <cell r="AD420">
            <v>0</v>
          </cell>
          <cell r="AI420">
            <v>343</v>
          </cell>
          <cell r="AJ420">
            <v>0</v>
          </cell>
          <cell r="AK420">
            <v>148.5</v>
          </cell>
          <cell r="AL420">
            <v>202.7</v>
          </cell>
          <cell r="AM420">
            <v>473.7</v>
          </cell>
          <cell r="AN420">
            <v>0</v>
          </cell>
        </row>
        <row r="421">
          <cell r="B421" t="str">
            <v>12.1.4</v>
          </cell>
          <cell r="C421" t="str">
            <v>Услуги подрядных организаций</v>
          </cell>
          <cell r="D421">
            <v>106610.78</v>
          </cell>
          <cell r="E421">
            <v>20806.8</v>
          </cell>
          <cell r="F421">
            <v>40134.6</v>
          </cell>
          <cell r="G421">
            <v>4226.5</v>
          </cell>
          <cell r="H421">
            <v>41442.879999999997</v>
          </cell>
          <cell r="I421">
            <v>155762.70000000001</v>
          </cell>
          <cell r="J421">
            <v>78841.600000000006</v>
          </cell>
          <cell r="K421">
            <v>40080.800000000003</v>
          </cell>
          <cell r="L421">
            <v>15096.2</v>
          </cell>
          <cell r="M421">
            <v>21744.1</v>
          </cell>
          <cell r="N421">
            <v>155762.70000000001</v>
          </cell>
          <cell r="O421">
            <v>78841.600000000006</v>
          </cell>
          <cell r="P421">
            <v>40080.800000000003</v>
          </cell>
          <cell r="Q421">
            <v>15096.2</v>
          </cell>
          <cell r="R421">
            <v>21744.1</v>
          </cell>
          <cell r="S421">
            <v>0</v>
          </cell>
          <cell r="X421">
            <v>0</v>
          </cell>
          <cell r="AC421">
            <v>6513.8</v>
          </cell>
          <cell r="AD421">
            <v>44.7</v>
          </cell>
          <cell r="AE421">
            <v>13725.6</v>
          </cell>
          <cell r="AF421">
            <v>1865.9</v>
          </cell>
          <cell r="AG421">
            <v>3458.7</v>
          </cell>
          <cell r="AH421">
            <v>44.7</v>
          </cell>
          <cell r="AI421">
            <v>78777.8</v>
          </cell>
          <cell r="AJ421">
            <v>23156.779999999992</v>
          </cell>
          <cell r="AK421">
            <v>27954.799999999999</v>
          </cell>
          <cell r="AL421">
            <v>16148.899999999992</v>
          </cell>
          <cell r="AM421">
            <v>6871.9999999999945</v>
          </cell>
          <cell r="AN421">
            <v>23156.779999999992</v>
          </cell>
        </row>
        <row r="422">
          <cell r="B422" t="str">
            <v>12.1.5</v>
          </cell>
          <cell r="C422" t="str">
            <v>Приобретение основных средств</v>
          </cell>
          <cell r="D422">
            <v>71055.819999999992</v>
          </cell>
          <cell r="E422">
            <v>181.7</v>
          </cell>
          <cell r="F422">
            <v>2064.6999999999998</v>
          </cell>
          <cell r="G422">
            <v>4924.1399999999994</v>
          </cell>
          <cell r="H422">
            <v>63885.279999999992</v>
          </cell>
          <cell r="I422">
            <v>75234.799999999988</v>
          </cell>
          <cell r="J422">
            <v>6338.9</v>
          </cell>
          <cell r="K422">
            <v>10091.800000000001</v>
          </cell>
          <cell r="L422">
            <v>428.2</v>
          </cell>
          <cell r="M422">
            <v>58375.899999999994</v>
          </cell>
          <cell r="N422">
            <v>75234.799999999988</v>
          </cell>
          <cell r="O422">
            <v>6338.9</v>
          </cell>
          <cell r="P422">
            <v>10091.800000000001</v>
          </cell>
          <cell r="Q422">
            <v>428.2</v>
          </cell>
          <cell r="R422">
            <v>58375.899999999994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688.90000000000009</v>
          </cell>
          <cell r="AD422">
            <v>20</v>
          </cell>
          <cell r="AE422">
            <v>0</v>
          </cell>
          <cell r="AF422">
            <v>328.6</v>
          </cell>
          <cell r="AG422">
            <v>328.6</v>
          </cell>
          <cell r="AH422">
            <v>20</v>
          </cell>
          <cell r="AI422">
            <v>17485.199999999997</v>
          </cell>
          <cell r="AJ422">
            <v>12637.319999999991</v>
          </cell>
          <cell r="AK422">
            <v>10639.099999999999</v>
          </cell>
          <cell r="AL422">
            <v>2940.5999999999985</v>
          </cell>
          <cell r="AM422">
            <v>7436.5399999999991</v>
          </cell>
          <cell r="AN422">
            <v>12637.319999999991</v>
          </cell>
        </row>
        <row r="423">
          <cell r="B423" t="str">
            <v>12.1.5.1</v>
          </cell>
          <cell r="C423" t="str">
            <v>Основные средства, требующие монтажа</v>
          </cell>
          <cell r="D423">
            <v>52775.479999999996</v>
          </cell>
          <cell r="E423">
            <v>0</v>
          </cell>
          <cell r="F423">
            <v>471.9</v>
          </cell>
          <cell r="G423">
            <v>0</v>
          </cell>
          <cell r="H423">
            <v>52303.579999999994</v>
          </cell>
          <cell r="I423">
            <v>55098.5</v>
          </cell>
          <cell r="J423">
            <v>4268.2</v>
          </cell>
          <cell r="K423">
            <v>1235.0999999999999</v>
          </cell>
          <cell r="L423">
            <v>0</v>
          </cell>
          <cell r="M423">
            <v>49595.199999999997</v>
          </cell>
          <cell r="N423">
            <v>55098.5</v>
          </cell>
          <cell r="O423">
            <v>4268.2</v>
          </cell>
          <cell r="P423">
            <v>1235.0999999999999</v>
          </cell>
          <cell r="R423">
            <v>49595.199999999997</v>
          </cell>
          <cell r="S423">
            <v>0</v>
          </cell>
          <cell r="X423">
            <v>0</v>
          </cell>
          <cell r="AC423">
            <v>158.30000000000001</v>
          </cell>
          <cell r="AD423">
            <v>0</v>
          </cell>
          <cell r="AI423">
            <v>8113.4</v>
          </cell>
          <cell r="AJ423">
            <v>5632.0799999999945</v>
          </cell>
          <cell r="AK423">
            <v>3686.8999999999996</v>
          </cell>
          <cell r="AL423">
            <v>2923.6999999999994</v>
          </cell>
          <cell r="AM423">
            <v>2923.6999999999994</v>
          </cell>
          <cell r="AN423">
            <v>5632.0799999999945</v>
          </cell>
        </row>
        <row r="424">
          <cell r="B424" t="str">
            <v>12.1.5.2</v>
          </cell>
          <cell r="C424" t="str">
            <v>Основные средства, не требующие монтажа</v>
          </cell>
          <cell r="D424">
            <v>18280.339999999997</v>
          </cell>
          <cell r="E424">
            <v>181.7</v>
          </cell>
          <cell r="F424">
            <v>1592.8</v>
          </cell>
          <cell r="G424">
            <v>4924.1399999999994</v>
          </cell>
          <cell r="H424">
            <v>11581.699999999999</v>
          </cell>
          <cell r="I424">
            <v>20136.300000000003</v>
          </cell>
          <cell r="J424">
            <v>2070.6999999999998</v>
          </cell>
          <cell r="K424">
            <v>8856.7000000000007</v>
          </cell>
          <cell r="L424">
            <v>428.2</v>
          </cell>
          <cell r="M424">
            <v>8780.7000000000007</v>
          </cell>
          <cell r="N424">
            <v>20136.300000000003</v>
          </cell>
          <cell r="O424">
            <v>2070.6999999999998</v>
          </cell>
          <cell r="P424">
            <v>8856.7000000000007</v>
          </cell>
          <cell r="Q424">
            <v>428.2</v>
          </cell>
          <cell r="R424">
            <v>8780.7000000000007</v>
          </cell>
          <cell r="S424">
            <v>0</v>
          </cell>
          <cell r="X424">
            <v>0</v>
          </cell>
          <cell r="AC424">
            <v>530.6</v>
          </cell>
          <cell r="AD424">
            <v>20</v>
          </cell>
          <cell r="AF424">
            <v>328.6</v>
          </cell>
          <cell r="AG424">
            <v>328.6</v>
          </cell>
          <cell r="AH424">
            <v>20</v>
          </cell>
          <cell r="AI424">
            <v>9371.7999999999993</v>
          </cell>
          <cell r="AJ424">
            <v>7005.2399999999961</v>
          </cell>
          <cell r="AK424">
            <v>6952.2</v>
          </cell>
          <cell r="AL424">
            <v>16.899999999999295</v>
          </cell>
          <cell r="AM424">
            <v>4512.8399999999992</v>
          </cell>
          <cell r="AN424">
            <v>7005.2399999999961</v>
          </cell>
        </row>
        <row r="425">
          <cell r="B425" t="str">
            <v>12.1.6</v>
          </cell>
          <cell r="C425" t="str">
            <v>Прочее</v>
          </cell>
          <cell r="D425">
            <v>383.12</v>
          </cell>
          <cell r="E425">
            <v>1.999999999998181E-2</v>
          </cell>
          <cell r="F425">
            <v>-2.0000000000010232E-2</v>
          </cell>
          <cell r="G425">
            <v>383.12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S425">
            <v>0</v>
          </cell>
          <cell r="X425">
            <v>0</v>
          </cell>
          <cell r="AD425">
            <v>0</v>
          </cell>
          <cell r="AJ425">
            <v>383.12</v>
          </cell>
          <cell r="AK425">
            <v>1.999999999998181E-2</v>
          </cell>
          <cell r="AL425">
            <v>-2.8421709430404007E-14</v>
          </cell>
          <cell r="AM425">
            <v>383.12</v>
          </cell>
          <cell r="AN425">
            <v>383.12</v>
          </cell>
        </row>
        <row r="426">
          <cell r="B426" t="str">
            <v>12.2</v>
          </cell>
          <cell r="C426" t="str">
            <v>Долгосрочные финансовые вложения</v>
          </cell>
          <cell r="D426">
            <v>0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</row>
        <row r="427">
          <cell r="B427" t="str">
            <v>12.2.1</v>
          </cell>
          <cell r="C427" t="str">
            <v>Акции (покупка)</v>
          </cell>
          <cell r="D427">
            <v>0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S427">
            <v>0</v>
          </cell>
          <cell r="X427">
            <v>0</v>
          </cell>
          <cell r="AD427">
            <v>0</v>
          </cell>
          <cell r="AJ427">
            <v>0</v>
          </cell>
          <cell r="AK427">
            <v>0</v>
          </cell>
          <cell r="AL427">
            <v>0</v>
          </cell>
          <cell r="AM427">
            <v>0</v>
          </cell>
          <cell r="AN427">
            <v>0</v>
          </cell>
        </row>
        <row r="428">
          <cell r="B428" t="str">
            <v>12.2.2</v>
          </cell>
          <cell r="C428" t="str">
            <v>Векселя (приобретение)</v>
          </cell>
          <cell r="D428">
            <v>0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S428">
            <v>0</v>
          </cell>
          <cell r="X428">
            <v>0</v>
          </cell>
          <cell r="AD428">
            <v>0</v>
          </cell>
          <cell r="AJ428">
            <v>0</v>
          </cell>
          <cell r="AK428">
            <v>0</v>
          </cell>
          <cell r="AL428">
            <v>0</v>
          </cell>
          <cell r="AM428">
            <v>0</v>
          </cell>
          <cell r="AN428">
            <v>0</v>
          </cell>
        </row>
        <row r="429">
          <cell r="B429" t="str">
            <v>12.2.3</v>
          </cell>
          <cell r="C429" t="str">
            <v>Депозит (размещение)</v>
          </cell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S429">
            <v>0</v>
          </cell>
          <cell r="X429">
            <v>0</v>
          </cell>
          <cell r="AD429">
            <v>0</v>
          </cell>
          <cell r="AJ429">
            <v>0</v>
          </cell>
          <cell r="AK429">
            <v>0</v>
          </cell>
          <cell r="AL429">
            <v>0</v>
          </cell>
          <cell r="AM429">
            <v>0</v>
          </cell>
          <cell r="AN429">
            <v>0</v>
          </cell>
        </row>
        <row r="430">
          <cell r="B430" t="str">
            <v>12.2.4</v>
          </cell>
          <cell r="C430" t="str">
            <v>Займы выданные (выдача)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S430">
            <v>0</v>
          </cell>
          <cell r="X430">
            <v>0</v>
          </cell>
          <cell r="AD430">
            <v>0</v>
          </cell>
          <cell r="AJ430">
            <v>0</v>
          </cell>
          <cell r="AK430">
            <v>0</v>
          </cell>
          <cell r="AL430">
            <v>0</v>
          </cell>
          <cell r="AM430">
            <v>0</v>
          </cell>
          <cell r="AN430">
            <v>0</v>
          </cell>
        </row>
        <row r="431">
          <cell r="B431" t="str">
            <v>12.2.5</v>
          </cell>
          <cell r="C431" t="str">
            <v>Приобретение прочих долгосрочных финансовых вложений</v>
          </cell>
          <cell r="D431">
            <v>0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S431">
            <v>0</v>
          </cell>
          <cell r="X431">
            <v>0</v>
          </cell>
          <cell r="AD431">
            <v>0</v>
          </cell>
          <cell r="AJ431">
            <v>0</v>
          </cell>
          <cell r="AK431">
            <v>0</v>
          </cell>
          <cell r="AL431">
            <v>0</v>
          </cell>
          <cell r="AM431">
            <v>0</v>
          </cell>
          <cell r="AN431">
            <v>0</v>
          </cell>
        </row>
        <row r="432">
          <cell r="B432" t="str">
            <v>12.2а</v>
          </cell>
          <cell r="C432" t="str">
            <v>из стоки 12.2 размещение средств полученных от IPO</v>
          </cell>
          <cell r="D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S432">
            <v>0</v>
          </cell>
          <cell r="X432">
            <v>0</v>
          </cell>
          <cell r="AD432">
            <v>0</v>
          </cell>
          <cell r="AJ432">
            <v>0</v>
          </cell>
          <cell r="AK432">
            <v>0</v>
          </cell>
          <cell r="AL432">
            <v>0</v>
          </cell>
          <cell r="AM432">
            <v>0</v>
          </cell>
          <cell r="AN432">
            <v>0</v>
          </cell>
        </row>
        <row r="433">
          <cell r="B433" t="str">
            <v>12.3</v>
          </cell>
          <cell r="C433" t="str">
            <v>Нематериальные активы</v>
          </cell>
          <cell r="D433">
            <v>0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S433">
            <v>0</v>
          </cell>
          <cell r="X433">
            <v>0</v>
          </cell>
          <cell r="AD433">
            <v>0</v>
          </cell>
          <cell r="AJ433">
            <v>0</v>
          </cell>
          <cell r="AK433">
            <v>0</v>
          </cell>
          <cell r="AL433">
            <v>0</v>
          </cell>
          <cell r="AM433">
            <v>0</v>
          </cell>
          <cell r="AN433">
            <v>0</v>
          </cell>
        </row>
        <row r="434">
          <cell r="B434" t="str">
            <v>12.4</v>
          </cell>
          <cell r="C434" t="str">
            <v xml:space="preserve">Прочие вложения      </v>
          </cell>
          <cell r="D434">
            <v>0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S434">
            <v>0</v>
          </cell>
          <cell r="X434">
            <v>0</v>
          </cell>
          <cell r="AD434">
            <v>0</v>
          </cell>
          <cell r="AJ434">
            <v>0</v>
          </cell>
          <cell r="AK434">
            <v>0</v>
          </cell>
          <cell r="AL434">
            <v>0</v>
          </cell>
          <cell r="AM434">
            <v>0</v>
          </cell>
          <cell r="AN434">
            <v>0</v>
          </cell>
        </row>
        <row r="435">
          <cell r="B435" t="str">
            <v>12.5</v>
          </cell>
          <cell r="C435" t="str">
            <v>Прочие платежи по инвестиционной деятельности *</v>
          </cell>
          <cell r="D435">
            <v>0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0</v>
          </cell>
          <cell r="X435">
            <v>0</v>
          </cell>
          <cell r="Y435">
            <v>0</v>
          </cell>
          <cell r="Z435">
            <v>0</v>
          </cell>
          <cell r="AA435">
            <v>0</v>
          </cell>
          <cell r="AB435">
            <v>0</v>
          </cell>
          <cell r="AC435">
            <v>0</v>
          </cell>
          <cell r="AD435">
            <v>0</v>
          </cell>
          <cell r="AE435">
            <v>0</v>
          </cell>
          <cell r="AF435">
            <v>0</v>
          </cell>
          <cell r="AG435">
            <v>0</v>
          </cell>
          <cell r="AH435">
            <v>0</v>
          </cell>
          <cell r="AI435">
            <v>0</v>
          </cell>
          <cell r="AJ435">
            <v>0</v>
          </cell>
          <cell r="AK435">
            <v>0</v>
          </cell>
          <cell r="AL435">
            <v>0</v>
          </cell>
          <cell r="AM435">
            <v>0</v>
          </cell>
          <cell r="AN435">
            <v>0</v>
          </cell>
        </row>
        <row r="436">
          <cell r="B436" t="str">
            <v>12.5.1</v>
          </cell>
          <cell r="C436" t="str">
            <v>в том числе на инновацию</v>
          </cell>
          <cell r="D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S436">
            <v>0</v>
          </cell>
          <cell r="X436">
            <v>0</v>
          </cell>
          <cell r="AD436">
            <v>0</v>
          </cell>
          <cell r="AJ436">
            <v>0</v>
          </cell>
          <cell r="AK436">
            <v>0</v>
          </cell>
          <cell r="AL436">
            <v>0</v>
          </cell>
          <cell r="AM436">
            <v>0</v>
          </cell>
          <cell r="AN436">
            <v>0</v>
          </cell>
        </row>
        <row r="437">
          <cell r="B437" t="str">
            <v>12</v>
          </cell>
          <cell r="C437" t="str">
            <v>ВСЕГО ОТТОК ПО ИНВЕСТИЦИОННОЙ ДЕЯТЕЛЬНОСТИ</v>
          </cell>
          <cell r="D437">
            <v>188528.01999999996</v>
          </cell>
          <cell r="E437">
            <v>25120.12</v>
          </cell>
          <cell r="F437">
            <v>46416.22</v>
          </cell>
          <cell r="G437">
            <v>11624.26</v>
          </cell>
          <cell r="H437">
            <v>105367.41999999998</v>
          </cell>
          <cell r="I437">
            <v>242540.40000000002</v>
          </cell>
          <cell r="J437">
            <v>89937.799999999988</v>
          </cell>
          <cell r="K437">
            <v>52782.400000000009</v>
          </cell>
          <cell r="L437">
            <v>15524.400000000001</v>
          </cell>
          <cell r="M437">
            <v>84295.8</v>
          </cell>
          <cell r="N437">
            <v>242540.40000000002</v>
          </cell>
          <cell r="O437">
            <v>89937.799999999988</v>
          </cell>
          <cell r="P437">
            <v>52782.400000000009</v>
          </cell>
          <cell r="Q437">
            <v>15524.400000000001</v>
          </cell>
          <cell r="R437">
            <v>84295.8</v>
          </cell>
          <cell r="S437">
            <v>0</v>
          </cell>
          <cell r="T437">
            <v>0</v>
          </cell>
          <cell r="U437">
            <v>0</v>
          </cell>
          <cell r="V437">
            <v>0</v>
          </cell>
          <cell r="W437">
            <v>0</v>
          </cell>
          <cell r="X437">
            <v>0</v>
          </cell>
          <cell r="Y437">
            <v>0</v>
          </cell>
          <cell r="Z437">
            <v>0</v>
          </cell>
          <cell r="AA437">
            <v>0</v>
          </cell>
          <cell r="AB437">
            <v>0</v>
          </cell>
          <cell r="AC437">
            <v>7202.7000000000007</v>
          </cell>
          <cell r="AD437">
            <v>64.7</v>
          </cell>
          <cell r="AE437">
            <v>13725.6</v>
          </cell>
          <cell r="AF437">
            <v>2194.5</v>
          </cell>
          <cell r="AG437">
            <v>3787.2999999999997</v>
          </cell>
          <cell r="AH437">
            <v>64.7</v>
          </cell>
          <cell r="AI437">
            <v>97751.400000000009</v>
          </cell>
          <cell r="AJ437">
            <v>36601.019999999982</v>
          </cell>
          <cell r="AK437">
            <v>39456.619999999988</v>
          </cell>
          <cell r="AL437">
            <v>21559.339999999989</v>
          </cell>
          <cell r="AM437">
            <v>19251.999999999993</v>
          </cell>
          <cell r="AN437">
            <v>36601.019999999982</v>
          </cell>
        </row>
        <row r="438">
          <cell r="B438" t="str">
            <v>12а.1</v>
          </cell>
          <cell r="C438" t="str">
            <v>в том числе: всего расходы на крупные инвестиционные проекты *</v>
          </cell>
          <cell r="D438">
            <v>0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  <cell r="W438">
            <v>0</v>
          </cell>
          <cell r="X438">
            <v>0</v>
          </cell>
          <cell r="Y438">
            <v>0</v>
          </cell>
          <cell r="Z438">
            <v>0</v>
          </cell>
          <cell r="AA438">
            <v>0</v>
          </cell>
          <cell r="AB438">
            <v>0</v>
          </cell>
          <cell r="AC438">
            <v>0</v>
          </cell>
          <cell r="AD438">
            <v>0</v>
          </cell>
          <cell r="AE438">
            <v>0</v>
          </cell>
          <cell r="AF438">
            <v>0</v>
          </cell>
          <cell r="AG438">
            <v>0</v>
          </cell>
          <cell r="AH438">
            <v>0</v>
          </cell>
          <cell r="AI438">
            <v>0</v>
          </cell>
          <cell r="AJ438">
            <v>0</v>
          </cell>
          <cell r="AK438">
            <v>0</v>
          </cell>
          <cell r="AL438">
            <v>0</v>
          </cell>
          <cell r="AM438">
            <v>0</v>
          </cell>
          <cell r="AN438">
            <v>0</v>
          </cell>
        </row>
        <row r="439">
          <cell r="B439" t="str">
            <v>12а.2</v>
          </cell>
          <cell r="C439" t="str">
            <v>в том числе: всего расходы на прочую инвестиционную деятельность</v>
          </cell>
          <cell r="D439">
            <v>188528.01999999996</v>
          </cell>
          <cell r="E439">
            <v>25120.12</v>
          </cell>
          <cell r="F439">
            <v>46416.22</v>
          </cell>
          <cell r="G439">
            <v>11624.26</v>
          </cell>
          <cell r="H439">
            <v>105367.41999999998</v>
          </cell>
          <cell r="I439">
            <v>242540.40000000002</v>
          </cell>
          <cell r="J439">
            <v>89937.799999999988</v>
          </cell>
          <cell r="K439">
            <v>52782.400000000009</v>
          </cell>
          <cell r="L439">
            <v>15524.400000000001</v>
          </cell>
          <cell r="M439">
            <v>84295.8</v>
          </cell>
          <cell r="N439">
            <v>242540.40000000002</v>
          </cell>
          <cell r="O439">
            <v>89937.799999999988</v>
          </cell>
          <cell r="P439">
            <v>52782.400000000009</v>
          </cell>
          <cell r="Q439">
            <v>15524.400000000001</v>
          </cell>
          <cell r="R439">
            <v>84295.8</v>
          </cell>
          <cell r="S439">
            <v>0</v>
          </cell>
          <cell r="T439">
            <v>0</v>
          </cell>
          <cell r="U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Z439">
            <v>0</v>
          </cell>
          <cell r="AA439">
            <v>0</v>
          </cell>
          <cell r="AB439">
            <v>0</v>
          </cell>
          <cell r="AC439">
            <v>7202.7000000000007</v>
          </cell>
          <cell r="AD439">
            <v>64.7</v>
          </cell>
          <cell r="AE439">
            <v>13725.6</v>
          </cell>
          <cell r="AF439">
            <v>2194.5</v>
          </cell>
          <cell r="AG439">
            <v>3787.2999999999997</v>
          </cell>
          <cell r="AH439">
            <v>64.7</v>
          </cell>
          <cell r="AI439">
            <v>97751.400000000009</v>
          </cell>
          <cell r="AJ439">
            <v>36601.019999999982</v>
          </cell>
          <cell r="AK439">
            <v>39456.619999999988</v>
          </cell>
          <cell r="AL439">
            <v>21559.339999999989</v>
          </cell>
          <cell r="AM439">
            <v>19251.999999999993</v>
          </cell>
          <cell r="AN439">
            <v>36601.019999999982</v>
          </cell>
        </row>
        <row r="441">
          <cell r="B441" t="str">
            <v>№ п/п</v>
          </cell>
          <cell r="C441" t="str">
            <v>Наименование статей</v>
          </cell>
          <cell r="D441" t="str">
            <v>Возникновение обязательств или прочих оснований для финансирования по начислению</v>
          </cell>
          <cell r="I441" t="str">
            <v>Общий объем финансирования (в т.ч. ДС и неденежные расчеты)</v>
          </cell>
          <cell r="N441" t="str">
            <v>Выбытие ДС</v>
          </cell>
          <cell r="S441" t="str">
            <v>Неденежные расчеты</v>
          </cell>
          <cell r="X441" t="str">
            <v>Списание / восстановление задолженности</v>
          </cell>
          <cell r="AC441" t="str">
            <v>Активное сальдо (ДЗ и авансы выданные)</v>
          </cell>
          <cell r="AI441" t="str">
            <v>Пассивное сальдо (кредиторская задолженность)</v>
          </cell>
        </row>
        <row r="442">
          <cell r="D442" t="str">
            <v>Итого за год</v>
          </cell>
          <cell r="E442" t="str">
            <v>В том числе по кварталам</v>
          </cell>
          <cell r="I442" t="str">
            <v>Итого за год</v>
          </cell>
          <cell r="J442" t="str">
            <v>В том числе по кварталам</v>
          </cell>
          <cell r="N442" t="str">
            <v>Итого за год</v>
          </cell>
          <cell r="O442" t="str">
            <v>В том числе по кварталам</v>
          </cell>
          <cell r="S442" t="str">
            <v>Итого за год</v>
          </cell>
          <cell r="T442" t="str">
            <v>В том числе по кварталам</v>
          </cell>
          <cell r="X442" t="str">
            <v>Итого за год</v>
          </cell>
          <cell r="Y442" t="str">
            <v>В том числе по кварталам</v>
          </cell>
          <cell r="AC442" t="str">
            <v>На начало года</v>
          </cell>
          <cell r="AD442" t="str">
            <v>На конец года</v>
          </cell>
          <cell r="AE442" t="str">
            <v>На конец периодов</v>
          </cell>
          <cell r="AI442" t="str">
            <v>На начало года</v>
          </cell>
          <cell r="AJ442" t="str">
            <v>На конец года</v>
          </cell>
          <cell r="AK442" t="str">
            <v>На конец периодов</v>
          </cell>
        </row>
        <row r="443">
          <cell r="E443" t="str">
            <v>I</v>
          </cell>
          <cell r="F443" t="str">
            <v>uu</v>
          </cell>
          <cell r="G443" t="str">
            <v>III</v>
          </cell>
          <cell r="H443" t="str">
            <v>IV</v>
          </cell>
          <cell r="J443" t="str">
            <v>I</v>
          </cell>
          <cell r="K443" t="str">
            <v>II</v>
          </cell>
          <cell r="L443" t="str">
            <v>III</v>
          </cell>
          <cell r="M443" t="str">
            <v>IV</v>
          </cell>
          <cell r="O443" t="str">
            <v>I</v>
          </cell>
          <cell r="P443" t="str">
            <v>II</v>
          </cell>
          <cell r="Q443" t="str">
            <v>III</v>
          </cell>
          <cell r="R443" t="str">
            <v>IV</v>
          </cell>
          <cell r="T443" t="str">
            <v>I</v>
          </cell>
          <cell r="U443" t="str">
            <v>II</v>
          </cell>
          <cell r="V443" t="str">
            <v>III</v>
          </cell>
          <cell r="W443" t="str">
            <v>IV</v>
          </cell>
          <cell r="Y443" t="str">
            <v>I</v>
          </cell>
          <cell r="Z443" t="str">
            <v>II</v>
          </cell>
          <cell r="AA443" t="str">
            <v>III</v>
          </cell>
          <cell r="AB443" t="str">
            <v>IV</v>
          </cell>
          <cell r="AE443" t="str">
            <v>I</v>
          </cell>
          <cell r="AF443" t="str">
            <v>II</v>
          </cell>
          <cell r="AG443" t="str">
            <v>III</v>
          </cell>
          <cell r="AH443" t="str">
            <v>IV</v>
          </cell>
          <cell r="AK443" t="str">
            <v>I</v>
          </cell>
          <cell r="AL443" t="str">
            <v>II</v>
          </cell>
          <cell r="AM443" t="str">
            <v>III</v>
          </cell>
          <cell r="AN443" t="str">
            <v>IV</v>
          </cell>
        </row>
        <row r="444">
          <cell r="B444">
            <v>1</v>
          </cell>
          <cell r="C444">
            <v>2</v>
          </cell>
          <cell r="D444">
            <v>3</v>
          </cell>
          <cell r="E444">
            <v>4</v>
          </cell>
          <cell r="F444">
            <v>5</v>
          </cell>
          <cell r="G444">
            <v>6</v>
          </cell>
          <cell r="H444">
            <v>7</v>
          </cell>
          <cell r="I444">
            <v>8</v>
          </cell>
          <cell r="J444">
            <v>9</v>
          </cell>
          <cell r="K444">
            <v>10</v>
          </cell>
          <cell r="L444">
            <v>11</v>
          </cell>
          <cell r="M444">
            <v>12</v>
          </cell>
          <cell r="N444">
            <v>13</v>
          </cell>
          <cell r="O444">
            <v>14</v>
          </cell>
          <cell r="P444">
            <v>15</v>
          </cell>
          <cell r="Q444">
            <v>16</v>
          </cell>
          <cell r="R444">
            <v>17</v>
          </cell>
          <cell r="S444">
            <v>18</v>
          </cell>
          <cell r="T444">
            <v>19</v>
          </cell>
          <cell r="U444">
            <v>20</v>
          </cell>
          <cell r="V444">
            <v>21</v>
          </cell>
          <cell r="W444">
            <v>22</v>
          </cell>
          <cell r="X444">
            <v>23</v>
          </cell>
          <cell r="Y444">
            <v>24</v>
          </cell>
          <cell r="Z444">
            <v>25</v>
          </cell>
          <cell r="AA444">
            <v>26</v>
          </cell>
          <cell r="AB444">
            <v>27</v>
          </cell>
          <cell r="AC444">
            <v>28</v>
          </cell>
          <cell r="AD444">
            <v>29</v>
          </cell>
          <cell r="AE444">
            <v>30</v>
          </cell>
          <cell r="AF444">
            <v>31</v>
          </cell>
          <cell r="AG444">
            <v>32</v>
          </cell>
          <cell r="AH444">
            <v>33</v>
          </cell>
          <cell r="AI444">
            <v>34</v>
          </cell>
          <cell r="AJ444">
            <v>35</v>
          </cell>
          <cell r="AK444">
            <v>36</v>
          </cell>
          <cell r="AL444">
            <v>37</v>
          </cell>
          <cell r="AM444">
            <v>38</v>
          </cell>
          <cell r="AN444">
            <v>39</v>
          </cell>
        </row>
        <row r="445">
          <cell r="B445" t="str">
            <v>III.</v>
          </cell>
          <cell r="C445" t="str">
            <v>ФИНАНСОВАЯ ДЕЯТЕЛЬНОСТЬ</v>
          </cell>
        </row>
        <row r="446">
          <cell r="B446" t="str">
            <v>13.</v>
          </cell>
          <cell r="C446" t="str">
            <v>Кредиты и займы (возврат)</v>
          </cell>
          <cell r="D446">
            <v>2310900.9</v>
          </cell>
          <cell r="E446">
            <v>503457.5</v>
          </cell>
          <cell r="F446">
            <v>599279.69999999995</v>
          </cell>
          <cell r="G446">
            <v>776782.39999999991</v>
          </cell>
          <cell r="H446">
            <v>431381.3</v>
          </cell>
          <cell r="I446">
            <v>1982817.1</v>
          </cell>
          <cell r="J446">
            <v>492728.3</v>
          </cell>
          <cell r="K446">
            <v>491883.5</v>
          </cell>
          <cell r="L446">
            <v>693658.8</v>
          </cell>
          <cell r="M446">
            <v>304546.5</v>
          </cell>
          <cell r="N446">
            <v>1982817.1</v>
          </cell>
          <cell r="O446">
            <v>492728.3</v>
          </cell>
          <cell r="P446">
            <v>491883.5</v>
          </cell>
          <cell r="Q446">
            <v>693658.8</v>
          </cell>
          <cell r="R446">
            <v>304546.5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0</v>
          </cell>
          <cell r="AE446">
            <v>0</v>
          </cell>
          <cell r="AF446">
            <v>0</v>
          </cell>
          <cell r="AG446">
            <v>0</v>
          </cell>
          <cell r="AH446">
            <v>0</v>
          </cell>
          <cell r="AI446">
            <v>609136.9</v>
          </cell>
          <cell r="AJ446">
            <v>937220.70000000007</v>
          </cell>
          <cell r="AK446">
            <v>619866.10000000009</v>
          </cell>
          <cell r="AL446">
            <v>727262.3</v>
          </cell>
          <cell r="AM446">
            <v>810385.9</v>
          </cell>
          <cell r="AN446">
            <v>937220.70000000007</v>
          </cell>
        </row>
        <row r="447">
          <cell r="B447" t="str">
            <v>13.1</v>
          </cell>
          <cell r="C447" t="str">
            <v>Долгосрочные кредиты и займы</v>
          </cell>
          <cell r="D447">
            <v>764146</v>
          </cell>
          <cell r="E447">
            <v>93283</v>
          </cell>
          <cell r="F447">
            <v>135672</v>
          </cell>
          <cell r="G447">
            <v>291277.09999999998</v>
          </cell>
          <cell r="H447">
            <v>243913.9</v>
          </cell>
          <cell r="I447">
            <v>110228.3</v>
          </cell>
          <cell r="J447">
            <v>16800</v>
          </cell>
          <cell r="K447">
            <v>16800</v>
          </cell>
          <cell r="L447">
            <v>59828.3</v>
          </cell>
          <cell r="M447">
            <v>16800</v>
          </cell>
          <cell r="N447">
            <v>110228.3</v>
          </cell>
          <cell r="O447">
            <v>16800</v>
          </cell>
          <cell r="P447">
            <v>16800</v>
          </cell>
          <cell r="Q447">
            <v>59828.3</v>
          </cell>
          <cell r="R447">
            <v>16800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  <cell r="W447">
            <v>0</v>
          </cell>
          <cell r="X447">
            <v>0</v>
          </cell>
          <cell r="Y447">
            <v>0</v>
          </cell>
          <cell r="Z447">
            <v>0</v>
          </cell>
          <cell r="AA447">
            <v>0</v>
          </cell>
          <cell r="AB447">
            <v>0</v>
          </cell>
          <cell r="AC447">
            <v>0</v>
          </cell>
          <cell r="AD447">
            <v>0</v>
          </cell>
          <cell r="AE447">
            <v>0</v>
          </cell>
          <cell r="AF447">
            <v>0</v>
          </cell>
          <cell r="AG447">
            <v>0</v>
          </cell>
          <cell r="AH447">
            <v>0</v>
          </cell>
          <cell r="AI447">
            <v>246703</v>
          </cell>
          <cell r="AJ447">
            <v>900620.7</v>
          </cell>
          <cell r="AK447">
            <v>323186</v>
          </cell>
          <cell r="AL447">
            <v>442058</v>
          </cell>
          <cell r="AM447">
            <v>673506.79999999993</v>
          </cell>
          <cell r="AN447">
            <v>900620.7</v>
          </cell>
        </row>
        <row r="448">
          <cell r="B448" t="str">
            <v>13.1.1</v>
          </cell>
          <cell r="C448" t="str">
            <v>Долгосрочные кредиты</v>
          </cell>
          <cell r="D448">
            <v>764146</v>
          </cell>
          <cell r="E448">
            <v>93283</v>
          </cell>
          <cell r="F448">
            <v>135672</v>
          </cell>
          <cell r="G448">
            <v>291277.09999999998</v>
          </cell>
          <cell r="H448">
            <v>243913.9</v>
          </cell>
          <cell r="I448">
            <v>110228.3</v>
          </cell>
          <cell r="J448">
            <v>16800</v>
          </cell>
          <cell r="K448">
            <v>16800</v>
          </cell>
          <cell r="L448">
            <v>59828.3</v>
          </cell>
          <cell r="M448">
            <v>16800</v>
          </cell>
          <cell r="N448">
            <v>110228.3</v>
          </cell>
          <cell r="O448">
            <v>16800</v>
          </cell>
          <cell r="P448">
            <v>16800</v>
          </cell>
          <cell r="Q448">
            <v>59828.3</v>
          </cell>
          <cell r="R448">
            <v>16800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0</v>
          </cell>
          <cell r="X448">
            <v>0</v>
          </cell>
          <cell r="Y448">
            <v>0</v>
          </cell>
          <cell r="Z448">
            <v>0</v>
          </cell>
          <cell r="AA448">
            <v>0</v>
          </cell>
          <cell r="AB448">
            <v>0</v>
          </cell>
          <cell r="AC448">
            <v>0</v>
          </cell>
          <cell r="AD448">
            <v>0</v>
          </cell>
          <cell r="AE448">
            <v>0</v>
          </cell>
          <cell r="AF448">
            <v>0</v>
          </cell>
          <cell r="AG448">
            <v>0</v>
          </cell>
          <cell r="AH448">
            <v>0</v>
          </cell>
          <cell r="AI448">
            <v>246703</v>
          </cell>
          <cell r="AJ448">
            <v>900620.7</v>
          </cell>
          <cell r="AK448">
            <v>323186</v>
          </cell>
          <cell r="AL448">
            <v>442058</v>
          </cell>
          <cell r="AM448">
            <v>673506.79999999993</v>
          </cell>
          <cell r="AN448">
            <v>900620.7</v>
          </cell>
        </row>
        <row r="449">
          <cell r="B449" t="str">
            <v>13.1.1.1</v>
          </cell>
          <cell r="C449" t="str">
            <v>Долгосрочные кредиты ОАО РАО "ЕЭС России"</v>
          </cell>
          <cell r="D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S449">
            <v>0</v>
          </cell>
          <cell r="X449">
            <v>0</v>
          </cell>
          <cell r="AD449">
            <v>0</v>
          </cell>
          <cell r="AJ449">
            <v>0</v>
          </cell>
          <cell r="AK449">
            <v>0</v>
          </cell>
          <cell r="AL449">
            <v>0</v>
          </cell>
          <cell r="AM449">
            <v>0</v>
          </cell>
          <cell r="AN449">
            <v>0</v>
          </cell>
        </row>
        <row r="450">
          <cell r="B450" t="str">
            <v>13.1.1.2</v>
          </cell>
          <cell r="C450" t="str">
            <v>Долгосрочные кредиты под поручительство ОАО РАО "ЕЭС России"</v>
          </cell>
          <cell r="D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S450">
            <v>0</v>
          </cell>
          <cell r="X450">
            <v>0</v>
          </cell>
          <cell r="AD450">
            <v>0</v>
          </cell>
          <cell r="AJ450">
            <v>0</v>
          </cell>
          <cell r="AK450">
            <v>0</v>
          </cell>
          <cell r="AL450">
            <v>0</v>
          </cell>
          <cell r="AM450">
            <v>0</v>
          </cell>
          <cell r="AN450">
            <v>0</v>
          </cell>
        </row>
        <row r="451">
          <cell r="B451" t="str">
            <v>13.1.1.3</v>
          </cell>
          <cell r="C451" t="str">
            <v>Долгосрочные кредиты под поручительство ОГК/ТГК</v>
          </cell>
          <cell r="D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S451">
            <v>0</v>
          </cell>
          <cell r="X451">
            <v>0</v>
          </cell>
          <cell r="AD451">
            <v>0</v>
          </cell>
          <cell r="AJ451">
            <v>0</v>
          </cell>
          <cell r="AK451">
            <v>0</v>
          </cell>
          <cell r="AL451">
            <v>0</v>
          </cell>
          <cell r="AM451">
            <v>0</v>
          </cell>
          <cell r="AN451">
            <v>0</v>
          </cell>
        </row>
        <row r="452">
          <cell r="B452" t="str">
            <v>13.1.1.4</v>
          </cell>
          <cell r="C452" t="str">
            <v>Долгосрочные кредиты (остальные)</v>
          </cell>
          <cell r="D452">
            <v>764146</v>
          </cell>
          <cell r="E452">
            <v>93283</v>
          </cell>
          <cell r="F452">
            <v>135672</v>
          </cell>
          <cell r="G452">
            <v>291277.09999999998</v>
          </cell>
          <cell r="H452">
            <v>243913.9</v>
          </cell>
          <cell r="I452">
            <v>110228.3</v>
          </cell>
          <cell r="J452">
            <v>16800</v>
          </cell>
          <cell r="K452">
            <v>16800</v>
          </cell>
          <cell r="L452">
            <v>59828.3</v>
          </cell>
          <cell r="M452">
            <v>16800</v>
          </cell>
          <cell r="N452">
            <v>110228.3</v>
          </cell>
          <cell r="O452">
            <v>16800</v>
          </cell>
          <cell r="P452">
            <v>16800</v>
          </cell>
          <cell r="Q452">
            <v>59828.3</v>
          </cell>
          <cell r="R452">
            <v>16800</v>
          </cell>
          <cell r="S452">
            <v>0</v>
          </cell>
          <cell r="X452">
            <v>0</v>
          </cell>
          <cell r="AD452">
            <v>0</v>
          </cell>
          <cell r="AI452">
            <v>246703</v>
          </cell>
          <cell r="AJ452">
            <v>900620.7</v>
          </cell>
          <cell r="AK452">
            <v>323186</v>
          </cell>
          <cell r="AL452">
            <v>442058</v>
          </cell>
          <cell r="AM452">
            <v>673506.79999999993</v>
          </cell>
          <cell r="AN452">
            <v>900620.7</v>
          </cell>
        </row>
        <row r="453">
          <cell r="B453" t="str">
            <v>13.1.2</v>
          </cell>
          <cell r="C453" t="str">
            <v>Долгосрочные займы</v>
          </cell>
          <cell r="D453">
            <v>0</v>
          </cell>
          <cell r="E453">
            <v>0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B453">
            <v>0</v>
          </cell>
          <cell r="AC453">
            <v>0</v>
          </cell>
          <cell r="AD453">
            <v>0</v>
          </cell>
          <cell r="AE453">
            <v>0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AJ453">
            <v>0</v>
          </cell>
          <cell r="AK453">
            <v>0</v>
          </cell>
          <cell r="AL453">
            <v>0</v>
          </cell>
          <cell r="AM453">
            <v>0</v>
          </cell>
          <cell r="AN453">
            <v>0</v>
          </cell>
        </row>
        <row r="454">
          <cell r="B454" t="str">
            <v>13.1.2.1</v>
          </cell>
          <cell r="C454" t="str">
            <v>Долгосрочные займы от ОГК/ТГК</v>
          </cell>
          <cell r="D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S454">
            <v>0</v>
          </cell>
          <cell r="X454">
            <v>0</v>
          </cell>
          <cell r="AD454">
            <v>0</v>
          </cell>
          <cell r="AJ454">
            <v>0</v>
          </cell>
          <cell r="AK454">
            <v>0</v>
          </cell>
          <cell r="AL454">
            <v>0</v>
          </cell>
          <cell r="AM454">
            <v>0</v>
          </cell>
          <cell r="AN454">
            <v>0</v>
          </cell>
        </row>
        <row r="455">
          <cell r="B455" t="str">
            <v>13.1.2.2</v>
          </cell>
          <cell r="C455" t="str">
            <v>Облигационный заем (выкуп)</v>
          </cell>
          <cell r="D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S455">
            <v>0</v>
          </cell>
          <cell r="X455">
            <v>0</v>
          </cell>
          <cell r="AD455">
            <v>0</v>
          </cell>
          <cell r="AJ455">
            <v>0</v>
          </cell>
          <cell r="AK455">
            <v>0</v>
          </cell>
          <cell r="AL455">
            <v>0</v>
          </cell>
          <cell r="AM455">
            <v>0</v>
          </cell>
          <cell r="AN455">
            <v>0</v>
          </cell>
        </row>
        <row r="456">
          <cell r="B456" t="str">
            <v>13.1.2.3</v>
          </cell>
          <cell r="C456" t="str">
            <v>Долгосрочные займы (остальные)</v>
          </cell>
          <cell r="D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S456">
            <v>0</v>
          </cell>
          <cell r="X456">
            <v>0</v>
          </cell>
          <cell r="AD456">
            <v>0</v>
          </cell>
          <cell r="AJ456">
            <v>0</v>
          </cell>
          <cell r="AK456">
            <v>0</v>
          </cell>
          <cell r="AL456">
            <v>0</v>
          </cell>
          <cell r="AM456">
            <v>0</v>
          </cell>
          <cell r="AN456">
            <v>0</v>
          </cell>
        </row>
        <row r="457">
          <cell r="B457" t="str">
            <v>13.2</v>
          </cell>
          <cell r="C457" t="str">
            <v>Краткосрочные кредиты и займы</v>
          </cell>
          <cell r="D457">
            <v>1546754.9</v>
          </cell>
          <cell r="E457">
            <v>410174.5</v>
          </cell>
          <cell r="F457">
            <v>463607.7</v>
          </cell>
          <cell r="G457">
            <v>485505.3</v>
          </cell>
          <cell r="H457">
            <v>187467.4</v>
          </cell>
          <cell r="I457">
            <v>1872588.8</v>
          </cell>
          <cell r="J457">
            <v>475928.3</v>
          </cell>
          <cell r="K457">
            <v>475083.5</v>
          </cell>
          <cell r="L457">
            <v>633830.5</v>
          </cell>
          <cell r="M457">
            <v>287746.5</v>
          </cell>
          <cell r="N457">
            <v>1872588.8</v>
          </cell>
          <cell r="O457">
            <v>475928.3</v>
          </cell>
          <cell r="P457">
            <v>475083.5</v>
          </cell>
          <cell r="Q457">
            <v>633830.5</v>
          </cell>
          <cell r="R457">
            <v>287746.5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0</v>
          </cell>
          <cell r="AE457">
            <v>0</v>
          </cell>
          <cell r="AF457">
            <v>0</v>
          </cell>
          <cell r="AG457">
            <v>0</v>
          </cell>
          <cell r="AH457">
            <v>0</v>
          </cell>
          <cell r="AI457">
            <v>362433.9</v>
          </cell>
          <cell r="AJ457">
            <v>36600.000000000116</v>
          </cell>
          <cell r="AK457">
            <v>296680.10000000003</v>
          </cell>
          <cell r="AL457">
            <v>285204.30000000005</v>
          </cell>
          <cell r="AM457">
            <v>136879.10000000009</v>
          </cell>
          <cell r="AN457">
            <v>36600.000000000116</v>
          </cell>
        </row>
        <row r="458">
          <cell r="B458" t="str">
            <v>13.2.1</v>
          </cell>
          <cell r="C458" t="str">
            <v>Краткосрочные кредиты</v>
          </cell>
          <cell r="D458">
            <v>1546754.9</v>
          </cell>
          <cell r="E458">
            <v>410174.5</v>
          </cell>
          <cell r="F458">
            <v>463607.7</v>
          </cell>
          <cell r="G458">
            <v>485505.3</v>
          </cell>
          <cell r="H458">
            <v>187467.4</v>
          </cell>
          <cell r="I458">
            <v>1872588.8</v>
          </cell>
          <cell r="J458">
            <v>475928.3</v>
          </cell>
          <cell r="K458">
            <v>475083.5</v>
          </cell>
          <cell r="L458">
            <v>633830.5</v>
          </cell>
          <cell r="M458">
            <v>287746.5</v>
          </cell>
          <cell r="N458">
            <v>1872588.8</v>
          </cell>
          <cell r="O458">
            <v>475928.3</v>
          </cell>
          <cell r="P458">
            <v>475083.5</v>
          </cell>
          <cell r="Q458">
            <v>633830.5</v>
          </cell>
          <cell r="R458">
            <v>287746.5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  <cell r="W458">
            <v>0</v>
          </cell>
          <cell r="X458">
            <v>0</v>
          </cell>
          <cell r="Y458">
            <v>0</v>
          </cell>
          <cell r="Z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0</v>
          </cell>
          <cell r="AE458">
            <v>0</v>
          </cell>
          <cell r="AF458">
            <v>0</v>
          </cell>
          <cell r="AG458">
            <v>0</v>
          </cell>
          <cell r="AH458">
            <v>0</v>
          </cell>
          <cell r="AI458">
            <v>362433.9</v>
          </cell>
          <cell r="AJ458">
            <v>36600.000000000116</v>
          </cell>
          <cell r="AK458">
            <v>296680.10000000003</v>
          </cell>
          <cell r="AL458">
            <v>285204.30000000005</v>
          </cell>
          <cell r="AM458">
            <v>136879.10000000009</v>
          </cell>
          <cell r="AN458">
            <v>36600.000000000116</v>
          </cell>
        </row>
        <row r="459">
          <cell r="B459" t="str">
            <v>13.2.1.1</v>
          </cell>
          <cell r="C459" t="str">
            <v>Краткосрочные кредиты под поручительство ОАО РАО "ЕЭС России"</v>
          </cell>
          <cell r="D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S459">
            <v>0</v>
          </cell>
          <cell r="X459">
            <v>0</v>
          </cell>
          <cell r="AD459">
            <v>0</v>
          </cell>
          <cell r="AJ459">
            <v>0</v>
          </cell>
          <cell r="AK459">
            <v>0</v>
          </cell>
          <cell r="AL459">
            <v>0</v>
          </cell>
          <cell r="AM459">
            <v>0</v>
          </cell>
          <cell r="AN459">
            <v>0</v>
          </cell>
        </row>
        <row r="460">
          <cell r="B460" t="str">
            <v>13.2.1.2</v>
          </cell>
          <cell r="C460" t="str">
            <v>Краткосрочные кредиты под поручительство ТГК/ОГК</v>
          </cell>
          <cell r="D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S460">
            <v>0</v>
          </cell>
          <cell r="X460">
            <v>0</v>
          </cell>
          <cell r="AD460">
            <v>0</v>
          </cell>
          <cell r="AJ460">
            <v>0</v>
          </cell>
          <cell r="AK460">
            <v>0</v>
          </cell>
          <cell r="AL460">
            <v>0</v>
          </cell>
          <cell r="AM460">
            <v>0</v>
          </cell>
          <cell r="AN460">
            <v>0</v>
          </cell>
        </row>
        <row r="461">
          <cell r="B461" t="str">
            <v>13.2.1.3</v>
          </cell>
          <cell r="C461" t="str">
            <v>Краткосрочные кредиты (остальные)</v>
          </cell>
          <cell r="D461">
            <v>1546754.9</v>
          </cell>
          <cell r="E461">
            <v>410174.5</v>
          </cell>
          <cell r="F461">
            <v>463607.7</v>
          </cell>
          <cell r="G461">
            <v>485505.3</v>
          </cell>
          <cell r="H461">
            <v>187467.4</v>
          </cell>
          <cell r="I461">
            <v>1872588.8</v>
          </cell>
          <cell r="J461">
            <v>475928.3</v>
          </cell>
          <cell r="K461">
            <v>475083.5</v>
          </cell>
          <cell r="L461">
            <v>633830.5</v>
          </cell>
          <cell r="M461">
            <v>287746.5</v>
          </cell>
          <cell r="N461">
            <v>1872588.8</v>
          </cell>
          <cell r="O461">
            <v>475928.3</v>
          </cell>
          <cell r="P461">
            <v>475083.5</v>
          </cell>
          <cell r="Q461">
            <v>633830.5</v>
          </cell>
          <cell r="R461">
            <v>287746.5</v>
          </cell>
          <cell r="S461">
            <v>0</v>
          </cell>
          <cell r="X461">
            <v>0</v>
          </cell>
          <cell r="AD461">
            <v>0</v>
          </cell>
          <cell r="AI461">
            <v>362433.9</v>
          </cell>
          <cell r="AJ461">
            <v>36600.000000000116</v>
          </cell>
          <cell r="AK461">
            <v>296680.10000000003</v>
          </cell>
          <cell r="AL461">
            <v>285204.30000000005</v>
          </cell>
          <cell r="AM461">
            <v>136879.10000000009</v>
          </cell>
          <cell r="AN461">
            <v>36600.000000000116</v>
          </cell>
        </row>
        <row r="462">
          <cell r="B462" t="str">
            <v>13.2.2</v>
          </cell>
          <cell r="C462" t="str">
            <v>Краткосрочные займы</v>
          </cell>
          <cell r="D462">
            <v>0</v>
          </cell>
          <cell r="E462">
            <v>0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B462">
            <v>0</v>
          </cell>
          <cell r="AC462">
            <v>0</v>
          </cell>
          <cell r="AD462">
            <v>0</v>
          </cell>
          <cell r="AE462">
            <v>0</v>
          </cell>
          <cell r="AF462">
            <v>0</v>
          </cell>
          <cell r="AG462">
            <v>0</v>
          </cell>
          <cell r="AH462">
            <v>0</v>
          </cell>
          <cell r="AI462">
            <v>0</v>
          </cell>
          <cell r="AJ462">
            <v>0</v>
          </cell>
          <cell r="AK462">
            <v>0</v>
          </cell>
          <cell r="AL462">
            <v>0</v>
          </cell>
          <cell r="AM462">
            <v>0</v>
          </cell>
          <cell r="AN462">
            <v>0</v>
          </cell>
        </row>
        <row r="463">
          <cell r="B463" t="str">
            <v>13.2.2.1</v>
          </cell>
          <cell r="C463" t="str">
            <v>Краткосрочные займы от ОГК/ТГК</v>
          </cell>
          <cell r="D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S463">
            <v>0</v>
          </cell>
          <cell r="X463">
            <v>0</v>
          </cell>
          <cell r="AD463">
            <v>0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</row>
        <row r="464">
          <cell r="B464" t="str">
            <v>13.2.2.2</v>
          </cell>
          <cell r="C464" t="str">
            <v xml:space="preserve">    Векселя собственные (выданные)</v>
          </cell>
          <cell r="D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S464">
            <v>0</v>
          </cell>
          <cell r="X464">
            <v>0</v>
          </cell>
          <cell r="AD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</row>
        <row r="465">
          <cell r="B465" t="str">
            <v>13.2.2.3</v>
          </cell>
          <cell r="C465" t="str">
            <v>Краткосрочные займы (остальные)</v>
          </cell>
          <cell r="D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S465">
            <v>0</v>
          </cell>
          <cell r="X465">
            <v>0</v>
          </cell>
          <cell r="AD465">
            <v>0</v>
          </cell>
          <cell r="AJ465">
            <v>0</v>
          </cell>
          <cell r="AK465">
            <v>0</v>
          </cell>
          <cell r="AL465">
            <v>0</v>
          </cell>
          <cell r="AM465">
            <v>0</v>
          </cell>
          <cell r="AN465">
            <v>0</v>
          </cell>
        </row>
        <row r="466">
          <cell r="B466" t="str">
            <v>14.</v>
          </cell>
          <cell r="C466" t="str">
            <v xml:space="preserve">Краткосрочные финансовые вложения </v>
          </cell>
          <cell r="D466">
            <v>0</v>
          </cell>
          <cell r="E466">
            <v>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</row>
        <row r="467">
          <cell r="B467" t="str">
            <v>14.1</v>
          </cell>
          <cell r="C467" t="str">
            <v>Акции (покупка)</v>
          </cell>
          <cell r="D467">
            <v>0</v>
          </cell>
          <cell r="E467">
            <v>0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S467">
            <v>0</v>
          </cell>
          <cell r="X467">
            <v>0</v>
          </cell>
          <cell r="AD467">
            <v>0</v>
          </cell>
          <cell r="AJ467">
            <v>0</v>
          </cell>
          <cell r="AK467">
            <v>0</v>
          </cell>
          <cell r="AL467">
            <v>0</v>
          </cell>
          <cell r="AM467">
            <v>0</v>
          </cell>
          <cell r="AN467">
            <v>0</v>
          </cell>
        </row>
        <row r="468">
          <cell r="B468" t="str">
            <v>14.2</v>
          </cell>
          <cell r="C468" t="str">
            <v>Векселя (приобретение)</v>
          </cell>
          <cell r="D468">
            <v>0</v>
          </cell>
          <cell r="E468">
            <v>0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S468">
            <v>0</v>
          </cell>
          <cell r="X468">
            <v>0</v>
          </cell>
          <cell r="AD468">
            <v>0</v>
          </cell>
          <cell r="AJ468">
            <v>0</v>
          </cell>
          <cell r="AK468">
            <v>0</v>
          </cell>
          <cell r="AL468">
            <v>0</v>
          </cell>
          <cell r="AM468">
            <v>0</v>
          </cell>
          <cell r="AN468">
            <v>0</v>
          </cell>
        </row>
        <row r="469">
          <cell r="B469" t="str">
            <v>14.3</v>
          </cell>
          <cell r="C469" t="str">
            <v>Депозит (размещение)</v>
          </cell>
          <cell r="D469">
            <v>0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S469">
            <v>0</v>
          </cell>
          <cell r="X469">
            <v>0</v>
          </cell>
          <cell r="AD469">
            <v>0</v>
          </cell>
          <cell r="AJ469">
            <v>0</v>
          </cell>
          <cell r="AK469">
            <v>0</v>
          </cell>
          <cell r="AL469">
            <v>0</v>
          </cell>
          <cell r="AM469">
            <v>0</v>
          </cell>
          <cell r="AN469">
            <v>0</v>
          </cell>
        </row>
        <row r="470">
          <cell r="B470" t="str">
            <v>14.4</v>
          </cell>
          <cell r="C470" t="str">
            <v>Займы выданные (выдача)</v>
          </cell>
          <cell r="D470">
            <v>0</v>
          </cell>
          <cell r="E470">
            <v>0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S470">
            <v>0</v>
          </cell>
          <cell r="X470">
            <v>0</v>
          </cell>
          <cell r="AD470">
            <v>0</v>
          </cell>
          <cell r="AJ470">
            <v>0</v>
          </cell>
          <cell r="AK470">
            <v>0</v>
          </cell>
          <cell r="AL470">
            <v>0</v>
          </cell>
          <cell r="AM470">
            <v>0</v>
          </cell>
          <cell r="AN470">
            <v>0</v>
          </cell>
        </row>
        <row r="471">
          <cell r="B471" t="str">
            <v>14.5</v>
          </cell>
          <cell r="C471" t="str">
            <v>Приобретение прочих краткосрочных финансовых вложений</v>
          </cell>
          <cell r="D471">
            <v>0</v>
          </cell>
          <cell r="E471">
            <v>0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S471">
            <v>0</v>
          </cell>
          <cell r="X471">
            <v>0</v>
          </cell>
          <cell r="AD471">
            <v>0</v>
          </cell>
          <cell r="AJ471">
            <v>0</v>
          </cell>
          <cell r="AK471">
            <v>0</v>
          </cell>
          <cell r="AL471">
            <v>0</v>
          </cell>
          <cell r="AM471">
            <v>0</v>
          </cell>
          <cell r="AN471">
            <v>0</v>
          </cell>
        </row>
        <row r="472">
          <cell r="B472" t="str">
            <v>14а</v>
          </cell>
          <cell r="C472" t="str">
            <v>из строки 14 размещение средств полученных от IPO</v>
          </cell>
          <cell r="D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S472">
            <v>0</v>
          </cell>
          <cell r="X472">
            <v>0</v>
          </cell>
          <cell r="AD472">
            <v>0</v>
          </cell>
          <cell r="AJ472">
            <v>0</v>
          </cell>
          <cell r="AK472">
            <v>0</v>
          </cell>
          <cell r="AL472">
            <v>0</v>
          </cell>
          <cell r="AM472">
            <v>0</v>
          </cell>
          <cell r="AN472">
            <v>0</v>
          </cell>
        </row>
        <row r="473">
          <cell r="B473" t="str">
            <v>15.</v>
          </cell>
          <cell r="C473" t="str">
            <v>Дивидендные выплаты</v>
          </cell>
          <cell r="D473">
            <v>248.5</v>
          </cell>
          <cell r="E473">
            <v>42.7</v>
          </cell>
          <cell r="F473">
            <v>205.8</v>
          </cell>
          <cell r="G473">
            <v>0</v>
          </cell>
          <cell r="H473">
            <v>0</v>
          </cell>
          <cell r="I473">
            <v>4080.4</v>
          </cell>
          <cell r="J473">
            <v>430.9</v>
          </cell>
          <cell r="K473">
            <v>3221.6</v>
          </cell>
          <cell r="L473">
            <v>337.6</v>
          </cell>
          <cell r="M473">
            <v>90.3</v>
          </cell>
          <cell r="N473">
            <v>4080.4</v>
          </cell>
          <cell r="O473">
            <v>430.9</v>
          </cell>
          <cell r="P473">
            <v>3221.6</v>
          </cell>
          <cell r="Q473">
            <v>337.6</v>
          </cell>
          <cell r="R473">
            <v>90.3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2409.8000000000002</v>
          </cell>
          <cell r="Y473">
            <v>0</v>
          </cell>
          <cell r="Z473">
            <v>0</v>
          </cell>
          <cell r="AA473">
            <v>0</v>
          </cell>
          <cell r="AB473">
            <v>2409.8000000000002</v>
          </cell>
          <cell r="AC473">
            <v>0</v>
          </cell>
          <cell r="AD473">
            <v>0</v>
          </cell>
          <cell r="AE473">
            <v>0</v>
          </cell>
          <cell r="AF473">
            <v>0</v>
          </cell>
          <cell r="AG473">
            <v>0</v>
          </cell>
          <cell r="AH473">
            <v>0</v>
          </cell>
          <cell r="AI473">
            <v>9769.2000000000007</v>
          </cell>
          <cell r="AJ473">
            <v>3527.5</v>
          </cell>
          <cell r="AK473">
            <v>9381</v>
          </cell>
          <cell r="AL473">
            <v>6365.2000000000007</v>
          </cell>
          <cell r="AM473">
            <v>6027.6</v>
          </cell>
          <cell r="AN473">
            <v>3527.5</v>
          </cell>
        </row>
        <row r="474">
          <cell r="B474" t="str">
            <v>15.1</v>
          </cell>
          <cell r="C474" t="str">
            <v>Выплата дивидендов ОАО РАО "ЕЭС" (с налогом)</v>
          </cell>
          <cell r="D474">
            <v>0</v>
          </cell>
          <cell r="E474">
            <v>0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0</v>
          </cell>
          <cell r="V474">
            <v>0</v>
          </cell>
          <cell r="W474">
            <v>0</v>
          </cell>
          <cell r="X474">
            <v>0</v>
          </cell>
          <cell r="Y474">
            <v>0</v>
          </cell>
          <cell r="Z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0</v>
          </cell>
          <cell r="AE474">
            <v>0</v>
          </cell>
          <cell r="AF474">
            <v>0</v>
          </cell>
          <cell r="AG474">
            <v>0</v>
          </cell>
          <cell r="AH474">
            <v>0</v>
          </cell>
          <cell r="AI474">
            <v>0</v>
          </cell>
          <cell r="AJ474">
            <v>0</v>
          </cell>
          <cell r="AK474">
            <v>0</v>
          </cell>
          <cell r="AL474">
            <v>0</v>
          </cell>
          <cell r="AM474">
            <v>0</v>
          </cell>
          <cell r="AN474">
            <v>0</v>
          </cell>
        </row>
        <row r="475">
          <cell r="B475" t="str">
            <v>15.1.1</v>
          </cell>
          <cell r="C475" t="str">
            <v>Выплата дивидендов ОАО РАО "ЕЭС" (без налога)</v>
          </cell>
          <cell r="D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S475">
            <v>0</v>
          </cell>
          <cell r="X475">
            <v>0</v>
          </cell>
          <cell r="AD475">
            <v>0</v>
          </cell>
          <cell r="AJ475">
            <v>0</v>
          </cell>
          <cell r="AK475">
            <v>0</v>
          </cell>
          <cell r="AL475">
            <v>0</v>
          </cell>
          <cell r="AM475">
            <v>0</v>
          </cell>
          <cell r="AN475">
            <v>0</v>
          </cell>
        </row>
        <row r="476">
          <cell r="B476" t="str">
            <v>15.1.2</v>
          </cell>
          <cell r="C476" t="str">
            <v>Налог с дивидендов ОАО РАО "ЕЭС"</v>
          </cell>
          <cell r="D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S476">
            <v>0</v>
          </cell>
          <cell r="X476">
            <v>0</v>
          </cell>
          <cell r="AD476">
            <v>0</v>
          </cell>
          <cell r="AJ476">
            <v>0</v>
          </cell>
          <cell r="AK476">
            <v>0</v>
          </cell>
          <cell r="AL476">
            <v>0</v>
          </cell>
          <cell r="AM476">
            <v>0</v>
          </cell>
          <cell r="AN476">
            <v>0</v>
          </cell>
        </row>
        <row r="477">
          <cell r="B477" t="str">
            <v>15.2.</v>
          </cell>
          <cell r="C477" t="str">
            <v>Выплата дивидендов прочим акционерам (с налогом)</v>
          </cell>
          <cell r="D477">
            <v>248.5</v>
          </cell>
          <cell r="E477">
            <v>42.7</v>
          </cell>
          <cell r="F477">
            <v>205.8</v>
          </cell>
          <cell r="G477">
            <v>0</v>
          </cell>
          <cell r="H477">
            <v>0</v>
          </cell>
          <cell r="I477">
            <v>4080.4</v>
          </cell>
          <cell r="J477">
            <v>430.9</v>
          </cell>
          <cell r="K477">
            <v>3221.6</v>
          </cell>
          <cell r="L477">
            <v>337.6</v>
          </cell>
          <cell r="M477">
            <v>90.3</v>
          </cell>
          <cell r="N477">
            <v>4080.4</v>
          </cell>
          <cell r="O477">
            <v>430.9</v>
          </cell>
          <cell r="P477">
            <v>3221.6</v>
          </cell>
          <cell r="Q477">
            <v>337.6</v>
          </cell>
          <cell r="R477">
            <v>90.3</v>
          </cell>
          <cell r="S477">
            <v>0</v>
          </cell>
          <cell r="T477">
            <v>0</v>
          </cell>
          <cell r="U477">
            <v>0</v>
          </cell>
          <cell r="V477">
            <v>0</v>
          </cell>
          <cell r="W477">
            <v>0</v>
          </cell>
          <cell r="X477">
            <v>2409.8000000000002</v>
          </cell>
          <cell r="Y477">
            <v>0</v>
          </cell>
          <cell r="Z477">
            <v>0</v>
          </cell>
          <cell r="AA477">
            <v>0</v>
          </cell>
          <cell r="AB477">
            <v>2409.8000000000002</v>
          </cell>
          <cell r="AC477">
            <v>0</v>
          </cell>
          <cell r="AD477">
            <v>0</v>
          </cell>
          <cell r="AE477">
            <v>0</v>
          </cell>
          <cell r="AF477">
            <v>0</v>
          </cell>
          <cell r="AG477">
            <v>0</v>
          </cell>
          <cell r="AH477">
            <v>0</v>
          </cell>
          <cell r="AI477">
            <v>9769.2000000000007</v>
          </cell>
          <cell r="AJ477">
            <v>3527.5</v>
          </cell>
          <cell r="AK477">
            <v>9381</v>
          </cell>
          <cell r="AL477">
            <v>6365.2000000000007</v>
          </cell>
          <cell r="AM477">
            <v>6027.6</v>
          </cell>
          <cell r="AN477">
            <v>3527.5</v>
          </cell>
        </row>
        <row r="478">
          <cell r="B478" t="str">
            <v>15.2.1.</v>
          </cell>
          <cell r="C478" t="str">
            <v>Выплата дивидендов прочим акционерам (без налога)</v>
          </cell>
          <cell r="D478">
            <v>89.1</v>
          </cell>
          <cell r="F478">
            <v>89.1</v>
          </cell>
          <cell r="I478">
            <v>3921</v>
          </cell>
          <cell r="J478">
            <v>388.2</v>
          </cell>
          <cell r="K478">
            <v>3104.9</v>
          </cell>
          <cell r="L478">
            <v>337.6</v>
          </cell>
          <cell r="M478">
            <v>90.3</v>
          </cell>
          <cell r="N478">
            <v>3921</v>
          </cell>
          <cell r="O478">
            <v>388.2</v>
          </cell>
          <cell r="P478">
            <v>3104.9</v>
          </cell>
          <cell r="Q478">
            <v>337.6</v>
          </cell>
          <cell r="R478">
            <v>90.3</v>
          </cell>
          <cell r="S478">
            <v>0</v>
          </cell>
          <cell r="X478">
            <v>2409.8000000000002</v>
          </cell>
          <cell r="AB478">
            <v>2409.8000000000002</v>
          </cell>
          <cell r="AD478">
            <v>0</v>
          </cell>
          <cell r="AI478">
            <v>9769.2000000000007</v>
          </cell>
          <cell r="AJ478">
            <v>3527.5</v>
          </cell>
          <cell r="AK478">
            <v>9381</v>
          </cell>
          <cell r="AL478">
            <v>6365.2000000000007</v>
          </cell>
          <cell r="AM478">
            <v>6027.6</v>
          </cell>
          <cell r="AN478">
            <v>3527.5</v>
          </cell>
        </row>
        <row r="479">
          <cell r="B479" t="str">
            <v>15.2.2.</v>
          </cell>
          <cell r="C479" t="str">
            <v>Налог с дивидендов  прочим акционерам</v>
          </cell>
          <cell r="D479">
            <v>159.4</v>
          </cell>
          <cell r="E479">
            <v>42.7</v>
          </cell>
          <cell r="F479">
            <v>116.7</v>
          </cell>
          <cell r="I479">
            <v>159.4</v>
          </cell>
          <cell r="J479">
            <v>42.7</v>
          </cell>
          <cell r="K479">
            <v>116.7</v>
          </cell>
          <cell r="L479">
            <v>0</v>
          </cell>
          <cell r="M479">
            <v>0</v>
          </cell>
          <cell r="N479">
            <v>159.4</v>
          </cell>
          <cell r="O479">
            <v>42.7</v>
          </cell>
          <cell r="P479">
            <v>116.7</v>
          </cell>
          <cell r="S479">
            <v>0</v>
          </cell>
          <cell r="X479">
            <v>0</v>
          </cell>
          <cell r="AD479">
            <v>0</v>
          </cell>
          <cell r="AJ479">
            <v>0</v>
          </cell>
          <cell r="AK479">
            <v>0</v>
          </cell>
          <cell r="AL479">
            <v>0</v>
          </cell>
          <cell r="AM479">
            <v>0</v>
          </cell>
          <cell r="AN479">
            <v>0</v>
          </cell>
        </row>
        <row r="480">
          <cell r="B480" t="str">
            <v>16</v>
          </cell>
          <cell r="C480" t="str">
            <v>Ожидаемые платежи в счет выданных поручительств</v>
          </cell>
          <cell r="D480">
            <v>0</v>
          </cell>
          <cell r="E480">
            <v>0</v>
          </cell>
          <cell r="F480">
            <v>0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R480">
            <v>0</v>
          </cell>
          <cell r="S480">
            <v>0</v>
          </cell>
          <cell r="T480">
            <v>0</v>
          </cell>
          <cell r="U480">
            <v>0</v>
          </cell>
          <cell r="V480">
            <v>0</v>
          </cell>
          <cell r="W480">
            <v>0</v>
          </cell>
          <cell r="X480">
            <v>0</v>
          </cell>
          <cell r="Y480">
            <v>0</v>
          </cell>
          <cell r="Z480">
            <v>0</v>
          </cell>
          <cell r="AA480">
            <v>0</v>
          </cell>
          <cell r="AB480">
            <v>0</v>
          </cell>
          <cell r="AC480">
            <v>0</v>
          </cell>
          <cell r="AD480">
            <v>0</v>
          </cell>
          <cell r="AE480">
            <v>0</v>
          </cell>
          <cell r="AF480">
            <v>0</v>
          </cell>
          <cell r="AG480">
            <v>0</v>
          </cell>
          <cell r="AH480">
            <v>0</v>
          </cell>
          <cell r="AI480">
            <v>0</v>
          </cell>
          <cell r="AJ480">
            <v>0</v>
          </cell>
          <cell r="AK480">
            <v>0</v>
          </cell>
          <cell r="AL480">
            <v>0</v>
          </cell>
          <cell r="AM480">
            <v>0</v>
          </cell>
          <cell r="AN480">
            <v>0</v>
          </cell>
        </row>
        <row r="481">
          <cell r="B481" t="str">
            <v>16.1</v>
          </cell>
          <cell r="C481" t="str">
            <v>по договорам в рамках ДДУ</v>
          </cell>
          <cell r="D481">
            <v>0</v>
          </cell>
          <cell r="I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S481">
            <v>0</v>
          </cell>
          <cell r="X481">
            <v>0</v>
          </cell>
          <cell r="AD481">
            <v>0</v>
          </cell>
          <cell r="AJ481">
            <v>0</v>
          </cell>
          <cell r="AK481">
            <v>0</v>
          </cell>
          <cell r="AL481">
            <v>0</v>
          </cell>
          <cell r="AM481">
            <v>0</v>
          </cell>
          <cell r="AN481">
            <v>0</v>
          </cell>
        </row>
        <row r="482">
          <cell r="B482" t="str">
            <v>16.2</v>
          </cell>
          <cell r="C482" t="str">
            <v>по прочим договорам</v>
          </cell>
          <cell r="D482">
            <v>0</v>
          </cell>
          <cell r="E482">
            <v>0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S482">
            <v>0</v>
          </cell>
          <cell r="X482">
            <v>0</v>
          </cell>
          <cell r="AD482">
            <v>0</v>
          </cell>
          <cell r="AJ482">
            <v>0</v>
          </cell>
          <cell r="AK482">
            <v>0</v>
          </cell>
          <cell r="AL482">
            <v>0</v>
          </cell>
          <cell r="AM482">
            <v>0</v>
          </cell>
          <cell r="AN482">
            <v>0</v>
          </cell>
        </row>
        <row r="483">
          <cell r="B483" t="str">
            <v>17</v>
          </cell>
          <cell r="C483" t="str">
            <v>Прочие платежи по финансовой деятельности *</v>
          </cell>
          <cell r="D483">
            <v>0</v>
          </cell>
          <cell r="E483">
            <v>0</v>
          </cell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  <cell r="AB483">
            <v>0</v>
          </cell>
          <cell r="AC483">
            <v>0</v>
          </cell>
          <cell r="AD483">
            <v>0</v>
          </cell>
          <cell r="AE483">
            <v>0</v>
          </cell>
          <cell r="AF483">
            <v>0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  <cell r="AK483">
            <v>0</v>
          </cell>
          <cell r="AL483">
            <v>0</v>
          </cell>
          <cell r="AM483">
            <v>0</v>
          </cell>
          <cell r="AN483">
            <v>0</v>
          </cell>
        </row>
        <row r="484">
          <cell r="B484" t="str">
            <v>18</v>
          </cell>
          <cell r="C484" t="str">
            <v>ВСЕГООТТОК ПО ФИНАНСОВОЙ ДЕЯТЕЛЬНОСТИ</v>
          </cell>
          <cell r="D484">
            <v>2311149.4</v>
          </cell>
          <cell r="E484">
            <v>503500.2</v>
          </cell>
          <cell r="F484">
            <v>599485.5</v>
          </cell>
          <cell r="G484">
            <v>776782.39999999991</v>
          </cell>
          <cell r="H484">
            <v>431381.3</v>
          </cell>
          <cell r="I484">
            <v>1986897.5000000002</v>
          </cell>
          <cell r="J484">
            <v>493159.2</v>
          </cell>
          <cell r="K484">
            <v>495105.1</v>
          </cell>
          <cell r="L484">
            <v>693996.4</v>
          </cell>
          <cell r="M484">
            <v>304636.79999999999</v>
          </cell>
          <cell r="N484">
            <v>1986897.5000000002</v>
          </cell>
          <cell r="O484">
            <v>493159.2</v>
          </cell>
          <cell r="P484">
            <v>495105.1</v>
          </cell>
          <cell r="Q484">
            <v>693996.4</v>
          </cell>
          <cell r="R484">
            <v>304636.79999999999</v>
          </cell>
          <cell r="S484">
            <v>0</v>
          </cell>
          <cell r="T484">
            <v>0</v>
          </cell>
          <cell r="U484">
            <v>0</v>
          </cell>
          <cell r="V484">
            <v>0</v>
          </cell>
          <cell r="W484">
            <v>0</v>
          </cell>
          <cell r="X484">
            <v>2409.8000000000002</v>
          </cell>
          <cell r="Y484">
            <v>0</v>
          </cell>
          <cell r="Z484">
            <v>0</v>
          </cell>
          <cell r="AA484">
            <v>0</v>
          </cell>
          <cell r="AB484">
            <v>2409.8000000000002</v>
          </cell>
          <cell r="AC484">
            <v>0</v>
          </cell>
          <cell r="AD484">
            <v>0</v>
          </cell>
          <cell r="AE484">
            <v>0</v>
          </cell>
          <cell r="AF484">
            <v>0</v>
          </cell>
          <cell r="AG484">
            <v>0</v>
          </cell>
          <cell r="AH484">
            <v>0</v>
          </cell>
          <cell r="AI484">
            <v>618906.1</v>
          </cell>
          <cell r="AJ484">
            <v>940748.20000000007</v>
          </cell>
          <cell r="AK484">
            <v>629247.10000000009</v>
          </cell>
          <cell r="AL484">
            <v>733627.5</v>
          </cell>
          <cell r="AM484">
            <v>816413.5</v>
          </cell>
          <cell r="AN484">
            <v>940748.20000000007</v>
          </cell>
        </row>
        <row r="486">
          <cell r="B486" t="str">
            <v>IV.</v>
          </cell>
          <cell r="C486" t="str">
            <v>ИТОГО</v>
          </cell>
          <cell r="D486">
            <v>5739812.2515012007</v>
          </cell>
          <cell r="E486">
            <v>1350294.2245399999</v>
          </cell>
          <cell r="F486">
            <v>1456035.46468</v>
          </cell>
          <cell r="G486">
            <v>1545619.62518</v>
          </cell>
          <cell r="H486">
            <v>1387862.9371012</v>
          </cell>
          <cell r="I486">
            <v>5628814.0999999996</v>
          </cell>
          <cell r="J486">
            <v>1344231.8</v>
          </cell>
          <cell r="K486">
            <v>1373326.9</v>
          </cell>
          <cell r="L486">
            <v>1575471.3</v>
          </cell>
          <cell r="M486">
            <v>1335784.1000000001</v>
          </cell>
          <cell r="N486">
            <v>4541997.4000000004</v>
          </cell>
          <cell r="O486">
            <v>1072054.1000000001</v>
          </cell>
          <cell r="P486">
            <v>1117084.2000000002</v>
          </cell>
          <cell r="Q486">
            <v>1308091.3</v>
          </cell>
          <cell r="R486">
            <v>1044767.8</v>
          </cell>
          <cell r="S486">
            <v>1086816.7</v>
          </cell>
          <cell r="T486">
            <v>272177.7</v>
          </cell>
          <cell r="U486">
            <v>256242.7</v>
          </cell>
          <cell r="V486">
            <v>267380</v>
          </cell>
          <cell r="W486">
            <v>291016.3</v>
          </cell>
          <cell r="X486">
            <v>5344.4000000000005</v>
          </cell>
          <cell r="Y486">
            <v>0</v>
          </cell>
          <cell r="Z486">
            <v>0</v>
          </cell>
          <cell r="AA486">
            <v>0</v>
          </cell>
          <cell r="AB486">
            <v>5344.4000000000005</v>
          </cell>
          <cell r="AC486">
            <v>52902.100000000006</v>
          </cell>
          <cell r="AD486">
            <v>168373.7</v>
          </cell>
          <cell r="AE486">
            <v>76353.7</v>
          </cell>
          <cell r="AF486">
            <v>114916.90000000001</v>
          </cell>
          <cell r="AG486">
            <v>131730.99999999997</v>
          </cell>
          <cell r="AH486">
            <v>168373.7</v>
          </cell>
          <cell r="AI486">
            <v>848756.3</v>
          </cell>
          <cell r="AJ486">
            <v>1069881.6515011999</v>
          </cell>
          <cell r="AK486">
            <v>878270.32454000006</v>
          </cell>
          <cell r="AL486">
            <v>999542.08921999985</v>
          </cell>
          <cell r="AM486">
            <v>986504.51439999987</v>
          </cell>
          <cell r="AN486">
            <v>1069881.6515011999</v>
          </cell>
        </row>
        <row r="489">
          <cell r="B489" t="str">
            <v>VI.</v>
          </cell>
          <cell r="C489" t="str">
            <v>Справочно Поручительства</v>
          </cell>
          <cell r="G489" t="str">
            <v>на начало квартала</v>
          </cell>
          <cell r="I489" t="str">
            <v>Примечания</v>
          </cell>
        </row>
        <row r="490">
          <cell r="D490" t="str">
            <v>I кв.</v>
          </cell>
          <cell r="E490" t="str">
            <v>II кв.</v>
          </cell>
          <cell r="F490" t="str">
            <v>uuu кв.</v>
          </cell>
          <cell r="G490" t="str">
            <v>IV кв.</v>
          </cell>
          <cell r="I490" t="str">
            <v>* Приводить постатейную разбивку в отдельной таблице</v>
          </cell>
        </row>
        <row r="491">
          <cell r="C491" t="str">
            <v>Общая сумма выданных поручительств</v>
          </cell>
        </row>
        <row r="492">
          <cell r="C492" t="str">
            <v>в т.ч в рамках поручительств по договору доверительного управления</v>
          </cell>
        </row>
        <row r="494">
          <cell r="C494" t="str">
            <v>Бюджет ИТ</v>
          </cell>
        </row>
        <row r="495">
          <cell r="B495" t="str">
            <v>№ п/п</v>
          </cell>
          <cell r="C495" t="str">
            <v>Наименование статей</v>
          </cell>
          <cell r="D495" t="str">
            <v>Возникновение обязательств или прочих оснований для финансирования по начислению</v>
          </cell>
          <cell r="I495" t="str">
            <v>Общий объем финансирования (в т.ч. ДС и неденежные расчеты)</v>
          </cell>
          <cell r="N495" t="str">
            <v>Выбытие ДС</v>
          </cell>
          <cell r="S495" t="str">
            <v>Неденежные расчеты</v>
          </cell>
          <cell r="X495" t="str">
            <v>Списание / восстановление задолженности</v>
          </cell>
          <cell r="AC495" t="str">
            <v>Активное сальдо (ДЗ и авансы выданные)</v>
          </cell>
          <cell r="AI495" t="str">
            <v>Пассивное сальдо (кредиторская задолженность)</v>
          </cell>
        </row>
        <row r="496">
          <cell r="D496" t="str">
            <v>Итого за год</v>
          </cell>
          <cell r="E496" t="str">
            <v>В том числе по кварталам</v>
          </cell>
          <cell r="I496" t="str">
            <v>Итого за год</v>
          </cell>
          <cell r="J496" t="str">
            <v>В том числе по кварталам</v>
          </cell>
          <cell r="N496" t="str">
            <v>Итого за год</v>
          </cell>
          <cell r="O496" t="str">
            <v>В том числе по кварталам</v>
          </cell>
          <cell r="S496" t="str">
            <v>Итого за год</v>
          </cell>
          <cell r="T496" t="str">
            <v>В том числе по кварталам</v>
          </cell>
          <cell r="X496" t="str">
            <v>Итого за год</v>
          </cell>
          <cell r="Y496" t="str">
            <v>В том числе по кварталам</v>
          </cell>
          <cell r="AC496" t="str">
            <v>На начало года</v>
          </cell>
          <cell r="AD496" t="str">
            <v>На конец года</v>
          </cell>
          <cell r="AE496" t="str">
            <v>На конец периодов</v>
          </cell>
          <cell r="AI496" t="str">
            <v>На начало года</v>
          </cell>
          <cell r="AJ496" t="str">
            <v>На конец года</v>
          </cell>
          <cell r="AK496" t="str">
            <v>На конец периодов</v>
          </cell>
        </row>
        <row r="497">
          <cell r="E497" t="str">
            <v>I</v>
          </cell>
          <cell r="F497" t="str">
            <v>uu</v>
          </cell>
          <cell r="G497" t="str">
            <v>III</v>
          </cell>
          <cell r="H497" t="str">
            <v>IV</v>
          </cell>
          <cell r="J497" t="str">
            <v>I</v>
          </cell>
          <cell r="K497" t="str">
            <v>II</v>
          </cell>
          <cell r="L497" t="str">
            <v>III</v>
          </cell>
          <cell r="M497" t="str">
            <v>IV</v>
          </cell>
          <cell r="O497" t="str">
            <v>I</v>
          </cell>
          <cell r="P497" t="str">
            <v>II</v>
          </cell>
          <cell r="Q497" t="str">
            <v>III</v>
          </cell>
          <cell r="R497" t="str">
            <v>IV</v>
          </cell>
          <cell r="T497" t="str">
            <v>I</v>
          </cell>
          <cell r="U497" t="str">
            <v>II</v>
          </cell>
          <cell r="V497" t="str">
            <v>III</v>
          </cell>
          <cell r="W497" t="str">
            <v>IV</v>
          </cell>
          <cell r="Y497" t="str">
            <v>I</v>
          </cell>
          <cell r="Z497" t="str">
            <v>II</v>
          </cell>
          <cell r="AA497" t="str">
            <v>III</v>
          </cell>
          <cell r="AB497" t="str">
            <v>IV</v>
          </cell>
          <cell r="AE497" t="str">
            <v>I</v>
          </cell>
          <cell r="AF497" t="str">
            <v>II</v>
          </cell>
          <cell r="AG497" t="str">
            <v>III</v>
          </cell>
          <cell r="AH497" t="str">
            <v>IV</v>
          </cell>
          <cell r="AK497" t="str">
            <v>I</v>
          </cell>
          <cell r="AL497" t="str">
            <v>II</v>
          </cell>
          <cell r="AM497" t="str">
            <v>III</v>
          </cell>
          <cell r="AN497" t="str">
            <v>IV</v>
          </cell>
        </row>
        <row r="498">
          <cell r="B498">
            <v>1</v>
          </cell>
          <cell r="C498">
            <v>2</v>
          </cell>
          <cell r="D498">
            <v>3</v>
          </cell>
          <cell r="E498">
            <v>4</v>
          </cell>
          <cell r="F498">
            <v>5</v>
          </cell>
          <cell r="G498">
            <v>6</v>
          </cell>
          <cell r="H498">
            <v>7</v>
          </cell>
          <cell r="I498">
            <v>8</v>
          </cell>
          <cell r="J498">
            <v>9</v>
          </cell>
          <cell r="K498">
            <v>10</v>
          </cell>
          <cell r="L498">
            <v>11</v>
          </cell>
          <cell r="M498">
            <v>12</v>
          </cell>
          <cell r="N498">
            <v>13</v>
          </cell>
          <cell r="O498">
            <v>14</v>
          </cell>
          <cell r="P498">
            <v>15</v>
          </cell>
          <cell r="Q498">
            <v>16</v>
          </cell>
          <cell r="R498">
            <v>17</v>
          </cell>
          <cell r="S498">
            <v>18</v>
          </cell>
          <cell r="T498">
            <v>19</v>
          </cell>
          <cell r="U498">
            <v>20</v>
          </cell>
          <cell r="V498">
            <v>21</v>
          </cell>
          <cell r="W498">
            <v>22</v>
          </cell>
          <cell r="X498">
            <v>23</v>
          </cell>
          <cell r="Y498">
            <v>24</v>
          </cell>
          <cell r="Z498">
            <v>25</v>
          </cell>
          <cell r="AA498">
            <v>26</v>
          </cell>
          <cell r="AB498">
            <v>27</v>
          </cell>
          <cell r="AC498">
            <v>28</v>
          </cell>
          <cell r="AD498">
            <v>29</v>
          </cell>
          <cell r="AE498">
            <v>30</v>
          </cell>
          <cell r="AF498">
            <v>31</v>
          </cell>
          <cell r="AG498">
            <v>32</v>
          </cell>
          <cell r="AH498">
            <v>33</v>
          </cell>
          <cell r="AI498">
            <v>34</v>
          </cell>
          <cell r="AJ498">
            <v>35</v>
          </cell>
          <cell r="AK498">
            <v>36</v>
          </cell>
          <cell r="AL498">
            <v>37</v>
          </cell>
          <cell r="AM498">
            <v>38</v>
          </cell>
          <cell r="AN498">
            <v>39</v>
          </cell>
        </row>
        <row r="499">
          <cell r="B499" t="str">
            <v>1</v>
          </cell>
          <cell r="C499" t="str">
            <v>Услуги связи и передачи данных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S499">
            <v>0</v>
          </cell>
        </row>
        <row r="500">
          <cell r="B500" t="str">
            <v>2</v>
          </cell>
          <cell r="C500" t="str">
            <v>Обслуживание и поддержка систем и средств ИТ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S500">
            <v>0</v>
          </cell>
        </row>
        <row r="501">
          <cell r="B501" t="str">
            <v>3</v>
          </cell>
          <cell r="C501" t="str">
            <v>Содержание систем и средств ИТ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S501">
            <v>0</v>
          </cell>
        </row>
        <row r="502">
          <cell r="B502" t="str">
            <v>4</v>
          </cell>
          <cell r="C502" t="str">
            <v>Закупка оборудования (средств вычислительной техники), 
не требующего монтажа</v>
          </cell>
          <cell r="I502">
            <v>0</v>
          </cell>
          <cell r="J502">
            <v>0</v>
          </cell>
          <cell r="K502">
            <v>0</v>
          </cell>
          <cell r="L502">
            <v>0</v>
          </cell>
          <cell r="M502">
            <v>0</v>
          </cell>
          <cell r="N502">
            <v>0</v>
          </cell>
          <cell r="S502">
            <v>0</v>
          </cell>
        </row>
        <row r="503">
          <cell r="B503" t="str">
            <v>5</v>
          </cell>
          <cell r="C503" t="str">
            <v>Приобретение и поддержка нематериальных активов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>
            <v>0</v>
          </cell>
          <cell r="W503">
            <v>0</v>
          </cell>
        </row>
        <row r="504">
          <cell r="B504" t="str">
            <v>6</v>
          </cell>
          <cell r="C504" t="str">
            <v xml:space="preserve">   Капитальные  вложения в НМА (не в рамках проекта)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S504">
            <v>0</v>
          </cell>
        </row>
        <row r="505">
          <cell r="B505" t="str">
            <v>7</v>
          </cell>
          <cell r="C505" t="str">
            <v xml:space="preserve">   Текущие затраты на нематериальные активы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S505">
            <v>0</v>
          </cell>
        </row>
        <row r="506">
          <cell r="B506" t="str">
            <v>8</v>
          </cell>
          <cell r="C506" t="str">
            <v>Расходы на содержание Персонала ИТ (СЗ и СС)</v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  <cell r="W506">
            <v>0</v>
          </cell>
        </row>
        <row r="507">
          <cell r="B507" t="str">
            <v>9</v>
          </cell>
          <cell r="C507" t="str">
            <v xml:space="preserve">   Расходы на содержание постоянных сотрудников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S507">
            <v>0</v>
          </cell>
        </row>
        <row r="508">
          <cell r="B508" t="str">
            <v>10</v>
          </cell>
          <cell r="C508" t="str">
            <v xml:space="preserve">   Расходы на содержание привлеченных сотрудников</v>
          </cell>
          <cell r="I508">
            <v>0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S508">
            <v>0</v>
          </cell>
        </row>
        <row r="509">
          <cell r="B509" t="str">
            <v>11</v>
          </cell>
          <cell r="C509" t="str">
            <v>Прочие ИТ расходы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S509">
            <v>0</v>
          </cell>
        </row>
        <row r="510">
          <cell r="B510" t="str">
            <v>12</v>
          </cell>
          <cell r="C510" t="str">
            <v>Расходы по проектам / капитальное строительство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</row>
        <row r="511">
          <cell r="B511" t="str">
            <v>13</v>
          </cell>
          <cell r="C511" t="str">
            <v xml:space="preserve">   Работы по проекту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S511">
            <v>0</v>
          </cell>
        </row>
        <row r="512">
          <cell r="B512" t="str">
            <v>14</v>
          </cell>
          <cell r="C512" t="str">
            <v xml:space="preserve">   Расходы на закупку средств ИТ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S512">
            <v>0</v>
          </cell>
        </row>
        <row r="513">
          <cell r="B513" t="str">
            <v>15</v>
          </cell>
          <cell r="C513" t="str">
            <v xml:space="preserve">   Расходы на закупку  систем и средств связи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S513">
            <v>0</v>
          </cell>
        </row>
        <row r="514">
          <cell r="B514" t="str">
            <v>16</v>
          </cell>
          <cell r="C514" t="str">
            <v xml:space="preserve">   Расходы на закупку средств АСУТП, КИПиА, промышленной автоматики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S514">
            <v>0</v>
          </cell>
        </row>
        <row r="515">
          <cell r="B515" t="str">
            <v>17</v>
          </cell>
          <cell r="C515" t="str">
            <v xml:space="preserve">   Расходы на приобретение нематериальных активов (в рамках проекта)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S515">
            <v>0</v>
          </cell>
        </row>
        <row r="516">
          <cell r="B516" t="str">
            <v>18</v>
          </cell>
          <cell r="C516" t="str">
            <v xml:space="preserve">   Командировочные расходы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S516">
            <v>0</v>
          </cell>
        </row>
        <row r="517">
          <cell r="B517" t="str">
            <v>19</v>
          </cell>
          <cell r="C517" t="str">
            <v xml:space="preserve">   Транспортные расходы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S517">
            <v>0</v>
          </cell>
        </row>
        <row r="518">
          <cell r="B518" t="str">
            <v>20</v>
          </cell>
          <cell r="C518" t="str">
            <v xml:space="preserve">   Прочие расходы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S518">
            <v>0</v>
          </cell>
        </row>
        <row r="519">
          <cell r="B519" t="str">
            <v>21</v>
          </cell>
          <cell r="C519" t="str">
            <v xml:space="preserve">ИТ Бюджет ДЗО 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S519">
            <v>0</v>
          </cell>
        </row>
        <row r="520">
          <cell r="B520" t="str">
            <v>22</v>
          </cell>
          <cell r="C520" t="str">
            <v>Из стр. ИТ Бюджет ДЗО . Собственные расходы СЗ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S520">
            <v>0</v>
          </cell>
        </row>
        <row r="521">
          <cell r="B521" t="str">
            <v>23</v>
          </cell>
          <cell r="C521" t="str">
            <v>Из стр. ИТ Бюджет ДЗО . Собственные расходы СС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S521">
            <v>0</v>
          </cell>
        </row>
        <row r="522">
          <cell r="B522" t="str">
            <v>24</v>
          </cell>
          <cell r="C522" t="str">
            <v>Численность ИТ  персонала</v>
          </cell>
        </row>
        <row r="523">
          <cell r="B523" t="str">
            <v>25</v>
          </cell>
          <cell r="C523" t="str">
            <v xml:space="preserve">    В.т.ч. Служба Заказчика</v>
          </cell>
        </row>
        <row r="524">
          <cell r="B524" t="str">
            <v>26</v>
          </cell>
          <cell r="C524" t="str">
            <v xml:space="preserve">    В.т.ч   Сервисная Служба</v>
          </cell>
        </row>
        <row r="527">
          <cell r="B527" t="str">
            <v>№ п/п</v>
          </cell>
          <cell r="C527" t="str">
            <v>Наименование статей</v>
          </cell>
          <cell r="D527" t="str">
            <v>Возникновение обязательств или прочих оснований для финансирования по начислению</v>
          </cell>
          <cell r="I527" t="str">
            <v>Общий объем финансирования (в т.ч. ДС и неденежные расчеты)</v>
          </cell>
          <cell r="N527" t="str">
            <v>Выбытие ДС</v>
          </cell>
          <cell r="S527" t="str">
            <v>Неденежные расчеты</v>
          </cell>
          <cell r="X527" t="str">
            <v>Списание / восстановление задолженности</v>
          </cell>
          <cell r="AC527" t="str">
            <v>Активное сальдо (ДЗ и авансы выданные)</v>
          </cell>
          <cell r="AI527" t="str">
            <v>Пассивное сальдо (кредиторская задолженность)</v>
          </cell>
        </row>
        <row r="528">
          <cell r="D528" t="str">
            <v>Итого за год</v>
          </cell>
          <cell r="E528" t="str">
            <v>В том числе по кварталам</v>
          </cell>
          <cell r="I528" t="str">
            <v>Итого за год</v>
          </cell>
          <cell r="J528" t="str">
            <v>В том числе по кварталам</v>
          </cell>
          <cell r="N528" t="str">
            <v>Итого за год</v>
          </cell>
          <cell r="O528" t="str">
            <v>В том числе по кварталам</v>
          </cell>
          <cell r="S528" t="str">
            <v>Итого за год</v>
          </cell>
          <cell r="T528" t="str">
            <v>В том числе по кварталам</v>
          </cell>
          <cell r="X528" t="str">
            <v>Итого за год</v>
          </cell>
          <cell r="Y528" t="str">
            <v>В том числе по кварталам</v>
          </cell>
          <cell r="AC528" t="str">
            <v>На начало года</v>
          </cell>
          <cell r="AD528" t="str">
            <v>На конец года</v>
          </cell>
          <cell r="AE528" t="str">
            <v>На конец периодов</v>
          </cell>
          <cell r="AI528" t="str">
            <v>На начало года</v>
          </cell>
          <cell r="AJ528" t="str">
            <v>На конец года</v>
          </cell>
          <cell r="AK528" t="str">
            <v>На конец периодов</v>
          </cell>
        </row>
        <row r="529">
          <cell r="E529" t="str">
            <v>I</v>
          </cell>
          <cell r="F529" t="str">
            <v>uu</v>
          </cell>
          <cell r="G529" t="str">
            <v>III</v>
          </cell>
          <cell r="H529" t="str">
            <v>IV</v>
          </cell>
          <cell r="J529" t="str">
            <v>I</v>
          </cell>
          <cell r="K529" t="str">
            <v>II</v>
          </cell>
          <cell r="L529" t="str">
            <v>III</v>
          </cell>
          <cell r="M529" t="str">
            <v>IV</v>
          </cell>
          <cell r="O529" t="str">
            <v>I</v>
          </cell>
          <cell r="P529" t="str">
            <v>II</v>
          </cell>
          <cell r="Q529" t="str">
            <v>III</v>
          </cell>
          <cell r="R529" t="str">
            <v>IV</v>
          </cell>
          <cell r="T529" t="str">
            <v>I</v>
          </cell>
          <cell r="U529" t="str">
            <v>II</v>
          </cell>
          <cell r="V529" t="str">
            <v>III</v>
          </cell>
          <cell r="W529" t="str">
            <v>IV</v>
          </cell>
          <cell r="Y529" t="str">
            <v>I</v>
          </cell>
          <cell r="Z529" t="str">
            <v>II</v>
          </cell>
          <cell r="AA529" t="str">
            <v>III</v>
          </cell>
          <cell r="AB529" t="str">
            <v>IV</v>
          </cell>
          <cell r="AE529" t="str">
            <v>I</v>
          </cell>
          <cell r="AF529" t="str">
            <v>II</v>
          </cell>
          <cell r="AG529" t="str">
            <v>III</v>
          </cell>
          <cell r="AH529" t="str">
            <v>IV</v>
          </cell>
          <cell r="AK529" t="str">
            <v>I</v>
          </cell>
          <cell r="AL529" t="str">
            <v>II</v>
          </cell>
          <cell r="AM529" t="str">
            <v>III</v>
          </cell>
          <cell r="AN529" t="str">
            <v>IV</v>
          </cell>
        </row>
        <row r="530">
          <cell r="B530">
            <v>1</v>
          </cell>
          <cell r="C530">
            <v>2</v>
          </cell>
          <cell r="D530">
            <v>3</v>
          </cell>
          <cell r="E530">
            <v>4</v>
          </cell>
          <cell r="F530">
            <v>5</v>
          </cell>
          <cell r="G530">
            <v>6</v>
          </cell>
          <cell r="H530">
            <v>7</v>
          </cell>
          <cell r="I530">
            <v>8</v>
          </cell>
          <cell r="J530">
            <v>9</v>
          </cell>
          <cell r="K530">
            <v>10</v>
          </cell>
          <cell r="L530">
            <v>11</v>
          </cell>
          <cell r="M530">
            <v>12</v>
          </cell>
          <cell r="N530">
            <v>13</v>
          </cell>
          <cell r="O530">
            <v>14</v>
          </cell>
          <cell r="P530">
            <v>15</v>
          </cell>
          <cell r="Q530">
            <v>16</v>
          </cell>
          <cell r="R530">
            <v>17</v>
          </cell>
          <cell r="S530">
            <v>18</v>
          </cell>
          <cell r="T530">
            <v>19</v>
          </cell>
          <cell r="U530">
            <v>20</v>
          </cell>
          <cell r="V530">
            <v>21</v>
          </cell>
          <cell r="W530">
            <v>22</v>
          </cell>
          <cell r="X530">
            <v>23</v>
          </cell>
          <cell r="Y530">
            <v>24</v>
          </cell>
          <cell r="Z530">
            <v>25</v>
          </cell>
          <cell r="AA530">
            <v>26</v>
          </cell>
          <cell r="AB530">
            <v>27</v>
          </cell>
          <cell r="AC530">
            <v>28</v>
          </cell>
          <cell r="AD530">
            <v>29</v>
          </cell>
          <cell r="AE530">
            <v>30</v>
          </cell>
          <cell r="AF530">
            <v>31</v>
          </cell>
          <cell r="AG530">
            <v>32</v>
          </cell>
          <cell r="AH530">
            <v>33</v>
          </cell>
          <cell r="AI530">
            <v>34</v>
          </cell>
          <cell r="AJ530">
            <v>35</v>
          </cell>
          <cell r="AK530">
            <v>36</v>
          </cell>
          <cell r="AL530">
            <v>37</v>
          </cell>
          <cell r="AM530">
            <v>38</v>
          </cell>
          <cell r="AN530">
            <v>39</v>
          </cell>
        </row>
        <row r="531">
          <cell r="B531" t="str">
            <v>7.4.12</v>
          </cell>
          <cell r="C531" t="str">
            <v>Прочие работы и услуги сторонних организаций*</v>
          </cell>
          <cell r="D531">
            <v>130374.63625999998</v>
          </cell>
          <cell r="E531">
            <v>32969.1</v>
          </cell>
          <cell r="F531">
            <v>34238.199999999997</v>
          </cell>
          <cell r="G531">
            <v>28415.772260000002</v>
          </cell>
          <cell r="H531">
            <v>34751.563999999998</v>
          </cell>
          <cell r="I531">
            <v>149981.69999999998</v>
          </cell>
          <cell r="J531">
            <v>20121.099999999999</v>
          </cell>
          <cell r="K531">
            <v>57106.3</v>
          </cell>
          <cell r="L531">
            <v>27741.4</v>
          </cell>
          <cell r="M531">
            <v>45012.899999999994</v>
          </cell>
          <cell r="N531">
            <v>149981.69999999998</v>
          </cell>
          <cell r="O531">
            <v>20121.099999999999</v>
          </cell>
          <cell r="P531">
            <v>57106.3</v>
          </cell>
          <cell r="Q531">
            <v>27741.4</v>
          </cell>
          <cell r="R531">
            <v>45012.899999999994</v>
          </cell>
          <cell r="S531">
            <v>0</v>
          </cell>
          <cell r="T531">
            <v>0</v>
          </cell>
          <cell r="U531">
            <v>0</v>
          </cell>
          <cell r="V531">
            <v>0</v>
          </cell>
          <cell r="W531">
            <v>0</v>
          </cell>
          <cell r="X531">
            <v>-532</v>
          </cell>
          <cell r="Y531">
            <v>0</v>
          </cell>
          <cell r="Z531">
            <v>0</v>
          </cell>
          <cell r="AA531">
            <v>0</v>
          </cell>
          <cell r="AB531">
            <v>-532</v>
          </cell>
          <cell r="AC531">
            <v>1746.6000000000001</v>
          </cell>
          <cell r="AD531">
            <v>4105.2000000000007</v>
          </cell>
          <cell r="AE531">
            <v>6866.1</v>
          </cell>
          <cell r="AF531">
            <v>3847.3</v>
          </cell>
          <cell r="AG531">
            <v>3049.3</v>
          </cell>
          <cell r="AH531">
            <v>4105.2000000000007</v>
          </cell>
          <cell r="AI531">
            <v>17537.899999999998</v>
          </cell>
          <cell r="AJ531">
            <v>821.43626000000859</v>
          </cell>
          <cell r="AK531">
            <v>35505.4</v>
          </cell>
          <cell r="AL531">
            <v>9618.5000000000018</v>
          </cell>
          <cell r="AM531">
            <v>9494.8722600000037</v>
          </cell>
          <cell r="AN531">
            <v>821.43626000000859</v>
          </cell>
        </row>
        <row r="532">
          <cell r="B532" t="str">
            <v>7.4.12.1</v>
          </cell>
          <cell r="C532" t="str">
            <v>N1 (наименование)</v>
          </cell>
          <cell r="D532">
            <v>130374.63625999998</v>
          </cell>
          <cell r="E532">
            <v>32969.1</v>
          </cell>
          <cell r="F532">
            <v>34238.199999999997</v>
          </cell>
          <cell r="G532">
            <v>28415.772260000002</v>
          </cell>
          <cell r="H532">
            <v>34751.563999999998</v>
          </cell>
          <cell r="I532">
            <v>149981.69999999998</v>
          </cell>
          <cell r="J532">
            <v>20121.099999999999</v>
          </cell>
          <cell r="K532">
            <v>57106.3</v>
          </cell>
          <cell r="L532">
            <v>27741.4</v>
          </cell>
          <cell r="M532">
            <v>45012.899999999994</v>
          </cell>
          <cell r="N532">
            <v>149981.69999999998</v>
          </cell>
          <cell r="O532">
            <v>20121.099999999999</v>
          </cell>
          <cell r="P532">
            <v>57106.3</v>
          </cell>
          <cell r="Q532">
            <v>27741.4</v>
          </cell>
          <cell r="R532">
            <v>45012.899999999994</v>
          </cell>
          <cell r="S532">
            <v>0</v>
          </cell>
          <cell r="X532">
            <v>-532</v>
          </cell>
          <cell r="AB532">
            <v>-532</v>
          </cell>
          <cell r="AC532">
            <v>1746.6000000000001</v>
          </cell>
          <cell r="AD532">
            <v>4105.2000000000007</v>
          </cell>
          <cell r="AE532">
            <v>6866.1</v>
          </cell>
          <cell r="AF532">
            <v>3847.3</v>
          </cell>
          <cell r="AG532">
            <v>3049.3</v>
          </cell>
          <cell r="AH532">
            <v>4105.2000000000007</v>
          </cell>
          <cell r="AI532">
            <v>17537.899999999998</v>
          </cell>
          <cell r="AJ532">
            <v>821.43626000000859</v>
          </cell>
          <cell r="AK532">
            <v>35505.4</v>
          </cell>
          <cell r="AL532">
            <v>9618.5000000000018</v>
          </cell>
          <cell r="AM532">
            <v>9494.8722600000037</v>
          </cell>
          <cell r="AN532">
            <v>821.43626000000859</v>
          </cell>
        </row>
        <row r="533">
          <cell r="B533" t="str">
            <v>7.4.12.2</v>
          </cell>
          <cell r="C533" t="str">
            <v>N2 (наименование)</v>
          </cell>
          <cell r="D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S533">
            <v>0</v>
          </cell>
          <cell r="X533">
            <v>0</v>
          </cell>
          <cell r="AD533">
            <v>0</v>
          </cell>
          <cell r="AJ533">
            <v>0</v>
          </cell>
          <cell r="AK533">
            <v>0</v>
          </cell>
          <cell r="AL533">
            <v>0</v>
          </cell>
          <cell r="AM533">
            <v>0</v>
          </cell>
          <cell r="AN533">
            <v>0</v>
          </cell>
        </row>
        <row r="534">
          <cell r="B534" t="str">
            <v>7.4.12.3</v>
          </cell>
          <cell r="C534" t="str">
            <v>N3 (наименование)</v>
          </cell>
          <cell r="D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S534">
            <v>0</v>
          </cell>
          <cell r="X534">
            <v>0</v>
          </cell>
          <cell r="AD534">
            <v>0</v>
          </cell>
          <cell r="AJ534">
            <v>0</v>
          </cell>
          <cell r="AK534">
            <v>0</v>
          </cell>
          <cell r="AL534">
            <v>0</v>
          </cell>
          <cell r="AM534">
            <v>0</v>
          </cell>
          <cell r="AN534">
            <v>0</v>
          </cell>
        </row>
        <row r="535">
          <cell r="B535" t="str">
            <v>7.4.12.4</v>
          </cell>
          <cell r="C535" t="str">
            <v>N4 (наименование)</v>
          </cell>
          <cell r="D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S535">
            <v>0</v>
          </cell>
          <cell r="X535">
            <v>0</v>
          </cell>
          <cell r="AD535">
            <v>0</v>
          </cell>
          <cell r="AJ535">
            <v>0</v>
          </cell>
          <cell r="AK535">
            <v>0</v>
          </cell>
          <cell r="AL535">
            <v>0</v>
          </cell>
          <cell r="AM535">
            <v>0</v>
          </cell>
          <cell r="AN535">
            <v>0</v>
          </cell>
        </row>
        <row r="536">
          <cell r="B536" t="str">
            <v>7.4.12.5</v>
          </cell>
          <cell r="C536" t="str">
            <v>N5 (наименование)</v>
          </cell>
          <cell r="D536">
            <v>0</v>
          </cell>
          <cell r="I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S536">
            <v>0</v>
          </cell>
          <cell r="X536">
            <v>0</v>
          </cell>
          <cell r="AD536">
            <v>0</v>
          </cell>
          <cell r="AJ536">
            <v>0</v>
          </cell>
          <cell r="AK536">
            <v>0</v>
          </cell>
          <cell r="AL536">
            <v>0</v>
          </cell>
          <cell r="AM536">
            <v>0</v>
          </cell>
          <cell r="AN536">
            <v>0</v>
          </cell>
        </row>
        <row r="537">
          <cell r="B537" t="str">
            <v>7.4.12.6</v>
          </cell>
          <cell r="C537" t="str">
            <v>N6 (наименование)</v>
          </cell>
          <cell r="D537">
            <v>0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  <cell r="S537">
            <v>0</v>
          </cell>
          <cell r="X537">
            <v>0</v>
          </cell>
          <cell r="AD537">
            <v>0</v>
          </cell>
          <cell r="AJ537">
            <v>0</v>
          </cell>
          <cell r="AK537">
            <v>0</v>
          </cell>
          <cell r="AL537">
            <v>0</v>
          </cell>
          <cell r="AM537">
            <v>0</v>
          </cell>
          <cell r="AN537">
            <v>0</v>
          </cell>
        </row>
        <row r="538">
          <cell r="B538" t="str">
            <v>7.4.12.7</v>
          </cell>
          <cell r="C538" t="str">
            <v>N7 (наименование)</v>
          </cell>
          <cell r="D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S538">
            <v>0</v>
          </cell>
          <cell r="X538">
            <v>0</v>
          </cell>
          <cell r="AD538">
            <v>0</v>
          </cell>
          <cell r="AJ538">
            <v>0</v>
          </cell>
          <cell r="AK538">
            <v>0</v>
          </cell>
          <cell r="AL538">
            <v>0</v>
          </cell>
          <cell r="AM538">
            <v>0</v>
          </cell>
          <cell r="AN538">
            <v>0</v>
          </cell>
        </row>
        <row r="539">
          <cell r="B539" t="str">
            <v>7.4.12.8</v>
          </cell>
          <cell r="C539" t="str">
            <v>N8 (наименование)</v>
          </cell>
          <cell r="D539">
            <v>0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S539">
            <v>0</v>
          </cell>
          <cell r="X539">
            <v>0</v>
          </cell>
          <cell r="AD539">
            <v>0</v>
          </cell>
          <cell r="AJ539">
            <v>0</v>
          </cell>
          <cell r="AK539">
            <v>0</v>
          </cell>
          <cell r="AL539">
            <v>0</v>
          </cell>
          <cell r="AM539">
            <v>0</v>
          </cell>
          <cell r="AN539">
            <v>0</v>
          </cell>
        </row>
        <row r="540">
          <cell r="B540" t="str">
            <v>7.4.12.9</v>
          </cell>
          <cell r="C540" t="str">
            <v>НДС с авансов полученных</v>
          </cell>
          <cell r="D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S540">
            <v>0</v>
          </cell>
          <cell r="X540">
            <v>0</v>
          </cell>
          <cell r="AD540">
            <v>0</v>
          </cell>
          <cell r="AJ540">
            <v>0</v>
          </cell>
          <cell r="AK540">
            <v>0</v>
          </cell>
          <cell r="AL540">
            <v>0</v>
          </cell>
          <cell r="AM540">
            <v>0</v>
          </cell>
          <cell r="AN540">
            <v>0</v>
          </cell>
        </row>
        <row r="541">
          <cell r="B541" t="str">
            <v>7.4.12.10</v>
          </cell>
          <cell r="C541" t="str">
            <v>Остальное (меньше 5% от суммы по строке)</v>
          </cell>
          <cell r="D541">
            <v>0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S541">
            <v>0</v>
          </cell>
          <cell r="X541">
            <v>0</v>
          </cell>
          <cell r="AD541">
            <v>0</v>
          </cell>
          <cell r="AJ541">
            <v>0</v>
          </cell>
          <cell r="AK541">
            <v>0</v>
          </cell>
          <cell r="AL541">
            <v>0</v>
          </cell>
          <cell r="AM541">
            <v>0</v>
          </cell>
          <cell r="AN541">
            <v>0</v>
          </cell>
        </row>
        <row r="543">
          <cell r="B543" t="str">
            <v>7.6</v>
          </cell>
          <cell r="C543" t="str">
            <v>Арендная плата по направлениям (арендодателям)*</v>
          </cell>
          <cell r="D543">
            <v>11352.595899999998</v>
          </cell>
          <cell r="E543">
            <v>2395.6</v>
          </cell>
          <cell r="F543">
            <v>2466.4261999999994</v>
          </cell>
          <cell r="G543">
            <v>3490.8116999999993</v>
          </cell>
          <cell r="H543">
            <v>2999.7580000000003</v>
          </cell>
          <cell r="I543">
            <v>11732.9</v>
          </cell>
          <cell r="J543">
            <v>2034.2</v>
          </cell>
          <cell r="K543">
            <v>3070.8</v>
          </cell>
          <cell r="L543">
            <v>3220.4</v>
          </cell>
          <cell r="M543">
            <v>3407.4999999999995</v>
          </cell>
          <cell r="N543">
            <v>11732.9</v>
          </cell>
          <cell r="O543">
            <v>2034.2</v>
          </cell>
          <cell r="P543">
            <v>3070.8</v>
          </cell>
          <cell r="Q543">
            <v>3220.4</v>
          </cell>
          <cell r="R543">
            <v>3407.4999999999995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  <cell r="X543">
            <v>0</v>
          </cell>
          <cell r="Y543">
            <v>0</v>
          </cell>
          <cell r="Z543">
            <v>0</v>
          </cell>
          <cell r="AA543">
            <v>0</v>
          </cell>
          <cell r="AB543">
            <v>0</v>
          </cell>
          <cell r="AC543">
            <v>0</v>
          </cell>
          <cell r="AD543">
            <v>222.5</v>
          </cell>
          <cell r="AE543">
            <v>0</v>
          </cell>
          <cell r="AF543">
            <v>14.9</v>
          </cell>
          <cell r="AG543">
            <v>0</v>
          </cell>
          <cell r="AH543">
            <v>222.5</v>
          </cell>
          <cell r="AI543">
            <v>310.2</v>
          </cell>
          <cell r="AJ543">
            <v>152.39589999999879</v>
          </cell>
          <cell r="AK543">
            <v>671.59999999999991</v>
          </cell>
          <cell r="AL543">
            <v>82.126199999999329</v>
          </cell>
          <cell r="AM543">
            <v>337.63789999999852</v>
          </cell>
          <cell r="AN543">
            <v>152.39589999999879</v>
          </cell>
        </row>
        <row r="544">
          <cell r="B544" t="str">
            <v>7.6.1</v>
          </cell>
          <cell r="C544" t="str">
            <v>Движимое имущество</v>
          </cell>
          <cell r="D544">
            <v>8400.2738999999983</v>
          </cell>
          <cell r="E544">
            <v>2395.6</v>
          </cell>
          <cell r="F544">
            <v>2466.4261999999994</v>
          </cell>
          <cell r="G544">
            <v>3490.8116999999993</v>
          </cell>
          <cell r="H544">
            <v>47.436</v>
          </cell>
          <cell r="I544">
            <v>8331</v>
          </cell>
          <cell r="J544">
            <v>2034.2</v>
          </cell>
          <cell r="K544">
            <v>3070.8</v>
          </cell>
          <cell r="L544">
            <v>3220.4</v>
          </cell>
          <cell r="M544">
            <v>5.6</v>
          </cell>
          <cell r="N544">
            <v>8331</v>
          </cell>
          <cell r="O544">
            <v>2034.2</v>
          </cell>
          <cell r="P544">
            <v>3070.8</v>
          </cell>
          <cell r="Q544">
            <v>3220.4</v>
          </cell>
          <cell r="R544">
            <v>5.6</v>
          </cell>
          <cell r="S544">
            <v>0</v>
          </cell>
          <cell r="X544">
            <v>0</v>
          </cell>
          <cell r="AD544">
            <v>0</v>
          </cell>
          <cell r="AJ544">
            <v>69.273899999998548</v>
          </cell>
          <cell r="AK544">
            <v>361.39999999999986</v>
          </cell>
          <cell r="AL544">
            <v>-242.97380000000067</v>
          </cell>
          <cell r="AM544">
            <v>27.437899999998535</v>
          </cell>
          <cell r="AN544">
            <v>69.273899999998548</v>
          </cell>
        </row>
        <row r="545">
          <cell r="B545" t="str">
            <v>7.6.2</v>
          </cell>
          <cell r="C545" t="str">
            <v>Недвижимое имущество</v>
          </cell>
          <cell r="D545">
            <v>527.38599999999997</v>
          </cell>
          <cell r="H545">
            <v>527.38599999999997</v>
          </cell>
          <cell r="I545">
            <v>1028.8</v>
          </cell>
          <cell r="J545">
            <v>0</v>
          </cell>
          <cell r="K545">
            <v>0</v>
          </cell>
          <cell r="L545">
            <v>0</v>
          </cell>
          <cell r="M545">
            <v>1028.8</v>
          </cell>
          <cell r="N545">
            <v>1028.8</v>
          </cell>
          <cell r="R545">
            <v>1028.8</v>
          </cell>
          <cell r="S545">
            <v>0</v>
          </cell>
          <cell r="X545">
            <v>0</v>
          </cell>
          <cell r="AD545">
            <v>191.2</v>
          </cell>
          <cell r="AH545">
            <v>191.2</v>
          </cell>
          <cell r="AI545">
            <v>310.2</v>
          </cell>
          <cell r="AJ545">
            <v>-1.3999999999953161E-2</v>
          </cell>
          <cell r="AK545">
            <v>310.2</v>
          </cell>
          <cell r="AL545">
            <v>310.2</v>
          </cell>
          <cell r="AM545">
            <v>310.2</v>
          </cell>
          <cell r="AN545">
            <v>-1.3999999999953161E-2</v>
          </cell>
        </row>
        <row r="546">
          <cell r="B546" t="str">
            <v>7.6.3</v>
          </cell>
          <cell r="C546" t="str">
            <v>Аренда земли</v>
          </cell>
          <cell r="D546">
            <v>2418.8000000000002</v>
          </cell>
          <cell r="H546">
            <v>2418.8000000000002</v>
          </cell>
          <cell r="I546">
            <v>2367.5</v>
          </cell>
          <cell r="J546">
            <v>0</v>
          </cell>
          <cell r="K546">
            <v>0</v>
          </cell>
          <cell r="L546">
            <v>0</v>
          </cell>
          <cell r="M546">
            <v>2367.5</v>
          </cell>
          <cell r="N546">
            <v>2367.5</v>
          </cell>
          <cell r="R546">
            <v>2367.5</v>
          </cell>
          <cell r="S546">
            <v>0</v>
          </cell>
          <cell r="X546">
            <v>0</v>
          </cell>
          <cell r="AD546">
            <v>31.3</v>
          </cell>
          <cell r="AH546">
            <v>31.3</v>
          </cell>
          <cell r="AJ546">
            <v>82.600000000000179</v>
          </cell>
          <cell r="AK546">
            <v>0</v>
          </cell>
          <cell r="AL546">
            <v>0</v>
          </cell>
          <cell r="AM546">
            <v>0</v>
          </cell>
          <cell r="AN546">
            <v>82.600000000000179</v>
          </cell>
        </row>
        <row r="547">
          <cell r="B547" t="str">
            <v>7.6.4</v>
          </cell>
          <cell r="C547" t="str">
            <v xml:space="preserve">ФСК, НЭС </v>
          </cell>
          <cell r="D547">
            <v>6.1360000000000001</v>
          </cell>
          <cell r="H547">
            <v>6.1360000000000001</v>
          </cell>
          <cell r="I547">
            <v>5.6</v>
          </cell>
          <cell r="J547">
            <v>0</v>
          </cell>
          <cell r="K547">
            <v>0</v>
          </cell>
          <cell r="L547">
            <v>0</v>
          </cell>
          <cell r="M547">
            <v>5.6</v>
          </cell>
          <cell r="N547">
            <v>5.6</v>
          </cell>
          <cell r="R547">
            <v>5.6</v>
          </cell>
          <cell r="S547">
            <v>0</v>
          </cell>
          <cell r="X547">
            <v>0</v>
          </cell>
          <cell r="AD547">
            <v>0</v>
          </cell>
          <cell r="AJ547">
            <v>0.53600000000000048</v>
          </cell>
          <cell r="AK547">
            <v>0</v>
          </cell>
          <cell r="AL547">
            <v>0</v>
          </cell>
          <cell r="AM547">
            <v>0</v>
          </cell>
          <cell r="AN547">
            <v>0.53600000000000048</v>
          </cell>
        </row>
        <row r="548">
          <cell r="B548" t="str">
            <v>7.6.5</v>
          </cell>
          <cell r="D548">
            <v>0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S548">
            <v>0</v>
          </cell>
          <cell r="X548">
            <v>0</v>
          </cell>
          <cell r="AD548">
            <v>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</row>
        <row r="549">
          <cell r="B549" t="str">
            <v>7.6.6</v>
          </cell>
          <cell r="C549" t="str">
            <v>N6 (наименование)</v>
          </cell>
          <cell r="D549">
            <v>0</v>
          </cell>
          <cell r="I549">
            <v>0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S549">
            <v>0</v>
          </cell>
          <cell r="X549">
            <v>0</v>
          </cell>
          <cell r="AD549">
            <v>0</v>
          </cell>
          <cell r="AJ549">
            <v>0</v>
          </cell>
          <cell r="AK549">
            <v>0</v>
          </cell>
          <cell r="AL549">
            <v>0</v>
          </cell>
          <cell r="AM549">
            <v>0</v>
          </cell>
          <cell r="AN549">
            <v>0</v>
          </cell>
        </row>
        <row r="550">
          <cell r="B550" t="str">
            <v>7.6.7</v>
          </cell>
          <cell r="C550" t="str">
            <v>N7 (наименование)</v>
          </cell>
          <cell r="D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S550">
            <v>0</v>
          </cell>
          <cell r="X550">
            <v>0</v>
          </cell>
          <cell r="AD550">
            <v>0</v>
          </cell>
          <cell r="AJ550">
            <v>0</v>
          </cell>
          <cell r="AK550">
            <v>0</v>
          </cell>
          <cell r="AL550">
            <v>0</v>
          </cell>
          <cell r="AM550">
            <v>0</v>
          </cell>
          <cell r="AN550">
            <v>0</v>
          </cell>
        </row>
        <row r="551">
          <cell r="B551" t="str">
            <v>7.6.8</v>
          </cell>
          <cell r="C551" t="str">
            <v>N8 (наименование)</v>
          </cell>
          <cell r="D551">
            <v>0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S551">
            <v>0</v>
          </cell>
          <cell r="X551">
            <v>0</v>
          </cell>
          <cell r="AD551">
            <v>0</v>
          </cell>
          <cell r="AJ551">
            <v>0</v>
          </cell>
          <cell r="AK551">
            <v>0</v>
          </cell>
          <cell r="AL551">
            <v>0</v>
          </cell>
          <cell r="AM551">
            <v>0</v>
          </cell>
          <cell r="AN551">
            <v>0</v>
          </cell>
        </row>
        <row r="552">
          <cell r="B552" t="str">
            <v>7.6.9</v>
          </cell>
          <cell r="C552" t="str">
            <v>N9 (наименование)</v>
          </cell>
          <cell r="D552">
            <v>0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S552">
            <v>0</v>
          </cell>
          <cell r="X552">
            <v>0</v>
          </cell>
          <cell r="AD552">
            <v>0</v>
          </cell>
          <cell r="AJ552">
            <v>0</v>
          </cell>
          <cell r="AK552">
            <v>0</v>
          </cell>
          <cell r="AL552">
            <v>0</v>
          </cell>
          <cell r="AM552">
            <v>0</v>
          </cell>
          <cell r="AN552">
            <v>0</v>
          </cell>
        </row>
        <row r="553">
          <cell r="B553" t="str">
            <v>7.6.10</v>
          </cell>
          <cell r="C553" t="str">
            <v>Остальное (меньше 5% от суммы по строке)</v>
          </cell>
          <cell r="D553">
            <v>0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  <cell r="S553">
            <v>0</v>
          </cell>
          <cell r="X553">
            <v>0</v>
          </cell>
          <cell r="AD553">
            <v>0</v>
          </cell>
          <cell r="AF553">
            <v>14.9</v>
          </cell>
          <cell r="AJ553">
            <v>0</v>
          </cell>
          <cell r="AK553">
            <v>0</v>
          </cell>
          <cell r="AL553">
            <v>14.9</v>
          </cell>
          <cell r="AM553">
            <v>0</v>
          </cell>
          <cell r="AN553">
            <v>0</v>
          </cell>
        </row>
        <row r="555">
          <cell r="B555" t="str">
            <v>7.13</v>
          </cell>
          <cell r="C555" t="str">
            <v>Другие расходы относимые на себестоимость</v>
          </cell>
          <cell r="D555">
            <v>6618.2729999999992</v>
          </cell>
          <cell r="E555">
            <v>1529.9</v>
          </cell>
          <cell r="F555">
            <v>710.8</v>
          </cell>
          <cell r="G555">
            <v>3068.9009999999998</v>
          </cell>
          <cell r="H555">
            <v>1308.672</v>
          </cell>
          <cell r="I555">
            <v>8886.1999999999989</v>
          </cell>
          <cell r="J555">
            <v>2057.6999999999998</v>
          </cell>
          <cell r="K555">
            <v>4220.2</v>
          </cell>
          <cell r="L555">
            <v>983.7</v>
          </cell>
          <cell r="M555">
            <v>1624.6</v>
          </cell>
          <cell r="N555">
            <v>8886.1999999999989</v>
          </cell>
          <cell r="O555">
            <v>2057.6999999999998</v>
          </cell>
          <cell r="P555">
            <v>4220.2</v>
          </cell>
          <cell r="Q555">
            <v>983.7</v>
          </cell>
          <cell r="R555">
            <v>1624.6</v>
          </cell>
          <cell r="S555">
            <v>0</v>
          </cell>
          <cell r="T555">
            <v>0</v>
          </cell>
          <cell r="U555">
            <v>0</v>
          </cell>
          <cell r="V555">
            <v>0</v>
          </cell>
          <cell r="W555">
            <v>0</v>
          </cell>
          <cell r="X555">
            <v>0</v>
          </cell>
          <cell r="Y555">
            <v>0</v>
          </cell>
          <cell r="Z555">
            <v>0</v>
          </cell>
          <cell r="AA555">
            <v>0</v>
          </cell>
          <cell r="AB555">
            <v>0</v>
          </cell>
          <cell r="AC555">
            <v>0</v>
          </cell>
          <cell r="AD555">
            <v>215.8</v>
          </cell>
          <cell r="AE555">
            <v>0</v>
          </cell>
          <cell r="AF555">
            <v>2923.1</v>
          </cell>
          <cell r="AG555">
            <v>4.0999999999999996</v>
          </cell>
          <cell r="AH555">
            <v>215.8</v>
          </cell>
          <cell r="AI555">
            <v>2077</v>
          </cell>
          <cell r="AJ555">
            <v>24.872999999999784</v>
          </cell>
          <cell r="AK555">
            <v>1549.2000000000003</v>
          </cell>
          <cell r="AL555">
            <v>962.90000000000009</v>
          </cell>
          <cell r="AM555">
            <v>129.10099999999966</v>
          </cell>
          <cell r="AN555">
            <v>24.872999999999784</v>
          </cell>
        </row>
        <row r="556">
          <cell r="B556" t="str">
            <v>7.13.1</v>
          </cell>
          <cell r="C556" t="str">
            <v>N1 (наименование)</v>
          </cell>
          <cell r="D556">
            <v>6618.2729999999992</v>
          </cell>
          <cell r="E556">
            <v>1529.9</v>
          </cell>
          <cell r="F556">
            <v>710.8</v>
          </cell>
          <cell r="G556">
            <v>3068.9009999999998</v>
          </cell>
          <cell r="H556">
            <v>1308.672</v>
          </cell>
          <cell r="I556">
            <v>8886.1999999999989</v>
          </cell>
          <cell r="J556">
            <v>2057.6999999999998</v>
          </cell>
          <cell r="K556">
            <v>4220.2</v>
          </cell>
          <cell r="L556">
            <v>983.7</v>
          </cell>
          <cell r="M556">
            <v>1624.6</v>
          </cell>
          <cell r="N556">
            <v>8886.1999999999989</v>
          </cell>
          <cell r="O556">
            <v>2057.6999999999998</v>
          </cell>
          <cell r="P556">
            <v>4220.2</v>
          </cell>
          <cell r="Q556">
            <v>983.7</v>
          </cell>
          <cell r="R556">
            <v>1624.6</v>
          </cell>
          <cell r="S556">
            <v>0</v>
          </cell>
          <cell r="X556">
            <v>0</v>
          </cell>
          <cell r="AD556">
            <v>215.8</v>
          </cell>
          <cell r="AF556">
            <v>2923.1</v>
          </cell>
          <cell r="AG556">
            <v>4.0999999999999996</v>
          </cell>
          <cell r="AH556">
            <v>215.8</v>
          </cell>
          <cell r="AI556">
            <v>2077</v>
          </cell>
          <cell r="AJ556">
            <v>24.872999999999784</v>
          </cell>
          <cell r="AK556">
            <v>1549.2000000000003</v>
          </cell>
          <cell r="AL556">
            <v>962.90000000000009</v>
          </cell>
          <cell r="AM556">
            <v>129.10099999999966</v>
          </cell>
          <cell r="AN556">
            <v>24.872999999999784</v>
          </cell>
        </row>
        <row r="557">
          <cell r="B557" t="str">
            <v>7.13.2</v>
          </cell>
          <cell r="C557" t="str">
            <v>затраты на охрану труда</v>
          </cell>
          <cell r="D557">
            <v>0</v>
          </cell>
          <cell r="I557">
            <v>0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S557">
            <v>0</v>
          </cell>
          <cell r="X557">
            <v>0</v>
          </cell>
          <cell r="AD557">
            <v>0</v>
          </cell>
          <cell r="AJ557">
            <v>0</v>
          </cell>
          <cell r="AK557">
            <v>0</v>
          </cell>
          <cell r="AL557">
            <v>0</v>
          </cell>
          <cell r="AM557">
            <v>0</v>
          </cell>
          <cell r="AN557">
            <v>0</v>
          </cell>
        </row>
        <row r="558">
          <cell r="B558" t="str">
            <v>7.13.3</v>
          </cell>
          <cell r="C558" t="str">
            <v>расходы на то</v>
          </cell>
          <cell r="D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S558">
            <v>0</v>
          </cell>
          <cell r="X558">
            <v>0</v>
          </cell>
          <cell r="AD558">
            <v>0</v>
          </cell>
          <cell r="AJ558">
            <v>0</v>
          </cell>
          <cell r="AK558">
            <v>0</v>
          </cell>
          <cell r="AL558">
            <v>0</v>
          </cell>
          <cell r="AM558">
            <v>0</v>
          </cell>
          <cell r="AN558">
            <v>0</v>
          </cell>
        </row>
        <row r="559">
          <cell r="B559" t="str">
            <v>7.13.4</v>
          </cell>
          <cell r="C559" t="str">
            <v>лицензия на транспорт</v>
          </cell>
          <cell r="D559">
            <v>0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S559">
            <v>0</v>
          </cell>
          <cell r="X559">
            <v>0</v>
          </cell>
          <cell r="AD559">
            <v>0</v>
          </cell>
          <cell r="AJ559">
            <v>0</v>
          </cell>
          <cell r="AK559">
            <v>0</v>
          </cell>
          <cell r="AL559">
            <v>0</v>
          </cell>
          <cell r="AM559">
            <v>0</v>
          </cell>
          <cell r="AN559">
            <v>0</v>
          </cell>
        </row>
        <row r="560">
          <cell r="B560" t="str">
            <v>7.13.5</v>
          </cell>
          <cell r="C560" t="str">
            <v>канцтовары</v>
          </cell>
          <cell r="D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S560">
            <v>0</v>
          </cell>
          <cell r="X560">
            <v>0</v>
          </cell>
          <cell r="AD560">
            <v>0</v>
          </cell>
          <cell r="AJ560">
            <v>0</v>
          </cell>
          <cell r="AK560">
            <v>0</v>
          </cell>
          <cell r="AL560">
            <v>0</v>
          </cell>
          <cell r="AM560">
            <v>0</v>
          </cell>
          <cell r="AN560">
            <v>0</v>
          </cell>
        </row>
        <row r="561">
          <cell r="B561" t="str">
            <v>7.13.6</v>
          </cell>
          <cell r="C561" t="str">
            <v>приобретение тех.литературы</v>
          </cell>
          <cell r="D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S561">
            <v>0</v>
          </cell>
          <cell r="X561">
            <v>0</v>
          </cell>
          <cell r="AD561">
            <v>0</v>
          </cell>
          <cell r="AJ561">
            <v>0</v>
          </cell>
          <cell r="AK561">
            <v>0</v>
          </cell>
          <cell r="AL561">
            <v>0</v>
          </cell>
          <cell r="AM561">
            <v>0</v>
          </cell>
          <cell r="AN561">
            <v>0</v>
          </cell>
        </row>
        <row r="562">
          <cell r="B562" t="str">
            <v>7.13.7</v>
          </cell>
          <cell r="C562" t="str">
            <v>огуп ттр</v>
          </cell>
          <cell r="D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S562">
            <v>0</v>
          </cell>
          <cell r="X562">
            <v>0</v>
          </cell>
          <cell r="AD562">
            <v>0</v>
          </cell>
          <cell r="AJ562">
            <v>0</v>
          </cell>
          <cell r="AK562">
            <v>0</v>
          </cell>
          <cell r="AL562">
            <v>0</v>
          </cell>
          <cell r="AM562">
            <v>0</v>
          </cell>
          <cell r="AN562">
            <v>0</v>
          </cell>
        </row>
        <row r="563">
          <cell r="B563" t="str">
            <v>7.13.8</v>
          </cell>
          <cell r="C563" t="str">
            <v>почтово-телеграф</v>
          </cell>
          <cell r="D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S563">
            <v>0</v>
          </cell>
          <cell r="X563">
            <v>0</v>
          </cell>
          <cell r="AD563">
            <v>0</v>
          </cell>
          <cell r="AJ563">
            <v>0</v>
          </cell>
          <cell r="AK563">
            <v>0</v>
          </cell>
          <cell r="AL563">
            <v>0</v>
          </cell>
          <cell r="AM563">
            <v>0</v>
          </cell>
          <cell r="AN563">
            <v>0</v>
          </cell>
        </row>
        <row r="564">
          <cell r="B564" t="str">
            <v>7.13.9</v>
          </cell>
          <cell r="C564" t="str">
            <v>внедрение менеджмента</v>
          </cell>
          <cell r="D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S564">
            <v>0</v>
          </cell>
          <cell r="X564">
            <v>0</v>
          </cell>
          <cell r="AD564">
            <v>0</v>
          </cell>
          <cell r="AJ564">
            <v>0</v>
          </cell>
          <cell r="AK564">
            <v>0</v>
          </cell>
          <cell r="AL564">
            <v>0</v>
          </cell>
          <cell r="AM564">
            <v>0</v>
          </cell>
          <cell r="AN564">
            <v>0</v>
          </cell>
        </row>
        <row r="565">
          <cell r="B565" t="str">
            <v>7.13.10</v>
          </cell>
          <cell r="C565" t="str">
            <v>Остальное (меньше 5% от суммы по строке)</v>
          </cell>
          <cell r="D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S565">
            <v>0</v>
          </cell>
          <cell r="X565">
            <v>0</v>
          </cell>
          <cell r="AD565">
            <v>0</v>
          </cell>
          <cell r="AJ565">
            <v>0</v>
          </cell>
          <cell r="AK565">
            <v>0</v>
          </cell>
          <cell r="AL565">
            <v>0</v>
          </cell>
          <cell r="AM565">
            <v>0</v>
          </cell>
          <cell r="AN565">
            <v>0</v>
          </cell>
        </row>
        <row r="567">
          <cell r="B567" t="str">
            <v>9.12</v>
          </cell>
          <cell r="C567" t="str">
            <v>Прочие  расходы (чрезвыайные)</v>
          </cell>
          <cell r="D567">
            <v>0</v>
          </cell>
          <cell r="E567">
            <v>0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  <cell r="W567">
            <v>0</v>
          </cell>
          <cell r="X567">
            <v>0</v>
          </cell>
          <cell r="Y567">
            <v>0</v>
          </cell>
          <cell r="Z567">
            <v>0</v>
          </cell>
          <cell r="AA567">
            <v>0</v>
          </cell>
          <cell r="AB567">
            <v>0</v>
          </cell>
          <cell r="AC567">
            <v>0</v>
          </cell>
          <cell r="AD567">
            <v>0</v>
          </cell>
          <cell r="AE567">
            <v>0</v>
          </cell>
          <cell r="AF567">
            <v>0</v>
          </cell>
          <cell r="AG567">
            <v>0</v>
          </cell>
          <cell r="AH567">
            <v>0</v>
          </cell>
          <cell r="AI567">
            <v>0</v>
          </cell>
          <cell r="AJ567">
            <v>0</v>
          </cell>
          <cell r="AK567">
            <v>0</v>
          </cell>
          <cell r="AL567">
            <v>0</v>
          </cell>
          <cell r="AM567">
            <v>0</v>
          </cell>
          <cell r="AN567">
            <v>0</v>
          </cell>
        </row>
        <row r="568">
          <cell r="B568" t="str">
            <v>9.12.1</v>
          </cell>
          <cell r="C568" t="str">
            <v>N1 (наименование)</v>
          </cell>
          <cell r="D568">
            <v>0</v>
          </cell>
          <cell r="E568">
            <v>0</v>
          </cell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S568">
            <v>0</v>
          </cell>
          <cell r="X568">
            <v>0</v>
          </cell>
          <cell r="AD568">
            <v>0</v>
          </cell>
          <cell r="AJ568">
            <v>0</v>
          </cell>
          <cell r="AK568">
            <v>0</v>
          </cell>
          <cell r="AL568">
            <v>0</v>
          </cell>
          <cell r="AM568">
            <v>0</v>
          </cell>
          <cell r="AN568">
            <v>0</v>
          </cell>
        </row>
        <row r="569">
          <cell r="B569" t="str">
            <v>9.12.2</v>
          </cell>
          <cell r="C569" t="str">
            <v>N2 (наименование)</v>
          </cell>
          <cell r="D569">
            <v>0</v>
          </cell>
          <cell r="E569">
            <v>0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S569">
            <v>0</v>
          </cell>
          <cell r="X569">
            <v>0</v>
          </cell>
          <cell r="AD569">
            <v>0</v>
          </cell>
          <cell r="AJ569">
            <v>0</v>
          </cell>
          <cell r="AK569">
            <v>0</v>
          </cell>
          <cell r="AL569">
            <v>0</v>
          </cell>
          <cell r="AM569">
            <v>0</v>
          </cell>
          <cell r="AN569">
            <v>0</v>
          </cell>
        </row>
        <row r="570">
          <cell r="B570" t="str">
            <v>9.12.3</v>
          </cell>
          <cell r="C570" t="str">
            <v>N3 (наименование)</v>
          </cell>
          <cell r="D570">
            <v>0</v>
          </cell>
          <cell r="E570">
            <v>0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S570">
            <v>0</v>
          </cell>
          <cell r="X570">
            <v>0</v>
          </cell>
          <cell r="AD570">
            <v>0</v>
          </cell>
          <cell r="AJ570">
            <v>0</v>
          </cell>
          <cell r="AK570">
            <v>0</v>
          </cell>
          <cell r="AL570">
            <v>0</v>
          </cell>
          <cell r="AM570">
            <v>0</v>
          </cell>
          <cell r="AN570">
            <v>0</v>
          </cell>
        </row>
        <row r="571">
          <cell r="B571" t="str">
            <v>9.12.4</v>
          </cell>
          <cell r="C571" t="str">
            <v>N4 (наименование)</v>
          </cell>
          <cell r="D571">
            <v>0</v>
          </cell>
          <cell r="E571">
            <v>0</v>
          </cell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S571">
            <v>0</v>
          </cell>
          <cell r="X571">
            <v>0</v>
          </cell>
          <cell r="AD571">
            <v>0</v>
          </cell>
          <cell r="AJ571">
            <v>0</v>
          </cell>
          <cell r="AK571">
            <v>0</v>
          </cell>
          <cell r="AL571">
            <v>0</v>
          </cell>
          <cell r="AM571">
            <v>0</v>
          </cell>
          <cell r="AN571">
            <v>0</v>
          </cell>
        </row>
        <row r="572">
          <cell r="B572" t="str">
            <v>9.12.5</v>
          </cell>
          <cell r="C572" t="str">
            <v>N5 (наименование)</v>
          </cell>
          <cell r="D572">
            <v>0</v>
          </cell>
          <cell r="E572">
            <v>0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S572">
            <v>0</v>
          </cell>
          <cell r="X572">
            <v>0</v>
          </cell>
          <cell r="AD572">
            <v>0</v>
          </cell>
          <cell r="AJ572">
            <v>0</v>
          </cell>
          <cell r="AK572">
            <v>0</v>
          </cell>
          <cell r="AL572">
            <v>0</v>
          </cell>
          <cell r="AM572">
            <v>0</v>
          </cell>
          <cell r="AN572">
            <v>0</v>
          </cell>
        </row>
        <row r="573">
          <cell r="B573" t="str">
            <v>9.12.6</v>
          </cell>
          <cell r="C573" t="str">
            <v>N6 (наименование)</v>
          </cell>
          <cell r="D573">
            <v>0</v>
          </cell>
          <cell r="E573">
            <v>0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S573">
            <v>0</v>
          </cell>
          <cell r="X573">
            <v>0</v>
          </cell>
          <cell r="AD573">
            <v>0</v>
          </cell>
          <cell r="AJ573">
            <v>0</v>
          </cell>
          <cell r="AK573">
            <v>0</v>
          </cell>
          <cell r="AL573">
            <v>0</v>
          </cell>
          <cell r="AM573">
            <v>0</v>
          </cell>
          <cell r="AN573">
            <v>0</v>
          </cell>
        </row>
        <row r="574">
          <cell r="B574" t="str">
            <v>9.12.7</v>
          </cell>
          <cell r="C574" t="str">
            <v>N7 (наименование)</v>
          </cell>
          <cell r="D574">
            <v>0</v>
          </cell>
          <cell r="E574">
            <v>0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S574">
            <v>0</v>
          </cell>
          <cell r="X574">
            <v>0</v>
          </cell>
          <cell r="AD574">
            <v>0</v>
          </cell>
          <cell r="AJ574">
            <v>0</v>
          </cell>
          <cell r="AK574">
            <v>0</v>
          </cell>
          <cell r="AL574">
            <v>0</v>
          </cell>
          <cell r="AM574">
            <v>0</v>
          </cell>
          <cell r="AN574">
            <v>0</v>
          </cell>
        </row>
        <row r="575">
          <cell r="B575" t="str">
            <v>9.12.8</v>
          </cell>
          <cell r="C575" t="str">
            <v>N8 (наименование)</v>
          </cell>
          <cell r="D575">
            <v>0</v>
          </cell>
          <cell r="E575">
            <v>0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S575">
            <v>0</v>
          </cell>
          <cell r="X575">
            <v>0</v>
          </cell>
          <cell r="AD575">
            <v>0</v>
          </cell>
          <cell r="AJ575">
            <v>0</v>
          </cell>
          <cell r="AK575">
            <v>0</v>
          </cell>
          <cell r="AL575">
            <v>0</v>
          </cell>
          <cell r="AM575">
            <v>0</v>
          </cell>
          <cell r="AN575">
            <v>0</v>
          </cell>
        </row>
        <row r="576">
          <cell r="B576" t="str">
            <v>9.12.9</v>
          </cell>
          <cell r="C576" t="str">
            <v>N9 (наименование)</v>
          </cell>
          <cell r="D576">
            <v>0</v>
          </cell>
          <cell r="E576">
            <v>0</v>
          </cell>
          <cell r="F576">
            <v>0</v>
          </cell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S576">
            <v>0</v>
          </cell>
          <cell r="X576">
            <v>0</v>
          </cell>
          <cell r="AD576">
            <v>0</v>
          </cell>
          <cell r="AJ576">
            <v>0</v>
          </cell>
          <cell r="AK576">
            <v>0</v>
          </cell>
          <cell r="AL576">
            <v>0</v>
          </cell>
          <cell r="AM576">
            <v>0</v>
          </cell>
          <cell r="AN576">
            <v>0</v>
          </cell>
        </row>
        <row r="577">
          <cell r="B577" t="str">
            <v>9.12.10</v>
          </cell>
          <cell r="C577" t="str">
            <v>Остальное (меньше 5% от суммы по строке)</v>
          </cell>
          <cell r="D577">
            <v>0</v>
          </cell>
          <cell r="E577">
            <v>0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S577">
            <v>0</v>
          </cell>
          <cell r="X577">
            <v>0</v>
          </cell>
          <cell r="AD577">
            <v>0</v>
          </cell>
          <cell r="AJ577">
            <v>0</v>
          </cell>
          <cell r="AK577">
            <v>0</v>
          </cell>
          <cell r="AL577">
            <v>0</v>
          </cell>
          <cell r="AM577">
            <v>0</v>
          </cell>
          <cell r="AN577">
            <v>0</v>
          </cell>
        </row>
        <row r="579">
          <cell r="B579" t="str">
            <v>9.13</v>
          </cell>
          <cell r="C579" t="str">
            <v>Прочие другие расходы (остальные)</v>
          </cell>
          <cell r="D579">
            <v>10975.342839999999</v>
          </cell>
          <cell r="E579">
            <v>5094.5940000000001</v>
          </cell>
          <cell r="F579">
            <v>1135.07484</v>
          </cell>
          <cell r="G579">
            <v>251.34</v>
          </cell>
          <cell r="H579">
            <v>4494.3339999999989</v>
          </cell>
          <cell r="I579">
            <v>3880.0999999999995</v>
          </cell>
          <cell r="J579">
            <v>1038.4000000000001</v>
          </cell>
          <cell r="K579">
            <v>1019.1999999999999</v>
          </cell>
          <cell r="L579">
            <v>592.29999999999995</v>
          </cell>
          <cell r="M579">
            <v>1230.2</v>
          </cell>
          <cell r="N579">
            <v>3880.0999999999995</v>
          </cell>
          <cell r="O579">
            <v>1038.4000000000001</v>
          </cell>
          <cell r="P579">
            <v>1019.1999999999999</v>
          </cell>
          <cell r="Q579">
            <v>592.29999999999995</v>
          </cell>
          <cell r="R579">
            <v>1230.2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  <cell r="W579">
            <v>0</v>
          </cell>
          <cell r="X579">
            <v>0</v>
          </cell>
          <cell r="Y579">
            <v>0</v>
          </cell>
          <cell r="Z579">
            <v>0</v>
          </cell>
          <cell r="AA579">
            <v>0</v>
          </cell>
          <cell r="AB579">
            <v>0</v>
          </cell>
          <cell r="AC579">
            <v>7053.1</v>
          </cell>
          <cell r="AD579">
            <v>183.89999999999998</v>
          </cell>
          <cell r="AE579">
            <v>0</v>
          </cell>
          <cell r="AF579">
            <v>21.7</v>
          </cell>
          <cell r="AG579">
            <v>0</v>
          </cell>
          <cell r="AH579">
            <v>183.89999999999998</v>
          </cell>
          <cell r="AI579">
            <v>3489.3999999999996</v>
          </cell>
          <cell r="AJ579">
            <v>3715.4428399999993</v>
          </cell>
          <cell r="AK579">
            <v>492.49400000000003</v>
          </cell>
          <cell r="AL579">
            <v>630.06884000000002</v>
          </cell>
          <cell r="AM579">
            <v>267.40884000000011</v>
          </cell>
          <cell r="AN579">
            <v>3715.4428399999993</v>
          </cell>
        </row>
        <row r="580">
          <cell r="B580" t="str">
            <v>9.13.1</v>
          </cell>
          <cell r="C580" t="str">
            <v>госпошлина</v>
          </cell>
          <cell r="D580">
            <v>1577.2</v>
          </cell>
          <cell r="E580">
            <v>393.4</v>
          </cell>
          <cell r="F580">
            <v>466.4</v>
          </cell>
          <cell r="G580">
            <v>0</v>
          </cell>
          <cell r="H580">
            <v>717.40000000000009</v>
          </cell>
          <cell r="I580">
            <v>1577.2</v>
          </cell>
          <cell r="J580">
            <v>393.4</v>
          </cell>
          <cell r="K580">
            <v>466.3</v>
          </cell>
          <cell r="L580">
            <v>592.29999999999995</v>
          </cell>
          <cell r="M580">
            <v>125.2</v>
          </cell>
          <cell r="N580">
            <v>1577.2</v>
          </cell>
          <cell r="O580">
            <v>393.4</v>
          </cell>
          <cell r="P580">
            <v>466.3</v>
          </cell>
          <cell r="Q580">
            <v>592.29999999999995</v>
          </cell>
          <cell r="R580">
            <v>125.2</v>
          </cell>
          <cell r="S580">
            <v>0</v>
          </cell>
          <cell r="X580">
            <v>0</v>
          </cell>
          <cell r="AD580">
            <v>0</v>
          </cell>
          <cell r="AJ580">
            <v>4.2632564145606011E-14</v>
          </cell>
          <cell r="AK580">
            <v>0</v>
          </cell>
          <cell r="AL580">
            <v>9.9999999999965894E-2</v>
          </cell>
          <cell r="AM580">
            <v>-592.20000000000005</v>
          </cell>
          <cell r="AN580">
            <v>4.2632564145606011E-14</v>
          </cell>
        </row>
        <row r="581">
          <cell r="B581" t="str">
            <v>9.13.2</v>
          </cell>
          <cell r="C581" t="str">
            <v>профвзносы</v>
          </cell>
          <cell r="D581">
            <v>409.98</v>
          </cell>
          <cell r="E581">
            <v>0</v>
          </cell>
          <cell r="F581">
            <v>0</v>
          </cell>
          <cell r="G581">
            <v>0</v>
          </cell>
          <cell r="H581">
            <v>409.98</v>
          </cell>
          <cell r="I581">
            <v>410</v>
          </cell>
          <cell r="J581">
            <v>0</v>
          </cell>
          <cell r="K581">
            <v>0</v>
          </cell>
          <cell r="L581">
            <v>0</v>
          </cell>
          <cell r="M581">
            <v>410</v>
          </cell>
          <cell r="N581">
            <v>410</v>
          </cell>
          <cell r="O581">
            <v>0</v>
          </cell>
          <cell r="P581">
            <v>0</v>
          </cell>
          <cell r="R581">
            <v>410</v>
          </cell>
          <cell r="S581">
            <v>0</v>
          </cell>
          <cell r="X581">
            <v>0</v>
          </cell>
          <cell r="AD581">
            <v>0</v>
          </cell>
          <cell r="AJ581">
            <v>-1.999999999998181E-2</v>
          </cell>
          <cell r="AK581">
            <v>0</v>
          </cell>
          <cell r="AL581">
            <v>0</v>
          </cell>
          <cell r="AM581">
            <v>0</v>
          </cell>
          <cell r="AN581">
            <v>-1.999999999998181E-2</v>
          </cell>
        </row>
        <row r="582">
          <cell r="B582" t="str">
            <v>9.13.3</v>
          </cell>
          <cell r="C582" t="str">
            <v>мероприятия культурно-просветительного характера</v>
          </cell>
          <cell r="D582">
            <v>264.15480000000002</v>
          </cell>
          <cell r="E582">
            <v>0</v>
          </cell>
          <cell r="F582">
            <v>0</v>
          </cell>
          <cell r="G582">
            <v>0</v>
          </cell>
          <cell r="H582">
            <v>264.15480000000002</v>
          </cell>
          <cell r="I582">
            <v>130</v>
          </cell>
          <cell r="J582">
            <v>0</v>
          </cell>
          <cell r="K582">
            <v>0</v>
          </cell>
          <cell r="L582">
            <v>0</v>
          </cell>
          <cell r="M582">
            <v>130</v>
          </cell>
          <cell r="N582">
            <v>130</v>
          </cell>
          <cell r="O582">
            <v>0</v>
          </cell>
          <cell r="R582">
            <v>130</v>
          </cell>
          <cell r="S582">
            <v>0</v>
          </cell>
          <cell r="X582">
            <v>0</v>
          </cell>
          <cell r="AD582">
            <v>0</v>
          </cell>
          <cell r="AJ582">
            <v>134.15480000000002</v>
          </cell>
          <cell r="AK582">
            <v>0</v>
          </cell>
          <cell r="AL582">
            <v>0</v>
          </cell>
          <cell r="AM582">
            <v>0</v>
          </cell>
          <cell r="AN582">
            <v>134.15480000000002</v>
          </cell>
        </row>
        <row r="583">
          <cell r="B583" t="str">
            <v>9.13.4</v>
          </cell>
          <cell r="C583" t="str">
            <v>регистрация имущества</v>
          </cell>
          <cell r="D583">
            <v>977.30219999999997</v>
          </cell>
          <cell r="E583">
            <v>792.5</v>
          </cell>
          <cell r="F583">
            <v>80</v>
          </cell>
          <cell r="G583">
            <v>0</v>
          </cell>
          <cell r="H583">
            <v>104.80219999999997</v>
          </cell>
          <cell r="I583">
            <v>410</v>
          </cell>
          <cell r="J583">
            <v>300</v>
          </cell>
          <cell r="K583">
            <v>80</v>
          </cell>
          <cell r="L583">
            <v>0</v>
          </cell>
          <cell r="M583">
            <v>30</v>
          </cell>
          <cell r="N583">
            <v>410</v>
          </cell>
          <cell r="O583">
            <v>300</v>
          </cell>
          <cell r="P583">
            <v>80</v>
          </cell>
          <cell r="R583">
            <v>30</v>
          </cell>
          <cell r="S583">
            <v>0</v>
          </cell>
          <cell r="X583">
            <v>0</v>
          </cell>
          <cell r="AC583">
            <v>1215.8</v>
          </cell>
          <cell r="AD583">
            <v>0</v>
          </cell>
          <cell r="AI583">
            <v>723.3</v>
          </cell>
          <cell r="AJ583">
            <v>74.802199999999971</v>
          </cell>
          <cell r="AK583">
            <v>0</v>
          </cell>
          <cell r="AL583">
            <v>0</v>
          </cell>
          <cell r="AM583">
            <v>0</v>
          </cell>
          <cell r="AN583">
            <v>74.802199999999971</v>
          </cell>
        </row>
        <row r="584">
          <cell r="B584" t="str">
            <v>9.13.5</v>
          </cell>
          <cell r="C584" t="str">
            <v>работа со сми</v>
          </cell>
          <cell r="D584">
            <v>238.03819999999999</v>
          </cell>
          <cell r="E584">
            <v>0</v>
          </cell>
          <cell r="F584">
            <v>0</v>
          </cell>
          <cell r="G584">
            <v>238.01</v>
          </cell>
          <cell r="H584">
            <v>2.8199999999998226E-2</v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S584">
            <v>0</v>
          </cell>
          <cell r="X584">
            <v>0</v>
          </cell>
          <cell r="AC584">
            <v>0</v>
          </cell>
          <cell r="AD584">
            <v>0</v>
          </cell>
          <cell r="AJ584">
            <v>238.03819999999999</v>
          </cell>
          <cell r="AK584">
            <v>0</v>
          </cell>
          <cell r="AL584">
            <v>0</v>
          </cell>
          <cell r="AM584">
            <v>238.01</v>
          </cell>
          <cell r="AN584">
            <v>238.03819999999999</v>
          </cell>
        </row>
        <row r="585">
          <cell r="B585" t="str">
            <v>9.13.6</v>
          </cell>
          <cell r="C585" t="str">
            <v>командировочные</v>
          </cell>
          <cell r="D585">
            <v>1754.4639999999999</v>
          </cell>
          <cell r="E585">
            <v>1742.8</v>
          </cell>
          <cell r="F585">
            <v>0.1</v>
          </cell>
          <cell r="G585">
            <v>0</v>
          </cell>
          <cell r="H585">
            <v>11.564</v>
          </cell>
          <cell r="I585">
            <v>11.7</v>
          </cell>
          <cell r="J585">
            <v>0</v>
          </cell>
          <cell r="K585">
            <v>0</v>
          </cell>
          <cell r="L585">
            <v>0</v>
          </cell>
          <cell r="M585">
            <v>11.7</v>
          </cell>
          <cell r="N585">
            <v>11.7</v>
          </cell>
          <cell r="R585">
            <v>11.7</v>
          </cell>
          <cell r="S585">
            <v>0</v>
          </cell>
          <cell r="X585">
            <v>0</v>
          </cell>
          <cell r="AC585">
            <v>1742.8</v>
          </cell>
          <cell r="AD585">
            <v>0</v>
          </cell>
          <cell r="AJ585">
            <v>-3.5999999999999588E-2</v>
          </cell>
          <cell r="AK585">
            <v>0</v>
          </cell>
          <cell r="AL585">
            <v>0.1</v>
          </cell>
          <cell r="AM585">
            <v>0.1</v>
          </cell>
          <cell r="AN585">
            <v>-3.5999999999999588E-2</v>
          </cell>
        </row>
        <row r="586">
          <cell r="B586" t="str">
            <v>9.13.7</v>
          </cell>
          <cell r="C586" t="str">
            <v>межевание</v>
          </cell>
          <cell r="D586">
            <v>223.86</v>
          </cell>
          <cell r="E586">
            <v>0</v>
          </cell>
          <cell r="F586">
            <v>0</v>
          </cell>
          <cell r="G586">
            <v>0</v>
          </cell>
          <cell r="H586">
            <v>223.86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S586">
            <v>0</v>
          </cell>
          <cell r="X586">
            <v>0</v>
          </cell>
          <cell r="AC586">
            <v>752.4</v>
          </cell>
          <cell r="AD586">
            <v>0</v>
          </cell>
          <cell r="AI586">
            <v>752.4</v>
          </cell>
          <cell r="AJ586">
            <v>223.86</v>
          </cell>
          <cell r="AK586">
            <v>0</v>
          </cell>
          <cell r="AL586">
            <v>0</v>
          </cell>
          <cell r="AM586">
            <v>0</v>
          </cell>
          <cell r="AN586">
            <v>223.86</v>
          </cell>
        </row>
        <row r="587">
          <cell r="B587" t="str">
            <v>9.13.8</v>
          </cell>
          <cell r="C587" t="str">
            <v>выплаты к праздникам</v>
          </cell>
          <cell r="D587">
            <v>603.7288400000001</v>
          </cell>
          <cell r="E587">
            <v>492.49400000000003</v>
          </cell>
          <cell r="F587">
            <v>97.874840000000006</v>
          </cell>
          <cell r="G587">
            <v>13.33</v>
          </cell>
          <cell r="H587">
            <v>0.03</v>
          </cell>
          <cell r="I587">
            <v>0</v>
          </cell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S587">
            <v>0</v>
          </cell>
          <cell r="X587">
            <v>0</v>
          </cell>
          <cell r="AD587">
            <v>0</v>
          </cell>
          <cell r="AJ587">
            <v>603.7288400000001</v>
          </cell>
          <cell r="AK587">
            <v>492.49400000000003</v>
          </cell>
          <cell r="AL587">
            <v>590.36884000000009</v>
          </cell>
          <cell r="AM587">
            <v>603.69884000000013</v>
          </cell>
          <cell r="AN587">
            <v>603.7288400000001</v>
          </cell>
        </row>
        <row r="588">
          <cell r="B588" t="str">
            <v>9.13.9</v>
          </cell>
          <cell r="C588" t="str">
            <v>расходы АУ МРСК</v>
          </cell>
          <cell r="D588">
            <v>2436</v>
          </cell>
          <cell r="E588">
            <v>0</v>
          </cell>
          <cell r="F588">
            <v>0</v>
          </cell>
          <cell r="G588">
            <v>0</v>
          </cell>
          <cell r="H588">
            <v>2436</v>
          </cell>
          <cell r="I588">
            <v>0</v>
          </cell>
          <cell r="J588">
            <v>0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S588">
            <v>0</v>
          </cell>
          <cell r="X588">
            <v>0</v>
          </cell>
          <cell r="AD588">
            <v>0</v>
          </cell>
          <cell r="AJ588">
            <v>2436</v>
          </cell>
          <cell r="AK588">
            <v>0</v>
          </cell>
          <cell r="AL588">
            <v>0</v>
          </cell>
          <cell r="AM588">
            <v>0</v>
          </cell>
          <cell r="AN588">
            <v>2436</v>
          </cell>
        </row>
        <row r="589">
          <cell r="B589" t="str">
            <v>9.13.10</v>
          </cell>
          <cell r="C589" t="str">
            <v>Остальное (меньше 5% от суммы по строке)</v>
          </cell>
          <cell r="D589">
            <v>2490.6147999999989</v>
          </cell>
          <cell r="E589">
            <v>1673.4</v>
          </cell>
          <cell r="F589">
            <v>490.7</v>
          </cell>
          <cell r="G589">
            <v>0</v>
          </cell>
          <cell r="H589">
            <v>326.51479999999901</v>
          </cell>
          <cell r="I589">
            <v>1341.1999999999998</v>
          </cell>
          <cell r="J589">
            <v>345</v>
          </cell>
          <cell r="K589">
            <v>472.9</v>
          </cell>
          <cell r="L589">
            <v>0</v>
          </cell>
          <cell r="M589">
            <v>523.29999999999995</v>
          </cell>
          <cell r="N589">
            <v>1341.1999999999998</v>
          </cell>
          <cell r="O589">
            <v>345</v>
          </cell>
          <cell r="P589">
            <v>472.9</v>
          </cell>
          <cell r="R589">
            <v>523.29999999999995</v>
          </cell>
          <cell r="S589">
            <v>0</v>
          </cell>
          <cell r="X589">
            <v>0</v>
          </cell>
          <cell r="AC589">
            <v>3342.1</v>
          </cell>
          <cell r="AD589">
            <v>183.89999999999998</v>
          </cell>
          <cell r="AF589">
            <v>21.7</v>
          </cell>
          <cell r="AH589">
            <v>183.89999999999998</v>
          </cell>
          <cell r="AI589">
            <v>2013.7</v>
          </cell>
          <cell r="AJ589">
            <v>4.9147999999990475</v>
          </cell>
          <cell r="AL589">
            <v>39.500000000000014</v>
          </cell>
          <cell r="AM589">
            <v>17.800000000000015</v>
          </cell>
          <cell r="AN589">
            <v>4.9147999999990475</v>
          </cell>
        </row>
        <row r="591">
          <cell r="B591" t="str">
            <v>12.5</v>
          </cell>
          <cell r="C591" t="str">
            <v>Прочие платежи по инвестиционной деятельности</v>
          </cell>
          <cell r="D591">
            <v>0</v>
          </cell>
          <cell r="E591">
            <v>0</v>
          </cell>
          <cell r="F591">
            <v>0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B591">
            <v>0</v>
          </cell>
          <cell r="AC591">
            <v>0</v>
          </cell>
          <cell r="AD591">
            <v>0</v>
          </cell>
          <cell r="AE591">
            <v>0</v>
          </cell>
          <cell r="AF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  <cell r="AK591">
            <v>0</v>
          </cell>
          <cell r="AL591">
            <v>0</v>
          </cell>
          <cell r="AM591">
            <v>0</v>
          </cell>
          <cell r="AN591">
            <v>0</v>
          </cell>
        </row>
        <row r="592">
          <cell r="B592" t="str">
            <v>12.5.1</v>
          </cell>
          <cell r="C592" t="str">
            <v>N1 (наименование)</v>
          </cell>
          <cell r="D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S592">
            <v>0</v>
          </cell>
          <cell r="X592">
            <v>0</v>
          </cell>
          <cell r="AD592">
            <v>0</v>
          </cell>
          <cell r="AJ592">
            <v>0</v>
          </cell>
          <cell r="AK592">
            <v>0</v>
          </cell>
          <cell r="AL592">
            <v>0</v>
          </cell>
          <cell r="AM592">
            <v>0</v>
          </cell>
          <cell r="AN592">
            <v>0</v>
          </cell>
        </row>
        <row r="593">
          <cell r="B593" t="str">
            <v>12.5.2</v>
          </cell>
          <cell r="C593" t="str">
            <v>N2 (наименование)</v>
          </cell>
          <cell r="D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S593">
            <v>0</v>
          </cell>
          <cell r="X593">
            <v>0</v>
          </cell>
          <cell r="AD593">
            <v>0</v>
          </cell>
          <cell r="AJ593">
            <v>0</v>
          </cell>
          <cell r="AK593">
            <v>0</v>
          </cell>
          <cell r="AL593">
            <v>0</v>
          </cell>
          <cell r="AM593">
            <v>0</v>
          </cell>
          <cell r="AN593">
            <v>0</v>
          </cell>
        </row>
        <row r="594">
          <cell r="B594" t="str">
            <v>12.5.3</v>
          </cell>
          <cell r="C594" t="str">
            <v>N3 (наименование)</v>
          </cell>
          <cell r="D594">
            <v>0</v>
          </cell>
          <cell r="I594">
            <v>0</v>
          </cell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S594">
            <v>0</v>
          </cell>
          <cell r="X594">
            <v>0</v>
          </cell>
          <cell r="AD594">
            <v>0</v>
          </cell>
          <cell r="AJ594">
            <v>0</v>
          </cell>
          <cell r="AK594">
            <v>0</v>
          </cell>
          <cell r="AL594">
            <v>0</v>
          </cell>
          <cell r="AM594">
            <v>0</v>
          </cell>
          <cell r="AN594">
            <v>0</v>
          </cell>
        </row>
        <row r="595">
          <cell r="B595" t="str">
            <v>12.5.4</v>
          </cell>
          <cell r="C595" t="str">
            <v>N4 (наименование)</v>
          </cell>
          <cell r="D595">
            <v>0</v>
          </cell>
          <cell r="I595">
            <v>0</v>
          </cell>
          <cell r="J595">
            <v>0</v>
          </cell>
          <cell r="K595">
            <v>0</v>
          </cell>
          <cell r="L595">
            <v>0</v>
          </cell>
          <cell r="M595">
            <v>0</v>
          </cell>
          <cell r="N595">
            <v>0</v>
          </cell>
          <cell r="S595">
            <v>0</v>
          </cell>
          <cell r="X595">
            <v>0</v>
          </cell>
          <cell r="AD595">
            <v>0</v>
          </cell>
          <cell r="AJ595">
            <v>0</v>
          </cell>
          <cell r="AK595">
            <v>0</v>
          </cell>
          <cell r="AL595">
            <v>0</v>
          </cell>
          <cell r="AM595">
            <v>0</v>
          </cell>
          <cell r="AN595">
            <v>0</v>
          </cell>
        </row>
        <row r="596">
          <cell r="B596" t="str">
            <v>12.5.5</v>
          </cell>
          <cell r="C596" t="str">
            <v>N5 (наименование)</v>
          </cell>
          <cell r="D596">
            <v>0</v>
          </cell>
          <cell r="I596">
            <v>0</v>
          </cell>
          <cell r="J596">
            <v>0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  <cell r="S596">
            <v>0</v>
          </cell>
          <cell r="X596">
            <v>0</v>
          </cell>
          <cell r="AD596">
            <v>0</v>
          </cell>
          <cell r="AJ596">
            <v>0</v>
          </cell>
          <cell r="AK596">
            <v>0</v>
          </cell>
          <cell r="AL596">
            <v>0</v>
          </cell>
          <cell r="AM596">
            <v>0</v>
          </cell>
          <cell r="AN596">
            <v>0</v>
          </cell>
        </row>
        <row r="597">
          <cell r="B597" t="str">
            <v>12.5.6</v>
          </cell>
          <cell r="C597" t="str">
            <v>N6 (наименование)</v>
          </cell>
          <cell r="D597">
            <v>0</v>
          </cell>
          <cell r="I597">
            <v>0</v>
          </cell>
          <cell r="J597">
            <v>0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S597">
            <v>0</v>
          </cell>
          <cell r="X597">
            <v>0</v>
          </cell>
          <cell r="AD597">
            <v>0</v>
          </cell>
          <cell r="AJ597">
            <v>0</v>
          </cell>
          <cell r="AK597">
            <v>0</v>
          </cell>
          <cell r="AL597">
            <v>0</v>
          </cell>
          <cell r="AM597">
            <v>0</v>
          </cell>
          <cell r="AN597">
            <v>0</v>
          </cell>
        </row>
        <row r="598">
          <cell r="B598" t="str">
            <v>12.5.7</v>
          </cell>
          <cell r="C598" t="str">
            <v>N7 (наименование)</v>
          </cell>
          <cell r="D598">
            <v>0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S598">
            <v>0</v>
          </cell>
          <cell r="X598">
            <v>0</v>
          </cell>
          <cell r="AD598">
            <v>0</v>
          </cell>
          <cell r="AJ598">
            <v>0</v>
          </cell>
          <cell r="AK598">
            <v>0</v>
          </cell>
          <cell r="AL598">
            <v>0</v>
          </cell>
          <cell r="AM598">
            <v>0</v>
          </cell>
          <cell r="AN598">
            <v>0</v>
          </cell>
        </row>
        <row r="599">
          <cell r="B599" t="str">
            <v>12.5.8</v>
          </cell>
          <cell r="C599" t="str">
            <v>N8 (наименование)</v>
          </cell>
          <cell r="D599">
            <v>0</v>
          </cell>
          <cell r="I599">
            <v>0</v>
          </cell>
          <cell r="J599">
            <v>0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S599">
            <v>0</v>
          </cell>
          <cell r="X599">
            <v>0</v>
          </cell>
          <cell r="AD599">
            <v>0</v>
          </cell>
          <cell r="AJ599">
            <v>0</v>
          </cell>
          <cell r="AK599">
            <v>0</v>
          </cell>
          <cell r="AL599">
            <v>0</v>
          </cell>
          <cell r="AM599">
            <v>0</v>
          </cell>
          <cell r="AN599">
            <v>0</v>
          </cell>
        </row>
        <row r="600">
          <cell r="B600" t="str">
            <v>12.5.9</v>
          </cell>
          <cell r="C600" t="str">
            <v>N9 (наименование)</v>
          </cell>
          <cell r="D600">
            <v>0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S600">
            <v>0</v>
          </cell>
          <cell r="X600">
            <v>0</v>
          </cell>
          <cell r="AD600">
            <v>0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0</v>
          </cell>
        </row>
        <row r="601">
          <cell r="B601" t="str">
            <v>12.5.10</v>
          </cell>
          <cell r="C601" t="str">
            <v>Остальное (меньше 5% от суммы по строке)</v>
          </cell>
          <cell r="D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S601">
            <v>0</v>
          </cell>
          <cell r="X601">
            <v>0</v>
          </cell>
          <cell r="AD601">
            <v>0</v>
          </cell>
          <cell r="AJ601">
            <v>0</v>
          </cell>
          <cell r="AK601">
            <v>0</v>
          </cell>
          <cell r="AL601">
            <v>0</v>
          </cell>
          <cell r="AM601">
            <v>0</v>
          </cell>
          <cell r="AN601">
            <v>0</v>
          </cell>
        </row>
        <row r="603">
          <cell r="B603" t="str">
            <v>17</v>
          </cell>
          <cell r="C603" t="str">
            <v>Прочие платежи по финансовой деятельности</v>
          </cell>
          <cell r="D603">
            <v>0</v>
          </cell>
          <cell r="E603">
            <v>0</v>
          </cell>
          <cell r="F603">
            <v>0</v>
          </cell>
          <cell r="G603">
            <v>0</v>
          </cell>
          <cell r="H603">
            <v>0</v>
          </cell>
          <cell r="I603">
            <v>0</v>
          </cell>
          <cell r="J603">
            <v>0</v>
          </cell>
          <cell r="K603">
            <v>0</v>
          </cell>
          <cell r="L603">
            <v>0</v>
          </cell>
          <cell r="M603">
            <v>0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B603">
            <v>0</v>
          </cell>
          <cell r="AC603">
            <v>0</v>
          </cell>
          <cell r="AD603">
            <v>0</v>
          </cell>
          <cell r="AE603">
            <v>0</v>
          </cell>
          <cell r="AF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  <cell r="AK603">
            <v>0</v>
          </cell>
          <cell r="AL603">
            <v>0</v>
          </cell>
          <cell r="AM603">
            <v>0</v>
          </cell>
          <cell r="AN603">
            <v>0</v>
          </cell>
        </row>
        <row r="604">
          <cell r="B604" t="str">
            <v>17.1</v>
          </cell>
          <cell r="C604" t="str">
            <v>N1 (наименование)</v>
          </cell>
          <cell r="D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S604">
            <v>0</v>
          </cell>
          <cell r="X604">
            <v>0</v>
          </cell>
          <cell r="AD604">
            <v>0</v>
          </cell>
          <cell r="AJ604">
            <v>0</v>
          </cell>
          <cell r="AK604">
            <v>0</v>
          </cell>
          <cell r="AL604">
            <v>0</v>
          </cell>
          <cell r="AM604">
            <v>0</v>
          </cell>
          <cell r="AN604">
            <v>0</v>
          </cell>
        </row>
        <row r="605">
          <cell r="B605" t="str">
            <v>17.2</v>
          </cell>
          <cell r="C605" t="str">
            <v>N2 (наименование)</v>
          </cell>
          <cell r="D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S605">
            <v>0</v>
          </cell>
          <cell r="X605">
            <v>0</v>
          </cell>
          <cell r="AD605">
            <v>0</v>
          </cell>
          <cell r="AJ605">
            <v>0</v>
          </cell>
          <cell r="AK605">
            <v>0</v>
          </cell>
          <cell r="AL605">
            <v>0</v>
          </cell>
          <cell r="AM605">
            <v>0</v>
          </cell>
          <cell r="AN605">
            <v>0</v>
          </cell>
        </row>
        <row r="606">
          <cell r="B606" t="str">
            <v>17.3</v>
          </cell>
          <cell r="C606" t="str">
            <v>N3 (наименование)</v>
          </cell>
          <cell r="D606">
            <v>0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S606">
            <v>0</v>
          </cell>
          <cell r="X606">
            <v>0</v>
          </cell>
          <cell r="AD606">
            <v>0</v>
          </cell>
          <cell r="AJ606">
            <v>0</v>
          </cell>
          <cell r="AK606">
            <v>0</v>
          </cell>
          <cell r="AL606">
            <v>0</v>
          </cell>
          <cell r="AM606">
            <v>0</v>
          </cell>
          <cell r="AN606">
            <v>0</v>
          </cell>
        </row>
        <row r="607">
          <cell r="B607" t="str">
            <v>17.4</v>
          </cell>
          <cell r="C607" t="str">
            <v>N4 (наименование)</v>
          </cell>
          <cell r="D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S607">
            <v>0</v>
          </cell>
          <cell r="X607">
            <v>0</v>
          </cell>
          <cell r="AD607">
            <v>0</v>
          </cell>
          <cell r="AJ607">
            <v>0</v>
          </cell>
          <cell r="AK607">
            <v>0</v>
          </cell>
          <cell r="AL607">
            <v>0</v>
          </cell>
          <cell r="AM607">
            <v>0</v>
          </cell>
          <cell r="AN607">
            <v>0</v>
          </cell>
        </row>
        <row r="608">
          <cell r="B608" t="str">
            <v>17.5</v>
          </cell>
          <cell r="C608" t="str">
            <v>N5 (наименование)</v>
          </cell>
          <cell r="D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S608">
            <v>0</v>
          </cell>
          <cell r="X608">
            <v>0</v>
          </cell>
          <cell r="AD608">
            <v>0</v>
          </cell>
          <cell r="AJ608">
            <v>0</v>
          </cell>
          <cell r="AK608">
            <v>0</v>
          </cell>
          <cell r="AL608">
            <v>0</v>
          </cell>
          <cell r="AM608">
            <v>0</v>
          </cell>
          <cell r="AN608">
            <v>0</v>
          </cell>
        </row>
        <row r="609">
          <cell r="B609" t="str">
            <v>17.6</v>
          </cell>
          <cell r="C609" t="str">
            <v>N6 (наименование)</v>
          </cell>
          <cell r="D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S609">
            <v>0</v>
          </cell>
          <cell r="X609">
            <v>0</v>
          </cell>
          <cell r="AD609">
            <v>0</v>
          </cell>
          <cell r="AJ609">
            <v>0</v>
          </cell>
          <cell r="AK609">
            <v>0</v>
          </cell>
          <cell r="AL609">
            <v>0</v>
          </cell>
          <cell r="AM609">
            <v>0</v>
          </cell>
          <cell r="AN609">
            <v>0</v>
          </cell>
        </row>
        <row r="610">
          <cell r="B610" t="str">
            <v>17.7</v>
          </cell>
          <cell r="C610" t="str">
            <v>N7 (наименование)</v>
          </cell>
          <cell r="D610">
            <v>0</v>
          </cell>
          <cell r="I610">
            <v>0</v>
          </cell>
          <cell r="J610">
            <v>0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S610">
            <v>0</v>
          </cell>
          <cell r="X610">
            <v>0</v>
          </cell>
          <cell r="AD610">
            <v>0</v>
          </cell>
          <cell r="AJ610">
            <v>0</v>
          </cell>
          <cell r="AK610">
            <v>0</v>
          </cell>
          <cell r="AL610">
            <v>0</v>
          </cell>
          <cell r="AM610">
            <v>0</v>
          </cell>
          <cell r="AN610">
            <v>0</v>
          </cell>
        </row>
        <row r="611">
          <cell r="B611" t="str">
            <v>17.8</v>
          </cell>
          <cell r="C611" t="str">
            <v>N8 (наименование)</v>
          </cell>
          <cell r="D611">
            <v>0</v>
          </cell>
          <cell r="I611">
            <v>0</v>
          </cell>
          <cell r="J611">
            <v>0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S611">
            <v>0</v>
          </cell>
          <cell r="X611">
            <v>0</v>
          </cell>
          <cell r="AD611">
            <v>0</v>
          </cell>
          <cell r="AJ611">
            <v>0</v>
          </cell>
          <cell r="AK611">
            <v>0</v>
          </cell>
          <cell r="AL611">
            <v>0</v>
          </cell>
          <cell r="AM611">
            <v>0</v>
          </cell>
          <cell r="AN611">
            <v>0</v>
          </cell>
        </row>
        <row r="612">
          <cell r="B612" t="str">
            <v>17.9</v>
          </cell>
          <cell r="C612" t="str">
            <v>N9 (наименование)</v>
          </cell>
          <cell r="D612">
            <v>0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S612">
            <v>0</v>
          </cell>
          <cell r="X612">
            <v>0</v>
          </cell>
          <cell r="AD612">
            <v>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</row>
        <row r="613">
          <cell r="B613" t="str">
            <v>17.10</v>
          </cell>
          <cell r="C613" t="str">
            <v>Остальное (меньше 5% от суммы по строке)</v>
          </cell>
          <cell r="D613">
            <v>0</v>
          </cell>
          <cell r="I613">
            <v>0</v>
          </cell>
          <cell r="J613">
            <v>0</v>
          </cell>
          <cell r="K613">
            <v>0</v>
          </cell>
          <cell r="L613">
            <v>0</v>
          </cell>
          <cell r="M613">
            <v>0</v>
          </cell>
          <cell r="N613">
            <v>0</v>
          </cell>
          <cell r="S613">
            <v>0</v>
          </cell>
          <cell r="X613">
            <v>0</v>
          </cell>
          <cell r="AD613">
            <v>0</v>
          </cell>
          <cell r="AJ613">
            <v>0</v>
          </cell>
          <cell r="AK613">
            <v>0</v>
          </cell>
          <cell r="AL613">
            <v>0</v>
          </cell>
          <cell r="AM613">
            <v>0</v>
          </cell>
          <cell r="AN613">
            <v>0</v>
          </cell>
        </row>
        <row r="615">
          <cell r="B615" t="str">
            <v>12а.1</v>
          </cell>
          <cell r="C615" t="str">
            <v>ФИНАНСИРОВАНИЕ КРУПНЫХ И СРЕДНИХ ИНВЕСТИЦИОННЫХ ПРОЕКТОВ</v>
          </cell>
          <cell r="D615">
            <v>0</v>
          </cell>
          <cell r="E615">
            <v>0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V615">
            <v>0</v>
          </cell>
          <cell r="W615">
            <v>0</v>
          </cell>
          <cell r="X615">
            <v>0</v>
          </cell>
          <cell r="Y615">
            <v>0</v>
          </cell>
          <cell r="Z615">
            <v>0</v>
          </cell>
          <cell r="AA615">
            <v>0</v>
          </cell>
          <cell r="AB615">
            <v>0</v>
          </cell>
          <cell r="AC615">
            <v>0</v>
          </cell>
          <cell r="AD615">
            <v>0</v>
          </cell>
          <cell r="AE615">
            <v>0</v>
          </cell>
          <cell r="AF615">
            <v>0</v>
          </cell>
          <cell r="AG615">
            <v>0</v>
          </cell>
          <cell r="AH615">
            <v>0</v>
          </cell>
          <cell r="AI615">
            <v>0</v>
          </cell>
          <cell r="AJ615">
            <v>0</v>
          </cell>
          <cell r="AK615">
            <v>0</v>
          </cell>
          <cell r="AL615">
            <v>0</v>
          </cell>
          <cell r="AM615">
            <v>0</v>
          </cell>
          <cell r="AN615">
            <v>0</v>
          </cell>
        </row>
        <row r="616">
          <cell r="B616" t="str">
            <v>12а.1.1</v>
          </cell>
          <cell r="C616" t="str">
            <v>N1 (наименование)</v>
          </cell>
          <cell r="D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S616">
            <v>0</v>
          </cell>
          <cell r="X616">
            <v>0</v>
          </cell>
          <cell r="AD616">
            <v>0</v>
          </cell>
          <cell r="AJ616">
            <v>0</v>
          </cell>
          <cell r="AK616">
            <v>0</v>
          </cell>
          <cell r="AL616">
            <v>0</v>
          </cell>
          <cell r="AM616">
            <v>0</v>
          </cell>
          <cell r="AN616">
            <v>0</v>
          </cell>
        </row>
        <row r="617">
          <cell r="B617" t="str">
            <v>12а.1.2</v>
          </cell>
          <cell r="C617" t="str">
            <v>N2 (наименование)</v>
          </cell>
          <cell r="D617">
            <v>0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S617">
            <v>0</v>
          </cell>
          <cell r="X617">
            <v>0</v>
          </cell>
          <cell r="AD617">
            <v>0</v>
          </cell>
          <cell r="AJ617">
            <v>0</v>
          </cell>
          <cell r="AK617">
            <v>0</v>
          </cell>
          <cell r="AL617">
            <v>0</v>
          </cell>
          <cell r="AM617">
            <v>0</v>
          </cell>
          <cell r="AN617">
            <v>0</v>
          </cell>
        </row>
        <row r="618">
          <cell r="B618" t="str">
            <v>12а.1.3</v>
          </cell>
          <cell r="C618" t="str">
            <v>N3 (наименование)</v>
          </cell>
          <cell r="D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S618">
            <v>0</v>
          </cell>
          <cell r="X618">
            <v>0</v>
          </cell>
          <cell r="AD618">
            <v>0</v>
          </cell>
          <cell r="AJ618">
            <v>0</v>
          </cell>
          <cell r="AK618">
            <v>0</v>
          </cell>
          <cell r="AL618">
            <v>0</v>
          </cell>
          <cell r="AM618">
            <v>0</v>
          </cell>
          <cell r="AN618">
            <v>0</v>
          </cell>
        </row>
        <row r="619">
          <cell r="B619" t="str">
            <v>12а.1.4</v>
          </cell>
          <cell r="C619" t="str">
            <v>N4 (наименование)</v>
          </cell>
          <cell r="D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S619">
            <v>0</v>
          </cell>
          <cell r="X619">
            <v>0</v>
          </cell>
          <cell r="AD619">
            <v>0</v>
          </cell>
          <cell r="AJ619">
            <v>0</v>
          </cell>
          <cell r="AK619">
            <v>0</v>
          </cell>
          <cell r="AL619">
            <v>0</v>
          </cell>
          <cell r="AM619">
            <v>0</v>
          </cell>
          <cell r="AN619">
            <v>0</v>
          </cell>
        </row>
        <row r="620">
          <cell r="B620" t="str">
            <v>12а.1.5</v>
          </cell>
          <cell r="C620" t="str">
            <v>N5 (наименование)</v>
          </cell>
          <cell r="D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S620">
            <v>0</v>
          </cell>
          <cell r="X620">
            <v>0</v>
          </cell>
          <cell r="AD620">
            <v>0</v>
          </cell>
          <cell r="AJ620">
            <v>0</v>
          </cell>
          <cell r="AK620">
            <v>0</v>
          </cell>
          <cell r="AL620">
            <v>0</v>
          </cell>
          <cell r="AM620">
            <v>0</v>
          </cell>
          <cell r="AN620">
            <v>0</v>
          </cell>
        </row>
        <row r="621">
          <cell r="B621" t="str">
            <v>12а.1.6</v>
          </cell>
          <cell r="C621" t="str">
            <v>N6 (наименование)</v>
          </cell>
          <cell r="D621">
            <v>0</v>
          </cell>
          <cell r="I621">
            <v>0</v>
          </cell>
          <cell r="J621">
            <v>0</v>
          </cell>
          <cell r="K621">
            <v>0</v>
          </cell>
          <cell r="L621">
            <v>0</v>
          </cell>
          <cell r="M621">
            <v>0</v>
          </cell>
          <cell r="N621">
            <v>0</v>
          </cell>
          <cell r="S621">
            <v>0</v>
          </cell>
          <cell r="X621">
            <v>0</v>
          </cell>
          <cell r="AD621">
            <v>0</v>
          </cell>
          <cell r="AJ621">
            <v>0</v>
          </cell>
          <cell r="AK621">
            <v>0</v>
          </cell>
          <cell r="AL621">
            <v>0</v>
          </cell>
          <cell r="AM621">
            <v>0</v>
          </cell>
          <cell r="AN621">
            <v>0</v>
          </cell>
        </row>
        <row r="622">
          <cell r="B622" t="str">
            <v>12а.1.7</v>
          </cell>
          <cell r="C622" t="str">
            <v>N7 (наименование)</v>
          </cell>
          <cell r="D622">
            <v>0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S622">
            <v>0</v>
          </cell>
          <cell r="X622">
            <v>0</v>
          </cell>
          <cell r="AD622">
            <v>0</v>
          </cell>
          <cell r="AJ622">
            <v>0</v>
          </cell>
          <cell r="AK622">
            <v>0</v>
          </cell>
          <cell r="AL622">
            <v>0</v>
          </cell>
          <cell r="AM622">
            <v>0</v>
          </cell>
          <cell r="AN622">
            <v>0</v>
          </cell>
        </row>
        <row r="623">
          <cell r="B623" t="str">
            <v>12а.1.8</v>
          </cell>
          <cell r="C623" t="str">
            <v>N8 (наименование)</v>
          </cell>
          <cell r="D623">
            <v>0</v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  <cell r="S623">
            <v>0</v>
          </cell>
          <cell r="X623">
            <v>0</v>
          </cell>
          <cell r="AD623">
            <v>0</v>
          </cell>
          <cell r="AJ623">
            <v>0</v>
          </cell>
          <cell r="AK623">
            <v>0</v>
          </cell>
          <cell r="AL623">
            <v>0</v>
          </cell>
          <cell r="AM623">
            <v>0</v>
          </cell>
          <cell r="AN623">
            <v>0</v>
          </cell>
        </row>
        <row r="624">
          <cell r="B624" t="str">
            <v>12а.1.9</v>
          </cell>
          <cell r="C624" t="str">
            <v>N9 (наименование)</v>
          </cell>
          <cell r="D624">
            <v>0</v>
          </cell>
          <cell r="I624">
            <v>0</v>
          </cell>
          <cell r="J624">
            <v>0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S624">
            <v>0</v>
          </cell>
          <cell r="X624">
            <v>0</v>
          </cell>
          <cell r="AD624">
            <v>0</v>
          </cell>
          <cell r="AJ624">
            <v>0</v>
          </cell>
          <cell r="AK624">
            <v>0</v>
          </cell>
          <cell r="AL624">
            <v>0</v>
          </cell>
          <cell r="AM624">
            <v>0</v>
          </cell>
          <cell r="AN624">
            <v>0</v>
          </cell>
        </row>
        <row r="625">
          <cell r="B625" t="str">
            <v>12а.1.10</v>
          </cell>
          <cell r="C625" t="str">
            <v>N10 (наименование)</v>
          </cell>
          <cell r="D625">
            <v>0</v>
          </cell>
          <cell r="I625">
            <v>0</v>
          </cell>
          <cell r="J625">
            <v>0</v>
          </cell>
          <cell r="K625">
            <v>0</v>
          </cell>
          <cell r="L625">
            <v>0</v>
          </cell>
          <cell r="M625">
            <v>0</v>
          </cell>
          <cell r="N625">
            <v>0</v>
          </cell>
          <cell r="S625">
            <v>0</v>
          </cell>
          <cell r="X625">
            <v>0</v>
          </cell>
          <cell r="AD625">
            <v>0</v>
          </cell>
          <cell r="AJ625">
            <v>0</v>
          </cell>
          <cell r="AK625">
            <v>0</v>
          </cell>
          <cell r="AL625">
            <v>0</v>
          </cell>
          <cell r="AM625">
            <v>0</v>
          </cell>
          <cell r="AN625">
            <v>0</v>
          </cell>
        </row>
        <row r="626">
          <cell r="B626" t="str">
            <v>12а.1.11</v>
          </cell>
          <cell r="C626" t="str">
            <v>N11 (наименование)</v>
          </cell>
          <cell r="D626">
            <v>0</v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  <cell r="M626">
            <v>0</v>
          </cell>
          <cell r="N626">
            <v>0</v>
          </cell>
          <cell r="S626">
            <v>0</v>
          </cell>
          <cell r="X626">
            <v>0</v>
          </cell>
          <cell r="AD626">
            <v>0</v>
          </cell>
          <cell r="AJ626">
            <v>0</v>
          </cell>
          <cell r="AK626">
            <v>0</v>
          </cell>
          <cell r="AL626">
            <v>0</v>
          </cell>
          <cell r="AM626">
            <v>0</v>
          </cell>
          <cell r="AN626">
            <v>0</v>
          </cell>
        </row>
        <row r="627">
          <cell r="B627" t="str">
            <v>12а.1.12</v>
          </cell>
          <cell r="C627" t="str">
            <v>N12 (наименование)</v>
          </cell>
          <cell r="D627">
            <v>0</v>
          </cell>
          <cell r="I627">
            <v>0</v>
          </cell>
          <cell r="J627">
            <v>0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  <cell r="S627">
            <v>0</v>
          </cell>
          <cell r="X627">
            <v>0</v>
          </cell>
          <cell r="AD627">
            <v>0</v>
          </cell>
          <cell r="AJ627">
            <v>0</v>
          </cell>
          <cell r="AK627">
            <v>0</v>
          </cell>
          <cell r="AL627">
            <v>0</v>
          </cell>
          <cell r="AM627">
            <v>0</v>
          </cell>
          <cell r="AN627">
            <v>0</v>
          </cell>
        </row>
        <row r="628">
          <cell r="B628" t="str">
            <v>12а.1.13</v>
          </cell>
          <cell r="C628" t="str">
            <v>N13 (наименование)</v>
          </cell>
          <cell r="D628">
            <v>0</v>
          </cell>
          <cell r="I628">
            <v>0</v>
          </cell>
          <cell r="J628">
            <v>0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S628">
            <v>0</v>
          </cell>
          <cell r="X628">
            <v>0</v>
          </cell>
          <cell r="AD628">
            <v>0</v>
          </cell>
          <cell r="AJ628">
            <v>0</v>
          </cell>
          <cell r="AK628">
            <v>0</v>
          </cell>
          <cell r="AL628">
            <v>0</v>
          </cell>
          <cell r="AM628">
            <v>0</v>
          </cell>
          <cell r="AN628">
            <v>0</v>
          </cell>
        </row>
        <row r="629">
          <cell r="B629" t="str">
            <v>12а.1.14</v>
          </cell>
          <cell r="C629" t="str">
            <v>N14 (наименование)</v>
          </cell>
          <cell r="D629">
            <v>0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S629">
            <v>0</v>
          </cell>
          <cell r="X629">
            <v>0</v>
          </cell>
          <cell r="AD629">
            <v>0</v>
          </cell>
          <cell r="AJ629">
            <v>0</v>
          </cell>
          <cell r="AK629">
            <v>0</v>
          </cell>
          <cell r="AL629">
            <v>0</v>
          </cell>
          <cell r="AM629">
            <v>0</v>
          </cell>
          <cell r="AN629">
            <v>0</v>
          </cell>
        </row>
        <row r="630">
          <cell r="B630" t="str">
            <v>12а.1.15</v>
          </cell>
          <cell r="C630" t="str">
            <v>N15 (наименование)</v>
          </cell>
          <cell r="D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S630">
            <v>0</v>
          </cell>
          <cell r="X630">
            <v>0</v>
          </cell>
          <cell r="AD630">
            <v>0</v>
          </cell>
          <cell r="AJ630">
            <v>0</v>
          </cell>
          <cell r="AK630">
            <v>0</v>
          </cell>
          <cell r="AL630">
            <v>0</v>
          </cell>
          <cell r="AM630">
            <v>0</v>
          </cell>
          <cell r="AN630">
            <v>0</v>
          </cell>
        </row>
        <row r="631">
          <cell r="B631" t="str">
            <v>12а.1.16</v>
          </cell>
          <cell r="C631" t="str">
            <v>N16 (наименование)</v>
          </cell>
          <cell r="D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S631">
            <v>0</v>
          </cell>
          <cell r="X631">
            <v>0</v>
          </cell>
          <cell r="AD631">
            <v>0</v>
          </cell>
          <cell r="AJ631">
            <v>0</v>
          </cell>
          <cell r="AK631">
            <v>0</v>
          </cell>
          <cell r="AL631">
            <v>0</v>
          </cell>
          <cell r="AM631">
            <v>0</v>
          </cell>
          <cell r="AN631">
            <v>0</v>
          </cell>
        </row>
        <row r="632">
          <cell r="B632" t="str">
            <v>12а.1.17</v>
          </cell>
          <cell r="C632" t="str">
            <v>N17 (наименование)</v>
          </cell>
          <cell r="D632">
            <v>0</v>
          </cell>
          <cell r="I632">
            <v>0</v>
          </cell>
          <cell r="J632">
            <v>0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S632">
            <v>0</v>
          </cell>
          <cell r="X632">
            <v>0</v>
          </cell>
          <cell r="AD632">
            <v>0</v>
          </cell>
          <cell r="AJ632">
            <v>0</v>
          </cell>
          <cell r="AK632">
            <v>0</v>
          </cell>
          <cell r="AL632">
            <v>0</v>
          </cell>
          <cell r="AM632">
            <v>0</v>
          </cell>
          <cell r="AN632">
            <v>0</v>
          </cell>
        </row>
        <row r="633">
          <cell r="B633" t="str">
            <v>12а.1.18</v>
          </cell>
          <cell r="C633" t="str">
            <v>N18 (наименование)</v>
          </cell>
          <cell r="D633">
            <v>0</v>
          </cell>
          <cell r="I633">
            <v>0</v>
          </cell>
          <cell r="J633">
            <v>0</v>
          </cell>
          <cell r="K633">
            <v>0</v>
          </cell>
          <cell r="L633">
            <v>0</v>
          </cell>
          <cell r="M633">
            <v>0</v>
          </cell>
          <cell r="N633">
            <v>0</v>
          </cell>
          <cell r="S633">
            <v>0</v>
          </cell>
          <cell r="X633">
            <v>0</v>
          </cell>
          <cell r="AD633">
            <v>0</v>
          </cell>
          <cell r="AJ633">
            <v>0</v>
          </cell>
          <cell r="AK633">
            <v>0</v>
          </cell>
          <cell r="AL633">
            <v>0</v>
          </cell>
          <cell r="AM633">
            <v>0</v>
          </cell>
          <cell r="AN633">
            <v>0</v>
          </cell>
        </row>
        <row r="634">
          <cell r="B634" t="str">
            <v>12а.1.19</v>
          </cell>
          <cell r="C634" t="str">
            <v>N19 (наименование)</v>
          </cell>
          <cell r="D634">
            <v>0</v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S634">
            <v>0</v>
          </cell>
          <cell r="X634">
            <v>0</v>
          </cell>
          <cell r="AD634">
            <v>0</v>
          </cell>
          <cell r="AJ634">
            <v>0</v>
          </cell>
          <cell r="AK634">
            <v>0</v>
          </cell>
          <cell r="AL634">
            <v>0</v>
          </cell>
          <cell r="AM634">
            <v>0</v>
          </cell>
          <cell r="AN634">
            <v>0</v>
          </cell>
        </row>
        <row r="635">
          <cell r="B635" t="str">
            <v>12а.1.20</v>
          </cell>
          <cell r="C635" t="str">
            <v>N20 (наименование)</v>
          </cell>
          <cell r="D635">
            <v>0</v>
          </cell>
          <cell r="I635">
            <v>0</v>
          </cell>
          <cell r="J635">
            <v>0</v>
          </cell>
          <cell r="K635">
            <v>0</v>
          </cell>
          <cell r="L635">
            <v>0</v>
          </cell>
          <cell r="M635">
            <v>0</v>
          </cell>
          <cell r="N635">
            <v>0</v>
          </cell>
          <cell r="S635">
            <v>0</v>
          </cell>
          <cell r="X635">
            <v>0</v>
          </cell>
          <cell r="AD635">
            <v>0</v>
          </cell>
          <cell r="AJ635">
            <v>0</v>
          </cell>
          <cell r="AK635">
            <v>0</v>
          </cell>
          <cell r="AL635">
            <v>0</v>
          </cell>
          <cell r="AM635">
            <v>0</v>
          </cell>
          <cell r="AN635">
            <v>0</v>
          </cell>
        </row>
        <row r="637">
          <cell r="B637" t="str">
            <v>Показатели не вошедшие в формат бизнес-плана, 
но необходимые для формирования БП</v>
          </cell>
        </row>
        <row r="638">
          <cell r="E638" t="str">
            <v>ДПН план на 2008г.</v>
          </cell>
        </row>
        <row r="639">
          <cell r="B639" t="str">
            <v>№ п/п</v>
          </cell>
          <cell r="C639" t="str">
            <v>Наименование статей</v>
          </cell>
          <cell r="D639" t="str">
            <v>Выручка или возникновение прочих оснований для поступления</v>
          </cell>
          <cell r="I639" t="str">
            <v>Общий объем поступления (в т.ч. ДС и неденежные расчеты)</v>
          </cell>
          <cell r="N639" t="str">
            <v>в т.ч. поступление ДС</v>
          </cell>
          <cell r="S639" t="str">
            <v>в т.ч. неденежные расчеты</v>
          </cell>
          <cell r="X639" t="str">
            <v>Списание / восстановление задолженности</v>
          </cell>
          <cell r="AC639" t="str">
            <v>Активное сальдо (дебиторская задолженность)</v>
          </cell>
          <cell r="AI639" t="str">
            <v>Пассивное сальдо (КЗ и авансы полученные)</v>
          </cell>
        </row>
        <row r="640">
          <cell r="D640" t="str">
            <v>Итого за год</v>
          </cell>
          <cell r="E640" t="str">
            <v>В том числе по кварталам</v>
          </cell>
          <cell r="I640" t="str">
            <v>Итого за год</v>
          </cell>
          <cell r="J640" t="str">
            <v>В том числе по кварталам</v>
          </cell>
          <cell r="N640" t="str">
            <v>Итого за год</v>
          </cell>
          <cell r="O640" t="str">
            <v>В том числе по кварталам</v>
          </cell>
          <cell r="S640" t="str">
            <v>Итого за год</v>
          </cell>
          <cell r="T640" t="str">
            <v>В том числе по кварталам</v>
          </cell>
          <cell r="X640" t="str">
            <v>Итого за год</v>
          </cell>
          <cell r="Y640" t="str">
            <v>В том числе по кварталам</v>
          </cell>
          <cell r="AC640" t="str">
            <v>На начало года</v>
          </cell>
          <cell r="AD640" t="str">
            <v>На конец года</v>
          </cell>
          <cell r="AE640" t="str">
            <v>На конец периодов</v>
          </cell>
          <cell r="AI640" t="str">
            <v>На начало года</v>
          </cell>
          <cell r="AJ640" t="str">
            <v>На конец года</v>
          </cell>
          <cell r="AK640" t="str">
            <v>На конец периодов</v>
          </cell>
        </row>
        <row r="641">
          <cell r="E641" t="str">
            <v>I</v>
          </cell>
          <cell r="F641" t="str">
            <v>uu</v>
          </cell>
          <cell r="G641" t="str">
            <v>III</v>
          </cell>
          <cell r="H641" t="str">
            <v>IV</v>
          </cell>
          <cell r="J641" t="str">
            <v>I</v>
          </cell>
          <cell r="K641" t="str">
            <v>II</v>
          </cell>
          <cell r="L641" t="str">
            <v>III</v>
          </cell>
          <cell r="M641" t="str">
            <v>IV</v>
          </cell>
          <cell r="O641" t="str">
            <v>I</v>
          </cell>
          <cell r="P641" t="str">
            <v>II</v>
          </cell>
          <cell r="Q641" t="str">
            <v>III</v>
          </cell>
          <cell r="R641" t="str">
            <v>IV</v>
          </cell>
          <cell r="T641" t="str">
            <v>I</v>
          </cell>
          <cell r="U641" t="str">
            <v>II</v>
          </cell>
          <cell r="V641" t="str">
            <v>III</v>
          </cell>
          <cell r="W641" t="str">
            <v>IV</v>
          </cell>
          <cell r="Y641" t="str">
            <v>I</v>
          </cell>
          <cell r="Z641" t="str">
            <v>II</v>
          </cell>
          <cell r="AA641" t="str">
            <v>III</v>
          </cell>
          <cell r="AB641" t="str">
            <v>IV</v>
          </cell>
          <cell r="AE641" t="str">
            <v>I</v>
          </cell>
          <cell r="AF641" t="str">
            <v>II</v>
          </cell>
          <cell r="AG641" t="str">
            <v>III</v>
          </cell>
          <cell r="AH641" t="str">
            <v>IV</v>
          </cell>
          <cell r="AK641" t="str">
            <v>I</v>
          </cell>
          <cell r="AL641" t="str">
            <v>II</v>
          </cell>
          <cell r="AM641" t="str">
            <v>III</v>
          </cell>
          <cell r="AN641" t="str">
            <v>IV</v>
          </cell>
        </row>
        <row r="642">
          <cell r="B642">
            <v>1</v>
          </cell>
          <cell r="C642">
            <v>2</v>
          </cell>
          <cell r="D642">
            <v>3</v>
          </cell>
          <cell r="E642">
            <v>4</v>
          </cell>
          <cell r="F642">
            <v>5</v>
          </cell>
          <cell r="G642">
            <v>6</v>
          </cell>
          <cell r="H642">
            <v>7</v>
          </cell>
          <cell r="I642">
            <v>8</v>
          </cell>
          <cell r="J642">
            <v>9</v>
          </cell>
          <cell r="K642">
            <v>10</v>
          </cell>
          <cell r="L642">
            <v>11</v>
          </cell>
          <cell r="M642">
            <v>12</v>
          </cell>
          <cell r="N642">
            <v>13</v>
          </cell>
          <cell r="O642">
            <v>14</v>
          </cell>
          <cell r="P642">
            <v>15</v>
          </cell>
          <cell r="Q642">
            <v>16</v>
          </cell>
          <cell r="R642">
            <v>17</v>
          </cell>
          <cell r="S642">
            <v>18</v>
          </cell>
          <cell r="T642">
            <v>19</v>
          </cell>
          <cell r="U642">
            <v>20</v>
          </cell>
          <cell r="V642">
            <v>21</v>
          </cell>
          <cell r="W642">
            <v>22</v>
          </cell>
          <cell r="X642">
            <v>23</v>
          </cell>
          <cell r="Y642">
            <v>24</v>
          </cell>
          <cell r="Z642">
            <v>25</v>
          </cell>
          <cell r="AA642">
            <v>26</v>
          </cell>
          <cell r="AB642">
            <v>27</v>
          </cell>
          <cell r="AC642">
            <v>28</v>
          </cell>
          <cell r="AD642">
            <v>29</v>
          </cell>
          <cell r="AE642">
            <v>30</v>
          </cell>
          <cell r="AF642">
            <v>31</v>
          </cell>
          <cell r="AG642">
            <v>32</v>
          </cell>
          <cell r="AH642">
            <v>33</v>
          </cell>
          <cell r="AI642">
            <v>34</v>
          </cell>
          <cell r="AJ642">
            <v>35</v>
          </cell>
          <cell r="AK642">
            <v>36</v>
          </cell>
          <cell r="AL642">
            <v>37</v>
          </cell>
          <cell r="AM642">
            <v>38</v>
          </cell>
          <cell r="AN642">
            <v>39</v>
          </cell>
        </row>
        <row r="643">
          <cell r="C643" t="str">
            <v>Притоки  по кредитам и займам на технологическое присоединение</v>
          </cell>
        </row>
        <row r="644">
          <cell r="B644" t="str">
            <v>11.1.1.4.1</v>
          </cell>
          <cell r="C644" t="str">
            <v>в.т.ч Долгосрочные кредиты,относимые на технологическое присоединение</v>
          </cell>
        </row>
        <row r="645">
          <cell r="B645" t="str">
            <v>11.1.2.2.1</v>
          </cell>
          <cell r="C645" t="str">
            <v>в.т.ч Облигационный заем на технологические присоединения</v>
          </cell>
        </row>
        <row r="646">
          <cell r="B646" t="str">
            <v>11.1.2.3.1</v>
          </cell>
          <cell r="C646" t="str">
            <v xml:space="preserve"> в.т.ч Долгосрочные займы, относимые на технологическое присоединение</v>
          </cell>
        </row>
        <row r="647">
          <cell r="B647" t="str">
            <v>11.2.1.3.1</v>
          </cell>
          <cell r="C647" t="str">
            <v>в.т.ч Краткосрочные кредиты,относимые на технологическое присоединение</v>
          </cell>
        </row>
        <row r="648">
          <cell r="B648" t="str">
            <v>11.2.2.3.2</v>
          </cell>
          <cell r="C648" t="str">
            <v xml:space="preserve"> в.т.ч Краткосрочные займы, относимые на технологическое присоединение</v>
          </cell>
        </row>
        <row r="649">
          <cell r="B649" t="str">
            <v>11.2.3.1</v>
          </cell>
          <cell r="C649" t="str">
            <v xml:space="preserve"> в.т.ч Векселя для финансирования технологического присоединения</v>
          </cell>
        </row>
        <row r="650">
          <cell r="C650" t="str">
            <v>Оттоки  по кредитам и займам на технологическое присоединение</v>
          </cell>
        </row>
        <row r="651">
          <cell r="B651" t="str">
            <v>9.1.2.1</v>
          </cell>
          <cell r="C651" t="str">
            <v xml:space="preserve"> в.т.ч Проценты по долгосрочным кредитам на финансирование технологического присоединения</v>
          </cell>
        </row>
        <row r="652">
          <cell r="B652" t="str">
            <v>9.1.3.2</v>
          </cell>
          <cell r="C652" t="str">
            <v xml:space="preserve"> в.т.ч Проценты по краткосрочным кредитам на финансирование технологического присоединения</v>
          </cell>
        </row>
        <row r="653">
          <cell r="B653" t="str">
            <v>9.1.4.1</v>
          </cell>
          <cell r="C653" t="str">
            <v xml:space="preserve"> в.т.ч Проценты по долгосрочным займам на финансирование технологического присоединения</v>
          </cell>
        </row>
        <row r="654">
          <cell r="B654" t="str">
            <v>9.1.5.1</v>
          </cell>
          <cell r="C654" t="str">
            <v xml:space="preserve"> в.т.ч Проценты по краткосрочным займам на финансирование технологического присоединения</v>
          </cell>
        </row>
        <row r="655">
          <cell r="B655" t="str">
            <v>13.1.1.4.1</v>
          </cell>
          <cell r="C655" t="str">
            <v xml:space="preserve"> в.т.ч Долгосрочные кредиты,относимые на технологическое присоединение</v>
          </cell>
        </row>
        <row r="656">
          <cell r="B656" t="str">
            <v>13.1.2.2.1</v>
          </cell>
          <cell r="C656" t="str">
            <v xml:space="preserve"> в.т.ч Облигационный заем на технологические присоединения (выкуп)</v>
          </cell>
        </row>
        <row r="657">
          <cell r="B657" t="str">
            <v>13.1.2.3.1</v>
          </cell>
          <cell r="C657" t="str">
            <v xml:space="preserve"> в.т.ч Долгосрочные займы, относимые на технологическое присоединение</v>
          </cell>
        </row>
        <row r="658">
          <cell r="B658" t="str">
            <v>13.2.1.3.1</v>
          </cell>
          <cell r="C658" t="str">
            <v xml:space="preserve"> в.т.ч Краткосрочные кредиты,относимые на технологическое присоединение</v>
          </cell>
        </row>
        <row r="659">
          <cell r="B659" t="str">
            <v>13.2.2.2.1</v>
          </cell>
          <cell r="C659" t="str">
            <v xml:space="preserve"> в.т.ч Краткосрочные займы, относимые на технологическое присоединение</v>
          </cell>
        </row>
        <row r="660">
          <cell r="B660" t="str">
            <v>13.2.2.3.1</v>
          </cell>
          <cell r="C660" t="str">
            <v xml:space="preserve">     в.т.ч Векселя для финансирования технологического присоединения</v>
          </cell>
        </row>
        <row r="665">
          <cell r="B665">
            <v>1</v>
          </cell>
        </row>
        <row r="666">
          <cell r="B666">
            <v>2</v>
          </cell>
        </row>
        <row r="667">
          <cell r="B667">
            <v>3</v>
          </cell>
          <cell r="C667" t="str">
            <v>расш. стр.7.4.12</v>
          </cell>
          <cell r="D667">
            <v>115648.973781882</v>
          </cell>
          <cell r="E667">
            <v>29389.649939999999</v>
          </cell>
          <cell r="F667">
            <v>28013.391041882001</v>
          </cell>
          <cell r="G667">
            <v>0</v>
          </cell>
          <cell r="H667">
            <v>35484.364000000001</v>
          </cell>
          <cell r="I667">
            <v>98456.5</v>
          </cell>
          <cell r="J667">
            <v>21522.800000000003</v>
          </cell>
          <cell r="K667">
            <v>32072.5</v>
          </cell>
          <cell r="L667">
            <v>0</v>
          </cell>
          <cell r="M667">
            <v>44861.2</v>
          </cell>
          <cell r="N667">
            <v>98456.5</v>
          </cell>
          <cell r="O667">
            <v>21522.800000000003</v>
          </cell>
          <cell r="P667">
            <v>32072.5</v>
          </cell>
          <cell r="Q667">
            <v>0</v>
          </cell>
          <cell r="R667">
            <v>45012.899999999994</v>
          </cell>
          <cell r="S667">
            <v>0</v>
          </cell>
          <cell r="T667">
            <v>0</v>
          </cell>
          <cell r="U667">
            <v>0</v>
          </cell>
          <cell r="V667">
            <v>0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  <cell r="AB667">
            <v>0</v>
          </cell>
          <cell r="AC667">
            <v>12400.7</v>
          </cell>
          <cell r="AD667">
            <v>116.9</v>
          </cell>
          <cell r="AE667">
            <v>20224.900000000001</v>
          </cell>
          <cell r="AF667">
            <v>20463.200000000004</v>
          </cell>
          <cell r="AG667">
            <v>19053.200000000004</v>
          </cell>
          <cell r="AH667">
            <v>3536.2000000000003</v>
          </cell>
          <cell r="AI667">
            <v>20568.800000000003</v>
          </cell>
          <cell r="AJ667">
            <v>-6896.2510181179932</v>
          </cell>
          <cell r="AK667">
            <v>36259.849939999993</v>
          </cell>
          <cell r="AL667">
            <v>32439.040981882004</v>
          </cell>
          <cell r="AM667">
            <v>31029.040981882004</v>
          </cell>
          <cell r="AN667">
            <v>-6896.2510181179932</v>
          </cell>
        </row>
        <row r="668">
          <cell r="B668">
            <v>4</v>
          </cell>
          <cell r="C668" t="str">
            <v>Услуги по ТО автомобилей</v>
          </cell>
          <cell r="D668">
            <v>96619.343999999997</v>
          </cell>
          <cell r="E668">
            <v>25072.639999999999</v>
          </cell>
          <cell r="F668">
            <v>22991.119999999999</v>
          </cell>
          <cell r="H668">
            <v>314.58800000000002</v>
          </cell>
          <cell r="I668">
            <v>4885.3999999999996</v>
          </cell>
          <cell r="J668">
            <v>1350</v>
          </cell>
          <cell r="K668">
            <v>1296</v>
          </cell>
          <cell r="L668">
            <v>0</v>
          </cell>
          <cell r="M668">
            <v>2239.4</v>
          </cell>
          <cell r="N668">
            <v>4885.3999999999996</v>
          </cell>
          <cell r="O668">
            <v>1350</v>
          </cell>
          <cell r="P668">
            <v>1296</v>
          </cell>
          <cell r="R668">
            <v>2239.4</v>
          </cell>
          <cell r="S668">
            <v>0</v>
          </cell>
          <cell r="AD668">
            <v>0</v>
          </cell>
          <cell r="AE668">
            <v>121.6</v>
          </cell>
          <cell r="AJ668">
            <v>43492.948000000004</v>
          </cell>
          <cell r="AK668">
            <v>23844.239999999998</v>
          </cell>
          <cell r="AL668">
            <v>45417.760000000002</v>
          </cell>
          <cell r="AM668">
            <v>45417.760000000002</v>
          </cell>
          <cell r="AN668">
            <v>43492.948000000004</v>
          </cell>
        </row>
        <row r="669">
          <cell r="B669">
            <v>5</v>
          </cell>
          <cell r="C669" t="str">
            <v>услуги ООО "115"</v>
          </cell>
          <cell r="D669">
            <v>1196.8974819999999</v>
          </cell>
          <cell r="E669">
            <v>249.61011999999997</v>
          </cell>
          <cell r="F669">
            <v>357.28736200000003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  <cell r="P669">
            <v>0</v>
          </cell>
          <cell r="S669">
            <v>0</v>
          </cell>
          <cell r="AD669">
            <v>0</v>
          </cell>
          <cell r="AI669">
            <v>956.4</v>
          </cell>
          <cell r="AJ669">
            <v>1563.2974819999999</v>
          </cell>
          <cell r="AK669">
            <v>1206.0101199999999</v>
          </cell>
          <cell r="AL669">
            <v>1563.2974819999999</v>
          </cell>
          <cell r="AM669">
            <v>1563.2974819999999</v>
          </cell>
          <cell r="AN669">
            <v>1563.2974819999999</v>
          </cell>
        </row>
        <row r="670">
          <cell r="B670">
            <v>6</v>
          </cell>
          <cell r="C670" t="str">
            <v>Услуги рекламных агенств</v>
          </cell>
          <cell r="D670">
            <v>0</v>
          </cell>
          <cell r="E670">
            <v>0</v>
          </cell>
          <cell r="F670">
            <v>0</v>
          </cell>
          <cell r="I670">
            <v>1254.5</v>
          </cell>
          <cell r="J670">
            <v>0</v>
          </cell>
          <cell r="K670">
            <v>0</v>
          </cell>
          <cell r="L670">
            <v>0</v>
          </cell>
          <cell r="M670">
            <v>1254.5</v>
          </cell>
          <cell r="N670">
            <v>1254.5</v>
          </cell>
          <cell r="R670">
            <v>1254.5</v>
          </cell>
          <cell r="S670">
            <v>0</v>
          </cell>
          <cell r="AD670">
            <v>0</v>
          </cell>
          <cell r="AJ670">
            <v>-1254.5</v>
          </cell>
          <cell r="AK670">
            <v>0</v>
          </cell>
          <cell r="AL670">
            <v>0</v>
          </cell>
          <cell r="AM670">
            <v>0</v>
          </cell>
          <cell r="AN670">
            <v>-1254.5</v>
          </cell>
        </row>
        <row r="671">
          <cell r="B671">
            <v>7</v>
          </cell>
          <cell r="C671" t="str">
            <v>Услуги геодезических и гидрометеоролог. служб</v>
          </cell>
          <cell r="D671">
            <v>206.5</v>
          </cell>
          <cell r="E671">
            <v>0</v>
          </cell>
          <cell r="F671">
            <v>0</v>
          </cell>
          <cell r="I671">
            <v>0</v>
          </cell>
          <cell r="J671">
            <v>0</v>
          </cell>
          <cell r="K671">
            <v>0</v>
          </cell>
          <cell r="L671">
            <v>0</v>
          </cell>
          <cell r="M671">
            <v>0</v>
          </cell>
          <cell r="N671">
            <v>0</v>
          </cell>
          <cell r="S671">
            <v>0</v>
          </cell>
          <cell r="AD671">
            <v>0</v>
          </cell>
          <cell r="AJ671">
            <v>0</v>
          </cell>
          <cell r="AK671">
            <v>0</v>
          </cell>
          <cell r="AL671">
            <v>0</v>
          </cell>
          <cell r="AM671">
            <v>0</v>
          </cell>
          <cell r="AN671">
            <v>0</v>
          </cell>
        </row>
        <row r="672">
          <cell r="B672">
            <v>8</v>
          </cell>
          <cell r="C672" t="str">
            <v>Информационные услуги</v>
          </cell>
          <cell r="D672">
            <v>0</v>
          </cell>
          <cell r="E672">
            <v>0</v>
          </cell>
          <cell r="F672">
            <v>0</v>
          </cell>
          <cell r="H672">
            <v>261.95999999999998</v>
          </cell>
          <cell r="I672">
            <v>0</v>
          </cell>
          <cell r="J672">
            <v>0</v>
          </cell>
          <cell r="K672">
            <v>0</v>
          </cell>
          <cell r="L672">
            <v>0</v>
          </cell>
          <cell r="M672">
            <v>0</v>
          </cell>
          <cell r="N672">
            <v>0</v>
          </cell>
          <cell r="S672">
            <v>0</v>
          </cell>
          <cell r="AD672">
            <v>0</v>
          </cell>
          <cell r="AJ672">
            <v>261.95999999999998</v>
          </cell>
          <cell r="AK672">
            <v>0</v>
          </cell>
          <cell r="AL672">
            <v>0</v>
          </cell>
          <cell r="AM672">
            <v>0</v>
          </cell>
          <cell r="AN672">
            <v>261.95999999999998</v>
          </cell>
        </row>
        <row r="673">
          <cell r="B673">
            <v>9</v>
          </cell>
          <cell r="C673" t="str">
            <v>Услуги здравоохранения</v>
          </cell>
          <cell r="D673">
            <v>0</v>
          </cell>
          <cell r="E673">
            <v>0</v>
          </cell>
          <cell r="F673">
            <v>0</v>
          </cell>
          <cell r="H673">
            <v>587.99400000000003</v>
          </cell>
          <cell r="I673">
            <v>1793.7</v>
          </cell>
          <cell r="J673">
            <v>570</v>
          </cell>
          <cell r="K673">
            <v>564.20000000000005</v>
          </cell>
          <cell r="L673">
            <v>0</v>
          </cell>
          <cell r="M673">
            <v>659.5</v>
          </cell>
          <cell r="N673">
            <v>1793.7</v>
          </cell>
          <cell r="O673">
            <v>570</v>
          </cell>
          <cell r="P673">
            <v>564.20000000000005</v>
          </cell>
          <cell r="R673">
            <v>659.5</v>
          </cell>
          <cell r="S673">
            <v>0</v>
          </cell>
          <cell r="AD673">
            <v>0</v>
          </cell>
          <cell r="AJ673">
            <v>-1205.7060000000001</v>
          </cell>
          <cell r="AK673">
            <v>-570</v>
          </cell>
          <cell r="AL673">
            <v>-1134.2</v>
          </cell>
          <cell r="AM673">
            <v>-1134.2</v>
          </cell>
          <cell r="AN673">
            <v>-1205.7060000000001</v>
          </cell>
        </row>
        <row r="674">
          <cell r="B674">
            <v>10</v>
          </cell>
          <cell r="C674" t="str">
            <v>Услуги нотариальных учреждений</v>
          </cell>
          <cell r="D674">
            <v>235.34392</v>
          </cell>
          <cell r="E674">
            <v>58.520919999999997</v>
          </cell>
          <cell r="F674">
            <v>58.823</v>
          </cell>
          <cell r="I674">
            <v>0</v>
          </cell>
          <cell r="J674">
            <v>0</v>
          </cell>
          <cell r="K674">
            <v>0</v>
          </cell>
          <cell r="L674">
            <v>0</v>
          </cell>
          <cell r="M674">
            <v>0</v>
          </cell>
          <cell r="N674">
            <v>0</v>
          </cell>
          <cell r="S674">
            <v>0</v>
          </cell>
          <cell r="AD674">
            <v>0</v>
          </cell>
          <cell r="AJ674">
            <v>117.34392</v>
          </cell>
          <cell r="AK674">
            <v>58.520919999999997</v>
          </cell>
          <cell r="AL674">
            <v>117.34392</v>
          </cell>
          <cell r="AM674">
            <v>117.34392</v>
          </cell>
          <cell r="AN674">
            <v>117.34392</v>
          </cell>
        </row>
        <row r="675">
          <cell r="B675">
            <v>11</v>
          </cell>
          <cell r="C675" t="str">
            <v>Выплата пособия за первые 2 дня нетрудоспособности</v>
          </cell>
          <cell r="D675">
            <v>0</v>
          </cell>
          <cell r="E675">
            <v>0</v>
          </cell>
          <cell r="F675">
            <v>0</v>
          </cell>
          <cell r="I675">
            <v>354</v>
          </cell>
          <cell r="J675">
            <v>0</v>
          </cell>
          <cell r="K675">
            <v>354</v>
          </cell>
          <cell r="L675">
            <v>0</v>
          </cell>
          <cell r="M675">
            <v>0</v>
          </cell>
          <cell r="N675">
            <v>354</v>
          </cell>
          <cell r="P675">
            <v>354</v>
          </cell>
          <cell r="S675">
            <v>0</v>
          </cell>
          <cell r="AD675">
            <v>0</v>
          </cell>
          <cell r="AJ675">
            <v>-354</v>
          </cell>
          <cell r="AK675">
            <v>0</v>
          </cell>
          <cell r="AL675">
            <v>-354</v>
          </cell>
          <cell r="AM675">
            <v>-354</v>
          </cell>
          <cell r="AN675">
            <v>-354</v>
          </cell>
        </row>
        <row r="676">
          <cell r="B676">
            <v>12</v>
          </cell>
          <cell r="C676" t="str">
            <v>Взносы, вклады и иные обязательные платежи</v>
          </cell>
          <cell r="D676">
            <v>0</v>
          </cell>
          <cell r="E676">
            <v>0</v>
          </cell>
          <cell r="F676">
            <v>0</v>
          </cell>
          <cell r="I676">
            <v>0</v>
          </cell>
          <cell r="J676">
            <v>0</v>
          </cell>
          <cell r="K676">
            <v>0</v>
          </cell>
          <cell r="L676">
            <v>0</v>
          </cell>
          <cell r="M676">
            <v>0</v>
          </cell>
          <cell r="N676">
            <v>0</v>
          </cell>
          <cell r="S676">
            <v>0</v>
          </cell>
          <cell r="AD676">
            <v>0</v>
          </cell>
          <cell r="AJ676">
            <v>0</v>
          </cell>
          <cell r="AK676">
            <v>0</v>
          </cell>
          <cell r="AL676">
            <v>0</v>
          </cell>
          <cell r="AM676">
            <v>0</v>
          </cell>
          <cell r="AN676">
            <v>0</v>
          </cell>
        </row>
        <row r="677">
          <cell r="B677">
            <v>13</v>
          </cell>
          <cell r="C677" t="str">
            <v>Услуги сберкасс и узлов связи</v>
          </cell>
          <cell r="D677">
            <v>0</v>
          </cell>
          <cell r="E677">
            <v>0</v>
          </cell>
          <cell r="F677">
            <v>0</v>
          </cell>
          <cell r="I677">
            <v>0</v>
          </cell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S677">
            <v>0</v>
          </cell>
          <cell r="AD677">
            <v>0</v>
          </cell>
          <cell r="AJ677">
            <v>0</v>
          </cell>
          <cell r="AK677">
            <v>0</v>
          </cell>
          <cell r="AL677">
            <v>0</v>
          </cell>
          <cell r="AM677">
            <v>0</v>
          </cell>
          <cell r="AN677">
            <v>0</v>
          </cell>
        </row>
        <row r="678">
          <cell r="B678">
            <v>14</v>
          </cell>
          <cell r="C678" t="str">
            <v>Услуги  ИВО, ремонт выч.техники</v>
          </cell>
          <cell r="D678">
            <v>1757.2559999999999</v>
          </cell>
          <cell r="E678">
            <v>1757.2559999999999</v>
          </cell>
          <cell r="F678">
            <v>0</v>
          </cell>
          <cell r="I678">
            <v>282.60000000000002</v>
          </cell>
          <cell r="J678">
            <v>0</v>
          </cell>
          <cell r="K678">
            <v>282.60000000000002</v>
          </cell>
          <cell r="L678">
            <v>0</v>
          </cell>
          <cell r="M678">
            <v>0</v>
          </cell>
          <cell r="N678">
            <v>282.60000000000002</v>
          </cell>
          <cell r="O678">
            <v>0</v>
          </cell>
          <cell r="P678">
            <v>282.60000000000002</v>
          </cell>
          <cell r="S678">
            <v>0</v>
          </cell>
          <cell r="AD678">
            <v>0</v>
          </cell>
          <cell r="AJ678">
            <v>1474.6559999999999</v>
          </cell>
          <cell r="AK678">
            <v>1757.2559999999999</v>
          </cell>
          <cell r="AL678">
            <v>1474.6559999999999</v>
          </cell>
          <cell r="AM678">
            <v>1474.6559999999999</v>
          </cell>
          <cell r="AN678">
            <v>1474.6559999999999</v>
          </cell>
        </row>
        <row r="679">
          <cell r="B679">
            <v>15</v>
          </cell>
          <cell r="C679" t="str">
            <v>Консультационные услуги МРСК</v>
          </cell>
          <cell r="D679">
            <v>0</v>
          </cell>
          <cell r="E679">
            <v>0</v>
          </cell>
          <cell r="F679">
            <v>0</v>
          </cell>
          <cell r="I679">
            <v>0</v>
          </cell>
          <cell r="J679">
            <v>0</v>
          </cell>
          <cell r="K679">
            <v>0</v>
          </cell>
          <cell r="L679">
            <v>0</v>
          </cell>
          <cell r="M679">
            <v>0</v>
          </cell>
          <cell r="N679">
            <v>0</v>
          </cell>
          <cell r="S679">
            <v>0</v>
          </cell>
          <cell r="AD679">
            <v>0</v>
          </cell>
          <cell r="AJ679">
            <v>0</v>
          </cell>
          <cell r="AK679">
            <v>0</v>
          </cell>
          <cell r="AL679">
            <v>0</v>
          </cell>
          <cell r="AM679">
            <v>0</v>
          </cell>
          <cell r="AN679">
            <v>0</v>
          </cell>
        </row>
        <row r="680">
          <cell r="B680">
            <v>16</v>
          </cell>
          <cell r="C680" t="str">
            <v>Расходы на сертификацию электроэнергии, инспекционный контроль качества э/э</v>
          </cell>
          <cell r="D680">
            <v>7218.823459881999</v>
          </cell>
          <cell r="E680">
            <v>1268.2993999999999</v>
          </cell>
          <cell r="F680">
            <v>2500.7232598819996</v>
          </cell>
          <cell r="H680">
            <v>56.875999999999998</v>
          </cell>
          <cell r="I680">
            <v>750.5</v>
          </cell>
          <cell r="J680">
            <v>0</v>
          </cell>
          <cell r="K680">
            <v>750.5</v>
          </cell>
          <cell r="L680">
            <v>0</v>
          </cell>
          <cell r="M680">
            <v>0</v>
          </cell>
          <cell r="N680">
            <v>750.5</v>
          </cell>
          <cell r="P680">
            <v>750.5</v>
          </cell>
          <cell r="S680">
            <v>0</v>
          </cell>
          <cell r="AD680">
            <v>0</v>
          </cell>
          <cell r="AJ680">
            <v>3075.3986598819997</v>
          </cell>
          <cell r="AK680">
            <v>1268.2993999999999</v>
          </cell>
          <cell r="AL680">
            <v>3018.5226598819995</v>
          </cell>
          <cell r="AM680">
            <v>3018.5226598819995</v>
          </cell>
          <cell r="AN680">
            <v>3075.3986598819997</v>
          </cell>
        </row>
        <row r="681">
          <cell r="B681">
            <v>17</v>
          </cell>
          <cell r="C681" t="str">
            <v xml:space="preserve">Услуги аудиторских организаций -энергоаудит, экспетиза норматива потерь </v>
          </cell>
          <cell r="D681">
            <v>3327.6283199999998</v>
          </cell>
          <cell r="E681">
            <v>521.69569999999999</v>
          </cell>
          <cell r="F681">
            <v>560.86461999999995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  <cell r="S681">
            <v>0</v>
          </cell>
          <cell r="AD681">
            <v>0</v>
          </cell>
          <cell r="AJ681">
            <v>1082.56032</v>
          </cell>
          <cell r="AK681">
            <v>521.69569999999999</v>
          </cell>
          <cell r="AL681">
            <v>1082.56032</v>
          </cell>
          <cell r="AM681">
            <v>1082.56032</v>
          </cell>
          <cell r="AN681">
            <v>1082.56032</v>
          </cell>
        </row>
        <row r="682">
          <cell r="B682">
            <v>18</v>
          </cell>
          <cell r="C682" t="str">
            <v>расшифровка прочих работ и услуг сторонних организаций, в т.ч.услуги ОАО "КОРСИС"</v>
          </cell>
          <cell r="D682">
            <v>5087.1805999999997</v>
          </cell>
          <cell r="E682">
            <v>461.62780000000004</v>
          </cell>
          <cell r="F682">
            <v>1544.5728000000001</v>
          </cell>
          <cell r="H682">
            <v>24650.789999999997</v>
          </cell>
          <cell r="I682">
            <v>86455.3</v>
          </cell>
          <cell r="J682">
            <v>17018.400000000001</v>
          </cell>
          <cell r="K682">
            <v>28825.200000000001</v>
          </cell>
          <cell r="L682">
            <v>0</v>
          </cell>
          <cell r="M682">
            <v>40611.699999999997</v>
          </cell>
          <cell r="N682">
            <v>86455.3</v>
          </cell>
          <cell r="O682">
            <v>17018.400000000001</v>
          </cell>
          <cell r="P682">
            <v>28825.200000000001</v>
          </cell>
          <cell r="R682">
            <v>40611.699999999997</v>
          </cell>
          <cell r="S682">
            <v>0</v>
          </cell>
          <cell r="AC682">
            <v>2506.1</v>
          </cell>
          <cell r="AD682">
            <v>0</v>
          </cell>
          <cell r="AE682">
            <v>5624.3</v>
          </cell>
          <cell r="AF682">
            <v>5984.2</v>
          </cell>
          <cell r="AG682">
            <v>4574.2</v>
          </cell>
          <cell r="AI682">
            <v>19612.400000000001</v>
          </cell>
          <cell r="AJ682">
            <v>-42692.009399999995</v>
          </cell>
          <cell r="AK682">
            <v>6173.8277999999973</v>
          </cell>
          <cell r="AL682">
            <v>-20746.899400000002</v>
          </cell>
          <cell r="AM682">
            <v>-22156.899400000002</v>
          </cell>
          <cell r="AN682">
            <v>-42692.009399999995</v>
          </cell>
        </row>
        <row r="683">
          <cell r="B683">
            <v>19</v>
          </cell>
          <cell r="C683" t="str">
            <v xml:space="preserve">Услуги агентские </v>
          </cell>
          <cell r="D683">
            <v>0</v>
          </cell>
          <cell r="E683">
            <v>0</v>
          </cell>
          <cell r="F683">
            <v>0</v>
          </cell>
          <cell r="H683">
            <v>0</v>
          </cell>
          <cell r="I683">
            <v>2500</v>
          </cell>
          <cell r="J683">
            <v>2500</v>
          </cell>
          <cell r="K683">
            <v>0</v>
          </cell>
          <cell r="L683">
            <v>0</v>
          </cell>
          <cell r="M683">
            <v>0</v>
          </cell>
          <cell r="N683">
            <v>2500</v>
          </cell>
          <cell r="O683">
            <v>2500</v>
          </cell>
          <cell r="P683">
            <v>0</v>
          </cell>
          <cell r="S683">
            <v>0</v>
          </cell>
          <cell r="AD683">
            <v>0</v>
          </cell>
          <cell r="AE683">
            <v>4500</v>
          </cell>
          <cell r="AF683">
            <v>4500</v>
          </cell>
          <cell r="AG683">
            <v>4500</v>
          </cell>
          <cell r="AJ683">
            <v>-2500</v>
          </cell>
          <cell r="AK683">
            <v>2000</v>
          </cell>
          <cell r="AL683">
            <v>2000</v>
          </cell>
          <cell r="AM683">
            <v>2000</v>
          </cell>
          <cell r="AN683">
            <v>-2500</v>
          </cell>
        </row>
        <row r="684">
          <cell r="B684">
            <v>21</v>
          </cell>
          <cell r="C684" t="str">
            <v>мертвая ДЗ</v>
          </cell>
          <cell r="D684">
            <v>0</v>
          </cell>
          <cell r="E684">
            <v>0</v>
          </cell>
          <cell r="F684">
            <v>0</v>
          </cell>
          <cell r="H684">
            <v>0</v>
          </cell>
          <cell r="I684">
            <v>0</v>
          </cell>
          <cell r="J684">
            <v>0</v>
          </cell>
          <cell r="K684">
            <v>0</v>
          </cell>
          <cell r="L684">
            <v>0</v>
          </cell>
          <cell r="M684">
            <v>0</v>
          </cell>
          <cell r="N684">
            <v>0</v>
          </cell>
          <cell r="O684">
            <v>0</v>
          </cell>
          <cell r="P684">
            <v>0</v>
          </cell>
          <cell r="S684">
            <v>0</v>
          </cell>
          <cell r="AC684">
            <v>9894.6</v>
          </cell>
          <cell r="AD684">
            <v>0</v>
          </cell>
          <cell r="AE684">
            <v>9894.6</v>
          </cell>
          <cell r="AF684">
            <v>9894.6</v>
          </cell>
          <cell r="AG684">
            <v>9894.6</v>
          </cell>
          <cell r="AJ684">
            <v>-9894.6</v>
          </cell>
          <cell r="AK684">
            <v>0</v>
          </cell>
          <cell r="AL684">
            <v>0</v>
          </cell>
          <cell r="AM684">
            <v>0</v>
          </cell>
          <cell r="AN684">
            <v>-9894.6</v>
          </cell>
        </row>
        <row r="685">
          <cell r="C685" t="str">
            <v>тех обслуживание оборудования</v>
          </cell>
          <cell r="D685">
            <v>0</v>
          </cell>
          <cell r="E685">
            <v>0</v>
          </cell>
          <cell r="F685">
            <v>0</v>
          </cell>
          <cell r="H685">
            <v>0</v>
          </cell>
          <cell r="I685">
            <v>180.5</v>
          </cell>
          <cell r="J685">
            <v>84.4</v>
          </cell>
          <cell r="K685">
            <v>0</v>
          </cell>
          <cell r="L685">
            <v>0</v>
          </cell>
          <cell r="M685">
            <v>96.1</v>
          </cell>
          <cell r="N685">
            <v>180.5</v>
          </cell>
          <cell r="O685">
            <v>84.4</v>
          </cell>
          <cell r="R685">
            <v>96.1</v>
          </cell>
          <cell r="S685">
            <v>0</v>
          </cell>
          <cell r="AD685">
            <v>116.9</v>
          </cell>
          <cell r="AE685">
            <v>84.4</v>
          </cell>
          <cell r="AF685">
            <v>84.4</v>
          </cell>
          <cell r="AG685">
            <v>84.4</v>
          </cell>
          <cell r="AH685">
            <v>116.9</v>
          </cell>
          <cell r="AJ685">
            <v>-63.599999999999994</v>
          </cell>
          <cell r="AK685">
            <v>0</v>
          </cell>
          <cell r="AL685">
            <v>0</v>
          </cell>
          <cell r="AM685">
            <v>0</v>
          </cell>
          <cell r="AN685">
            <v>-63.599999999999994</v>
          </cell>
        </row>
        <row r="686">
          <cell r="C686" t="str">
            <v>прочие</v>
          </cell>
          <cell r="H686">
            <v>9612.1560000000009</v>
          </cell>
          <cell r="R686">
            <v>151.69999999999999</v>
          </cell>
        </row>
        <row r="687">
          <cell r="C687" t="str">
            <v>НДС с авансов полученных</v>
          </cell>
          <cell r="AH687">
            <v>3419.3</v>
          </cell>
        </row>
        <row r="688">
          <cell r="B688">
            <v>21</v>
          </cell>
          <cell r="C688" t="str">
            <v>расш.стр.7.13</v>
          </cell>
          <cell r="D688">
            <v>19681.65424</v>
          </cell>
          <cell r="E688">
            <v>3008.9752199999998</v>
          </cell>
          <cell r="F688">
            <v>4861.5634199999995</v>
          </cell>
          <cell r="G688">
            <v>0</v>
          </cell>
          <cell r="H688">
            <v>2230.672</v>
          </cell>
          <cell r="I688">
            <v>5677</v>
          </cell>
          <cell r="J688">
            <v>2203.3000000000002</v>
          </cell>
          <cell r="K688">
            <v>1849.1</v>
          </cell>
          <cell r="L688">
            <v>0</v>
          </cell>
          <cell r="M688">
            <v>1624.6</v>
          </cell>
          <cell r="N688">
            <v>5677</v>
          </cell>
          <cell r="O688">
            <v>2203.3000000000002</v>
          </cell>
          <cell r="P688">
            <v>1849.1</v>
          </cell>
          <cell r="Q688">
            <v>0</v>
          </cell>
          <cell r="R688">
            <v>1624.6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  <cell r="AA688">
            <v>0</v>
          </cell>
          <cell r="AB688">
            <v>0</v>
          </cell>
          <cell r="AC688">
            <v>0</v>
          </cell>
          <cell r="AD688">
            <v>315.8</v>
          </cell>
          <cell r="AE688">
            <v>3589.6000000000004</v>
          </cell>
          <cell r="AF688">
            <v>2694.6</v>
          </cell>
          <cell r="AG688">
            <v>2781.4</v>
          </cell>
          <cell r="AH688">
            <v>315.8</v>
          </cell>
          <cell r="AI688">
            <v>2077</v>
          </cell>
          <cell r="AJ688">
            <v>5439.12464</v>
          </cell>
          <cell r="AK688">
            <v>6472.2752199999995</v>
          </cell>
          <cell r="AL688">
            <v>8589.7386399999996</v>
          </cell>
          <cell r="AM688">
            <v>8676.5386399999988</v>
          </cell>
          <cell r="AN688">
            <v>5439.12464</v>
          </cell>
        </row>
        <row r="689">
          <cell r="B689">
            <v>22</v>
          </cell>
          <cell r="C689" t="str">
            <v>Затраты на охрану труда</v>
          </cell>
          <cell r="D689">
            <v>2654.9468999999999</v>
          </cell>
          <cell r="E689">
            <v>1306.6741799999998</v>
          </cell>
          <cell r="F689">
            <v>221.25471999999996</v>
          </cell>
          <cell r="H689">
            <v>140.892</v>
          </cell>
          <cell r="I689">
            <v>750.5</v>
          </cell>
          <cell r="J689">
            <v>750.5</v>
          </cell>
          <cell r="K689">
            <v>0</v>
          </cell>
          <cell r="L689">
            <v>0</v>
          </cell>
          <cell r="M689">
            <v>0</v>
          </cell>
          <cell r="N689">
            <v>750.5</v>
          </cell>
          <cell r="O689">
            <v>750.5</v>
          </cell>
          <cell r="P689">
            <v>0</v>
          </cell>
          <cell r="AD689">
            <v>0</v>
          </cell>
          <cell r="AE689">
            <v>382.3</v>
          </cell>
          <cell r="AJ689">
            <v>918.32089999999971</v>
          </cell>
          <cell r="AK689">
            <v>938.47417999999971</v>
          </cell>
          <cell r="AL689">
            <v>777.42889999999966</v>
          </cell>
          <cell r="AM689">
            <v>777.42889999999966</v>
          </cell>
          <cell r="AN689">
            <v>918.32089999999971</v>
          </cell>
        </row>
        <row r="690">
          <cell r="B690">
            <v>23</v>
          </cell>
          <cell r="C690" t="str">
            <v>Расходы по техническому обслуживанию</v>
          </cell>
          <cell r="D690">
            <v>0</v>
          </cell>
          <cell r="E690">
            <v>0</v>
          </cell>
          <cell r="F690">
            <v>0</v>
          </cell>
          <cell r="I690">
            <v>304.60000000000002</v>
          </cell>
          <cell r="J690">
            <v>0</v>
          </cell>
          <cell r="K690">
            <v>171.1</v>
          </cell>
          <cell r="L690">
            <v>0</v>
          </cell>
          <cell r="M690">
            <v>133.5</v>
          </cell>
          <cell r="N690">
            <v>304.60000000000002</v>
          </cell>
          <cell r="O690">
            <v>0</v>
          </cell>
          <cell r="P690">
            <v>171.1</v>
          </cell>
          <cell r="R690">
            <v>133.5</v>
          </cell>
          <cell r="AD690">
            <v>0</v>
          </cell>
          <cell r="AJ690">
            <v>-304.60000000000002</v>
          </cell>
          <cell r="AK690">
            <v>0</v>
          </cell>
          <cell r="AL690">
            <v>-171.1</v>
          </cell>
          <cell r="AM690">
            <v>-171.1</v>
          </cell>
          <cell r="AN690">
            <v>-304.60000000000002</v>
          </cell>
        </row>
        <row r="691">
          <cell r="B691">
            <v>24</v>
          </cell>
          <cell r="C691" t="str">
            <v>Лицензирование, получение сертификатов</v>
          </cell>
          <cell r="D691">
            <v>0</v>
          </cell>
          <cell r="E691">
            <v>0</v>
          </cell>
          <cell r="F691">
            <v>0</v>
          </cell>
          <cell r="H691">
            <v>28.673999999999999</v>
          </cell>
          <cell r="I691">
            <v>0</v>
          </cell>
          <cell r="J691">
            <v>0</v>
          </cell>
          <cell r="K691">
            <v>0</v>
          </cell>
          <cell r="L691">
            <v>0</v>
          </cell>
          <cell r="M691">
            <v>0</v>
          </cell>
          <cell r="N691">
            <v>0</v>
          </cell>
          <cell r="O691">
            <v>0</v>
          </cell>
          <cell r="P691">
            <v>0</v>
          </cell>
          <cell r="AD691">
            <v>0</v>
          </cell>
          <cell r="AJ691">
            <v>28.673999999999999</v>
          </cell>
          <cell r="AK691">
            <v>0</v>
          </cell>
          <cell r="AL691">
            <v>0</v>
          </cell>
          <cell r="AM691">
            <v>0</v>
          </cell>
          <cell r="AN691">
            <v>28.673999999999999</v>
          </cell>
        </row>
        <row r="692">
          <cell r="B692">
            <v>25</v>
          </cell>
          <cell r="C692" t="str">
            <v>Канцелярские товары</v>
          </cell>
          <cell r="D692">
            <v>101.32305999999998</v>
          </cell>
          <cell r="E692">
            <v>3.6615399999999996</v>
          </cell>
          <cell r="F692">
            <v>2.6715199999999997</v>
          </cell>
          <cell r="H692">
            <v>199.65599999999998</v>
          </cell>
          <cell r="I692">
            <v>90</v>
          </cell>
          <cell r="J692">
            <v>90</v>
          </cell>
          <cell r="K692">
            <v>0</v>
          </cell>
          <cell r="L692">
            <v>0</v>
          </cell>
          <cell r="M692">
            <v>0</v>
          </cell>
          <cell r="N692">
            <v>90</v>
          </cell>
          <cell r="O692">
            <v>90</v>
          </cell>
          <cell r="AD692">
            <v>0</v>
          </cell>
          <cell r="AJ692">
            <v>115.98905999999998</v>
          </cell>
          <cell r="AK692">
            <v>-86.338459999999998</v>
          </cell>
          <cell r="AL692">
            <v>-83.666939999999997</v>
          </cell>
          <cell r="AM692">
            <v>-83.666939999999997</v>
          </cell>
          <cell r="AN692">
            <v>115.98905999999998</v>
          </cell>
        </row>
        <row r="693">
          <cell r="B693">
            <v>26</v>
          </cell>
          <cell r="C693" t="str">
            <v>Приобретение технической литературы, подписка</v>
          </cell>
          <cell r="D693">
            <v>1402.3816199999999</v>
          </cell>
          <cell r="E693">
            <v>194.16664</v>
          </cell>
          <cell r="F693">
            <v>441.21497999999997</v>
          </cell>
          <cell r="H693">
            <v>384.68</v>
          </cell>
          <cell r="I693">
            <v>0</v>
          </cell>
          <cell r="J693">
            <v>0</v>
          </cell>
          <cell r="K693">
            <v>0</v>
          </cell>
          <cell r="L693">
            <v>0</v>
          </cell>
          <cell r="M693">
            <v>0</v>
          </cell>
          <cell r="N693">
            <v>0</v>
          </cell>
          <cell r="O693">
            <v>0</v>
          </cell>
          <cell r="P693">
            <v>0</v>
          </cell>
          <cell r="AD693">
            <v>0</v>
          </cell>
          <cell r="AJ693">
            <v>1020.0616199999999</v>
          </cell>
          <cell r="AK693">
            <v>194.16664</v>
          </cell>
          <cell r="AL693">
            <v>635.38162</v>
          </cell>
          <cell r="AM693">
            <v>635.38162</v>
          </cell>
          <cell r="AN693">
            <v>1020.0616199999999</v>
          </cell>
        </row>
        <row r="694">
          <cell r="B694">
            <v>27</v>
          </cell>
          <cell r="C694" t="str">
            <v>Арендные платежи</v>
          </cell>
          <cell r="D694">
            <v>0</v>
          </cell>
          <cell r="E694">
            <v>0</v>
          </cell>
          <cell r="F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  <cell r="AD694">
            <v>0</v>
          </cell>
          <cell r="AJ694">
            <v>0</v>
          </cell>
          <cell r="AK694">
            <v>0</v>
          </cell>
          <cell r="AL694">
            <v>0</v>
          </cell>
          <cell r="AM694">
            <v>0</v>
          </cell>
          <cell r="AN694">
            <v>0</v>
          </cell>
        </row>
        <row r="695">
          <cell r="B695">
            <v>28</v>
          </cell>
          <cell r="C695" t="str">
            <v>Плата за услуги по траспортировке</v>
          </cell>
          <cell r="D695">
            <v>358.01671999999996</v>
          </cell>
          <cell r="E695">
            <v>109.99015999999997</v>
          </cell>
          <cell r="F695">
            <v>84.006559999999965</v>
          </cell>
          <cell r="I695">
            <v>0</v>
          </cell>
          <cell r="J695">
            <v>0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AD695">
            <v>0</v>
          </cell>
          <cell r="AJ695">
            <v>193.99671999999993</v>
          </cell>
          <cell r="AK695">
            <v>109.99015999999997</v>
          </cell>
          <cell r="AL695">
            <v>193.99671999999993</v>
          </cell>
          <cell r="AM695">
            <v>193.99671999999993</v>
          </cell>
          <cell r="AN695">
            <v>193.99671999999993</v>
          </cell>
        </row>
        <row r="696">
          <cell r="B696">
            <v>29</v>
          </cell>
          <cell r="C696" t="str">
            <v>Содержание РЭК, ТУГЭН</v>
          </cell>
          <cell r="D696">
            <v>0</v>
          </cell>
          <cell r="E696">
            <v>0</v>
          </cell>
          <cell r="F696">
            <v>0</v>
          </cell>
          <cell r="I696">
            <v>0</v>
          </cell>
          <cell r="J696">
            <v>0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AD696">
            <v>0</v>
          </cell>
          <cell r="AJ696">
            <v>0</v>
          </cell>
          <cell r="AK696">
            <v>0</v>
          </cell>
          <cell r="AL696">
            <v>0</v>
          </cell>
          <cell r="AM696">
            <v>0</v>
          </cell>
          <cell r="AN696">
            <v>0</v>
          </cell>
        </row>
        <row r="697">
          <cell r="B697">
            <v>30</v>
          </cell>
          <cell r="C697" t="str">
            <v>Затраты на создание ремонтного фонда</v>
          </cell>
          <cell r="D697">
            <v>0</v>
          </cell>
          <cell r="E697">
            <v>0</v>
          </cell>
          <cell r="F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AD697">
            <v>0</v>
          </cell>
          <cell r="AJ697">
            <v>0</v>
          </cell>
          <cell r="AK697">
            <v>0</v>
          </cell>
          <cell r="AL697">
            <v>0</v>
          </cell>
          <cell r="AM697">
            <v>0</v>
          </cell>
          <cell r="AN697">
            <v>0</v>
          </cell>
        </row>
        <row r="698">
          <cell r="B698">
            <v>31</v>
          </cell>
          <cell r="C698" t="str">
            <v>Затраты на внедрение системы менеджмента качества (СМК)</v>
          </cell>
          <cell r="D698">
            <v>0</v>
          </cell>
          <cell r="E698">
            <v>0</v>
          </cell>
          <cell r="F698">
            <v>0</v>
          </cell>
          <cell r="I698">
            <v>1450</v>
          </cell>
          <cell r="J698">
            <v>0</v>
          </cell>
          <cell r="K698">
            <v>1450</v>
          </cell>
          <cell r="L698">
            <v>0</v>
          </cell>
          <cell r="M698">
            <v>0</v>
          </cell>
          <cell r="N698">
            <v>1450</v>
          </cell>
          <cell r="O698">
            <v>0</v>
          </cell>
          <cell r="P698">
            <v>1450</v>
          </cell>
          <cell r="AD698">
            <v>0</v>
          </cell>
          <cell r="AJ698">
            <v>-1450</v>
          </cell>
          <cell r="AK698">
            <v>0</v>
          </cell>
          <cell r="AL698">
            <v>-1450</v>
          </cell>
          <cell r="AM698">
            <v>-1450</v>
          </cell>
          <cell r="AN698">
            <v>-1450</v>
          </cell>
        </row>
        <row r="699">
          <cell r="B699">
            <v>32</v>
          </cell>
          <cell r="C699" t="str">
            <v>Почтово-телеграфные расходы</v>
          </cell>
          <cell r="D699">
            <v>0</v>
          </cell>
          <cell r="E699">
            <v>0</v>
          </cell>
          <cell r="F699">
            <v>0</v>
          </cell>
          <cell r="H699">
            <v>4.484</v>
          </cell>
          <cell r="I699">
            <v>1222.8</v>
          </cell>
          <cell r="J699">
            <v>614</v>
          </cell>
          <cell r="K699">
            <v>0</v>
          </cell>
          <cell r="L699">
            <v>0</v>
          </cell>
          <cell r="M699">
            <v>608.79999999999995</v>
          </cell>
          <cell r="N699">
            <v>1222.8</v>
          </cell>
          <cell r="O699">
            <v>614</v>
          </cell>
          <cell r="R699">
            <v>608.79999999999995</v>
          </cell>
          <cell r="AD699">
            <v>315.8</v>
          </cell>
          <cell r="AE699">
            <v>566.5</v>
          </cell>
          <cell r="AF699">
            <v>519</v>
          </cell>
          <cell r="AG699">
            <v>471.5</v>
          </cell>
          <cell r="AH699">
            <v>315.8</v>
          </cell>
          <cell r="AJ699">
            <v>-902.51599999999985</v>
          </cell>
          <cell r="AK699">
            <v>-47.5</v>
          </cell>
          <cell r="AL699">
            <v>-95</v>
          </cell>
          <cell r="AM699">
            <v>-142.5</v>
          </cell>
          <cell r="AN699">
            <v>-902.51599999999985</v>
          </cell>
        </row>
        <row r="700">
          <cell r="B700">
            <v>33</v>
          </cell>
          <cell r="C700" t="str">
            <v>Расходы на реформирование</v>
          </cell>
          <cell r="D700">
            <v>1796.7470599999999</v>
          </cell>
          <cell r="E700">
            <v>592.87329999999997</v>
          </cell>
          <cell r="F700">
            <v>413.27376000000004</v>
          </cell>
          <cell r="I700">
            <v>0</v>
          </cell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AD700">
            <v>0</v>
          </cell>
          <cell r="AJ700">
            <v>1006.14706</v>
          </cell>
          <cell r="AK700">
            <v>592.87329999999997</v>
          </cell>
          <cell r="AL700">
            <v>1006.14706</v>
          </cell>
          <cell r="AM700">
            <v>1006.14706</v>
          </cell>
          <cell r="AN700">
            <v>1006.14706</v>
          </cell>
        </row>
        <row r="701">
          <cell r="B701">
            <v>34</v>
          </cell>
          <cell r="C701" t="str">
            <v>плата ОГУП</v>
          </cell>
          <cell r="D701">
            <v>284.73399999999998</v>
          </cell>
          <cell r="E701">
            <v>72.333999999999989</v>
          </cell>
          <cell r="F701">
            <v>70.8</v>
          </cell>
          <cell r="I701">
            <v>832</v>
          </cell>
          <cell r="J701">
            <v>342</v>
          </cell>
          <cell r="K701">
            <v>178</v>
          </cell>
          <cell r="L701">
            <v>0</v>
          </cell>
          <cell r="M701">
            <v>312</v>
          </cell>
          <cell r="N701">
            <v>832</v>
          </cell>
          <cell r="O701">
            <v>342</v>
          </cell>
          <cell r="P701">
            <v>178</v>
          </cell>
          <cell r="R701">
            <v>312</v>
          </cell>
          <cell r="AD701">
            <v>0</v>
          </cell>
          <cell r="AE701">
            <v>30</v>
          </cell>
          <cell r="AJ701">
            <v>-688.86599999999999</v>
          </cell>
          <cell r="AK701">
            <v>-239.666</v>
          </cell>
          <cell r="AL701">
            <v>-376.86599999999999</v>
          </cell>
          <cell r="AM701">
            <v>-376.86599999999999</v>
          </cell>
          <cell r="AN701">
            <v>-688.86599999999999</v>
          </cell>
        </row>
        <row r="702">
          <cell r="B702">
            <v>35</v>
          </cell>
          <cell r="C702" t="str">
            <v>Другие расходы, относимые на себестоимость</v>
          </cell>
          <cell r="D702">
            <v>0</v>
          </cell>
          <cell r="E702">
            <v>0</v>
          </cell>
          <cell r="F702">
            <v>0</v>
          </cell>
          <cell r="I702">
            <v>1027.0999999999999</v>
          </cell>
          <cell r="J702">
            <v>406.8</v>
          </cell>
          <cell r="K702">
            <v>50</v>
          </cell>
          <cell r="L702">
            <v>0</v>
          </cell>
          <cell r="M702">
            <v>570.29999999999995</v>
          </cell>
          <cell r="N702">
            <v>1027.0999999999999</v>
          </cell>
          <cell r="O702">
            <v>406.8</v>
          </cell>
          <cell r="P702">
            <v>50</v>
          </cell>
          <cell r="R702">
            <v>570.29999999999995</v>
          </cell>
          <cell r="AD702">
            <v>0</v>
          </cell>
          <cell r="AE702">
            <v>2610.8000000000002</v>
          </cell>
          <cell r="AF702">
            <v>2175.6</v>
          </cell>
          <cell r="AG702">
            <v>2309.9</v>
          </cell>
          <cell r="AI702">
            <v>2077</v>
          </cell>
          <cell r="AJ702">
            <v>1049.900000000001</v>
          </cell>
          <cell r="AK702">
            <v>4281</v>
          </cell>
          <cell r="AL702">
            <v>3795.8</v>
          </cell>
          <cell r="AM702">
            <v>3930.1000000000008</v>
          </cell>
          <cell r="AN702">
            <v>1049.900000000001</v>
          </cell>
        </row>
        <row r="703">
          <cell r="B703">
            <v>36</v>
          </cell>
          <cell r="C703" t="str">
            <v>Программа реализ.экологич.политики, внедрение экологического менеджмента ,расчетный комплекс РЗА</v>
          </cell>
          <cell r="D703">
            <v>13083.50488</v>
          </cell>
          <cell r="E703">
            <v>729.27539999999988</v>
          </cell>
          <cell r="F703">
            <v>3628.3418799999999</v>
          </cell>
          <cell r="H703">
            <v>94.399999999999991</v>
          </cell>
          <cell r="I703">
            <v>0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  <cell r="P703">
            <v>0</v>
          </cell>
          <cell r="AD703">
            <v>0</v>
          </cell>
          <cell r="AJ703">
            <v>4452.0172799999991</v>
          </cell>
          <cell r="AK703">
            <v>729.27539999999988</v>
          </cell>
          <cell r="AL703">
            <v>4357.6172799999995</v>
          </cell>
          <cell r="AM703">
            <v>4357.6172799999995</v>
          </cell>
          <cell r="AN703">
            <v>4452.0172799999991</v>
          </cell>
        </row>
        <row r="704">
          <cell r="C704" t="str">
            <v xml:space="preserve">прочие </v>
          </cell>
          <cell r="H704">
            <v>1377.886</v>
          </cell>
          <cell r="N704">
            <v>0</v>
          </cell>
          <cell r="AJ704">
            <v>0</v>
          </cell>
          <cell r="AK704">
            <v>0</v>
          </cell>
          <cell r="AL704">
            <v>0</v>
          </cell>
          <cell r="AM704">
            <v>0</v>
          </cell>
          <cell r="AN704">
            <v>1377.886</v>
          </cell>
        </row>
        <row r="705">
          <cell r="C705" t="str">
            <v>расш. 7.6.</v>
          </cell>
          <cell r="D705">
            <v>5889.7961859999987</v>
          </cell>
          <cell r="E705">
            <v>2675.4057399999997</v>
          </cell>
          <cell r="F705">
            <v>3214.3904459999999</v>
          </cell>
          <cell r="G705">
            <v>0</v>
          </cell>
          <cell r="H705">
            <v>0</v>
          </cell>
          <cell r="I705">
            <v>14792.9</v>
          </cell>
          <cell r="J705">
            <v>2877.7</v>
          </cell>
          <cell r="K705">
            <v>5100.2000000000007</v>
          </cell>
          <cell r="L705">
            <v>3407.4999999999995</v>
          </cell>
          <cell r="M705">
            <v>3407.4999999999995</v>
          </cell>
          <cell r="N705">
            <v>14792.9</v>
          </cell>
          <cell r="O705">
            <v>2877.7</v>
          </cell>
          <cell r="P705">
            <v>5100.2000000000007</v>
          </cell>
          <cell r="Q705">
            <v>3407.4999999999995</v>
          </cell>
          <cell r="R705">
            <v>3407.4999999999995</v>
          </cell>
          <cell r="AC705">
            <v>0</v>
          </cell>
          <cell r="AD705">
            <v>0</v>
          </cell>
          <cell r="AE705">
            <v>0</v>
          </cell>
          <cell r="AF705">
            <v>0</v>
          </cell>
          <cell r="AG705">
            <v>0</v>
          </cell>
          <cell r="AH705">
            <v>0</v>
          </cell>
          <cell r="AI705">
            <v>310.2</v>
          </cell>
          <cell r="AJ705">
            <v>-8592.9038140000011</v>
          </cell>
          <cell r="AK705">
            <v>107.9057399999996</v>
          </cell>
          <cell r="AL705">
            <v>-1777.9038140000007</v>
          </cell>
          <cell r="AM705">
            <v>-5185.4038140000011</v>
          </cell>
          <cell r="AN705">
            <v>-8592.9038140000011</v>
          </cell>
        </row>
        <row r="706">
          <cell r="C706" t="str">
            <v>Движимое имущество</v>
          </cell>
          <cell r="D706">
            <v>6.7826399999999989</v>
          </cell>
          <cell r="E706">
            <v>3.3901399999999988</v>
          </cell>
          <cell r="F706">
            <v>3.3924999999999996</v>
          </cell>
          <cell r="I706">
            <v>18</v>
          </cell>
          <cell r="J706">
            <v>3.4</v>
          </cell>
          <cell r="K706">
            <v>3.4</v>
          </cell>
          <cell r="L706">
            <v>5.6</v>
          </cell>
          <cell r="M706">
            <v>5.6</v>
          </cell>
          <cell r="N706">
            <v>18</v>
          </cell>
          <cell r="O706">
            <v>3.4</v>
          </cell>
          <cell r="P706">
            <v>3.4</v>
          </cell>
          <cell r="Q706">
            <v>5.6</v>
          </cell>
          <cell r="R706">
            <v>5.6</v>
          </cell>
          <cell r="AD706">
            <v>0</v>
          </cell>
          <cell r="AJ706">
            <v>-11.217360000000001</v>
          </cell>
          <cell r="AK706">
            <v>-9.8600000000010901E-3</v>
          </cell>
          <cell r="AL706">
            <v>-1.7360000000001374E-2</v>
          </cell>
          <cell r="AM706">
            <v>-5.6173600000000015</v>
          </cell>
          <cell r="AN706">
            <v>-11.217360000000001</v>
          </cell>
        </row>
        <row r="707">
          <cell r="C707" t="str">
            <v>Недвижимое имущество</v>
          </cell>
          <cell r="D707">
            <v>1279.3264999999999</v>
          </cell>
          <cell r="E707">
            <v>619.60148000000004</v>
          </cell>
          <cell r="F707">
            <v>659.72501999999986</v>
          </cell>
          <cell r="I707">
            <v>3271.1000000000004</v>
          </cell>
          <cell r="J707">
            <v>606.29999999999995</v>
          </cell>
          <cell r="K707">
            <v>613.20000000000005</v>
          </cell>
          <cell r="L707">
            <v>1022.8</v>
          </cell>
          <cell r="M707">
            <v>1028.8</v>
          </cell>
          <cell r="N707">
            <v>3271.1000000000004</v>
          </cell>
          <cell r="O707">
            <v>606.29999999999995</v>
          </cell>
          <cell r="P707">
            <v>613.20000000000005</v>
          </cell>
          <cell r="Q707">
            <v>1022.8</v>
          </cell>
          <cell r="R707">
            <v>1028.8</v>
          </cell>
          <cell r="AD707">
            <v>0</v>
          </cell>
          <cell r="AJ707">
            <v>-1991.7735</v>
          </cell>
          <cell r="AK707">
            <v>13.301480000000083</v>
          </cell>
          <cell r="AL707">
            <v>59.826499999999896</v>
          </cell>
          <cell r="AM707">
            <v>-962.97350000000006</v>
          </cell>
          <cell r="AN707">
            <v>-1991.7735</v>
          </cell>
        </row>
        <row r="708">
          <cell r="C708" t="str">
            <v>Аренда земли</v>
          </cell>
          <cell r="D708">
            <v>4592.6484999999993</v>
          </cell>
          <cell r="E708">
            <v>2046.9247599999997</v>
          </cell>
          <cell r="F708">
            <v>2545.7237399999999</v>
          </cell>
          <cell r="I708">
            <v>11482.3</v>
          </cell>
          <cell r="J708">
            <v>2262.8000000000002</v>
          </cell>
          <cell r="K708">
            <v>4478.5</v>
          </cell>
          <cell r="L708">
            <v>2373.5</v>
          </cell>
          <cell r="M708">
            <v>2367.5</v>
          </cell>
          <cell r="N708">
            <v>11482.3</v>
          </cell>
          <cell r="O708">
            <v>2262.8000000000002</v>
          </cell>
          <cell r="P708">
            <v>4478.5</v>
          </cell>
          <cell r="Q708">
            <v>2373.5</v>
          </cell>
          <cell r="R708">
            <v>2367.5</v>
          </cell>
          <cell r="AD708">
            <v>0</v>
          </cell>
          <cell r="AI708">
            <v>310.2</v>
          </cell>
          <cell r="AJ708">
            <v>-6579.451500000001</v>
          </cell>
          <cell r="AK708">
            <v>94.324759999999515</v>
          </cell>
          <cell r="AL708">
            <v>-1838.4515000000006</v>
          </cell>
          <cell r="AM708">
            <v>-4211.951500000001</v>
          </cell>
          <cell r="AN708">
            <v>-6579.451500000001</v>
          </cell>
        </row>
        <row r="709">
          <cell r="C709" t="str">
            <v xml:space="preserve">ФСК, НЭС </v>
          </cell>
          <cell r="D709">
            <v>11.038546</v>
          </cell>
          <cell r="E709">
            <v>5.4893599999999996</v>
          </cell>
          <cell r="F709">
            <v>5.5491859999999997</v>
          </cell>
          <cell r="I709">
            <v>21.5</v>
          </cell>
          <cell r="J709">
            <v>5.2</v>
          </cell>
          <cell r="K709">
            <v>5.0999999999999996</v>
          </cell>
          <cell r="L709">
            <v>5.6</v>
          </cell>
          <cell r="M709">
            <v>5.6</v>
          </cell>
          <cell r="N709">
            <v>21.5</v>
          </cell>
          <cell r="O709">
            <v>5.2</v>
          </cell>
          <cell r="P709">
            <v>5.0999999999999996</v>
          </cell>
          <cell r="Q709">
            <v>5.6</v>
          </cell>
          <cell r="R709">
            <v>5.6</v>
          </cell>
          <cell r="AD709">
            <v>0</v>
          </cell>
          <cell r="AJ709">
            <v>-10.461454</v>
          </cell>
          <cell r="AK709">
            <v>0.2893599999999994</v>
          </cell>
          <cell r="AL709">
            <v>0.73854599999999948</v>
          </cell>
          <cell r="AM709">
            <v>-4.8614540000000002</v>
          </cell>
          <cell r="AN709">
            <v>-10.461454</v>
          </cell>
        </row>
      </sheetData>
      <sheetData sheetId="19" refreshError="1">
        <row r="1">
          <cell r="B1" t="str">
            <v>f02</v>
          </cell>
          <cell r="C1" t="str">
            <v>f03</v>
          </cell>
          <cell r="D1" t="str">
            <v>f04</v>
          </cell>
          <cell r="E1" t="str">
            <v>f05</v>
          </cell>
          <cell r="F1" t="str">
            <v>f06</v>
          </cell>
          <cell r="G1" t="str">
            <v>f07</v>
          </cell>
          <cell r="H1" t="str">
            <v>f08</v>
          </cell>
          <cell r="I1" t="str">
            <v>f09</v>
          </cell>
          <cell r="J1" t="str">
            <v>f10</v>
          </cell>
          <cell r="K1" t="str">
            <v>f11</v>
          </cell>
          <cell r="L1" t="str">
            <v>f12</v>
          </cell>
          <cell r="M1" t="str">
            <v>f13</v>
          </cell>
          <cell r="S1" t="str">
            <v>f19</v>
          </cell>
          <cell r="T1" t="str">
            <v>f20</v>
          </cell>
          <cell r="U1" t="str">
            <v>f21</v>
          </cell>
          <cell r="V1" t="str">
            <v>f22</v>
          </cell>
          <cell r="W1" t="str">
            <v>f23</v>
          </cell>
          <cell r="X1" t="str">
            <v>f24</v>
          </cell>
          <cell r="Y1" t="str">
            <v>f25</v>
          </cell>
          <cell r="Z1" t="str">
            <v>f26</v>
          </cell>
          <cell r="AA1" t="str">
            <v>f27</v>
          </cell>
          <cell r="AB1" t="str">
            <v>f28</v>
          </cell>
        </row>
        <row r="2">
          <cell r="B2" t="str">
            <v>a</v>
          </cell>
          <cell r="C2" t="str">
            <v>a</v>
          </cell>
          <cell r="D2">
            <v>1</v>
          </cell>
          <cell r="E2">
            <v>1</v>
          </cell>
          <cell r="F2">
            <v>1</v>
          </cell>
          <cell r="G2">
            <v>1</v>
          </cell>
          <cell r="H2">
            <v>1</v>
          </cell>
          <cell r="I2">
            <v>1</v>
          </cell>
          <cell r="J2">
            <v>1</v>
          </cell>
          <cell r="K2">
            <v>1</v>
          </cell>
          <cell r="L2">
            <v>1</v>
          </cell>
          <cell r="M2">
            <v>1</v>
          </cell>
          <cell r="S2">
            <v>1</v>
          </cell>
          <cell r="T2">
            <v>1</v>
          </cell>
          <cell r="U2">
            <v>1</v>
          </cell>
          <cell r="V2">
            <v>1</v>
          </cell>
          <cell r="W2">
            <v>1</v>
          </cell>
          <cell r="X2">
            <v>1</v>
          </cell>
          <cell r="Y2">
            <v>1</v>
          </cell>
          <cell r="Z2">
            <v>1</v>
          </cell>
          <cell r="AA2">
            <v>1</v>
          </cell>
          <cell r="AB2">
            <v>1</v>
          </cell>
        </row>
        <row r="3">
          <cell r="B3" t="str">
            <v>a</v>
          </cell>
          <cell r="C3" t="str">
            <v>a</v>
          </cell>
          <cell r="D3">
            <v>1</v>
          </cell>
          <cell r="E3">
            <v>1</v>
          </cell>
          <cell r="F3">
            <v>1</v>
          </cell>
          <cell r="G3">
            <v>1</v>
          </cell>
          <cell r="H3">
            <v>1</v>
          </cell>
          <cell r="I3">
            <v>1</v>
          </cell>
          <cell r="J3">
            <v>1</v>
          </cell>
          <cell r="K3">
            <v>1</v>
          </cell>
          <cell r="L3">
            <v>1</v>
          </cell>
          <cell r="M3">
            <v>1</v>
          </cell>
          <cell r="S3">
            <v>1</v>
          </cell>
          <cell r="T3">
            <v>1</v>
          </cell>
          <cell r="U3">
            <v>1</v>
          </cell>
          <cell r="V3">
            <v>1</v>
          </cell>
          <cell r="W3">
            <v>1</v>
          </cell>
          <cell r="X3">
            <v>1</v>
          </cell>
          <cell r="Y3">
            <v>1</v>
          </cell>
          <cell r="Z3">
            <v>1</v>
          </cell>
          <cell r="AA3">
            <v>1</v>
          </cell>
          <cell r="AB3">
            <v>1</v>
          </cell>
        </row>
        <row r="4">
          <cell r="B4" t="str">
            <v>a</v>
          </cell>
          <cell r="C4" t="str">
            <v>a</v>
          </cell>
          <cell r="D4">
            <v>1</v>
          </cell>
          <cell r="E4">
            <v>1</v>
          </cell>
          <cell r="F4">
            <v>1</v>
          </cell>
          <cell r="G4">
            <v>1</v>
          </cell>
          <cell r="H4">
            <v>1</v>
          </cell>
          <cell r="I4">
            <v>1</v>
          </cell>
          <cell r="J4">
            <v>1</v>
          </cell>
          <cell r="K4">
            <v>1</v>
          </cell>
          <cell r="L4">
            <v>1</v>
          </cell>
          <cell r="M4">
            <v>1</v>
          </cell>
          <cell r="S4">
            <v>1</v>
          </cell>
          <cell r="T4">
            <v>1</v>
          </cell>
          <cell r="U4">
            <v>1</v>
          </cell>
          <cell r="V4">
            <v>1</v>
          </cell>
          <cell r="W4">
            <v>1</v>
          </cell>
          <cell r="X4">
            <v>1</v>
          </cell>
          <cell r="Y4">
            <v>1</v>
          </cell>
          <cell r="Z4">
            <v>1</v>
          </cell>
          <cell r="AA4">
            <v>1</v>
          </cell>
          <cell r="AB4">
            <v>1</v>
          </cell>
        </row>
        <row r="5">
          <cell r="A5" t="str">
            <v xml:space="preserve"> </v>
          </cell>
          <cell r="B5" t="str">
            <v xml:space="preserve">                                                                                                                                                 15. План мероприятий по достижению КПЭ(План)</v>
          </cell>
          <cell r="S5" t="str">
            <v>15. План мероприятий по достижению КПЭ(Выполнение)</v>
          </cell>
          <cell r="AA5" t="str">
            <v>15. План мероприятий по достижению КПЭ
(Область построения отчета)</v>
          </cell>
        </row>
        <row r="6">
          <cell r="A6" t="str">
            <v xml:space="preserve"> </v>
          </cell>
          <cell r="M6" t="str">
            <v>тыс.руб</v>
          </cell>
          <cell r="R6" t="str">
            <v>Рабочая область для вычислений</v>
          </cell>
        </row>
        <row r="7">
          <cell r="A7" t="str">
            <v xml:space="preserve"> </v>
          </cell>
          <cell r="B7" t="str">
            <v>№ п/п</v>
          </cell>
          <cell r="C7" t="str">
            <v>Направления и мероприятия</v>
          </cell>
          <cell r="D7" t="str">
            <v>Единицы измерения</v>
          </cell>
          <cell r="G7" t="str">
            <v xml:space="preserve"> 2009г. План</v>
          </cell>
          <cell r="H7" t="str">
            <v>В том числе по кварталам</v>
          </cell>
          <cell r="S7" t="str">
            <v xml:space="preserve"> 2009г. Факт</v>
          </cell>
          <cell r="T7" t="str">
            <v>В том числе по кварталам</v>
          </cell>
          <cell r="Z7" t="str">
            <v>Рабочая область для вычислений</v>
          </cell>
          <cell r="AA7" t="str">
            <v>План отчётного периода</v>
          </cell>
          <cell r="AC7" t="str">
            <v>Факт за отчётный период</v>
          </cell>
          <cell r="AE7" t="str">
            <v>Отклонение факта от плана за год.</v>
          </cell>
          <cell r="AG7" t="str">
            <v>Рабочая область для вычислений</v>
          </cell>
          <cell r="AH7" t="str">
            <v>Рабочая область для вычислений</v>
          </cell>
        </row>
        <row r="8">
          <cell r="A8" t="str">
            <v xml:space="preserve"> </v>
          </cell>
          <cell r="H8" t="str">
            <v>1 кв.</v>
          </cell>
          <cell r="I8" t="str">
            <v>2 кв.</v>
          </cell>
          <cell r="J8" t="str">
            <v>6 мес.</v>
          </cell>
          <cell r="K8" t="str">
            <v>3 кв.</v>
          </cell>
          <cell r="L8" t="str">
            <v>9 мес.</v>
          </cell>
          <cell r="M8" t="str">
            <v>4 кв.</v>
          </cell>
          <cell r="T8" t="str">
            <v>1 кв.</v>
          </cell>
          <cell r="U8" t="str">
            <v>2 кв.</v>
          </cell>
          <cell r="V8" t="str">
            <v>6 мес.</v>
          </cell>
          <cell r="W8" t="str">
            <v>3 кв.</v>
          </cell>
          <cell r="X8" t="str">
            <v>9 мес.</v>
          </cell>
          <cell r="Y8" t="str">
            <v>4 кв.</v>
          </cell>
          <cell r="AA8" t="str">
            <v>4 квартал</v>
          </cell>
          <cell r="AB8" t="str">
            <v>С начала года</v>
          </cell>
          <cell r="AC8" t="str">
            <v>4 квартал</v>
          </cell>
          <cell r="AD8" t="str">
            <v>С начала года</v>
          </cell>
          <cell r="AE8" t="str">
            <v>Абсолютное</v>
          </cell>
          <cell r="AF8" t="str">
            <v>Относительное</v>
          </cell>
        </row>
        <row r="9">
          <cell r="A9" t="str">
            <v xml:space="preserve"> </v>
          </cell>
          <cell r="B9">
            <v>1</v>
          </cell>
          <cell r="C9">
            <v>2</v>
          </cell>
          <cell r="D9">
            <v>3</v>
          </cell>
          <cell r="G9">
            <v>3</v>
          </cell>
          <cell r="H9">
            <v>4</v>
          </cell>
          <cell r="I9">
            <v>5</v>
          </cell>
          <cell r="J9">
            <v>6</v>
          </cell>
          <cell r="K9">
            <v>7</v>
          </cell>
          <cell r="L9">
            <v>8</v>
          </cell>
          <cell r="M9">
            <v>9</v>
          </cell>
          <cell r="S9">
            <v>10</v>
          </cell>
          <cell r="T9">
            <v>11</v>
          </cell>
          <cell r="U9">
            <v>12</v>
          </cell>
          <cell r="V9">
            <v>13</v>
          </cell>
          <cell r="W9">
            <v>14</v>
          </cell>
          <cell r="X9">
            <v>15</v>
          </cell>
          <cell r="Y9">
            <v>16</v>
          </cell>
          <cell r="AA9">
            <v>17</v>
          </cell>
          <cell r="AB9">
            <v>18</v>
          </cell>
          <cell r="AC9">
            <v>19</v>
          </cell>
          <cell r="AD9">
            <v>20</v>
          </cell>
          <cell r="AE9">
            <v>21</v>
          </cell>
          <cell r="AF9">
            <v>22</v>
          </cell>
        </row>
        <row r="10">
          <cell r="B10" t="str">
            <v>2.</v>
          </cell>
          <cell r="C10" t="str">
            <v>Снижение себестоимости:</v>
          </cell>
          <cell r="D10" t="str">
            <v>тыс.руб</v>
          </cell>
          <cell r="G10">
            <v>51013</v>
          </cell>
          <cell r="H10">
            <v>11244.4</v>
          </cell>
          <cell r="I10">
            <v>14712.199999999999</v>
          </cell>
          <cell r="J10">
            <v>25956.6</v>
          </cell>
          <cell r="K10">
            <v>12759.4</v>
          </cell>
          <cell r="L10">
            <v>38716</v>
          </cell>
          <cell r="M10">
            <v>12297</v>
          </cell>
          <cell r="S10">
            <v>48961.4</v>
          </cell>
          <cell r="T10">
            <v>11244.4</v>
          </cell>
          <cell r="U10">
            <v>14712.199999999999</v>
          </cell>
          <cell r="V10">
            <v>25956.6</v>
          </cell>
          <cell r="W10">
            <v>10977.900000000001</v>
          </cell>
          <cell r="X10">
            <v>36934.5</v>
          </cell>
          <cell r="Y10">
            <v>12026.9</v>
          </cell>
          <cell r="AA10">
            <v>12297</v>
          </cell>
          <cell r="AB10">
            <v>51013</v>
          </cell>
          <cell r="AC10">
            <v>12026.9</v>
          </cell>
          <cell r="AD10">
            <v>48961.4</v>
          </cell>
          <cell r="AE10">
            <v>-2051.5999999999985</v>
          </cell>
          <cell r="AF10">
            <v>-4.0217199537372801E-2</v>
          </cell>
        </row>
        <row r="11">
          <cell r="B11" t="str">
            <v>2.1</v>
          </cell>
          <cell r="C11" t="str">
            <v xml:space="preserve"> Cырье и материалы</v>
          </cell>
          <cell r="D11" t="str">
            <v>тыс.руб</v>
          </cell>
          <cell r="G11">
            <v>15235.099999999999</v>
          </cell>
          <cell r="H11">
            <v>2409</v>
          </cell>
          <cell r="I11">
            <v>5589</v>
          </cell>
          <cell r="J11">
            <v>7998</v>
          </cell>
          <cell r="K11">
            <v>5053.8</v>
          </cell>
          <cell r="L11">
            <v>13051.8</v>
          </cell>
          <cell r="M11">
            <v>2183.3000000000002</v>
          </cell>
          <cell r="S11">
            <v>7998</v>
          </cell>
          <cell r="T11">
            <v>2409</v>
          </cell>
          <cell r="U11">
            <v>5589</v>
          </cell>
          <cell r="V11">
            <v>7998</v>
          </cell>
          <cell r="W11">
            <v>0</v>
          </cell>
          <cell r="X11">
            <v>7998</v>
          </cell>
          <cell r="Y11">
            <v>0</v>
          </cell>
          <cell r="AA11">
            <v>2183.3000000000002</v>
          </cell>
          <cell r="AB11">
            <v>15235.099999999999</v>
          </cell>
          <cell r="AC11">
            <v>0</v>
          </cell>
          <cell r="AD11">
            <v>7998</v>
          </cell>
          <cell r="AE11">
            <v>-7237.0999999999985</v>
          </cell>
          <cell r="AF11">
            <v>-0.47502806020308364</v>
          </cell>
        </row>
        <row r="12">
          <cell r="B12" t="str">
            <v>2.1.1</v>
          </cell>
          <cell r="C12" t="str">
            <v>Снижение стоимости закупок сырья и материалов на производственные цели за счет проведения регламентированных процедур</v>
          </cell>
          <cell r="D12" t="str">
            <v>тыс.руб</v>
          </cell>
          <cell r="G12">
            <v>9715.5</v>
          </cell>
          <cell r="H12">
            <v>966.5</v>
          </cell>
          <cell r="I12">
            <v>4373</v>
          </cell>
          <cell r="J12">
            <v>5339.5</v>
          </cell>
          <cell r="K12">
            <v>3500</v>
          </cell>
          <cell r="L12">
            <v>8839.5</v>
          </cell>
          <cell r="M12">
            <v>876</v>
          </cell>
          <cell r="S12">
            <v>5339.5</v>
          </cell>
          <cell r="T12">
            <v>966.5</v>
          </cell>
          <cell r="U12">
            <v>4373</v>
          </cell>
          <cell r="V12">
            <v>5339.5</v>
          </cell>
          <cell r="X12">
            <v>5339.5</v>
          </cell>
          <cell r="AA12">
            <v>876</v>
          </cell>
          <cell r="AB12">
            <v>9715.5</v>
          </cell>
          <cell r="AD12">
            <v>5339.5</v>
          </cell>
          <cell r="AE12">
            <v>-4376</v>
          </cell>
          <cell r="AF12">
            <v>-0.45041428644948794</v>
          </cell>
        </row>
        <row r="13">
          <cell r="B13" t="str">
            <v>2.1.2</v>
          </cell>
          <cell r="C13" t="str">
            <v>Экономия сырья и материалов</v>
          </cell>
          <cell r="D13" t="str">
            <v>тыс.руб</v>
          </cell>
          <cell r="G13">
            <v>0</v>
          </cell>
          <cell r="J13">
            <v>0</v>
          </cell>
          <cell r="L13">
            <v>0</v>
          </cell>
          <cell r="S13">
            <v>0</v>
          </cell>
          <cell r="V13">
            <v>0</v>
          </cell>
          <cell r="X13">
            <v>0</v>
          </cell>
          <cell r="AB13">
            <v>0</v>
          </cell>
          <cell r="AD13">
            <v>0</v>
          </cell>
          <cell r="AE13">
            <v>0</v>
          </cell>
          <cell r="AF13" t="str">
            <v/>
          </cell>
        </row>
        <row r="14">
          <cell r="B14" t="str">
            <v>2.1.3</v>
          </cell>
          <cell r="C14" t="str">
            <v>за счет снижения цены на ГСМ</v>
          </cell>
          <cell r="D14" t="str">
            <v>тыс.руб</v>
          </cell>
          <cell r="G14">
            <v>4816.8</v>
          </cell>
          <cell r="H14">
            <v>1442.5</v>
          </cell>
          <cell r="I14">
            <v>1216</v>
          </cell>
          <cell r="J14">
            <v>2658.5</v>
          </cell>
          <cell r="K14">
            <v>971.8</v>
          </cell>
          <cell r="L14">
            <v>3630.3</v>
          </cell>
          <cell r="M14">
            <v>1186.5</v>
          </cell>
          <cell r="S14">
            <v>2658.5</v>
          </cell>
          <cell r="T14">
            <v>1442.5</v>
          </cell>
          <cell r="U14">
            <v>1216</v>
          </cell>
          <cell r="V14">
            <v>2658.5</v>
          </cell>
          <cell r="X14">
            <v>2658.5</v>
          </cell>
          <cell r="AA14">
            <v>1186.5</v>
          </cell>
          <cell r="AB14">
            <v>4816.8</v>
          </cell>
          <cell r="AD14">
            <v>2658.5</v>
          </cell>
          <cell r="AE14">
            <v>-2158.3000000000002</v>
          </cell>
          <cell r="AF14">
            <v>-0.44807756186679953</v>
          </cell>
        </row>
        <row r="15">
          <cell r="B15" t="str">
            <v>2.1.4</v>
          </cell>
          <cell r="C15" t="str">
            <v xml:space="preserve">за счет материалов повторного использования </v>
          </cell>
          <cell r="D15" t="str">
            <v>тыс.руб</v>
          </cell>
          <cell r="G15">
            <v>702.8</v>
          </cell>
          <cell r="J15">
            <v>0</v>
          </cell>
          <cell r="K15">
            <v>582</v>
          </cell>
          <cell r="L15">
            <v>582</v>
          </cell>
          <cell r="M15">
            <v>120.8</v>
          </cell>
          <cell r="S15">
            <v>0</v>
          </cell>
          <cell r="V15">
            <v>0</v>
          </cell>
          <cell r="X15">
            <v>0</v>
          </cell>
          <cell r="AA15">
            <v>120.8</v>
          </cell>
          <cell r="AB15">
            <v>702.8</v>
          </cell>
          <cell r="AD15">
            <v>0</v>
          </cell>
          <cell r="AE15">
            <v>-702.8</v>
          </cell>
          <cell r="AF15">
            <v>-1</v>
          </cell>
        </row>
        <row r="16">
          <cell r="B16" t="str">
            <v>2.2.</v>
          </cell>
          <cell r="C16" t="str">
            <v>Оптимизация производственной программы за счет:</v>
          </cell>
          <cell r="D16" t="str">
            <v>тыс.руб</v>
          </cell>
          <cell r="G16">
            <v>9989.2999999999993</v>
          </cell>
          <cell r="H16">
            <v>5491</v>
          </cell>
          <cell r="I16">
            <v>4498.3</v>
          </cell>
          <cell r="J16">
            <v>9989.2999999999993</v>
          </cell>
          <cell r="K16">
            <v>0</v>
          </cell>
          <cell r="L16">
            <v>9989.2999999999993</v>
          </cell>
          <cell r="M16">
            <v>0</v>
          </cell>
          <cell r="S16">
            <v>16405.400000000001</v>
          </cell>
          <cell r="T16">
            <v>5491</v>
          </cell>
          <cell r="U16">
            <v>4498.3</v>
          </cell>
          <cell r="V16">
            <v>9989.2999999999993</v>
          </cell>
          <cell r="W16">
            <v>2665.1</v>
          </cell>
          <cell r="X16">
            <v>12654.4</v>
          </cell>
          <cell r="Y16">
            <v>3751</v>
          </cell>
          <cell r="AA16">
            <v>0</v>
          </cell>
          <cell r="AB16">
            <v>9989.2999999999993</v>
          </cell>
          <cell r="AC16">
            <v>3751</v>
          </cell>
          <cell r="AD16">
            <v>16405.400000000001</v>
          </cell>
          <cell r="AE16">
            <v>6416.1000000000022</v>
          </cell>
          <cell r="AF16">
            <v>0.64229725806613103</v>
          </cell>
        </row>
        <row r="17">
          <cell r="B17" t="str">
            <v>2.2.1</v>
          </cell>
          <cell r="C17" t="str">
            <v>мероприятие 0</v>
          </cell>
          <cell r="D17" t="str">
            <v>тыс.руб</v>
          </cell>
          <cell r="G17">
            <v>9989.2999999999993</v>
          </cell>
          <cell r="H17">
            <v>5491</v>
          </cell>
          <cell r="I17">
            <v>4498.3</v>
          </cell>
          <cell r="J17">
            <v>9989.2999999999993</v>
          </cell>
          <cell r="L17">
            <v>9989.2999999999993</v>
          </cell>
          <cell r="S17">
            <v>16405.400000000001</v>
          </cell>
          <cell r="T17">
            <v>5491</v>
          </cell>
          <cell r="U17">
            <v>4498.3</v>
          </cell>
          <cell r="V17">
            <v>9989.2999999999993</v>
          </cell>
          <cell r="W17">
            <v>2665.1</v>
          </cell>
          <cell r="X17">
            <v>12654.4</v>
          </cell>
          <cell r="Y17">
            <v>3751</v>
          </cell>
          <cell r="AB17">
            <v>9989.2999999999993</v>
          </cell>
          <cell r="AC17">
            <v>3751</v>
          </cell>
          <cell r="AD17">
            <v>16405.400000000001</v>
          </cell>
          <cell r="AE17">
            <v>6416.1000000000022</v>
          </cell>
          <cell r="AF17">
            <v>0.64229725806613103</v>
          </cell>
        </row>
        <row r="18">
          <cell r="B18" t="str">
            <v>2.2.2</v>
          </cell>
          <cell r="C18" t="str">
            <v>мероприятие 1</v>
          </cell>
          <cell r="D18" t="str">
            <v>тыс.руб</v>
          </cell>
          <cell r="G18">
            <v>0</v>
          </cell>
          <cell r="J18">
            <v>0</v>
          </cell>
          <cell r="L18">
            <v>0</v>
          </cell>
          <cell r="S18">
            <v>0</v>
          </cell>
          <cell r="V18">
            <v>0</v>
          </cell>
          <cell r="X18">
            <v>0</v>
          </cell>
          <cell r="AB18">
            <v>0</v>
          </cell>
          <cell r="AD18">
            <v>0</v>
          </cell>
          <cell r="AE18">
            <v>0</v>
          </cell>
          <cell r="AF18" t="str">
            <v/>
          </cell>
        </row>
        <row r="19">
          <cell r="B19" t="str">
            <v>2.2.3</v>
          </cell>
          <cell r="C19" t="str">
            <v>мероприятие 2</v>
          </cell>
          <cell r="D19" t="str">
            <v>тыс.руб</v>
          </cell>
          <cell r="G19">
            <v>0</v>
          </cell>
          <cell r="J19">
            <v>0</v>
          </cell>
          <cell r="L19">
            <v>0</v>
          </cell>
          <cell r="S19">
            <v>0</v>
          </cell>
          <cell r="V19">
            <v>0</v>
          </cell>
          <cell r="X19">
            <v>0</v>
          </cell>
          <cell r="AB19">
            <v>0</v>
          </cell>
          <cell r="AD19">
            <v>0</v>
          </cell>
          <cell r="AE19">
            <v>0</v>
          </cell>
          <cell r="AF19" t="str">
            <v/>
          </cell>
        </row>
        <row r="20">
          <cell r="B20" t="str">
            <v>2.2.4</v>
          </cell>
          <cell r="C20" t="str">
            <v>мероприятие 3</v>
          </cell>
          <cell r="D20" t="str">
            <v>тыс.руб</v>
          </cell>
          <cell r="G20">
            <v>0</v>
          </cell>
          <cell r="J20">
            <v>0</v>
          </cell>
          <cell r="L20">
            <v>0</v>
          </cell>
          <cell r="S20">
            <v>0</v>
          </cell>
          <cell r="V20">
            <v>0</v>
          </cell>
          <cell r="X20">
            <v>0</v>
          </cell>
          <cell r="AB20">
            <v>0</v>
          </cell>
          <cell r="AD20">
            <v>0</v>
          </cell>
          <cell r="AE20">
            <v>0</v>
          </cell>
          <cell r="AF20" t="str">
            <v/>
          </cell>
        </row>
        <row r="21">
          <cell r="B21" t="str">
            <v>2.3</v>
          </cell>
          <cell r="C21" t="str">
            <v xml:space="preserve">Энергия </v>
          </cell>
          <cell r="D21" t="str">
            <v>тыс.руб</v>
          </cell>
          <cell r="G21">
            <v>13577</v>
          </cell>
          <cell r="H21">
            <v>3344.4</v>
          </cell>
          <cell r="I21">
            <v>4624.8999999999996</v>
          </cell>
          <cell r="J21">
            <v>7969.2999999999993</v>
          </cell>
          <cell r="K21">
            <v>2189.5</v>
          </cell>
          <cell r="L21">
            <v>10158.799999999999</v>
          </cell>
          <cell r="M21">
            <v>3418.2</v>
          </cell>
          <cell r="S21">
            <v>24558</v>
          </cell>
          <cell r="T21">
            <v>3344.4</v>
          </cell>
          <cell r="U21">
            <v>4624.8999999999996</v>
          </cell>
          <cell r="V21">
            <v>7969.2999999999993</v>
          </cell>
          <cell r="W21">
            <v>8312.8000000000011</v>
          </cell>
          <cell r="X21">
            <v>16282.1</v>
          </cell>
          <cell r="Y21">
            <v>8275.9</v>
          </cell>
          <cell r="AA21">
            <v>3418.2</v>
          </cell>
          <cell r="AB21">
            <v>13577</v>
          </cell>
          <cell r="AC21">
            <v>8275.9</v>
          </cell>
          <cell r="AD21">
            <v>24558</v>
          </cell>
          <cell r="AE21">
            <v>10981</v>
          </cell>
          <cell r="AF21">
            <v>0.80879428445164614</v>
          </cell>
        </row>
        <row r="22">
          <cell r="B22" t="str">
            <v>2.3.1</v>
          </cell>
          <cell r="C22" t="str">
            <v>Снижение потерь электрической и тепловой энергии (в т.ч. коммерческих)</v>
          </cell>
          <cell r="D22" t="str">
            <v>тыс.руб</v>
          </cell>
          <cell r="G22">
            <v>12212</v>
          </cell>
          <cell r="H22">
            <v>2439.9</v>
          </cell>
          <cell r="I22">
            <v>4468.0999999999995</v>
          </cell>
          <cell r="J22">
            <v>6908</v>
          </cell>
          <cell r="K22">
            <v>1971</v>
          </cell>
          <cell r="L22">
            <v>8879</v>
          </cell>
          <cell r="M22">
            <v>3333</v>
          </cell>
          <cell r="S22">
            <v>23462.6</v>
          </cell>
          <cell r="T22">
            <v>2439.9</v>
          </cell>
          <cell r="U22">
            <v>4468.0999999999995</v>
          </cell>
          <cell r="V22">
            <v>6908</v>
          </cell>
          <cell r="W22">
            <v>8278.7000000000007</v>
          </cell>
          <cell r="X22">
            <v>15186.7</v>
          </cell>
          <cell r="Y22">
            <v>8275.9</v>
          </cell>
          <cell r="AA22">
            <v>3333</v>
          </cell>
          <cell r="AB22">
            <v>12212</v>
          </cell>
          <cell r="AC22">
            <v>8275.9</v>
          </cell>
          <cell r="AD22">
            <v>23462.6</v>
          </cell>
          <cell r="AE22">
            <v>11250.599999999999</v>
          </cell>
        </row>
        <row r="23">
          <cell r="B23" t="str">
            <v>2.3.1.1</v>
          </cell>
          <cell r="C23" t="str">
            <v>за счет внедрения орг.техн. мероприятий, засчет снижения коммерческих и технических потерь</v>
          </cell>
          <cell r="D23" t="str">
            <v>тыс.руб</v>
          </cell>
          <cell r="G23">
            <v>5496.6</v>
          </cell>
          <cell r="H23">
            <v>14.5</v>
          </cell>
          <cell r="I23">
            <v>178.1</v>
          </cell>
          <cell r="J23">
            <v>192.6</v>
          </cell>
          <cell r="K23">
            <v>1971</v>
          </cell>
          <cell r="L23">
            <v>2163.6</v>
          </cell>
          <cell r="M23">
            <v>3333</v>
          </cell>
          <cell r="S23">
            <v>932.6</v>
          </cell>
          <cell r="T23">
            <v>14.5</v>
          </cell>
          <cell r="U23">
            <v>178.1</v>
          </cell>
          <cell r="V23">
            <v>192.6</v>
          </cell>
          <cell r="W23">
            <v>352.5</v>
          </cell>
          <cell r="X23">
            <v>545.1</v>
          </cell>
          <cell r="Y23">
            <v>387.5</v>
          </cell>
          <cell r="AA23">
            <v>3333</v>
          </cell>
          <cell r="AB23">
            <v>5496.6</v>
          </cell>
          <cell r="AC23">
            <v>387.5</v>
          </cell>
          <cell r="AD23">
            <v>932.6</v>
          </cell>
          <cell r="AE23">
            <v>-4564</v>
          </cell>
        </row>
        <row r="24">
          <cell r="B24" t="str">
            <v>2.3.1.2</v>
          </cell>
          <cell r="C24" t="str">
            <v>за счет откл. Недогруж.трансформаторов</v>
          </cell>
          <cell r="D24" t="str">
            <v>тыс.руб</v>
          </cell>
          <cell r="G24">
            <v>3244.6</v>
          </cell>
          <cell r="H24">
            <v>1696.8</v>
          </cell>
          <cell r="I24">
            <v>1547.8</v>
          </cell>
          <cell r="J24">
            <v>3244.6</v>
          </cell>
          <cell r="L24">
            <v>3244.6</v>
          </cell>
          <cell r="S24">
            <v>9808.9</v>
          </cell>
          <cell r="T24">
            <v>1696.8</v>
          </cell>
          <cell r="U24">
            <v>1547.8</v>
          </cell>
          <cell r="V24">
            <v>3244.6</v>
          </cell>
          <cell r="W24">
            <v>3538.7</v>
          </cell>
          <cell r="X24">
            <v>6783.2999999999993</v>
          </cell>
          <cell r="Y24">
            <v>3025.6</v>
          </cell>
          <cell r="AB24">
            <v>3244.6</v>
          </cell>
          <cell r="AC24">
            <v>3025.6</v>
          </cell>
          <cell r="AD24">
            <v>9808.9</v>
          </cell>
          <cell r="AE24">
            <v>6564.2999999999993</v>
          </cell>
        </row>
        <row r="25">
          <cell r="B25" t="str">
            <v>2.3.1.3</v>
          </cell>
          <cell r="C25" t="str">
            <v>выравнивание нагрузок фаз в распредсетях, снижение нагрузочных потерь в сетях</v>
          </cell>
          <cell r="D25" t="str">
            <v>тыс.руб</v>
          </cell>
          <cell r="G25">
            <v>3470.7999999999997</v>
          </cell>
          <cell r="H25">
            <v>728.6</v>
          </cell>
          <cell r="I25">
            <v>2742.2</v>
          </cell>
          <cell r="J25">
            <v>3470.7999999999997</v>
          </cell>
          <cell r="L25">
            <v>3470.7999999999997</v>
          </cell>
          <cell r="S25">
            <v>12721.099999999999</v>
          </cell>
          <cell r="T25">
            <v>728.6</v>
          </cell>
          <cell r="U25">
            <v>2742.2</v>
          </cell>
          <cell r="V25">
            <v>3470.7999999999997</v>
          </cell>
          <cell r="W25">
            <v>4387.5</v>
          </cell>
          <cell r="X25">
            <v>7858.2999999999993</v>
          </cell>
          <cell r="Y25">
            <v>4862.8</v>
          </cell>
          <cell r="AB25">
            <v>3470.7999999999997</v>
          </cell>
          <cell r="AC25">
            <v>4862.8</v>
          </cell>
          <cell r="AD25">
            <v>12721.099999999999</v>
          </cell>
          <cell r="AE25">
            <v>9250.2999999999993</v>
          </cell>
        </row>
        <row r="26">
          <cell r="B26" t="str">
            <v>2.3.2</v>
          </cell>
          <cell r="C26" t="str">
            <v>Сокращение расхода энергии на собственные и производственно-хозяйственные нужды за счет:</v>
          </cell>
          <cell r="D26" t="str">
            <v>тыс.руб</v>
          </cell>
          <cell r="G26">
            <v>1365</v>
          </cell>
          <cell r="H26">
            <v>904.5</v>
          </cell>
          <cell r="I26">
            <v>156.80000000000001</v>
          </cell>
          <cell r="J26">
            <v>1061.3</v>
          </cell>
          <cell r="K26">
            <v>218.5</v>
          </cell>
          <cell r="L26">
            <v>1279.8</v>
          </cell>
          <cell r="M26">
            <v>85.2</v>
          </cell>
          <cell r="S26">
            <v>1095.3999999999999</v>
          </cell>
          <cell r="T26">
            <v>904.5</v>
          </cell>
          <cell r="U26">
            <v>156.80000000000001</v>
          </cell>
          <cell r="V26">
            <v>1061.3</v>
          </cell>
          <cell r="W26">
            <v>34.1</v>
          </cell>
          <cell r="X26">
            <v>1095.3999999999999</v>
          </cell>
          <cell r="Y26">
            <v>0</v>
          </cell>
          <cell r="AA26">
            <v>85.2</v>
          </cell>
          <cell r="AB26">
            <v>1365</v>
          </cell>
          <cell r="AC26">
            <v>0</v>
          </cell>
          <cell r="AD26">
            <v>1095.3999999999999</v>
          </cell>
          <cell r="AE26">
            <v>-269.60000000000014</v>
          </cell>
          <cell r="AF26">
            <v>-0.1975091575091576</v>
          </cell>
        </row>
        <row r="27">
          <cell r="B27" t="str">
            <v>2.3.2.1</v>
          </cell>
          <cell r="C27" t="str">
            <v xml:space="preserve">сокращение эл/энергми на собственные и проивзодственно-хозяйственные нужды </v>
          </cell>
          <cell r="D27" t="str">
            <v>тыс.руб</v>
          </cell>
          <cell r="G27">
            <v>1365</v>
          </cell>
          <cell r="H27">
            <v>904.5</v>
          </cell>
          <cell r="I27">
            <v>156.80000000000001</v>
          </cell>
          <cell r="J27">
            <v>1061.3</v>
          </cell>
          <cell r="K27">
            <v>218.5</v>
          </cell>
          <cell r="L27">
            <v>1279.8</v>
          </cell>
          <cell r="M27">
            <v>85.2</v>
          </cell>
          <cell r="S27">
            <v>1095.3999999999999</v>
          </cell>
          <cell r="T27">
            <v>904.5</v>
          </cell>
          <cell r="U27">
            <v>156.80000000000001</v>
          </cell>
          <cell r="V27">
            <v>1061.3</v>
          </cell>
          <cell r="W27">
            <v>34.1</v>
          </cell>
          <cell r="X27">
            <v>1095.3999999999999</v>
          </cell>
          <cell r="Y27">
            <v>0</v>
          </cell>
          <cell r="AA27">
            <v>85.2</v>
          </cell>
          <cell r="AB27">
            <v>1365</v>
          </cell>
          <cell r="AC27">
            <v>0</v>
          </cell>
          <cell r="AD27">
            <v>1095.3999999999999</v>
          </cell>
          <cell r="AE27">
            <v>-269.60000000000014</v>
          </cell>
          <cell r="AF27">
            <v>-0.1975091575091576</v>
          </cell>
        </row>
        <row r="28">
          <cell r="B28" t="str">
            <v>2.3.2.2</v>
          </cell>
          <cell r="C28" t="str">
            <v>мероприятие 2</v>
          </cell>
          <cell r="D28" t="str">
            <v>тыс.руб</v>
          </cell>
          <cell r="G28">
            <v>0</v>
          </cell>
          <cell r="J28">
            <v>0</v>
          </cell>
          <cell r="L28">
            <v>0</v>
          </cell>
          <cell r="S28">
            <v>0</v>
          </cell>
          <cell r="V28">
            <v>0</v>
          </cell>
          <cell r="X28">
            <v>0</v>
          </cell>
          <cell r="AB28">
            <v>0</v>
          </cell>
          <cell r="AD28">
            <v>0</v>
          </cell>
          <cell r="AE28">
            <v>0</v>
          </cell>
          <cell r="AF28" t="str">
            <v/>
          </cell>
        </row>
        <row r="29">
          <cell r="B29" t="str">
            <v>2.3.2.3</v>
          </cell>
          <cell r="C29" t="str">
            <v>мероприятие 3</v>
          </cell>
          <cell r="D29" t="str">
            <v>тыс.руб</v>
          </cell>
          <cell r="G29">
            <v>0</v>
          </cell>
          <cell r="J29">
            <v>0</v>
          </cell>
          <cell r="L29">
            <v>0</v>
          </cell>
          <cell r="S29">
            <v>0</v>
          </cell>
          <cell r="V29">
            <v>0</v>
          </cell>
          <cell r="X29">
            <v>0</v>
          </cell>
          <cell r="AB29">
            <v>0</v>
          </cell>
          <cell r="AD29">
            <v>0</v>
          </cell>
          <cell r="AE29">
            <v>0</v>
          </cell>
          <cell r="AF29" t="str">
            <v/>
          </cell>
        </row>
        <row r="30">
          <cell r="B30" t="str">
            <v>2.4</v>
          </cell>
          <cell r="C30" t="str">
            <v>Услуги операционные (кроме ремонтных)</v>
          </cell>
          <cell r="D30" t="str">
            <v>тыс.руб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</row>
        <row r="31">
          <cell r="B31" t="str">
            <v>2.4.1</v>
          </cell>
          <cell r="C31" t="str">
            <v>Сокращение затрат на приобретение услуг производственного характера</v>
          </cell>
          <cell r="D31" t="str">
            <v>тыс.руб</v>
          </cell>
          <cell r="G31">
            <v>0</v>
          </cell>
          <cell r="J31">
            <v>0</v>
          </cell>
          <cell r="L31">
            <v>0</v>
          </cell>
          <cell r="S31">
            <v>0</v>
          </cell>
          <cell r="V31">
            <v>0</v>
          </cell>
          <cell r="X31">
            <v>0</v>
          </cell>
          <cell r="AB31">
            <v>0</v>
          </cell>
          <cell r="AD31">
            <v>0</v>
          </cell>
          <cell r="AE31">
            <v>0</v>
          </cell>
          <cell r="AF31" t="str">
            <v/>
          </cell>
        </row>
        <row r="32">
          <cell r="B32" t="str">
            <v>2.4.2</v>
          </cell>
          <cell r="C32" t="str">
            <v>Приобретение прочих услуг</v>
          </cell>
          <cell r="D32" t="str">
            <v>тыс.руб</v>
          </cell>
          <cell r="G32">
            <v>0</v>
          </cell>
          <cell r="J32">
            <v>0</v>
          </cell>
          <cell r="L32">
            <v>0</v>
          </cell>
          <cell r="S32">
            <v>0</v>
          </cell>
          <cell r="V32">
            <v>0</v>
          </cell>
          <cell r="X32">
            <v>0</v>
          </cell>
          <cell r="AB32">
            <v>0</v>
          </cell>
          <cell r="AD32">
            <v>0</v>
          </cell>
          <cell r="AE32">
            <v>0</v>
          </cell>
          <cell r="AF32" t="str">
            <v/>
          </cell>
        </row>
        <row r="33">
          <cell r="B33" t="str">
            <v>2.4.3</v>
          </cell>
          <cell r="C33" t="str">
            <v>мероприятие 1</v>
          </cell>
          <cell r="D33" t="str">
            <v>тыс.руб</v>
          </cell>
          <cell r="G33">
            <v>0</v>
          </cell>
          <cell r="J33">
            <v>0</v>
          </cell>
          <cell r="L33">
            <v>0</v>
          </cell>
          <cell r="S33">
            <v>0</v>
          </cell>
          <cell r="V33">
            <v>0</v>
          </cell>
          <cell r="X33">
            <v>0</v>
          </cell>
          <cell r="AB33">
            <v>0</v>
          </cell>
          <cell r="AD33">
            <v>0</v>
          </cell>
          <cell r="AE33">
            <v>0</v>
          </cell>
          <cell r="AF33" t="str">
            <v/>
          </cell>
        </row>
        <row r="34">
          <cell r="B34" t="str">
            <v>2.4.4</v>
          </cell>
          <cell r="C34" t="str">
            <v>мероприятие 2</v>
          </cell>
          <cell r="D34" t="str">
            <v>тыс.руб</v>
          </cell>
          <cell r="G34">
            <v>0</v>
          </cell>
          <cell r="J34">
            <v>0</v>
          </cell>
          <cell r="L34">
            <v>0</v>
          </cell>
          <cell r="S34">
            <v>0</v>
          </cell>
          <cell r="V34">
            <v>0</v>
          </cell>
          <cell r="X34">
            <v>0</v>
          </cell>
          <cell r="AB34">
            <v>0</v>
          </cell>
          <cell r="AD34">
            <v>0</v>
          </cell>
          <cell r="AE34">
            <v>0</v>
          </cell>
          <cell r="AF34" t="str">
            <v/>
          </cell>
        </row>
        <row r="35">
          <cell r="B35" t="str">
            <v>2.5.</v>
          </cell>
          <cell r="C35" t="str">
            <v>Ремонты</v>
          </cell>
          <cell r="D35" t="str">
            <v>тыс.руб</v>
          </cell>
          <cell r="G35">
            <v>260.2</v>
          </cell>
          <cell r="H35">
            <v>0</v>
          </cell>
          <cell r="I35">
            <v>0</v>
          </cell>
          <cell r="J35">
            <v>0</v>
          </cell>
          <cell r="K35">
            <v>134</v>
          </cell>
          <cell r="L35">
            <v>134</v>
          </cell>
          <cell r="M35">
            <v>126.2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AA35">
            <v>126.2</v>
          </cell>
          <cell r="AB35">
            <v>260.2</v>
          </cell>
          <cell r="AC35">
            <v>0</v>
          </cell>
          <cell r="AD35">
            <v>0</v>
          </cell>
          <cell r="AE35">
            <v>-260.2</v>
          </cell>
        </row>
        <row r="36">
          <cell r="B36" t="str">
            <v>2.5.1</v>
          </cell>
          <cell r="C36" t="str">
            <v>Сокращение затрат на ремонты за счёт проведения регламентированных закупок:</v>
          </cell>
          <cell r="D36" t="str">
            <v>тыс.руб</v>
          </cell>
          <cell r="G36">
            <v>260.2</v>
          </cell>
          <cell r="H36">
            <v>0</v>
          </cell>
          <cell r="I36">
            <v>0</v>
          </cell>
          <cell r="J36">
            <v>0</v>
          </cell>
          <cell r="K36">
            <v>134</v>
          </cell>
          <cell r="L36">
            <v>134</v>
          </cell>
          <cell r="M36">
            <v>126.2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AA36">
            <v>126.2</v>
          </cell>
          <cell r="AB36">
            <v>260.2</v>
          </cell>
          <cell r="AC36">
            <v>0</v>
          </cell>
          <cell r="AD36">
            <v>0</v>
          </cell>
          <cell r="AE36">
            <v>-260.2</v>
          </cell>
        </row>
        <row r="37">
          <cell r="B37" t="str">
            <v>2.5.1.1</v>
          </cell>
          <cell r="C37" t="str">
            <v xml:space="preserve">    услуг ремонтных организаций</v>
          </cell>
          <cell r="D37" t="str">
            <v>тыс.руб</v>
          </cell>
          <cell r="G37">
            <v>260.2</v>
          </cell>
          <cell r="J37">
            <v>0</v>
          </cell>
          <cell r="K37">
            <v>134</v>
          </cell>
          <cell r="L37">
            <v>134</v>
          </cell>
          <cell r="M37">
            <v>126.2</v>
          </cell>
          <cell r="S37">
            <v>0</v>
          </cell>
          <cell r="V37">
            <v>0</v>
          </cell>
          <cell r="X37">
            <v>0</v>
          </cell>
          <cell r="AA37">
            <v>126.2</v>
          </cell>
          <cell r="AB37">
            <v>260.2</v>
          </cell>
          <cell r="AD37">
            <v>0</v>
          </cell>
          <cell r="AE37">
            <v>-260.2</v>
          </cell>
        </row>
        <row r="38">
          <cell r="B38" t="str">
            <v>2.5.1.2</v>
          </cell>
          <cell r="C38" t="str">
            <v xml:space="preserve">    запчастей, сырья и материалов</v>
          </cell>
          <cell r="D38" t="str">
            <v>тыс.руб</v>
          </cell>
          <cell r="G38">
            <v>0</v>
          </cell>
          <cell r="J38">
            <v>0</v>
          </cell>
          <cell r="L38">
            <v>0</v>
          </cell>
          <cell r="S38">
            <v>0</v>
          </cell>
          <cell r="V38">
            <v>0</v>
          </cell>
          <cell r="X38">
            <v>0</v>
          </cell>
          <cell r="AB38">
            <v>0</v>
          </cell>
          <cell r="AD38">
            <v>0</v>
          </cell>
          <cell r="AE38">
            <v>0</v>
          </cell>
        </row>
        <row r="39">
          <cell r="B39" t="str">
            <v>2.5.2</v>
          </cell>
          <cell r="C39" t="str">
            <v>Совершенствование технологий ремонтных работ</v>
          </cell>
          <cell r="D39" t="str">
            <v>тыс.руб</v>
          </cell>
          <cell r="G39">
            <v>0</v>
          </cell>
          <cell r="J39">
            <v>0</v>
          </cell>
          <cell r="L39">
            <v>0</v>
          </cell>
          <cell r="S39">
            <v>0</v>
          </cell>
          <cell r="V39">
            <v>0</v>
          </cell>
          <cell r="X39">
            <v>0</v>
          </cell>
          <cell r="AB39">
            <v>0</v>
          </cell>
          <cell r="AD39">
            <v>0</v>
          </cell>
          <cell r="AE39">
            <v>0</v>
          </cell>
        </row>
        <row r="40">
          <cell r="B40" t="str">
            <v>2.5.3</v>
          </cell>
          <cell r="C40" t="str">
            <v>другие мероприятия</v>
          </cell>
          <cell r="D40" t="str">
            <v>тыс.руб</v>
          </cell>
          <cell r="G40">
            <v>0</v>
          </cell>
          <cell r="J40">
            <v>0</v>
          </cell>
          <cell r="L40">
            <v>0</v>
          </cell>
          <cell r="S40">
            <v>0</v>
          </cell>
          <cell r="V40">
            <v>0</v>
          </cell>
          <cell r="X40">
            <v>0</v>
          </cell>
          <cell r="AB40">
            <v>0</v>
          </cell>
          <cell r="AD40">
            <v>0</v>
          </cell>
          <cell r="AE40">
            <v>0</v>
          </cell>
        </row>
        <row r="41">
          <cell r="B41" t="str">
            <v>2.6.</v>
          </cell>
          <cell r="C41" t="str">
            <v>Оплата труда</v>
          </cell>
          <cell r="D41" t="str">
            <v>тыс.руб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 t="str">
            <v/>
          </cell>
        </row>
        <row r="42">
          <cell r="B42" t="str">
            <v>2.6.1.</v>
          </cell>
          <cell r="C42" t="str">
            <v>Оптимизации численности персонала</v>
          </cell>
          <cell r="D42" t="str">
            <v>тыс.руб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S42">
            <v>0</v>
          </cell>
          <cell r="V42">
            <v>0</v>
          </cell>
          <cell r="X42">
            <v>0</v>
          </cell>
          <cell r="AA42">
            <v>0</v>
          </cell>
          <cell r="AB42">
            <v>0</v>
          </cell>
          <cell r="AD42">
            <v>0</v>
          </cell>
          <cell r="AE42">
            <v>0</v>
          </cell>
          <cell r="AF42" t="str">
            <v/>
          </cell>
        </row>
        <row r="43">
          <cell r="B43" t="str">
            <v>2.6.2</v>
          </cell>
          <cell r="C43" t="str">
            <v>Совершенствование системы мотивации</v>
          </cell>
          <cell r="D43" t="str">
            <v>тыс.руб</v>
          </cell>
          <cell r="G43">
            <v>0</v>
          </cell>
          <cell r="J43">
            <v>0</v>
          </cell>
          <cell r="L43">
            <v>0</v>
          </cell>
          <cell r="S43">
            <v>0</v>
          </cell>
          <cell r="V43">
            <v>0</v>
          </cell>
          <cell r="X43">
            <v>0</v>
          </cell>
          <cell r="AB43">
            <v>0</v>
          </cell>
          <cell r="AD43">
            <v>0</v>
          </cell>
          <cell r="AE43">
            <v>0</v>
          </cell>
          <cell r="AF43" t="str">
            <v/>
          </cell>
        </row>
        <row r="44">
          <cell r="B44" t="str">
            <v>2.6.3</v>
          </cell>
          <cell r="C44" t="str">
            <v>сокращение выплат согласно кол.дог. (мат.помощь пенсионерам, вышедшим на песнию, копменсация платы за э/энергию)</v>
          </cell>
          <cell r="D44" t="str">
            <v>тыс.руб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S44">
            <v>0</v>
          </cell>
          <cell r="V44">
            <v>0</v>
          </cell>
          <cell r="X44">
            <v>0</v>
          </cell>
          <cell r="AA44">
            <v>0</v>
          </cell>
          <cell r="AB44">
            <v>0</v>
          </cell>
          <cell r="AD44">
            <v>0</v>
          </cell>
          <cell r="AE44">
            <v>0</v>
          </cell>
          <cell r="AF44" t="str">
            <v/>
          </cell>
        </row>
        <row r="45">
          <cell r="B45" t="str">
            <v>2.6.4</v>
          </cell>
          <cell r="C45" t="str">
            <v>мероприятие 2</v>
          </cell>
          <cell r="D45" t="str">
            <v>тыс.руб</v>
          </cell>
          <cell r="G45">
            <v>0</v>
          </cell>
          <cell r="J45">
            <v>0</v>
          </cell>
          <cell r="L45">
            <v>0</v>
          </cell>
          <cell r="S45">
            <v>0</v>
          </cell>
          <cell r="V45">
            <v>0</v>
          </cell>
          <cell r="X45">
            <v>0</v>
          </cell>
          <cell r="AB45">
            <v>0</v>
          </cell>
          <cell r="AD45">
            <v>0</v>
          </cell>
          <cell r="AE45">
            <v>0</v>
          </cell>
          <cell r="AF45" t="str">
            <v/>
          </cell>
        </row>
        <row r="46">
          <cell r="B46" t="str">
            <v>2.7.</v>
          </cell>
          <cell r="C46" t="str">
            <v xml:space="preserve">Общехозяйственные расходы </v>
          </cell>
          <cell r="D46" t="str">
            <v>тыс.руб</v>
          </cell>
          <cell r="G46">
            <v>247</v>
          </cell>
          <cell r="H46">
            <v>0</v>
          </cell>
          <cell r="I46">
            <v>0</v>
          </cell>
          <cell r="J46">
            <v>0</v>
          </cell>
          <cell r="K46">
            <v>115.4</v>
          </cell>
          <cell r="L46">
            <v>115.4</v>
          </cell>
          <cell r="M46">
            <v>131.6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AA46">
            <v>131.6</v>
          </cell>
          <cell r="AB46">
            <v>247</v>
          </cell>
          <cell r="AC46">
            <v>0</v>
          </cell>
          <cell r="AD46">
            <v>0</v>
          </cell>
          <cell r="AE46">
            <v>-247</v>
          </cell>
          <cell r="AF46">
            <v>-1</v>
          </cell>
        </row>
        <row r="47">
          <cell r="B47" t="str">
            <v>2.7.1.</v>
          </cell>
          <cell r="C47" t="str">
            <v>Сокращение административно-управленческих расходов</v>
          </cell>
          <cell r="D47" t="str">
            <v>тыс.руб</v>
          </cell>
          <cell r="G47">
            <v>0</v>
          </cell>
          <cell r="S47">
            <v>0</v>
          </cell>
          <cell r="V47">
            <v>0</v>
          </cell>
          <cell r="X47">
            <v>0</v>
          </cell>
          <cell r="AB47">
            <v>0</v>
          </cell>
          <cell r="AD47">
            <v>0</v>
          </cell>
          <cell r="AE47">
            <v>0</v>
          </cell>
        </row>
        <row r="48">
          <cell r="B48" t="str">
            <v>2.7.2.</v>
          </cell>
          <cell r="C48" t="str">
            <v>Сокращение коммунальных расходов</v>
          </cell>
          <cell r="D48" t="str">
            <v>тыс.руб</v>
          </cell>
          <cell r="G48">
            <v>247</v>
          </cell>
          <cell r="J48">
            <v>0</v>
          </cell>
          <cell r="K48">
            <v>115.4</v>
          </cell>
          <cell r="L48">
            <v>115.4</v>
          </cell>
          <cell r="M48">
            <v>131.6</v>
          </cell>
          <cell r="S48">
            <v>0</v>
          </cell>
          <cell r="V48">
            <v>0</v>
          </cell>
          <cell r="X48">
            <v>0</v>
          </cell>
          <cell r="AA48">
            <v>131.6</v>
          </cell>
          <cell r="AB48">
            <v>247</v>
          </cell>
          <cell r="AD48">
            <v>0</v>
          </cell>
          <cell r="AE48">
            <v>-247</v>
          </cell>
          <cell r="AF48">
            <v>-1</v>
          </cell>
        </row>
        <row r="49">
          <cell r="B49" t="str">
            <v>2.7.3</v>
          </cell>
          <cell r="C49" t="str">
            <v>мероприятие 1</v>
          </cell>
          <cell r="D49" t="str">
            <v>тыс.руб</v>
          </cell>
          <cell r="G49">
            <v>0</v>
          </cell>
          <cell r="J49">
            <v>0</v>
          </cell>
          <cell r="L49">
            <v>0</v>
          </cell>
          <cell r="S49">
            <v>0</v>
          </cell>
          <cell r="V49">
            <v>0</v>
          </cell>
          <cell r="X49">
            <v>0</v>
          </cell>
          <cell r="AB49">
            <v>0</v>
          </cell>
          <cell r="AD49">
            <v>0</v>
          </cell>
          <cell r="AE49">
            <v>0</v>
          </cell>
          <cell r="AF49" t="str">
            <v/>
          </cell>
        </row>
        <row r="50">
          <cell r="B50" t="str">
            <v>2.7.4</v>
          </cell>
          <cell r="C50" t="str">
            <v>мероприятие 2</v>
          </cell>
          <cell r="D50" t="str">
            <v>тыс.руб</v>
          </cell>
          <cell r="G50">
            <v>0</v>
          </cell>
          <cell r="J50">
            <v>0</v>
          </cell>
          <cell r="L50">
            <v>0</v>
          </cell>
          <cell r="S50">
            <v>0</v>
          </cell>
          <cell r="V50">
            <v>0</v>
          </cell>
          <cell r="X50">
            <v>0</v>
          </cell>
          <cell r="AB50">
            <v>0</v>
          </cell>
          <cell r="AD50">
            <v>0</v>
          </cell>
          <cell r="AE50">
            <v>0</v>
          </cell>
          <cell r="AF50" t="str">
            <v/>
          </cell>
        </row>
        <row r="51">
          <cell r="B51" t="str">
            <v>2.8.</v>
          </cell>
          <cell r="C51" t="str">
            <v>Другие мероприятия (с расшифровкой)</v>
          </cell>
          <cell r="D51" t="str">
            <v>тыс.руб</v>
          </cell>
          <cell r="G51">
            <v>11704.4</v>
          </cell>
          <cell r="H51">
            <v>0</v>
          </cell>
          <cell r="I51">
            <v>0</v>
          </cell>
          <cell r="J51">
            <v>0</v>
          </cell>
          <cell r="K51">
            <v>5266.7</v>
          </cell>
          <cell r="L51">
            <v>5266.7</v>
          </cell>
          <cell r="M51">
            <v>6437.7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AA51">
            <v>6437.7</v>
          </cell>
          <cell r="AB51">
            <v>11704.4</v>
          </cell>
          <cell r="AC51">
            <v>0</v>
          </cell>
          <cell r="AD51">
            <v>0</v>
          </cell>
          <cell r="AE51">
            <v>-11704.4</v>
          </cell>
          <cell r="AF51">
            <v>-1</v>
          </cell>
        </row>
        <row r="52">
          <cell r="B52" t="str">
            <v>2.8.1.</v>
          </cell>
          <cell r="C52" t="str">
            <v xml:space="preserve">скоращение расходов по лизингу </v>
          </cell>
          <cell r="D52" t="str">
            <v>тыс.руб</v>
          </cell>
          <cell r="G52">
            <v>2065.9</v>
          </cell>
          <cell r="J52">
            <v>0</v>
          </cell>
          <cell r="K52">
            <v>1032.7</v>
          </cell>
          <cell r="L52">
            <v>1032.7</v>
          </cell>
          <cell r="M52">
            <v>1033.2</v>
          </cell>
          <cell r="S52">
            <v>0</v>
          </cell>
          <cell r="V52">
            <v>0</v>
          </cell>
          <cell r="X52">
            <v>0</v>
          </cell>
          <cell r="AA52">
            <v>1033.2</v>
          </cell>
          <cell r="AB52">
            <v>2065.9</v>
          </cell>
          <cell r="AD52">
            <v>0</v>
          </cell>
          <cell r="AE52">
            <v>-2065.9</v>
          </cell>
          <cell r="AF52">
            <v>-1</v>
          </cell>
        </row>
        <row r="53">
          <cell r="B53" t="str">
            <v>2.8.2.</v>
          </cell>
          <cell r="C53" t="str">
            <v>скоращениекомандировочных расходов , PR, сотовая связь, IT услуги , проценты к уплате, страхование, услуги ООО "115", НПФ</v>
          </cell>
          <cell r="D53" t="str">
            <v>тыс.руб</v>
          </cell>
          <cell r="G53">
            <v>9638.5</v>
          </cell>
          <cell r="J53">
            <v>0</v>
          </cell>
          <cell r="K53">
            <v>4234</v>
          </cell>
          <cell r="L53">
            <v>4234</v>
          </cell>
          <cell r="M53">
            <v>5404.5</v>
          </cell>
          <cell r="S53">
            <v>0</v>
          </cell>
          <cell r="V53">
            <v>0</v>
          </cell>
          <cell r="X53">
            <v>0</v>
          </cell>
          <cell r="AA53">
            <v>5404.5</v>
          </cell>
          <cell r="AB53">
            <v>9638.5</v>
          </cell>
          <cell r="AD53">
            <v>0</v>
          </cell>
          <cell r="AE53">
            <v>-9638.5</v>
          </cell>
          <cell r="AF53">
            <v>-1</v>
          </cell>
        </row>
        <row r="54">
          <cell r="B54" t="str">
            <v>3.</v>
          </cell>
          <cell r="C54" t="str">
            <v xml:space="preserve">Сокращение коммерческих и управленческих расходов </v>
          </cell>
          <cell r="D54" t="str">
            <v>тыс.руб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 t="str">
            <v/>
          </cell>
        </row>
        <row r="55">
          <cell r="B55" t="str">
            <v>3.1</v>
          </cell>
          <cell r="C55" t="str">
            <v>мероприятие 1</v>
          </cell>
          <cell r="D55" t="str">
            <v>тыс.руб</v>
          </cell>
          <cell r="G55">
            <v>0</v>
          </cell>
          <cell r="J55">
            <v>0</v>
          </cell>
          <cell r="L55">
            <v>0</v>
          </cell>
          <cell r="S55">
            <v>0</v>
          </cell>
          <cell r="V55">
            <v>0</v>
          </cell>
          <cell r="X55">
            <v>0</v>
          </cell>
          <cell r="AB55">
            <v>0</v>
          </cell>
          <cell r="AD55">
            <v>0</v>
          </cell>
          <cell r="AE55">
            <v>0</v>
          </cell>
        </row>
        <row r="56">
          <cell r="B56" t="str">
            <v>3.2</v>
          </cell>
          <cell r="C56" t="str">
            <v>мероприятие 2</v>
          </cell>
          <cell r="D56" t="str">
            <v>тыс.руб</v>
          </cell>
          <cell r="G56">
            <v>0</v>
          </cell>
          <cell r="J56">
            <v>0</v>
          </cell>
          <cell r="L56">
            <v>0</v>
          </cell>
          <cell r="S56">
            <v>0</v>
          </cell>
          <cell r="V56">
            <v>0</v>
          </cell>
          <cell r="X56">
            <v>0</v>
          </cell>
          <cell r="AB56">
            <v>0</v>
          </cell>
          <cell r="AD56">
            <v>0</v>
          </cell>
          <cell r="AE56">
            <v>0</v>
          </cell>
        </row>
        <row r="57">
          <cell r="B57" t="str">
            <v>3.3</v>
          </cell>
          <cell r="C57" t="str">
            <v>мероприятие 3</v>
          </cell>
          <cell r="D57" t="str">
            <v>тыс.руб</v>
          </cell>
          <cell r="G57">
            <v>0</v>
          </cell>
          <cell r="J57">
            <v>0</v>
          </cell>
          <cell r="L57">
            <v>0</v>
          </cell>
          <cell r="S57">
            <v>0</v>
          </cell>
          <cell r="V57">
            <v>0</v>
          </cell>
          <cell r="X57">
            <v>0</v>
          </cell>
          <cell r="AB57">
            <v>0</v>
          </cell>
          <cell r="AD57">
            <v>0</v>
          </cell>
          <cell r="AE57">
            <v>0</v>
          </cell>
        </row>
        <row r="58">
          <cell r="B58" t="str">
            <v>4.</v>
          </cell>
          <cell r="C58" t="str">
            <v>Максимизация результата от прочей (внереализационной) деятельности</v>
          </cell>
          <cell r="D58" t="str">
            <v>тыс.руб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</row>
        <row r="59">
          <cell r="B59" t="str">
            <v>4.1</v>
          </cell>
          <cell r="C59" t="str">
            <v xml:space="preserve">Продажа непрофильных активов </v>
          </cell>
          <cell r="D59" t="str">
            <v>тыс.руб</v>
          </cell>
          <cell r="G59">
            <v>0</v>
          </cell>
          <cell r="J59">
            <v>0</v>
          </cell>
          <cell r="L59">
            <v>0</v>
          </cell>
          <cell r="S59">
            <v>0</v>
          </cell>
          <cell r="V59">
            <v>0</v>
          </cell>
          <cell r="X59">
            <v>0</v>
          </cell>
          <cell r="AB59">
            <v>0</v>
          </cell>
          <cell r="AD59">
            <v>0</v>
          </cell>
          <cell r="AE59">
            <v>0</v>
          </cell>
          <cell r="AF59" t="str">
            <v/>
          </cell>
        </row>
        <row r="60">
          <cell r="B60" t="str">
            <v>4.2</v>
          </cell>
          <cell r="C60" t="str">
            <v>Оптимизация запасов (продажа неликвидов*)</v>
          </cell>
          <cell r="D60" t="str">
            <v>тыс.руб</v>
          </cell>
          <cell r="G60">
            <v>0</v>
          </cell>
          <cell r="J60">
            <v>0</v>
          </cell>
          <cell r="L60">
            <v>0</v>
          </cell>
          <cell r="S60">
            <v>0</v>
          </cell>
          <cell r="V60">
            <v>0</v>
          </cell>
          <cell r="X60">
            <v>0</v>
          </cell>
          <cell r="AB60">
            <v>0</v>
          </cell>
          <cell r="AD60">
            <v>0</v>
          </cell>
          <cell r="AE60">
            <v>0</v>
          </cell>
          <cell r="AF60" t="str">
            <v/>
          </cell>
        </row>
        <row r="61">
          <cell r="B61" t="str">
            <v>4.3</v>
          </cell>
          <cell r="C61" t="str">
            <v>Сокращение затрат на содержание объектов ЖКХ и соцсферы</v>
          </cell>
          <cell r="D61" t="str">
            <v>тыс.руб</v>
          </cell>
          <cell r="G61">
            <v>0</v>
          </cell>
          <cell r="J61">
            <v>0</v>
          </cell>
          <cell r="L61">
            <v>0</v>
          </cell>
          <cell r="S61">
            <v>0</v>
          </cell>
          <cell r="V61">
            <v>0</v>
          </cell>
          <cell r="X61">
            <v>0</v>
          </cell>
          <cell r="AB61">
            <v>0</v>
          </cell>
          <cell r="AD61">
            <v>0</v>
          </cell>
          <cell r="AE61">
            <v>0</v>
          </cell>
          <cell r="AF61" t="str">
            <v/>
          </cell>
        </row>
        <row r="62">
          <cell r="B62" t="str">
            <v>4.4</v>
          </cell>
          <cell r="C62" t="str">
            <v>Другие мероприятия (с расшифровкой)</v>
          </cell>
          <cell r="D62" t="str">
            <v>тыс.руб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 t="str">
            <v/>
          </cell>
        </row>
        <row r="63">
          <cell r="B63" t="str">
            <v>4.4.1</v>
          </cell>
          <cell r="C63" t="str">
            <v>сокращение расходов на проведение корпоративных, культурно-массовых и спортивных мероприятий</v>
          </cell>
          <cell r="D63" t="str">
            <v>тыс.руб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S63">
            <v>0</v>
          </cell>
          <cell r="V63">
            <v>0</v>
          </cell>
          <cell r="X63">
            <v>0</v>
          </cell>
          <cell r="AA63">
            <v>0</v>
          </cell>
          <cell r="AB63">
            <v>0</v>
          </cell>
          <cell r="AD63">
            <v>0</v>
          </cell>
          <cell r="AE63">
            <v>0</v>
          </cell>
          <cell r="AF63" t="str">
            <v/>
          </cell>
        </row>
        <row r="64">
          <cell r="B64" t="str">
            <v>4.4.2</v>
          </cell>
          <cell r="C64" t="str">
            <v>мероприятие 2</v>
          </cell>
          <cell r="D64" t="str">
            <v>тыс.руб</v>
          </cell>
          <cell r="G64">
            <v>0</v>
          </cell>
          <cell r="J64">
            <v>0</v>
          </cell>
          <cell r="L64">
            <v>0</v>
          </cell>
          <cell r="S64">
            <v>0</v>
          </cell>
          <cell r="V64">
            <v>0</v>
          </cell>
          <cell r="X64">
            <v>0</v>
          </cell>
          <cell r="AB64">
            <v>0</v>
          </cell>
          <cell r="AD64">
            <v>0</v>
          </cell>
          <cell r="AE64">
            <v>0</v>
          </cell>
          <cell r="AF64" t="str">
            <v/>
          </cell>
        </row>
        <row r="65">
          <cell r="B65" t="str">
            <v>4.4.3</v>
          </cell>
          <cell r="C65" t="str">
            <v>мероприятие 3</v>
          </cell>
          <cell r="D65" t="str">
            <v>тыс.руб</v>
          </cell>
          <cell r="G65">
            <v>0</v>
          </cell>
          <cell r="J65">
            <v>0</v>
          </cell>
          <cell r="L65">
            <v>0</v>
          </cell>
          <cell r="S65">
            <v>0</v>
          </cell>
          <cell r="V65">
            <v>0</v>
          </cell>
          <cell r="X65">
            <v>0</v>
          </cell>
          <cell r="AB65">
            <v>0</v>
          </cell>
          <cell r="AD65">
            <v>0</v>
          </cell>
          <cell r="AE65">
            <v>0</v>
          </cell>
          <cell r="AF65" t="str">
            <v/>
          </cell>
        </row>
        <row r="66">
          <cell r="B66" t="str">
            <v>5.</v>
          </cell>
          <cell r="C66" t="str">
            <v>Мероприятия в области техперевооружения и реконструкции</v>
          </cell>
          <cell r="D66" t="str">
            <v>тыс.руб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</row>
        <row r="67">
          <cell r="B67" t="str">
            <v>5.1</v>
          </cell>
          <cell r="C67" t="str">
            <v>мероприятие 1</v>
          </cell>
          <cell r="D67" t="str">
            <v>тыс.руб</v>
          </cell>
          <cell r="G67">
            <v>0</v>
          </cell>
          <cell r="J67">
            <v>0</v>
          </cell>
          <cell r="L67">
            <v>0</v>
          </cell>
          <cell r="S67">
            <v>0</v>
          </cell>
          <cell r="V67">
            <v>0</v>
          </cell>
          <cell r="X67">
            <v>0</v>
          </cell>
          <cell r="AB67">
            <v>0</v>
          </cell>
          <cell r="AD67">
            <v>0</v>
          </cell>
          <cell r="AE67">
            <v>0</v>
          </cell>
        </row>
        <row r="68">
          <cell r="B68" t="str">
            <v>5.2</v>
          </cell>
          <cell r="C68" t="str">
            <v>мероприятие 2</v>
          </cell>
          <cell r="D68" t="str">
            <v>тыс.руб</v>
          </cell>
          <cell r="G68">
            <v>0</v>
          </cell>
          <cell r="J68">
            <v>0</v>
          </cell>
          <cell r="L68">
            <v>0</v>
          </cell>
          <cell r="S68">
            <v>0</v>
          </cell>
          <cell r="V68">
            <v>0</v>
          </cell>
          <cell r="X68">
            <v>0</v>
          </cell>
          <cell r="AB68">
            <v>0</v>
          </cell>
          <cell r="AD68">
            <v>0</v>
          </cell>
          <cell r="AE68">
            <v>0</v>
          </cell>
        </row>
        <row r="69">
          <cell r="B69" t="str">
            <v>5.3</v>
          </cell>
          <cell r="C69" t="str">
            <v>мероприятие 3</v>
          </cell>
          <cell r="D69" t="str">
            <v>тыс.руб</v>
          </cell>
          <cell r="G69">
            <v>0</v>
          </cell>
          <cell r="J69">
            <v>0</v>
          </cell>
          <cell r="L69">
            <v>0</v>
          </cell>
          <cell r="S69">
            <v>0</v>
          </cell>
          <cell r="V69">
            <v>0</v>
          </cell>
          <cell r="X69">
            <v>0</v>
          </cell>
          <cell r="AB69">
            <v>0</v>
          </cell>
          <cell r="AD69">
            <v>0</v>
          </cell>
          <cell r="AE69">
            <v>0</v>
          </cell>
        </row>
        <row r="70">
          <cell r="B70" t="str">
            <v>6.</v>
          </cell>
          <cell r="C70" t="str">
            <v>Мероприятия в области нового строительства и расширения</v>
          </cell>
          <cell r="D70" t="str">
            <v>тыс.руб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</row>
        <row r="71">
          <cell r="B71" t="str">
            <v>6.1</v>
          </cell>
          <cell r="C71" t="str">
            <v>мероприятие 1</v>
          </cell>
          <cell r="D71" t="str">
            <v>тыс.руб</v>
          </cell>
          <cell r="G71">
            <v>0</v>
          </cell>
          <cell r="J71">
            <v>0</v>
          </cell>
          <cell r="L71">
            <v>0</v>
          </cell>
          <cell r="S71">
            <v>0</v>
          </cell>
          <cell r="V71">
            <v>0</v>
          </cell>
          <cell r="X71">
            <v>0</v>
          </cell>
          <cell r="AB71">
            <v>0</v>
          </cell>
          <cell r="AD71">
            <v>0</v>
          </cell>
          <cell r="AE71">
            <v>0</v>
          </cell>
        </row>
        <row r="72">
          <cell r="B72" t="str">
            <v>6.2</v>
          </cell>
          <cell r="C72" t="str">
            <v>мероприятие 2</v>
          </cell>
          <cell r="D72" t="str">
            <v>тыс.руб</v>
          </cell>
          <cell r="G72">
            <v>0</v>
          </cell>
          <cell r="J72">
            <v>0</v>
          </cell>
          <cell r="L72">
            <v>0</v>
          </cell>
          <cell r="S72">
            <v>0</v>
          </cell>
          <cell r="V72">
            <v>0</v>
          </cell>
          <cell r="X72">
            <v>0</v>
          </cell>
          <cell r="AB72">
            <v>0</v>
          </cell>
          <cell r="AD72">
            <v>0</v>
          </cell>
          <cell r="AE72">
            <v>0</v>
          </cell>
        </row>
        <row r="73">
          <cell r="B73" t="str">
            <v>6.3</v>
          </cell>
          <cell r="C73" t="str">
            <v>мероприятие 3</v>
          </cell>
          <cell r="D73" t="str">
            <v>тыс.руб</v>
          </cell>
          <cell r="G73">
            <v>0</v>
          </cell>
          <cell r="J73">
            <v>0</v>
          </cell>
          <cell r="L73">
            <v>0</v>
          </cell>
          <cell r="S73">
            <v>0</v>
          </cell>
          <cell r="V73">
            <v>0</v>
          </cell>
          <cell r="X73">
            <v>0</v>
          </cell>
          <cell r="AB73">
            <v>0</v>
          </cell>
          <cell r="AD73">
            <v>0</v>
          </cell>
          <cell r="AE73">
            <v>0</v>
          </cell>
        </row>
        <row r="74">
          <cell r="B74" t="str">
            <v>4.</v>
          </cell>
          <cell r="C74" t="str">
            <v>ИТОГО</v>
          </cell>
          <cell r="D74" t="str">
            <v>тыс.руб</v>
          </cell>
          <cell r="G74">
            <v>51013</v>
          </cell>
          <cell r="H74">
            <v>11244.4</v>
          </cell>
          <cell r="I74">
            <v>14712.199999999999</v>
          </cell>
          <cell r="J74">
            <v>25956.6</v>
          </cell>
          <cell r="K74">
            <v>12759.4</v>
          </cell>
          <cell r="L74">
            <v>38716</v>
          </cell>
          <cell r="M74">
            <v>12297</v>
          </cell>
          <cell r="S74">
            <v>48961.4</v>
          </cell>
          <cell r="T74">
            <v>11244.4</v>
          </cell>
          <cell r="U74">
            <v>14712.199999999999</v>
          </cell>
          <cell r="V74">
            <v>25956.6</v>
          </cell>
          <cell r="W74">
            <v>10977.900000000001</v>
          </cell>
          <cell r="X74">
            <v>36934.5</v>
          </cell>
          <cell r="Y74">
            <v>12026.9</v>
          </cell>
          <cell r="AA74">
            <v>12297</v>
          </cell>
          <cell r="AB74">
            <v>51013</v>
          </cell>
          <cell r="AC74">
            <v>12026.9</v>
          </cell>
          <cell r="AD74">
            <v>48961.4</v>
          </cell>
          <cell r="AE74">
            <v>-2051.5999999999985</v>
          </cell>
          <cell r="AF74">
            <v>-4.0217199537372801E-2</v>
          </cell>
        </row>
        <row r="76">
          <cell r="C76" t="str">
            <v>* Мероприятие актуально для ФЭС и АО-энерго отпускающих электроэнергию  на оптовый рынок</v>
          </cell>
        </row>
        <row r="77">
          <cell r="C77" t="str">
            <v>**  Неликвидами считаются запасы, хранящиеся на складе более 6 месяцев</v>
          </cell>
        </row>
        <row r="79">
          <cell r="B79" t="str">
            <v>Показатели не вошедшие в формат бизнес-плана, 
но необходимые для формирования БП</v>
          </cell>
        </row>
        <row r="80">
          <cell r="B80" t="str">
            <v>№ п/п</v>
          </cell>
          <cell r="C80" t="str">
            <v>Дополнительный показатель</v>
          </cell>
        </row>
        <row r="82">
          <cell r="B82">
            <v>1</v>
          </cell>
          <cell r="C82">
            <v>2</v>
          </cell>
        </row>
        <row r="83">
          <cell r="B83">
            <v>1</v>
          </cell>
        </row>
        <row r="84">
          <cell r="B84">
            <v>2</v>
          </cell>
        </row>
        <row r="85">
          <cell r="B85">
            <v>3</v>
          </cell>
        </row>
        <row r="86">
          <cell r="B86">
            <v>4</v>
          </cell>
        </row>
        <row r="87">
          <cell r="B87">
            <v>5</v>
          </cell>
        </row>
        <row r="88">
          <cell r="B88">
            <v>6</v>
          </cell>
        </row>
        <row r="89">
          <cell r="B89">
            <v>7</v>
          </cell>
        </row>
        <row r="90">
          <cell r="B90">
            <v>8</v>
          </cell>
        </row>
        <row r="91">
          <cell r="B91">
            <v>9</v>
          </cell>
        </row>
        <row r="92">
          <cell r="B92">
            <v>10</v>
          </cell>
        </row>
        <row r="93">
          <cell r="B93">
            <v>11</v>
          </cell>
        </row>
        <row r="94">
          <cell r="B94">
            <v>12</v>
          </cell>
        </row>
        <row r="95">
          <cell r="B95">
            <v>13</v>
          </cell>
        </row>
        <row r="96">
          <cell r="B96">
            <v>14</v>
          </cell>
        </row>
        <row r="97">
          <cell r="B97">
            <v>15</v>
          </cell>
        </row>
        <row r="98">
          <cell r="B98">
            <v>16</v>
          </cell>
        </row>
        <row r="99">
          <cell r="B99">
            <v>17</v>
          </cell>
        </row>
        <row r="100">
          <cell r="B100">
            <v>18</v>
          </cell>
        </row>
        <row r="101">
          <cell r="B101">
            <v>19</v>
          </cell>
        </row>
        <row r="102">
          <cell r="B102">
            <v>20</v>
          </cell>
        </row>
        <row r="103">
          <cell r="B103">
            <v>21</v>
          </cell>
        </row>
        <row r="104">
          <cell r="B104">
            <v>22</v>
          </cell>
        </row>
        <row r="105">
          <cell r="B105">
            <v>23</v>
          </cell>
        </row>
        <row r="106">
          <cell r="B106">
            <v>24</v>
          </cell>
        </row>
        <row r="107">
          <cell r="B107">
            <v>25</v>
          </cell>
        </row>
        <row r="108">
          <cell r="B108">
            <v>26</v>
          </cell>
        </row>
        <row r="109">
          <cell r="B109">
            <v>27</v>
          </cell>
        </row>
        <row r="110">
          <cell r="B110">
            <v>28</v>
          </cell>
        </row>
        <row r="111">
          <cell r="B111">
            <v>29</v>
          </cell>
        </row>
        <row r="112">
          <cell r="B112">
            <v>30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ул"/>
      <sheetName val="1 Общ свед"/>
      <sheetName val="2 Оцен пок"/>
      <sheetName val="3 Выручка"/>
      <sheetName val="5 Производство"/>
      <sheetName val="5а Производство_Экономика"/>
      <sheetName val="6 Смета затрат"/>
      <sheetName val="7 Ремонты"/>
      <sheetName val="8 Инвестиции-свод"/>
      <sheetName val="8 Инвестиции-программа"/>
      <sheetName val="8.а. Инвестиции-объекты_РСК"/>
      <sheetName val="8.б. Инвестиции-лизинг_РСК"/>
      <sheetName val="9а Закупки"/>
      <sheetName val="10 Оплата труда"/>
      <sheetName val="11 Прочие"/>
      <sheetName val="12 Прибыль"/>
      <sheetName val="13 Прог.баланс"/>
      <sheetName val="14а ДПН план"/>
      <sheetName val="14б ДПН отчет"/>
      <sheetName val="14в ДПН анализ"/>
      <sheetName val="15 УИ"/>
      <sheetName val="16а Сводный анализ"/>
      <sheetName val="Целевые показатели"/>
      <sheetName val="ARM_BP_RSK_V10_0_final"/>
      <sheetName val="Форма 20 (1)"/>
      <sheetName val="Форма 20 (2)"/>
      <sheetName val="Форма 20 (3)"/>
      <sheetName val="Форма 20 (4)"/>
      <sheetName val="Форма 20 (5)"/>
      <sheetName val="#ССЫЛКА"/>
      <sheetName val="FST5"/>
      <sheetName val="Параметры"/>
      <sheetName val="Лист"/>
      <sheetName val="навигация"/>
      <sheetName val="Производство электроэнергии"/>
      <sheetName val="структура"/>
      <sheetName val="Т11"/>
      <sheetName val="Т19.1"/>
      <sheetName val="Т1"/>
      <sheetName val="Т2"/>
      <sheetName val="Т3"/>
      <sheetName val="Т6"/>
      <sheetName val="Т7"/>
      <sheetName val="Т8"/>
      <sheetName val="Ш_Передача_ЭЭ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Справочники"/>
      <sheetName val="Приложение 1"/>
      <sheetName val="Приложение 2"/>
      <sheetName val="Приложение 3"/>
      <sheetName val="Приложение 4"/>
      <sheetName val="Регионы"/>
      <sheetName val="FST5"/>
      <sheetName val="0"/>
      <sheetName val="0.3"/>
      <sheetName val="1"/>
      <sheetName val="2.1"/>
      <sheetName val="2"/>
      <sheetName val="2.2"/>
      <sheetName val="2.3"/>
      <sheetName val="4"/>
      <sheetName val="РчСтЭЭ_Ф"/>
      <sheetName val="ИП"/>
      <sheetName val="Ист-ики финанс-я"/>
      <sheetName val="Расчет прибыли"/>
      <sheetName val="РчСтГМ_УП"/>
      <sheetName val="РчСтГМ_Ф"/>
      <sheetName val="0.1"/>
      <sheetName val="РчСтЭЭ_УП"/>
      <sheetName val="РчСтЭЭ"/>
      <sheetName val="Индексы"/>
      <sheetName val="РчСтГМ"/>
      <sheetName val="TO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TEHSHEET"/>
      <sheetName val="Диапазоны"/>
      <sheetName val="Инструкция"/>
      <sheetName val="Заголовок"/>
      <sheetName val="Справочники"/>
      <sheetName val="Тариф на услуги по передаче ээ"/>
      <sheetName val="Индивидуальные тарифы"/>
      <sheetName val="4 баланс ээ"/>
      <sheetName val="5 баланс мощности"/>
      <sheetName val="Расчет расходов RAB"/>
      <sheetName val="расчет НВВ РСК по RAB"/>
      <sheetName val="Расчет котлового тарифа 2010"/>
      <sheetName val="Расчет котлового тарифа 2011"/>
      <sheetName val="Пофакторный анализ "/>
      <sheetName val="Показатели надежности и кач-ва"/>
      <sheetName val="Расчет индексация"/>
      <sheetName val="Индексы"/>
    </sheetNames>
    <sheetDataSet>
      <sheetData sheetId="0" refreshError="1"/>
      <sheetData sheetId="1">
        <row r="15">
          <cell r="B15">
            <v>2009</v>
          </cell>
        </row>
      </sheetData>
      <sheetData sheetId="2">
        <row r="2">
          <cell r="B2" t="str">
            <v>Алтайский край</v>
          </cell>
        </row>
      </sheetData>
      <sheetData sheetId="3" refreshError="1"/>
      <sheetData sheetId="4" refreshError="1"/>
      <sheetData sheetId="5">
        <row r="11">
          <cell r="B11" t="str">
            <v>2011</v>
          </cell>
        </row>
      </sheetData>
      <sheetData sheetId="6">
        <row r="8">
          <cell r="B8" t="str">
            <v>Филиал ОАО "МРСК Центра" - "Ярэнерго"</v>
          </cell>
          <cell r="J8" t="str">
            <v>Филиал ОАО "МРСК Центра" - "Ярэнерго"</v>
          </cell>
        </row>
        <row r="9">
          <cell r="J9" t="str">
            <v>ОАО "Ярославская городская электросеть"</v>
          </cell>
        </row>
        <row r="10">
          <cell r="J10" t="str">
            <v>ЗАО "Ярославль-Резинотехника"</v>
          </cell>
        </row>
        <row r="11">
          <cell r="J11" t="str">
            <v>ОАО ПСФ "Автодизель-Сервис"</v>
          </cell>
        </row>
        <row r="12">
          <cell r="J12" t="str">
            <v>ЗАО "НПК ЯрЛИ"</v>
          </cell>
        </row>
        <row r="13">
          <cell r="J13" t="str">
            <v>ОАО "Ярославский речной порт"</v>
          </cell>
        </row>
        <row r="14">
          <cell r="J14" t="str">
            <v>ИП А.В. Шутов</v>
          </cell>
        </row>
        <row r="15">
          <cell r="J15" t="str">
            <v>ЗАО "Тория"</v>
          </cell>
        </row>
        <row r="16">
          <cell r="J16" t="str">
            <v>ОАО "Ярославский завод дизельной апппаратуры" цех №313</v>
          </cell>
        </row>
        <row r="17">
          <cell r="J17" t="str">
            <v>ОАО "Ярославский завод дизельной апппаратуры" цех №388</v>
          </cell>
        </row>
        <row r="18">
          <cell r="J18" t="str">
            <v>ООО "Ярославский хладокомбинат"</v>
          </cell>
        </row>
        <row r="19">
          <cell r="J19" t="str">
            <v>ООО "ЭКО"</v>
          </cell>
        </row>
        <row r="20">
          <cell r="J20" t="str">
            <v>ОАО "Ярославский ордена Ленина и ордена Октябрьской Революции шинный завод"</v>
          </cell>
        </row>
        <row r="21">
          <cell r="J21" t="str">
            <v>ЗАО "Корд"</v>
          </cell>
        </row>
        <row r="22">
          <cell r="J22" t="str">
            <v>ОАО "СК Премьер" г. Ярославль</v>
          </cell>
        </row>
        <row r="23">
          <cell r="J23" t="str">
            <v>ОАО "Ярославский судостроительный завод"</v>
          </cell>
        </row>
        <row r="24">
          <cell r="J24" t="str">
            <v>ЗАО "Волгаэнергоресурс"</v>
          </cell>
        </row>
        <row r="25">
          <cell r="J25" t="str">
            <v>ООО "Регионэлектросеть"</v>
          </cell>
        </row>
        <row r="26">
          <cell r="J26" t="str">
            <v>ОАО "Славнефть-Ярославнефтепродукт"</v>
          </cell>
        </row>
        <row r="27">
          <cell r="J27" t="str">
            <v>ОАО НИИ "ЯРСИНТЕЗ"</v>
          </cell>
        </row>
        <row r="28">
          <cell r="J28" t="str">
            <v>ОАО "Ярославский завод строительных конструкций"</v>
          </cell>
        </row>
        <row r="29">
          <cell r="J29" t="str">
            <v>ОАО "Опытный завод "Паксистем"</v>
          </cell>
        </row>
        <row r="30">
          <cell r="J30" t="str">
            <v>ООО "СлавМебель"г. Ярославль</v>
          </cell>
        </row>
        <row r="31">
          <cell r="J31" t="str">
            <v>МУП "Яргорэлектротранс"</v>
          </cell>
        </row>
        <row r="32">
          <cell r="J32" t="str">
            <v>ОАО "28 Электрическая сеть"</v>
          </cell>
        </row>
        <row r="33">
          <cell r="J33" t="str">
            <v>ОАО "Стройдеталь"</v>
          </cell>
        </row>
        <row r="34">
          <cell r="J34" t="str">
            <v>ЗАО "Промтехмонтаж-диагностика"</v>
          </cell>
        </row>
        <row r="35">
          <cell r="J35" t="str">
            <v>ООО "Энергия-1"</v>
          </cell>
        </row>
        <row r="36">
          <cell r="J36" t="str">
            <v>ОАО "Северное производственно-комплектовочное предприятие "Оборонпромкомплекс"</v>
          </cell>
        </row>
        <row r="37">
          <cell r="J37" t="str">
            <v>ЗАО "Электроцех" г. Ярославль</v>
          </cell>
        </row>
        <row r="38">
          <cell r="J38" t="str">
            <v>Филиал ОАО "Мостостройиндустрия" Завод № 50</v>
          </cell>
        </row>
        <row r="39">
          <cell r="J39" t="str">
            <v>ООО "Каскад - Энергосеть"</v>
          </cell>
        </row>
        <row r="40">
          <cell r="J40" t="str">
            <v>ЗАО "Железобетон"</v>
          </cell>
        </row>
        <row r="41">
          <cell r="J41" t="str">
            <v>Северная дирекция по энергообеспечению - структурное подразделение Трансэнерго филиала ОАО "Российские железные дороги"</v>
          </cell>
        </row>
        <row r="42">
          <cell r="J42" t="str">
            <v>Северный филиал ООО "Газпром энерго"</v>
          </cell>
        </row>
        <row r="43">
          <cell r="J43" t="str">
            <v>ОАО "Ярославская электросетевая компания" филиал Переславль-Залесский</v>
          </cell>
        </row>
        <row r="44">
          <cell r="J44" t="str">
            <v>ОАО "Ярославская электросетевая компания" Любимский участок</v>
          </cell>
        </row>
        <row r="45">
          <cell r="J45" t="str">
            <v>ОАО "Ярославская электросетевая компания" Некоузский участок</v>
          </cell>
        </row>
        <row r="46">
          <cell r="J46" t="str">
            <v>ОАО "Ярославская электросетевая компания" Мышкинский участок</v>
          </cell>
        </row>
        <row r="47">
          <cell r="J47" t="str">
            <v>ОАО "Ярославская электросетевая компания" участок ГУП ЖКХ ЯО "Яркоммунсервис"</v>
          </cell>
        </row>
        <row r="48">
          <cell r="J48" t="str">
            <v>МУП "Рыбинская городская электросеть"</v>
          </cell>
        </row>
        <row r="49">
          <cell r="J49" t="str">
            <v>И.П. Лебедев</v>
          </cell>
        </row>
        <row r="50">
          <cell r="J50" t="str">
            <v>ООО "ЛИТЕКС" ГО г. Рыбинск</v>
          </cell>
        </row>
        <row r="51">
          <cell r="J51" t="str">
            <v>ОАО "Технокабель" г. Рыбинск</v>
          </cell>
        </row>
        <row r="52">
          <cell r="J52" t="str">
            <v>ООО "Рыбинск-спектр"</v>
          </cell>
        </row>
        <row r="53">
          <cell r="J53" t="str">
            <v>ООО "Энергия"</v>
          </cell>
        </row>
        <row r="54">
          <cell r="J54" t="str">
            <v>ООО "ПОГАТ"</v>
          </cell>
        </row>
        <row r="55">
          <cell r="J55" t="str">
            <v>ОАО "Рыбинский завод приборостроения"</v>
          </cell>
        </row>
        <row r="56">
          <cell r="J56" t="str">
            <v>ОАО "190 Центральный ремонтный завод средств связи"</v>
          </cell>
        </row>
        <row r="57">
          <cell r="J57" t="str">
            <v>ООО "Завод специального машиностроения "Мегатон"</v>
          </cell>
        </row>
        <row r="58">
          <cell r="J58" t="str">
            <v>ОАО "Фильтры индустриальные газоочистные"</v>
          </cell>
        </row>
        <row r="59">
          <cell r="J59" t="str">
            <v>ГУП ЯО "Ростовское автотранспортное предприятие"</v>
          </cell>
        </row>
        <row r="60">
          <cell r="J60" t="str">
            <v>ОАО "РОМЗ"</v>
          </cell>
        </row>
        <row r="61">
          <cell r="J61" t="str">
            <v>МУП "Горэлектросеть" г. Тутаев</v>
          </cell>
        </row>
        <row r="62">
          <cell r="J62" t="str">
            <v>ОАО "Славнефть-Ярославский нефтеперерабатывающий завод им. Д.И. Менделеева" (Русойл) Тутаевский МР</v>
          </cell>
        </row>
        <row r="63">
          <cell r="J63" t="str">
            <v>ООО "Ресурс"</v>
          </cell>
        </row>
        <row r="64">
          <cell r="J64" t="str">
            <v>ООО "Льнокомбинат "ТУЛЬМА"</v>
          </cell>
        </row>
        <row r="65">
          <cell r="J65" t="str">
            <v>Гаврилов-Ямское МП ЖКХ</v>
          </cell>
        </row>
        <row r="66">
          <cell r="J66" t="str">
            <v>ООО "Гаврилов-Ямский торгово-сервисный центр"</v>
          </cell>
        </row>
        <row r="67">
          <cell r="J67" t="str">
            <v>Филиал ФГУП "Жилищно-коммунальное управление Российской академии наук" п.Борок</v>
          </cell>
        </row>
        <row r="68">
          <cell r="J68" t="str">
            <v>Некрасовское МП ЖКХ</v>
          </cell>
        </row>
        <row r="69">
          <cell r="J69" t="str">
            <v>Бурмакинское МП ЖКХ Некрасовского МР</v>
          </cell>
        </row>
        <row r="70">
          <cell r="J70" t="str">
            <v>ОАО "Строитель" г. Переславль-Залесский</v>
          </cell>
        </row>
        <row r="71">
          <cell r="J71" t="str">
            <v>ОАО "Компания Славич"</v>
          </cell>
        </row>
        <row r="72">
          <cell r="J72" t="str">
            <v>ООО "Энергосервис"</v>
          </cell>
        </row>
        <row r="73">
          <cell r="J73" t="str">
            <v>ФГУП Экспериментальный сыродельный завод Россельхозакадемии</v>
          </cell>
        </row>
        <row r="74">
          <cell r="J74" t="str">
            <v>ФБУ Исправительная колония № 3 УФСИН России по Ярославской области г. Углич</v>
          </cell>
        </row>
        <row r="75">
          <cell r="J75" t="str">
            <v>ФЛ Мышкинское ЛПУМГ- филиал ООО "Газпром трансгаз Ухта"</v>
          </cell>
        </row>
        <row r="76">
          <cell r="J76" t="str">
            <v>ОАО "ЖКХ "Заволжье"</v>
          </cell>
        </row>
        <row r="77">
          <cell r="J77" t="str">
            <v>ЗАО "Пансионат отдыха "Ярославль"</v>
          </cell>
        </row>
        <row r="78">
          <cell r="J78" t="str">
            <v>ОАО "Красные Ткачи"</v>
          </cell>
        </row>
        <row r="79">
          <cell r="J79" t="str">
            <v>Прочие ТСО</v>
          </cell>
        </row>
      </sheetData>
      <sheetData sheetId="7"/>
      <sheetData sheetId="8" refreshError="1"/>
      <sheetData sheetId="9"/>
      <sheetData sheetId="10"/>
      <sheetData sheetId="11"/>
      <sheetData sheetId="12" refreshError="1"/>
      <sheetData sheetId="13"/>
      <sheetData sheetId="14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исок форм"/>
      <sheetName val="Справочники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999"/>
      <sheetName val="29"/>
      <sheetName val="20"/>
      <sheetName val="21"/>
      <sheetName val="23"/>
      <sheetName val="25"/>
      <sheetName val="26"/>
      <sheetName val="27"/>
      <sheetName val="28"/>
      <sheetName val="19"/>
      <sheetName val="22"/>
      <sheetName val="24"/>
      <sheetName val="расчет тарифов"/>
      <sheetName val="УФ-61"/>
      <sheetName val="Приложение (ТЭЦ) "/>
      <sheetName val="Регионы"/>
      <sheetName val="Лист"/>
      <sheetName val="Параметры"/>
      <sheetName val="навигация"/>
      <sheetName val="Производство электроэнергии"/>
      <sheetName val="структура"/>
      <sheetName val="Т11"/>
      <sheetName val="Т19.1"/>
      <sheetName val="Т1"/>
      <sheetName val="Т2"/>
      <sheetName val="Т3"/>
      <sheetName val="Т6"/>
      <sheetName val="Т7"/>
      <sheetName val="Т8"/>
      <sheetName val="Ш_Передача_ЭЭ"/>
      <sheetName val="FES"/>
      <sheetName val="TEHSHEET"/>
      <sheetName val="Топливо2009"/>
      <sheetName val="2009"/>
      <sheetName val="Титульный"/>
      <sheetName val="Передача ЭЭ"/>
      <sheetName val="14б ДПН отчет"/>
      <sheetName val="16а Сводный анализ"/>
      <sheetName val="Лист1"/>
      <sheetName val="FST5"/>
      <sheetName val="REESTR_MO"/>
      <sheetName val="2.2"/>
      <sheetName val="ИП"/>
      <sheetName val="Ист-ики финанс-я"/>
      <sheetName val="Расчет прибыли"/>
      <sheetName val="2.1"/>
      <sheetName val="2.3"/>
      <sheetName val="0.1"/>
      <sheetName val="Индексы"/>
      <sheetName val="Инструкция"/>
    </sheetNames>
    <sheetDataSet>
      <sheetData sheetId="0" refreshError="1"/>
      <sheetData sheetId="1" refreshError="1"/>
      <sheetData sheetId="2" refreshError="1">
        <row r="2">
          <cell r="A2" t="str">
            <v>ТЭС-1</v>
          </cell>
        </row>
        <row r="3">
          <cell r="A3" t="str">
            <v>ТЭС-2</v>
          </cell>
        </row>
        <row r="5">
          <cell r="A5" t="str">
            <v>Добавить строки</v>
          </cell>
        </row>
        <row r="9">
          <cell r="A9" t="str">
            <v>Котельная - 1</v>
          </cell>
        </row>
        <row r="10">
          <cell r="A10" t="str">
            <v>Котельная - 2</v>
          </cell>
        </row>
        <row r="12">
          <cell r="A12" t="str">
            <v>Добавить строки</v>
          </cell>
        </row>
        <row r="30">
          <cell r="A30" t="str">
            <v>Абонплата РАО "ЕЭС России"</v>
          </cell>
        </row>
        <row r="31">
          <cell r="A31" t="str">
            <v>Плата ФСК "ЕЭС России"</v>
          </cell>
        </row>
        <row r="32">
          <cell r="A32" t="str">
            <v>Плата НП "АТС"</v>
          </cell>
        </row>
        <row r="33">
          <cell r="A33" t="str">
            <v>Плата ОАО "СО-ЦДУ ЕЭС"</v>
          </cell>
        </row>
        <row r="35">
          <cell r="A35" t="str">
            <v>Добавить строки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реализация СВОД"/>
      <sheetName val="реализация нерег"/>
      <sheetName val="реализация рег"/>
      <sheetName val="расчет смешанного тарифа"/>
      <sheetName val="товарка население"/>
      <sheetName val="товарка исх"/>
      <sheetName val="смешанный тариф рег"/>
      <sheetName val="товарка рег"/>
      <sheetName val="смешанный тариф нерег"/>
      <sheetName val="товарка нерег"/>
      <sheetName val="смешанный тариф итого"/>
      <sheetName val="товарка итого"/>
      <sheetName val="1.1.1.1.(товарка исх.)"/>
      <sheetName val="1.1.1.1.(товарка рег)"/>
      <sheetName val="1.1.1.1.(товарка нерег)"/>
      <sheetName val="1.1.1.1.(товарка итого)"/>
      <sheetName val="1.1.1.1.(товарка горсети исх.)"/>
      <sheetName val="1.1.1.1.(товарка горсети рег)"/>
      <sheetName val="1.1.1.1.(товарка горсети нерег)"/>
      <sheetName val="1.1.1.1.(товарка горсети итого)"/>
      <sheetName val="товарка отрасли"/>
      <sheetName val="товарка группы"/>
      <sheetName val="товарка горсети"/>
      <sheetName val="Анализ по товарке"/>
      <sheetName val="Анализ по товарке (ОПП)"/>
      <sheetName val="Анализ по реализации"/>
      <sheetName val="товарка факт по рег. тарифу"/>
      <sheetName val="Анализ товарки по рег. тарифу"/>
      <sheetName val="Анализ товарки ОПП рег. тарифу"/>
      <sheetName val="P2.1"/>
      <sheetName val="Мониторинг _2"/>
      <sheetName val="Регионы"/>
      <sheetName val="шаблон для R3"/>
      <sheetName val="реализация"/>
      <sheetName val="группы итого 1с"/>
      <sheetName val="группы рег."/>
      <sheetName val="группы нерег."/>
      <sheetName val="группы перерасчет рег."/>
      <sheetName val="группы перерасчет нерег."/>
      <sheetName val="группы итого проверка"/>
      <sheetName val="ПД_ПФ_2009"/>
      <sheetName val="Бюджет_2010_ожид."/>
      <sheetName val="Форма 20 (1)"/>
      <sheetName val="Форма 20 (2)"/>
      <sheetName val="Форма 20 (3)"/>
      <sheetName val="Форма 20 (4)"/>
      <sheetName val="Форма 20 (5)"/>
      <sheetName val="перекрестка"/>
      <sheetName val="16"/>
      <sheetName val="18.2"/>
      <sheetName val="4"/>
      <sheetName val="6"/>
      <sheetName val="15"/>
      <sheetName val="17.1"/>
      <sheetName val="2.3"/>
      <sheetName val="ЭСО"/>
      <sheetName val="сбыт"/>
      <sheetName val="Ген. не уч. ОРЭМ"/>
      <sheetName val="сети"/>
      <sheetName val="21.3"/>
      <sheetName val="ПД_дек"/>
      <sheetName val="ПФ_дек"/>
      <sheetName val="анализ 50"/>
      <sheetName val="анализ 51"/>
      <sheetName val="анализ 57"/>
      <sheetName val="анализ 62"/>
      <sheetName val="расшифровка 62"/>
      <sheetName val="ОСВ"/>
      <sheetName val="60,51"/>
      <sheetName val="71,50"/>
      <sheetName val="76.5,51"/>
      <sheetName val="91.2,51"/>
      <sheetName val="66,51"/>
      <sheetName val="бюджет_2010_фев"/>
      <sheetName val="расх. из приб. фев 2010"/>
      <sheetName val="инвест.прогр"/>
      <sheetName val="сч.60 услуги СЭ"/>
      <sheetName val="ДЗ_РСВ"/>
      <sheetName val="РСВ_продажа"/>
      <sheetName val="ДЗ_БР"/>
      <sheetName val="БР продажа "/>
      <sheetName val="ДЗ_мощность"/>
      <sheetName val="ДЗ_ТДЭн_компенсация"/>
      <sheetName val="КЗ_60.1"/>
      <sheetName val="КЗ_РСВ"/>
      <sheetName val="КЗ_КОМ"/>
      <sheetName val="КЗ_БР"/>
      <sheetName val="КЗ_76.5"/>
      <sheetName val="КЗ_71"/>
      <sheetName val="авансы выданные_60.2"/>
      <sheetName val="КЗ_ЦФР"/>
      <sheetName val=" анализ  70"/>
      <sheetName val="68.1_ПОДОХОДНЫЙ"/>
      <sheetName val="68.2_НДС"/>
      <sheetName val="68.4 налог на ПРИБЫЛЬ"/>
      <sheetName val="68.4.1._платежи в бюджет"/>
      <sheetName val="68.4.2_начисление _налога_ПРИБ."/>
      <sheetName val="68.8_ИМУЩЕСТВО"/>
      <sheetName val="68.10_ОКР.СРЕДА"/>
      <sheetName val="68.11_ТРАНСПОРТ"/>
      <sheetName val="68.12_ЗЕМЛЯ"/>
      <sheetName val="68.14_ГОСПОШЛИНА"/>
      <sheetName val="Анализ 97"/>
      <sheetName val="69.1_СОЦ_СТРАХ"/>
      <sheetName val="69.2_ПФ"/>
      <sheetName val="69.3_МЕД.СТРАХ."/>
      <sheetName val="69.11_ТРАВМАТИЗМ"/>
      <sheetName val="58.1 АКЦИИ СГЭС"/>
      <sheetName val="58.2_ВЕКСЕЛЯ"/>
      <sheetName val="58.3_ЗАЙМЫ"/>
      <sheetName val="58.2_91.1_ВЕКСЕЛЯ"/>
      <sheetName val="91.2_58.2_ВЕКСЕЛЯ"/>
      <sheetName val="анализ сч.75"/>
      <sheetName val="план счетов"/>
      <sheetName val="выручка_02"/>
      <sheetName val="Лист1"/>
      <sheetName val="Лист1 (2)"/>
      <sheetName val="Лист2"/>
      <sheetName val="Лист3"/>
      <sheetName val="FES"/>
      <sheetName val="_x0018_O_x0000__x0000__x0000_"/>
      <sheetName val=""/>
      <sheetName val="Электроэн 4кв"/>
      <sheetName val="Вода 4кв"/>
      <sheetName val="Тепло 4кв"/>
      <sheetName val="ДПН внутр"/>
      <sheetName val="ДПН АРМ"/>
      <sheetName val="Control"/>
      <sheetName val="Приток"/>
      <sheetName val="Отток"/>
      <sheetName val="Списки"/>
      <sheetName val="FST5"/>
      <sheetName val="TSheet"/>
      <sheetName val="Титульный"/>
      <sheetName val="реализация_СВОД"/>
      <sheetName val="реализация_нерег"/>
      <sheetName val="реализация_рег"/>
      <sheetName val="расчет_смешанного_тарифа"/>
      <sheetName val="товарка_население"/>
      <sheetName val="товарка_исх"/>
      <sheetName val="смешанный_тариф_рег"/>
      <sheetName val="товарка_рег"/>
      <sheetName val="смешанный_тариф_нерег"/>
      <sheetName val="товарка_нерег"/>
      <sheetName val="смешанный_тариф_итого"/>
      <sheetName val="товарка_итого"/>
      <sheetName val="1_1_1_1_(товарка_исх_)"/>
      <sheetName val="1_1_1_1_(товарка_рег)"/>
      <sheetName val="1_1_1_1_(товарка_нерег)"/>
      <sheetName val="1_1_1_1_(товарка_итого)"/>
      <sheetName val="1_1_1_1_(товарка_горсети_исх_)"/>
      <sheetName val="1_1_1_1_(товарка_горсети_рег)"/>
      <sheetName val="1_1_1_1_(товарка_горсети_нерег)"/>
      <sheetName val="1_1_1_1_(товарка_горсети_итого)"/>
      <sheetName val="товарка_отрасли"/>
      <sheetName val="товарка_группы"/>
      <sheetName val="товарка_горсети"/>
      <sheetName val="Анализ_по_товарке"/>
      <sheetName val="Анализ_по_товарке_(ОПП)"/>
      <sheetName val="Анализ_по_реализации"/>
      <sheetName val="товарка_факт_по_рег__тарифу"/>
      <sheetName val="Анализ_товарки_по_рег__тарифу"/>
      <sheetName val="Анализ_товарки_ОПП_рег__тарифу"/>
      <sheetName val="P2_1"/>
      <sheetName val="Мониторинг__2"/>
      <sheetName val="шаблон_для_R3"/>
      <sheetName val="группы_итого_1с"/>
      <sheetName val="группы_рег_"/>
      <sheetName val="группы_нерег_"/>
      <sheetName val="группы_перерасчет_рег_"/>
      <sheetName val="группы_перерасчет_нерег_"/>
      <sheetName val="группы_итого_проверка"/>
      <sheetName val="Бюджет_2010_ожид_"/>
      <sheetName val="Форма_20_(1)"/>
      <sheetName val="Форма_20_(2)"/>
      <sheetName val="Форма_20_(3)"/>
      <sheetName val="Форма_20_(4)"/>
      <sheetName val="Форма_20_(5)"/>
      <sheetName val="18_2"/>
      <sheetName val="17_1"/>
      <sheetName val="2_3"/>
      <sheetName val="Ген__не_уч__ОРЭМ"/>
      <sheetName val="21_3"/>
      <sheetName val="анализ_50"/>
      <sheetName val="анализ_51"/>
      <sheetName val="анализ_57"/>
      <sheetName val="анализ_62"/>
      <sheetName val="расшифровка_62"/>
      <sheetName val="76_5,51"/>
      <sheetName val="91_2,51"/>
      <sheetName val="расх__из_приб__фев_2010"/>
      <sheetName val="инвест_прогр"/>
      <sheetName val="сч_60_услуги_СЭ"/>
      <sheetName val="БР_продажа_"/>
      <sheetName val="КЗ_60_1"/>
      <sheetName val="КЗ_76_5"/>
      <sheetName val="авансы_выданные_60_2"/>
      <sheetName val="_анализ__70"/>
      <sheetName val="68_1_ПОДОХОДНЫЙ"/>
      <sheetName val="68_2_НДС"/>
      <sheetName val="68_4_налог_на_ПРИБЫЛЬ"/>
      <sheetName val="68_4_1__платежи_в_бюджет"/>
      <sheetName val="68_4_2_начисление__налога_ПРИБ_"/>
      <sheetName val="68_8_ИМУЩЕСТВО"/>
      <sheetName val="68_10_ОКР_СРЕДА"/>
      <sheetName val="68_11_ТРАНСПОРТ"/>
      <sheetName val="68_12_ЗЕМЛЯ"/>
      <sheetName val="68_14_ГОСПОШЛИНА"/>
      <sheetName val="Анализ_97"/>
      <sheetName val="69_1_СОЦ_СТРАХ"/>
      <sheetName val="69_2_ПФ"/>
      <sheetName val="69_3_МЕД_СТРАХ_"/>
      <sheetName val="69_11_ТРАВМАТИЗМ"/>
      <sheetName val="58_1_АКЦИИ_СГЭС"/>
      <sheetName val="58_2_ВЕКСЕЛЯ"/>
      <sheetName val="58_3_ЗАЙМЫ"/>
      <sheetName val="58_2_91_1_ВЕКСЕЛЯ"/>
      <sheetName val="91_2_58_2_ВЕКСЕЛЯ"/>
      <sheetName val="анализ_сч_75"/>
      <sheetName val="план_счетов"/>
      <sheetName val="Лист1_(2)"/>
      <sheetName val="Электроэн_4кв"/>
      <sheetName val="Вода_4кв"/>
      <sheetName val="Тепло_4кв"/>
      <sheetName val="ДПН_внутр"/>
      <sheetName val="ДПН_АРМ"/>
      <sheetName val="O"/>
      <sheetName val="_x0018_O???"/>
      <sheetName val="3"/>
      <sheetName val="5"/>
      <sheetName val="P2.2"/>
      <sheetName val="35998"/>
      <sheetName val="44"/>
      <sheetName val="92"/>
      <sheetName val="94"/>
      <sheetName val="97"/>
      <sheetName val="Отчет"/>
    </sheetNames>
    <sheetDataSet>
      <sheetData sheetId="0" refreshError="1"/>
      <sheetData sheetId="1" refreshError="1"/>
      <sheetData sheetId="2" refreshError="1">
        <row r="2">
          <cell r="A2" t="str">
            <v>ТЭС-1</v>
          </cell>
        </row>
        <row r="3">
          <cell r="A3" t="str">
            <v>ТЭС-2</v>
          </cell>
        </row>
        <row r="16">
          <cell r="A16" t="str">
            <v>Котельная - 1</v>
          </cell>
        </row>
        <row r="17">
          <cell r="A17" t="str">
            <v>Котельная - 2</v>
          </cell>
        </row>
      </sheetData>
      <sheetData sheetId="3" refreshError="1">
        <row r="2">
          <cell r="A2" t="str">
            <v>ТЭС-1</v>
          </cell>
        </row>
        <row r="4">
          <cell r="E4" t="str">
            <v>ТЭС-1</v>
          </cell>
          <cell r="G4" t="str">
            <v>ТЭС-2</v>
          </cell>
          <cell r="J4" t="str">
            <v>ГЭС-1</v>
          </cell>
          <cell r="L4" t="str">
            <v>ГЭС-2</v>
          </cell>
        </row>
        <row r="8">
          <cell r="C8">
            <v>0</v>
          </cell>
          <cell r="D8">
            <v>0</v>
          </cell>
        </row>
        <row r="9">
          <cell r="C9">
            <v>0</v>
          </cell>
          <cell r="D9">
            <v>0</v>
          </cell>
        </row>
        <row r="10">
          <cell r="C10">
            <v>0</v>
          </cell>
          <cell r="D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J11">
            <v>0</v>
          </cell>
          <cell r="K11" t="e">
            <v>#NAME?</v>
          </cell>
          <cell r="L11">
            <v>0</v>
          </cell>
          <cell r="M11" t="e">
            <v>#NAME?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C13">
            <v>0</v>
          </cell>
          <cell r="D13">
            <v>0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J15">
            <v>0</v>
          </cell>
          <cell r="K15" t="e">
            <v>#NAME?</v>
          </cell>
          <cell r="L15">
            <v>0</v>
          </cell>
          <cell r="M15" t="e">
            <v>#NAME?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</sheetData>
      <sheetData sheetId="4" refreshError="1">
        <row r="2">
          <cell r="A2" t="str">
            <v>ТЭС-1</v>
          </cell>
        </row>
        <row r="4">
          <cell r="E4" t="str">
            <v>ТЭС-1</v>
          </cell>
          <cell r="G4" t="str">
            <v>ТЭС-2</v>
          </cell>
          <cell r="J4" t="str">
            <v>ГЭС-1</v>
          </cell>
          <cell r="L4" t="str">
            <v>ГЭС-2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 t="str">
            <v>Добавить столбцы</v>
          </cell>
          <cell r="J8">
            <v>0</v>
          </cell>
          <cell r="K8">
            <v>0</v>
          </cell>
          <cell r="L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C17">
            <v>0</v>
          </cell>
          <cell r="D17">
            <v>0</v>
          </cell>
        </row>
        <row r="18"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C19">
            <v>0</v>
          </cell>
          <cell r="D19">
            <v>0</v>
          </cell>
          <cell r="K19" t="e">
            <v>#NAME?</v>
          </cell>
          <cell r="L19" t="e">
            <v>#NAME?</v>
          </cell>
        </row>
      </sheetData>
      <sheetData sheetId="5" refreshError="1">
        <row r="2">
          <cell r="A2" t="str">
            <v>ТЭС-1</v>
          </cell>
        </row>
        <row r="11">
          <cell r="E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K11" t="e">
            <v>#NAME?</v>
          </cell>
          <cell r="M11" t="e">
            <v>#NAME?</v>
          </cell>
        </row>
        <row r="14">
          <cell r="B14" t="str">
            <v>ТЭС-1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 t="e">
            <v>#NAME?</v>
          </cell>
          <cell r="L14">
            <v>0</v>
          </cell>
          <cell r="M14" t="e">
            <v>#NAME?</v>
          </cell>
          <cell r="N14">
            <v>0</v>
          </cell>
        </row>
        <row r="15">
          <cell r="B15" t="str">
            <v>ТЭС-2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 t="e">
            <v>#NAME?</v>
          </cell>
          <cell r="L15">
            <v>0</v>
          </cell>
          <cell r="M15" t="e">
            <v>#NAME?</v>
          </cell>
          <cell r="N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20">
          <cell r="B20" t="str">
            <v>Котельная - 1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 t="e">
            <v>#NAME?</v>
          </cell>
          <cell r="L20">
            <v>0</v>
          </cell>
          <cell r="M20" t="e">
            <v>#NAME?</v>
          </cell>
          <cell r="N20">
            <v>0</v>
          </cell>
          <cell r="O20" t="str">
            <v>-</v>
          </cell>
        </row>
        <row r="21">
          <cell r="B21" t="str">
            <v>Котельная - 2</v>
          </cell>
          <cell r="D21">
            <v>0</v>
          </cell>
          <cell r="F21">
            <v>0</v>
          </cell>
          <cell r="L21">
            <v>0</v>
          </cell>
          <cell r="N21">
            <v>0</v>
          </cell>
        </row>
        <row r="22">
          <cell r="B22" t="str">
            <v>Котельная - 2</v>
          </cell>
          <cell r="D22">
            <v>0</v>
          </cell>
          <cell r="E22">
            <v>0</v>
          </cell>
          <cell r="F22">
            <v>0</v>
          </cell>
          <cell r="K22" t="e">
            <v>#NAME?</v>
          </cell>
          <cell r="L22">
            <v>0</v>
          </cell>
          <cell r="M22" t="e">
            <v>#NAME?</v>
          </cell>
          <cell r="N22">
            <v>0</v>
          </cell>
        </row>
        <row r="26">
          <cell r="B26" t="str">
            <v>Электробойлерная - 1</v>
          </cell>
          <cell r="D26">
            <v>0</v>
          </cell>
          <cell r="F26">
            <v>0</v>
          </cell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B27" t="str">
            <v>Всего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 t="e">
            <v>#NAME?</v>
          </cell>
          <cell r="L27">
            <v>0</v>
          </cell>
          <cell r="M27" t="e">
            <v>#NAME?</v>
          </cell>
          <cell r="N27">
            <v>0</v>
          </cell>
          <cell r="O27">
            <v>0</v>
          </cell>
          <cell r="P27">
            <v>0</v>
          </cell>
        </row>
        <row r="28">
          <cell r="B28" t="str">
            <v>Всего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 t="e">
            <v>#NAME?</v>
          </cell>
          <cell r="L28">
            <v>0</v>
          </cell>
          <cell r="M28" t="e">
            <v>#NAME?</v>
          </cell>
          <cell r="N28">
            <v>0</v>
          </cell>
          <cell r="O28">
            <v>0</v>
          </cell>
          <cell r="P28">
            <v>0</v>
          </cell>
        </row>
        <row r="31">
          <cell r="B31" t="str">
            <v>СЦТ - 1</v>
          </cell>
          <cell r="E31">
            <v>0</v>
          </cell>
          <cell r="G31">
            <v>0</v>
          </cell>
          <cell r="M31" t="e">
            <v>#NAME?</v>
          </cell>
          <cell r="O31">
            <v>0</v>
          </cell>
          <cell r="P31">
            <v>0</v>
          </cell>
        </row>
        <row r="32">
          <cell r="B32" t="str">
            <v>СЦТ - 2</v>
          </cell>
          <cell r="E32">
            <v>0</v>
          </cell>
          <cell r="K32" t="e">
            <v>#NAME?</v>
          </cell>
          <cell r="M32" t="e">
            <v>#NAME?</v>
          </cell>
        </row>
        <row r="33">
          <cell r="E33">
            <v>0</v>
          </cell>
          <cell r="K33" t="e">
            <v>#NAME?</v>
          </cell>
          <cell r="M33" t="e">
            <v>#NAME?</v>
          </cell>
        </row>
      </sheetData>
      <sheetData sheetId="6" refreshError="1">
        <row r="2">
          <cell r="A2" t="str">
            <v>ТЭС-1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K19" t="e">
            <v>#NAME?</v>
          </cell>
          <cell r="L19" t="e">
            <v>#NAME?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F21">
            <v>0</v>
          </cell>
          <cell r="L21">
            <v>0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J28">
            <v>0</v>
          </cell>
          <cell r="K28" t="e">
            <v>#NAME?</v>
          </cell>
          <cell r="L28">
            <v>0</v>
          </cell>
        </row>
        <row r="29">
          <cell r="F29">
            <v>0</v>
          </cell>
          <cell r="G29">
            <v>0</v>
          </cell>
          <cell r="H29">
            <v>0</v>
          </cell>
          <cell r="J29">
            <v>0</v>
          </cell>
          <cell r="K29" t="e">
            <v>#NAME?</v>
          </cell>
          <cell r="L29" t="e">
            <v>#NAME?</v>
          </cell>
        </row>
        <row r="30">
          <cell r="F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L31">
            <v>0</v>
          </cell>
        </row>
      </sheetData>
      <sheetData sheetId="7" refreshError="1">
        <row r="2">
          <cell r="A2" t="str">
            <v>ТЭС-1</v>
          </cell>
        </row>
        <row r="8">
          <cell r="C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 t="str">
            <v>Добавить столбцы</v>
          </cell>
          <cell r="J8">
            <v>0</v>
          </cell>
          <cell r="K8">
            <v>0</v>
          </cell>
          <cell r="L8">
            <v>0</v>
          </cell>
        </row>
        <row r="9">
          <cell r="A9" t="str">
            <v>ТЭС-1</v>
          </cell>
          <cell r="B9" t="str">
            <v>ТЭС-1</v>
          </cell>
          <cell r="C9" t="str">
            <v>Мазут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 t="e">
            <v>#NAME?</v>
          </cell>
          <cell r="L9" t="e">
            <v>#NAME?</v>
          </cell>
          <cell r="M9" t="e">
            <v>#NAME?</v>
          </cell>
          <cell r="N9">
            <v>0</v>
          </cell>
        </row>
        <row r="10">
          <cell r="B10" t="str">
            <v>ТЭС-1</v>
          </cell>
          <cell r="C10" t="str">
            <v>Газ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 t="e">
            <v>#NAME?</v>
          </cell>
          <cell r="L10" t="e">
            <v>#NAME?</v>
          </cell>
          <cell r="M10" t="e">
            <v>#NAME?</v>
          </cell>
          <cell r="N10">
            <v>0</v>
          </cell>
        </row>
        <row r="11">
          <cell r="B11" t="str">
            <v>ТЭС-1</v>
          </cell>
          <cell r="C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K11" t="e">
            <v>#NAME?</v>
          </cell>
          <cell r="L11" t="e">
            <v>#NAME?</v>
          </cell>
          <cell r="M11" t="e">
            <v>#NAME?</v>
          </cell>
          <cell r="N11">
            <v>0</v>
          </cell>
        </row>
        <row r="12">
          <cell r="C12" t="str">
            <v>Добавить строки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</row>
        <row r="13">
          <cell r="A13" t="str">
            <v>ТЭС-2</v>
          </cell>
          <cell r="B13" t="str">
            <v>ТЭС-2</v>
          </cell>
          <cell r="C13" t="str">
            <v>Мазут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 t="e">
            <v>#NAME?</v>
          </cell>
          <cell r="L13" t="e">
            <v>#NAME?</v>
          </cell>
          <cell r="M13" t="e">
            <v>#NAME?</v>
          </cell>
          <cell r="N13">
            <v>0</v>
          </cell>
        </row>
        <row r="14">
          <cell r="B14" t="str">
            <v>ТЭС-2</v>
          </cell>
          <cell r="C14" t="str">
            <v>Газ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 t="e">
            <v>#NAME?</v>
          </cell>
          <cell r="L14" t="e">
            <v>#NAME?</v>
          </cell>
          <cell r="M14" t="e">
            <v>#NAME?</v>
          </cell>
          <cell r="N14">
            <v>0</v>
          </cell>
        </row>
        <row r="15">
          <cell r="B15" t="str">
            <v>ТЭС-2</v>
          </cell>
          <cell r="C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 t="e">
            <v>#NAME?</v>
          </cell>
          <cell r="L15" t="e">
            <v>#NAME?</v>
          </cell>
          <cell r="M15" t="e">
            <v>#NAME?</v>
          </cell>
          <cell r="N15">
            <v>0</v>
          </cell>
        </row>
        <row r="16">
          <cell r="C16" t="str">
            <v>Добавить строки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7">
          <cell r="A17" t="str">
            <v>Добавить строки</v>
          </cell>
          <cell r="C17">
            <v>0</v>
          </cell>
        </row>
        <row r="18">
          <cell r="A18" t="str">
            <v>Котельная - 1</v>
          </cell>
          <cell r="B18" t="str">
            <v>Котельная - 1</v>
          </cell>
          <cell r="C18" t="str">
            <v>Мазут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 t="e">
            <v>#NAME?</v>
          </cell>
          <cell r="L18" t="e">
            <v>#NAME?</v>
          </cell>
          <cell r="M18" t="e">
            <v>#NAME?</v>
          </cell>
          <cell r="N18">
            <v>0</v>
          </cell>
          <cell r="O18">
            <v>0</v>
          </cell>
          <cell r="P18">
            <v>0</v>
          </cell>
        </row>
        <row r="19">
          <cell r="B19" t="str">
            <v>Котельная - 1</v>
          </cell>
          <cell r="C19" t="str">
            <v>Газ</v>
          </cell>
          <cell r="E19">
            <v>0</v>
          </cell>
          <cell r="K19" t="e">
            <v>#NAME?</v>
          </cell>
          <cell r="L19" t="e">
            <v>#NAME?</v>
          </cell>
          <cell r="M19" t="e">
            <v>#NAME?</v>
          </cell>
          <cell r="N19">
            <v>0</v>
          </cell>
        </row>
        <row r="20">
          <cell r="B20" t="str">
            <v>Котельная - 1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 t="e">
            <v>#NAME?</v>
          </cell>
          <cell r="L20" t="e">
            <v>#NAME?</v>
          </cell>
          <cell r="M20" t="e">
            <v>#NAME?</v>
          </cell>
          <cell r="N20">
            <v>0</v>
          </cell>
          <cell r="O20" t="str">
            <v>-</v>
          </cell>
        </row>
        <row r="21">
          <cell r="B21" t="str">
            <v>Котельная - 2</v>
          </cell>
          <cell r="C21" t="str">
            <v>Добавить строки</v>
          </cell>
          <cell r="F21">
            <v>0</v>
          </cell>
          <cell r="L21">
            <v>0</v>
          </cell>
          <cell r="N21">
            <v>0</v>
          </cell>
        </row>
        <row r="22">
          <cell r="A22" t="str">
            <v>Котельная - 2</v>
          </cell>
          <cell r="B22" t="str">
            <v>Котельная - 2</v>
          </cell>
          <cell r="C22" t="str">
            <v>Мазут</v>
          </cell>
          <cell r="E22">
            <v>0</v>
          </cell>
          <cell r="F22">
            <v>0</v>
          </cell>
          <cell r="K22" t="e">
            <v>#NAME?</v>
          </cell>
          <cell r="L22" t="e">
            <v>#NAME?</v>
          </cell>
          <cell r="M22" t="e">
            <v>#NAME?</v>
          </cell>
          <cell r="N22">
            <v>0</v>
          </cell>
        </row>
        <row r="23">
          <cell r="B23" t="str">
            <v>Котельная - 2</v>
          </cell>
          <cell r="C23" t="str">
            <v>Газ</v>
          </cell>
          <cell r="E23">
            <v>0</v>
          </cell>
          <cell r="K23" t="e">
            <v>#NAME?</v>
          </cell>
          <cell r="L23" t="e">
            <v>#NAME?</v>
          </cell>
          <cell r="M23" t="e">
            <v>#NAME?</v>
          </cell>
          <cell r="N23">
            <v>0</v>
          </cell>
        </row>
        <row r="24">
          <cell r="B24" t="str">
            <v>Котельная - 2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 t="e">
            <v>#NAME?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  <cell r="P24">
            <v>0</v>
          </cell>
        </row>
        <row r="25">
          <cell r="C25" t="str">
            <v>Добавить строки</v>
          </cell>
        </row>
        <row r="26">
          <cell r="B26" t="str">
            <v>Электробойлерная - 1</v>
          </cell>
          <cell r="F26">
            <v>0</v>
          </cell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A27" t="str">
            <v>Всего</v>
          </cell>
          <cell r="B27" t="str">
            <v>Всего</v>
          </cell>
          <cell r="C27" t="str">
            <v>Мазут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 t="e">
            <v>#NAME?</v>
          </cell>
          <cell r="L27" t="e">
            <v>#NAME?</v>
          </cell>
          <cell r="M27" t="e">
            <v>#NAME?</v>
          </cell>
          <cell r="N27">
            <v>0</v>
          </cell>
          <cell r="O27">
            <v>0</v>
          </cell>
          <cell r="P27">
            <v>0</v>
          </cell>
        </row>
        <row r="28">
          <cell r="B28" t="str">
            <v>Всего</v>
          </cell>
          <cell r="C28" t="str">
            <v>Газ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 t="e">
            <v>#NAME?</v>
          </cell>
          <cell r="L28" t="e">
            <v>#NAME?</v>
          </cell>
          <cell r="M28" t="e">
            <v>#NAME?</v>
          </cell>
          <cell r="N28">
            <v>0</v>
          </cell>
          <cell r="O28">
            <v>0</v>
          </cell>
          <cell r="P28">
            <v>0</v>
          </cell>
        </row>
        <row r="29">
          <cell r="B29" t="str">
            <v>Всего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  <cell r="N29">
            <v>0</v>
          </cell>
          <cell r="O29">
            <v>0</v>
          </cell>
          <cell r="P29">
            <v>0</v>
          </cell>
        </row>
        <row r="30">
          <cell r="C30" t="str">
            <v>Добавить строки</v>
          </cell>
          <cell r="I30">
            <v>0</v>
          </cell>
        </row>
        <row r="31">
          <cell r="B31" t="str">
            <v>СЦТ - 1</v>
          </cell>
          <cell r="C31" t="str">
            <v>Итого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  <cell r="P31">
            <v>0</v>
          </cell>
        </row>
        <row r="32">
          <cell r="A32" t="str">
            <v>СЦТ - 1</v>
          </cell>
          <cell r="B32" t="str">
            <v>СЦТ - 2</v>
          </cell>
          <cell r="D32">
            <v>0</v>
          </cell>
          <cell r="E32">
            <v>0</v>
          </cell>
          <cell r="F32">
            <v>0</v>
          </cell>
          <cell r="K32" t="e">
            <v>#NAME?</v>
          </cell>
          <cell r="L32" t="e">
            <v>#NAME?</v>
          </cell>
          <cell r="M32" t="e">
            <v>#NAME?</v>
          </cell>
          <cell r="N32">
            <v>0</v>
          </cell>
        </row>
        <row r="33">
          <cell r="A33" t="str">
            <v>СЦТ - 2</v>
          </cell>
          <cell r="D33">
            <v>0</v>
          </cell>
          <cell r="E33">
            <v>0</v>
          </cell>
          <cell r="F33">
            <v>0</v>
          </cell>
          <cell r="K33" t="e">
            <v>#NAME?</v>
          </cell>
          <cell r="L33" t="e">
            <v>#NAME?</v>
          </cell>
          <cell r="M33" t="e">
            <v>#NAME?</v>
          </cell>
          <cell r="N33">
            <v>0</v>
          </cell>
        </row>
        <row r="34">
          <cell r="E34">
            <v>0</v>
          </cell>
          <cell r="K34" t="e">
            <v>#NAME?</v>
          </cell>
          <cell r="L34" t="e">
            <v>#NAME?</v>
          </cell>
          <cell r="M34" t="e">
            <v>#NAME?</v>
          </cell>
          <cell r="N34">
            <v>0</v>
          </cell>
        </row>
        <row r="37">
          <cell r="A37" t="str">
            <v>ТЭС-1</v>
          </cell>
          <cell r="B37" t="str">
            <v>ТЭС-1</v>
          </cell>
          <cell r="C37" t="str">
            <v>Мазут</v>
          </cell>
          <cell r="E37">
            <v>0</v>
          </cell>
          <cell r="K37" t="e">
            <v>#NAME?</v>
          </cell>
          <cell r="L37" t="e">
            <v>#NAME?</v>
          </cell>
          <cell r="M37" t="e">
            <v>#NAME?</v>
          </cell>
          <cell r="N37">
            <v>0</v>
          </cell>
        </row>
        <row r="38">
          <cell r="B38" t="str">
            <v>ТЭС-1</v>
          </cell>
          <cell r="C38" t="str">
            <v>Газ</v>
          </cell>
          <cell r="E38">
            <v>0</v>
          </cell>
          <cell r="K38" t="e">
            <v>#NAME?</v>
          </cell>
          <cell r="L38" t="e">
            <v>#NAME?</v>
          </cell>
          <cell r="M38" t="e">
            <v>#NAME?</v>
          </cell>
          <cell r="N38">
            <v>0</v>
          </cell>
        </row>
        <row r="39">
          <cell r="B39" t="str">
            <v>ТЭС-1</v>
          </cell>
          <cell r="E39">
            <v>0</v>
          </cell>
          <cell r="K39" t="e">
            <v>#NAME?</v>
          </cell>
          <cell r="L39" t="e">
            <v>#NAME?</v>
          </cell>
          <cell r="M39" t="e">
            <v>#NAME?</v>
          </cell>
          <cell r="N39">
            <v>0</v>
          </cell>
        </row>
        <row r="40">
          <cell r="C40" t="str">
            <v>Добавить строки</v>
          </cell>
        </row>
        <row r="41">
          <cell r="A41" t="str">
            <v>ТЭС-2</v>
          </cell>
          <cell r="B41" t="str">
            <v>ТЭС-2</v>
          </cell>
          <cell r="C41" t="str">
            <v>Мазут</v>
          </cell>
          <cell r="E41">
            <v>0</v>
          </cell>
          <cell r="K41" t="e">
            <v>#NAME?</v>
          </cell>
          <cell r="L41" t="e">
            <v>#NAME?</v>
          </cell>
          <cell r="M41" t="e">
            <v>#NAME?</v>
          </cell>
          <cell r="N41">
            <v>0</v>
          </cell>
        </row>
        <row r="42">
          <cell r="B42" t="str">
            <v>ТЭС-2</v>
          </cell>
          <cell r="C42" t="str">
            <v>Газ</v>
          </cell>
          <cell r="E42">
            <v>0</v>
          </cell>
          <cell r="K42" t="e">
            <v>#NAME?</v>
          </cell>
          <cell r="L42" t="e">
            <v>#NAME?</v>
          </cell>
          <cell r="M42" t="e">
            <v>#NAME?</v>
          </cell>
          <cell r="N42">
            <v>0</v>
          </cell>
        </row>
        <row r="43">
          <cell r="B43" t="str">
            <v>ТЭС-2</v>
          </cell>
          <cell r="E43">
            <v>0</v>
          </cell>
          <cell r="K43" t="e">
            <v>#NAME?</v>
          </cell>
          <cell r="L43" t="e">
            <v>#NAME?</v>
          </cell>
          <cell r="M43" t="e">
            <v>#NAME?</v>
          </cell>
          <cell r="N43">
            <v>0</v>
          </cell>
        </row>
        <row r="44">
          <cell r="C44" t="str">
            <v>Добавить строки</v>
          </cell>
        </row>
        <row r="45">
          <cell r="A45" t="str">
            <v>Добавить строки</v>
          </cell>
        </row>
        <row r="46">
          <cell r="A46" t="str">
            <v>Котельная - 1</v>
          </cell>
          <cell r="B46" t="str">
            <v>Котельная - 1</v>
          </cell>
          <cell r="C46" t="str">
            <v>Мазут</v>
          </cell>
          <cell r="E46">
            <v>0</v>
          </cell>
          <cell r="K46" t="e">
            <v>#NAME?</v>
          </cell>
          <cell r="L46" t="e">
            <v>#NAME?</v>
          </cell>
          <cell r="M46" t="e">
            <v>#NAME?</v>
          </cell>
          <cell r="N46">
            <v>0</v>
          </cell>
        </row>
        <row r="47">
          <cell r="B47" t="str">
            <v>Котельная - 1</v>
          </cell>
          <cell r="C47" t="str">
            <v>Газ</v>
          </cell>
          <cell r="E47">
            <v>0</v>
          </cell>
          <cell r="K47" t="e">
            <v>#NAME?</v>
          </cell>
          <cell r="L47" t="e">
            <v>#NAME?</v>
          </cell>
          <cell r="M47" t="e">
            <v>#NAME?</v>
          </cell>
          <cell r="N47">
            <v>0</v>
          </cell>
        </row>
        <row r="48">
          <cell r="B48" t="str">
            <v>Котельная - 1</v>
          </cell>
          <cell r="E48">
            <v>0</v>
          </cell>
          <cell r="K48" t="e">
            <v>#NAME?</v>
          </cell>
          <cell r="L48" t="e">
            <v>#NAME?</v>
          </cell>
          <cell r="M48" t="e">
            <v>#NAME?</v>
          </cell>
          <cell r="N48">
            <v>0</v>
          </cell>
        </row>
        <row r="49">
          <cell r="C49" t="str">
            <v>Добавить строки</v>
          </cell>
        </row>
        <row r="50">
          <cell r="A50" t="str">
            <v>Котельная - 2</v>
          </cell>
          <cell r="B50" t="str">
            <v>Котельная - 2</v>
          </cell>
          <cell r="C50" t="str">
            <v>Мазут</v>
          </cell>
          <cell r="E50">
            <v>0</v>
          </cell>
          <cell r="K50" t="e">
            <v>#NAME?</v>
          </cell>
          <cell r="L50" t="e">
            <v>#NAME?</v>
          </cell>
          <cell r="M50" t="e">
            <v>#NAME?</v>
          </cell>
          <cell r="N50">
            <v>0</v>
          </cell>
        </row>
        <row r="51">
          <cell r="B51" t="str">
            <v>Котельная - 2</v>
          </cell>
          <cell r="C51" t="str">
            <v>Газ</v>
          </cell>
          <cell r="E51">
            <v>0</v>
          </cell>
          <cell r="K51" t="e">
            <v>#NAME?</v>
          </cell>
          <cell r="L51" t="e">
            <v>#NAME?</v>
          </cell>
          <cell r="M51" t="e">
            <v>#NAME?</v>
          </cell>
          <cell r="N51">
            <v>0</v>
          </cell>
        </row>
        <row r="52">
          <cell r="B52" t="str">
            <v>Котельная - 2</v>
          </cell>
          <cell r="E52">
            <v>0</v>
          </cell>
          <cell r="K52" t="e">
            <v>#NAME?</v>
          </cell>
          <cell r="L52" t="e">
            <v>#NAME?</v>
          </cell>
          <cell r="M52" t="e">
            <v>#NAME?</v>
          </cell>
          <cell r="N52">
            <v>0</v>
          </cell>
        </row>
        <row r="53">
          <cell r="C53" t="str">
            <v>Добавить строки</v>
          </cell>
        </row>
        <row r="55">
          <cell r="A55" t="str">
            <v>Всего</v>
          </cell>
          <cell r="B55" t="str">
            <v>Всего</v>
          </cell>
          <cell r="C55" t="str">
            <v>Мазут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 t="e">
            <v>#NAME?</v>
          </cell>
          <cell r="L55" t="e">
            <v>#NAME?</v>
          </cell>
          <cell r="M55" t="e">
            <v>#NAME?</v>
          </cell>
          <cell r="N55">
            <v>0</v>
          </cell>
          <cell r="O55">
            <v>0</v>
          </cell>
          <cell r="P55">
            <v>0</v>
          </cell>
        </row>
        <row r="56">
          <cell r="B56" t="str">
            <v>Всего</v>
          </cell>
          <cell r="C56" t="str">
            <v>Газ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 t="e">
            <v>#NAME?</v>
          </cell>
          <cell r="L56" t="e">
            <v>#NAME?</v>
          </cell>
          <cell r="M56" t="e">
            <v>#NAME?</v>
          </cell>
          <cell r="N56">
            <v>0</v>
          </cell>
          <cell r="O56">
            <v>0</v>
          </cell>
          <cell r="P56">
            <v>0</v>
          </cell>
        </row>
        <row r="57">
          <cell r="B57" t="str">
            <v>Всего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 t="e">
            <v>#NAME?</v>
          </cell>
          <cell r="L57" t="e">
            <v>#NAME?</v>
          </cell>
          <cell r="M57" t="e">
            <v>#NAME?</v>
          </cell>
          <cell r="N57">
            <v>0</v>
          </cell>
          <cell r="O57">
            <v>0</v>
          </cell>
          <cell r="P57">
            <v>0</v>
          </cell>
        </row>
        <row r="58">
          <cell r="C58" t="str">
            <v>Добавить строки</v>
          </cell>
        </row>
        <row r="59">
          <cell r="C59" t="str">
            <v>Итого</v>
          </cell>
          <cell r="E59">
            <v>0</v>
          </cell>
          <cell r="F59">
            <v>0</v>
          </cell>
          <cell r="G59">
            <v>0</v>
          </cell>
          <cell r="M59" t="e">
            <v>#NAME?</v>
          </cell>
          <cell r="N59">
            <v>0</v>
          </cell>
          <cell r="O59">
            <v>0</v>
          </cell>
          <cell r="P59">
            <v>0</v>
          </cell>
        </row>
        <row r="60">
          <cell r="A60" t="str">
            <v>СЦТ - 1</v>
          </cell>
          <cell r="E60">
            <v>0</v>
          </cell>
          <cell r="K60" t="e">
            <v>#NAME?</v>
          </cell>
          <cell r="L60" t="e">
            <v>#NAME?</v>
          </cell>
          <cell r="M60" t="e">
            <v>#NAME?</v>
          </cell>
          <cell r="N60">
            <v>0</v>
          </cell>
        </row>
        <row r="61">
          <cell r="A61" t="str">
            <v>СЦТ - 2</v>
          </cell>
          <cell r="E61">
            <v>0</v>
          </cell>
          <cell r="K61" t="e">
            <v>#NAME?</v>
          </cell>
          <cell r="L61" t="e">
            <v>#NAME?</v>
          </cell>
          <cell r="M61" t="e">
            <v>#NAME?</v>
          </cell>
          <cell r="N61">
            <v>0</v>
          </cell>
        </row>
        <row r="62">
          <cell r="E62">
            <v>0</v>
          </cell>
          <cell r="K62" t="e">
            <v>#NAME?</v>
          </cell>
          <cell r="L62" t="e">
            <v>#NAME?</v>
          </cell>
          <cell r="M62" t="e">
            <v>#NAME?</v>
          </cell>
          <cell r="N62">
            <v>0</v>
          </cell>
        </row>
      </sheetData>
      <sheetData sheetId="8" refreshError="1">
        <row r="2">
          <cell r="A2" t="str">
            <v>ТЭС-1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J8" t="str">
            <v>Добавить столбцы</v>
          </cell>
          <cell r="K8">
            <v>0</v>
          </cell>
          <cell r="L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J11">
            <v>0</v>
          </cell>
          <cell r="K11">
            <v>0</v>
          </cell>
          <cell r="L11">
            <v>0</v>
          </cell>
          <cell r="M11" t="e">
            <v>#NAME?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 t="e">
            <v>#NAME?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J15">
            <v>0</v>
          </cell>
          <cell r="K15">
            <v>0</v>
          </cell>
          <cell r="L15">
            <v>0</v>
          </cell>
          <cell r="M15" t="e">
            <v>#NAME?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K19" t="e">
            <v>#NAME?</v>
          </cell>
          <cell r="L19" t="e">
            <v>#NAME?</v>
          </cell>
          <cell r="M19" t="e">
            <v>#NAME?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F21">
            <v>0</v>
          </cell>
          <cell r="L21">
            <v>0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J28">
            <v>0</v>
          </cell>
          <cell r="K28" t="e">
            <v>#NAME?</v>
          </cell>
          <cell r="L28">
            <v>0</v>
          </cell>
          <cell r="M28" t="e">
            <v>#NAME?</v>
          </cell>
        </row>
        <row r="29">
          <cell r="F29">
            <v>0</v>
          </cell>
          <cell r="G29">
            <v>0</v>
          </cell>
          <cell r="H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</row>
        <row r="30">
          <cell r="F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</row>
        <row r="32">
          <cell r="E32">
            <v>0</v>
          </cell>
          <cell r="F32">
            <v>0</v>
          </cell>
          <cell r="K32" t="e">
            <v>#NAME?</v>
          </cell>
          <cell r="L32">
            <v>0</v>
          </cell>
          <cell r="M32" t="e">
            <v>#NAME?</v>
          </cell>
        </row>
        <row r="33">
          <cell r="E33">
            <v>0</v>
          </cell>
          <cell r="F33">
            <v>0</v>
          </cell>
          <cell r="K33" t="e">
            <v>#NAME?</v>
          </cell>
          <cell r="L33">
            <v>0</v>
          </cell>
          <cell r="M33" t="e">
            <v>#NAME?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K34" t="e">
            <v>#NAME?</v>
          </cell>
          <cell r="L34" t="e">
            <v>#NAME?</v>
          </cell>
          <cell r="M34" t="e">
            <v>#NAME?</v>
          </cell>
        </row>
        <row r="35">
          <cell r="B35" t="str">
            <v>Арендная плата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J35">
            <v>0</v>
          </cell>
          <cell r="L35" t="str">
            <v>-</v>
          </cell>
          <cell r="M35">
            <v>0</v>
          </cell>
        </row>
      </sheetData>
      <sheetData sheetId="9" refreshError="1">
        <row r="2">
          <cell r="A2" t="str">
            <v>ТЭС-1</v>
          </cell>
        </row>
        <row r="8">
          <cell r="G8">
            <v>0</v>
          </cell>
          <cell r="H8">
            <v>0</v>
          </cell>
          <cell r="I8">
            <v>0</v>
          </cell>
          <cell r="J8">
            <v>0</v>
          </cell>
          <cell r="L8">
            <v>0</v>
          </cell>
        </row>
        <row r="9">
          <cell r="G9">
            <v>0</v>
          </cell>
          <cell r="H9">
            <v>0</v>
          </cell>
          <cell r="I9">
            <v>0</v>
          </cell>
          <cell r="J9">
            <v>0</v>
          </cell>
          <cell r="L9" t="e">
            <v>#NAME?</v>
          </cell>
          <cell r="M9" t="e">
            <v>#NAME?</v>
          </cell>
          <cell r="N9">
            <v>0</v>
          </cell>
        </row>
        <row r="10">
          <cell r="G10">
            <v>0</v>
          </cell>
          <cell r="H10">
            <v>0</v>
          </cell>
          <cell r="I10">
            <v>0</v>
          </cell>
          <cell r="J10">
            <v>0</v>
          </cell>
          <cell r="L10" t="e">
            <v>#NAME?</v>
          </cell>
          <cell r="M10" t="e">
            <v>#NAME?</v>
          </cell>
          <cell r="N10">
            <v>0</v>
          </cell>
        </row>
        <row r="11"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L11" t="str">
            <v>-</v>
          </cell>
          <cell r="M11">
            <v>0</v>
          </cell>
          <cell r="N11">
            <v>0</v>
          </cell>
        </row>
        <row r="12">
          <cell r="G12">
            <v>0</v>
          </cell>
          <cell r="H12">
            <v>0</v>
          </cell>
          <cell r="I12">
            <v>0</v>
          </cell>
          <cell r="J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G13">
            <v>0</v>
          </cell>
          <cell r="H13">
            <v>0</v>
          </cell>
          <cell r="I13">
            <v>0</v>
          </cell>
          <cell r="J13">
            <v>0</v>
          </cell>
          <cell r="L13" t="e">
            <v>#NAME?</v>
          </cell>
          <cell r="M13" t="e">
            <v>#NAME?</v>
          </cell>
          <cell r="N13">
            <v>0</v>
          </cell>
        </row>
        <row r="14">
          <cell r="G14">
            <v>0</v>
          </cell>
          <cell r="H14">
            <v>0</v>
          </cell>
          <cell r="I14">
            <v>0</v>
          </cell>
          <cell r="J14">
            <v>0</v>
          </cell>
          <cell r="L14" t="e">
            <v>#NAME?</v>
          </cell>
          <cell r="M14" t="e">
            <v>#NAME?</v>
          </cell>
          <cell r="N14">
            <v>0</v>
          </cell>
        </row>
        <row r="15">
          <cell r="G15">
            <v>0</v>
          </cell>
          <cell r="H15">
            <v>0</v>
          </cell>
          <cell r="I15">
            <v>0</v>
          </cell>
          <cell r="J15">
            <v>0</v>
          </cell>
          <cell r="L15" t="e">
            <v>#NAME?</v>
          </cell>
          <cell r="M15" t="e">
            <v>#NAME?</v>
          </cell>
          <cell r="N15">
            <v>0</v>
          </cell>
        </row>
        <row r="16">
          <cell r="G16">
            <v>0</v>
          </cell>
          <cell r="H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  <cell r="N16">
            <v>0</v>
          </cell>
        </row>
        <row r="18">
          <cell r="G18">
            <v>0</v>
          </cell>
          <cell r="H18">
            <v>0</v>
          </cell>
          <cell r="I18" t="str">
            <v>-</v>
          </cell>
          <cell r="J18">
            <v>0</v>
          </cell>
          <cell r="L18" t="str">
            <v>-</v>
          </cell>
          <cell r="M18">
            <v>0</v>
          </cell>
          <cell r="N18">
            <v>0</v>
          </cell>
          <cell r="O18">
            <v>0</v>
          </cell>
        </row>
        <row r="19">
          <cell r="L19" t="e">
            <v>#NAME?</v>
          </cell>
          <cell r="M19" t="e">
            <v>#NAME?</v>
          </cell>
          <cell r="N19">
            <v>0</v>
          </cell>
        </row>
        <row r="20">
          <cell r="G20">
            <v>0</v>
          </cell>
          <cell r="H20">
            <v>0</v>
          </cell>
          <cell r="I20" t="str">
            <v>-</v>
          </cell>
          <cell r="J20">
            <v>0</v>
          </cell>
          <cell r="L20" t="e">
            <v>#NAME?</v>
          </cell>
          <cell r="M20" t="e">
            <v>#NAME?</v>
          </cell>
          <cell r="N20">
            <v>0</v>
          </cell>
          <cell r="O20" t="str">
            <v>-</v>
          </cell>
          <cell r="Q20">
            <v>0</v>
          </cell>
          <cell r="R20">
            <v>0</v>
          </cell>
          <cell r="S20">
            <v>0</v>
          </cell>
        </row>
        <row r="21">
          <cell r="L21">
            <v>0</v>
          </cell>
          <cell r="N21">
            <v>0</v>
          </cell>
        </row>
        <row r="24">
          <cell r="G24">
            <v>0</v>
          </cell>
          <cell r="H24">
            <v>0</v>
          </cell>
          <cell r="I24">
            <v>0</v>
          </cell>
          <cell r="J24">
            <v>0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</row>
        <row r="26"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L26" t="str">
            <v>-</v>
          </cell>
          <cell r="M26">
            <v>0</v>
          </cell>
          <cell r="N26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L27" t="e">
            <v>#NAME?</v>
          </cell>
          <cell r="M27" t="e">
            <v>#NAME?</v>
          </cell>
          <cell r="N27">
            <v>0</v>
          </cell>
          <cell r="O27">
            <v>0</v>
          </cell>
          <cell r="Q27">
            <v>0</v>
          </cell>
          <cell r="R27">
            <v>0</v>
          </cell>
          <cell r="S27">
            <v>0</v>
          </cell>
        </row>
        <row r="28">
          <cell r="G28">
            <v>0</v>
          </cell>
          <cell r="H28">
            <v>0</v>
          </cell>
          <cell r="I28">
            <v>0</v>
          </cell>
          <cell r="J28">
            <v>0</v>
          </cell>
          <cell r="L28" t="e">
            <v>#NAME?</v>
          </cell>
          <cell r="M28" t="e">
            <v>#NAME?</v>
          </cell>
          <cell r="N28">
            <v>0</v>
          </cell>
          <cell r="O28">
            <v>0</v>
          </cell>
        </row>
        <row r="30">
          <cell r="I30">
            <v>0</v>
          </cell>
        </row>
        <row r="31">
          <cell r="G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</row>
        <row r="32">
          <cell r="L32" t="e">
            <v>#NAME?</v>
          </cell>
          <cell r="M32" t="e">
            <v>#NAME?</v>
          </cell>
          <cell r="N32">
            <v>0</v>
          </cell>
        </row>
        <row r="33">
          <cell r="L33" t="e">
            <v>#NAME?</v>
          </cell>
          <cell r="M33" t="e">
            <v>#NAME?</v>
          </cell>
          <cell r="N33">
            <v>0</v>
          </cell>
        </row>
        <row r="35">
          <cell r="B35" t="str">
            <v>Арендная плата</v>
          </cell>
          <cell r="G35">
            <v>0</v>
          </cell>
          <cell r="H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</row>
        <row r="37">
          <cell r="B37" t="str">
            <v>ТЭС-1</v>
          </cell>
          <cell r="L37" t="e">
            <v>#NAME?</v>
          </cell>
          <cell r="M37" t="e">
            <v>#NAME?</v>
          </cell>
          <cell r="N37">
            <v>0</v>
          </cell>
        </row>
        <row r="41">
          <cell r="L41" t="e">
            <v>#NAME?</v>
          </cell>
          <cell r="M41" t="e">
            <v>#NAME?</v>
          </cell>
          <cell r="N41">
            <v>0</v>
          </cell>
        </row>
        <row r="42">
          <cell r="L42" t="e">
            <v>#NAME?</v>
          </cell>
          <cell r="M42" t="e">
            <v>#NAME?</v>
          </cell>
          <cell r="N42">
            <v>0</v>
          </cell>
        </row>
      </sheetData>
      <sheetData sheetId="10" refreshError="1">
        <row r="2">
          <cell r="A2" t="str">
            <v>ТЭС-1</v>
          </cell>
        </row>
        <row r="8">
          <cell r="C8">
            <v>0</v>
          </cell>
          <cell r="D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 t="str">
            <v>Добавить столбцы</v>
          </cell>
          <cell r="K8">
            <v>0</v>
          </cell>
          <cell r="L8">
            <v>0</v>
          </cell>
        </row>
        <row r="10">
          <cell r="C10">
            <v>0</v>
          </cell>
          <cell r="D10">
            <v>0</v>
          </cell>
          <cell r="F10">
            <v>0</v>
          </cell>
          <cell r="G10">
            <v>0</v>
          </cell>
          <cell r="H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  <cell r="N10">
            <v>0</v>
          </cell>
        </row>
        <row r="11">
          <cell r="C11">
            <v>0</v>
          </cell>
          <cell r="D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 t="e">
            <v>#NAME?</v>
          </cell>
          <cell r="N11">
            <v>0</v>
          </cell>
        </row>
        <row r="13">
          <cell r="C13">
            <v>0</v>
          </cell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  <cell r="N13">
            <v>0</v>
          </cell>
        </row>
        <row r="14">
          <cell r="F14">
            <v>0</v>
          </cell>
          <cell r="G14">
            <v>0</v>
          </cell>
          <cell r="H14">
            <v>0</v>
          </cell>
          <cell r="K14">
            <v>0</v>
          </cell>
          <cell r="L14">
            <v>0</v>
          </cell>
          <cell r="M14" t="e">
            <v>#NAME?</v>
          </cell>
          <cell r="N14">
            <v>0</v>
          </cell>
        </row>
        <row r="15">
          <cell r="C15">
            <v>0</v>
          </cell>
          <cell r="D15">
            <v>0</v>
          </cell>
          <cell r="F15">
            <v>0</v>
          </cell>
          <cell r="G15">
            <v>0</v>
          </cell>
          <cell r="H15">
            <v>0</v>
          </cell>
          <cell r="J15">
            <v>0</v>
          </cell>
          <cell r="K15">
            <v>0</v>
          </cell>
          <cell r="L15">
            <v>0</v>
          </cell>
          <cell r="M15" t="e">
            <v>#NAME?</v>
          </cell>
          <cell r="N15">
            <v>0</v>
          </cell>
        </row>
        <row r="16">
          <cell r="C16">
            <v>0</v>
          </cell>
          <cell r="D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8">
          <cell r="C18">
            <v>0</v>
          </cell>
          <cell r="D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 t="e">
            <v>#NAME?</v>
          </cell>
          <cell r="N18">
            <v>0</v>
          </cell>
        </row>
        <row r="19">
          <cell r="C19">
            <v>0</v>
          </cell>
          <cell r="D19">
            <v>0</v>
          </cell>
          <cell r="K19" t="e">
            <v>#NAME?</v>
          </cell>
          <cell r="L19" t="e">
            <v>#NAME?</v>
          </cell>
          <cell r="M19" t="e">
            <v>#NAME?</v>
          </cell>
          <cell r="N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</row>
        <row r="22">
          <cell r="B22" t="str">
            <v>Другие прочие платежи из прибыли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I22">
            <v>0</v>
          </cell>
          <cell r="K22" t="e">
            <v>#NAME?</v>
          </cell>
          <cell r="L22" t="e">
            <v>#NAME?</v>
          </cell>
          <cell r="M22" t="e">
            <v>#NAME?</v>
          </cell>
          <cell r="N22">
            <v>0</v>
          </cell>
        </row>
        <row r="23">
          <cell r="B23" t="str">
            <v>Резерв по сомнительным долгам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I23">
            <v>0</v>
          </cell>
          <cell r="K23" t="e">
            <v>#NAME?</v>
          </cell>
          <cell r="L23" t="e">
            <v>#NAME?</v>
          </cell>
          <cell r="M23" t="e">
            <v>#NAME?</v>
          </cell>
          <cell r="N23">
            <v>0</v>
          </cell>
        </row>
        <row r="24">
          <cell r="B24" t="str">
            <v>Котельная - 2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 t="e">
            <v>#NAME?</v>
          </cell>
          <cell r="N24">
            <v>0</v>
          </cell>
        </row>
        <row r="26">
          <cell r="C26">
            <v>0</v>
          </cell>
          <cell r="D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C27">
            <v>0</v>
          </cell>
          <cell r="D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</row>
        <row r="29">
          <cell r="C29">
            <v>0</v>
          </cell>
          <cell r="D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  <cell r="N29">
            <v>0</v>
          </cell>
        </row>
        <row r="30">
          <cell r="C30">
            <v>0</v>
          </cell>
          <cell r="D30">
            <v>0</v>
          </cell>
          <cell r="F30">
            <v>0</v>
          </cell>
          <cell r="I30">
            <v>0</v>
          </cell>
        </row>
        <row r="31">
          <cell r="C31">
            <v>0</v>
          </cell>
          <cell r="D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</row>
        <row r="32">
          <cell r="C32">
            <v>0</v>
          </cell>
          <cell r="D32">
            <v>0</v>
          </cell>
          <cell r="F32">
            <v>0</v>
          </cell>
          <cell r="K32" t="e">
            <v>#NAME?</v>
          </cell>
          <cell r="L32" t="e">
            <v>#NAME?</v>
          </cell>
          <cell r="M32" t="e">
            <v>#NAME?</v>
          </cell>
          <cell r="N32">
            <v>0</v>
          </cell>
        </row>
        <row r="34">
          <cell r="B34" t="str">
            <v>Сбор на содержание милиции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K34" t="e">
            <v>#NAME?</v>
          </cell>
          <cell r="L34" t="e">
            <v>#NAME?</v>
          </cell>
          <cell r="M34" t="e">
            <v>#NAME?</v>
          </cell>
          <cell r="N34">
            <v>0</v>
          </cell>
        </row>
        <row r="35">
          <cell r="B35" t="str">
            <v>Арендная плата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L35" t="str">
            <v>-</v>
          </cell>
          <cell r="M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0</v>
          </cell>
          <cell r="D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</row>
      </sheetData>
      <sheetData sheetId="11" refreshError="1">
        <row r="2">
          <cell r="A2" t="str">
            <v>ТЭС-1</v>
          </cell>
        </row>
        <row r="8">
          <cell r="F8">
            <v>0</v>
          </cell>
          <cell r="G8">
            <v>0</v>
          </cell>
          <cell r="H8">
            <v>0</v>
          </cell>
          <cell r="I8">
            <v>0</v>
          </cell>
          <cell r="K8">
            <v>0</v>
          </cell>
          <cell r="L8">
            <v>0</v>
          </cell>
        </row>
        <row r="10">
          <cell r="C10">
            <v>0</v>
          </cell>
          <cell r="D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 t="e">
            <v>#NAME?</v>
          </cell>
          <cell r="M10" t="e">
            <v>#NAME?</v>
          </cell>
          <cell r="N10">
            <v>0</v>
          </cell>
        </row>
        <row r="11">
          <cell r="F11" t="str">
            <v>-</v>
          </cell>
          <cell r="G11">
            <v>0</v>
          </cell>
          <cell r="H11">
            <v>0</v>
          </cell>
          <cell r="I11" t="str">
            <v>-</v>
          </cell>
          <cell r="K11">
            <v>0</v>
          </cell>
          <cell r="L11" t="str">
            <v>-</v>
          </cell>
          <cell r="M11">
            <v>0</v>
          </cell>
          <cell r="N11">
            <v>0</v>
          </cell>
          <cell r="P11">
            <v>0</v>
          </cell>
        </row>
        <row r="13">
          <cell r="C13">
            <v>0</v>
          </cell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 t="e">
            <v>#NAME?</v>
          </cell>
          <cell r="M13" t="e">
            <v>#NAME?</v>
          </cell>
          <cell r="N13">
            <v>0</v>
          </cell>
        </row>
        <row r="14">
          <cell r="F14">
            <v>0</v>
          </cell>
          <cell r="G14">
            <v>0</v>
          </cell>
          <cell r="H14">
            <v>0</v>
          </cell>
          <cell r="I14">
            <v>0</v>
          </cell>
          <cell r="K14">
            <v>0</v>
          </cell>
          <cell r="L14" t="e">
            <v>#NAME?</v>
          </cell>
          <cell r="M14" t="e">
            <v>#NAME?</v>
          </cell>
          <cell r="N14">
            <v>0</v>
          </cell>
        </row>
        <row r="15">
          <cell r="F15">
            <v>0</v>
          </cell>
          <cell r="G15">
            <v>0</v>
          </cell>
          <cell r="H15">
            <v>0</v>
          </cell>
          <cell r="I15">
            <v>0</v>
          </cell>
          <cell r="K15">
            <v>0</v>
          </cell>
          <cell r="L15" t="e">
            <v>#NAME?</v>
          </cell>
          <cell r="M15" t="e">
            <v>#NAME?</v>
          </cell>
          <cell r="N15">
            <v>0</v>
          </cell>
        </row>
        <row r="18">
          <cell r="F18" t="str">
            <v>-</v>
          </cell>
          <cell r="G18">
            <v>0</v>
          </cell>
          <cell r="H18">
            <v>0</v>
          </cell>
          <cell r="I18" t="str">
            <v>-</v>
          </cell>
          <cell r="K18">
            <v>0</v>
          </cell>
          <cell r="L18" t="str">
            <v>-</v>
          </cell>
          <cell r="M18">
            <v>0</v>
          </cell>
          <cell r="N18">
            <v>0</v>
          </cell>
          <cell r="P18">
            <v>0</v>
          </cell>
        </row>
        <row r="19">
          <cell r="L19" t="e">
            <v>#NAME?</v>
          </cell>
          <cell r="M19" t="e">
            <v>#NAME?</v>
          </cell>
          <cell r="N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 t="str">
            <v>-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</row>
        <row r="22">
          <cell r="B22" t="str">
            <v>Другие прочие платежи из прибыли</v>
          </cell>
          <cell r="C22">
            <v>0</v>
          </cell>
          <cell r="D22">
            <v>0</v>
          </cell>
          <cell r="F22">
            <v>0</v>
          </cell>
          <cell r="I22">
            <v>0</v>
          </cell>
        </row>
        <row r="23">
          <cell r="B23" t="str">
            <v>Резерв по сомнительным долгам</v>
          </cell>
          <cell r="C23">
            <v>0</v>
          </cell>
          <cell r="D23">
            <v>0</v>
          </cell>
          <cell r="F23">
            <v>0</v>
          </cell>
          <cell r="I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</row>
        <row r="26">
          <cell r="F26" t="str">
            <v>-</v>
          </cell>
          <cell r="G26">
            <v>0</v>
          </cell>
          <cell r="H26">
            <v>0</v>
          </cell>
          <cell r="I26" t="str">
            <v>-</v>
          </cell>
          <cell r="K26">
            <v>0</v>
          </cell>
          <cell r="L26" t="str">
            <v>-</v>
          </cell>
          <cell r="M26">
            <v>0</v>
          </cell>
          <cell r="N26">
            <v>0</v>
          </cell>
          <cell r="P26">
            <v>0</v>
          </cell>
        </row>
        <row r="27">
          <cell r="C27">
            <v>0</v>
          </cell>
          <cell r="D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</row>
        <row r="29">
          <cell r="C29">
            <v>0</v>
          </cell>
          <cell r="D29">
            <v>0</v>
          </cell>
          <cell r="F29">
            <v>0</v>
          </cell>
          <cell r="I29">
            <v>0</v>
          </cell>
        </row>
        <row r="30">
          <cell r="C30">
            <v>0</v>
          </cell>
          <cell r="D30">
            <v>0</v>
          </cell>
          <cell r="F30">
            <v>0</v>
          </cell>
          <cell r="I30">
            <v>0</v>
          </cell>
        </row>
        <row r="31">
          <cell r="C31">
            <v>0</v>
          </cell>
          <cell r="D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</row>
        <row r="32">
          <cell r="C32">
            <v>0</v>
          </cell>
          <cell r="D32">
            <v>0</v>
          </cell>
          <cell r="L32" t="e">
            <v>#NAME?</v>
          </cell>
          <cell r="M32" t="e">
            <v>#NAME?</v>
          </cell>
          <cell r="N32">
            <v>0</v>
          </cell>
        </row>
        <row r="34">
          <cell r="B34" t="str">
            <v>Сбор на содержание милиции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</row>
        <row r="35">
          <cell r="B35" t="str">
            <v>Арендная плата</v>
          </cell>
          <cell r="C35">
            <v>0</v>
          </cell>
          <cell r="D35">
            <v>0</v>
          </cell>
          <cell r="E35">
            <v>0</v>
          </cell>
          <cell r="F35" t="str">
            <v>-</v>
          </cell>
          <cell r="G35">
            <v>0</v>
          </cell>
          <cell r="H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  <cell r="P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0</v>
          </cell>
          <cell r="D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</row>
      </sheetData>
      <sheetData sheetId="12" refreshError="1">
        <row r="2">
          <cell r="A2" t="str">
            <v>ТЭС-1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</row>
        <row r="10">
          <cell r="D10">
            <v>0</v>
          </cell>
          <cell r="F10">
            <v>0</v>
          </cell>
          <cell r="G10">
            <v>0</v>
          </cell>
          <cell r="H10">
            <v>0</v>
          </cell>
        </row>
        <row r="11">
          <cell r="B11" t="str">
            <v>ТЭС-1</v>
          </cell>
          <cell r="D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</row>
        <row r="12">
          <cell r="B12" t="str">
            <v>ТЭС-2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</row>
        <row r="13"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</row>
        <row r="14">
          <cell r="D14">
            <v>0</v>
          </cell>
          <cell r="F14">
            <v>0</v>
          </cell>
          <cell r="G14">
            <v>0</v>
          </cell>
          <cell r="H14">
            <v>0</v>
          </cell>
        </row>
        <row r="15">
          <cell r="D15">
            <v>0</v>
          </cell>
          <cell r="F15">
            <v>0</v>
          </cell>
          <cell r="G15">
            <v>0</v>
          </cell>
          <cell r="H15">
            <v>0</v>
          </cell>
        </row>
        <row r="16">
          <cell r="B16" t="str">
            <v>ГЭС-1</v>
          </cell>
          <cell r="D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</row>
        <row r="17">
          <cell r="B17" t="str">
            <v>ГЭС-2</v>
          </cell>
          <cell r="F17">
            <v>0</v>
          </cell>
          <cell r="I17">
            <v>0</v>
          </cell>
        </row>
        <row r="18">
          <cell r="D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</row>
        <row r="19">
          <cell r="D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</row>
        <row r="22">
          <cell r="B22" t="str">
            <v>Котельная - 1</v>
          </cell>
          <cell r="D22">
            <v>0</v>
          </cell>
          <cell r="E22">
            <v>0</v>
          </cell>
          <cell r="F22">
            <v>0</v>
          </cell>
          <cell r="I22">
            <v>0</v>
          </cell>
        </row>
        <row r="23">
          <cell r="B23" t="str">
            <v>Котельная - 2</v>
          </cell>
          <cell r="D23">
            <v>0</v>
          </cell>
          <cell r="E23">
            <v>0</v>
          </cell>
          <cell r="F23">
            <v>0</v>
          </cell>
          <cell r="I23">
            <v>0</v>
          </cell>
        </row>
        <row r="24">
          <cell r="B24" t="str">
            <v>Котельная - 2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</row>
        <row r="27">
          <cell r="D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</row>
        <row r="28">
          <cell r="B28" t="str">
            <v>Электробойлерная - 1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</row>
        <row r="29">
          <cell r="B29" t="str">
            <v>Электробойлерная - 2</v>
          </cell>
          <cell r="D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</row>
        <row r="30">
          <cell r="D30">
            <v>0</v>
          </cell>
          <cell r="F30">
            <v>0</v>
          </cell>
          <cell r="I30">
            <v>0</v>
          </cell>
        </row>
        <row r="31">
          <cell r="D31">
            <v>0</v>
          </cell>
          <cell r="F31">
            <v>0</v>
          </cell>
          <cell r="G31">
            <v>0</v>
          </cell>
        </row>
        <row r="32">
          <cell r="D32">
            <v>0</v>
          </cell>
          <cell r="F32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  <row r="36">
          <cell r="D36">
            <v>0</v>
          </cell>
        </row>
        <row r="37">
          <cell r="B37" t="str">
            <v>ТЭС-1</v>
          </cell>
          <cell r="F37">
            <v>0</v>
          </cell>
          <cell r="I37">
            <v>0</v>
          </cell>
        </row>
        <row r="38">
          <cell r="B38" t="str">
            <v>ТЭС-2</v>
          </cell>
          <cell r="D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</row>
        <row r="39">
          <cell r="F39">
            <v>0</v>
          </cell>
          <cell r="I39">
            <v>0</v>
          </cell>
        </row>
        <row r="42">
          <cell r="B42" t="str">
            <v>ГЭС-1</v>
          </cell>
          <cell r="F42">
            <v>0</v>
          </cell>
          <cell r="I42">
            <v>0</v>
          </cell>
        </row>
        <row r="43">
          <cell r="B43" t="str">
            <v>ГЭС-2</v>
          </cell>
          <cell r="F43">
            <v>0</v>
          </cell>
          <cell r="I43">
            <v>0</v>
          </cell>
        </row>
        <row r="44">
          <cell r="F44">
            <v>0</v>
          </cell>
          <cell r="I44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</row>
        <row r="48">
          <cell r="B48" t="str">
            <v>Котельная - 1</v>
          </cell>
          <cell r="F48">
            <v>0</v>
          </cell>
          <cell r="I48">
            <v>0</v>
          </cell>
        </row>
        <row r="49">
          <cell r="B49" t="str">
            <v>Котельная - 2</v>
          </cell>
          <cell r="F49">
            <v>0</v>
          </cell>
          <cell r="I49">
            <v>0</v>
          </cell>
        </row>
        <row r="50">
          <cell r="F50">
            <v>0</v>
          </cell>
          <cell r="I50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</row>
        <row r="54">
          <cell r="B54" t="str">
            <v>Электробойлерная - 1</v>
          </cell>
          <cell r="F54">
            <v>0</v>
          </cell>
          <cell r="I54">
            <v>0</v>
          </cell>
        </row>
        <row r="55">
          <cell r="B55" t="str">
            <v>Электробойлерная - 2</v>
          </cell>
          <cell r="F55">
            <v>0</v>
          </cell>
          <cell r="I55">
            <v>0</v>
          </cell>
        </row>
        <row r="56">
          <cell r="F56">
            <v>0</v>
          </cell>
          <cell r="I56">
            <v>0</v>
          </cell>
        </row>
        <row r="60"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</row>
        <row r="61"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</row>
        <row r="63">
          <cell r="B63" t="str">
            <v>ТЭС-1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</row>
        <row r="64">
          <cell r="B64" t="str">
            <v>ТЭС-2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</row>
        <row r="65"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</row>
        <row r="68">
          <cell r="B68" t="str">
            <v>ГЭС-1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</row>
        <row r="69">
          <cell r="B69" t="str">
            <v>ГЭС-2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</row>
        <row r="72"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</row>
        <row r="74">
          <cell r="B74" t="str">
            <v>Котельная - 1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</row>
        <row r="75">
          <cell r="B75" t="str">
            <v>Котельная - 2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</row>
        <row r="76"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</row>
        <row r="78"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</row>
        <row r="80">
          <cell r="B80" t="str">
            <v>Электробойлерная - 1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</row>
        <row r="81">
          <cell r="B81" t="str">
            <v>Электробойлерная - 2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</row>
        <row r="82"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</row>
        <row r="86"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</row>
        <row r="87"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</row>
        <row r="89">
          <cell r="B89" t="str">
            <v>ТЭС-1</v>
          </cell>
          <cell r="F89">
            <v>0</v>
          </cell>
          <cell r="I89">
            <v>0</v>
          </cell>
        </row>
        <row r="90">
          <cell r="B90" t="str">
            <v>ТЭС-2</v>
          </cell>
          <cell r="F90">
            <v>0</v>
          </cell>
          <cell r="I90">
            <v>0</v>
          </cell>
        </row>
        <row r="91">
          <cell r="F91">
            <v>0</v>
          </cell>
          <cell r="I91">
            <v>0</v>
          </cell>
        </row>
        <row r="94">
          <cell r="B94" t="str">
            <v>ГЭС-1</v>
          </cell>
          <cell r="F94">
            <v>0</v>
          </cell>
          <cell r="I94">
            <v>0</v>
          </cell>
        </row>
        <row r="95">
          <cell r="B95" t="str">
            <v>ГЭС-2</v>
          </cell>
          <cell r="F95">
            <v>0</v>
          </cell>
          <cell r="I95">
            <v>0</v>
          </cell>
        </row>
        <row r="96">
          <cell r="F96">
            <v>0</v>
          </cell>
          <cell r="I96">
            <v>0</v>
          </cell>
        </row>
        <row r="98"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</row>
        <row r="100">
          <cell r="B100" t="str">
            <v>Котельная - 1</v>
          </cell>
          <cell r="F100">
            <v>0</v>
          </cell>
          <cell r="I100">
            <v>0</v>
          </cell>
        </row>
        <row r="101">
          <cell r="B101" t="str">
            <v>Котельная - 2</v>
          </cell>
          <cell r="F101">
            <v>0</v>
          </cell>
          <cell r="I101">
            <v>0</v>
          </cell>
        </row>
        <row r="102">
          <cell r="F102">
            <v>0</v>
          </cell>
          <cell r="I102">
            <v>0</v>
          </cell>
        </row>
        <row r="104"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</row>
        <row r="106">
          <cell r="B106" t="str">
            <v>Электробойлерная - 1</v>
          </cell>
          <cell r="F106">
            <v>0</v>
          </cell>
          <cell r="I106">
            <v>0</v>
          </cell>
        </row>
        <row r="107">
          <cell r="B107" t="str">
            <v>Электробойлерная - 2</v>
          </cell>
          <cell r="F107">
            <v>0</v>
          </cell>
          <cell r="I107">
            <v>0</v>
          </cell>
        </row>
        <row r="108">
          <cell r="F108">
            <v>0</v>
          </cell>
          <cell r="I108">
            <v>0</v>
          </cell>
        </row>
        <row r="112">
          <cell r="D112" t="e">
            <v>#NAME?</v>
          </cell>
          <cell r="E112" t="e">
            <v>#NAME?</v>
          </cell>
          <cell r="F112" t="e">
            <v>#NAME?</v>
          </cell>
          <cell r="G112" t="e">
            <v>#NAME?</v>
          </cell>
          <cell r="H112" t="e">
            <v>#NAME?</v>
          </cell>
          <cell r="I112" t="e">
            <v>#NAME?</v>
          </cell>
        </row>
        <row r="113">
          <cell r="D113" t="e">
            <v>#NAME?</v>
          </cell>
          <cell r="E113" t="e">
            <v>#NAME?</v>
          </cell>
          <cell r="F113" t="e">
            <v>#NAME?</v>
          </cell>
          <cell r="G113" t="e">
            <v>#NAME?</v>
          </cell>
          <cell r="H113" t="e">
            <v>#NAME?</v>
          </cell>
          <cell r="I113" t="e">
            <v>#NAME?</v>
          </cell>
        </row>
        <row r="115">
          <cell r="B115" t="str">
            <v>ТЭС-1</v>
          </cell>
          <cell r="D115" t="e">
            <v>#NAME?</v>
          </cell>
          <cell r="E115" t="e">
            <v>#NAME?</v>
          </cell>
          <cell r="F115" t="e">
            <v>#NAME?</v>
          </cell>
          <cell r="G115" t="e">
            <v>#NAME?</v>
          </cell>
          <cell r="H115" t="e">
            <v>#NAME?</v>
          </cell>
          <cell r="I115" t="e">
            <v>#NAME?</v>
          </cell>
        </row>
        <row r="116">
          <cell r="B116" t="str">
            <v>ТЭС-2</v>
          </cell>
          <cell r="D116" t="e">
            <v>#NAME?</v>
          </cell>
          <cell r="E116" t="e">
            <v>#NAME?</v>
          </cell>
          <cell r="F116" t="e">
            <v>#NAME?</v>
          </cell>
          <cell r="G116" t="e">
            <v>#NAME?</v>
          </cell>
          <cell r="H116" t="e">
            <v>#NAME?</v>
          </cell>
          <cell r="I116" t="e">
            <v>#NAME?</v>
          </cell>
        </row>
        <row r="117">
          <cell r="D117" t="e">
            <v>#NAME?</v>
          </cell>
          <cell r="E117" t="e">
            <v>#NAME?</v>
          </cell>
          <cell r="F117" t="e">
            <v>#NAME?</v>
          </cell>
          <cell r="G117" t="e">
            <v>#NAME?</v>
          </cell>
          <cell r="H117" t="e">
            <v>#NAME?</v>
          </cell>
          <cell r="I117" t="e">
            <v>#NAME?</v>
          </cell>
        </row>
        <row r="120">
          <cell r="B120" t="str">
            <v>ГЭС-1</v>
          </cell>
          <cell r="D120" t="e">
            <v>#NAME?</v>
          </cell>
          <cell r="E120" t="e">
            <v>#NAME?</v>
          </cell>
          <cell r="F120" t="e">
            <v>#NAME?</v>
          </cell>
          <cell r="G120" t="e">
            <v>#NAME?</v>
          </cell>
          <cell r="H120" t="e">
            <v>#NAME?</v>
          </cell>
          <cell r="I120" t="e">
            <v>#NAME?</v>
          </cell>
        </row>
        <row r="121">
          <cell r="B121" t="str">
            <v>ГЭС-2</v>
          </cell>
          <cell r="D121" t="e">
            <v>#NAME?</v>
          </cell>
          <cell r="E121" t="e">
            <v>#NAME?</v>
          </cell>
          <cell r="F121" t="e">
            <v>#NAME?</v>
          </cell>
          <cell r="G121" t="e">
            <v>#NAME?</v>
          </cell>
          <cell r="H121" t="e">
            <v>#NAME?</v>
          </cell>
          <cell r="I121" t="e">
            <v>#NAME?</v>
          </cell>
        </row>
        <row r="122">
          <cell r="D122" t="e">
            <v>#NAME?</v>
          </cell>
          <cell r="E122" t="e">
            <v>#NAME?</v>
          </cell>
          <cell r="F122" t="e">
            <v>#NAME?</v>
          </cell>
          <cell r="G122" t="e">
            <v>#NAME?</v>
          </cell>
          <cell r="H122" t="e">
            <v>#NAME?</v>
          </cell>
          <cell r="I122" t="e">
            <v>#NAME?</v>
          </cell>
        </row>
        <row r="124">
          <cell r="D124" t="e">
            <v>#NAME?</v>
          </cell>
          <cell r="E124" t="e">
            <v>#NAME?</v>
          </cell>
          <cell r="F124" t="e">
            <v>#NAME?</v>
          </cell>
          <cell r="G124" t="e">
            <v>#NAME?</v>
          </cell>
          <cell r="H124" t="e">
            <v>#NAME?</v>
          </cell>
          <cell r="I124" t="e">
            <v>#NAME?</v>
          </cell>
        </row>
        <row r="126">
          <cell r="B126" t="str">
            <v>Котельная - 1</v>
          </cell>
          <cell r="D126" t="e">
            <v>#NAME?</v>
          </cell>
          <cell r="E126" t="e">
            <v>#NAME?</v>
          </cell>
          <cell r="F126" t="e">
            <v>#NAME?</v>
          </cell>
          <cell r="G126" t="e">
            <v>#NAME?</v>
          </cell>
          <cell r="H126" t="e">
            <v>#NAME?</v>
          </cell>
          <cell r="I126" t="e">
            <v>#NAME?</v>
          </cell>
        </row>
        <row r="127">
          <cell r="B127" t="str">
            <v>Котельная - 2</v>
          </cell>
          <cell r="D127" t="e">
            <v>#NAME?</v>
          </cell>
          <cell r="E127" t="e">
            <v>#NAME?</v>
          </cell>
          <cell r="F127" t="e">
            <v>#NAME?</v>
          </cell>
          <cell r="G127" t="e">
            <v>#NAME?</v>
          </cell>
          <cell r="H127" t="e">
            <v>#NAME?</v>
          </cell>
          <cell r="I127" t="e">
            <v>#NAME?</v>
          </cell>
        </row>
        <row r="128">
          <cell r="D128" t="e">
            <v>#NAME?</v>
          </cell>
          <cell r="E128" t="e">
            <v>#NAME?</v>
          </cell>
          <cell r="F128" t="e">
            <v>#NAME?</v>
          </cell>
          <cell r="G128" t="e">
            <v>#NAME?</v>
          </cell>
          <cell r="H128" t="e">
            <v>#NAME?</v>
          </cell>
          <cell r="I128" t="e">
            <v>#NAME?</v>
          </cell>
        </row>
        <row r="130">
          <cell r="D130" t="e">
            <v>#NAME?</v>
          </cell>
          <cell r="E130" t="e">
            <v>#NAME?</v>
          </cell>
          <cell r="F130" t="e">
            <v>#NAME?</v>
          </cell>
          <cell r="G130" t="e">
            <v>#NAME?</v>
          </cell>
          <cell r="H130" t="e">
            <v>#NAME?</v>
          </cell>
          <cell r="I130" t="e">
            <v>#NAME?</v>
          </cell>
        </row>
        <row r="132">
          <cell r="B132" t="str">
            <v>Электробойлерная - 1</v>
          </cell>
          <cell r="D132" t="e">
            <v>#NAME?</v>
          </cell>
          <cell r="E132" t="e">
            <v>#NAME?</v>
          </cell>
          <cell r="F132" t="e">
            <v>#NAME?</v>
          </cell>
          <cell r="G132" t="e">
            <v>#NAME?</v>
          </cell>
          <cell r="H132" t="e">
            <v>#NAME?</v>
          </cell>
          <cell r="I132" t="e">
            <v>#NAME?</v>
          </cell>
        </row>
        <row r="133">
          <cell r="B133" t="str">
            <v>Электробойлерная - 2</v>
          </cell>
          <cell r="D133" t="e">
            <v>#NAME?</v>
          </cell>
          <cell r="E133" t="e">
            <v>#NAME?</v>
          </cell>
          <cell r="F133" t="e">
            <v>#NAME?</v>
          </cell>
          <cell r="G133" t="e">
            <v>#NAME?</v>
          </cell>
          <cell r="H133" t="e">
            <v>#NAME?</v>
          </cell>
          <cell r="I133" t="e">
            <v>#NAME?</v>
          </cell>
        </row>
        <row r="134">
          <cell r="D134" t="e">
            <v>#NAME?</v>
          </cell>
          <cell r="E134" t="e">
            <v>#NAME?</v>
          </cell>
          <cell r="F134" t="e">
            <v>#NAME?</v>
          </cell>
          <cell r="G134" t="e">
            <v>#NAME?</v>
          </cell>
          <cell r="H134" t="e">
            <v>#NAME?</v>
          </cell>
          <cell r="I134" t="e">
            <v>#NAME?</v>
          </cell>
        </row>
        <row r="138"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</row>
        <row r="139"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</row>
        <row r="141">
          <cell r="B141" t="str">
            <v>ТЭС-1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</row>
        <row r="142">
          <cell r="B142" t="str">
            <v>ТЭС-2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</row>
        <row r="143"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</row>
        <row r="146">
          <cell r="B146" t="str">
            <v>ГЭС-1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</row>
        <row r="147">
          <cell r="B147" t="str">
            <v>ГЭС-2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</row>
        <row r="148"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</row>
        <row r="150"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</row>
        <row r="152">
          <cell r="B152" t="str">
            <v>Котельная - 1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</row>
        <row r="153">
          <cell r="B153" t="str">
            <v>Котельная - 2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</row>
        <row r="154"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</row>
        <row r="156"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</row>
        <row r="158">
          <cell r="B158" t="str">
            <v>Электробойлерная - 1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</row>
        <row r="159">
          <cell r="B159" t="str">
            <v>Электробойлерная - 2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</row>
        <row r="160"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</row>
        <row r="164">
          <cell r="D164">
            <v>0</v>
          </cell>
          <cell r="E164">
            <v>0</v>
          </cell>
          <cell r="G164">
            <v>0</v>
          </cell>
          <cell r="H164">
            <v>0</v>
          </cell>
        </row>
        <row r="165">
          <cell r="D165">
            <v>0</v>
          </cell>
          <cell r="E165">
            <v>0</v>
          </cell>
          <cell r="G165">
            <v>0</v>
          </cell>
          <cell r="H165">
            <v>0</v>
          </cell>
        </row>
        <row r="167">
          <cell r="B167" t="str">
            <v>ТЭС-1</v>
          </cell>
        </row>
        <row r="168">
          <cell r="B168" t="str">
            <v>ТЭС-2</v>
          </cell>
        </row>
        <row r="172">
          <cell r="B172" t="str">
            <v>ГЭС-1</v>
          </cell>
        </row>
        <row r="173">
          <cell r="B173" t="str">
            <v>ГЭС-2</v>
          </cell>
        </row>
        <row r="176">
          <cell r="D176">
            <v>0</v>
          </cell>
          <cell r="E176">
            <v>0</v>
          </cell>
          <cell r="G176">
            <v>0</v>
          </cell>
          <cell r="H176">
            <v>0</v>
          </cell>
        </row>
        <row r="178">
          <cell r="B178" t="str">
            <v>Котельная - 1</v>
          </cell>
        </row>
        <row r="179">
          <cell r="B179" t="str">
            <v>Котельная - 2</v>
          </cell>
        </row>
        <row r="182">
          <cell r="D182">
            <v>0</v>
          </cell>
          <cell r="E182">
            <v>0</v>
          </cell>
          <cell r="G182">
            <v>0</v>
          </cell>
          <cell r="H182">
            <v>0</v>
          </cell>
        </row>
        <row r="184">
          <cell r="B184" t="str">
            <v>Электробойлерная - 1</v>
          </cell>
        </row>
        <row r="185">
          <cell r="B185" t="str">
            <v>Электробойлерная - 2</v>
          </cell>
        </row>
        <row r="190">
          <cell r="D190">
            <v>0</v>
          </cell>
          <cell r="E190">
            <v>0</v>
          </cell>
          <cell r="G190">
            <v>0</v>
          </cell>
          <cell r="H190">
            <v>0</v>
          </cell>
        </row>
        <row r="191">
          <cell r="D191">
            <v>0</v>
          </cell>
          <cell r="E191">
            <v>0</v>
          </cell>
          <cell r="G191">
            <v>0</v>
          </cell>
          <cell r="H191">
            <v>0</v>
          </cell>
        </row>
        <row r="193">
          <cell r="B193" t="str">
            <v>ТЭС-1</v>
          </cell>
        </row>
        <row r="194">
          <cell r="B194" t="str">
            <v>ТЭС-2</v>
          </cell>
        </row>
        <row r="198">
          <cell r="B198" t="str">
            <v>ГЭС-1</v>
          </cell>
        </row>
        <row r="199">
          <cell r="B199" t="str">
            <v>ГЭС-2</v>
          </cell>
        </row>
        <row r="202">
          <cell r="D202">
            <v>0</v>
          </cell>
          <cell r="E202">
            <v>0</v>
          </cell>
          <cell r="G202">
            <v>0</v>
          </cell>
          <cell r="H202">
            <v>0</v>
          </cell>
        </row>
        <row r="204">
          <cell r="B204" t="str">
            <v>Котельная - 1</v>
          </cell>
        </row>
        <row r="205">
          <cell r="B205" t="str">
            <v>Котельная - 2</v>
          </cell>
        </row>
        <row r="208">
          <cell r="D208">
            <v>0</v>
          </cell>
          <cell r="E208">
            <v>0</v>
          </cell>
          <cell r="G208">
            <v>0</v>
          </cell>
          <cell r="H208">
            <v>0</v>
          </cell>
        </row>
        <row r="210">
          <cell r="B210" t="str">
            <v>Электробойлерная - 1</v>
          </cell>
        </row>
        <row r="211">
          <cell r="B211" t="str">
            <v>Электробойлерная - 2</v>
          </cell>
        </row>
        <row r="216">
          <cell r="D216" t="e">
            <v>#NAME?</v>
          </cell>
          <cell r="E216" t="e">
            <v>#NAME?</v>
          </cell>
          <cell r="G216" t="e">
            <v>#NAME?</v>
          </cell>
          <cell r="H216" t="e">
            <v>#NAME?</v>
          </cell>
        </row>
        <row r="217">
          <cell r="D217" t="e">
            <v>#NAME?</v>
          </cell>
          <cell r="E217" t="e">
            <v>#NAME?</v>
          </cell>
          <cell r="G217" t="e">
            <v>#NAME?</v>
          </cell>
          <cell r="H217" t="e">
            <v>#NAME?</v>
          </cell>
        </row>
        <row r="219">
          <cell r="B219" t="str">
            <v>ТЭС-1</v>
          </cell>
          <cell r="D219" t="e">
            <v>#NAME?</v>
          </cell>
          <cell r="E219" t="e">
            <v>#NAME?</v>
          </cell>
          <cell r="G219" t="e">
            <v>#NAME?</v>
          </cell>
          <cell r="H219" t="e">
            <v>#NAME?</v>
          </cell>
        </row>
        <row r="220">
          <cell r="B220" t="str">
            <v>ТЭС-2</v>
          </cell>
          <cell r="D220" t="e">
            <v>#NAME?</v>
          </cell>
          <cell r="E220" t="e">
            <v>#NAME?</v>
          </cell>
          <cell r="G220" t="e">
            <v>#NAME?</v>
          </cell>
          <cell r="H220" t="e">
            <v>#NAME?</v>
          </cell>
        </row>
        <row r="221">
          <cell r="D221" t="e">
            <v>#NAME?</v>
          </cell>
          <cell r="E221" t="e">
            <v>#NAME?</v>
          </cell>
          <cell r="G221" t="e">
            <v>#NAME?</v>
          </cell>
          <cell r="H221" t="e">
            <v>#NAME?</v>
          </cell>
        </row>
        <row r="224">
          <cell r="B224" t="str">
            <v>ГЭС-1</v>
          </cell>
          <cell r="D224" t="e">
            <v>#NAME?</v>
          </cell>
          <cell r="E224" t="e">
            <v>#NAME?</v>
          </cell>
          <cell r="G224" t="e">
            <v>#NAME?</v>
          </cell>
          <cell r="H224" t="e">
            <v>#NAME?</v>
          </cell>
        </row>
        <row r="225">
          <cell r="B225" t="str">
            <v>ГЭС-2</v>
          </cell>
          <cell r="D225" t="e">
            <v>#NAME?</v>
          </cell>
          <cell r="E225" t="e">
            <v>#NAME?</v>
          </cell>
          <cell r="G225" t="e">
            <v>#NAME?</v>
          </cell>
          <cell r="H225" t="e">
            <v>#NAME?</v>
          </cell>
        </row>
        <row r="226">
          <cell r="D226" t="e">
            <v>#NAME?</v>
          </cell>
          <cell r="E226" t="e">
            <v>#NAME?</v>
          </cell>
          <cell r="G226" t="e">
            <v>#NAME?</v>
          </cell>
          <cell r="H226" t="e">
            <v>#NAME?</v>
          </cell>
        </row>
        <row r="228">
          <cell r="D228" t="e">
            <v>#NAME?</v>
          </cell>
          <cell r="E228" t="e">
            <v>#NAME?</v>
          </cell>
          <cell r="G228" t="e">
            <v>#NAME?</v>
          </cell>
          <cell r="H228" t="e">
            <v>#NAME?</v>
          </cell>
        </row>
        <row r="230">
          <cell r="B230" t="str">
            <v>Котельная - 1</v>
          </cell>
          <cell r="D230" t="e">
            <v>#NAME?</v>
          </cell>
          <cell r="E230" t="e">
            <v>#NAME?</v>
          </cell>
          <cell r="G230" t="e">
            <v>#NAME?</v>
          </cell>
          <cell r="H230" t="e">
            <v>#NAME?</v>
          </cell>
        </row>
        <row r="231">
          <cell r="B231" t="str">
            <v>Котельная - 2</v>
          </cell>
          <cell r="D231" t="e">
            <v>#NAME?</v>
          </cell>
          <cell r="E231" t="e">
            <v>#NAME?</v>
          </cell>
          <cell r="G231" t="e">
            <v>#NAME?</v>
          </cell>
          <cell r="H231" t="e">
            <v>#NAME?</v>
          </cell>
        </row>
        <row r="232">
          <cell r="D232" t="e">
            <v>#NAME?</v>
          </cell>
          <cell r="E232" t="e">
            <v>#NAME?</v>
          </cell>
          <cell r="G232" t="e">
            <v>#NAME?</v>
          </cell>
          <cell r="H232" t="e">
            <v>#NAME?</v>
          </cell>
        </row>
        <row r="234">
          <cell r="D234" t="e">
            <v>#NAME?</v>
          </cell>
          <cell r="E234" t="e">
            <v>#NAME?</v>
          </cell>
          <cell r="G234" t="e">
            <v>#NAME?</v>
          </cell>
          <cell r="H234" t="e">
            <v>#NAME?</v>
          </cell>
        </row>
        <row r="236">
          <cell r="B236" t="str">
            <v>Электробойлерная - 1</v>
          </cell>
          <cell r="D236" t="e">
            <v>#NAME?</v>
          </cell>
          <cell r="E236" t="e">
            <v>#NAME?</v>
          </cell>
          <cell r="G236" t="e">
            <v>#NAME?</v>
          </cell>
          <cell r="H236" t="e">
            <v>#NAME?</v>
          </cell>
        </row>
        <row r="237">
          <cell r="B237" t="str">
            <v>Электробойлерная - 2</v>
          </cell>
          <cell r="D237" t="e">
            <v>#NAME?</v>
          </cell>
          <cell r="E237" t="e">
            <v>#NAME?</v>
          </cell>
          <cell r="G237" t="e">
            <v>#NAME?</v>
          </cell>
          <cell r="H237" t="e">
            <v>#NAME?</v>
          </cell>
        </row>
        <row r="238">
          <cell r="D238" t="e">
            <v>#NAME?</v>
          </cell>
          <cell r="E238" t="e">
            <v>#NAME?</v>
          </cell>
          <cell r="G238" t="e">
            <v>#NAME?</v>
          </cell>
          <cell r="H238" t="e">
            <v>#NAME?</v>
          </cell>
        </row>
        <row r="242">
          <cell r="D242" t="e">
            <v>#NAME?</v>
          </cell>
          <cell r="G242" t="e">
            <v>#NAME?</v>
          </cell>
        </row>
        <row r="243">
          <cell r="D243" t="e">
            <v>#NAME?</v>
          </cell>
          <cell r="G243" t="e">
            <v>#NAME?</v>
          </cell>
        </row>
        <row r="245">
          <cell r="B245" t="str">
            <v>ТЭС-1</v>
          </cell>
          <cell r="D245" t="e">
            <v>#NAME?</v>
          </cell>
          <cell r="G245" t="e">
            <v>#NAME?</v>
          </cell>
        </row>
        <row r="246">
          <cell r="B246" t="str">
            <v>ТЭС-2</v>
          </cell>
          <cell r="D246" t="e">
            <v>#NAME?</v>
          </cell>
          <cell r="G246" t="e">
            <v>#NAME?</v>
          </cell>
        </row>
        <row r="247">
          <cell r="D247" t="e">
            <v>#NAME?</v>
          </cell>
          <cell r="G247" t="e">
            <v>#NAME?</v>
          </cell>
        </row>
        <row r="250">
          <cell r="B250" t="str">
            <v>ГЭС-1</v>
          </cell>
          <cell r="D250" t="e">
            <v>#NAME?</v>
          </cell>
          <cell r="G250" t="e">
            <v>#NAME?</v>
          </cell>
        </row>
        <row r="251">
          <cell r="B251" t="str">
            <v>ГЭС-2</v>
          </cell>
          <cell r="D251" t="e">
            <v>#NAME?</v>
          </cell>
          <cell r="G251" t="e">
            <v>#NAME?</v>
          </cell>
        </row>
        <row r="252">
          <cell r="D252" t="e">
            <v>#NAME?</v>
          </cell>
          <cell r="G252" t="e">
            <v>#NAME?</v>
          </cell>
        </row>
        <row r="254">
          <cell r="D254" t="e">
            <v>#NAME?</v>
          </cell>
          <cell r="G254" t="e">
            <v>#NAME?</v>
          </cell>
        </row>
        <row r="256">
          <cell r="B256" t="str">
            <v>Котельная - 1</v>
          </cell>
          <cell r="D256" t="e">
            <v>#NAME?</v>
          </cell>
          <cell r="G256" t="e">
            <v>#NAME?</v>
          </cell>
        </row>
        <row r="257">
          <cell r="B257" t="str">
            <v>Котельная - 2</v>
          </cell>
          <cell r="D257" t="e">
            <v>#NAME?</v>
          </cell>
          <cell r="G257" t="e">
            <v>#NAME?</v>
          </cell>
        </row>
        <row r="258">
          <cell r="D258" t="e">
            <v>#NAME?</v>
          </cell>
          <cell r="G258" t="e">
            <v>#NAME?</v>
          </cell>
        </row>
        <row r="260">
          <cell r="D260" t="e">
            <v>#NAME?</v>
          </cell>
          <cell r="G260" t="e">
            <v>#NAME?</v>
          </cell>
        </row>
        <row r="262">
          <cell r="B262" t="str">
            <v>Электробойлерная - 1</v>
          </cell>
          <cell r="D262" t="e">
            <v>#NAME?</v>
          </cell>
          <cell r="G262" t="e">
            <v>#NAME?</v>
          </cell>
        </row>
        <row r="263">
          <cell r="B263" t="str">
            <v>Электробойлерная - 2</v>
          </cell>
          <cell r="D263" t="e">
            <v>#NAME?</v>
          </cell>
          <cell r="G263" t="e">
            <v>#NAME?</v>
          </cell>
        </row>
        <row r="264">
          <cell r="D264" t="e">
            <v>#NAME?</v>
          </cell>
          <cell r="G264" t="e">
            <v>#NAME?</v>
          </cell>
        </row>
        <row r="268">
          <cell r="D268" t="e">
            <v>#NAME?</v>
          </cell>
          <cell r="G268" t="e">
            <v>#NAME?</v>
          </cell>
        </row>
        <row r="269">
          <cell r="D269" t="e">
            <v>#NAME?</v>
          </cell>
          <cell r="G269" t="e">
            <v>#NAME?</v>
          </cell>
        </row>
        <row r="271">
          <cell r="B271" t="str">
            <v>ТЭС-1</v>
          </cell>
          <cell r="D271" t="e">
            <v>#NAME?</v>
          </cell>
          <cell r="G271" t="e">
            <v>#NAME?</v>
          </cell>
        </row>
        <row r="272">
          <cell r="B272" t="str">
            <v>ТЭС-2</v>
          </cell>
          <cell r="D272" t="e">
            <v>#NAME?</v>
          </cell>
          <cell r="G272" t="e">
            <v>#NAME?</v>
          </cell>
        </row>
        <row r="273">
          <cell r="D273" t="e">
            <v>#NAME?</v>
          </cell>
          <cell r="G273" t="e">
            <v>#NAME?</v>
          </cell>
        </row>
        <row r="276">
          <cell r="B276" t="str">
            <v>ГЭС-1</v>
          </cell>
          <cell r="D276" t="e">
            <v>#NAME?</v>
          </cell>
          <cell r="G276" t="e">
            <v>#NAME?</v>
          </cell>
        </row>
        <row r="277">
          <cell r="B277" t="str">
            <v>ГЭС-2</v>
          </cell>
          <cell r="D277" t="e">
            <v>#NAME?</v>
          </cell>
          <cell r="G277" t="e">
            <v>#NAME?</v>
          </cell>
        </row>
        <row r="278">
          <cell r="D278" t="e">
            <v>#NAME?</v>
          </cell>
          <cell r="G278" t="e">
            <v>#NAME?</v>
          </cell>
        </row>
        <row r="280">
          <cell r="D280" t="e">
            <v>#NAME?</v>
          </cell>
          <cell r="G280" t="e">
            <v>#NAME?</v>
          </cell>
        </row>
        <row r="282">
          <cell r="B282" t="str">
            <v>Котельная - 1</v>
          </cell>
          <cell r="D282" t="e">
            <v>#NAME?</v>
          </cell>
          <cell r="G282" t="e">
            <v>#NAME?</v>
          </cell>
        </row>
        <row r="283">
          <cell r="B283" t="str">
            <v>Котельная - 2</v>
          </cell>
          <cell r="D283" t="e">
            <v>#NAME?</v>
          </cell>
          <cell r="G283" t="e">
            <v>#NAME?</v>
          </cell>
        </row>
        <row r="284">
          <cell r="D284" t="e">
            <v>#NAME?</v>
          </cell>
          <cell r="G284" t="e">
            <v>#NAME?</v>
          </cell>
        </row>
        <row r="286">
          <cell r="D286" t="e">
            <v>#NAME?</v>
          </cell>
          <cell r="G286" t="e">
            <v>#NAME?</v>
          </cell>
        </row>
        <row r="288">
          <cell r="B288" t="str">
            <v>Электробойлерная - 1</v>
          </cell>
          <cell r="D288" t="e">
            <v>#NAME?</v>
          </cell>
          <cell r="G288" t="e">
            <v>#NAME?</v>
          </cell>
        </row>
        <row r="289">
          <cell r="B289" t="str">
            <v>Электробойлерная - 2</v>
          </cell>
          <cell r="D289" t="e">
            <v>#NAME?</v>
          </cell>
          <cell r="G289" t="e">
            <v>#NAME?</v>
          </cell>
        </row>
        <row r="290">
          <cell r="D290" t="e">
            <v>#NAME?</v>
          </cell>
          <cell r="G290" t="e">
            <v>#NAME?</v>
          </cell>
        </row>
        <row r="291">
          <cell r="D291" t="e">
            <v>#NAME?</v>
          </cell>
          <cell r="G291" t="e">
            <v>#NAME?</v>
          </cell>
        </row>
      </sheetData>
      <sheetData sheetId="13" refreshError="1">
        <row r="2">
          <cell r="A2" t="str">
            <v>ТЭС-1</v>
          </cell>
        </row>
        <row r="9">
          <cell r="F9" t="str">
            <v>-</v>
          </cell>
          <cell r="G9">
            <v>0</v>
          </cell>
          <cell r="I9" t="str">
            <v>-</v>
          </cell>
          <cell r="J9">
            <v>0</v>
          </cell>
          <cell r="L9" t="str">
            <v>-</v>
          </cell>
          <cell r="M9">
            <v>0</v>
          </cell>
          <cell r="O9" t="str">
            <v>-</v>
          </cell>
          <cell r="P9">
            <v>0</v>
          </cell>
        </row>
        <row r="10">
          <cell r="F10">
            <v>0</v>
          </cell>
          <cell r="G10">
            <v>0</v>
          </cell>
          <cell r="I10">
            <v>0</v>
          </cell>
          <cell r="J10">
            <v>0</v>
          </cell>
          <cell r="L10">
            <v>0</v>
          </cell>
          <cell r="M10" t="e">
            <v>#NAME?</v>
          </cell>
        </row>
        <row r="11">
          <cell r="F11" t="str">
            <v>-</v>
          </cell>
          <cell r="G11">
            <v>0</v>
          </cell>
          <cell r="I11" t="str">
            <v>-</v>
          </cell>
          <cell r="J11">
            <v>0</v>
          </cell>
          <cell r="L11" t="str">
            <v>-</v>
          </cell>
          <cell r="M11">
            <v>0</v>
          </cell>
          <cell r="O11" t="str">
            <v>-</v>
          </cell>
          <cell r="P11">
            <v>0</v>
          </cell>
        </row>
        <row r="13">
          <cell r="F13">
            <v>0</v>
          </cell>
          <cell r="G13">
            <v>0</v>
          </cell>
          <cell r="I13">
            <v>0</v>
          </cell>
          <cell r="J13">
            <v>0</v>
          </cell>
          <cell r="L13">
            <v>0</v>
          </cell>
          <cell r="M13" t="e">
            <v>#NAME?</v>
          </cell>
        </row>
        <row r="14">
          <cell r="F14">
            <v>0</v>
          </cell>
          <cell r="G14">
            <v>0</v>
          </cell>
          <cell r="I14">
            <v>0</v>
          </cell>
          <cell r="J14">
            <v>0</v>
          </cell>
          <cell r="L14">
            <v>0</v>
          </cell>
          <cell r="M14" t="e">
            <v>#NAME?</v>
          </cell>
        </row>
        <row r="15">
          <cell r="F15">
            <v>0</v>
          </cell>
          <cell r="G15">
            <v>0</v>
          </cell>
          <cell r="I15">
            <v>0</v>
          </cell>
          <cell r="J15">
            <v>0</v>
          </cell>
          <cell r="L15">
            <v>0</v>
          </cell>
          <cell r="M15" t="e">
            <v>#NAME?</v>
          </cell>
        </row>
        <row r="16">
          <cell r="F16">
            <v>0</v>
          </cell>
          <cell r="G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</row>
        <row r="18">
          <cell r="F18" t="str">
            <v>-</v>
          </cell>
          <cell r="G18">
            <v>0</v>
          </cell>
          <cell r="I18" t="str">
            <v>-</v>
          </cell>
          <cell r="J18">
            <v>0</v>
          </cell>
          <cell r="L18" t="str">
            <v>-</v>
          </cell>
          <cell r="M18">
            <v>0</v>
          </cell>
          <cell r="O18" t="str">
            <v>-</v>
          </cell>
          <cell r="P18">
            <v>0</v>
          </cell>
        </row>
        <row r="19">
          <cell r="L19" t="e">
            <v>#NAME?</v>
          </cell>
          <cell r="M19" t="e">
            <v>#NAME?</v>
          </cell>
        </row>
        <row r="20">
          <cell r="F20" t="str">
            <v>-</v>
          </cell>
          <cell r="G20">
            <v>0</v>
          </cell>
          <cell r="I20" t="str">
            <v>-</v>
          </cell>
          <cell r="J20">
            <v>0</v>
          </cell>
          <cell r="L20" t="str">
            <v>-</v>
          </cell>
          <cell r="M20">
            <v>0</v>
          </cell>
          <cell r="O20" t="str">
            <v>-</v>
          </cell>
          <cell r="P20">
            <v>0</v>
          </cell>
        </row>
        <row r="22">
          <cell r="F22">
            <v>0</v>
          </cell>
          <cell r="I22">
            <v>0</v>
          </cell>
        </row>
        <row r="23">
          <cell r="F23">
            <v>0</v>
          </cell>
          <cell r="I23">
            <v>0</v>
          </cell>
        </row>
        <row r="24">
          <cell r="F24">
            <v>0</v>
          </cell>
          <cell r="G24">
            <v>0</v>
          </cell>
          <cell r="I24">
            <v>0</v>
          </cell>
          <cell r="J24">
            <v>0</v>
          </cell>
          <cell r="L24">
            <v>0</v>
          </cell>
          <cell r="M24" t="e">
            <v>#NAME?</v>
          </cell>
          <cell r="O24">
            <v>0</v>
          </cell>
        </row>
        <row r="26">
          <cell r="F26" t="str">
            <v>-</v>
          </cell>
          <cell r="G26">
            <v>0</v>
          </cell>
          <cell r="I26" t="str">
            <v>-</v>
          </cell>
          <cell r="J26">
            <v>0</v>
          </cell>
          <cell r="L26" t="str">
            <v>-</v>
          </cell>
          <cell r="M26">
            <v>0</v>
          </cell>
          <cell r="O26" t="str">
            <v>-</v>
          </cell>
          <cell r="P26">
            <v>0</v>
          </cell>
        </row>
        <row r="27">
          <cell r="F27">
            <v>0</v>
          </cell>
          <cell r="G27">
            <v>0</v>
          </cell>
          <cell r="I27">
            <v>0</v>
          </cell>
          <cell r="J27">
            <v>0</v>
          </cell>
          <cell r="L27">
            <v>0</v>
          </cell>
          <cell r="M27">
            <v>0</v>
          </cell>
          <cell r="O27">
            <v>0</v>
          </cell>
          <cell r="P27">
            <v>0</v>
          </cell>
        </row>
        <row r="28">
          <cell r="F28" t="str">
            <v>-</v>
          </cell>
          <cell r="G28">
            <v>0</v>
          </cell>
          <cell r="I28" t="str">
            <v>-</v>
          </cell>
          <cell r="J28">
            <v>0</v>
          </cell>
          <cell r="L28" t="str">
            <v>-</v>
          </cell>
          <cell r="M28">
            <v>0</v>
          </cell>
          <cell r="O28" t="str">
            <v>-</v>
          </cell>
          <cell r="P28">
            <v>0</v>
          </cell>
        </row>
        <row r="29">
          <cell r="F29">
            <v>0</v>
          </cell>
          <cell r="I29">
            <v>0</v>
          </cell>
        </row>
        <row r="30">
          <cell r="F30">
            <v>0</v>
          </cell>
          <cell r="I30">
            <v>0</v>
          </cell>
        </row>
        <row r="31">
          <cell r="G31">
            <v>0</v>
          </cell>
          <cell r="L31">
            <v>0</v>
          </cell>
          <cell r="M31" t="e">
            <v>#NAME?</v>
          </cell>
          <cell r="O31">
            <v>0</v>
          </cell>
        </row>
        <row r="32">
          <cell r="L32" t="e">
            <v>#NAME?</v>
          </cell>
          <cell r="M32" t="e">
            <v>#NAME?</v>
          </cell>
        </row>
        <row r="35">
          <cell r="F35" t="str">
            <v>-</v>
          </cell>
          <cell r="G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  <cell r="P35">
            <v>0</v>
          </cell>
        </row>
        <row r="37">
          <cell r="F37" t="str">
            <v>-</v>
          </cell>
          <cell r="G37">
            <v>0</v>
          </cell>
          <cell r="I37" t="str">
            <v>-</v>
          </cell>
          <cell r="J37">
            <v>0</v>
          </cell>
          <cell r="L37" t="str">
            <v>-</v>
          </cell>
          <cell r="M37">
            <v>0</v>
          </cell>
          <cell r="O37" t="str">
            <v>-</v>
          </cell>
          <cell r="P37">
            <v>0</v>
          </cell>
        </row>
        <row r="38">
          <cell r="F38">
            <v>0</v>
          </cell>
          <cell r="G38">
            <v>0</v>
          </cell>
          <cell r="I38">
            <v>0</v>
          </cell>
          <cell r="L38">
            <v>0</v>
          </cell>
          <cell r="M38">
            <v>0</v>
          </cell>
          <cell r="P38">
            <v>0</v>
          </cell>
        </row>
        <row r="44">
          <cell r="F44" t="str">
            <v>-</v>
          </cell>
          <cell r="G44">
            <v>0</v>
          </cell>
          <cell r="I44" t="str">
            <v>-</v>
          </cell>
          <cell r="J44">
            <v>0</v>
          </cell>
          <cell r="L44" t="str">
            <v>-</v>
          </cell>
          <cell r="M44">
            <v>0</v>
          </cell>
          <cell r="O44" t="str">
            <v>-</v>
          </cell>
          <cell r="P44">
            <v>0</v>
          </cell>
        </row>
        <row r="46">
          <cell r="F46" t="str">
            <v>-</v>
          </cell>
          <cell r="G46">
            <v>0</v>
          </cell>
          <cell r="I46" t="str">
            <v>-</v>
          </cell>
          <cell r="J46">
            <v>0</v>
          </cell>
          <cell r="L46" t="str">
            <v>-</v>
          </cell>
          <cell r="M46">
            <v>0</v>
          </cell>
          <cell r="O46" t="str">
            <v>-</v>
          </cell>
          <cell r="P46">
            <v>0</v>
          </cell>
        </row>
        <row r="52">
          <cell r="F52" t="str">
            <v>-</v>
          </cell>
          <cell r="G52">
            <v>0</v>
          </cell>
          <cell r="I52" t="str">
            <v>-</v>
          </cell>
          <cell r="J52">
            <v>0</v>
          </cell>
          <cell r="L52" t="str">
            <v>-</v>
          </cell>
          <cell r="M52">
            <v>0</v>
          </cell>
          <cell r="O52" t="str">
            <v>-</v>
          </cell>
          <cell r="P52">
            <v>0</v>
          </cell>
        </row>
        <row r="54">
          <cell r="F54" t="str">
            <v>-</v>
          </cell>
          <cell r="G54">
            <v>0</v>
          </cell>
          <cell r="I54" t="str">
            <v>-</v>
          </cell>
          <cell r="J54">
            <v>0</v>
          </cell>
          <cell r="L54" t="str">
            <v>-</v>
          </cell>
          <cell r="M54">
            <v>0</v>
          </cell>
          <cell r="O54" t="str">
            <v>-</v>
          </cell>
          <cell r="P54">
            <v>0</v>
          </cell>
        </row>
        <row r="60">
          <cell r="F60" t="str">
            <v>-</v>
          </cell>
          <cell r="G60">
            <v>0</v>
          </cell>
          <cell r="I60" t="str">
            <v>-</v>
          </cell>
          <cell r="J60">
            <v>0</v>
          </cell>
          <cell r="L60" t="str">
            <v>-</v>
          </cell>
          <cell r="M60">
            <v>0</v>
          </cell>
          <cell r="O60" t="str">
            <v>-</v>
          </cell>
          <cell r="P60">
            <v>0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/>
      <sheetData sheetId="38"/>
      <sheetData sheetId="39"/>
      <sheetData sheetId="40"/>
      <sheetData sheetId="4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>
        <row r="8">
          <cell r="D8">
            <v>15739</v>
          </cell>
        </row>
      </sheetData>
      <sheetData sheetId="75">
        <row r="8">
          <cell r="D8">
            <v>15739</v>
          </cell>
        </row>
      </sheetData>
      <sheetData sheetId="76">
        <row r="8">
          <cell r="D8">
            <v>15739</v>
          </cell>
        </row>
      </sheetData>
      <sheetData sheetId="77">
        <row r="8">
          <cell r="D8">
            <v>15739</v>
          </cell>
        </row>
      </sheetData>
      <sheetData sheetId="78">
        <row r="8">
          <cell r="D8">
            <v>15739</v>
          </cell>
        </row>
      </sheetData>
      <sheetData sheetId="79">
        <row r="8">
          <cell r="D8">
            <v>15739</v>
          </cell>
        </row>
      </sheetData>
      <sheetData sheetId="80">
        <row r="8">
          <cell r="D8">
            <v>15739</v>
          </cell>
        </row>
      </sheetData>
      <sheetData sheetId="81">
        <row r="8">
          <cell r="D8">
            <v>15739</v>
          </cell>
        </row>
      </sheetData>
      <sheetData sheetId="82">
        <row r="8">
          <cell r="D8">
            <v>15739</v>
          </cell>
        </row>
      </sheetData>
      <sheetData sheetId="83">
        <row r="8">
          <cell r="D8">
            <v>15739</v>
          </cell>
        </row>
      </sheetData>
      <sheetData sheetId="84">
        <row r="8">
          <cell r="D8">
            <v>15739</v>
          </cell>
        </row>
      </sheetData>
      <sheetData sheetId="85">
        <row r="8">
          <cell r="D8">
            <v>15739</v>
          </cell>
        </row>
      </sheetData>
      <sheetData sheetId="86">
        <row r="8">
          <cell r="D8">
            <v>15739</v>
          </cell>
        </row>
      </sheetData>
      <sheetData sheetId="87">
        <row r="8">
          <cell r="D8">
            <v>15739</v>
          </cell>
        </row>
      </sheetData>
      <sheetData sheetId="88">
        <row r="8">
          <cell r="D8">
            <v>15739</v>
          </cell>
        </row>
      </sheetData>
      <sheetData sheetId="89">
        <row r="8">
          <cell r="D8">
            <v>15739</v>
          </cell>
        </row>
      </sheetData>
      <sheetData sheetId="90">
        <row r="8">
          <cell r="D8">
            <v>15739</v>
          </cell>
        </row>
      </sheetData>
      <sheetData sheetId="91">
        <row r="8">
          <cell r="D8">
            <v>15739</v>
          </cell>
        </row>
      </sheetData>
      <sheetData sheetId="92">
        <row r="8">
          <cell r="D8">
            <v>15739</v>
          </cell>
        </row>
      </sheetData>
      <sheetData sheetId="93">
        <row r="8">
          <cell r="D8">
            <v>15739</v>
          </cell>
        </row>
      </sheetData>
      <sheetData sheetId="94">
        <row r="8">
          <cell r="D8">
            <v>15739</v>
          </cell>
        </row>
      </sheetData>
      <sheetData sheetId="95">
        <row r="8">
          <cell r="D8">
            <v>15739</v>
          </cell>
        </row>
      </sheetData>
      <sheetData sheetId="96">
        <row r="8">
          <cell r="D8">
            <v>15739</v>
          </cell>
        </row>
      </sheetData>
      <sheetData sheetId="97">
        <row r="8">
          <cell r="D8">
            <v>15739</v>
          </cell>
        </row>
      </sheetData>
      <sheetData sheetId="98">
        <row r="8">
          <cell r="D8">
            <v>15739</v>
          </cell>
        </row>
      </sheetData>
      <sheetData sheetId="99">
        <row r="8">
          <cell r="D8">
            <v>15739</v>
          </cell>
        </row>
      </sheetData>
      <sheetData sheetId="100">
        <row r="8">
          <cell r="D8">
            <v>15739</v>
          </cell>
        </row>
      </sheetData>
      <sheetData sheetId="101">
        <row r="8">
          <cell r="D8">
            <v>15739</v>
          </cell>
        </row>
      </sheetData>
      <sheetData sheetId="102">
        <row r="8">
          <cell r="D8">
            <v>15739</v>
          </cell>
        </row>
      </sheetData>
      <sheetData sheetId="103">
        <row r="8">
          <cell r="D8">
            <v>15739</v>
          </cell>
        </row>
      </sheetData>
      <sheetData sheetId="104">
        <row r="8">
          <cell r="D8">
            <v>15739</v>
          </cell>
        </row>
      </sheetData>
      <sheetData sheetId="105">
        <row r="8">
          <cell r="D8">
            <v>15739</v>
          </cell>
        </row>
      </sheetData>
      <sheetData sheetId="106">
        <row r="8">
          <cell r="D8">
            <v>15739</v>
          </cell>
        </row>
      </sheetData>
      <sheetData sheetId="107">
        <row r="8">
          <cell r="D8">
            <v>15739</v>
          </cell>
        </row>
      </sheetData>
      <sheetData sheetId="108">
        <row r="8">
          <cell r="D8">
            <v>15739</v>
          </cell>
        </row>
      </sheetData>
      <sheetData sheetId="109">
        <row r="8">
          <cell r="D8">
            <v>15739</v>
          </cell>
        </row>
      </sheetData>
      <sheetData sheetId="110">
        <row r="8">
          <cell r="D8">
            <v>15739</v>
          </cell>
        </row>
      </sheetData>
      <sheetData sheetId="111">
        <row r="8">
          <cell r="D8">
            <v>15739</v>
          </cell>
        </row>
      </sheetData>
      <sheetData sheetId="112">
        <row r="8">
          <cell r="D8">
            <v>15739</v>
          </cell>
        </row>
      </sheetData>
      <sheetData sheetId="113">
        <row r="8">
          <cell r="D8">
            <v>15739</v>
          </cell>
        </row>
      </sheetData>
      <sheetData sheetId="114">
        <row r="8">
          <cell r="D8">
            <v>15739</v>
          </cell>
        </row>
      </sheetData>
      <sheetData sheetId="115">
        <row r="8">
          <cell r="D8">
            <v>15739</v>
          </cell>
        </row>
      </sheetData>
      <sheetData sheetId="116">
        <row r="8">
          <cell r="D8">
            <v>15739</v>
          </cell>
        </row>
      </sheetData>
      <sheetData sheetId="117">
        <row r="8">
          <cell r="D8">
            <v>15739</v>
          </cell>
        </row>
      </sheetData>
      <sheetData sheetId="118">
        <row r="8">
          <cell r="D8">
            <v>15739</v>
          </cell>
        </row>
      </sheetData>
      <sheetData sheetId="119">
        <row r="8">
          <cell r="D8">
            <v>15739</v>
          </cell>
        </row>
      </sheetData>
      <sheetData sheetId="120">
        <row r="8">
          <cell r="D8">
            <v>15739</v>
          </cell>
        </row>
      </sheetData>
      <sheetData sheetId="121">
        <row r="8">
          <cell r="D8">
            <v>15739</v>
          </cell>
        </row>
      </sheetData>
      <sheetData sheetId="122">
        <row r="8">
          <cell r="D8">
            <v>15739</v>
          </cell>
        </row>
      </sheetData>
      <sheetData sheetId="123">
        <row r="8">
          <cell r="D8">
            <v>15739</v>
          </cell>
        </row>
      </sheetData>
      <sheetData sheetId="124">
        <row r="8">
          <cell r="D8">
            <v>15739</v>
          </cell>
        </row>
      </sheetData>
      <sheetData sheetId="125">
        <row r="8">
          <cell r="D8">
            <v>15739</v>
          </cell>
        </row>
      </sheetData>
      <sheetData sheetId="126">
        <row r="8">
          <cell r="D8">
            <v>15739</v>
          </cell>
        </row>
      </sheetData>
      <sheetData sheetId="127">
        <row r="8">
          <cell r="D8">
            <v>15739</v>
          </cell>
        </row>
      </sheetData>
      <sheetData sheetId="128">
        <row r="8">
          <cell r="D8">
            <v>15739</v>
          </cell>
        </row>
      </sheetData>
      <sheetData sheetId="129">
        <row r="8">
          <cell r="D8">
            <v>15739</v>
          </cell>
        </row>
      </sheetData>
      <sheetData sheetId="130">
        <row r="8">
          <cell r="D8">
            <v>15739</v>
          </cell>
        </row>
      </sheetData>
      <sheetData sheetId="131">
        <row r="8">
          <cell r="D8">
            <v>15739</v>
          </cell>
        </row>
      </sheetData>
      <sheetData sheetId="132">
        <row r="8">
          <cell r="D8">
            <v>15739</v>
          </cell>
        </row>
      </sheetData>
      <sheetData sheetId="133" refreshError="1"/>
      <sheetData sheetId="134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List01"/>
      <sheetName val="modList00"/>
      <sheetName val="Инструкция"/>
      <sheetName val="Выбор субъекта РФ"/>
      <sheetName val="Обновление"/>
      <sheetName val="Лог обновления"/>
      <sheetName val="Титульный"/>
      <sheetName val="Справочники"/>
      <sheetName val="P2.1 У.Е. 2012"/>
      <sheetName val="P2.2 У.Е. 2012"/>
      <sheetName val="P2.1 У.Е. 2013"/>
      <sheetName val="P2.2 У.Е. 2013"/>
      <sheetName val="P2.1 У.Е. 2014"/>
      <sheetName val="P2.2 У.Е. 2014"/>
      <sheetName val="4 баланс ээ"/>
      <sheetName val="5 баланс мощности"/>
      <sheetName val="6 баланс мощности"/>
      <sheetName val="НВВ РСК 2012 (I полугодие)"/>
      <sheetName val="НВВ РСК 2012 (II полугодие)"/>
      <sheetName val="НВВ РСК 2012 (II пол) с 01.11"/>
      <sheetName val="НВВ РСК 2012"/>
      <sheetName val="НВВ РСК 2012 (с 01.11)"/>
      <sheetName val="НВВ РСК 2013 (I полугодие)"/>
      <sheetName val="НВВ РСК 2013 (II полугодие)"/>
      <sheetName val="НВВ РСК 2013"/>
      <sheetName val="НВВ РСК 2014"/>
      <sheetName val="Расчет котловых тарифов"/>
      <sheetName val="Расчет расх. по RAB (2009-2017)"/>
      <sheetName val="Расчет НВВ по RAB (2009-2017)"/>
      <sheetName val="Расчет расх. по RAB (2010-2017)"/>
      <sheetName val="Расчет НВВ по RAB (2010-2017)"/>
      <sheetName val="Расчет расх. по RAB (2011-2017)"/>
      <sheetName val="Расчет НВВ по RAB (2011-2017)"/>
      <sheetName val="Расчет расх. по RAB (2012-2016)"/>
      <sheetName val="Расчет НВВ по RAB (2012-2016)"/>
      <sheetName val="Расчет расх. по RAB (2012-2017)"/>
      <sheetName val="Расчет НВВ по RAB (2012-2017)"/>
      <sheetName val="Расчет расх. по RAB (2013-2017)"/>
      <sheetName val="Расчет НВВ по RAB (2013-2017)"/>
      <sheetName val="Расчет НВВ"/>
      <sheetName val="Расчет НВВ РСК - индексация"/>
      <sheetName val="Индивидуальные тарифы"/>
      <sheetName val="Комментарии"/>
      <sheetName val="Проверка"/>
      <sheetName val="modHyp"/>
      <sheetName val="et_union_hor"/>
      <sheetName val="et_union_ver"/>
      <sheetName val="TEHSHEET"/>
      <sheetName val="modUpdTemplMain"/>
      <sheetName val="AllSheetsInThisWorkbook"/>
      <sheetName val="REESTR_ORG"/>
      <sheetName val="REESTR_FILTERED"/>
      <sheetName val="modfrmReestr"/>
      <sheetName val="modProv"/>
      <sheetName val="modCommandButton"/>
      <sheetName val="modList08"/>
      <sheetName val="modList16"/>
      <sheetName val="ФЗ ПМ1"/>
      <sheetName val="ФЗ ПМ 2"/>
      <sheetName val="ФЗ ПМ3"/>
      <sheetName val="ФЗ ПМ 4"/>
    </sheetNames>
    <sheetDataSet>
      <sheetData sheetId="0"/>
      <sheetData sheetId="1"/>
      <sheetData sheetId="2">
        <row r="3">
          <cell r="B3" t="str">
            <v>Версия 2.2</v>
          </cell>
        </row>
      </sheetData>
      <sheetData sheetId="3"/>
      <sheetData sheetId="4"/>
      <sheetData sheetId="5"/>
      <sheetData sheetId="6">
        <row r="8">
          <cell r="F8" t="str">
            <v>Липецкая область</v>
          </cell>
        </row>
        <row r="12">
          <cell r="F12" t="str">
            <v>нет</v>
          </cell>
        </row>
      </sheetData>
      <sheetData sheetId="7">
        <row r="9">
          <cell r="E9" t="str">
            <v>Филиал ОАО "МРСК Центра"- "Липецкэнерго"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>
        <row r="2">
          <cell r="K2" t="str">
            <v>да</v>
          </cell>
          <cell r="N2" t="str">
            <v>2009-2017</v>
          </cell>
        </row>
        <row r="3">
          <cell r="K3" t="str">
            <v>нет</v>
          </cell>
          <cell r="N3" t="str">
            <v>2010-2017</v>
          </cell>
        </row>
        <row r="4">
          <cell r="N4" t="str">
            <v>2011-2017</v>
          </cell>
        </row>
        <row r="5">
          <cell r="N5" t="str">
            <v>2012-2016</v>
          </cell>
        </row>
        <row r="6">
          <cell r="N6" t="str">
            <v>2012-2017</v>
          </cell>
        </row>
        <row r="7">
          <cell r="N7" t="str">
            <v>2013-2017</v>
          </cell>
        </row>
      </sheetData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УЗ-21"/>
      <sheetName val="УЗ-21(1кв)"/>
      <sheetName val="УЗ-21(1кв)факт"/>
      <sheetName val="УЗ-21(2кв)"/>
      <sheetName val="УЗ-21(3кв)"/>
      <sheetName val="УЗ-21(4кв)"/>
      <sheetName val="УЗ-22"/>
      <sheetName val="УЗ-22(1кв)"/>
      <sheetName val="УЗ-22(2кв)"/>
      <sheetName val="УЗ-22(3кв)"/>
      <sheetName val="УЗ-22(4кв)"/>
      <sheetName val="УЗ-23"/>
      <sheetName val="УЗ-24"/>
      <sheetName val="УЗ-25"/>
      <sheetName val="УЗ-26"/>
      <sheetName val="УЗ-26 (1)"/>
      <sheetName val="УЗ-26 (2)"/>
      <sheetName val="УЗ-26 (3)"/>
      <sheetName val="УЗ-26 (4)"/>
      <sheetName val="УЗ-27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Лист2"/>
      <sheetName val="Лист3"/>
      <sheetName val="Лист1 (2)"/>
      <sheetName val="УЗ-21 (1полуг 2002)"/>
      <sheetName val="УЗ-21 (1полуг 2003 план)"/>
      <sheetName val="УЗ-21(1полуг2003факт)1"/>
      <sheetName val="УЗ-21 (1полуг 2003 факт)"/>
      <sheetName val="УЗ-22 (1полуг 2002)факт"/>
      <sheetName val="УЗ-22 (1полуг 2003)пл"/>
      <sheetName val="УЗ-22 (1полуг 2003)факт"/>
      <sheetName val="УЗ-23(1 полуг 2002)"/>
      <sheetName val="УЗ-23(1 полуг 2003)пл"/>
      <sheetName val="УЗ-23(1полуг 2003) факт"/>
      <sheetName val="УЗ-26 (1полуг 2002  факт)"/>
      <sheetName val="УЗ-26 (1полуг 2003 план)"/>
      <sheetName val="УЗ-26 (1полуг 2003 факт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водные данные систем"/>
      <sheetName val="Индивидуально"/>
      <sheetName val="Все"/>
      <sheetName val="Справочники"/>
      <sheetName val="29"/>
      <sheetName val="20"/>
      <sheetName val="21"/>
      <sheetName val="23"/>
      <sheetName val="25"/>
      <sheetName val="26"/>
      <sheetName val="27"/>
      <sheetName val="28"/>
      <sheetName val="19"/>
      <sheetName val="22"/>
      <sheetName val="24"/>
      <sheetName val="Регионы"/>
      <sheetName val="TEHSHEET"/>
      <sheetName val="Гр5(о)"/>
      <sheetName val="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равочники"/>
      <sheetName val="Приложение 2.25"/>
    </sheetNames>
    <sheetDataSet>
      <sheetData sheetId="0">
        <row r="1">
          <cell r="B1" t="str">
            <v>Выберите наименование ДЗО из списка</v>
          </cell>
          <cell r="D1" t="str">
            <v>Выберите наименование РСК (региона) из списка</v>
          </cell>
          <cell r="M1" t="str">
            <v>Выберите из списка</v>
          </cell>
        </row>
        <row r="2">
          <cell r="B2" t="str">
            <v>МРСК Северного Кавказа</v>
          </cell>
          <cell r="D2" t="str">
            <v>Кабардино Балкарские РС</v>
          </cell>
          <cell r="M2" t="str">
            <v>RAB</v>
          </cell>
        </row>
        <row r="3">
          <cell r="B3" t="str">
            <v>МРСК Центра</v>
          </cell>
          <cell r="D3" t="str">
            <v>Карачаево Черкесские РС</v>
          </cell>
          <cell r="M3" t="str">
            <v>Индекс</v>
          </cell>
        </row>
        <row r="4">
          <cell r="B4" t="str">
            <v>МРСК Северо-Запада</v>
          </cell>
          <cell r="D4" t="str">
            <v>Северо осетинские РС</v>
          </cell>
          <cell r="M4" t="str">
            <v>"Жесткий" индекс</v>
          </cell>
        </row>
        <row r="5">
          <cell r="B5" t="str">
            <v>МРСК Сибири</v>
          </cell>
          <cell r="D5" t="str">
            <v>Дагэнерго</v>
          </cell>
        </row>
        <row r="6">
          <cell r="B6" t="str">
            <v>МРСК Урала</v>
          </cell>
          <cell r="D6" t="str">
            <v>Ингушэнерго</v>
          </cell>
        </row>
        <row r="7">
          <cell r="B7" t="str">
            <v>МРСК Юга</v>
          </cell>
          <cell r="D7" t="str">
            <v>Нурэнерго*</v>
          </cell>
        </row>
        <row r="8">
          <cell r="B8" t="str">
            <v>МРСК Центра и Приволжья</v>
          </cell>
          <cell r="D8" t="str">
            <v>Ставропольэнерго</v>
          </cell>
        </row>
        <row r="9">
          <cell r="B9" t="str">
            <v>МРСК Волги</v>
          </cell>
          <cell r="D9" t="str">
            <v>Белгородэнерго</v>
          </cell>
        </row>
        <row r="10">
          <cell r="B10" t="str">
            <v>Московская объединённая СК</v>
          </cell>
          <cell r="D10" t="str">
            <v>Брянскэнерго</v>
          </cell>
        </row>
        <row r="11">
          <cell r="B11" t="str">
            <v>Ленэнерго</v>
          </cell>
          <cell r="D11" t="str">
            <v>Воронежэнерго</v>
          </cell>
        </row>
        <row r="12">
          <cell r="B12" t="str">
            <v>Тюменьэнерго</v>
          </cell>
          <cell r="D12" t="str">
            <v>Костромаэнерго</v>
          </cell>
        </row>
        <row r="13">
          <cell r="B13" t="str">
            <v>Янтарьэнерго</v>
          </cell>
          <cell r="D13" t="str">
            <v>Курскэнерго</v>
          </cell>
        </row>
        <row r="14">
          <cell r="B14" t="str">
            <v>Кубаньэнерго</v>
          </cell>
          <cell r="D14" t="str">
            <v>Липецкэнерго</v>
          </cell>
        </row>
        <row r="15">
          <cell r="B15" t="str">
            <v>Томская РК</v>
          </cell>
          <cell r="D15" t="str">
            <v>Орелэнерго</v>
          </cell>
        </row>
        <row r="16">
          <cell r="D16" t="str">
            <v>Смоленскэнерго</v>
          </cell>
        </row>
        <row r="17">
          <cell r="D17" t="str">
            <v>Тамбовэнерго</v>
          </cell>
        </row>
        <row r="18">
          <cell r="D18" t="str">
            <v>Тверьэнерго</v>
          </cell>
          <cell r="J18" t="str">
            <v>Кол-во лет</v>
          </cell>
        </row>
        <row r="19">
          <cell r="D19" t="str">
            <v>Ярэнерго</v>
          </cell>
          <cell r="J19" t="str">
            <v>3</v>
          </cell>
        </row>
        <row r="20">
          <cell r="D20" t="str">
            <v>Архэнерго</v>
          </cell>
          <cell r="J20" t="str">
            <v>5</v>
          </cell>
        </row>
        <row r="21">
          <cell r="D21" t="str">
            <v>Вологдаэнерго</v>
          </cell>
          <cell r="J21" t="str">
            <v>7</v>
          </cell>
        </row>
        <row r="22">
          <cell r="D22" t="str">
            <v>Карелэнерго</v>
          </cell>
          <cell r="J22" t="str">
            <v>9</v>
          </cell>
        </row>
        <row r="23">
          <cell r="D23" t="str">
            <v>Колэнерго</v>
          </cell>
        </row>
        <row r="24">
          <cell r="D24" t="str">
            <v>Комиэнерго</v>
          </cell>
        </row>
        <row r="25">
          <cell r="D25" t="str">
            <v>Новгородэнерго</v>
          </cell>
        </row>
        <row r="26">
          <cell r="D26" t="str">
            <v>Псковэнерго</v>
          </cell>
        </row>
        <row r="27">
          <cell r="D27" t="str">
            <v>Алтайэнерго</v>
          </cell>
        </row>
        <row r="28">
          <cell r="D28" t="str">
            <v>Горноалтайские ЭС</v>
          </cell>
        </row>
        <row r="29">
          <cell r="D29" t="str">
            <v>Бурятэнерго</v>
          </cell>
        </row>
        <row r="30">
          <cell r="D30" t="str">
            <v>Красноярскэнерго</v>
          </cell>
        </row>
        <row r="31">
          <cell r="D31" t="str">
            <v>Кузбассэнерго-РСК</v>
          </cell>
        </row>
        <row r="32">
          <cell r="D32" t="str">
            <v>Омскэнерго</v>
          </cell>
        </row>
        <row r="33">
          <cell r="D33" t="str">
            <v>Тываэнерго</v>
          </cell>
        </row>
        <row r="34">
          <cell r="D34" t="str">
            <v>Хакасэнерго</v>
          </cell>
        </row>
        <row r="35">
          <cell r="D35" t="str">
            <v>Читаэнерго</v>
          </cell>
        </row>
        <row r="36">
          <cell r="D36" t="str">
            <v>Пермэнерго</v>
          </cell>
        </row>
        <row r="37">
          <cell r="D37" t="str">
            <v>Свердловэнерго</v>
          </cell>
        </row>
        <row r="38">
          <cell r="D38" t="str">
            <v>Челябэнерго</v>
          </cell>
        </row>
        <row r="39">
          <cell r="D39" t="str">
            <v>Астраханьэнерго</v>
          </cell>
        </row>
        <row r="40">
          <cell r="D40" t="str">
            <v>Волгоградэнерго</v>
          </cell>
        </row>
        <row r="41">
          <cell r="D41" t="str">
            <v>Калмэнерго</v>
          </cell>
        </row>
        <row r="42">
          <cell r="D42" t="str">
            <v>Ростовэнерго</v>
          </cell>
        </row>
        <row r="43">
          <cell r="D43" t="str">
            <v>Владимирэнерго</v>
          </cell>
        </row>
        <row r="44">
          <cell r="D44" t="str">
            <v>Ивэнерго</v>
          </cell>
        </row>
        <row r="45">
          <cell r="D45" t="str">
            <v>Калугаэнерго</v>
          </cell>
        </row>
        <row r="46">
          <cell r="D46" t="str">
            <v>Кировэнерго</v>
          </cell>
        </row>
        <row r="47">
          <cell r="D47" t="str">
            <v>Мариэнерго</v>
          </cell>
        </row>
        <row r="48">
          <cell r="D48" t="str">
            <v>Нижновэнерго</v>
          </cell>
        </row>
        <row r="49">
          <cell r="D49" t="str">
            <v>Рязаньэнерго</v>
          </cell>
        </row>
        <row r="50">
          <cell r="D50" t="str">
            <v>Тулэнерго</v>
          </cell>
        </row>
        <row r="51">
          <cell r="D51" t="str">
            <v>Удмуртэнерго</v>
          </cell>
        </row>
        <row r="52">
          <cell r="D52" t="str">
            <v>Самарские РС</v>
          </cell>
        </row>
        <row r="53">
          <cell r="D53" t="str">
            <v>Саратовские РС</v>
          </cell>
        </row>
        <row r="54">
          <cell r="D54" t="str">
            <v>Ульяновские РС</v>
          </cell>
        </row>
        <row r="55">
          <cell r="D55" t="str">
            <v>Мордовэнерго</v>
          </cell>
        </row>
        <row r="56">
          <cell r="D56" t="str">
            <v>Оренбургэнерго</v>
          </cell>
        </row>
        <row r="57">
          <cell r="D57" t="str">
            <v>Пензаэнерго</v>
          </cell>
        </row>
        <row r="58">
          <cell r="D58" t="str">
            <v>Чувашэнерго</v>
          </cell>
        </row>
        <row r="59">
          <cell r="D59" t="str">
            <v>Москва</v>
          </cell>
        </row>
        <row r="60">
          <cell r="D60" t="str">
            <v>Московская область</v>
          </cell>
        </row>
        <row r="61">
          <cell r="D61" t="str">
            <v>Санкт-Петербург</v>
          </cell>
        </row>
        <row r="62">
          <cell r="D62" t="str">
            <v>Ленинградская область</v>
          </cell>
        </row>
      </sheetData>
      <sheetData sheetId="1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ээ"/>
      <sheetName val="Регионы"/>
      <sheetName val="TEHSHEET"/>
      <sheetName val="Справочники"/>
      <sheetName val="29"/>
      <sheetName val="20"/>
      <sheetName val="21"/>
      <sheetName val="23"/>
      <sheetName val="25"/>
      <sheetName val="26"/>
      <sheetName val="27"/>
      <sheetName val="28"/>
      <sheetName val="19"/>
      <sheetName val="22"/>
      <sheetName val="24"/>
      <sheetName val="Вводные данные систем"/>
      <sheetName val="ЭСО"/>
      <sheetName val="сбыт"/>
      <sheetName val="Ген. не уч. ОРЭМ"/>
      <sheetName val="Свод"/>
      <sheetName val="1.6"/>
      <sheetName val="УрРасч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"/>
      <sheetName val="Инструкция"/>
      <sheetName val="Справочник"/>
      <sheetName val="Индексы"/>
      <sheetName val="4 баланс ээ"/>
      <sheetName val="5 баланс мощности"/>
      <sheetName val="P2.1 усл. единицы"/>
      <sheetName val="P2.2 усл. единицы"/>
      <sheetName val="Финансовые показатели"/>
      <sheetName val="Расчёт"/>
      <sheetName val="Расчет расходов RAB"/>
      <sheetName val="расчет НВВ и тарифа RAB"/>
      <sheetName val="TEHSHEET"/>
      <sheetName val="ээ"/>
      <sheetName val="14б ДПН отчет"/>
      <sheetName val="16а Сводный анализ"/>
      <sheetName val="Титульный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отчет 2007"/>
      <sheetName val="FST5"/>
      <sheetName val="ик"/>
      <sheetName val="Баланс ээ"/>
      <sheetName val="Баланс мощности"/>
      <sheetName val="regs"/>
    </sheetNames>
    <sheetDataSet>
      <sheetData sheetId="0" refreshError="1"/>
      <sheetData sheetId="1" refreshError="1"/>
      <sheetData sheetId="2" refreshError="1">
        <row r="5">
          <cell r="G5">
            <v>4551113.38</v>
          </cell>
        </row>
        <row r="52">
          <cell r="G52">
            <v>0</v>
          </cell>
        </row>
        <row r="53">
          <cell r="G53">
            <v>0</v>
          </cell>
        </row>
        <row r="54">
          <cell r="G54">
            <v>0</v>
          </cell>
        </row>
        <row r="55">
          <cell r="G55">
            <v>0</v>
          </cell>
        </row>
        <row r="57">
          <cell r="G57">
            <v>0</v>
          </cell>
        </row>
        <row r="58">
          <cell r="G58">
            <v>0</v>
          </cell>
        </row>
        <row r="60">
          <cell r="G60">
            <v>0</v>
          </cell>
        </row>
        <row r="61">
          <cell r="G61">
            <v>0</v>
          </cell>
        </row>
        <row r="63">
          <cell r="G63">
            <v>0</v>
          </cell>
        </row>
        <row r="64">
          <cell r="G64">
            <v>0</v>
          </cell>
        </row>
        <row r="65">
          <cell r="G65">
            <v>0</v>
          </cell>
        </row>
        <row r="66">
          <cell r="G66">
            <v>0</v>
          </cell>
        </row>
        <row r="67">
          <cell r="G67">
            <v>0</v>
          </cell>
        </row>
        <row r="68">
          <cell r="G68">
            <v>0</v>
          </cell>
        </row>
        <row r="70">
          <cell r="G70">
            <v>0</v>
          </cell>
        </row>
        <row r="71">
          <cell r="G71">
            <v>0</v>
          </cell>
        </row>
        <row r="72">
          <cell r="G72">
            <v>0</v>
          </cell>
        </row>
        <row r="73">
          <cell r="G73">
            <v>0</v>
          </cell>
        </row>
        <row r="74">
          <cell r="G74">
            <v>0</v>
          </cell>
        </row>
        <row r="75">
          <cell r="G75">
            <v>0</v>
          </cell>
        </row>
        <row r="77">
          <cell r="G77">
            <v>0</v>
          </cell>
        </row>
        <row r="78">
          <cell r="G78">
            <v>0</v>
          </cell>
        </row>
        <row r="80">
          <cell r="G80">
            <v>0</v>
          </cell>
        </row>
        <row r="81">
          <cell r="G81">
            <v>0</v>
          </cell>
        </row>
        <row r="82">
          <cell r="G82">
            <v>0</v>
          </cell>
        </row>
        <row r="83">
          <cell r="G83">
            <v>0</v>
          </cell>
        </row>
        <row r="85">
          <cell r="G85">
            <v>0</v>
          </cell>
        </row>
        <row r="87">
          <cell r="G87">
            <v>0</v>
          </cell>
        </row>
        <row r="88">
          <cell r="G88">
            <v>0</v>
          </cell>
        </row>
        <row r="89">
          <cell r="G89">
            <v>0</v>
          </cell>
        </row>
        <row r="90">
          <cell r="G90">
            <v>0</v>
          </cell>
        </row>
        <row r="91">
          <cell r="G91">
            <v>0</v>
          </cell>
        </row>
        <row r="93">
          <cell r="G93">
            <v>4885.2489999999998</v>
          </cell>
        </row>
        <row r="95">
          <cell r="G95">
            <v>0</v>
          </cell>
        </row>
        <row r="96">
          <cell r="G96">
            <v>0</v>
          </cell>
        </row>
        <row r="100">
          <cell r="G100">
            <v>0</v>
          </cell>
        </row>
        <row r="101">
          <cell r="G101">
            <v>0</v>
          </cell>
        </row>
        <row r="102">
          <cell r="G102">
            <v>0</v>
          </cell>
        </row>
        <row r="103">
          <cell r="G103">
            <v>0</v>
          </cell>
        </row>
        <row r="105">
          <cell r="G105">
            <v>0</v>
          </cell>
        </row>
        <row r="106">
          <cell r="G106">
            <v>0</v>
          </cell>
        </row>
        <row r="108">
          <cell r="G108">
            <v>0</v>
          </cell>
        </row>
        <row r="109">
          <cell r="G109">
            <v>0</v>
          </cell>
        </row>
        <row r="111">
          <cell r="G111">
            <v>0</v>
          </cell>
        </row>
        <row r="112">
          <cell r="G112">
            <v>0</v>
          </cell>
        </row>
        <row r="113">
          <cell r="G113">
            <v>0</v>
          </cell>
        </row>
        <row r="114">
          <cell r="G114">
            <v>0</v>
          </cell>
        </row>
        <row r="115">
          <cell r="G115">
            <v>0</v>
          </cell>
        </row>
        <row r="116">
          <cell r="G116">
            <v>0</v>
          </cell>
        </row>
        <row r="118">
          <cell r="G118">
            <v>0</v>
          </cell>
        </row>
        <row r="119">
          <cell r="G119">
            <v>0</v>
          </cell>
        </row>
        <row r="120">
          <cell r="G120">
            <v>0</v>
          </cell>
        </row>
        <row r="121">
          <cell r="G121">
            <v>0</v>
          </cell>
        </row>
        <row r="122">
          <cell r="G122">
            <v>0</v>
          </cell>
        </row>
        <row r="123">
          <cell r="G123">
            <v>0</v>
          </cell>
        </row>
        <row r="125">
          <cell r="G125">
            <v>0</v>
          </cell>
        </row>
        <row r="126">
          <cell r="G126">
            <v>0</v>
          </cell>
        </row>
        <row r="128">
          <cell r="G128">
            <v>0</v>
          </cell>
        </row>
        <row r="129">
          <cell r="G129">
            <v>0</v>
          </cell>
        </row>
        <row r="130">
          <cell r="G130">
            <v>0</v>
          </cell>
        </row>
        <row r="131">
          <cell r="G131">
            <v>0</v>
          </cell>
        </row>
        <row r="133">
          <cell r="G133">
            <v>0</v>
          </cell>
        </row>
        <row r="135">
          <cell r="G135">
            <v>0</v>
          </cell>
        </row>
        <row r="136">
          <cell r="G136">
            <v>0</v>
          </cell>
        </row>
        <row r="137">
          <cell r="G137">
            <v>0</v>
          </cell>
        </row>
        <row r="138">
          <cell r="G138">
            <v>0</v>
          </cell>
        </row>
        <row r="139">
          <cell r="G139">
            <v>0</v>
          </cell>
        </row>
        <row r="141">
          <cell r="G141">
            <v>0</v>
          </cell>
        </row>
        <row r="143">
          <cell r="G143">
            <v>0</v>
          </cell>
        </row>
        <row r="144">
          <cell r="G144">
            <v>0</v>
          </cell>
        </row>
        <row r="167">
          <cell r="G167">
            <v>33455</v>
          </cell>
        </row>
        <row r="168">
          <cell r="G168">
            <v>33455</v>
          </cell>
        </row>
        <row r="169">
          <cell r="G169">
            <v>0</v>
          </cell>
        </row>
        <row r="170">
          <cell r="G170">
            <v>0</v>
          </cell>
        </row>
        <row r="171">
          <cell r="G171">
            <v>0</v>
          </cell>
        </row>
        <row r="172">
          <cell r="G172">
            <v>0</v>
          </cell>
        </row>
        <row r="174">
          <cell r="G174">
            <v>0</v>
          </cell>
        </row>
        <row r="175">
          <cell r="G175">
            <v>1021917.9</v>
          </cell>
        </row>
        <row r="177">
          <cell r="G177">
            <v>9531141.4000000004</v>
          </cell>
        </row>
        <row r="178">
          <cell r="G178">
            <v>0</v>
          </cell>
        </row>
        <row r="179">
          <cell r="G179">
            <v>-211795.6</v>
          </cell>
        </row>
        <row r="180">
          <cell r="G180">
            <v>9742937</v>
          </cell>
        </row>
        <row r="182">
          <cell r="G182">
            <v>70876</v>
          </cell>
        </row>
        <row r="184">
          <cell r="G184">
            <v>70876</v>
          </cell>
        </row>
        <row r="185">
          <cell r="G185">
            <v>93095</v>
          </cell>
        </row>
        <row r="186">
          <cell r="G186">
            <v>83302</v>
          </cell>
        </row>
        <row r="187">
          <cell r="G187">
            <v>247273</v>
          </cell>
        </row>
        <row r="188">
          <cell r="G188">
            <v>9990210</v>
          </cell>
        </row>
        <row r="190">
          <cell r="G190">
            <v>4885.2420000000002</v>
          </cell>
        </row>
        <row r="192">
          <cell r="G192">
            <v>204.49780000000001</v>
          </cell>
        </row>
        <row r="193">
          <cell r="G193">
            <v>3</v>
          </cell>
        </row>
        <row r="197">
          <cell r="G197">
            <v>30806</v>
          </cell>
        </row>
        <row r="198">
          <cell r="G198">
            <v>162856</v>
          </cell>
        </row>
        <row r="199">
          <cell r="G199">
            <v>246720</v>
          </cell>
        </row>
        <row r="200">
          <cell r="G200">
            <v>3162101</v>
          </cell>
        </row>
        <row r="201">
          <cell r="G201">
            <v>97739</v>
          </cell>
        </row>
        <row r="202">
          <cell r="G202">
            <v>0</v>
          </cell>
        </row>
        <row r="203">
          <cell r="G203">
            <v>97739</v>
          </cell>
        </row>
        <row r="204">
          <cell r="G204">
            <v>1050666</v>
          </cell>
        </row>
        <row r="205">
          <cell r="G205">
            <v>259805</v>
          </cell>
        </row>
        <row r="206">
          <cell r="G206">
            <v>518097</v>
          </cell>
        </row>
        <row r="207">
          <cell r="G207">
            <v>527232</v>
          </cell>
        </row>
        <row r="208">
          <cell r="G208">
            <v>6056022</v>
          </cell>
        </row>
        <row r="209">
          <cell r="G209">
            <v>0</v>
          </cell>
        </row>
        <row r="210">
          <cell r="G210">
            <v>0</v>
          </cell>
        </row>
        <row r="211">
          <cell r="G211">
            <v>6056022</v>
          </cell>
        </row>
        <row r="212">
          <cell r="G212">
            <v>12685</v>
          </cell>
        </row>
        <row r="214">
          <cell r="G214">
            <v>12685</v>
          </cell>
        </row>
        <row r="215">
          <cell r="G215">
            <v>25380</v>
          </cell>
        </row>
        <row r="216">
          <cell r="G216">
            <v>7796.5</v>
          </cell>
        </row>
        <row r="217">
          <cell r="G217">
            <v>200248.5</v>
          </cell>
        </row>
        <row r="219">
          <cell r="G219">
            <v>27394</v>
          </cell>
        </row>
        <row r="220">
          <cell r="G220">
            <v>169360</v>
          </cell>
        </row>
        <row r="221">
          <cell r="G221">
            <v>3424.5</v>
          </cell>
        </row>
        <row r="222">
          <cell r="G222">
            <v>70</v>
          </cell>
        </row>
        <row r="223">
          <cell r="G223">
            <v>190005.5</v>
          </cell>
        </row>
        <row r="224">
          <cell r="G224">
            <v>436115.5</v>
          </cell>
        </row>
        <row r="226">
          <cell r="G226">
            <v>0</v>
          </cell>
        </row>
        <row r="228">
          <cell r="G228">
            <v>6492137.5</v>
          </cell>
        </row>
        <row r="230">
          <cell r="G230">
            <v>3821.2640000000001</v>
          </cell>
        </row>
        <row r="232">
          <cell r="G232">
            <v>1698.9503</v>
          </cell>
        </row>
      </sheetData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отчет 2007"/>
      <sheetName val="FST5"/>
      <sheetName val="14б ДПН отчет"/>
      <sheetName val="16а Сводный анализ"/>
      <sheetName val="TEHSHEET"/>
      <sheetName val="Заголовок"/>
    </sheetNames>
    <sheetDataSet>
      <sheetData sheetId="0" refreshError="1"/>
      <sheetData sheetId="1" refreshError="1"/>
      <sheetData sheetId="2">
        <row r="5">
          <cell r="G5">
            <v>4551113.38</v>
          </cell>
        </row>
        <row r="52">
          <cell r="G52">
            <v>0</v>
          </cell>
        </row>
        <row r="53">
          <cell r="G53">
            <v>0</v>
          </cell>
        </row>
        <row r="54">
          <cell r="G54">
            <v>0</v>
          </cell>
        </row>
        <row r="55">
          <cell r="G55">
            <v>0</v>
          </cell>
        </row>
        <row r="57">
          <cell r="G57">
            <v>0</v>
          </cell>
        </row>
        <row r="58">
          <cell r="G58">
            <v>0</v>
          </cell>
        </row>
        <row r="60">
          <cell r="G60">
            <v>0</v>
          </cell>
        </row>
        <row r="61">
          <cell r="G61">
            <v>0</v>
          </cell>
        </row>
        <row r="63">
          <cell r="G63">
            <v>0</v>
          </cell>
        </row>
        <row r="64">
          <cell r="G64">
            <v>0</v>
          </cell>
        </row>
        <row r="65">
          <cell r="G65">
            <v>0</v>
          </cell>
        </row>
        <row r="66">
          <cell r="G66">
            <v>0</v>
          </cell>
        </row>
        <row r="67">
          <cell r="G67">
            <v>0</v>
          </cell>
        </row>
        <row r="68">
          <cell r="G68">
            <v>0</v>
          </cell>
        </row>
        <row r="70">
          <cell r="G70">
            <v>0</v>
          </cell>
        </row>
        <row r="71">
          <cell r="G71">
            <v>0</v>
          </cell>
        </row>
        <row r="72">
          <cell r="G72">
            <v>0</v>
          </cell>
        </row>
        <row r="73">
          <cell r="G73">
            <v>0</v>
          </cell>
        </row>
        <row r="74">
          <cell r="G74">
            <v>0</v>
          </cell>
        </row>
        <row r="75">
          <cell r="G75">
            <v>0</v>
          </cell>
        </row>
        <row r="77">
          <cell r="G77">
            <v>0</v>
          </cell>
        </row>
        <row r="78">
          <cell r="G78">
            <v>0</v>
          </cell>
        </row>
        <row r="80">
          <cell r="G80">
            <v>0</v>
          </cell>
        </row>
        <row r="81">
          <cell r="G81">
            <v>0</v>
          </cell>
        </row>
        <row r="82">
          <cell r="G82">
            <v>0</v>
          </cell>
        </row>
        <row r="83">
          <cell r="G83">
            <v>0</v>
          </cell>
        </row>
        <row r="85">
          <cell r="G85">
            <v>0</v>
          </cell>
        </row>
        <row r="87">
          <cell r="G87">
            <v>0</v>
          </cell>
        </row>
        <row r="88">
          <cell r="G88">
            <v>0</v>
          </cell>
        </row>
        <row r="89">
          <cell r="G89">
            <v>0</v>
          </cell>
        </row>
        <row r="90">
          <cell r="G90">
            <v>0</v>
          </cell>
        </row>
        <row r="91">
          <cell r="G91">
            <v>0</v>
          </cell>
        </row>
        <row r="93">
          <cell r="G93">
            <v>4885.2489999999998</v>
          </cell>
        </row>
        <row r="95">
          <cell r="G95">
            <v>0</v>
          </cell>
        </row>
        <row r="96">
          <cell r="G96">
            <v>0</v>
          </cell>
        </row>
        <row r="100">
          <cell r="G100">
            <v>0</v>
          </cell>
        </row>
        <row r="101">
          <cell r="G101">
            <v>0</v>
          </cell>
        </row>
        <row r="102">
          <cell r="G102">
            <v>0</v>
          </cell>
        </row>
        <row r="103">
          <cell r="G103">
            <v>0</v>
          </cell>
        </row>
        <row r="105">
          <cell r="G105">
            <v>0</v>
          </cell>
        </row>
        <row r="106">
          <cell r="G106">
            <v>0</v>
          </cell>
        </row>
        <row r="108">
          <cell r="G108">
            <v>0</v>
          </cell>
        </row>
        <row r="109">
          <cell r="G109">
            <v>0</v>
          </cell>
        </row>
        <row r="111">
          <cell r="G111">
            <v>0</v>
          </cell>
        </row>
        <row r="112">
          <cell r="G112">
            <v>0</v>
          </cell>
        </row>
        <row r="113">
          <cell r="G113">
            <v>0</v>
          </cell>
        </row>
        <row r="114">
          <cell r="G114">
            <v>0</v>
          </cell>
        </row>
        <row r="115">
          <cell r="G115">
            <v>0</v>
          </cell>
        </row>
        <row r="116">
          <cell r="G116">
            <v>0</v>
          </cell>
        </row>
        <row r="118">
          <cell r="G118">
            <v>0</v>
          </cell>
        </row>
        <row r="119">
          <cell r="G119">
            <v>0</v>
          </cell>
        </row>
        <row r="120">
          <cell r="G120">
            <v>0</v>
          </cell>
        </row>
        <row r="121">
          <cell r="G121">
            <v>0</v>
          </cell>
        </row>
        <row r="122">
          <cell r="G122">
            <v>0</v>
          </cell>
        </row>
        <row r="123">
          <cell r="G123">
            <v>0</v>
          </cell>
        </row>
        <row r="125">
          <cell r="G125">
            <v>0</v>
          </cell>
        </row>
        <row r="126">
          <cell r="G126">
            <v>0</v>
          </cell>
        </row>
        <row r="128">
          <cell r="G128">
            <v>0</v>
          </cell>
        </row>
        <row r="129">
          <cell r="G129">
            <v>0</v>
          </cell>
        </row>
        <row r="130">
          <cell r="G130">
            <v>0</v>
          </cell>
        </row>
        <row r="131">
          <cell r="G131">
            <v>0</v>
          </cell>
        </row>
        <row r="133">
          <cell r="G133">
            <v>0</v>
          </cell>
        </row>
        <row r="135">
          <cell r="G135">
            <v>0</v>
          </cell>
        </row>
        <row r="136">
          <cell r="G136">
            <v>0</v>
          </cell>
        </row>
        <row r="137">
          <cell r="G137">
            <v>0</v>
          </cell>
        </row>
        <row r="138">
          <cell r="G138">
            <v>0</v>
          </cell>
        </row>
        <row r="139">
          <cell r="G139">
            <v>0</v>
          </cell>
        </row>
        <row r="141">
          <cell r="G141">
            <v>0</v>
          </cell>
        </row>
        <row r="143">
          <cell r="G143">
            <v>0</v>
          </cell>
        </row>
        <row r="144">
          <cell r="G144">
            <v>0</v>
          </cell>
        </row>
        <row r="167">
          <cell r="G167">
            <v>33455</v>
          </cell>
        </row>
        <row r="168">
          <cell r="G168">
            <v>33455</v>
          </cell>
        </row>
        <row r="169">
          <cell r="G169">
            <v>0</v>
          </cell>
        </row>
        <row r="170">
          <cell r="G170">
            <v>0</v>
          </cell>
        </row>
        <row r="171">
          <cell r="G171">
            <v>0</v>
          </cell>
        </row>
        <row r="172">
          <cell r="G172">
            <v>0</v>
          </cell>
        </row>
        <row r="174">
          <cell r="G174">
            <v>0</v>
          </cell>
        </row>
        <row r="175">
          <cell r="G175">
            <v>1021917.9</v>
          </cell>
        </row>
        <row r="177">
          <cell r="G177">
            <v>9531141.4000000004</v>
          </cell>
        </row>
        <row r="178">
          <cell r="G178">
            <v>0</v>
          </cell>
        </row>
        <row r="179">
          <cell r="G179">
            <v>-211795.6</v>
          </cell>
        </row>
        <row r="180">
          <cell r="G180">
            <v>9742937</v>
          </cell>
        </row>
        <row r="182">
          <cell r="G182">
            <v>70876</v>
          </cell>
        </row>
        <row r="184">
          <cell r="G184">
            <v>70876</v>
          </cell>
        </row>
        <row r="185">
          <cell r="G185">
            <v>93095</v>
          </cell>
        </row>
        <row r="186">
          <cell r="G186">
            <v>83302</v>
          </cell>
        </row>
        <row r="187">
          <cell r="G187">
            <v>247273</v>
          </cell>
        </row>
        <row r="188">
          <cell r="G188">
            <v>9990210</v>
          </cell>
        </row>
        <row r="190">
          <cell r="G190">
            <v>4885.2420000000002</v>
          </cell>
        </row>
        <row r="192">
          <cell r="G192">
            <v>204.49780000000001</v>
          </cell>
        </row>
        <row r="193">
          <cell r="G193">
            <v>3</v>
          </cell>
        </row>
        <row r="197">
          <cell r="G197">
            <v>30806</v>
          </cell>
        </row>
        <row r="198">
          <cell r="G198">
            <v>162856</v>
          </cell>
        </row>
        <row r="199">
          <cell r="G199">
            <v>246720</v>
          </cell>
        </row>
        <row r="200">
          <cell r="G200">
            <v>3162101</v>
          </cell>
        </row>
        <row r="201">
          <cell r="G201">
            <v>97739</v>
          </cell>
        </row>
        <row r="202">
          <cell r="G202">
            <v>0</v>
          </cell>
        </row>
        <row r="203">
          <cell r="G203">
            <v>97739</v>
          </cell>
        </row>
        <row r="204">
          <cell r="G204">
            <v>1050666</v>
          </cell>
        </row>
        <row r="205">
          <cell r="G205">
            <v>259805</v>
          </cell>
        </row>
        <row r="206">
          <cell r="G206">
            <v>518097</v>
          </cell>
        </row>
        <row r="207">
          <cell r="G207">
            <v>527232</v>
          </cell>
        </row>
        <row r="208">
          <cell r="G208">
            <v>6056022</v>
          </cell>
        </row>
        <row r="209">
          <cell r="G209">
            <v>0</v>
          </cell>
        </row>
        <row r="210">
          <cell r="G210">
            <v>0</v>
          </cell>
        </row>
        <row r="211">
          <cell r="G211">
            <v>6056022</v>
          </cell>
        </row>
        <row r="212">
          <cell r="G212">
            <v>12685</v>
          </cell>
        </row>
        <row r="214">
          <cell r="G214">
            <v>12685</v>
          </cell>
        </row>
        <row r="215">
          <cell r="G215">
            <v>25380</v>
          </cell>
        </row>
        <row r="216">
          <cell r="G216">
            <v>7796.5</v>
          </cell>
        </row>
        <row r="217">
          <cell r="G217">
            <v>200248.5</v>
          </cell>
        </row>
        <row r="219">
          <cell r="G219">
            <v>27394</v>
          </cell>
        </row>
        <row r="220">
          <cell r="G220">
            <v>169360</v>
          </cell>
        </row>
        <row r="221">
          <cell r="G221">
            <v>3424.5</v>
          </cell>
        </row>
        <row r="222">
          <cell r="G222">
            <v>70</v>
          </cell>
        </row>
        <row r="223">
          <cell r="G223">
            <v>190005.5</v>
          </cell>
        </row>
        <row r="224">
          <cell r="G224">
            <v>436115.5</v>
          </cell>
        </row>
        <row r="226">
          <cell r="G226">
            <v>0</v>
          </cell>
        </row>
        <row r="228">
          <cell r="G228">
            <v>6492137.5</v>
          </cell>
        </row>
        <row r="230">
          <cell r="G230">
            <v>3821.2640000000001</v>
          </cell>
        </row>
        <row r="232">
          <cell r="G232">
            <v>1698.9503</v>
          </cell>
        </row>
      </sheetData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Инструкция"/>
      <sheetName val="Заголовок"/>
      <sheetName val="Справочники"/>
      <sheetName val="Обновление"/>
      <sheetName val="Справочник"/>
      <sheetName val="сбыт"/>
      <sheetName val="ЭСО"/>
      <sheetName val="сети"/>
      <sheetName val="Ген. не уч. ОРЭМ"/>
      <sheetName val="Баланс ээ"/>
      <sheetName val="Баланс мощности"/>
      <sheetName val="Свод"/>
      <sheetName val="топливо"/>
      <sheetName val="Титул"/>
      <sheetName val="Прил 1"/>
      <sheetName val="Прил 2"/>
      <sheetName val="Прил 3"/>
      <sheetName val="regs"/>
      <sheetName val="Регионы"/>
      <sheetName val="Лист1"/>
    </sheetNames>
    <sheetDataSet>
      <sheetData sheetId="0"/>
      <sheetData sheetId="1">
        <row r="15">
          <cell r="B15">
            <v>2006</v>
          </cell>
        </row>
      </sheetData>
      <sheetData sheetId="2"/>
      <sheetData sheetId="3"/>
      <sheetData sheetId="4"/>
      <sheetData sheetId="5"/>
      <sheetData sheetId="6">
        <row r="1">
          <cell r="I1" t="str">
            <v>Все сетевые компании</v>
          </cell>
        </row>
      </sheetData>
      <sheetData sheetId="7">
        <row r="96">
          <cell r="H96">
            <v>831.91</v>
          </cell>
        </row>
      </sheetData>
      <sheetData sheetId="8"/>
      <sheetData sheetId="9" refreshError="1"/>
      <sheetData sheetId="10">
        <row r="13">
          <cell r="F13">
            <v>3408.74</v>
          </cell>
        </row>
      </sheetData>
      <sheetData sheetId="11">
        <row r="12">
          <cell r="H12">
            <v>556.22</v>
          </cell>
        </row>
      </sheetData>
      <sheetData sheetId="12">
        <row r="12">
          <cell r="H12">
            <v>115.65</v>
          </cell>
        </row>
      </sheetData>
      <sheetData sheetId="13">
        <row r="5">
          <cell r="D5">
            <v>14149285.27</v>
          </cell>
        </row>
      </sheetData>
      <sheetData sheetId="14"/>
      <sheetData sheetId="15"/>
      <sheetData sheetId="16"/>
      <sheetData sheetId="17"/>
      <sheetData sheetId="18"/>
      <sheetData sheetId="19">
        <row r="1">
          <cell r="A1" t="str">
            <v>Выберите регион из списка…</v>
          </cell>
        </row>
      </sheetData>
      <sheetData sheetId="20"/>
      <sheetData sheetId="2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1.3"/>
      <sheetName val="П1.4"/>
      <sheetName val="П1.5"/>
      <sheetName val="П1.6верх"/>
      <sheetName val="П1.30"/>
      <sheetName val="Волгоградэнерго"/>
      <sheetName val="переток из РСК в ТСО (2010)"/>
      <sheetName val="котел энергия"/>
      <sheetName val="котел мощность"/>
      <sheetName val="П1.6низ"/>
      <sheetName val="Облэлектро"/>
      <sheetName val="МУПП ВМЭС"/>
      <sheetName val="МКП ВМЭС"/>
      <sheetName val="РЖД"/>
      <sheetName val="ВДГБУВПиС"/>
      <sheetName val="Аэропорт"/>
      <sheetName val="ВАКЗ"/>
      <sheetName val="ВОРК"/>
      <sheetName val="ГПЭ"/>
      <sheetName val="Сил.кирп."/>
      <sheetName val="Каустик"/>
      <sheetName val="Энергосвязь"/>
      <sheetName val="ВЗБТ"/>
      <sheetName val="ВЭМЗ"/>
      <sheetName val="Манхэттен"/>
      <sheetName val="ВолПолесье"/>
      <sheetName val="ВОМЗ "/>
      <sheetName val="ТЭЦ-3"/>
      <sheetName val="Хладокомб."/>
      <sheetName val="ВгТЗ"/>
      <sheetName val="Лукойл эн.сети"/>
      <sheetName val="Северст.Мет"/>
      <sheetName val="ЗТУ"/>
      <sheetName val="ВРНУ"/>
      <sheetName val="Баррикады"/>
      <sheetName val="В-днефтемаш"/>
      <sheetName val="ЖБИ-1"/>
      <sheetName val="Оргсинтез"/>
      <sheetName val="ВПЗ"/>
      <sheetName val="Каучук"/>
      <sheetName val="ВТЗ"/>
      <sheetName val="СУАЛ"/>
      <sheetName val="КЗСМИ"/>
      <sheetName val="Зодиал"/>
      <sheetName val="Волг.мельница"/>
      <sheetName val="ЖБИ-2"/>
      <sheetName val="ВодаКрист"/>
      <sheetName val="Комфи СКБ"/>
      <sheetName val="ВГТРК"/>
      <sheetName val="ЦУМ"/>
      <sheetName val="ИПК_Царицын"/>
      <sheetName val="Реч.порт"/>
      <sheetName val="потери ТСО24.04"/>
      <sheetName val="баланс эн.и мощн."/>
      <sheetName val="П.1.6 ВОЭСК низ 2009"/>
      <sheetName val="П1.6 низ ВОЭСК2010(02.09)"/>
      <sheetName val="ОПП-сбыт(низ2009)"/>
      <sheetName val="ОПП-сбыт(низ2010)(02.09)"/>
      <sheetName val="анализ выручки (тарифы 2009г)"/>
      <sheetName val="17"/>
      <sheetName val="Лист3"/>
      <sheetName val="24"/>
      <sheetName val="Лист2"/>
      <sheetName val="Ф-2 (для АО-энерго)"/>
      <sheetName val="свод"/>
      <sheetName val="25"/>
      <sheetName val="4"/>
      <sheetName val="перекрестка"/>
      <sheetName val="5"/>
      <sheetName val="17.1"/>
      <sheetName val="16"/>
      <sheetName val="Ф-1 (для АО-энерго)"/>
      <sheetName val="Лист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1.3"/>
      <sheetName val="П1.4"/>
      <sheetName val="П1.5"/>
      <sheetName val="П1.6верх"/>
      <sheetName val="П1.30"/>
      <sheetName val="Волгоградэнерго"/>
      <sheetName val="переток из РСК в ТСО (2010)"/>
      <sheetName val="котел энергия"/>
      <sheetName val="котел мощность"/>
      <sheetName val="П1.6низ"/>
      <sheetName val="Облэлектро"/>
      <sheetName val="МУПП ВМЭС"/>
      <sheetName val="МКП ВМЭС"/>
      <sheetName val="РЖД"/>
      <sheetName val="ВДГБУВПиС"/>
      <sheetName val="Аэропорт"/>
      <sheetName val="ВАКЗ"/>
      <sheetName val="ВОРК"/>
      <sheetName val="ГПЭ"/>
      <sheetName val="Сил.кирп."/>
      <sheetName val="Каустик"/>
      <sheetName val="Энергосвязь"/>
      <sheetName val="ВЗБТ"/>
      <sheetName val="ВЭМЗ"/>
      <sheetName val="Манхэттен"/>
      <sheetName val="ВолПолесье"/>
      <sheetName val="ВОМЗ "/>
      <sheetName val="ТЭЦ-3"/>
      <sheetName val="Хладокомб."/>
      <sheetName val="ВгТЗ"/>
      <sheetName val="Лукойл эн.сети"/>
      <sheetName val="Северст.Мет"/>
      <sheetName val="ЗТУ"/>
      <sheetName val="ВРНУ"/>
      <sheetName val="Баррикады"/>
      <sheetName val="В-днефтемаш"/>
      <sheetName val="ЖБИ-1"/>
      <sheetName val="Оргсинтез"/>
      <sheetName val="ВПЗ"/>
      <sheetName val="Каучук"/>
      <sheetName val="ВТЗ"/>
      <sheetName val="СУАЛ"/>
      <sheetName val="КЗСМИ"/>
      <sheetName val="Зодиал"/>
      <sheetName val="Волг.мельница"/>
      <sheetName val="ЖБИ-2"/>
      <sheetName val="ВодаКрист"/>
      <sheetName val="Комфи СКБ"/>
      <sheetName val="ВГТРК"/>
      <sheetName val="ЦУМ"/>
      <sheetName val="ИПК_Царицын"/>
      <sheetName val="Реч.порт"/>
      <sheetName val="потери ТСО24.04"/>
      <sheetName val="баланс эн.и мощн."/>
      <sheetName val="П.1.6 ВОЭСК низ 2009"/>
      <sheetName val="П1.6 низ ВОЭСК2010(02.09)"/>
      <sheetName val="ОПП-сбыт(низ2009)"/>
      <sheetName val="ОПП-сбыт(низ2010)(02.09)"/>
      <sheetName val="анализ выручки (тарифы 2009г)"/>
      <sheetName val="17"/>
      <sheetName val="Лист3"/>
      <sheetName val="24"/>
      <sheetName val="Лист2"/>
      <sheetName val="Ф-2 (для АО-энерго)"/>
      <sheetName val="свод"/>
      <sheetName val="25"/>
      <sheetName val="4"/>
      <sheetName val="перекрестка"/>
      <sheetName val="5"/>
      <sheetName val="17.1"/>
      <sheetName val="16"/>
      <sheetName val="Ф-1 (для АО-энерго)"/>
      <sheetName val="Лист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2008 -2010"/>
      <sheetName val="свод"/>
      <sheetName val="DATA"/>
      <sheetName val="FST5"/>
      <sheetName val="16"/>
      <sheetName val="17"/>
      <sheetName val="4"/>
      <sheetName val="5"/>
      <sheetName val="Ф-1 (для АО-энерго)"/>
      <sheetName val="Ф-2 (для АО-энерго)"/>
      <sheetName val="перекрестка"/>
      <sheetName val="TEHSHEET"/>
      <sheetName val="14б ДПН отчет"/>
      <sheetName val="16а Сводный анализ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_FES"/>
      <sheetName val="ИТОГИ  по Н,Р,Э,Q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"/>
      <sheetName val="Тариф покупки"/>
      <sheetName val="Сети - предложение ФСТ"/>
      <sheetName val="Расчет страны"/>
      <sheetName val="Лист1"/>
      <sheetName val="Лист3"/>
      <sheetName val="FST5"/>
      <sheetName val="2008 -2010"/>
      <sheetName val="Регионы"/>
      <sheetName val="Лист"/>
      <sheetName val="Параметры"/>
      <sheetName val="навигация"/>
      <sheetName val="Производство электроэнергии"/>
      <sheetName val="структура"/>
      <sheetName val="Т11"/>
      <sheetName val="Т19.1"/>
      <sheetName val="Т1"/>
      <sheetName val="Т2"/>
      <sheetName val="Т3"/>
      <sheetName val="Т6"/>
      <sheetName val="Т7"/>
      <sheetName val="Т8"/>
      <sheetName val="Ш_Передача_ЭЭ"/>
      <sheetName val="УФ-61"/>
      <sheetName val="Заголовок"/>
      <sheetName val="TEHSHEET"/>
      <sheetName val="clone"/>
      <sheetName val="Свод по регионам"/>
      <sheetName val="Справочники"/>
      <sheetName val="29"/>
      <sheetName val="20"/>
      <sheetName val="21"/>
      <sheetName val="23"/>
      <sheetName val="25"/>
      <sheetName val="26"/>
      <sheetName val="27"/>
      <sheetName val="28"/>
      <sheetName val="19"/>
      <sheetName val="22"/>
      <sheetName val="24"/>
      <sheetName val="Баланс энергии"/>
      <sheetName val="УПХ"/>
      <sheetName val="УНПХ"/>
      <sheetName val="Транспортн"/>
      <sheetName val="Баланс мощности"/>
      <sheetName val="Страхов"/>
      <sheetName val=" КВЛ 11"/>
      <sheetName val="НВВ общая"/>
      <sheetName val="амортизация по уровням напряжен"/>
      <sheetName val="П.1.16. оплата труда ОПР"/>
      <sheetName val="материалы"/>
      <sheetName val="Ремонты 11"/>
      <sheetName val="Сводная ремонт"/>
      <sheetName val="Пл за Зем"/>
      <sheetName val="ОТ и ТБ"/>
      <sheetName val="Аренда им"/>
      <sheetName val="Команд"/>
      <sheetName val="Обуч"/>
      <sheetName val="Др проч"/>
      <sheetName val="Услуги банков"/>
      <sheetName val="Н на Им"/>
      <sheetName val="др внереал расходы"/>
      <sheetName val="соц характер"/>
      <sheetName val="П2.1 на 01.01.2011"/>
      <sheetName val="П.1.18. Калькуляция"/>
      <sheetName val="П.1.21 Прибыль"/>
      <sheetName val="П1.24"/>
      <sheetName val="П1.25"/>
      <sheetName val="П.1.17"/>
      <sheetName val="численность"/>
      <sheetName val=" НВВ передача"/>
      <sheetName val="16"/>
      <sheetName val="17"/>
      <sheetName val="4"/>
      <sheetName val="5"/>
      <sheetName val="Ф-1 (для АО-энерго)"/>
      <sheetName val="Ф-2 (для АО-энерго)"/>
      <sheetName val="перекрестка"/>
      <sheetName val="Тариф_покупки"/>
      <sheetName val="Сети_-_предложение_ФСТ"/>
      <sheetName val="Расчет_страны"/>
      <sheetName val="2008_-2010"/>
      <sheetName val="Производство_электроэнергии"/>
      <sheetName val="Т19_1"/>
      <sheetName val="Свод_по_регионам"/>
      <sheetName val="Баланс_энергии"/>
      <sheetName val="Баланс_мощности"/>
      <sheetName val="_КВЛ_11"/>
      <sheetName val="НВВ_общая"/>
      <sheetName val="амортизация_по_уровням_напряжен"/>
      <sheetName val="П_1_16__оплата_труда_ОПР"/>
      <sheetName val="Ремонты_11"/>
      <sheetName val="Сводная_ремонт"/>
      <sheetName val="Пл_за_Зем"/>
      <sheetName val="ОТ_и_ТБ"/>
      <sheetName val="Аренда_им"/>
      <sheetName val="Др_проч"/>
      <sheetName val="Услуги_банков"/>
      <sheetName val="Н_на_Им"/>
      <sheetName val="др_внереал_расходы"/>
      <sheetName val="соц_характер"/>
      <sheetName val="П2_1_на_01_01_2011"/>
      <sheetName val="П_1_18__Калькуляция"/>
      <sheetName val="П_1_21_Прибыль"/>
      <sheetName val="П1_24"/>
      <sheetName val="П1_25"/>
      <sheetName val="П_1_17"/>
      <sheetName val="_НВВ_передача"/>
      <sheetName val="Ф-1_(для_АО-энерго)"/>
      <sheetName val="Ф-2_(для_АО-энерго)"/>
      <sheetName val="База"/>
      <sheetName val="Контроль"/>
    </sheetNames>
    <sheetDataSet>
      <sheetData sheetId="0" refreshError="1">
        <row r="8">
          <cell r="G8">
            <v>12550382.6187</v>
          </cell>
          <cell r="H8">
            <v>12550382.6187</v>
          </cell>
          <cell r="I8">
            <v>789239.2794</v>
          </cell>
          <cell r="J8">
            <v>0</v>
          </cell>
          <cell r="K8">
            <v>789239.2794</v>
          </cell>
          <cell r="L8">
            <v>117109.09639999999</v>
          </cell>
          <cell r="M8">
            <v>3732.0171999999998</v>
          </cell>
          <cell r="N8">
            <v>668398.16579999996</v>
          </cell>
          <cell r="O8">
            <v>3233470.5200999998</v>
          </cell>
          <cell r="P8">
            <v>2920527</v>
          </cell>
          <cell r="Q8">
            <v>312943.52010000002</v>
          </cell>
          <cell r="R8">
            <v>0</v>
          </cell>
          <cell r="S8">
            <v>0</v>
          </cell>
          <cell r="T8">
            <v>0</v>
          </cell>
          <cell r="U8">
            <v>8527672.8191999998</v>
          </cell>
          <cell r="V8">
            <v>816.21320000000003</v>
          </cell>
          <cell r="W8">
            <v>772.50149999999996</v>
          </cell>
          <cell r="X8">
            <v>9331.5499999999993</v>
          </cell>
          <cell r="Y8">
            <v>10447.85</v>
          </cell>
          <cell r="Z8">
            <v>10141.549999999999</v>
          </cell>
          <cell r="AA8">
            <v>410</v>
          </cell>
        </row>
        <row r="9">
          <cell r="G9">
            <v>5498457.9024</v>
          </cell>
          <cell r="H9">
            <v>5498457.9024</v>
          </cell>
          <cell r="I9">
            <v>415359.5526</v>
          </cell>
          <cell r="J9">
            <v>0</v>
          </cell>
          <cell r="K9">
            <v>415359.5526</v>
          </cell>
          <cell r="L9">
            <v>49722.9421</v>
          </cell>
          <cell r="M9">
            <v>1558.8749</v>
          </cell>
          <cell r="N9">
            <v>364077.73560000001</v>
          </cell>
          <cell r="O9">
            <v>1500122.6577999999</v>
          </cell>
          <cell r="P9">
            <v>763077.43500000006</v>
          </cell>
          <cell r="Q9">
            <v>315485.15240000002</v>
          </cell>
          <cell r="R9">
            <v>421560.07040000003</v>
          </cell>
          <cell r="S9">
            <v>0</v>
          </cell>
          <cell r="T9">
            <v>0</v>
          </cell>
          <cell r="U9">
            <v>3582975.6919999998</v>
          </cell>
          <cell r="V9">
            <v>827.6739</v>
          </cell>
          <cell r="W9">
            <v>728.48590000000002</v>
          </cell>
          <cell r="X9">
            <v>3723.1</v>
          </cell>
          <cell r="Y9">
            <v>4328.97</v>
          </cell>
          <cell r="Z9">
            <v>4085.7</v>
          </cell>
          <cell r="AA9">
            <v>243.27</v>
          </cell>
        </row>
        <row r="10">
          <cell r="G10">
            <v>7662951.7280999999</v>
          </cell>
          <cell r="H10">
            <v>7662951.7280999999</v>
          </cell>
          <cell r="I10">
            <v>440293.77879999997</v>
          </cell>
          <cell r="J10">
            <v>0</v>
          </cell>
          <cell r="K10">
            <v>440293.77879999997</v>
          </cell>
          <cell r="L10">
            <v>80103.777000000002</v>
          </cell>
          <cell r="M10">
            <v>2157.2934</v>
          </cell>
          <cell r="N10">
            <v>358032.7084</v>
          </cell>
          <cell r="O10">
            <v>2328963.4246</v>
          </cell>
          <cell r="P10">
            <v>1442731.7202000001</v>
          </cell>
          <cell r="Q10">
            <v>692233.31889999995</v>
          </cell>
          <cell r="R10">
            <v>167998.3855</v>
          </cell>
          <cell r="S10">
            <v>-26000</v>
          </cell>
          <cell r="T10">
            <v>0</v>
          </cell>
          <cell r="U10">
            <v>4893694.5247</v>
          </cell>
          <cell r="V10">
            <v>754.7921</v>
          </cell>
          <cell r="W10">
            <v>705.4579</v>
          </cell>
          <cell r="X10">
            <v>5364.9</v>
          </cell>
          <cell r="Y10">
            <v>6483.5</v>
          </cell>
          <cell r="Z10">
            <v>6258.5</v>
          </cell>
          <cell r="AA10">
            <v>225</v>
          </cell>
        </row>
        <row r="11">
          <cell r="G11">
            <v>9470763.4067000002</v>
          </cell>
          <cell r="H11">
            <v>9470763.4067000002</v>
          </cell>
          <cell r="I11">
            <v>741812.96059999999</v>
          </cell>
          <cell r="J11">
            <v>0</v>
          </cell>
          <cell r="K11">
            <v>741812.96059999999</v>
          </cell>
          <cell r="L11">
            <v>98810.714300000007</v>
          </cell>
          <cell r="M11">
            <v>2661.8530999999998</v>
          </cell>
          <cell r="N11">
            <v>640340.39320000005</v>
          </cell>
          <cell r="O11">
            <v>2570533.6546</v>
          </cell>
          <cell r="P11">
            <v>1643674.6078999999</v>
          </cell>
          <cell r="Q11">
            <v>352176.31969999999</v>
          </cell>
          <cell r="R11">
            <v>574682.72699999996</v>
          </cell>
          <cell r="S11">
            <v>0</v>
          </cell>
          <cell r="T11">
            <v>0</v>
          </cell>
          <cell r="U11">
            <v>6158416.7915000003</v>
          </cell>
          <cell r="V11">
            <v>758.60789999999997</v>
          </cell>
          <cell r="W11">
            <v>727.90920000000006</v>
          </cell>
          <cell r="X11">
            <v>6537</v>
          </cell>
          <cell r="Y11">
            <v>8118.05</v>
          </cell>
          <cell r="Z11">
            <v>7918.3</v>
          </cell>
          <cell r="AA11">
            <v>199.75</v>
          </cell>
        </row>
        <row r="12">
          <cell r="G12">
            <v>5449426.8413000004</v>
          </cell>
          <cell r="H12">
            <v>5449426.8413000004</v>
          </cell>
          <cell r="I12">
            <v>237521.65470000001</v>
          </cell>
          <cell r="J12">
            <v>0</v>
          </cell>
          <cell r="K12">
            <v>237521.65470000001</v>
          </cell>
          <cell r="L12">
            <v>48327.814599999998</v>
          </cell>
          <cell r="M12">
            <v>1567.0081</v>
          </cell>
          <cell r="N12">
            <v>187626.83199999999</v>
          </cell>
          <cell r="O12">
            <v>1624581.4907</v>
          </cell>
          <cell r="P12">
            <v>672660</v>
          </cell>
          <cell r="Q12">
            <v>199617.565</v>
          </cell>
          <cell r="R12">
            <v>752303.92570000002</v>
          </cell>
          <cell r="S12">
            <v>0</v>
          </cell>
          <cell r="T12">
            <v>0</v>
          </cell>
          <cell r="U12">
            <v>3587323.6959000002</v>
          </cell>
          <cell r="V12">
            <v>923.226</v>
          </cell>
          <cell r="W12">
            <v>849.44190000000003</v>
          </cell>
          <cell r="X12">
            <v>3389.71</v>
          </cell>
          <cell r="Y12">
            <v>3885.64</v>
          </cell>
          <cell r="Z12">
            <v>3790.35</v>
          </cell>
          <cell r="AA12">
            <v>95.29</v>
          </cell>
        </row>
        <row r="13">
          <cell r="G13">
            <v>5005269.1846000003</v>
          </cell>
          <cell r="H13">
            <v>5005269.1846000003</v>
          </cell>
          <cell r="I13">
            <v>624612.48759999999</v>
          </cell>
          <cell r="J13">
            <v>333433.8</v>
          </cell>
          <cell r="K13">
            <v>374076.58390000003</v>
          </cell>
          <cell r="L13">
            <v>51950.903200000001</v>
          </cell>
          <cell r="M13">
            <v>1198.627</v>
          </cell>
          <cell r="N13">
            <v>320927.05369999999</v>
          </cell>
          <cell r="O13">
            <v>1686990.0785000001</v>
          </cell>
          <cell r="P13">
            <v>1385898.5799</v>
          </cell>
          <cell r="Q13">
            <v>193107.3224</v>
          </cell>
          <cell r="R13">
            <v>107984.1762</v>
          </cell>
          <cell r="S13">
            <v>0</v>
          </cell>
          <cell r="T13">
            <v>0</v>
          </cell>
          <cell r="U13">
            <v>2693666.6184999999</v>
          </cell>
          <cell r="V13">
            <v>665.41499999999996</v>
          </cell>
          <cell r="W13">
            <v>605.33299999999997</v>
          </cell>
          <cell r="X13">
            <v>3326.8</v>
          </cell>
          <cell r="Y13">
            <v>4048.1</v>
          </cell>
          <cell r="Z13">
            <v>3908.8</v>
          </cell>
          <cell r="AA13">
            <v>139.30000000000001</v>
          </cell>
        </row>
        <row r="14">
          <cell r="G14">
            <v>3871475.2555999998</v>
          </cell>
          <cell r="H14">
            <v>3871475.2555999998</v>
          </cell>
          <cell r="I14">
            <v>211336.726</v>
          </cell>
          <cell r="J14">
            <v>0</v>
          </cell>
          <cell r="K14">
            <v>211335.726</v>
          </cell>
          <cell r="L14">
            <v>36695.097000000002</v>
          </cell>
          <cell r="M14">
            <v>1099.2019</v>
          </cell>
          <cell r="N14">
            <v>173541.4271</v>
          </cell>
          <cell r="O14">
            <v>1153799.2792</v>
          </cell>
          <cell r="P14">
            <v>1029483</v>
          </cell>
          <cell r="Q14">
            <v>124316.2792</v>
          </cell>
          <cell r="R14">
            <v>0</v>
          </cell>
          <cell r="S14">
            <v>0</v>
          </cell>
          <cell r="T14">
            <v>0</v>
          </cell>
          <cell r="U14">
            <v>-1362049.1598</v>
          </cell>
          <cell r="V14">
            <v>-194578.45139999999</v>
          </cell>
          <cell r="W14">
            <v>733.29650000000004</v>
          </cell>
          <cell r="X14">
            <v>2508.37</v>
          </cell>
          <cell r="Y14">
            <v>7</v>
          </cell>
          <cell r="Z14">
            <v>3073.07</v>
          </cell>
          <cell r="AA14">
            <v>166.8</v>
          </cell>
        </row>
        <row r="15">
          <cell r="G15">
            <v>6251902.0334000001</v>
          </cell>
          <cell r="H15">
            <v>6251902.0334000001</v>
          </cell>
          <cell r="I15">
            <v>470883.53730000003</v>
          </cell>
          <cell r="J15">
            <v>0</v>
          </cell>
          <cell r="K15">
            <v>470883.53730000003</v>
          </cell>
          <cell r="L15">
            <v>67886.428599999999</v>
          </cell>
          <cell r="M15">
            <v>1808.8036999999999</v>
          </cell>
          <cell r="N15">
            <v>401188.30499999999</v>
          </cell>
          <cell r="O15">
            <v>1660644.4971</v>
          </cell>
          <cell r="P15">
            <v>1475428.2217000001</v>
          </cell>
          <cell r="Q15">
            <v>177269.59890000001</v>
          </cell>
          <cell r="R15">
            <v>7946.6764999999996</v>
          </cell>
          <cell r="S15">
            <v>0</v>
          </cell>
          <cell r="T15">
            <v>0</v>
          </cell>
          <cell r="U15">
            <v>4120373.9989999998</v>
          </cell>
          <cell r="V15">
            <v>707.18309999999997</v>
          </cell>
          <cell r="W15">
            <v>665.01980000000003</v>
          </cell>
          <cell r="X15">
            <v>4832.46</v>
          </cell>
          <cell r="Y15">
            <v>5826.46</v>
          </cell>
          <cell r="Z15">
            <v>5644.89</v>
          </cell>
          <cell r="AA15">
            <v>181.57</v>
          </cell>
        </row>
        <row r="16">
          <cell r="G16">
            <v>9048819.5743000004</v>
          </cell>
          <cell r="H16">
            <v>9048819.5743000004</v>
          </cell>
          <cell r="I16">
            <v>624078.05429999996</v>
          </cell>
          <cell r="J16">
            <v>17525.28</v>
          </cell>
          <cell r="K16">
            <v>611332.39430000004</v>
          </cell>
          <cell r="L16">
            <v>95430.712299999999</v>
          </cell>
          <cell r="M16">
            <v>2762.4220999999998</v>
          </cell>
          <cell r="N16">
            <v>513139.2599</v>
          </cell>
          <cell r="O16">
            <v>2085724.2975999999</v>
          </cell>
          <cell r="P16">
            <v>1117303.952</v>
          </cell>
          <cell r="Q16">
            <v>292569.46010000003</v>
          </cell>
          <cell r="R16">
            <v>675850.88549999997</v>
          </cell>
          <cell r="S16">
            <v>0</v>
          </cell>
          <cell r="T16">
            <v>0</v>
          </cell>
          <cell r="U16">
            <v>6339017.2224000003</v>
          </cell>
          <cell r="V16">
            <v>828.35029999999995</v>
          </cell>
          <cell r="W16">
            <v>754.99030000000005</v>
          </cell>
          <cell r="X16">
            <v>6461.1</v>
          </cell>
          <cell r="Y16">
            <v>7652.58</v>
          </cell>
          <cell r="Z16">
            <v>7409.82</v>
          </cell>
          <cell r="AA16">
            <v>242.76</v>
          </cell>
        </row>
        <row r="17">
          <cell r="G17">
            <v>48176518.647699997</v>
          </cell>
          <cell r="H17">
            <v>48176518.647699997</v>
          </cell>
          <cell r="I17">
            <v>3754520.3470999999</v>
          </cell>
          <cell r="J17">
            <v>0</v>
          </cell>
          <cell r="K17">
            <v>3754520.3470999999</v>
          </cell>
          <cell r="L17">
            <v>450405.79810000001</v>
          </cell>
          <cell r="M17">
            <v>12770.4756</v>
          </cell>
          <cell r="N17">
            <v>3291344.0734000001</v>
          </cell>
          <cell r="O17">
            <v>15308059.0462</v>
          </cell>
          <cell r="P17">
            <v>27311690.078499999</v>
          </cell>
          <cell r="Q17">
            <v>1652214.0077</v>
          </cell>
          <cell r="R17">
            <v>0</v>
          </cell>
          <cell r="S17">
            <v>0</v>
          </cell>
          <cell r="T17">
            <v>-13655845.039999999</v>
          </cell>
          <cell r="U17">
            <v>29113939.2544</v>
          </cell>
          <cell r="V17">
            <v>732.37180000000001</v>
          </cell>
          <cell r="W17">
            <v>687.71609999999998</v>
          </cell>
          <cell r="X17">
            <v>32824.5</v>
          </cell>
          <cell r="Y17">
            <v>39752.949999999997</v>
          </cell>
          <cell r="Z17">
            <v>39033.5</v>
          </cell>
          <cell r="AA17">
            <v>719.45</v>
          </cell>
        </row>
        <row r="18">
          <cell r="G18">
            <v>3418999.213</v>
          </cell>
          <cell r="H18">
            <v>3418999.213</v>
          </cell>
          <cell r="I18">
            <v>228152.3493</v>
          </cell>
          <cell r="J18">
            <v>0</v>
          </cell>
          <cell r="K18">
            <v>228152.3493</v>
          </cell>
          <cell r="L18">
            <v>34041.235099999998</v>
          </cell>
          <cell r="M18">
            <v>869.28750000000002</v>
          </cell>
          <cell r="N18">
            <v>193241.82670000001</v>
          </cell>
          <cell r="O18">
            <v>1205679.1668</v>
          </cell>
          <cell r="P18">
            <v>1096145.7315</v>
          </cell>
          <cell r="Q18">
            <v>109533.4353</v>
          </cell>
          <cell r="R18">
            <v>0</v>
          </cell>
          <cell r="S18">
            <v>0</v>
          </cell>
          <cell r="T18">
            <v>0</v>
          </cell>
          <cell r="U18">
            <v>1985167.6969000001</v>
          </cell>
          <cell r="V18">
            <v>704.39729999999997</v>
          </cell>
          <cell r="W18">
            <v>665.59</v>
          </cell>
          <cell r="X18">
            <v>2325.9499999999998</v>
          </cell>
          <cell r="Y18">
            <v>2818.25</v>
          </cell>
          <cell r="Z18">
            <v>2727.65</v>
          </cell>
          <cell r="AA18">
            <v>90.6</v>
          </cell>
        </row>
        <row r="19">
          <cell r="G19">
            <v>5438842.6375000002</v>
          </cell>
          <cell r="H19">
            <v>5438842.6375000002</v>
          </cell>
          <cell r="I19">
            <v>1186401.7345</v>
          </cell>
          <cell r="J19">
            <v>1130038.94</v>
          </cell>
          <cell r="K19">
            <v>304750.79930000001</v>
          </cell>
          <cell r="L19">
            <v>59848.098400000003</v>
          </cell>
          <cell r="M19">
            <v>1214.385</v>
          </cell>
          <cell r="N19">
            <v>243688.31589999999</v>
          </cell>
          <cell r="O19">
            <v>1405518.4394</v>
          </cell>
          <cell r="P19">
            <v>921622</v>
          </cell>
          <cell r="Q19">
            <v>134715.29120000001</v>
          </cell>
          <cell r="R19">
            <v>349181.1482</v>
          </cell>
          <cell r="S19">
            <v>0</v>
          </cell>
          <cell r="T19">
            <v>0</v>
          </cell>
          <cell r="U19">
            <v>2846922.4635999999</v>
          </cell>
          <cell r="V19">
            <v>763.48329999999999</v>
          </cell>
          <cell r="W19">
            <v>687.75660000000005</v>
          </cell>
          <cell r="X19">
            <v>4438.6099999999997</v>
          </cell>
          <cell r="Y19">
            <v>3728.86</v>
          </cell>
          <cell r="Z19">
            <v>3170.76</v>
          </cell>
          <cell r="AA19">
            <v>136.1</v>
          </cell>
        </row>
        <row r="20">
          <cell r="G20">
            <v>5439942.2211999996</v>
          </cell>
          <cell r="H20">
            <v>5439942.2211999996</v>
          </cell>
          <cell r="I20">
            <v>347133.58240000001</v>
          </cell>
          <cell r="J20">
            <v>0</v>
          </cell>
          <cell r="K20">
            <v>347133.58240000001</v>
          </cell>
          <cell r="L20">
            <v>49191.346100000002</v>
          </cell>
          <cell r="M20">
            <v>1504.9148</v>
          </cell>
          <cell r="N20">
            <v>296437.32150000002</v>
          </cell>
          <cell r="O20">
            <v>1644413.2634000001</v>
          </cell>
          <cell r="P20">
            <v>1431424</v>
          </cell>
          <cell r="Q20">
            <v>212989.2634</v>
          </cell>
          <cell r="R20">
            <v>0</v>
          </cell>
          <cell r="S20">
            <v>0</v>
          </cell>
          <cell r="T20">
            <v>0</v>
          </cell>
          <cell r="U20">
            <v>3448395.3753999998</v>
          </cell>
          <cell r="V20">
            <v>809.779</v>
          </cell>
          <cell r="W20">
            <v>721.82320000000004</v>
          </cell>
          <cell r="X20">
            <v>3520.14</v>
          </cell>
          <cell r="Y20">
            <v>4258.4399999999996</v>
          </cell>
          <cell r="Z20">
            <v>4133.8</v>
          </cell>
          <cell r="AA20">
            <v>124.82</v>
          </cell>
        </row>
        <row r="21">
          <cell r="G21">
            <v>4786609.7582</v>
          </cell>
          <cell r="H21">
            <v>4786609.7582</v>
          </cell>
          <cell r="I21">
            <v>298273.59370000003</v>
          </cell>
          <cell r="J21">
            <v>0</v>
          </cell>
          <cell r="K21">
            <v>298273.59370000003</v>
          </cell>
          <cell r="L21">
            <v>42426.225700000003</v>
          </cell>
          <cell r="M21">
            <v>1223.9419</v>
          </cell>
          <cell r="N21">
            <v>254623.42610000001</v>
          </cell>
          <cell r="O21">
            <v>1683630.4313000001</v>
          </cell>
          <cell r="P21">
            <v>1328634.2035999999</v>
          </cell>
          <cell r="Q21">
            <v>354996.22769999999</v>
          </cell>
          <cell r="R21">
            <v>0</v>
          </cell>
          <cell r="S21">
            <v>0</v>
          </cell>
          <cell r="T21">
            <v>0</v>
          </cell>
          <cell r="U21">
            <v>2804705.7332000001</v>
          </cell>
          <cell r="V21">
            <v>799.52610000000004</v>
          </cell>
          <cell r="W21">
            <v>763.3193</v>
          </cell>
          <cell r="X21">
            <v>2878.04</v>
          </cell>
          <cell r="Y21">
            <v>3507.96</v>
          </cell>
          <cell r="Z21">
            <v>3414.46</v>
          </cell>
          <cell r="AA21">
            <v>92.9</v>
          </cell>
        </row>
        <row r="22">
          <cell r="G22">
            <v>7031403.8021</v>
          </cell>
          <cell r="H22">
            <v>7031403.8021</v>
          </cell>
          <cell r="I22">
            <v>486669.5379</v>
          </cell>
          <cell r="J22">
            <v>0</v>
          </cell>
          <cell r="K22">
            <v>486669.5379</v>
          </cell>
          <cell r="L22">
            <v>65394.416400000002</v>
          </cell>
          <cell r="M22">
            <v>1882.9296999999999</v>
          </cell>
          <cell r="N22">
            <v>419392.19179999997</v>
          </cell>
          <cell r="O22">
            <v>2229294.7662</v>
          </cell>
          <cell r="P22">
            <v>1640318.6521000001</v>
          </cell>
          <cell r="Q22">
            <v>374236.82260000001</v>
          </cell>
          <cell r="R22">
            <v>214739.29149999999</v>
          </cell>
          <cell r="S22">
            <v>0</v>
          </cell>
          <cell r="T22">
            <v>0</v>
          </cell>
          <cell r="U22">
            <v>4315439.4979999997</v>
          </cell>
          <cell r="V22">
            <v>768.25049999999999</v>
          </cell>
          <cell r="W22">
            <v>686.88329999999996</v>
          </cell>
          <cell r="X22">
            <v>4204.3</v>
          </cell>
          <cell r="Y22">
            <v>5617.23</v>
          </cell>
          <cell r="Z22">
            <v>5415.8</v>
          </cell>
          <cell r="AA22">
            <v>185.07</v>
          </cell>
        </row>
        <row r="23">
          <cell r="G23">
            <v>10509784.8949</v>
          </cell>
          <cell r="H23">
            <v>10509784.8949</v>
          </cell>
          <cell r="I23">
            <v>514147.08679999999</v>
          </cell>
          <cell r="J23">
            <v>0</v>
          </cell>
          <cell r="K23">
            <v>514147.08679999999</v>
          </cell>
          <cell r="L23">
            <v>105879.3186</v>
          </cell>
          <cell r="M23">
            <v>3309.9218000000001</v>
          </cell>
          <cell r="N23">
            <v>404957.84639999998</v>
          </cell>
          <cell r="O23">
            <v>2424372.0724999998</v>
          </cell>
          <cell r="P23">
            <v>1760392.3563000001</v>
          </cell>
          <cell r="Q23">
            <v>437813.17460000003</v>
          </cell>
          <cell r="R23">
            <v>226166.5416</v>
          </cell>
          <cell r="S23">
            <v>0</v>
          </cell>
          <cell r="T23">
            <v>0</v>
          </cell>
          <cell r="U23">
            <v>7571265.7356000002</v>
          </cell>
          <cell r="V23">
            <v>870.43949999999995</v>
          </cell>
          <cell r="W23">
            <v>808.98209999999995</v>
          </cell>
          <cell r="X23">
            <v>7189.91</v>
          </cell>
          <cell r="Y23">
            <v>8698.2099999999991</v>
          </cell>
          <cell r="Z23">
            <v>8471.2199999999993</v>
          </cell>
          <cell r="AA23">
            <v>226.99</v>
          </cell>
        </row>
        <row r="24">
          <cell r="G24">
            <v>8509116.0681999996</v>
          </cell>
          <cell r="H24">
            <v>8509116.0681999996</v>
          </cell>
          <cell r="I24">
            <v>395635.60639999999</v>
          </cell>
          <cell r="J24">
            <v>0</v>
          </cell>
          <cell r="K24">
            <v>395635.60639999999</v>
          </cell>
          <cell r="L24">
            <v>86086.103499999997</v>
          </cell>
          <cell r="M24">
            <v>2712.7687000000001</v>
          </cell>
          <cell r="N24">
            <v>306836.73420000001</v>
          </cell>
          <cell r="O24">
            <v>1909258.2962</v>
          </cell>
          <cell r="P24">
            <v>1403023.0536</v>
          </cell>
          <cell r="Q24">
            <v>167044.05739999999</v>
          </cell>
          <cell r="R24">
            <v>339191.18520000001</v>
          </cell>
          <cell r="S24">
            <v>0</v>
          </cell>
          <cell r="T24">
            <v>0</v>
          </cell>
          <cell r="U24">
            <v>6204222.1655999999</v>
          </cell>
          <cell r="V24">
            <v>841.45929999999998</v>
          </cell>
          <cell r="W24">
            <v>809.9162</v>
          </cell>
          <cell r="X24">
            <v>6203.3</v>
          </cell>
          <cell r="Y24">
            <v>7373.17</v>
          </cell>
          <cell r="Z24">
            <v>7117.92</v>
          </cell>
          <cell r="AA24">
            <v>228.77</v>
          </cell>
        </row>
        <row r="25">
          <cell r="G25">
            <v>52971961.675999999</v>
          </cell>
          <cell r="H25">
            <v>52971961.675999999</v>
          </cell>
          <cell r="I25">
            <v>643520.14580000006</v>
          </cell>
          <cell r="J25">
            <v>0</v>
          </cell>
          <cell r="K25">
            <v>643520.14580000006</v>
          </cell>
          <cell r="L25">
            <v>499525.516</v>
          </cell>
          <cell r="M25">
            <v>15829.001200000001</v>
          </cell>
          <cell r="N25">
            <v>128165.6286</v>
          </cell>
          <cell r="O25">
            <v>16337670.346000001</v>
          </cell>
          <cell r="P25">
            <v>13861606.352</v>
          </cell>
          <cell r="Q25">
            <v>2476063.9939999999</v>
          </cell>
          <cell r="R25">
            <v>0</v>
          </cell>
          <cell r="S25">
            <v>0</v>
          </cell>
          <cell r="T25">
            <v>0</v>
          </cell>
          <cell r="U25">
            <v>35990771.184199996</v>
          </cell>
          <cell r="V25">
            <v>844.81309999999996</v>
          </cell>
          <cell r="W25">
            <v>764.40449999999998</v>
          </cell>
          <cell r="X25">
            <v>36929.699999999997</v>
          </cell>
          <cell r="Y25">
            <v>42602.05</v>
          </cell>
          <cell r="Z25">
            <v>41792.699999999997</v>
          </cell>
          <cell r="AA25">
            <v>809.4</v>
          </cell>
        </row>
        <row r="27">
          <cell r="G27">
            <v>7627900.5129000004</v>
          </cell>
          <cell r="H27">
            <v>7627900.5129000004</v>
          </cell>
          <cell r="I27">
            <v>686164.51309999998</v>
          </cell>
          <cell r="J27">
            <v>0</v>
          </cell>
          <cell r="K27">
            <v>686164.51309999998</v>
          </cell>
          <cell r="L27">
            <v>94248.472800000003</v>
          </cell>
          <cell r="M27">
            <v>2098.3134</v>
          </cell>
          <cell r="N27">
            <v>589817.72690000001</v>
          </cell>
          <cell r="O27">
            <v>2069061.3176</v>
          </cell>
          <cell r="P27">
            <v>1511531.148</v>
          </cell>
          <cell r="Q27">
            <v>557530.16960000002</v>
          </cell>
          <cell r="R27">
            <v>0</v>
          </cell>
          <cell r="S27">
            <v>0</v>
          </cell>
          <cell r="T27">
            <v>0</v>
          </cell>
          <cell r="U27">
            <v>4872674.6821999997</v>
          </cell>
          <cell r="V27">
            <v>581.28440000000001</v>
          </cell>
          <cell r="W27">
            <v>523.62189999999998</v>
          </cell>
          <cell r="X27">
            <v>7370.43</v>
          </cell>
          <cell r="Y27">
            <v>8382.6</v>
          </cell>
          <cell r="Z27">
            <v>8043.79</v>
          </cell>
          <cell r="AA27">
            <v>336</v>
          </cell>
        </row>
        <row r="28">
          <cell r="G28">
            <v>11750202.856000001</v>
          </cell>
          <cell r="H28">
            <v>11750202.856000001</v>
          </cell>
          <cell r="I28">
            <v>3158675.5356000001</v>
          </cell>
          <cell r="J28">
            <v>2812616.17</v>
          </cell>
          <cell r="K28">
            <v>407444.63559999998</v>
          </cell>
          <cell r="L28">
            <v>69196.201199999996</v>
          </cell>
          <cell r="M28">
            <v>1014.5513</v>
          </cell>
          <cell r="N28">
            <v>337233.88309999998</v>
          </cell>
          <cell r="O28">
            <v>6215480.0246000001</v>
          </cell>
          <cell r="P28">
            <v>1747846</v>
          </cell>
          <cell r="Q28">
            <v>189720</v>
          </cell>
          <cell r="R28">
            <v>4277914.0246000001</v>
          </cell>
          <cell r="S28">
            <v>0</v>
          </cell>
          <cell r="T28">
            <v>0</v>
          </cell>
          <cell r="U28">
            <v>2376047.2958</v>
          </cell>
          <cell r="V28">
            <v>764.78930000000003</v>
          </cell>
          <cell r="W28">
            <v>698.95429999999999</v>
          </cell>
          <cell r="X28">
            <v>4972.2</v>
          </cell>
          <cell r="Y28">
            <v>3106.8</v>
          </cell>
          <cell r="Z28">
            <v>2856.39</v>
          </cell>
          <cell r="AA28">
            <v>250.77</v>
          </cell>
        </row>
        <row r="29">
          <cell r="G29">
            <v>6145206.9338999996</v>
          </cell>
          <cell r="H29">
            <v>6145206.9338999996</v>
          </cell>
          <cell r="I29">
            <v>2944358.7985</v>
          </cell>
          <cell r="J29">
            <v>2793698.49</v>
          </cell>
          <cell r="K29">
            <v>201971.67850000001</v>
          </cell>
          <cell r="L29">
            <v>49331.108399999997</v>
          </cell>
          <cell r="M29">
            <v>510.33440000000002</v>
          </cell>
          <cell r="N29">
            <v>152130.23569999999</v>
          </cell>
          <cell r="O29">
            <v>1992163.0453000001</v>
          </cell>
          <cell r="P29">
            <v>1650559.5373</v>
          </cell>
          <cell r="Q29">
            <v>341603.50799999997</v>
          </cell>
          <cell r="R29">
            <v>0</v>
          </cell>
          <cell r="S29">
            <v>0</v>
          </cell>
          <cell r="T29">
            <v>0</v>
          </cell>
          <cell r="U29">
            <v>1208685.0900999999</v>
          </cell>
          <cell r="V29">
            <v>1260.8858</v>
          </cell>
          <cell r="W29">
            <v>1123.1703</v>
          </cell>
          <cell r="X29">
            <v>3426.8</v>
          </cell>
          <cell r="Y29">
            <v>958.6</v>
          </cell>
          <cell r="Z29">
            <v>911.6</v>
          </cell>
          <cell r="AA29">
            <v>158.69999999999999</v>
          </cell>
        </row>
        <row r="30">
          <cell r="I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Y30">
            <v>0</v>
          </cell>
        </row>
        <row r="31">
          <cell r="G31">
            <v>12648932.0546</v>
          </cell>
          <cell r="H31">
            <v>12648932.0546</v>
          </cell>
          <cell r="I31">
            <v>785484.85719999997</v>
          </cell>
          <cell r="J31">
            <v>0</v>
          </cell>
          <cell r="K31">
            <v>785484.85719999997</v>
          </cell>
          <cell r="L31">
            <v>114358.7736</v>
          </cell>
          <cell r="M31">
            <v>3597.8119999999999</v>
          </cell>
          <cell r="N31">
            <v>667528.27159999998</v>
          </cell>
          <cell r="O31">
            <v>3410719.4862000002</v>
          </cell>
          <cell r="P31">
            <v>2433920.3103999998</v>
          </cell>
          <cell r="Q31">
            <v>353427.18699999998</v>
          </cell>
          <cell r="R31">
            <v>623371.98880000005</v>
          </cell>
          <cell r="S31">
            <v>0</v>
          </cell>
          <cell r="T31">
            <v>0</v>
          </cell>
          <cell r="U31">
            <v>8452727.7112000007</v>
          </cell>
          <cell r="V31">
            <v>875.678</v>
          </cell>
          <cell r="W31">
            <v>813.78819999999996</v>
          </cell>
          <cell r="X31">
            <v>9045</v>
          </cell>
          <cell r="Y31">
            <v>9652.7811999999994</v>
          </cell>
          <cell r="Z31">
            <v>9671.39</v>
          </cell>
          <cell r="AA31">
            <v>375</v>
          </cell>
        </row>
        <row r="32">
          <cell r="G32">
            <v>4184320.9545</v>
          </cell>
          <cell r="H32">
            <v>4184320.9545</v>
          </cell>
          <cell r="I32">
            <v>218411.3714</v>
          </cell>
          <cell r="J32">
            <v>0</v>
          </cell>
          <cell r="K32">
            <v>218411.3714</v>
          </cell>
          <cell r="L32">
            <v>40735.725599999998</v>
          </cell>
          <cell r="M32">
            <v>1239.4861000000001</v>
          </cell>
          <cell r="N32">
            <v>176436.15969999999</v>
          </cell>
          <cell r="O32">
            <v>1133799.7376999999</v>
          </cell>
          <cell r="P32">
            <v>643225</v>
          </cell>
          <cell r="Q32">
            <v>0</v>
          </cell>
          <cell r="R32">
            <v>1133799.7376999999</v>
          </cell>
          <cell r="S32">
            <v>0</v>
          </cell>
          <cell r="T32">
            <v>-643225</v>
          </cell>
          <cell r="U32">
            <v>2832109.8454</v>
          </cell>
          <cell r="V32">
            <v>809.86839999999995</v>
          </cell>
          <cell r="W32">
            <v>760.3415</v>
          </cell>
          <cell r="X32">
            <v>2862.38</v>
          </cell>
          <cell r="Y32">
            <v>3497</v>
          </cell>
          <cell r="Z32">
            <v>3454.1</v>
          </cell>
          <cell r="AA32">
            <v>84</v>
          </cell>
        </row>
        <row r="33">
          <cell r="G33">
            <v>12099573.374199999</v>
          </cell>
          <cell r="H33">
            <v>12099573.374199999</v>
          </cell>
          <cell r="I33">
            <v>978022.80429999996</v>
          </cell>
          <cell r="J33">
            <v>0</v>
          </cell>
          <cell r="K33">
            <v>978022.80429999996</v>
          </cell>
          <cell r="L33">
            <v>135090.26800000001</v>
          </cell>
          <cell r="M33">
            <v>2886.5605</v>
          </cell>
          <cell r="N33">
            <v>840045.97580000001</v>
          </cell>
          <cell r="O33">
            <v>3615769.8002999998</v>
          </cell>
          <cell r="P33">
            <v>3098728.7455000002</v>
          </cell>
          <cell r="Q33">
            <v>517041.05479999998</v>
          </cell>
          <cell r="R33">
            <v>0</v>
          </cell>
          <cell r="S33">
            <v>0</v>
          </cell>
          <cell r="T33">
            <v>0</v>
          </cell>
          <cell r="U33">
            <v>7505780.7696000002</v>
          </cell>
          <cell r="V33">
            <v>599.54160000000002</v>
          </cell>
          <cell r="W33">
            <v>604.06709999999998</v>
          </cell>
          <cell r="X33">
            <v>9987.9599999999991</v>
          </cell>
          <cell r="Y33">
            <v>12519.2</v>
          </cell>
          <cell r="Z33">
            <v>11844.62</v>
          </cell>
          <cell r="AA33">
            <v>674.58</v>
          </cell>
        </row>
        <row r="34">
          <cell r="G34">
            <v>8743224.5792999994</v>
          </cell>
          <cell r="H34">
            <v>8743224.5792999994</v>
          </cell>
          <cell r="I34">
            <v>872665.67969999998</v>
          </cell>
          <cell r="J34">
            <v>64127.58</v>
          </cell>
          <cell r="K34">
            <v>788619.47569999995</v>
          </cell>
          <cell r="L34">
            <v>149774.04699999999</v>
          </cell>
          <cell r="M34">
            <v>2397.4432999999999</v>
          </cell>
          <cell r="N34">
            <v>636447.98540000001</v>
          </cell>
          <cell r="O34">
            <v>2306173.1220999998</v>
          </cell>
          <cell r="P34">
            <v>1281980</v>
          </cell>
          <cell r="Q34">
            <v>95884.097999999998</v>
          </cell>
          <cell r="R34">
            <v>928309.02410000004</v>
          </cell>
          <cell r="S34">
            <v>0</v>
          </cell>
          <cell r="T34">
            <v>0</v>
          </cell>
          <cell r="U34">
            <v>5564385.7774999999</v>
          </cell>
          <cell r="V34">
            <v>445.1454</v>
          </cell>
          <cell r="W34">
            <v>429.798</v>
          </cell>
          <cell r="X34">
            <v>11706.884</v>
          </cell>
          <cell r="Y34">
            <v>12500.152</v>
          </cell>
          <cell r="Z34">
            <v>12810.55</v>
          </cell>
          <cell r="AA34">
            <v>349</v>
          </cell>
        </row>
        <row r="35">
          <cell r="G35">
            <v>4660699.0675999997</v>
          </cell>
          <cell r="H35">
            <v>4660699.0675999997</v>
          </cell>
          <cell r="I35">
            <v>304711.12180000002</v>
          </cell>
          <cell r="J35">
            <v>13552</v>
          </cell>
          <cell r="K35">
            <v>291159.12180000002</v>
          </cell>
          <cell r="L35">
            <v>41430.7935</v>
          </cell>
          <cell r="M35">
            <v>1117.0011999999999</v>
          </cell>
          <cell r="N35">
            <v>248611.32709999999</v>
          </cell>
          <cell r="O35">
            <v>1793616.6764</v>
          </cell>
          <cell r="P35">
            <v>1496350.2945999999</v>
          </cell>
          <cell r="Q35">
            <v>297266.38179999997</v>
          </cell>
          <cell r="R35">
            <v>0</v>
          </cell>
          <cell r="S35">
            <v>0</v>
          </cell>
          <cell r="T35">
            <v>0</v>
          </cell>
          <cell r="U35">
            <v>2562371.2694000001</v>
          </cell>
          <cell r="V35">
            <v>719.45600000000002</v>
          </cell>
          <cell r="W35">
            <v>659.60839999999996</v>
          </cell>
          <cell r="X35">
            <v>2902.39</v>
          </cell>
          <cell r="Y35">
            <v>3561.54</v>
          </cell>
          <cell r="Z35">
            <v>3447.94</v>
          </cell>
          <cell r="AA35">
            <v>113.65</v>
          </cell>
        </row>
        <row r="36">
          <cell r="G36">
            <v>2582840.1307000001</v>
          </cell>
          <cell r="H36">
            <v>2582840.1307000001</v>
          </cell>
          <cell r="I36">
            <v>185645.41639999999</v>
          </cell>
          <cell r="J36">
            <v>0</v>
          </cell>
          <cell r="K36">
            <v>185645.41639999999</v>
          </cell>
          <cell r="L36">
            <v>21900.256799999999</v>
          </cell>
          <cell r="M36">
            <v>578.57180000000005</v>
          </cell>
          <cell r="N36">
            <v>163166.58780000001</v>
          </cell>
          <cell r="O36">
            <v>1074428.044</v>
          </cell>
          <cell r="P36">
            <v>1005891</v>
          </cell>
          <cell r="Q36">
            <v>68537.043999999994</v>
          </cell>
          <cell r="R36">
            <v>0</v>
          </cell>
          <cell r="S36">
            <v>0</v>
          </cell>
          <cell r="T36">
            <v>0</v>
          </cell>
          <cell r="U36">
            <v>1322766.6703000001</v>
          </cell>
          <cell r="V36">
            <v>714.38729999999998</v>
          </cell>
          <cell r="W36">
            <v>684.78880000000004</v>
          </cell>
          <cell r="X36">
            <v>1458.1396</v>
          </cell>
          <cell r="Y36">
            <v>1851.6101000000001</v>
          </cell>
          <cell r="Z36">
            <v>1754.8</v>
          </cell>
          <cell r="AA36">
            <v>90</v>
          </cell>
        </row>
        <row r="37">
          <cell r="G37">
            <v>22687949.244899999</v>
          </cell>
          <cell r="H37">
            <v>22687949.244899999</v>
          </cell>
          <cell r="I37">
            <v>1205823.0294999999</v>
          </cell>
          <cell r="J37">
            <v>96655.97</v>
          </cell>
          <cell r="K37">
            <v>1109975.4095000001</v>
          </cell>
          <cell r="L37">
            <v>228018.23629999999</v>
          </cell>
          <cell r="M37">
            <v>7623.6064999999999</v>
          </cell>
          <cell r="N37">
            <v>874333.56669999997</v>
          </cell>
          <cell r="O37">
            <v>3928798.0983000002</v>
          </cell>
          <cell r="P37">
            <v>2895820.9415000002</v>
          </cell>
          <cell r="Q37">
            <v>876882.96750000003</v>
          </cell>
          <cell r="R37">
            <v>156094.1893</v>
          </cell>
          <cell r="S37">
            <v>0</v>
          </cell>
          <cell r="T37">
            <v>0</v>
          </cell>
          <cell r="U37">
            <v>17553328.1171</v>
          </cell>
          <cell r="V37">
            <v>927.13699999999994</v>
          </cell>
          <cell r="W37">
            <v>814.39949999999999</v>
          </cell>
          <cell r="X37">
            <v>16035.74</v>
          </cell>
          <cell r="Y37">
            <v>18932.830000000002</v>
          </cell>
          <cell r="Z37">
            <v>18637.330000000002</v>
          </cell>
          <cell r="AA37">
            <v>295.60000000000002</v>
          </cell>
        </row>
        <row r="39">
          <cell r="I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Y39">
            <v>0</v>
          </cell>
        </row>
        <row r="40">
          <cell r="G40">
            <v>2586066.2557000001</v>
          </cell>
          <cell r="H40">
            <v>2586066.2557000001</v>
          </cell>
          <cell r="I40">
            <v>394452.08689999999</v>
          </cell>
          <cell r="J40">
            <v>0</v>
          </cell>
          <cell r="K40">
            <v>394452.08689999999</v>
          </cell>
          <cell r="L40">
            <v>47756.286500000002</v>
          </cell>
          <cell r="M40">
            <v>417.96679999999998</v>
          </cell>
          <cell r="N40">
            <v>346277.83360000001</v>
          </cell>
          <cell r="O40">
            <v>1196240.2601999999</v>
          </cell>
          <cell r="P40">
            <v>1031894.8674</v>
          </cell>
          <cell r="Q40">
            <v>164345.3928</v>
          </cell>
          <cell r="R40">
            <v>0</v>
          </cell>
          <cell r="S40">
            <v>0</v>
          </cell>
          <cell r="T40">
            <v>0</v>
          </cell>
          <cell r="U40">
            <v>995373.90859999997</v>
          </cell>
          <cell r="V40">
            <v>247.83869999999999</v>
          </cell>
          <cell r="W40">
            <v>151.59020000000001</v>
          </cell>
          <cell r="X40">
            <v>3328.7</v>
          </cell>
          <cell r="Y40">
            <v>4016.2170000000001</v>
          </cell>
          <cell r="Z40">
            <v>4159.2</v>
          </cell>
          <cell r="AA40">
            <v>170</v>
          </cell>
        </row>
        <row r="41">
          <cell r="G41">
            <v>453758.61739999999</v>
          </cell>
          <cell r="H41">
            <v>453758.61739999999</v>
          </cell>
          <cell r="I41">
            <v>14890.9784</v>
          </cell>
          <cell r="J41">
            <v>0</v>
          </cell>
          <cell r="K41">
            <v>14890.9784</v>
          </cell>
          <cell r="L41">
            <v>5130.0259999999998</v>
          </cell>
          <cell r="M41">
            <v>138.05539999999999</v>
          </cell>
          <cell r="N41">
            <v>9622.8970000000008</v>
          </cell>
          <cell r="O41">
            <v>126664.1349</v>
          </cell>
          <cell r="P41">
            <v>101483</v>
          </cell>
          <cell r="Q41">
            <v>0</v>
          </cell>
          <cell r="R41">
            <v>126664.1349</v>
          </cell>
          <cell r="S41">
            <v>0</v>
          </cell>
          <cell r="T41">
            <v>-101483</v>
          </cell>
          <cell r="U41">
            <v>312203.50410000002</v>
          </cell>
          <cell r="V41">
            <v>757.59159999999997</v>
          </cell>
          <cell r="W41">
            <v>749.59</v>
          </cell>
          <cell r="X41">
            <v>324.29000000000002</v>
          </cell>
          <cell r="Y41">
            <v>412.1</v>
          </cell>
          <cell r="Z41">
            <v>412.1</v>
          </cell>
          <cell r="AA41">
            <v>0</v>
          </cell>
        </row>
        <row r="42">
          <cell r="G42">
            <v>1633586.4487999999</v>
          </cell>
          <cell r="H42">
            <v>1633586.4487999999</v>
          </cell>
          <cell r="I42">
            <v>122491.7827</v>
          </cell>
          <cell r="J42">
            <v>0</v>
          </cell>
          <cell r="K42">
            <v>122491.7827</v>
          </cell>
          <cell r="L42">
            <v>12403.9061</v>
          </cell>
          <cell r="M42">
            <v>343.60239999999999</v>
          </cell>
          <cell r="N42">
            <v>109744.2742</v>
          </cell>
          <cell r="O42">
            <v>715974.51399999997</v>
          </cell>
          <cell r="P42">
            <v>511770.978</v>
          </cell>
          <cell r="Q42">
            <v>204203.53599999999</v>
          </cell>
          <cell r="R42">
            <v>0</v>
          </cell>
          <cell r="S42">
            <v>0</v>
          </cell>
          <cell r="T42">
            <v>0</v>
          </cell>
          <cell r="U42">
            <v>795120.15209999995</v>
          </cell>
          <cell r="V42">
            <v>575.34019999999998</v>
          </cell>
          <cell r="W42">
            <v>543.66970000000003</v>
          </cell>
          <cell r="X42">
            <v>1037.19</v>
          </cell>
          <cell r="Y42">
            <v>1382</v>
          </cell>
          <cell r="Z42">
            <v>1347</v>
          </cell>
          <cell r="AA42">
            <v>35</v>
          </cell>
        </row>
        <row r="43">
          <cell r="G43">
            <v>670851.06669999997</v>
          </cell>
          <cell r="H43">
            <v>670851.06669999997</v>
          </cell>
          <cell r="I43">
            <v>48103.531000000003</v>
          </cell>
          <cell r="J43">
            <v>0</v>
          </cell>
          <cell r="K43">
            <v>48103.531000000003</v>
          </cell>
          <cell r="L43">
            <v>6370.4165999999996</v>
          </cell>
          <cell r="M43">
            <v>132.02359999999999</v>
          </cell>
          <cell r="N43">
            <v>41601.090799999998</v>
          </cell>
          <cell r="O43">
            <v>318380.2536</v>
          </cell>
          <cell r="P43">
            <v>290613.34909999999</v>
          </cell>
          <cell r="Q43">
            <v>27766.904500000001</v>
          </cell>
          <cell r="R43">
            <v>0</v>
          </cell>
          <cell r="S43">
            <v>0</v>
          </cell>
          <cell r="T43">
            <v>0</v>
          </cell>
          <cell r="U43">
            <v>304367.28210000001</v>
          </cell>
          <cell r="V43">
            <v>579.74720000000002</v>
          </cell>
          <cell r="W43">
            <v>541.28629999999998</v>
          </cell>
          <cell r="X43">
            <v>403.27</v>
          </cell>
          <cell r="Y43">
            <v>525</v>
          </cell>
          <cell r="Z43">
            <v>501.3</v>
          </cell>
          <cell r="AA43">
            <v>23.7</v>
          </cell>
        </row>
        <row r="44">
          <cell r="G44">
            <v>1297555.5560000001</v>
          </cell>
          <cell r="H44">
            <v>1297555.5560000001</v>
          </cell>
          <cell r="I44">
            <v>382248.26380000002</v>
          </cell>
          <cell r="J44">
            <v>263868.53220000002</v>
          </cell>
          <cell r="K44">
            <v>118379.7316</v>
          </cell>
          <cell r="L44">
            <v>23250.710299999999</v>
          </cell>
          <cell r="M44">
            <v>79.569299999999998</v>
          </cell>
          <cell r="N44">
            <v>95049.452000000005</v>
          </cell>
          <cell r="O44">
            <v>724343.60739999998</v>
          </cell>
          <cell r="P44">
            <v>401155</v>
          </cell>
          <cell r="Q44">
            <v>0</v>
          </cell>
          <cell r="R44">
            <v>724343.60739999998</v>
          </cell>
          <cell r="S44">
            <v>0</v>
          </cell>
          <cell r="T44">
            <v>-401155</v>
          </cell>
          <cell r="U44">
            <v>190963.68479999999</v>
          </cell>
          <cell r="V44">
            <v>163.1987</v>
          </cell>
          <cell r="W44">
            <v>152.15430000000001</v>
          </cell>
          <cell r="X44">
            <v>818</v>
          </cell>
          <cell r="Y44">
            <v>1170.1300000000001</v>
          </cell>
          <cell r="Z44">
            <v>1148</v>
          </cell>
          <cell r="AA44">
            <v>22.13</v>
          </cell>
        </row>
        <row r="45">
          <cell r="G45">
            <v>2328265.2239000001</v>
          </cell>
          <cell r="H45">
            <v>2328265.2239000001</v>
          </cell>
          <cell r="I45">
            <v>380292.38660000003</v>
          </cell>
          <cell r="J45">
            <v>114090.24000000001</v>
          </cell>
          <cell r="K45">
            <v>266202.14659999998</v>
          </cell>
          <cell r="L45">
            <v>26388.9984</v>
          </cell>
          <cell r="M45">
            <v>567.6816</v>
          </cell>
          <cell r="N45">
            <v>239245.46660000001</v>
          </cell>
          <cell r="O45">
            <v>647435.80000000005</v>
          </cell>
          <cell r="P45">
            <v>507354.04100000003</v>
          </cell>
          <cell r="Q45">
            <v>18557.251</v>
          </cell>
          <cell r="R45">
            <v>121524.508</v>
          </cell>
          <cell r="S45">
            <v>0</v>
          </cell>
          <cell r="T45">
            <v>0</v>
          </cell>
          <cell r="U45">
            <v>1300537.0373</v>
          </cell>
          <cell r="V45">
            <v>691.99590000000001</v>
          </cell>
          <cell r="W45">
            <v>577.53700000000003</v>
          </cell>
          <cell r="X45">
            <v>1797</v>
          </cell>
          <cell r="Y45">
            <v>1879.4</v>
          </cell>
          <cell r="Z45">
            <v>1815</v>
          </cell>
          <cell r="AA45">
            <v>64.400000000000006</v>
          </cell>
        </row>
        <row r="46">
          <cell r="G46">
            <v>20214804.8389</v>
          </cell>
          <cell r="H46">
            <v>20214804.8389</v>
          </cell>
          <cell r="I46">
            <v>1530167.0404999999</v>
          </cell>
          <cell r="J46">
            <v>52599.8</v>
          </cell>
          <cell r="K46">
            <v>1477567.2405000001</v>
          </cell>
          <cell r="L46">
            <v>189179.7843</v>
          </cell>
          <cell r="M46">
            <v>5588.4530000000004</v>
          </cell>
          <cell r="N46">
            <v>1282799.0031999999</v>
          </cell>
          <cell r="O46">
            <v>6643763.4539000001</v>
          </cell>
          <cell r="P46">
            <v>4283592.6727999998</v>
          </cell>
          <cell r="Q46">
            <v>996924.77439999999</v>
          </cell>
          <cell r="R46">
            <v>1363246.0067</v>
          </cell>
          <cell r="S46">
            <v>0</v>
          </cell>
          <cell r="T46">
            <v>0</v>
          </cell>
          <cell r="U46">
            <v>12040874.3445</v>
          </cell>
          <cell r="V46">
            <v>741.02930000000003</v>
          </cell>
          <cell r="W46">
            <v>706.45450000000005</v>
          </cell>
          <cell r="X46">
            <v>12952.85</v>
          </cell>
          <cell r="Y46">
            <v>16248.85</v>
          </cell>
          <cell r="Z46">
            <v>15568.85</v>
          </cell>
          <cell r="AA46">
            <v>680</v>
          </cell>
        </row>
        <row r="47">
          <cell r="G47">
            <v>3565479.1965000001</v>
          </cell>
          <cell r="H47">
            <v>3565479.1965000001</v>
          </cell>
          <cell r="I47">
            <v>241470.8824</v>
          </cell>
          <cell r="J47">
            <v>54735.249000000003</v>
          </cell>
          <cell r="K47">
            <v>186735.63339999999</v>
          </cell>
          <cell r="L47">
            <v>41737.771500000003</v>
          </cell>
          <cell r="M47">
            <v>998.43349999999998</v>
          </cell>
          <cell r="N47">
            <v>143999.4284</v>
          </cell>
          <cell r="O47">
            <v>1030848.0307</v>
          </cell>
          <cell r="P47">
            <v>586248.72609999997</v>
          </cell>
          <cell r="Q47">
            <v>258602.073</v>
          </cell>
          <cell r="R47">
            <v>185997.2316</v>
          </cell>
          <cell r="S47">
            <v>0</v>
          </cell>
          <cell r="T47">
            <v>0</v>
          </cell>
          <cell r="U47">
            <v>2293160.2834000001</v>
          </cell>
          <cell r="V47">
            <v>647.14009999999996</v>
          </cell>
          <cell r="W47">
            <v>627.16549999999995</v>
          </cell>
          <cell r="X47">
            <v>2934.2</v>
          </cell>
          <cell r="Y47">
            <v>3543.53</v>
          </cell>
          <cell r="Z47">
            <v>3439</v>
          </cell>
          <cell r="AA47">
            <v>104.53</v>
          </cell>
        </row>
        <row r="48">
          <cell r="G48">
            <v>18477994.3299</v>
          </cell>
          <cell r="H48">
            <v>18477994.3299</v>
          </cell>
          <cell r="I48">
            <v>1207099.6017</v>
          </cell>
          <cell r="J48">
            <v>13622.507799999999</v>
          </cell>
          <cell r="K48">
            <v>1193477.0939</v>
          </cell>
          <cell r="L48">
            <v>212127.38500000001</v>
          </cell>
          <cell r="M48">
            <v>6036.1745000000001</v>
          </cell>
          <cell r="N48">
            <v>975313.5344</v>
          </cell>
          <cell r="O48">
            <v>3438076.5920000002</v>
          </cell>
          <cell r="P48">
            <v>2496307.361</v>
          </cell>
          <cell r="Q48">
            <v>487131.97580000001</v>
          </cell>
          <cell r="R48">
            <v>454637.25520000001</v>
          </cell>
          <cell r="S48">
            <v>0</v>
          </cell>
          <cell r="T48">
            <v>0</v>
          </cell>
          <cell r="U48">
            <v>13832818.1362</v>
          </cell>
          <cell r="V48">
            <v>805.64869999999996</v>
          </cell>
          <cell r="W48">
            <v>731.37829999999997</v>
          </cell>
          <cell r="X48">
            <v>15034.37</v>
          </cell>
          <cell r="Y48">
            <v>17169.79</v>
          </cell>
          <cell r="Z48">
            <v>16607.82</v>
          </cell>
          <cell r="AA48">
            <v>561.97</v>
          </cell>
        </row>
        <row r="49">
          <cell r="G49">
            <v>17270989.801399998</v>
          </cell>
          <cell r="H49">
            <v>17270989.801399998</v>
          </cell>
          <cell r="I49">
            <v>1181303.9646999999</v>
          </cell>
          <cell r="J49">
            <v>0</v>
          </cell>
          <cell r="K49">
            <v>1181303.9646999999</v>
          </cell>
          <cell r="L49">
            <v>218958.89249999999</v>
          </cell>
          <cell r="M49">
            <v>4542.4579999999996</v>
          </cell>
          <cell r="N49">
            <v>957802.61419999995</v>
          </cell>
          <cell r="O49">
            <v>5703065.2879999997</v>
          </cell>
          <cell r="P49">
            <v>4049039</v>
          </cell>
          <cell r="Q49">
            <v>1654026.2879999999</v>
          </cell>
          <cell r="R49">
            <v>0</v>
          </cell>
          <cell r="S49">
            <v>0</v>
          </cell>
          <cell r="T49">
            <v>0</v>
          </cell>
          <cell r="U49">
            <v>10386620.548699999</v>
          </cell>
          <cell r="V49">
            <v>737.28660000000002</v>
          </cell>
          <cell r="W49">
            <v>647.66269999999997</v>
          </cell>
          <cell r="X49">
            <v>11139</v>
          </cell>
          <cell r="Y49">
            <v>14087.63</v>
          </cell>
          <cell r="Z49">
            <v>13503.65</v>
          </cell>
          <cell r="AA49">
            <v>583.98</v>
          </cell>
        </row>
        <row r="50">
          <cell r="G50">
            <v>1207566.7</v>
          </cell>
          <cell r="H50">
            <v>1207566.7</v>
          </cell>
          <cell r="I50">
            <v>67760.433699999994</v>
          </cell>
          <cell r="J50">
            <v>0</v>
          </cell>
          <cell r="K50">
            <v>67760.433699999994</v>
          </cell>
          <cell r="L50">
            <v>18219.017100000001</v>
          </cell>
          <cell r="M50">
            <v>394.85399999999998</v>
          </cell>
          <cell r="N50">
            <v>49146.562599999997</v>
          </cell>
          <cell r="O50">
            <v>234677.09179999999</v>
          </cell>
          <cell r="P50">
            <v>273924</v>
          </cell>
          <cell r="Q50">
            <v>0</v>
          </cell>
          <cell r="R50">
            <v>234677.09179999999</v>
          </cell>
          <cell r="S50">
            <v>0</v>
          </cell>
          <cell r="T50">
            <v>-273924</v>
          </cell>
          <cell r="U50">
            <v>905129.17449999996</v>
          </cell>
          <cell r="V50">
            <v>619.95150000000001</v>
          </cell>
          <cell r="W50">
            <v>687.85159999999996</v>
          </cell>
          <cell r="X50">
            <v>1284.8</v>
          </cell>
          <cell r="Y50">
            <v>1460</v>
          </cell>
          <cell r="Z50">
            <v>1460</v>
          </cell>
          <cell r="AA50">
            <v>0</v>
          </cell>
        </row>
        <row r="51">
          <cell r="G51">
            <v>7676956.9587000003</v>
          </cell>
          <cell r="H51">
            <v>7676956.9587000003</v>
          </cell>
          <cell r="I51">
            <v>506682.93719999999</v>
          </cell>
          <cell r="J51">
            <v>3654.9589999999998</v>
          </cell>
          <cell r="K51">
            <v>503027.97820000001</v>
          </cell>
          <cell r="L51">
            <v>75149.701799999995</v>
          </cell>
          <cell r="M51">
            <v>1974.1650999999999</v>
          </cell>
          <cell r="N51">
            <v>425904.11129999999</v>
          </cell>
          <cell r="O51">
            <v>2611472.966</v>
          </cell>
          <cell r="P51">
            <v>1615156.9794000001</v>
          </cell>
          <cell r="Q51">
            <v>135704.95019999999</v>
          </cell>
          <cell r="R51">
            <v>860611.03639999998</v>
          </cell>
          <cell r="S51">
            <v>0</v>
          </cell>
          <cell r="T51">
            <v>0</v>
          </cell>
          <cell r="U51">
            <v>4558801.0554999998</v>
          </cell>
          <cell r="V51">
            <v>719.68380000000002</v>
          </cell>
          <cell r="W51">
            <v>653.23519999999996</v>
          </cell>
          <cell r="X51">
            <v>5137.1499999999996</v>
          </cell>
          <cell r="Y51">
            <v>6334.45</v>
          </cell>
          <cell r="Z51">
            <v>6232.45</v>
          </cell>
          <cell r="AA51">
            <v>102</v>
          </cell>
        </row>
        <row r="53">
          <cell r="G53">
            <v>22121507.217</v>
          </cell>
          <cell r="H53">
            <v>22121507.217</v>
          </cell>
          <cell r="I53">
            <v>18158035.1129</v>
          </cell>
          <cell r="J53">
            <v>17876562.399999999</v>
          </cell>
          <cell r="K53">
            <v>281472.71289999998</v>
          </cell>
          <cell r="L53">
            <v>268505.88380000001</v>
          </cell>
          <cell r="M53">
            <v>0</v>
          </cell>
          <cell r="N53">
            <v>12966.829100000001</v>
          </cell>
          <cell r="O53">
            <v>-483379.18300000002</v>
          </cell>
          <cell r="P53">
            <v>0</v>
          </cell>
          <cell r="Q53">
            <v>0</v>
          </cell>
          <cell r="R53">
            <v>4069978.8169999998</v>
          </cell>
          <cell r="S53">
            <v>0</v>
          </cell>
          <cell r="T53">
            <v>-4553358</v>
          </cell>
          <cell r="U53">
            <v>4446851.2871000003</v>
          </cell>
          <cell r="W53">
            <v>0</v>
          </cell>
          <cell r="X53">
            <v>19416</v>
          </cell>
          <cell r="Y53">
            <v>0</v>
          </cell>
          <cell r="Z53">
            <v>0</v>
          </cell>
          <cell r="AA53">
            <v>0</v>
          </cell>
        </row>
        <row r="54">
          <cell r="G54">
            <v>3369395.1293000001</v>
          </cell>
          <cell r="H54">
            <v>3369395.1293000001</v>
          </cell>
          <cell r="I54">
            <v>190550.45069999999</v>
          </cell>
          <cell r="J54">
            <v>0</v>
          </cell>
          <cell r="K54">
            <v>190550.45069999999</v>
          </cell>
          <cell r="L54">
            <v>30855.0285</v>
          </cell>
          <cell r="M54">
            <v>961.85440000000006</v>
          </cell>
          <cell r="N54">
            <v>158733.56779999999</v>
          </cell>
          <cell r="O54">
            <v>977770.5477</v>
          </cell>
          <cell r="P54">
            <v>763182.94200000004</v>
          </cell>
          <cell r="Q54">
            <v>209020.07769999999</v>
          </cell>
          <cell r="R54">
            <v>5567.5280000000002</v>
          </cell>
          <cell r="S54">
            <v>0</v>
          </cell>
          <cell r="T54">
            <v>0</v>
          </cell>
          <cell r="U54">
            <v>2201074.1309000002</v>
          </cell>
          <cell r="V54">
            <v>809.70069999999998</v>
          </cell>
          <cell r="W54">
            <v>774.73689999999999</v>
          </cell>
          <cell r="X54">
            <v>2200.4382000000001</v>
          </cell>
          <cell r="Y54">
            <v>2718.3798000000002</v>
          </cell>
          <cell r="Z54">
            <v>2612.6307999999999</v>
          </cell>
          <cell r="AA54">
            <v>105.749</v>
          </cell>
        </row>
        <row r="55">
          <cell r="G55">
            <v>3230690.7870999998</v>
          </cell>
          <cell r="H55">
            <v>3230690.7870999998</v>
          </cell>
          <cell r="I55">
            <v>203228.35870000001</v>
          </cell>
          <cell r="J55">
            <v>0</v>
          </cell>
          <cell r="K55">
            <v>203228.35870000001</v>
          </cell>
          <cell r="L55">
            <v>31970.631300000001</v>
          </cell>
          <cell r="M55">
            <v>881.83040000000005</v>
          </cell>
          <cell r="N55">
            <v>170375.897</v>
          </cell>
          <cell r="O55">
            <v>1057857.2413000001</v>
          </cell>
          <cell r="P55">
            <v>861950.59530000004</v>
          </cell>
          <cell r="Q55">
            <v>91138.413100000005</v>
          </cell>
          <cell r="R55">
            <v>104768.2329</v>
          </cell>
          <cell r="S55">
            <v>0</v>
          </cell>
          <cell r="T55">
            <v>0</v>
          </cell>
          <cell r="U55">
            <v>1969605.1871</v>
          </cell>
          <cell r="V55">
            <v>737.71019999999999</v>
          </cell>
          <cell r="W55">
            <v>730.99710000000005</v>
          </cell>
          <cell r="X55">
            <v>2266.8000000000002</v>
          </cell>
          <cell r="Y55">
            <v>2669.89</v>
          </cell>
          <cell r="Z55">
            <v>2628.1</v>
          </cell>
          <cell r="AA55">
            <v>41.79</v>
          </cell>
        </row>
        <row r="56">
          <cell r="G56">
            <v>7833939.7955999998</v>
          </cell>
          <cell r="H56">
            <v>7833939.7955999998</v>
          </cell>
          <cell r="I56">
            <v>608906.2352</v>
          </cell>
          <cell r="J56">
            <v>0</v>
          </cell>
          <cell r="K56">
            <v>608906.2352</v>
          </cell>
          <cell r="L56">
            <v>91956.121100000004</v>
          </cell>
          <cell r="M56">
            <v>2385.6039000000001</v>
          </cell>
          <cell r="N56">
            <v>514564.51020000002</v>
          </cell>
          <cell r="O56">
            <v>1724646.3130999999</v>
          </cell>
          <cell r="P56">
            <v>1483557.4645</v>
          </cell>
          <cell r="Q56">
            <v>214148.97140000001</v>
          </cell>
          <cell r="R56">
            <v>26939.877199999999</v>
          </cell>
          <cell r="S56">
            <v>0</v>
          </cell>
          <cell r="T56">
            <v>0</v>
          </cell>
          <cell r="U56">
            <v>5500387.2472999999</v>
          </cell>
          <cell r="V56">
            <v>695.04139999999995</v>
          </cell>
          <cell r="W56">
            <v>656.3252</v>
          </cell>
          <cell r="X56">
            <v>6670.4198999999999</v>
          </cell>
          <cell r="Y56">
            <v>7913.7551000000003</v>
          </cell>
          <cell r="Z56">
            <v>7531.9654</v>
          </cell>
          <cell r="AA56">
            <v>381.78969999999998</v>
          </cell>
        </row>
        <row r="57">
          <cell r="G57">
            <v>4876180.2520000003</v>
          </cell>
          <cell r="H57">
            <v>4876180.2520000003</v>
          </cell>
          <cell r="I57">
            <v>212444.6606</v>
          </cell>
          <cell r="J57">
            <v>0</v>
          </cell>
          <cell r="K57">
            <v>212444.6606</v>
          </cell>
          <cell r="L57">
            <v>61577.781900000002</v>
          </cell>
          <cell r="M57">
            <v>1166.4491</v>
          </cell>
          <cell r="N57">
            <v>149700.4296</v>
          </cell>
          <cell r="O57">
            <v>1964686.5305000001</v>
          </cell>
          <cell r="P57">
            <v>1706627.2659</v>
          </cell>
          <cell r="Q57">
            <v>258059.26459999999</v>
          </cell>
          <cell r="R57">
            <v>0</v>
          </cell>
          <cell r="S57">
            <v>0</v>
          </cell>
          <cell r="T57">
            <v>0</v>
          </cell>
          <cell r="U57">
            <v>2699049.0608999999</v>
          </cell>
          <cell r="V57">
            <v>521.5231</v>
          </cell>
          <cell r="W57">
            <v>562.55319999999995</v>
          </cell>
          <cell r="X57">
            <v>4475.03</v>
          </cell>
          <cell r="Y57">
            <v>5175.32</v>
          </cell>
          <cell r="Z57">
            <v>5066.43</v>
          </cell>
          <cell r="AA57">
            <v>108.89</v>
          </cell>
        </row>
        <row r="58">
          <cell r="G58">
            <v>8021550.9062999999</v>
          </cell>
          <cell r="H58">
            <v>8021550.9062999999</v>
          </cell>
          <cell r="I58">
            <v>399893.72560000001</v>
          </cell>
          <cell r="J58">
            <v>0</v>
          </cell>
          <cell r="K58">
            <v>399893.72560000001</v>
          </cell>
          <cell r="L58">
            <v>81684.838300000003</v>
          </cell>
          <cell r="M58">
            <v>2024.4768999999999</v>
          </cell>
          <cell r="N58">
            <v>316184.41039999999</v>
          </cell>
          <cell r="O58">
            <v>2969995.2355</v>
          </cell>
          <cell r="P58">
            <v>2519000.1241000001</v>
          </cell>
          <cell r="Q58">
            <v>450995.11139999999</v>
          </cell>
          <cell r="R58">
            <v>0</v>
          </cell>
          <cell r="S58">
            <v>0</v>
          </cell>
          <cell r="T58">
            <v>0</v>
          </cell>
          <cell r="U58">
            <v>4651661.9452</v>
          </cell>
          <cell r="V58">
            <v>685.29129999999998</v>
          </cell>
          <cell r="W58">
            <v>706.72059999999999</v>
          </cell>
          <cell r="X58">
            <v>5792.0173000000004</v>
          </cell>
          <cell r="Y58">
            <v>6787.8603000000003</v>
          </cell>
          <cell r="Z58">
            <v>6640.4681</v>
          </cell>
          <cell r="AA58">
            <v>147.3922</v>
          </cell>
        </row>
        <row r="59">
          <cell r="G59">
            <v>21756401.339400001</v>
          </cell>
          <cell r="H59">
            <v>21756401.339400001</v>
          </cell>
          <cell r="I59">
            <v>3414708.9314000001</v>
          </cell>
          <cell r="J59">
            <v>2146382.92</v>
          </cell>
          <cell r="K59">
            <v>1268326.0114</v>
          </cell>
          <cell r="L59">
            <v>213622.6617</v>
          </cell>
          <cell r="M59">
            <v>6210.5835999999999</v>
          </cell>
          <cell r="N59">
            <v>1048492.7661</v>
          </cell>
          <cell r="O59">
            <v>4095208.2807999998</v>
          </cell>
          <cell r="P59">
            <v>3001891.5087000001</v>
          </cell>
          <cell r="Q59">
            <v>1183316.7720999999</v>
          </cell>
          <cell r="R59">
            <v>0</v>
          </cell>
          <cell r="S59">
            <v>90000</v>
          </cell>
          <cell r="T59">
            <v>0</v>
          </cell>
          <cell r="U59">
            <v>14246484.1272</v>
          </cell>
          <cell r="V59">
            <v>824.25369999999998</v>
          </cell>
          <cell r="W59">
            <v>752.00900000000001</v>
          </cell>
          <cell r="X59">
            <v>17925.5</v>
          </cell>
          <cell r="Y59">
            <v>17284.099999999999</v>
          </cell>
          <cell r="Z59">
            <v>16861.5</v>
          </cell>
          <cell r="AA59">
            <v>422.6</v>
          </cell>
        </row>
        <row r="60">
          <cell r="G60">
            <v>14738453.2327</v>
          </cell>
          <cell r="H60">
            <v>14738453.2327</v>
          </cell>
          <cell r="I60">
            <v>1398900.8443</v>
          </cell>
          <cell r="J60">
            <v>462659.78</v>
          </cell>
          <cell r="K60">
            <v>936241.06429999997</v>
          </cell>
          <cell r="L60">
            <v>163479.9889</v>
          </cell>
          <cell r="M60">
            <v>3858.1891999999998</v>
          </cell>
          <cell r="N60">
            <v>768902.88619999995</v>
          </cell>
          <cell r="O60">
            <v>4554638.7267000005</v>
          </cell>
          <cell r="P60">
            <v>3876961.8034000001</v>
          </cell>
          <cell r="Q60">
            <v>592393.05859999999</v>
          </cell>
          <cell r="R60">
            <v>85283.864700000006</v>
          </cell>
          <cell r="S60">
            <v>0</v>
          </cell>
          <cell r="T60">
            <v>0</v>
          </cell>
          <cell r="U60">
            <v>8784913.6616999991</v>
          </cell>
          <cell r="V60">
            <v>673.38660000000004</v>
          </cell>
          <cell r="W60">
            <v>622.13340000000005</v>
          </cell>
          <cell r="X60">
            <v>12293.28</v>
          </cell>
          <cell r="Y60">
            <v>13045.87</v>
          </cell>
          <cell r="Z60">
            <v>12723.47</v>
          </cell>
          <cell r="AA60">
            <v>322.39999999999998</v>
          </cell>
        </row>
        <row r="61">
          <cell r="G61">
            <v>5216890.3087999998</v>
          </cell>
          <cell r="H61">
            <v>5216890.3087999998</v>
          </cell>
          <cell r="I61">
            <v>394373.92379999999</v>
          </cell>
          <cell r="J61">
            <v>35780.800000000003</v>
          </cell>
          <cell r="K61">
            <v>358593.1238</v>
          </cell>
          <cell r="L61">
            <v>50844.160300000003</v>
          </cell>
          <cell r="M61">
            <v>1231.682</v>
          </cell>
          <cell r="N61">
            <v>306517.28149999998</v>
          </cell>
          <cell r="O61">
            <v>1978610.6732000001</v>
          </cell>
          <cell r="P61">
            <v>1733802</v>
          </cell>
          <cell r="Q61">
            <v>240590.24429999999</v>
          </cell>
          <cell r="R61">
            <v>4218.4288999999999</v>
          </cell>
          <cell r="S61">
            <v>0</v>
          </cell>
          <cell r="T61">
            <v>0</v>
          </cell>
          <cell r="U61">
            <v>2843905.7118000002</v>
          </cell>
          <cell r="V61">
            <v>662.79769999999996</v>
          </cell>
          <cell r="W61">
            <v>685.67060000000004</v>
          </cell>
          <cell r="X61">
            <v>3552.53</v>
          </cell>
          <cell r="Y61">
            <v>4290.76</v>
          </cell>
          <cell r="Z61">
            <v>4142.96</v>
          </cell>
          <cell r="AA61">
            <v>147.80000000000001</v>
          </cell>
        </row>
        <row r="62">
          <cell r="G62">
            <v>21185673.628699999</v>
          </cell>
          <cell r="H62">
            <v>21185673.628699999</v>
          </cell>
          <cell r="I62">
            <v>1304693.4024</v>
          </cell>
          <cell r="J62">
            <v>0</v>
          </cell>
          <cell r="K62">
            <v>1304693.4024</v>
          </cell>
          <cell r="L62">
            <v>257972.5466</v>
          </cell>
          <cell r="M62">
            <v>6828.7380999999996</v>
          </cell>
          <cell r="N62">
            <v>1039892.1176999999</v>
          </cell>
          <cell r="O62">
            <v>4351030.5530000003</v>
          </cell>
          <cell r="P62">
            <v>3774299.2299000002</v>
          </cell>
          <cell r="Q62">
            <v>576731.32310000004</v>
          </cell>
          <cell r="R62">
            <v>0</v>
          </cell>
          <cell r="S62">
            <v>0</v>
          </cell>
          <cell r="T62">
            <v>0</v>
          </cell>
          <cell r="U62">
            <v>15529949.6733</v>
          </cell>
          <cell r="V62">
            <v>751.74590000000001</v>
          </cell>
          <cell r="W62">
            <v>730.48159999999996</v>
          </cell>
          <cell r="X62">
            <v>17587.310000000001</v>
          </cell>
          <cell r="Y62">
            <v>20658.509999999998</v>
          </cell>
          <cell r="Z62">
            <v>20149.509999999998</v>
          </cell>
          <cell r="AA62">
            <v>509</v>
          </cell>
        </row>
        <row r="63">
          <cell r="G63">
            <v>22860189.002599999</v>
          </cell>
          <cell r="H63">
            <v>22860189.002599999</v>
          </cell>
          <cell r="I63">
            <v>1214033.6406</v>
          </cell>
          <cell r="J63">
            <v>0</v>
          </cell>
          <cell r="K63">
            <v>1214033.6406</v>
          </cell>
          <cell r="L63">
            <v>253622.94339999999</v>
          </cell>
          <cell r="M63">
            <v>7370.3849</v>
          </cell>
          <cell r="N63">
            <v>953040.31229999999</v>
          </cell>
          <cell r="O63">
            <v>4763907.3136999998</v>
          </cell>
          <cell r="P63">
            <v>2149349</v>
          </cell>
          <cell r="Q63">
            <v>800552.228</v>
          </cell>
          <cell r="R63">
            <v>1814006.0856999999</v>
          </cell>
          <cell r="S63">
            <v>0</v>
          </cell>
          <cell r="T63">
            <v>0</v>
          </cell>
          <cell r="U63">
            <v>16882248.048300002</v>
          </cell>
          <cell r="V63">
            <v>794.42319999999995</v>
          </cell>
          <cell r="W63">
            <v>775.82929999999999</v>
          </cell>
          <cell r="X63">
            <v>18423.75</v>
          </cell>
          <cell r="Y63">
            <v>21250.95</v>
          </cell>
          <cell r="Z63">
            <v>20528.55</v>
          </cell>
          <cell r="AA63">
            <v>722.4</v>
          </cell>
        </row>
        <row r="64">
          <cell r="G64">
            <v>11339432.5429</v>
          </cell>
          <cell r="H64">
            <v>11339432.5429</v>
          </cell>
          <cell r="I64">
            <v>989869.98419999995</v>
          </cell>
          <cell r="J64">
            <v>0</v>
          </cell>
          <cell r="K64">
            <v>989869.98419999995</v>
          </cell>
          <cell r="L64">
            <v>126434.98699999999</v>
          </cell>
          <cell r="M64">
            <v>3370.152</v>
          </cell>
          <cell r="N64">
            <v>860064.84519999998</v>
          </cell>
          <cell r="O64">
            <v>2928516.2601000001</v>
          </cell>
          <cell r="P64">
            <v>1507352.5416999999</v>
          </cell>
          <cell r="Q64">
            <v>213984.16399999999</v>
          </cell>
          <cell r="R64">
            <v>1207179.5544</v>
          </cell>
          <cell r="S64">
            <v>0</v>
          </cell>
          <cell r="T64">
            <v>0</v>
          </cell>
          <cell r="U64">
            <v>7421046.2986000003</v>
          </cell>
          <cell r="V64">
            <v>714.51369999999997</v>
          </cell>
          <cell r="W64">
            <v>729.34649999999999</v>
          </cell>
          <cell r="X64">
            <v>8392.1200000000008</v>
          </cell>
          <cell r="Y64">
            <v>10386.15</v>
          </cell>
          <cell r="Z64">
            <v>9990.15</v>
          </cell>
          <cell r="AA64">
            <v>396</v>
          </cell>
        </row>
        <row r="65">
          <cell r="G65">
            <v>5260844.6820999999</v>
          </cell>
          <cell r="H65">
            <v>5260844.6820999999</v>
          </cell>
          <cell r="I65">
            <v>361952.0895</v>
          </cell>
          <cell r="J65">
            <v>0</v>
          </cell>
          <cell r="K65">
            <v>361952.0895</v>
          </cell>
          <cell r="L65">
            <v>62331.500200000002</v>
          </cell>
          <cell r="M65">
            <v>1792.4201</v>
          </cell>
          <cell r="N65">
            <v>297828.1692</v>
          </cell>
          <cell r="O65">
            <v>932634.09420000005</v>
          </cell>
          <cell r="P65">
            <v>529510.46539999999</v>
          </cell>
          <cell r="Q65">
            <v>158467.05300000001</v>
          </cell>
          <cell r="R65">
            <v>244656.57579999999</v>
          </cell>
          <cell r="S65">
            <v>0</v>
          </cell>
          <cell r="T65">
            <v>0</v>
          </cell>
          <cell r="U65">
            <v>3966258.4983999999</v>
          </cell>
          <cell r="V65">
            <v>767.54510000000005</v>
          </cell>
          <cell r="W65">
            <v>746.00250000000005</v>
          </cell>
          <cell r="X65">
            <v>4151.1899999999996</v>
          </cell>
          <cell r="Y65">
            <v>5167.46</v>
          </cell>
          <cell r="Z65">
            <v>5042.66</v>
          </cell>
          <cell r="AA65">
            <v>124.8</v>
          </cell>
        </row>
        <row r="66">
          <cell r="G66">
            <v>24022392.5726</v>
          </cell>
          <cell r="H66">
            <v>24022392.5726</v>
          </cell>
          <cell r="I66">
            <v>319795.4387</v>
          </cell>
          <cell r="J66">
            <v>0</v>
          </cell>
          <cell r="K66">
            <v>319795.4387</v>
          </cell>
          <cell r="L66">
            <v>270815.70569999999</v>
          </cell>
          <cell r="M66">
            <v>7550.1637000000001</v>
          </cell>
          <cell r="N66">
            <v>41429.569300000003</v>
          </cell>
          <cell r="O66">
            <v>7020732.9172999999</v>
          </cell>
          <cell r="P66">
            <v>6262096.8550000004</v>
          </cell>
          <cell r="Q66">
            <v>758636.06229999999</v>
          </cell>
          <cell r="R66">
            <v>0</v>
          </cell>
          <cell r="S66">
            <v>0</v>
          </cell>
          <cell r="T66">
            <v>0</v>
          </cell>
          <cell r="U66">
            <v>16681864.216600001</v>
          </cell>
          <cell r="V66">
            <v>755.83010000000002</v>
          </cell>
          <cell r="W66">
            <v>710.16830000000004</v>
          </cell>
          <cell r="X66">
            <v>19189.900000000001</v>
          </cell>
          <cell r="Y66">
            <v>22070.9185</v>
          </cell>
          <cell r="Z66">
            <v>22070.9185</v>
          </cell>
          <cell r="AA66">
            <v>0</v>
          </cell>
        </row>
        <row r="68">
          <cell r="G68">
            <v>5005727.9985999996</v>
          </cell>
          <cell r="H68">
            <v>5005727.9985999996</v>
          </cell>
          <cell r="I68">
            <v>295963.38679999998</v>
          </cell>
          <cell r="J68">
            <v>0</v>
          </cell>
          <cell r="K68">
            <v>295963.38679999998</v>
          </cell>
          <cell r="L68">
            <v>50088.570299999999</v>
          </cell>
          <cell r="M68">
            <v>1311.6918000000001</v>
          </cell>
          <cell r="N68">
            <v>244563.12469999999</v>
          </cell>
          <cell r="O68">
            <v>1710205.9783999999</v>
          </cell>
          <cell r="P68">
            <v>1482799.5985999999</v>
          </cell>
          <cell r="Q68">
            <v>179759.38380000001</v>
          </cell>
          <cell r="R68">
            <v>47646.995999999999</v>
          </cell>
          <cell r="S68">
            <v>0</v>
          </cell>
          <cell r="T68">
            <v>0</v>
          </cell>
          <cell r="U68">
            <v>2999558.6334000002</v>
          </cell>
          <cell r="V68">
            <v>713.22969999999998</v>
          </cell>
          <cell r="W68">
            <v>745.66570000000002</v>
          </cell>
          <cell r="X68">
            <v>3476.2</v>
          </cell>
          <cell r="Y68">
            <v>4205.6000000000004</v>
          </cell>
          <cell r="Z68">
            <v>4070.6</v>
          </cell>
          <cell r="AA68">
            <v>135</v>
          </cell>
        </row>
        <row r="69">
          <cell r="G69">
            <v>41491657.070500001</v>
          </cell>
          <cell r="H69">
            <v>41491657.070500001</v>
          </cell>
          <cell r="I69">
            <v>3031683.6760999998</v>
          </cell>
          <cell r="J69">
            <v>406545.21</v>
          </cell>
          <cell r="K69">
            <v>2625138.4660999998</v>
          </cell>
          <cell r="L69">
            <v>494714.94679999998</v>
          </cell>
          <cell r="M69">
            <v>13096.2248</v>
          </cell>
          <cell r="N69">
            <v>2117327.2944999998</v>
          </cell>
          <cell r="O69">
            <v>8404092.3543999996</v>
          </cell>
          <cell r="P69">
            <v>7208619.5102000004</v>
          </cell>
          <cell r="Q69">
            <v>1053257.3803000001</v>
          </cell>
          <cell r="R69">
            <v>142215.4639</v>
          </cell>
          <cell r="S69">
            <v>0</v>
          </cell>
          <cell r="T69">
            <v>0</v>
          </cell>
          <cell r="U69">
            <v>30055881.039999999</v>
          </cell>
          <cell r="V69">
            <v>726.70050000000003</v>
          </cell>
          <cell r="W69">
            <v>700.3424</v>
          </cell>
          <cell r="X69">
            <v>35963.620000000003</v>
          </cell>
          <cell r="Y69">
            <v>41359.379999999997</v>
          </cell>
          <cell r="Z69">
            <v>40458.5</v>
          </cell>
          <cell r="AA69">
            <v>900.88</v>
          </cell>
        </row>
        <row r="70">
          <cell r="G70">
            <v>65216621.011299998</v>
          </cell>
          <cell r="H70">
            <v>65216621.011299998</v>
          </cell>
          <cell r="I70">
            <v>6452012.4002</v>
          </cell>
          <cell r="J70">
            <v>1137975.75</v>
          </cell>
          <cell r="K70">
            <v>5314036.6502</v>
          </cell>
          <cell r="L70">
            <v>837891.59680000006</v>
          </cell>
          <cell r="M70">
            <v>18458.448799999998</v>
          </cell>
          <cell r="N70">
            <v>4457686.6046000002</v>
          </cell>
          <cell r="O70">
            <v>22781074.2434</v>
          </cell>
          <cell r="P70">
            <v>20996084.668499999</v>
          </cell>
          <cell r="Q70">
            <v>1075124.7851</v>
          </cell>
          <cell r="R70">
            <v>709864.78980000003</v>
          </cell>
          <cell r="S70">
            <v>0</v>
          </cell>
          <cell r="T70">
            <v>0</v>
          </cell>
          <cell r="U70">
            <v>35983534.367700003</v>
          </cell>
          <cell r="V70">
            <v>466.66250000000002</v>
          </cell>
          <cell r="W70">
            <v>506.67910000000001</v>
          </cell>
          <cell r="X70">
            <v>71220.509999999995</v>
          </cell>
          <cell r="Y70">
            <v>77108.259999999995</v>
          </cell>
          <cell r="Z70">
            <v>73608.259999999995</v>
          </cell>
          <cell r="AA70">
            <v>3500</v>
          </cell>
        </row>
        <row r="71">
          <cell r="G71">
            <v>27336433.798999999</v>
          </cell>
          <cell r="H71">
            <v>27336433.798999999</v>
          </cell>
          <cell r="I71">
            <v>1774089.7686000001</v>
          </cell>
          <cell r="J71">
            <v>0</v>
          </cell>
          <cell r="K71">
            <v>1774089.7686000001</v>
          </cell>
          <cell r="L71">
            <v>305398.14549999998</v>
          </cell>
          <cell r="M71">
            <v>9657.9611000000004</v>
          </cell>
          <cell r="N71">
            <v>1459033.662</v>
          </cell>
          <cell r="O71">
            <v>3510666.9232000001</v>
          </cell>
          <cell r="P71">
            <v>2398021</v>
          </cell>
          <cell r="Q71">
            <v>1112645.9232000001</v>
          </cell>
          <cell r="R71">
            <v>0</v>
          </cell>
          <cell r="S71">
            <v>0</v>
          </cell>
          <cell r="T71">
            <v>0</v>
          </cell>
          <cell r="U71">
            <v>22051677.1072</v>
          </cell>
          <cell r="V71">
            <v>827.95989999999995</v>
          </cell>
          <cell r="W71">
            <v>793.26289999999995</v>
          </cell>
          <cell r="X71">
            <v>23766.17</v>
          </cell>
          <cell r="Y71">
            <v>26633.75</v>
          </cell>
          <cell r="Z71">
            <v>26124.75</v>
          </cell>
          <cell r="AA71">
            <v>509</v>
          </cell>
        </row>
        <row r="72">
          <cell r="I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Y72">
            <v>0</v>
          </cell>
        </row>
        <row r="73">
          <cell r="I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Y73">
            <v>0</v>
          </cell>
        </row>
        <row r="75">
          <cell r="G75">
            <v>507671.61560000002</v>
          </cell>
          <cell r="H75">
            <v>507671.61560000002</v>
          </cell>
          <cell r="I75">
            <v>46746.196600000003</v>
          </cell>
          <cell r="J75">
            <v>0</v>
          </cell>
          <cell r="K75">
            <v>46746.196600000003</v>
          </cell>
          <cell r="L75">
            <v>5086.3501999999999</v>
          </cell>
          <cell r="M75">
            <v>102.1858</v>
          </cell>
          <cell r="N75">
            <v>41557.660600000003</v>
          </cell>
          <cell r="O75">
            <v>246464.15210000001</v>
          </cell>
          <cell r="P75">
            <v>229367</v>
          </cell>
          <cell r="Q75">
            <v>0</v>
          </cell>
          <cell r="R75">
            <v>246464.15210000001</v>
          </cell>
          <cell r="S75">
            <v>0</v>
          </cell>
          <cell r="T75">
            <v>-229367</v>
          </cell>
          <cell r="U75">
            <v>214461.26689999999</v>
          </cell>
          <cell r="V75">
            <v>500.94900000000001</v>
          </cell>
          <cell r="W75">
            <v>534.08249999999998</v>
          </cell>
          <cell r="X75">
            <v>304.67</v>
          </cell>
          <cell r="Y75">
            <v>428.11</v>
          </cell>
          <cell r="Z75">
            <v>416.7</v>
          </cell>
          <cell r="AA75">
            <v>11.41</v>
          </cell>
        </row>
        <row r="76">
          <cell r="G76">
            <v>4001934.8724000002</v>
          </cell>
          <cell r="H76">
            <v>4001934.8724000002</v>
          </cell>
          <cell r="I76">
            <v>1592599.8805</v>
          </cell>
          <cell r="J76">
            <v>1217485.1000000001</v>
          </cell>
          <cell r="K76">
            <v>375114.78049999999</v>
          </cell>
          <cell r="L76">
            <v>50678.3923</v>
          </cell>
          <cell r="M76">
            <v>265.66140000000001</v>
          </cell>
          <cell r="N76">
            <v>324170.7268</v>
          </cell>
          <cell r="O76">
            <v>1733590.5089</v>
          </cell>
          <cell r="P76">
            <v>1511092.0094999999</v>
          </cell>
          <cell r="Q76">
            <v>222498.4994</v>
          </cell>
          <cell r="R76">
            <v>0</v>
          </cell>
          <cell r="S76">
            <v>0</v>
          </cell>
          <cell r="T76">
            <v>0</v>
          </cell>
          <cell r="U76">
            <v>675744.48300000001</v>
          </cell>
          <cell r="V76">
            <v>583.05610000000001</v>
          </cell>
          <cell r="W76">
            <v>534.47609999999997</v>
          </cell>
          <cell r="X76">
            <v>3047.7</v>
          </cell>
          <cell r="Y76">
            <v>1158.97</v>
          </cell>
          <cell r="Z76">
            <v>983.7</v>
          </cell>
          <cell r="AA76">
            <v>175.27</v>
          </cell>
        </row>
        <row r="77">
          <cell r="G77">
            <v>567851.11789999995</v>
          </cell>
          <cell r="H77">
            <v>567851.11789999995</v>
          </cell>
          <cell r="I77">
            <v>49402.847600000001</v>
          </cell>
          <cell r="J77">
            <v>0</v>
          </cell>
          <cell r="K77">
            <v>49402.847600000001</v>
          </cell>
          <cell r="L77">
            <v>7583.3539000000001</v>
          </cell>
          <cell r="M77">
            <v>94.062100000000001</v>
          </cell>
          <cell r="N77">
            <v>41725.431600000004</v>
          </cell>
          <cell r="O77">
            <v>301643.70520000003</v>
          </cell>
          <cell r="P77">
            <v>282615</v>
          </cell>
          <cell r="Q77">
            <v>0</v>
          </cell>
          <cell r="R77">
            <v>301643.70520000003</v>
          </cell>
          <cell r="S77">
            <v>0</v>
          </cell>
          <cell r="T77">
            <v>-282615</v>
          </cell>
          <cell r="U77">
            <v>216804.56510000001</v>
          </cell>
          <cell r="V77">
            <v>322.00290000000001</v>
          </cell>
          <cell r="W77">
            <v>312.59300000000002</v>
          </cell>
          <cell r="X77">
            <v>584.63070000000005</v>
          </cell>
          <cell r="Y77">
            <v>673.3</v>
          </cell>
          <cell r="Z77">
            <v>622</v>
          </cell>
          <cell r="AA77">
            <v>51.3</v>
          </cell>
        </row>
        <row r="78">
          <cell r="G78">
            <v>5104469.6580999997</v>
          </cell>
          <cell r="H78">
            <v>5104469.6580999997</v>
          </cell>
          <cell r="I78">
            <v>1072591.3799999999</v>
          </cell>
          <cell r="J78">
            <v>0</v>
          </cell>
          <cell r="K78">
            <v>1072591.3799999999</v>
          </cell>
          <cell r="L78">
            <v>148089.4118</v>
          </cell>
          <cell r="M78">
            <v>1038.0572999999999</v>
          </cell>
          <cell r="N78">
            <v>923463.91090000002</v>
          </cell>
          <cell r="O78">
            <v>1455549.298</v>
          </cell>
          <cell r="P78">
            <v>1152131.6188999999</v>
          </cell>
          <cell r="Q78">
            <v>303417.67910000001</v>
          </cell>
          <cell r="R78">
            <v>0</v>
          </cell>
          <cell r="S78">
            <v>0</v>
          </cell>
          <cell r="T78">
            <v>0</v>
          </cell>
          <cell r="U78">
            <v>2576328.9800999998</v>
          </cell>
          <cell r="V78">
            <v>162.99789999999999</v>
          </cell>
          <cell r="W78">
            <v>145.1028</v>
          </cell>
          <cell r="X78">
            <v>13950.45</v>
          </cell>
          <cell r="Y78">
            <v>15805.9</v>
          </cell>
          <cell r="Z78">
            <v>15365.2</v>
          </cell>
          <cell r="AA78">
            <v>440.7</v>
          </cell>
        </row>
        <row r="79">
          <cell r="G79">
            <v>9122204.2963999994</v>
          </cell>
          <cell r="H79">
            <v>9122204.2963999994</v>
          </cell>
          <cell r="I79">
            <v>367269.99489999999</v>
          </cell>
          <cell r="J79">
            <v>15142.6</v>
          </cell>
          <cell r="K79">
            <v>352127.39490000001</v>
          </cell>
          <cell r="L79">
            <v>68197.150200000004</v>
          </cell>
          <cell r="M79">
            <v>1857.7907</v>
          </cell>
          <cell r="N79">
            <v>282072.45400000003</v>
          </cell>
          <cell r="O79">
            <v>4740599.8236999996</v>
          </cell>
          <cell r="P79">
            <v>2301838</v>
          </cell>
          <cell r="Q79">
            <v>0</v>
          </cell>
          <cell r="R79">
            <v>4740599.8236999996</v>
          </cell>
          <cell r="S79">
            <v>0</v>
          </cell>
          <cell r="T79">
            <v>-2301838</v>
          </cell>
          <cell r="U79">
            <v>4014334.4778</v>
          </cell>
          <cell r="V79">
            <v>708.60540000000003</v>
          </cell>
          <cell r="W79">
            <v>733.77139999999997</v>
          </cell>
          <cell r="X79">
            <v>6707.01</v>
          </cell>
          <cell r="Y79">
            <v>5665.12</v>
          </cell>
          <cell r="Z79">
            <v>5416.53</v>
          </cell>
          <cell r="AA79">
            <v>248.59</v>
          </cell>
        </row>
        <row r="80">
          <cell r="G80">
            <v>22559919.2819</v>
          </cell>
          <cell r="H80">
            <v>22559919.2819</v>
          </cell>
          <cell r="I80">
            <v>3974901.3245000001</v>
          </cell>
          <cell r="J80">
            <v>1704169</v>
          </cell>
          <cell r="K80">
            <v>2270732.3245000001</v>
          </cell>
          <cell r="L80">
            <v>435891.98</v>
          </cell>
          <cell r="M80">
            <v>3639.4227000000001</v>
          </cell>
          <cell r="N80">
            <v>1831200.9217999999</v>
          </cell>
          <cell r="O80">
            <v>9822987.7424999997</v>
          </cell>
          <cell r="P80">
            <v>3531557.0287000001</v>
          </cell>
          <cell r="Q80">
            <v>991112.46880000003</v>
          </cell>
          <cell r="R80">
            <v>5129901.3449999997</v>
          </cell>
          <cell r="S80">
            <v>-170416.9</v>
          </cell>
          <cell r="T80">
            <v>0</v>
          </cell>
          <cell r="U80">
            <v>8762030.2149</v>
          </cell>
          <cell r="V80">
            <v>460.46660000000003</v>
          </cell>
          <cell r="W80">
            <v>438.19099999999997</v>
          </cell>
          <cell r="X80">
            <v>39227.82</v>
          </cell>
          <cell r="Y80">
            <v>19028.59</v>
          </cell>
          <cell r="Z80">
            <v>18080.5</v>
          </cell>
          <cell r="AA80">
            <v>948.09</v>
          </cell>
        </row>
        <row r="81">
          <cell r="G81">
            <v>24271554.559</v>
          </cell>
          <cell r="H81">
            <v>24271554.559</v>
          </cell>
          <cell r="I81">
            <v>2235033.7488000002</v>
          </cell>
          <cell r="J81">
            <v>97089.66</v>
          </cell>
          <cell r="K81">
            <v>2137944.0888</v>
          </cell>
          <cell r="L81">
            <v>336602.57980000001</v>
          </cell>
          <cell r="M81">
            <v>6705.6297999999997</v>
          </cell>
          <cell r="N81">
            <v>1794635.8792000001</v>
          </cell>
          <cell r="O81">
            <v>6144647.7324999999</v>
          </cell>
          <cell r="P81">
            <v>2069131.55</v>
          </cell>
          <cell r="Q81">
            <v>373379.28499999997</v>
          </cell>
          <cell r="R81">
            <v>3702136.8975</v>
          </cell>
          <cell r="S81">
            <v>0</v>
          </cell>
          <cell r="T81">
            <v>0</v>
          </cell>
          <cell r="U81">
            <v>15891873.0777</v>
          </cell>
          <cell r="V81">
            <v>568.24419999999998</v>
          </cell>
          <cell r="W81">
            <v>530.98889999999994</v>
          </cell>
          <cell r="X81">
            <v>24950.2</v>
          </cell>
          <cell r="Y81">
            <v>27966.627499999999</v>
          </cell>
          <cell r="Z81">
            <v>27734.799999999999</v>
          </cell>
          <cell r="AA81">
            <v>231.82749999999999</v>
          </cell>
        </row>
        <row r="82">
          <cell r="G82">
            <v>12111474.986500001</v>
          </cell>
          <cell r="H82">
            <v>12111474.986500001</v>
          </cell>
          <cell r="I82">
            <v>227481.90220000001</v>
          </cell>
          <cell r="J82">
            <v>0</v>
          </cell>
          <cell r="K82">
            <v>227481.90220000001</v>
          </cell>
          <cell r="L82">
            <v>150459.13190000001</v>
          </cell>
          <cell r="M82">
            <v>2192.2141000000001</v>
          </cell>
          <cell r="N82">
            <v>74830.556200000006</v>
          </cell>
          <cell r="O82">
            <v>3515023.4980000001</v>
          </cell>
          <cell r="P82">
            <v>3416895</v>
          </cell>
          <cell r="Q82">
            <v>265409.848</v>
          </cell>
          <cell r="R82">
            <v>0</v>
          </cell>
          <cell r="S82">
            <v>167281.35</v>
          </cell>
          <cell r="T82">
            <v>0</v>
          </cell>
          <cell r="U82">
            <v>8368969.5862999996</v>
          </cell>
          <cell r="V82">
            <v>662.81730000000005</v>
          </cell>
          <cell r="W82">
            <v>659.10429999999997</v>
          </cell>
          <cell r="X82">
            <v>10986.86</v>
          </cell>
          <cell r="Y82">
            <v>12626.36</v>
          </cell>
          <cell r="Z82">
            <v>12626.36</v>
          </cell>
          <cell r="AA82">
            <v>0</v>
          </cell>
        </row>
        <row r="83">
          <cell r="G83">
            <v>9488774.4492000006</v>
          </cell>
          <cell r="H83">
            <v>9488774.4492000006</v>
          </cell>
          <cell r="I83">
            <v>511257.38299999997</v>
          </cell>
          <cell r="J83">
            <v>0</v>
          </cell>
          <cell r="K83">
            <v>511257.38299999997</v>
          </cell>
          <cell r="L83">
            <v>104035.579</v>
          </cell>
          <cell r="M83">
            <v>2686.6181000000001</v>
          </cell>
          <cell r="N83">
            <v>404535.18589999998</v>
          </cell>
          <cell r="O83">
            <v>2805071.1507000001</v>
          </cell>
          <cell r="P83">
            <v>2158615.2703</v>
          </cell>
          <cell r="Q83">
            <v>479304.59950000001</v>
          </cell>
          <cell r="R83">
            <v>167151.28090000001</v>
          </cell>
          <cell r="S83">
            <v>0</v>
          </cell>
          <cell r="T83">
            <v>0</v>
          </cell>
          <cell r="U83">
            <v>6172445.9155000001</v>
          </cell>
          <cell r="V83">
            <v>719.35490000000004</v>
          </cell>
          <cell r="W83">
            <v>697.12879999999996</v>
          </cell>
          <cell r="X83">
            <v>7137.0950000000003</v>
          </cell>
          <cell r="Y83">
            <v>8580.5300000000007</v>
          </cell>
          <cell r="Z83">
            <v>8580.5300000000007</v>
          </cell>
          <cell r="AA83">
            <v>0</v>
          </cell>
        </row>
        <row r="84">
          <cell r="G84">
            <v>7442573.8594000004</v>
          </cell>
          <cell r="H84">
            <v>7442573.8594000004</v>
          </cell>
          <cell r="I84">
            <v>707462.3014</v>
          </cell>
          <cell r="J84">
            <v>201587.06700000001</v>
          </cell>
          <cell r="K84">
            <v>505875.23440000002</v>
          </cell>
          <cell r="L84">
            <v>82121.358399999997</v>
          </cell>
          <cell r="M84">
            <v>1953.5026</v>
          </cell>
          <cell r="N84">
            <v>421800.37339999998</v>
          </cell>
          <cell r="O84">
            <v>2253430.2395000001</v>
          </cell>
          <cell r="P84">
            <v>995430</v>
          </cell>
          <cell r="Q84">
            <v>183703.66800000001</v>
          </cell>
          <cell r="R84">
            <v>1074296.5715000001</v>
          </cell>
          <cell r="S84">
            <v>0</v>
          </cell>
          <cell r="T84">
            <v>0</v>
          </cell>
          <cell r="U84">
            <v>4481681.3185000001</v>
          </cell>
          <cell r="V84">
            <v>652.50350000000003</v>
          </cell>
          <cell r="W84">
            <v>640.64769999999999</v>
          </cell>
          <cell r="X84">
            <v>5697.01</v>
          </cell>
          <cell r="Y84">
            <v>6868.44</v>
          </cell>
          <cell r="Z84">
            <v>6545.61</v>
          </cell>
          <cell r="AA84">
            <v>322.83</v>
          </cell>
        </row>
        <row r="85">
          <cell r="G85">
            <v>15176171.9099</v>
          </cell>
          <cell r="H85">
            <v>15176171.9099</v>
          </cell>
          <cell r="I85">
            <v>11352653.5286</v>
          </cell>
          <cell r="J85">
            <v>10798331.5897</v>
          </cell>
          <cell r="K85">
            <v>554321.93889999995</v>
          </cell>
          <cell r="L85">
            <v>551695.5466</v>
          </cell>
          <cell r="M85">
            <v>0</v>
          </cell>
          <cell r="N85">
            <v>2626.3923</v>
          </cell>
          <cell r="O85">
            <v>2600987.1105999998</v>
          </cell>
          <cell r="P85">
            <v>3785456.0521999998</v>
          </cell>
          <cell r="Q85">
            <v>314114.1054</v>
          </cell>
          <cell r="R85">
            <v>1120515.9029999999</v>
          </cell>
          <cell r="S85">
            <v>1394098.95</v>
          </cell>
          <cell r="T85">
            <v>-1225000</v>
          </cell>
          <cell r="U85">
            <v>1222531.2707</v>
          </cell>
          <cell r="W85">
            <v>0</v>
          </cell>
          <cell r="X85">
            <v>46743.79</v>
          </cell>
          <cell r="Y85">
            <v>0</v>
          </cell>
          <cell r="Z85">
            <v>0</v>
          </cell>
          <cell r="AA85">
            <v>0</v>
          </cell>
        </row>
        <row r="86">
          <cell r="I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Y86">
            <v>0</v>
          </cell>
        </row>
        <row r="87">
          <cell r="G87">
            <v>5277197.6774000004</v>
          </cell>
          <cell r="H87">
            <v>5277197.6774000004</v>
          </cell>
          <cell r="I87">
            <v>308258.90169999999</v>
          </cell>
          <cell r="J87">
            <v>0</v>
          </cell>
          <cell r="K87">
            <v>308258.90169999999</v>
          </cell>
          <cell r="L87">
            <v>62591.433199999999</v>
          </cell>
          <cell r="M87">
            <v>1409.0525</v>
          </cell>
          <cell r="N87">
            <v>244258.416</v>
          </cell>
          <cell r="O87">
            <v>1724100.2050000001</v>
          </cell>
          <cell r="P87">
            <v>1421387.987</v>
          </cell>
          <cell r="Q87">
            <v>302712.21799999999</v>
          </cell>
          <cell r="R87">
            <v>0</v>
          </cell>
          <cell r="S87">
            <v>0</v>
          </cell>
          <cell r="T87">
            <v>0</v>
          </cell>
          <cell r="U87">
            <v>3244838.5707</v>
          </cell>
          <cell r="V87">
            <v>627.53729999999996</v>
          </cell>
          <cell r="W87">
            <v>610.19960000000003</v>
          </cell>
          <cell r="X87">
            <v>4224.8</v>
          </cell>
          <cell r="Y87">
            <v>5170.75</v>
          </cell>
          <cell r="Z87">
            <v>5008</v>
          </cell>
          <cell r="AA87">
            <v>162.75</v>
          </cell>
        </row>
        <row r="88"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W88">
            <v>0</v>
          </cell>
          <cell r="Y88">
            <v>0</v>
          </cell>
        </row>
        <row r="89">
          <cell r="I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Y89">
            <v>0</v>
          </cell>
        </row>
        <row r="91">
          <cell r="G91">
            <v>10075324.5272</v>
          </cell>
          <cell r="H91">
            <v>10075324.5272</v>
          </cell>
          <cell r="I91">
            <v>4566167.8512000004</v>
          </cell>
          <cell r="J91">
            <v>4521433.4000000004</v>
          </cell>
          <cell r="K91">
            <v>44734.451200000003</v>
          </cell>
          <cell r="L91">
            <v>18195.307400000002</v>
          </cell>
          <cell r="M91">
            <v>0</v>
          </cell>
          <cell r="N91">
            <v>26539.143800000002</v>
          </cell>
          <cell r="O91">
            <v>5509156.6798</v>
          </cell>
          <cell r="P91">
            <v>0</v>
          </cell>
          <cell r="Q91">
            <v>0</v>
          </cell>
          <cell r="R91">
            <v>4635208.9198000003</v>
          </cell>
          <cell r="S91">
            <v>-873947.76</v>
          </cell>
          <cell r="T91">
            <v>0</v>
          </cell>
          <cell r="U91">
            <v>-3.8E-3</v>
          </cell>
          <cell r="W91">
            <v>0</v>
          </cell>
          <cell r="X91">
            <v>4899.0182000000004</v>
          </cell>
          <cell r="Y91">
            <v>0</v>
          </cell>
          <cell r="Z91">
            <v>0</v>
          </cell>
          <cell r="AA91">
            <v>0</v>
          </cell>
        </row>
        <row r="92">
          <cell r="G92">
            <v>12191596.4981</v>
          </cell>
          <cell r="H92">
            <v>12191596.4981</v>
          </cell>
          <cell r="I92">
            <v>4668602.0848000003</v>
          </cell>
          <cell r="J92">
            <v>4232040.7</v>
          </cell>
          <cell r="K92">
            <v>436561.3848</v>
          </cell>
          <cell r="L92">
            <v>110837.0126</v>
          </cell>
          <cell r="M92">
            <v>1946.8179</v>
          </cell>
          <cell r="N92">
            <v>323777.55430000002</v>
          </cell>
          <cell r="O92">
            <v>3036594.5743</v>
          </cell>
          <cell r="P92">
            <v>555416.89399999997</v>
          </cell>
          <cell r="Q92">
            <v>2481177.6803000001</v>
          </cell>
          <cell r="R92">
            <v>0</v>
          </cell>
          <cell r="S92">
            <v>0</v>
          </cell>
          <cell r="T92">
            <v>0</v>
          </cell>
          <cell r="U92">
            <v>4486399.8389999997</v>
          </cell>
          <cell r="V92">
            <v>747.70839999999998</v>
          </cell>
          <cell r="W92">
            <v>725.99350000000004</v>
          </cell>
          <cell r="X92">
            <v>7602.84</v>
          </cell>
          <cell r="Y92">
            <v>6000.2</v>
          </cell>
          <cell r="Z92">
            <v>5641</v>
          </cell>
          <cell r="AA92">
            <v>359.2</v>
          </cell>
        </row>
        <row r="93">
          <cell r="G93">
            <v>11709608.897700001</v>
          </cell>
          <cell r="H93">
            <v>11709608.897700001</v>
          </cell>
          <cell r="I93">
            <v>268069.0001</v>
          </cell>
          <cell r="J93">
            <v>0</v>
          </cell>
          <cell r="K93">
            <v>268069.0001</v>
          </cell>
          <cell r="L93">
            <v>78738.473800000007</v>
          </cell>
          <cell r="M93">
            <v>3501.4636</v>
          </cell>
          <cell r="N93">
            <v>185829.06270000001</v>
          </cell>
          <cell r="O93">
            <v>3491149.8872000002</v>
          </cell>
          <cell r="P93">
            <v>1695070.5015</v>
          </cell>
          <cell r="Q93">
            <v>654043.38009999995</v>
          </cell>
          <cell r="R93">
            <v>1142036.0056</v>
          </cell>
          <cell r="S93">
            <v>0</v>
          </cell>
          <cell r="T93">
            <v>0</v>
          </cell>
          <cell r="U93">
            <v>7950390.0104</v>
          </cell>
          <cell r="V93">
            <v>1210.8330000000001</v>
          </cell>
          <cell r="W93">
            <v>1193.2145</v>
          </cell>
          <cell r="X93">
            <v>5549.54</v>
          </cell>
          <cell r="Y93">
            <v>6566.05</v>
          </cell>
          <cell r="Z93">
            <v>6566.05</v>
          </cell>
          <cell r="AA93">
            <v>0</v>
          </cell>
        </row>
        <row r="94">
          <cell r="G94">
            <v>6263824.608</v>
          </cell>
          <cell r="H94">
            <v>6263824.608</v>
          </cell>
          <cell r="I94">
            <v>336799.97279999999</v>
          </cell>
          <cell r="J94">
            <v>0</v>
          </cell>
          <cell r="K94">
            <v>336799.97279999999</v>
          </cell>
          <cell r="L94">
            <v>70601.186900000001</v>
          </cell>
          <cell r="M94">
            <v>709.0548</v>
          </cell>
          <cell r="N94">
            <v>265489.73109999998</v>
          </cell>
          <cell r="O94">
            <v>4234608.5283000004</v>
          </cell>
          <cell r="P94">
            <v>0</v>
          </cell>
          <cell r="Q94">
            <v>0</v>
          </cell>
          <cell r="R94">
            <v>4234608.5283000004</v>
          </cell>
          <cell r="S94">
            <v>0</v>
          </cell>
          <cell r="T94">
            <v>0</v>
          </cell>
          <cell r="U94">
            <v>1692416.1069</v>
          </cell>
          <cell r="V94">
            <v>288.82350000000002</v>
          </cell>
          <cell r="W94">
            <v>270.7561</v>
          </cell>
          <cell r="X94">
            <v>4358.0200000000004</v>
          </cell>
          <cell r="Y94">
            <v>5859.69</v>
          </cell>
          <cell r="Z94">
            <v>5734.3</v>
          </cell>
          <cell r="AA94">
            <v>125.39</v>
          </cell>
        </row>
        <row r="95">
          <cell r="G95">
            <v>4439132.2289000005</v>
          </cell>
          <cell r="H95">
            <v>4439132.2289000005</v>
          </cell>
          <cell r="I95">
            <v>606117.6</v>
          </cell>
          <cell r="J95">
            <v>606117.6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3833014.6329000001</v>
          </cell>
          <cell r="P95">
            <v>809821</v>
          </cell>
          <cell r="Q95">
            <v>0</v>
          </cell>
          <cell r="R95">
            <v>3597080.7228999999</v>
          </cell>
          <cell r="S95">
            <v>0</v>
          </cell>
          <cell r="T95">
            <v>-573887.09</v>
          </cell>
          <cell r="U95">
            <v>-4.0000000000000001E-3</v>
          </cell>
          <cell r="W95">
            <v>0</v>
          </cell>
          <cell r="X95">
            <v>1093.1400000000001</v>
          </cell>
          <cell r="Y95">
            <v>0</v>
          </cell>
          <cell r="Z95">
            <v>0</v>
          </cell>
          <cell r="AA95">
            <v>0</v>
          </cell>
        </row>
        <row r="96">
          <cell r="G96">
            <v>1138796.1850000001</v>
          </cell>
          <cell r="H96">
            <v>1138796.1850000001</v>
          </cell>
          <cell r="I96">
            <v>776548.89</v>
          </cell>
          <cell r="J96">
            <v>776548.89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362247.29499999998</v>
          </cell>
          <cell r="P96">
            <v>0</v>
          </cell>
          <cell r="Q96">
            <v>0</v>
          </cell>
          <cell r="R96">
            <v>362247.29499999998</v>
          </cell>
          <cell r="S96">
            <v>0</v>
          </cell>
          <cell r="T96">
            <v>0</v>
          </cell>
          <cell r="U96">
            <v>0</v>
          </cell>
          <cell r="W96">
            <v>0</v>
          </cell>
          <cell r="X96">
            <v>79.8</v>
          </cell>
          <cell r="Y96">
            <v>0</v>
          </cell>
        </row>
        <row r="97">
          <cell r="G97">
            <v>2322394.1685000001</v>
          </cell>
          <cell r="H97">
            <v>2322394.1685000001</v>
          </cell>
          <cell r="I97">
            <v>493482</v>
          </cell>
          <cell r="J97">
            <v>493482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1828912.1684999999</v>
          </cell>
          <cell r="P97">
            <v>0</v>
          </cell>
          <cell r="Q97">
            <v>0</v>
          </cell>
          <cell r="R97">
            <v>2073286.1684999999</v>
          </cell>
          <cell r="S97">
            <v>244374</v>
          </cell>
          <cell r="T97">
            <v>0</v>
          </cell>
          <cell r="U97">
            <v>0</v>
          </cell>
          <cell r="W97">
            <v>0</v>
          </cell>
          <cell r="X97">
            <v>1219.6199999999999</v>
          </cell>
          <cell r="Y97">
            <v>0</v>
          </cell>
          <cell r="Z97">
            <v>0</v>
          </cell>
          <cell r="AA97">
            <v>0</v>
          </cell>
        </row>
        <row r="98">
          <cell r="G98">
            <v>4588937.5045999996</v>
          </cell>
          <cell r="H98">
            <v>4588937.5045999996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4588937.5045999996</v>
          </cell>
          <cell r="P98">
            <v>0</v>
          </cell>
          <cell r="Q98">
            <v>0</v>
          </cell>
          <cell r="R98">
            <v>4471302.2746000001</v>
          </cell>
          <cell r="S98">
            <v>-117635.23</v>
          </cell>
          <cell r="T98">
            <v>0</v>
          </cell>
          <cell r="U98">
            <v>0</v>
          </cell>
          <cell r="W98">
            <v>0</v>
          </cell>
          <cell r="X98">
            <v>1912.5039999999999</v>
          </cell>
          <cell r="Y98">
            <v>0</v>
          </cell>
          <cell r="Z98">
            <v>0</v>
          </cell>
          <cell r="AA98">
            <v>0</v>
          </cell>
        </row>
        <row r="99">
          <cell r="G99">
            <v>1651243.9957999999</v>
          </cell>
          <cell r="H99">
            <v>1651243.9957999999</v>
          </cell>
          <cell r="I99">
            <v>45898.885999999999</v>
          </cell>
          <cell r="J99">
            <v>0</v>
          </cell>
          <cell r="K99">
            <v>45898.885999999999</v>
          </cell>
          <cell r="L99">
            <v>12966.324699999999</v>
          </cell>
          <cell r="M99">
            <v>600.03269999999998</v>
          </cell>
          <cell r="N99">
            <v>32332.528600000001</v>
          </cell>
          <cell r="O99">
            <v>240818.8376</v>
          </cell>
          <cell r="P99">
            <v>183303.70319999999</v>
          </cell>
          <cell r="Q99">
            <v>57515.134400000003</v>
          </cell>
          <cell r="R99">
            <v>0</v>
          </cell>
          <cell r="S99">
            <v>0</v>
          </cell>
          <cell r="T99">
            <v>0</v>
          </cell>
          <cell r="U99">
            <v>1364526.2722</v>
          </cell>
          <cell r="V99">
            <v>1204.9861000000001</v>
          </cell>
          <cell r="W99">
            <v>1208.9801</v>
          </cell>
          <cell r="X99">
            <v>971.32</v>
          </cell>
          <cell r="Y99">
            <v>1132.4000000000001</v>
          </cell>
          <cell r="Z99">
            <v>1094.1400000000001</v>
          </cell>
          <cell r="AA99">
            <v>38.26</v>
          </cell>
        </row>
        <row r="100">
          <cell r="G100">
            <v>1798099.5819999999</v>
          </cell>
          <cell r="H100">
            <v>1798099.5819999999</v>
          </cell>
          <cell r="I100">
            <v>255883.29</v>
          </cell>
          <cell r="J100">
            <v>255883.29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1542216.2919999999</v>
          </cell>
          <cell r="P100">
            <v>0</v>
          </cell>
          <cell r="Q100">
            <v>0</v>
          </cell>
          <cell r="R100">
            <v>1393952.0319999999</v>
          </cell>
          <cell r="S100">
            <v>-148264.26</v>
          </cell>
          <cell r="T100">
            <v>0</v>
          </cell>
          <cell r="U100">
            <v>0</v>
          </cell>
          <cell r="W100">
            <v>0</v>
          </cell>
          <cell r="X100">
            <v>308.10000000000002</v>
          </cell>
          <cell r="Y100">
            <v>0</v>
          </cell>
          <cell r="Z100">
            <v>0</v>
          </cell>
          <cell r="AA100">
            <v>0</v>
          </cell>
        </row>
        <row r="101">
          <cell r="G101">
            <v>528428.48770000006</v>
          </cell>
          <cell r="H101">
            <v>528428.48770000006</v>
          </cell>
          <cell r="I101">
            <v>77351.865900000004</v>
          </cell>
          <cell r="J101">
            <v>77351.865900000004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451076.62180000002</v>
          </cell>
          <cell r="P101">
            <v>0</v>
          </cell>
          <cell r="Q101">
            <v>20798.7042</v>
          </cell>
          <cell r="R101">
            <v>283747.91759999999</v>
          </cell>
          <cell r="S101">
            <v>-146530</v>
          </cell>
          <cell r="T101">
            <v>0</v>
          </cell>
          <cell r="U101">
            <v>0</v>
          </cell>
          <cell r="W101">
            <v>0</v>
          </cell>
          <cell r="X101">
            <v>314.03199999999998</v>
          </cell>
          <cell r="Y101">
            <v>0</v>
          </cell>
          <cell r="Z101">
            <v>0</v>
          </cell>
          <cell r="AA101">
            <v>0</v>
          </cell>
        </row>
        <row r="103">
          <cell r="G103">
            <v>417647.245</v>
          </cell>
          <cell r="I103">
            <v>77739.176999999996</v>
          </cell>
          <cell r="K103">
            <v>77739.176999999996</v>
          </cell>
          <cell r="L103">
            <v>5016.4691000000003</v>
          </cell>
          <cell r="M103">
            <v>151.91069999999999</v>
          </cell>
          <cell r="N103">
            <v>72570.797200000001</v>
          </cell>
          <cell r="O103">
            <v>0</v>
          </cell>
          <cell r="P103">
            <v>0</v>
          </cell>
          <cell r="S103">
            <v>0</v>
          </cell>
          <cell r="T103">
            <v>0</v>
          </cell>
          <cell r="U103">
            <v>339908.06800000003</v>
          </cell>
          <cell r="V103">
            <v>752.00900000000001</v>
          </cell>
          <cell r="Y103">
            <v>452</v>
          </cell>
          <cell r="Z103">
            <v>452</v>
          </cell>
        </row>
        <row r="104">
          <cell r="G104">
            <v>0</v>
          </cell>
          <cell r="I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697.12879999999996</v>
          </cell>
          <cell r="Y104">
            <v>0</v>
          </cell>
        </row>
        <row r="105">
          <cell r="G105">
            <v>2087436.9701</v>
          </cell>
          <cell r="I105">
            <v>250958.76060000001</v>
          </cell>
          <cell r="K105">
            <v>250958.76060000001</v>
          </cell>
          <cell r="L105">
            <v>52170.738499999999</v>
          </cell>
          <cell r="M105">
            <v>820.75340000000006</v>
          </cell>
          <cell r="N105">
            <v>197967.26869999999</v>
          </cell>
          <cell r="O105">
            <v>0</v>
          </cell>
          <cell r="P105">
            <v>0</v>
          </cell>
          <cell r="S105">
            <v>0</v>
          </cell>
          <cell r="T105">
            <v>0</v>
          </cell>
          <cell r="U105">
            <v>1836478.2095000001</v>
          </cell>
          <cell r="V105">
            <v>530.98889999999994</v>
          </cell>
          <cell r="Y105">
            <v>3458.6</v>
          </cell>
          <cell r="Z105">
            <v>3458.6</v>
          </cell>
        </row>
        <row r="106">
          <cell r="G106">
            <v>704783.2574</v>
          </cell>
          <cell r="I106">
            <v>7781.299</v>
          </cell>
          <cell r="K106">
            <v>7781.299</v>
          </cell>
          <cell r="L106">
            <v>7469.7969999999996</v>
          </cell>
          <cell r="M106">
            <v>311.50200000000001</v>
          </cell>
          <cell r="N106">
            <v>0</v>
          </cell>
          <cell r="O106">
            <v>0</v>
          </cell>
          <cell r="P106">
            <v>0</v>
          </cell>
          <cell r="S106">
            <v>0</v>
          </cell>
          <cell r="T106">
            <v>0</v>
          </cell>
          <cell r="U106">
            <v>697001.9584</v>
          </cell>
          <cell r="V106">
            <v>653.23519999999996</v>
          </cell>
          <cell r="Y106">
            <v>1067</v>
          </cell>
          <cell r="Z106">
            <v>1067</v>
          </cell>
        </row>
        <row r="107">
          <cell r="G107">
            <v>2610650.0798999998</v>
          </cell>
          <cell r="I107">
            <v>164446.82999999999</v>
          </cell>
          <cell r="K107">
            <v>164446.82999999999</v>
          </cell>
          <cell r="L107">
            <v>28343.058000000001</v>
          </cell>
          <cell r="M107">
            <v>1093.2499</v>
          </cell>
          <cell r="N107">
            <v>135010.5221</v>
          </cell>
          <cell r="O107">
            <v>0</v>
          </cell>
          <cell r="P107">
            <v>0</v>
          </cell>
          <cell r="S107">
            <v>0</v>
          </cell>
          <cell r="T107">
            <v>0</v>
          </cell>
          <cell r="U107">
            <v>2446203.2499000002</v>
          </cell>
          <cell r="V107">
            <v>772.50149999999996</v>
          </cell>
          <cell r="Y107">
            <v>3166.6</v>
          </cell>
          <cell r="Z107">
            <v>3166.6</v>
          </cell>
        </row>
        <row r="108">
          <cell r="G108">
            <v>0</v>
          </cell>
          <cell r="I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577.53700000000003</v>
          </cell>
          <cell r="Y108">
            <v>0</v>
          </cell>
        </row>
        <row r="109">
          <cell r="G109">
            <v>9435252.7686000001</v>
          </cell>
          <cell r="I109">
            <v>2187012.3185999999</v>
          </cell>
          <cell r="K109">
            <v>2187012.3185999999</v>
          </cell>
          <cell r="L109">
            <v>275579.11349999998</v>
          </cell>
          <cell r="M109">
            <v>9461.2332000000006</v>
          </cell>
          <cell r="N109">
            <v>1901971.9719</v>
          </cell>
          <cell r="O109">
            <v>0</v>
          </cell>
          <cell r="S109">
            <v>0</v>
          </cell>
          <cell r="T109">
            <v>0</v>
          </cell>
          <cell r="U109">
            <v>7248240.4500000002</v>
          </cell>
          <cell r="V109">
            <v>682.83</v>
          </cell>
          <cell r="Y109">
            <v>10615</v>
          </cell>
          <cell r="Z109">
            <v>10615</v>
          </cell>
        </row>
        <row r="110">
          <cell r="G110">
            <v>94228.175499999998</v>
          </cell>
          <cell r="I110">
            <v>0</v>
          </cell>
          <cell r="K110">
            <v>0</v>
          </cell>
          <cell r="L110">
            <v>0</v>
          </cell>
          <cell r="M110">
            <v>0</v>
          </cell>
          <cell r="O110">
            <v>0</v>
          </cell>
          <cell r="S110">
            <v>0</v>
          </cell>
          <cell r="T110">
            <v>0</v>
          </cell>
          <cell r="U110">
            <v>94228.175499999998</v>
          </cell>
          <cell r="V110">
            <v>534.08249999999998</v>
          </cell>
          <cell r="Y110">
            <v>176.43</v>
          </cell>
          <cell r="Z110">
            <v>176.43</v>
          </cell>
        </row>
        <row r="111">
          <cell r="G111">
            <v>1089903.1140000001</v>
          </cell>
          <cell r="I111">
            <v>0</v>
          </cell>
          <cell r="K111">
            <v>0</v>
          </cell>
          <cell r="L111">
            <v>0</v>
          </cell>
          <cell r="M111">
            <v>0</v>
          </cell>
          <cell r="O111">
            <v>0</v>
          </cell>
          <cell r="S111">
            <v>0</v>
          </cell>
          <cell r="T111">
            <v>0</v>
          </cell>
          <cell r="U111">
            <v>1089903.1140000001</v>
          </cell>
          <cell r="V111">
            <v>777.78</v>
          </cell>
          <cell r="Y111">
            <v>1401.3</v>
          </cell>
          <cell r="Z111">
            <v>1401.3</v>
          </cell>
        </row>
      </sheetData>
      <sheetData sheetId="1"/>
      <sheetData sheetId="2"/>
      <sheetData sheetId="3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Инструкция"/>
      <sheetName val="Заголовок"/>
      <sheetName val="Справочник"/>
      <sheetName val="Справочники"/>
      <sheetName val="сбыт2008"/>
      <sheetName val="Сбыт2009"/>
      <sheetName val="Сбыт2010"/>
      <sheetName val="сети2008"/>
      <sheetName val="Сети2009"/>
      <sheetName val="Сети2010"/>
      <sheetName val="ЭСО"/>
      <sheetName val="Рег генер2008"/>
      <sheetName val="Рег генер2009"/>
      <sheetName val="Рег генер2010"/>
      <sheetName val="Баланс ээ"/>
      <sheetName val="Баланс ээ2009"/>
      <sheetName val="Баланс мощности"/>
      <sheetName val="Баланс мощности2009"/>
      <sheetName val="Свод2008"/>
      <sheetName val="Свод 2009"/>
      <sheetName val="Свод 2010"/>
      <sheetName val="Титул"/>
      <sheetName val="Прил 1"/>
      <sheetName val="Прил 2"/>
      <sheetName val="Прил 3"/>
      <sheetName val="regs"/>
      <sheetName val="Регионы"/>
      <sheetName val="Лист1"/>
      <sheetName val="Лист2"/>
    </sheetNames>
    <sheetDataSet>
      <sheetData sheetId="0"/>
      <sheetData sheetId="1">
        <row r="15">
          <cell r="B15">
            <v>2006</v>
          </cell>
        </row>
      </sheetData>
      <sheetData sheetId="2"/>
      <sheetData sheetId="3"/>
      <sheetData sheetId="4">
        <row r="15">
          <cell r="B15" t="str">
            <v>ИНН</v>
          </cell>
          <cell r="C15" t="str">
            <v>Название</v>
          </cell>
          <cell r="D15" t="str">
            <v>Старое</v>
          </cell>
        </row>
        <row r="16">
          <cell r="B16" t="str">
            <v>3445071523</v>
          </cell>
          <cell r="C16" t="str">
            <v>ОАО "Волгоградэнергосбыт"</v>
          </cell>
          <cell r="D16" t="str">
            <v>ОАО "Волгоградэнергосбыт"</v>
          </cell>
        </row>
        <row r="17">
          <cell r="B17" t="str">
            <v>3443062227</v>
          </cell>
          <cell r="C17" t="str">
            <v>ООО "Волгоградоблэлектросбыт"</v>
          </cell>
          <cell r="D17" t="str">
            <v>ООО "Волгоградоблэлектросбыт"</v>
          </cell>
        </row>
        <row r="18">
          <cell r="B18" t="str">
            <v>3435901920</v>
          </cell>
          <cell r="C18" t="str">
            <v>МУП "Волжский энергосбыт"</v>
          </cell>
          <cell r="D18" t="str">
            <v>ООО "Оптовая электрическая компания"</v>
          </cell>
        </row>
        <row r="19">
          <cell r="B19" t="str">
            <v>3442080664</v>
          </cell>
          <cell r="C19" t="str">
            <v>ООО "РЭС-Энергосбыт"</v>
          </cell>
          <cell r="D19" t="str">
            <v>ООО "РЭС-Энергосбыт"</v>
          </cell>
        </row>
        <row r="59">
          <cell r="H59" t="str">
            <v>3441016680</v>
          </cell>
          <cell r="I59" t="str">
            <v>ЗАО "Завод ЖБИ № 2-пр."</v>
          </cell>
          <cell r="J59" t="str">
            <v>0</v>
          </cell>
        </row>
      </sheetData>
      <sheetData sheetId="5"/>
      <sheetData sheetId="6"/>
      <sheetData sheetId="7"/>
      <sheetData sheetId="8"/>
      <sheetData sheetId="9">
        <row r="8">
          <cell r="H8">
            <v>911857</v>
          </cell>
          <cell r="L8">
            <v>18807.7</v>
          </cell>
        </row>
        <row r="9">
          <cell r="H9">
            <v>984.78</v>
          </cell>
          <cell r="L9">
            <v>20.95</v>
          </cell>
        </row>
        <row r="11">
          <cell r="U11">
            <v>0</v>
          </cell>
        </row>
        <row r="12">
          <cell r="U12">
            <v>0</v>
          </cell>
        </row>
        <row r="14">
          <cell r="I14">
            <v>324422.2</v>
          </cell>
          <cell r="J14">
            <v>83520.7</v>
          </cell>
          <cell r="K14">
            <v>171606.3</v>
          </cell>
          <cell r="L14">
            <v>15759.7</v>
          </cell>
          <cell r="M14">
            <v>268.5</v>
          </cell>
          <cell r="N14">
            <v>1887.6</v>
          </cell>
          <cell r="O14">
            <v>8.3000000000000007</v>
          </cell>
          <cell r="P14">
            <v>412</v>
          </cell>
          <cell r="Q14">
            <v>7190.9</v>
          </cell>
          <cell r="R14">
            <v>24.1</v>
          </cell>
          <cell r="S14">
            <v>277.8</v>
          </cell>
          <cell r="T14">
            <v>1189.8</v>
          </cell>
          <cell r="U14">
            <v>10536.4</v>
          </cell>
          <cell r="V14">
            <v>575</v>
          </cell>
          <cell r="W14">
            <v>15278.2</v>
          </cell>
          <cell r="X14">
            <v>22.2</v>
          </cell>
          <cell r="Y14">
            <v>398.5</v>
          </cell>
          <cell r="Z14">
            <v>2263</v>
          </cell>
          <cell r="AA14">
            <v>16306</v>
          </cell>
          <cell r="AB14">
            <v>584.6</v>
          </cell>
          <cell r="AC14">
            <v>296.3</v>
          </cell>
          <cell r="AD14">
            <v>37</v>
          </cell>
          <cell r="AE14">
            <v>23.1</v>
          </cell>
          <cell r="AF14">
            <v>30.2</v>
          </cell>
          <cell r="AG14">
            <v>13.9</v>
          </cell>
          <cell r="AH14">
            <v>9698.4</v>
          </cell>
          <cell r="AI14">
            <v>46.3</v>
          </cell>
          <cell r="AJ14">
            <v>9510.2000000000007</v>
          </cell>
          <cell r="AK14">
            <v>350</v>
          </cell>
          <cell r="AL14">
            <v>2382.6</v>
          </cell>
          <cell r="AM14">
            <v>314.8</v>
          </cell>
          <cell r="AN14">
            <v>2251.5</v>
          </cell>
          <cell r="AO14">
            <v>3.74</v>
          </cell>
          <cell r="AP14">
            <v>1557.6</v>
          </cell>
          <cell r="AQ14">
            <v>374.1</v>
          </cell>
          <cell r="AR14">
            <v>1777.8</v>
          </cell>
          <cell r="AS14">
            <v>7055.7</v>
          </cell>
          <cell r="AT14">
            <v>5416.8</v>
          </cell>
          <cell r="AU14">
            <v>23405.1</v>
          </cell>
        </row>
        <row r="15">
          <cell r="I15">
            <v>350.36700000000002</v>
          </cell>
          <cell r="J15">
            <v>90.2</v>
          </cell>
          <cell r="K15">
            <v>185.3</v>
          </cell>
          <cell r="L15">
            <v>17.02</v>
          </cell>
          <cell r="M15">
            <v>0.28999999999999998</v>
          </cell>
          <cell r="N15">
            <v>4.29</v>
          </cell>
          <cell r="O15">
            <v>8.9999999999999993E-3</v>
          </cell>
          <cell r="P15">
            <v>0.44500000000000001</v>
          </cell>
          <cell r="Q15">
            <v>7.766</v>
          </cell>
          <cell r="R15">
            <v>2.5999999999999999E-2</v>
          </cell>
          <cell r="S15">
            <v>0.3</v>
          </cell>
          <cell r="T15">
            <v>1.2849999999999999</v>
          </cell>
          <cell r="U15">
            <v>11.4</v>
          </cell>
          <cell r="V15">
            <v>0.621</v>
          </cell>
          <cell r="W15">
            <v>16.5</v>
          </cell>
          <cell r="X15">
            <v>2.4E-2</v>
          </cell>
          <cell r="Y15">
            <v>0.43</v>
          </cell>
          <cell r="Z15">
            <v>2.444</v>
          </cell>
          <cell r="AA15">
            <v>17.61</v>
          </cell>
          <cell r="AB15">
            <v>0.63100000000000001</v>
          </cell>
          <cell r="AC15">
            <v>0.32</v>
          </cell>
          <cell r="AD15">
            <v>0.04</v>
          </cell>
          <cell r="AE15">
            <v>2.5000000000000001E-2</v>
          </cell>
          <cell r="AF15">
            <v>3.3000000000000002E-2</v>
          </cell>
          <cell r="AG15">
            <v>1.4999999999999999E-2</v>
          </cell>
          <cell r="AH15">
            <v>10.47</v>
          </cell>
          <cell r="AI15">
            <v>0.05</v>
          </cell>
          <cell r="AJ15">
            <v>10.593999999999999</v>
          </cell>
          <cell r="AK15">
            <v>0.378</v>
          </cell>
          <cell r="AL15">
            <v>2.6539999999999999</v>
          </cell>
          <cell r="AM15">
            <v>0.34</v>
          </cell>
          <cell r="AN15">
            <v>2.508</v>
          </cell>
          <cell r="AO15">
            <v>4.0000000000000001E-3</v>
          </cell>
          <cell r="AP15">
            <v>1.7350000000000001</v>
          </cell>
          <cell r="AQ15">
            <v>0.40400000000000003</v>
          </cell>
          <cell r="AR15">
            <v>1.92</v>
          </cell>
          <cell r="AS15">
            <v>7.62</v>
          </cell>
          <cell r="AT15">
            <v>5.85</v>
          </cell>
          <cell r="AU15">
            <v>24.684999999999999</v>
          </cell>
        </row>
        <row r="17">
          <cell r="H17">
            <v>30014.799999999999</v>
          </cell>
          <cell r="J17">
            <v>1326.442</v>
          </cell>
          <cell r="K17">
            <v>26009.47</v>
          </cell>
          <cell r="L17">
            <v>6823</v>
          </cell>
          <cell r="M17">
            <v>200.7</v>
          </cell>
          <cell r="Q17">
            <v>560.26</v>
          </cell>
          <cell r="S17">
            <v>74</v>
          </cell>
          <cell r="AN17">
            <v>231.75</v>
          </cell>
          <cell r="AQ17">
            <v>12.003</v>
          </cell>
          <cell r="AS17">
            <v>241.9</v>
          </cell>
        </row>
        <row r="18">
          <cell r="H18">
            <v>742770</v>
          </cell>
          <cell r="I18">
            <v>69060.100000000006</v>
          </cell>
          <cell r="J18">
            <v>64634.82</v>
          </cell>
          <cell r="K18">
            <v>212538.14</v>
          </cell>
          <cell r="L18">
            <v>50559.77</v>
          </cell>
          <cell r="M18">
            <v>288</v>
          </cell>
          <cell r="N18">
            <v>4729.3999999999996</v>
          </cell>
          <cell r="O18">
            <v>312</v>
          </cell>
          <cell r="Q18">
            <v>4234.47</v>
          </cell>
          <cell r="R18">
            <v>108</v>
          </cell>
          <cell r="S18">
            <v>1186.0999999999999</v>
          </cell>
          <cell r="T18">
            <v>699.8</v>
          </cell>
          <cell r="U18">
            <v>1771.2</v>
          </cell>
          <cell r="V18">
            <v>606</v>
          </cell>
          <cell r="W18">
            <v>3600.7</v>
          </cell>
          <cell r="X18">
            <v>60</v>
          </cell>
          <cell r="Z18">
            <v>799</v>
          </cell>
          <cell r="AA18">
            <v>16118.9</v>
          </cell>
          <cell r="AB18">
            <v>612</v>
          </cell>
          <cell r="AC18">
            <v>348.2</v>
          </cell>
          <cell r="AD18">
            <v>270</v>
          </cell>
          <cell r="AE18">
            <v>9.6</v>
          </cell>
          <cell r="AF18">
            <v>197.8</v>
          </cell>
          <cell r="AG18">
            <v>80.7</v>
          </cell>
          <cell r="AH18">
            <v>8763.49</v>
          </cell>
          <cell r="AI18">
            <v>108</v>
          </cell>
          <cell r="AJ18">
            <v>2172.8000000000002</v>
          </cell>
          <cell r="AK18">
            <v>533.9</v>
          </cell>
          <cell r="AL18">
            <v>860.86</v>
          </cell>
          <cell r="AM18">
            <v>139.30000000000001</v>
          </cell>
          <cell r="AN18">
            <v>2056.75</v>
          </cell>
          <cell r="AO18">
            <v>66.87</v>
          </cell>
          <cell r="AP18">
            <v>533.5</v>
          </cell>
          <cell r="AQ18">
            <v>510.41</v>
          </cell>
          <cell r="AS18">
            <v>4092</v>
          </cell>
          <cell r="AT18">
            <v>3600</v>
          </cell>
        </row>
        <row r="19">
          <cell r="H19">
            <v>193120.2</v>
          </cell>
          <cell r="I19">
            <v>18093.8</v>
          </cell>
          <cell r="J19">
            <v>17063.59</v>
          </cell>
          <cell r="K19">
            <v>56110.07</v>
          </cell>
          <cell r="L19">
            <v>13145.54</v>
          </cell>
          <cell r="M19">
            <v>107.7</v>
          </cell>
          <cell r="N19">
            <v>1239.0999999999999</v>
          </cell>
          <cell r="O19">
            <v>111.1</v>
          </cell>
          <cell r="Q19">
            <v>1109.43</v>
          </cell>
          <cell r="R19">
            <v>28.5</v>
          </cell>
          <cell r="S19">
            <v>425.9</v>
          </cell>
          <cell r="T19">
            <v>184.1</v>
          </cell>
          <cell r="U19">
            <v>460.512</v>
          </cell>
          <cell r="V19">
            <v>166.65</v>
          </cell>
          <cell r="W19">
            <v>961.4</v>
          </cell>
          <cell r="X19">
            <v>15.8</v>
          </cell>
          <cell r="Z19">
            <v>208</v>
          </cell>
          <cell r="AA19">
            <v>4190.8999999999996</v>
          </cell>
          <cell r="AB19">
            <v>160.9</v>
          </cell>
          <cell r="AC19">
            <v>128.19999999999999</v>
          </cell>
          <cell r="AD19">
            <v>70.2</v>
          </cell>
          <cell r="AE19">
            <v>3.5</v>
          </cell>
          <cell r="AF19">
            <v>51.4</v>
          </cell>
          <cell r="AG19">
            <v>12.7</v>
          </cell>
          <cell r="AH19">
            <v>2278.5100000000002</v>
          </cell>
          <cell r="AI19">
            <v>28.1</v>
          </cell>
          <cell r="AJ19">
            <v>564.9</v>
          </cell>
          <cell r="AK19">
            <v>138.80000000000001</v>
          </cell>
          <cell r="AL19">
            <v>223.82</v>
          </cell>
          <cell r="AM19">
            <v>24.8</v>
          </cell>
          <cell r="AN19">
            <v>573.83000000000004</v>
          </cell>
          <cell r="AO19">
            <v>17.39</v>
          </cell>
          <cell r="AP19">
            <v>149.9</v>
          </cell>
          <cell r="AQ19">
            <v>137.30000000000001</v>
          </cell>
          <cell r="AS19">
            <v>1063.9000000000001</v>
          </cell>
          <cell r="AT19">
            <v>936</v>
          </cell>
        </row>
        <row r="20">
          <cell r="H20">
            <v>447661.5</v>
          </cell>
          <cell r="J20">
            <v>7215.6</v>
          </cell>
          <cell r="K20">
            <v>22757.67</v>
          </cell>
          <cell r="L20">
            <v>96147.77</v>
          </cell>
          <cell r="M20">
            <v>73.7</v>
          </cell>
          <cell r="O20">
            <v>2.2000000000000002</v>
          </cell>
          <cell r="Q20">
            <v>1753.06</v>
          </cell>
          <cell r="R20">
            <v>9.1999999999999993</v>
          </cell>
          <cell r="S20">
            <v>494</v>
          </cell>
          <cell r="T20">
            <v>90.9</v>
          </cell>
          <cell r="W20">
            <v>2359.1999999999998</v>
          </cell>
          <cell r="X20">
            <v>11.5</v>
          </cell>
          <cell r="Z20">
            <v>377</v>
          </cell>
          <cell r="AA20">
            <v>36483.9</v>
          </cell>
          <cell r="AC20">
            <v>176.8</v>
          </cell>
          <cell r="AD20">
            <v>20.5</v>
          </cell>
          <cell r="AE20">
            <v>2.2000000000000002</v>
          </cell>
          <cell r="AF20">
            <v>9.6999999999999993</v>
          </cell>
          <cell r="AG20">
            <v>22.3</v>
          </cell>
          <cell r="AH20">
            <v>209.5</v>
          </cell>
          <cell r="AI20">
            <v>22.4</v>
          </cell>
          <cell r="AJ20">
            <v>198.5</v>
          </cell>
          <cell r="AK20">
            <v>332.99</v>
          </cell>
          <cell r="AL20">
            <v>473.95</v>
          </cell>
          <cell r="AM20">
            <v>722.18</v>
          </cell>
          <cell r="AN20">
            <v>807.49</v>
          </cell>
          <cell r="AO20">
            <v>6.85</v>
          </cell>
          <cell r="AP20">
            <v>43.6</v>
          </cell>
          <cell r="AQ20">
            <v>57.71</v>
          </cell>
          <cell r="AS20">
            <v>1171.4000000000001</v>
          </cell>
          <cell r="AT20">
            <v>774</v>
          </cell>
        </row>
        <row r="27">
          <cell r="H27">
            <v>1498801</v>
          </cell>
          <cell r="AR27">
            <v>72734.89</v>
          </cell>
        </row>
        <row r="32">
          <cell r="H32">
            <v>850697.4</v>
          </cell>
          <cell r="I32">
            <v>200593.6</v>
          </cell>
          <cell r="J32">
            <v>48026.158000000003</v>
          </cell>
          <cell r="K32">
            <v>239925.48</v>
          </cell>
          <cell r="L32">
            <v>74429.53</v>
          </cell>
          <cell r="M32">
            <v>365.1</v>
          </cell>
          <cell r="N32">
            <v>6480.5</v>
          </cell>
          <cell r="O32">
            <v>71.8</v>
          </cell>
          <cell r="P32">
            <v>1546.7</v>
          </cell>
          <cell r="Q32">
            <v>15278.67</v>
          </cell>
          <cell r="R32">
            <v>23.2</v>
          </cell>
          <cell r="S32">
            <v>1269.2</v>
          </cell>
          <cell r="T32">
            <v>712.4</v>
          </cell>
          <cell r="U32">
            <v>29423.61</v>
          </cell>
          <cell r="V32">
            <v>855.59</v>
          </cell>
          <cell r="W32">
            <v>27492.9</v>
          </cell>
          <cell r="X32">
            <v>88.5</v>
          </cell>
          <cell r="Y32">
            <v>4568.5999999999995</v>
          </cell>
          <cell r="Z32">
            <v>2082</v>
          </cell>
          <cell r="AA32">
            <v>41679.699999999997</v>
          </cell>
          <cell r="AB32">
            <v>657.5</v>
          </cell>
          <cell r="AC32">
            <v>365.2</v>
          </cell>
          <cell r="AD32">
            <v>128.69999999999999</v>
          </cell>
          <cell r="AE32">
            <v>3</v>
          </cell>
          <cell r="AF32">
            <v>165.2</v>
          </cell>
          <cell r="AG32">
            <v>25.4</v>
          </cell>
          <cell r="AH32">
            <v>36290.21</v>
          </cell>
          <cell r="AI32">
            <v>109.6</v>
          </cell>
          <cell r="AJ32">
            <v>1384.3</v>
          </cell>
          <cell r="AK32">
            <v>1129.5999999999999</v>
          </cell>
          <cell r="AL32">
            <v>801</v>
          </cell>
          <cell r="AM32">
            <v>223</v>
          </cell>
          <cell r="AN32">
            <v>4772.8</v>
          </cell>
          <cell r="AO32">
            <v>23.99</v>
          </cell>
          <cell r="AP32">
            <v>1415.72</v>
          </cell>
          <cell r="AQ32">
            <v>1341.8219999999999</v>
          </cell>
          <cell r="AR32">
            <v>447.35</v>
          </cell>
          <cell r="AS32">
            <v>7367.3</v>
          </cell>
          <cell r="AT32">
            <v>2215.5700000000002</v>
          </cell>
          <cell r="AU32">
            <v>37515.160000000003</v>
          </cell>
        </row>
        <row r="35">
          <cell r="I35">
            <v>0</v>
          </cell>
        </row>
        <row r="39">
          <cell r="H39">
            <v>198000</v>
          </cell>
          <cell r="I39">
            <v>0</v>
          </cell>
          <cell r="J39">
            <v>17325</v>
          </cell>
          <cell r="K39">
            <v>15025</v>
          </cell>
          <cell r="L39">
            <v>7473</v>
          </cell>
          <cell r="W39">
            <v>2015.5</v>
          </cell>
        </row>
        <row r="41">
          <cell r="H41">
            <v>198000</v>
          </cell>
          <cell r="I41">
            <v>0</v>
          </cell>
          <cell r="J41">
            <v>17325</v>
          </cell>
          <cell r="K41">
            <v>15025</v>
          </cell>
          <cell r="L41">
            <v>7473</v>
          </cell>
          <cell r="W41">
            <v>2015.5</v>
          </cell>
          <cell r="AE41">
            <v>0</v>
          </cell>
          <cell r="AG41">
            <v>0</v>
          </cell>
          <cell r="AI41">
            <v>0</v>
          </cell>
          <cell r="AK41">
            <v>0</v>
          </cell>
          <cell r="AL41">
            <v>0</v>
          </cell>
        </row>
        <row r="42">
          <cell r="H42">
            <v>309785.09999999998</v>
          </cell>
          <cell r="I42">
            <v>10247.6</v>
          </cell>
          <cell r="J42">
            <v>5672.9</v>
          </cell>
          <cell r="K42">
            <v>40755.550000000003</v>
          </cell>
          <cell r="L42">
            <v>2713.55</v>
          </cell>
          <cell r="M42">
            <v>125</v>
          </cell>
          <cell r="N42">
            <v>473</v>
          </cell>
          <cell r="O42">
            <v>24.9</v>
          </cell>
          <cell r="P42">
            <v>98.2</v>
          </cell>
          <cell r="Q42">
            <v>871.57</v>
          </cell>
          <cell r="R42">
            <v>2.9</v>
          </cell>
          <cell r="S42">
            <v>325.3</v>
          </cell>
          <cell r="T42">
            <v>65.8</v>
          </cell>
          <cell r="U42">
            <v>1582.77</v>
          </cell>
          <cell r="V42">
            <v>17.3</v>
          </cell>
          <cell r="W42">
            <v>346.6</v>
          </cell>
          <cell r="X42">
            <v>2.6</v>
          </cell>
          <cell r="Z42">
            <v>281.89999999999998</v>
          </cell>
          <cell r="AA42">
            <v>1540.6</v>
          </cell>
          <cell r="AB42">
            <v>130.6</v>
          </cell>
          <cell r="AC42">
            <v>130</v>
          </cell>
          <cell r="AD42">
            <v>48.9</v>
          </cell>
          <cell r="AE42">
            <v>1.1000000000000001</v>
          </cell>
          <cell r="AF42">
            <v>71.599999999999994</v>
          </cell>
          <cell r="AG42">
            <v>8.5</v>
          </cell>
          <cell r="AH42">
            <v>36756.800000000003</v>
          </cell>
          <cell r="AI42">
            <v>78</v>
          </cell>
          <cell r="AJ42">
            <v>107.3</v>
          </cell>
          <cell r="AK42">
            <v>52.32</v>
          </cell>
          <cell r="AL42">
            <v>90.3</v>
          </cell>
          <cell r="AM42">
            <v>18.8</v>
          </cell>
          <cell r="AN42">
            <v>211.41</v>
          </cell>
          <cell r="AO42">
            <v>5.5940000000000003</v>
          </cell>
          <cell r="AP42">
            <v>106.7</v>
          </cell>
          <cell r="AQ42">
            <v>125.371</v>
          </cell>
          <cell r="AR42">
            <v>1925</v>
          </cell>
          <cell r="AS42">
            <v>474.7</v>
          </cell>
          <cell r="AT42">
            <v>820.95</v>
          </cell>
          <cell r="AU42">
            <v>4087</v>
          </cell>
        </row>
        <row r="43">
          <cell r="H43">
            <v>136565.79999999999</v>
          </cell>
          <cell r="I43">
            <v>2280.19</v>
          </cell>
          <cell r="J43">
            <v>7262.5</v>
          </cell>
          <cell r="K43">
            <v>16893.27</v>
          </cell>
          <cell r="L43">
            <v>3217</v>
          </cell>
          <cell r="O43">
            <v>7.9</v>
          </cell>
          <cell r="Q43">
            <v>275.23</v>
          </cell>
          <cell r="S43">
            <v>175.2</v>
          </cell>
          <cell r="T43">
            <v>26.8</v>
          </cell>
          <cell r="V43">
            <v>5.46</v>
          </cell>
          <cell r="W43">
            <v>745.9</v>
          </cell>
          <cell r="X43">
            <v>0.8</v>
          </cell>
          <cell r="Z43">
            <v>89</v>
          </cell>
          <cell r="AA43">
            <v>3350.7</v>
          </cell>
          <cell r="AC43">
            <v>47.8</v>
          </cell>
          <cell r="AE43">
            <v>0.6</v>
          </cell>
          <cell r="AF43">
            <v>2.2000000000000002</v>
          </cell>
          <cell r="AH43">
            <v>11607.4</v>
          </cell>
          <cell r="AI43">
            <v>48.6</v>
          </cell>
          <cell r="AJ43">
            <v>108.8</v>
          </cell>
          <cell r="AK43">
            <v>16.5</v>
          </cell>
          <cell r="AL43">
            <v>28.3</v>
          </cell>
          <cell r="AM43">
            <v>176.44</v>
          </cell>
          <cell r="AN43">
            <v>66.760000000000005</v>
          </cell>
          <cell r="AO43">
            <v>1.766</v>
          </cell>
          <cell r="AP43">
            <v>0</v>
          </cell>
          <cell r="AQ43">
            <v>44.21</v>
          </cell>
          <cell r="AS43">
            <v>267.10000000000002</v>
          </cell>
          <cell r="AT43">
            <v>259.25</v>
          </cell>
        </row>
        <row r="47">
          <cell r="H47">
            <v>15088.75</v>
          </cell>
          <cell r="I47">
            <v>1708.19</v>
          </cell>
          <cell r="J47">
            <v>382.33800000000002</v>
          </cell>
          <cell r="K47">
            <v>793.31</v>
          </cell>
          <cell r="L47">
            <v>917.54</v>
          </cell>
          <cell r="M47">
            <v>6.34</v>
          </cell>
          <cell r="O47">
            <v>1.8</v>
          </cell>
          <cell r="Q47">
            <v>349.12599999999998</v>
          </cell>
          <cell r="R47">
            <v>1.0289999999999999</v>
          </cell>
          <cell r="U47">
            <v>393.65</v>
          </cell>
          <cell r="V47">
            <v>12.58</v>
          </cell>
          <cell r="W47">
            <v>1184.4000000000001</v>
          </cell>
          <cell r="X47">
            <v>0.85</v>
          </cell>
          <cell r="Z47">
            <v>49</v>
          </cell>
          <cell r="AA47">
            <v>131.93</v>
          </cell>
          <cell r="AB47">
            <v>18.02</v>
          </cell>
          <cell r="AC47">
            <v>5.82</v>
          </cell>
          <cell r="AD47">
            <v>2.9</v>
          </cell>
          <cell r="AE47">
            <v>0.54</v>
          </cell>
          <cell r="AF47">
            <v>3.09</v>
          </cell>
          <cell r="AG47">
            <v>0.41</v>
          </cell>
          <cell r="AH47">
            <v>613.47</v>
          </cell>
          <cell r="AI47">
            <v>2.5099999999999998</v>
          </cell>
          <cell r="AJ47">
            <v>97.72</v>
          </cell>
          <cell r="AL47">
            <v>85.686000000000007</v>
          </cell>
          <cell r="AM47">
            <v>11.04</v>
          </cell>
          <cell r="AN47">
            <v>80</v>
          </cell>
          <cell r="AO47">
            <v>1.996</v>
          </cell>
          <cell r="AP47">
            <v>55.99</v>
          </cell>
          <cell r="AQ47">
            <v>13.066000000000001</v>
          </cell>
          <cell r="AR47">
            <v>579.26</v>
          </cell>
          <cell r="AS47">
            <v>137.50399999999999</v>
          </cell>
          <cell r="AT47">
            <v>109.17</v>
          </cell>
        </row>
        <row r="49">
          <cell r="H49">
            <v>15088.75</v>
          </cell>
          <cell r="J49">
            <v>382.3</v>
          </cell>
          <cell r="K49">
            <v>793.31</v>
          </cell>
          <cell r="L49">
            <v>917.54</v>
          </cell>
          <cell r="Q49">
            <v>349.12599999999998</v>
          </cell>
          <cell r="R49">
            <v>1.0289999999999999</v>
          </cell>
          <cell r="U49">
            <v>393.65</v>
          </cell>
          <cell r="W49">
            <v>1184.4000000000001</v>
          </cell>
          <cell r="AH49">
            <v>613.47</v>
          </cell>
          <cell r="AO49">
            <v>1.996</v>
          </cell>
          <cell r="AR49">
            <v>579.26</v>
          </cell>
        </row>
        <row r="50">
          <cell r="H50">
            <v>984.78</v>
          </cell>
          <cell r="I50">
            <v>350.37</v>
          </cell>
          <cell r="J50">
            <v>90.2</v>
          </cell>
          <cell r="K50">
            <v>185.33</v>
          </cell>
          <cell r="L50">
            <v>37.57</v>
          </cell>
          <cell r="Q50">
            <v>7.766</v>
          </cell>
          <cell r="R50">
            <v>2.64E-2</v>
          </cell>
          <cell r="W50">
            <v>16.5</v>
          </cell>
          <cell r="AH50">
            <v>10.47</v>
          </cell>
          <cell r="AO50">
            <v>4.0000000000000001E-3</v>
          </cell>
        </row>
      </sheetData>
      <sheetData sheetId="10"/>
      <sheetData sheetId="11">
        <row r="9">
          <cell r="F9">
            <v>831.91</v>
          </cell>
        </row>
      </sheetData>
      <sheetData sheetId="12"/>
      <sheetData sheetId="13">
        <row r="13">
          <cell r="F13">
            <v>1763.82</v>
          </cell>
        </row>
      </sheetData>
      <sheetData sheetId="14"/>
      <sheetData sheetId="15"/>
      <sheetData sheetId="16">
        <row r="12">
          <cell r="H12">
            <v>852.7</v>
          </cell>
        </row>
      </sheetData>
      <sheetData sheetId="17"/>
      <sheetData sheetId="18">
        <row r="12">
          <cell r="H12">
            <v>146.99</v>
          </cell>
        </row>
      </sheetData>
      <sheetData sheetId="19"/>
      <sheetData sheetId="20">
        <row r="5">
          <cell r="D5">
            <v>13537313.800000001</v>
          </cell>
        </row>
      </sheetData>
      <sheetData sheetId="21"/>
      <sheetData sheetId="22"/>
      <sheetData sheetId="23"/>
      <sheetData sheetId="24"/>
      <sheetData sheetId="25"/>
      <sheetData sheetId="26"/>
      <sheetData sheetId="27">
        <row r="1">
          <cell r="A1" t="str">
            <v>Выберите регион из списка…</v>
          </cell>
        </row>
        <row r="2">
          <cell r="A2" t="str">
            <v>Агинский Бурятский автономный округ</v>
          </cell>
        </row>
        <row r="3">
          <cell r="A3" t="str">
            <v>Алтайский край</v>
          </cell>
        </row>
        <row r="4">
          <cell r="A4" t="str">
            <v>Амурская область</v>
          </cell>
        </row>
        <row r="5">
          <cell r="A5" t="str">
            <v>Архангельская область</v>
          </cell>
        </row>
        <row r="6">
          <cell r="A6" t="str">
            <v>Астраханская область</v>
          </cell>
        </row>
        <row r="7">
          <cell r="A7" t="str">
            <v>г.Байконур</v>
          </cell>
        </row>
        <row r="8">
          <cell r="A8" t="str">
            <v>Белгородская область</v>
          </cell>
        </row>
        <row r="9">
          <cell r="A9" t="str">
            <v>Брянская область</v>
          </cell>
        </row>
        <row r="10">
          <cell r="A10" t="str">
            <v>Владимирская область</v>
          </cell>
        </row>
        <row r="11">
          <cell r="A11" t="str">
            <v>Волгоградская область</v>
          </cell>
        </row>
        <row r="12">
          <cell r="A12" t="str">
            <v>Вологодская область</v>
          </cell>
        </row>
        <row r="13">
          <cell r="A13" t="str">
            <v>Воронежская область</v>
          </cell>
        </row>
        <row r="14">
          <cell r="A14" t="str">
            <v>Еврейская автономная область</v>
          </cell>
        </row>
        <row r="15">
          <cell r="A15" t="str">
            <v>Ивановская область</v>
          </cell>
        </row>
        <row r="16">
          <cell r="A16" t="str">
            <v>Иркутская область</v>
          </cell>
        </row>
        <row r="17">
          <cell r="A17" t="str">
            <v>Кабардино-Балкарская республика</v>
          </cell>
        </row>
        <row r="18">
          <cell r="A18" t="str">
            <v>Калининградская область</v>
          </cell>
        </row>
        <row r="19">
          <cell r="A19" t="str">
            <v>Калужская область</v>
          </cell>
        </row>
        <row r="20">
          <cell r="A20" t="str">
            <v>Камчатская область</v>
          </cell>
        </row>
        <row r="21">
          <cell r="A21" t="str">
            <v>Карачаево-Черкесская республика</v>
          </cell>
        </row>
        <row r="22">
          <cell r="A22" t="str">
            <v>Кемеровская область</v>
          </cell>
        </row>
        <row r="23">
          <cell r="A23" t="str">
            <v>Кировская область</v>
          </cell>
        </row>
        <row r="24">
          <cell r="A24" t="str">
            <v>Корякский автономный округ</v>
          </cell>
        </row>
        <row r="25">
          <cell r="A25" t="str">
            <v>Костромская область</v>
          </cell>
        </row>
        <row r="26">
          <cell r="A26" t="str">
            <v>Краснодарский край</v>
          </cell>
        </row>
        <row r="27">
          <cell r="A27" t="str">
            <v>Красноярский край</v>
          </cell>
        </row>
        <row r="28">
          <cell r="A28" t="str">
            <v>Курганская область</v>
          </cell>
        </row>
        <row r="29">
          <cell r="A29" t="str">
            <v>Курская область</v>
          </cell>
        </row>
        <row r="30">
          <cell r="A30" t="str">
            <v>Ленинградская область</v>
          </cell>
        </row>
        <row r="31">
          <cell r="A31" t="str">
            <v>Липецкая область</v>
          </cell>
        </row>
        <row r="32">
          <cell r="A32" t="str">
            <v>Магаданская область</v>
          </cell>
        </row>
        <row r="33">
          <cell r="A33" t="str">
            <v>г. Москва</v>
          </cell>
        </row>
        <row r="34">
          <cell r="A34" t="str">
            <v>Московская область</v>
          </cell>
        </row>
        <row r="35">
          <cell r="A35" t="str">
            <v>Мурманская область</v>
          </cell>
        </row>
        <row r="36">
          <cell r="A36" t="str">
            <v>Ненецкий автономный округ</v>
          </cell>
        </row>
        <row r="37">
          <cell r="A37" t="str">
            <v>Нижегородская область</v>
          </cell>
        </row>
        <row r="38">
          <cell r="A38" t="str">
            <v>Новгородская область</v>
          </cell>
        </row>
        <row r="39">
          <cell r="A39" t="str">
            <v>Новосибирская область</v>
          </cell>
        </row>
        <row r="40">
          <cell r="A40" t="str">
            <v>Омская область</v>
          </cell>
        </row>
        <row r="41">
          <cell r="A41" t="str">
            <v>Оренбургская область</v>
          </cell>
        </row>
        <row r="42">
          <cell r="A42" t="str">
            <v>Орловская область</v>
          </cell>
        </row>
        <row r="43">
          <cell r="A43" t="str">
            <v>Пензенская область</v>
          </cell>
        </row>
        <row r="44">
          <cell r="A44" t="str">
            <v>Пермский край</v>
          </cell>
        </row>
        <row r="45">
          <cell r="A45" t="str">
            <v>Приморский край</v>
          </cell>
        </row>
        <row r="46">
          <cell r="A46" t="str">
            <v>Псковская область</v>
          </cell>
        </row>
        <row r="47">
          <cell r="A47" t="str">
            <v>Республика Адыгея</v>
          </cell>
        </row>
        <row r="48">
          <cell r="A48" t="str">
            <v>Республика Алтай</v>
          </cell>
        </row>
        <row r="49">
          <cell r="A49" t="str">
            <v>Республика Башкортостан</v>
          </cell>
        </row>
        <row r="50">
          <cell r="A50" t="str">
            <v>Республика Бурятия</v>
          </cell>
        </row>
        <row r="51">
          <cell r="A51" t="str">
            <v>Республика Дагестан</v>
          </cell>
        </row>
        <row r="52">
          <cell r="A52" t="str">
            <v>Республика Ингушетия</v>
          </cell>
        </row>
        <row r="53">
          <cell r="A53" t="str">
            <v>Республика Калмыкия</v>
          </cell>
        </row>
        <row r="54">
          <cell r="A54" t="str">
            <v>Республика Карелия</v>
          </cell>
        </row>
        <row r="55">
          <cell r="A55" t="str">
            <v>Республика Коми</v>
          </cell>
        </row>
        <row r="56">
          <cell r="A56" t="str">
            <v>Республика Марий Эл</v>
          </cell>
        </row>
        <row r="57">
          <cell r="A57" t="str">
            <v>Республика Мордовия</v>
          </cell>
        </row>
        <row r="58">
          <cell r="A58" t="str">
            <v>Республика Саха (Якутия)</v>
          </cell>
        </row>
        <row r="59">
          <cell r="A59" t="str">
            <v>Республика Северная Осетия-Алания</v>
          </cell>
        </row>
        <row r="60">
          <cell r="A60" t="str">
            <v>Республика Татарстан</v>
          </cell>
        </row>
        <row r="61">
          <cell r="A61" t="str">
            <v>Республика Тыва</v>
          </cell>
        </row>
        <row r="62">
          <cell r="A62" t="str">
            <v>Республика Хакасия</v>
          </cell>
        </row>
        <row r="63">
          <cell r="A63" t="str">
            <v>Ростовская область</v>
          </cell>
        </row>
        <row r="64">
          <cell r="A64" t="str">
            <v>Рязанская область</v>
          </cell>
        </row>
        <row r="65">
          <cell r="A65" t="str">
            <v>Самарская область</v>
          </cell>
        </row>
        <row r="66">
          <cell r="A66" t="str">
            <v>г.Санкт-Петербург</v>
          </cell>
        </row>
        <row r="67">
          <cell r="A67" t="str">
            <v>Саратовская область</v>
          </cell>
        </row>
        <row r="68">
          <cell r="A68" t="str">
            <v>Сахалинская область</v>
          </cell>
        </row>
        <row r="69">
          <cell r="A69" t="str">
            <v>Свердловская область</v>
          </cell>
        </row>
        <row r="70">
          <cell r="A70" t="str">
            <v>Смоленская область</v>
          </cell>
        </row>
        <row r="71">
          <cell r="A71" t="str">
            <v>Ставропольский край</v>
          </cell>
        </row>
        <row r="72">
          <cell r="A72" t="str">
            <v>Тамбовская область</v>
          </cell>
        </row>
        <row r="73">
          <cell r="A73" t="str">
            <v>Тверская область</v>
          </cell>
        </row>
        <row r="74">
          <cell r="A74" t="str">
            <v>Томская область</v>
          </cell>
        </row>
        <row r="75">
          <cell r="A75" t="str">
            <v>Тульская область</v>
          </cell>
        </row>
        <row r="76">
          <cell r="A76" t="str">
            <v>Тюменская область</v>
          </cell>
        </row>
        <row r="77">
          <cell r="A77" t="str">
            <v>Удмуртская республика</v>
          </cell>
        </row>
        <row r="78">
          <cell r="A78" t="str">
            <v>Ульяновская область</v>
          </cell>
        </row>
        <row r="79">
          <cell r="A79" t="str">
            <v>Усть-Ордынский Бурятский автономный округ</v>
          </cell>
        </row>
        <row r="80">
          <cell r="A80" t="str">
            <v>Хабаровский край</v>
          </cell>
        </row>
        <row r="81">
          <cell r="A81" t="str">
            <v>Ханты-Мансийский автономный округ</v>
          </cell>
        </row>
        <row r="82">
          <cell r="A82" t="str">
            <v>Челябинская область</v>
          </cell>
        </row>
        <row r="83">
          <cell r="A83" t="str">
            <v>Чеченская республика</v>
          </cell>
        </row>
        <row r="84">
          <cell r="A84" t="str">
            <v>Читинская область</v>
          </cell>
        </row>
        <row r="85">
          <cell r="A85" t="str">
            <v>Чувашская республика</v>
          </cell>
        </row>
        <row r="86">
          <cell r="A86" t="str">
            <v>Чукотский автономный округ</v>
          </cell>
        </row>
        <row r="87">
          <cell r="A87" t="str">
            <v>Ямало-Ненецкий автономный округ</v>
          </cell>
        </row>
        <row r="88">
          <cell r="A88" t="str">
            <v>Ярославская область</v>
          </cell>
        </row>
      </sheetData>
      <sheetData sheetId="28"/>
      <sheetData sheetId="29"/>
      <sheetData sheetId="30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0"/>
      <sheetName val="1"/>
      <sheetName val="2"/>
      <sheetName val="3"/>
      <sheetName val="4"/>
      <sheetName val="4.1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Регионы"/>
      <sheetName val="перекрестка"/>
      <sheetName val="18.2"/>
      <sheetName val="21.3"/>
      <sheetName val="2.3"/>
      <sheetName val="P2.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>
        <row r="6">
          <cell r="A6" t="str">
            <v>&lt;Учебное заведение 1&gt;</v>
          </cell>
          <cell r="B6" t="str">
            <v>тыс.руб.</v>
          </cell>
          <cell r="C6" t="str">
            <v>1</v>
          </cell>
          <cell r="D6" t="str">
            <v>&lt;Учебное заведение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A8" t="str">
            <v>договор № ___ от ____</v>
          </cell>
          <cell r="B8" t="str">
            <v>тыс.руб.</v>
          </cell>
          <cell r="C8" t="str">
            <v>2</v>
          </cell>
          <cell r="D8" t="str">
            <v>&lt;Учебное заведение 1&gt;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10">
          <cell r="A10" t="str">
            <v>&lt;Учебное заведение 2&gt;</v>
          </cell>
          <cell r="B10" t="str">
            <v>тыс.руб.</v>
          </cell>
          <cell r="C10" t="str">
            <v>1</v>
          </cell>
          <cell r="D10" t="str">
            <v>&lt;Учебное заведение 2&gt;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2">
          <cell r="A12" t="str">
            <v>договор № ___ от ____</v>
          </cell>
          <cell r="B12" t="str">
            <v>тыс.руб.</v>
          </cell>
          <cell r="C12" t="str">
            <v>2</v>
          </cell>
          <cell r="D12" t="str">
            <v>&lt;Учебное заведение 2&gt;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4">
          <cell r="A14" t="str">
            <v>&lt;Учебное заведение 3&gt;</v>
          </cell>
          <cell r="B14" t="str">
            <v>тыс.руб.</v>
          </cell>
          <cell r="C14" t="str">
            <v>1</v>
          </cell>
          <cell r="D14" t="str">
            <v>&lt;Учебное заведение 3&gt;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A16" t="str">
            <v>договор № ___ от ____</v>
          </cell>
          <cell r="B16" t="str">
            <v>тыс.руб.</v>
          </cell>
          <cell r="C16" t="str">
            <v>2</v>
          </cell>
          <cell r="D16" t="str">
            <v>&lt;Учебное заведение 3&gt;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20">
          <cell r="A20" t="str">
            <v>договор № ___ от ____</v>
          </cell>
        </row>
        <row r="24">
          <cell r="A24" t="str">
            <v>договор № ___ от ____</v>
          </cell>
        </row>
        <row r="28">
          <cell r="A28" t="str">
            <v>договор № ___ от ____</v>
          </cell>
        </row>
        <row r="32">
          <cell r="A32" t="str">
            <v>договор № ___ от ____</v>
          </cell>
        </row>
        <row r="36">
          <cell r="A36" t="str">
            <v>договор № ___ от ____</v>
          </cell>
        </row>
        <row r="40">
          <cell r="A40" t="str">
            <v>договор № ___ от ____</v>
          </cell>
        </row>
        <row r="42">
          <cell r="A42" t="str">
            <v>&lt;Учебное заведение&gt;</v>
          </cell>
          <cell r="B42" t="str">
            <v>тыс.руб.</v>
          </cell>
          <cell r="C42" t="str">
            <v>1</v>
          </cell>
          <cell r="D42" t="str">
            <v>&lt;Учебное заведение&gt;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4">
          <cell r="A44" t="str">
            <v>договор № ___ от ____</v>
          </cell>
          <cell r="B44" t="str">
            <v>тыс.руб.</v>
          </cell>
          <cell r="C44" t="str">
            <v>2</v>
          </cell>
          <cell r="D44" t="str">
            <v>&lt;Учебное заведение&gt;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6">
          <cell r="A46" t="str">
            <v>&lt;Учебное заведение&gt;</v>
          </cell>
          <cell r="B46" t="str">
            <v>тыс.руб.</v>
          </cell>
          <cell r="C46" t="str">
            <v>1</v>
          </cell>
          <cell r="D46" t="str">
            <v>&lt;Учебное заведение&gt;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8">
          <cell r="A48" t="str">
            <v>договор № ___ от ____</v>
          </cell>
          <cell r="B48" t="str">
            <v>тыс.руб.</v>
          </cell>
          <cell r="C48" t="str">
            <v>2</v>
          </cell>
          <cell r="D48" t="str">
            <v>&lt;Учебное заведение&gt;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</row>
        <row r="50">
          <cell r="A50" t="str">
            <v>&lt;Учебное заведение&gt;</v>
          </cell>
          <cell r="B50" t="str">
            <v>тыс.руб.</v>
          </cell>
          <cell r="C50" t="str">
            <v>1</v>
          </cell>
          <cell r="D50" t="str">
            <v>&lt;Учебное заведение&gt;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2">
          <cell r="A52" t="str">
            <v>договор № ___ от ____</v>
          </cell>
          <cell r="B52" t="str">
            <v>тыс.руб.</v>
          </cell>
          <cell r="C52" t="str">
            <v>2</v>
          </cell>
          <cell r="D52" t="str">
            <v>&lt;Учебное заведение&gt;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</row>
        <row r="56">
          <cell r="A56" t="str">
            <v>договор № ___ от ____</v>
          </cell>
        </row>
        <row r="60">
          <cell r="A60" t="str">
            <v>договор № ___ от ____</v>
          </cell>
        </row>
        <row r="62">
          <cell r="A62" t="str">
            <v>&lt;Учебное заведение&gt;</v>
          </cell>
          <cell r="B62" t="str">
            <v>тыс.руб.</v>
          </cell>
          <cell r="C62" t="str">
            <v>1</v>
          </cell>
          <cell r="D62" t="str">
            <v>&lt;Учебное заведение&gt;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4">
          <cell r="A64" t="str">
            <v>договор № ___ от ____</v>
          </cell>
          <cell r="B64" t="str">
            <v>тыс.руб.</v>
          </cell>
          <cell r="C64" t="str">
            <v>2</v>
          </cell>
          <cell r="D64" t="str">
            <v>&lt;Учебное заведение&gt;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8">
          <cell r="A68" t="str">
            <v>договор № ___ от ____</v>
          </cell>
        </row>
        <row r="70">
          <cell r="A70" t="str">
            <v>&lt;Учебное заведение&gt;</v>
          </cell>
          <cell r="B70" t="str">
            <v>тыс.руб.</v>
          </cell>
          <cell r="C70" t="str">
            <v>1</v>
          </cell>
          <cell r="D70" t="str">
            <v>&lt;Учебное заведение&gt;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</row>
        <row r="72">
          <cell r="A72" t="str">
            <v>договор № ___ от ____</v>
          </cell>
          <cell r="B72" t="str">
            <v>тыс.руб.</v>
          </cell>
          <cell r="C72" t="str">
            <v>2</v>
          </cell>
          <cell r="D72" t="str">
            <v>&lt;Учебное заведение&gt;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</row>
        <row r="74">
          <cell r="A74" t="str">
            <v>&lt;Учебное заведение&gt;</v>
          </cell>
          <cell r="B74" t="str">
            <v>тыс.руб.</v>
          </cell>
          <cell r="C74" t="str">
            <v>1</v>
          </cell>
          <cell r="D74" t="str">
            <v>&lt;Учебное заведение&gt;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</row>
        <row r="76">
          <cell r="A76" t="str">
            <v>договор № ___ от ____</v>
          </cell>
          <cell r="B76" t="str">
            <v>тыс.руб.</v>
          </cell>
          <cell r="C76" t="str">
            <v>2</v>
          </cell>
          <cell r="D76" t="str">
            <v>&lt;Учебное заведение&gt;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</row>
        <row r="78">
          <cell r="A78" t="str">
            <v>&lt;Учебное заведение&gt;</v>
          </cell>
          <cell r="B78" t="str">
            <v>тыс.руб.</v>
          </cell>
          <cell r="C78" t="str">
            <v>1</v>
          </cell>
          <cell r="D78" t="str">
            <v>&lt;Учебное заведение&gt;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</row>
        <row r="80">
          <cell r="A80" t="str">
            <v>договор № ___ от ____</v>
          </cell>
          <cell r="B80" t="str">
            <v>тыс.руб.</v>
          </cell>
          <cell r="C80" t="str">
            <v>2</v>
          </cell>
          <cell r="D80" t="str">
            <v>&lt;Учебное заведение&gt;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</row>
        <row r="82">
          <cell r="A82" t="str">
            <v>Прочие расходы на обучение</v>
          </cell>
          <cell r="B82" t="str">
            <v>тыс.руб.</v>
          </cell>
          <cell r="C82" t="str">
            <v>1</v>
          </cell>
          <cell r="D82" t="str">
            <v>Прочие расходы на обучение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</row>
        <row r="84">
          <cell r="A84" t="str">
            <v>договор № ___ от ____</v>
          </cell>
          <cell r="B84" t="str">
            <v>тыс.руб.</v>
          </cell>
          <cell r="C84" t="str">
            <v>2</v>
          </cell>
          <cell r="D84" t="str">
            <v>Прочие расходы на обучение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</row>
        <row r="85">
          <cell r="A85" t="str">
            <v>договор № ___ от ____</v>
          </cell>
          <cell r="B85" t="str">
            <v>тыс.руб.</v>
          </cell>
          <cell r="C85" t="str">
            <v>2</v>
          </cell>
          <cell r="D85" t="str">
            <v>Прочие расходы на обучение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справления 30.05.2006"/>
      <sheetName val="Заголовок"/>
      <sheetName val="Содержание"/>
      <sheetName val="3"/>
      <sheetName val="4"/>
      <sheetName val="5"/>
      <sheetName val="6"/>
      <sheetName val="15"/>
      <sheetName val="16"/>
      <sheetName val="17"/>
      <sheetName val="17.1"/>
      <sheetName val="18.2"/>
      <sheetName val="20"/>
      <sheetName val="20.1"/>
      <sheetName val="21.3"/>
      <sheetName val="24"/>
      <sheetName val="25"/>
      <sheetName val="27"/>
      <sheetName val="P2.1"/>
      <sheetName val="P2.2"/>
      <sheetName val="2.3"/>
      <sheetName val="перекрестка"/>
      <sheetName val="Регионы"/>
      <sheetName val="RAB_МСК_от 16.11.2010"/>
      <sheetName val="TDSheet"/>
      <sheetName val="Свод"/>
    </sheetNames>
    <sheetDataSet>
      <sheetData sheetId="0"/>
      <sheetData sheetId="1"/>
      <sheetData sheetId="2"/>
      <sheetData sheetId="3"/>
      <sheetData sheetId="4" refreshError="1"/>
      <sheetData sheetId="5"/>
      <sheetData sheetId="6" refreshError="1"/>
      <sheetData sheetId="7" refreshError="1"/>
      <sheetData sheetId="8" refreshError="1"/>
      <sheetData sheetId="9"/>
      <sheetData sheetId="10" refreshError="1"/>
      <sheetData sheetId="11" refreshError="1">
        <row r="6">
          <cell r="F6">
            <v>17217</v>
          </cell>
        </row>
        <row r="12">
          <cell r="F12">
            <v>25985</v>
          </cell>
          <cell r="J12">
            <v>18903</v>
          </cell>
        </row>
        <row r="13">
          <cell r="F13">
            <v>11964</v>
          </cell>
          <cell r="J13">
            <v>11166</v>
          </cell>
        </row>
        <row r="14">
          <cell r="F14">
            <v>23686</v>
          </cell>
          <cell r="J14">
            <v>22688</v>
          </cell>
        </row>
        <row r="15">
          <cell r="F15">
            <v>2539</v>
          </cell>
          <cell r="G15">
            <v>58468</v>
          </cell>
          <cell r="H15">
            <v>54192</v>
          </cell>
          <cell r="I15">
            <v>53447</v>
          </cell>
          <cell r="J15">
            <v>4957</v>
          </cell>
        </row>
        <row r="17">
          <cell r="F17">
            <v>35548</v>
          </cell>
          <cell r="G17">
            <v>35840</v>
          </cell>
          <cell r="H17">
            <v>43900</v>
          </cell>
          <cell r="I17">
            <v>46028</v>
          </cell>
          <cell r="J17">
            <v>46646</v>
          </cell>
        </row>
        <row r="19">
          <cell r="F19">
            <v>13902</v>
          </cell>
          <cell r="G19">
            <v>17411</v>
          </cell>
          <cell r="H19">
            <v>18800</v>
          </cell>
          <cell r="I19">
            <v>21403</v>
          </cell>
          <cell r="J19">
            <v>21987</v>
          </cell>
        </row>
        <row r="22">
          <cell r="F22">
            <v>0</v>
          </cell>
          <cell r="G22">
            <v>0</v>
          </cell>
        </row>
        <row r="24">
          <cell r="F24">
            <v>35</v>
          </cell>
          <cell r="G24">
            <v>14</v>
          </cell>
          <cell r="H24">
            <v>34</v>
          </cell>
          <cell r="I24">
            <v>0</v>
          </cell>
          <cell r="J24">
            <v>34</v>
          </cell>
        </row>
        <row r="28">
          <cell r="B28" t="str">
            <v>Налог на землю</v>
          </cell>
          <cell r="F28">
            <v>3776</v>
          </cell>
          <cell r="G28">
            <v>1372</v>
          </cell>
          <cell r="H28">
            <v>1610</v>
          </cell>
          <cell r="I28">
            <v>189</v>
          </cell>
          <cell r="J28">
            <v>396</v>
          </cell>
        </row>
        <row r="29">
          <cell r="B29" t="str">
            <v>Налог с владенльцев транспортных средств</v>
          </cell>
          <cell r="F29">
            <v>289</v>
          </cell>
          <cell r="G29">
            <v>263</v>
          </cell>
          <cell r="H29">
            <v>316</v>
          </cell>
          <cell r="I29">
            <v>255</v>
          </cell>
          <cell r="J29">
            <v>258</v>
          </cell>
        </row>
        <row r="30">
          <cell r="B30" t="str">
            <v>средства по обязат.страхов.гражд.ответст.влад.странс.ср-в</v>
          </cell>
          <cell r="F30">
            <v>520</v>
          </cell>
          <cell r="G30">
            <v>220</v>
          </cell>
          <cell r="H30">
            <v>621</v>
          </cell>
          <cell r="I30">
            <v>0</v>
          </cell>
          <cell r="J30">
            <v>621</v>
          </cell>
        </row>
        <row r="32">
          <cell r="F32">
            <v>29639.27</v>
          </cell>
          <cell r="G32">
            <v>32209</v>
          </cell>
          <cell r="H32">
            <v>63990</v>
          </cell>
          <cell r="I32">
            <v>88564.044532580825</v>
          </cell>
          <cell r="J32">
            <v>71992.501444986789</v>
          </cell>
        </row>
        <row r="34">
          <cell r="B34" t="str">
            <v>Арнедная плата</v>
          </cell>
          <cell r="J34">
            <v>3235</v>
          </cell>
        </row>
        <row r="35">
          <cell r="B35" t="str">
            <v>услуги сторонних организаций</v>
          </cell>
          <cell r="C35" t="str">
            <v>L14</v>
          </cell>
          <cell r="E35" t="str">
            <v>Услуги ФСК</v>
          </cell>
          <cell r="F35">
            <v>15689</v>
          </cell>
          <cell r="G35">
            <v>4284</v>
          </cell>
          <cell r="H35">
            <v>4156</v>
          </cell>
          <cell r="I35">
            <v>6853</v>
          </cell>
          <cell r="J35">
            <v>3832</v>
          </cell>
        </row>
        <row r="36">
          <cell r="B36" t="str">
            <v>налог на имущество</v>
          </cell>
          <cell r="I36">
            <v>1206</v>
          </cell>
          <cell r="J36">
            <v>1538</v>
          </cell>
        </row>
        <row r="37">
          <cell r="B37" t="str">
            <v>прочие расходы</v>
          </cell>
          <cell r="F37">
            <v>13950.27</v>
          </cell>
          <cell r="G37">
            <v>27925</v>
          </cell>
          <cell r="H37">
            <v>59834</v>
          </cell>
          <cell r="I37">
            <v>80505.044532580825</v>
          </cell>
          <cell r="J37">
            <v>63387.501444986789</v>
          </cell>
        </row>
        <row r="42">
          <cell r="H42">
            <v>13310.153918560907</v>
          </cell>
          <cell r="I42">
            <v>10816.943268902191</v>
          </cell>
          <cell r="J42">
            <v>10288.562129765371</v>
          </cell>
        </row>
        <row r="43">
          <cell r="H43">
            <v>11848.926791537806</v>
          </cell>
          <cell r="I43">
            <v>9629.4280055400977</v>
          </cell>
          <cell r="J43">
            <v>10468.669280984604</v>
          </cell>
        </row>
        <row r="44">
          <cell r="H44">
            <v>26022.106076710166</v>
          </cell>
          <cell r="I44">
            <v>21147.737801634856</v>
          </cell>
          <cell r="J44">
            <v>29420.866092930712</v>
          </cell>
        </row>
        <row r="45">
          <cell r="H45">
            <v>7382.8132131911252</v>
          </cell>
          <cell r="I45">
            <v>5999.8909239228606</v>
          </cell>
          <cell r="J45">
            <v>7580.9024963193133</v>
          </cell>
        </row>
        <row r="46">
          <cell r="F46">
            <v>610</v>
          </cell>
          <cell r="G46">
            <v>0</v>
          </cell>
          <cell r="H46">
            <v>297</v>
          </cell>
          <cell r="I46">
            <v>0</v>
          </cell>
          <cell r="J46">
            <v>2090</v>
          </cell>
        </row>
        <row r="47">
          <cell r="F47">
            <v>4633</v>
          </cell>
          <cell r="G47">
            <v>0</v>
          </cell>
          <cell r="H47">
            <v>0</v>
          </cell>
          <cell r="I47">
            <v>0</v>
          </cell>
          <cell r="J47">
            <v>4128</v>
          </cell>
        </row>
        <row r="54">
          <cell r="F54">
            <v>457.75699999999995</v>
          </cell>
          <cell r="G54">
            <v>368.47900000000004</v>
          </cell>
          <cell r="H54">
            <v>444.20799999999997</v>
          </cell>
          <cell r="I54">
            <v>382.39900000000006</v>
          </cell>
          <cell r="J54">
            <v>432.50200000000001</v>
          </cell>
        </row>
      </sheetData>
      <sheetData sheetId="12" refreshError="1"/>
      <sheetData sheetId="13"/>
      <sheetData sheetId="14" refreshError="1"/>
      <sheetData sheetId="15"/>
      <sheetData sheetId="16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равочники"/>
      <sheetName val="1"/>
      <sheetName val="2006"/>
      <sheetName val="2007 (Min)"/>
      <sheetName val="2007 (Max)"/>
      <sheetName val="Индексы"/>
      <sheetName val="min"/>
      <sheetName val="max"/>
      <sheetName val="Регионы"/>
      <sheetName val="перекрестка"/>
      <sheetName val="16"/>
      <sheetName val="24"/>
      <sheetName val="4"/>
      <sheetName val="6"/>
      <sheetName val="15"/>
      <sheetName val="17.1"/>
      <sheetName val="21.3"/>
      <sheetName val="18.2"/>
      <sheetName val="2.3"/>
      <sheetName val="20"/>
      <sheetName val="25"/>
      <sheetName val="27"/>
      <sheetName val="3"/>
      <sheetName val="5"/>
      <sheetName val="P2.1"/>
      <sheetName val="P2.2"/>
      <sheetName val="Свод"/>
      <sheetName val="0"/>
      <sheetName val="10"/>
      <sheetName val="11"/>
      <sheetName val="12"/>
      <sheetName val="13"/>
      <sheetName val="14"/>
      <sheetName val="17"/>
      <sheetName val="18"/>
      <sheetName val="19"/>
      <sheetName val="2"/>
      <sheetName val="21"/>
      <sheetName val="22"/>
      <sheetName val="23"/>
      <sheetName val="24.1"/>
      <sheetName val="26"/>
      <sheetName val="28"/>
      <sheetName val="29"/>
      <sheetName val="4.1"/>
      <sheetName val="8"/>
      <sheetName val="9"/>
    </sheetNames>
    <sheetDataSet>
      <sheetData sheetId="0"/>
      <sheetData sheetId="1"/>
      <sheetData sheetId="2"/>
      <sheetData sheetId="3">
        <row r="44">
          <cell r="G44">
            <v>0</v>
          </cell>
        </row>
      </sheetData>
      <sheetData sheetId="4">
        <row r="14">
          <cell r="G14">
            <v>0</v>
          </cell>
          <cell r="H14">
            <v>0</v>
          </cell>
          <cell r="O14">
            <v>0</v>
          </cell>
          <cell r="P14">
            <v>0</v>
          </cell>
        </row>
        <row r="15">
          <cell r="G15">
            <v>0</v>
          </cell>
          <cell r="H15">
            <v>0</v>
          </cell>
          <cell r="O15">
            <v>0</v>
          </cell>
          <cell r="P15">
            <v>0</v>
          </cell>
        </row>
        <row r="17">
          <cell r="G17">
            <v>957.43499999999995</v>
          </cell>
          <cell r="H17">
            <v>0</v>
          </cell>
          <cell r="K17">
            <v>7738.9290000000001</v>
          </cell>
          <cell r="L17">
            <v>0</v>
          </cell>
        </row>
        <row r="18">
          <cell r="G18">
            <v>128190.2481</v>
          </cell>
          <cell r="H18">
            <v>0</v>
          </cell>
          <cell r="K18">
            <v>606471.30089999991</v>
          </cell>
          <cell r="L18">
            <v>0</v>
          </cell>
        </row>
        <row r="19">
          <cell r="G19">
            <v>30765.689699999999</v>
          </cell>
          <cell r="H19">
            <v>0</v>
          </cell>
          <cell r="K19">
            <v>152899.64369999999</v>
          </cell>
          <cell r="L19">
            <v>0</v>
          </cell>
        </row>
        <row r="20">
          <cell r="G20">
            <v>4494.5</v>
          </cell>
          <cell r="H20">
            <v>0</v>
          </cell>
          <cell r="K20">
            <v>267544.09999999998</v>
          </cell>
          <cell r="L20">
            <v>0</v>
          </cell>
        </row>
        <row r="21">
          <cell r="G21">
            <v>1916389.4105999998</v>
          </cell>
          <cell r="H21">
            <v>0</v>
          </cell>
          <cell r="K21">
            <v>0</v>
          </cell>
          <cell r="L21">
            <v>0</v>
          </cell>
        </row>
        <row r="25">
          <cell r="G25">
            <v>0</v>
          </cell>
          <cell r="H25">
            <v>0</v>
          </cell>
          <cell r="K25">
            <v>0</v>
          </cell>
          <cell r="L25">
            <v>0</v>
          </cell>
          <cell r="O25">
            <v>0</v>
          </cell>
          <cell r="P25">
            <v>0</v>
          </cell>
        </row>
        <row r="27">
          <cell r="G27">
            <v>0</v>
          </cell>
          <cell r="H27">
            <v>0</v>
          </cell>
          <cell r="K27">
            <v>0</v>
          </cell>
          <cell r="L27">
            <v>0</v>
          </cell>
        </row>
        <row r="28">
          <cell r="G28">
            <v>0</v>
          </cell>
          <cell r="H28">
            <v>0</v>
          </cell>
          <cell r="K28">
            <v>0</v>
          </cell>
          <cell r="L28">
            <v>0</v>
          </cell>
        </row>
        <row r="29">
          <cell r="G29">
            <v>0</v>
          </cell>
          <cell r="H29">
            <v>0</v>
          </cell>
          <cell r="K29">
            <v>0</v>
          </cell>
          <cell r="L29">
            <v>0</v>
          </cell>
        </row>
        <row r="30">
          <cell r="G30">
            <v>0</v>
          </cell>
          <cell r="H30">
            <v>0</v>
          </cell>
          <cell r="K30">
            <v>0</v>
          </cell>
          <cell r="L30">
            <v>0</v>
          </cell>
        </row>
        <row r="31">
          <cell r="G31">
            <v>101671.13879999999</v>
          </cell>
          <cell r="H31">
            <v>0</v>
          </cell>
          <cell r="K31">
            <v>667302.59749999992</v>
          </cell>
          <cell r="L31">
            <v>0</v>
          </cell>
        </row>
        <row r="34">
          <cell r="G34">
            <v>0</v>
          </cell>
          <cell r="H34">
            <v>0</v>
          </cell>
          <cell r="K34">
            <v>0</v>
          </cell>
          <cell r="L34">
            <v>0</v>
          </cell>
          <cell r="O34">
            <v>0</v>
          </cell>
          <cell r="P34">
            <v>0</v>
          </cell>
        </row>
        <row r="35">
          <cell r="G35">
            <v>0</v>
          </cell>
          <cell r="H35">
            <v>0</v>
          </cell>
          <cell r="K35">
            <v>0</v>
          </cell>
          <cell r="L35">
            <v>0</v>
          </cell>
          <cell r="O35">
            <v>0</v>
          </cell>
          <cell r="P35">
            <v>0</v>
          </cell>
        </row>
        <row r="38">
          <cell r="G38">
            <v>0</v>
          </cell>
          <cell r="H38">
            <v>0</v>
          </cell>
          <cell r="K38">
            <v>0</v>
          </cell>
          <cell r="L38">
            <v>0</v>
          </cell>
        </row>
        <row r="40">
          <cell r="G40">
            <v>0</v>
          </cell>
          <cell r="H40">
            <v>0</v>
          </cell>
          <cell r="K40">
            <v>0</v>
          </cell>
          <cell r="L40">
            <v>0</v>
          </cell>
          <cell r="O40">
            <v>0</v>
          </cell>
          <cell r="P40">
            <v>0</v>
          </cell>
        </row>
        <row r="41">
          <cell r="G41">
            <v>65077.375999999997</v>
          </cell>
          <cell r="H41">
            <v>0</v>
          </cell>
          <cell r="K41">
            <v>136031.14350000001</v>
          </cell>
          <cell r="L41">
            <v>0</v>
          </cell>
          <cell r="O41">
            <v>271311.9227</v>
          </cell>
          <cell r="P41">
            <v>0</v>
          </cell>
        </row>
        <row r="42">
          <cell r="G42">
            <v>16295.155939999999</v>
          </cell>
          <cell r="H42">
            <v>0</v>
          </cell>
          <cell r="K42">
            <v>43094.524199999993</v>
          </cell>
          <cell r="L42">
            <v>0</v>
          </cell>
          <cell r="O42">
            <v>94054.206539999999</v>
          </cell>
          <cell r="P42">
            <v>0</v>
          </cell>
        </row>
        <row r="44">
          <cell r="K44">
            <v>0</v>
          </cell>
          <cell r="O44">
            <v>0</v>
          </cell>
        </row>
        <row r="47">
          <cell r="G47">
            <v>4587.8489999999993</v>
          </cell>
          <cell r="H47">
            <v>0</v>
          </cell>
          <cell r="K47">
            <v>0</v>
          </cell>
          <cell r="L47">
            <v>0</v>
          </cell>
          <cell r="O47">
            <v>5157.8590000000004</v>
          </cell>
          <cell r="P47">
            <v>0</v>
          </cell>
        </row>
      </sheetData>
      <sheetData sheetId="5">
        <row r="17">
          <cell r="G17">
            <v>957.43499999999995</v>
          </cell>
          <cell r="H17">
            <v>0</v>
          </cell>
          <cell r="K17">
            <v>7738.9290000000001</v>
          </cell>
          <cell r="L17">
            <v>0</v>
          </cell>
          <cell r="O17">
            <v>12220.661999999998</v>
          </cell>
          <cell r="P17">
            <v>0</v>
          </cell>
        </row>
        <row r="18">
          <cell r="G18">
            <v>128190.2481</v>
          </cell>
          <cell r="H18">
            <v>0</v>
          </cell>
          <cell r="K18">
            <v>606471.30089999991</v>
          </cell>
          <cell r="L18">
            <v>0</v>
          </cell>
          <cell r="O18">
            <v>913696.42859999998</v>
          </cell>
          <cell r="P18">
            <v>0</v>
          </cell>
        </row>
        <row r="19">
          <cell r="G19">
            <v>30765.689699999999</v>
          </cell>
          <cell r="H19">
            <v>0</v>
          </cell>
          <cell r="K19">
            <v>152899.64369999999</v>
          </cell>
          <cell r="L19">
            <v>0</v>
          </cell>
          <cell r="O19">
            <v>228424.05329999997</v>
          </cell>
          <cell r="P19">
            <v>0</v>
          </cell>
        </row>
        <row r="20">
          <cell r="G20">
            <v>4584.3900000000003</v>
          </cell>
          <cell r="H20">
            <v>0</v>
          </cell>
          <cell r="K20">
            <v>272894.98199999996</v>
          </cell>
          <cell r="L20">
            <v>0</v>
          </cell>
          <cell r="O20">
            <v>342526.60800000001</v>
          </cell>
          <cell r="P20">
            <v>0</v>
          </cell>
        </row>
        <row r="21">
          <cell r="G21">
            <v>1916389.4105999998</v>
          </cell>
          <cell r="H21">
            <v>0</v>
          </cell>
          <cell r="K21">
            <v>0</v>
          </cell>
          <cell r="L21">
            <v>0</v>
          </cell>
          <cell r="O21">
            <v>0</v>
          </cell>
          <cell r="P21">
            <v>0</v>
          </cell>
        </row>
        <row r="25">
          <cell r="G25">
            <v>0</v>
          </cell>
          <cell r="H25">
            <v>0</v>
          </cell>
          <cell r="K25">
            <v>0</v>
          </cell>
          <cell r="L25">
            <v>0</v>
          </cell>
        </row>
        <row r="27">
          <cell r="O27">
            <v>0</v>
          </cell>
          <cell r="P27">
            <v>0</v>
          </cell>
        </row>
        <row r="28">
          <cell r="G28">
            <v>0</v>
          </cell>
          <cell r="O28">
            <v>0</v>
          </cell>
          <cell r="P28">
            <v>0</v>
          </cell>
        </row>
        <row r="29">
          <cell r="O29">
            <v>0</v>
          </cell>
          <cell r="P29">
            <v>0</v>
          </cell>
        </row>
        <row r="30">
          <cell r="O30">
            <v>0</v>
          </cell>
          <cell r="P30">
            <v>0</v>
          </cell>
        </row>
        <row r="31">
          <cell r="O31">
            <v>1851969.5942999998</v>
          </cell>
          <cell r="P31">
            <v>0</v>
          </cell>
        </row>
        <row r="34">
          <cell r="G34">
            <v>0</v>
          </cell>
          <cell r="H34">
            <v>0</v>
          </cell>
          <cell r="K34">
            <v>0</v>
          </cell>
          <cell r="L34">
            <v>0</v>
          </cell>
          <cell r="O34">
            <v>0</v>
          </cell>
          <cell r="P34">
            <v>0</v>
          </cell>
        </row>
        <row r="35">
          <cell r="G35">
            <v>0</v>
          </cell>
          <cell r="H35">
            <v>0</v>
          </cell>
          <cell r="K35">
            <v>0</v>
          </cell>
          <cell r="L35">
            <v>0</v>
          </cell>
          <cell r="O35">
            <v>0</v>
          </cell>
          <cell r="P35">
            <v>0</v>
          </cell>
        </row>
        <row r="38">
          <cell r="G38">
            <v>0</v>
          </cell>
          <cell r="H38">
            <v>0</v>
          </cell>
        </row>
        <row r="40">
          <cell r="K40">
            <v>0</v>
          </cell>
          <cell r="L40">
            <v>0</v>
          </cell>
          <cell r="O40">
            <v>0</v>
          </cell>
          <cell r="P40">
            <v>0</v>
          </cell>
        </row>
        <row r="41">
          <cell r="K41">
            <v>136031.14350000001</v>
          </cell>
          <cell r="L41">
            <v>0</v>
          </cell>
          <cell r="O41">
            <v>271311.9227</v>
          </cell>
          <cell r="P41">
            <v>0</v>
          </cell>
        </row>
        <row r="42">
          <cell r="K42">
            <v>43094.524199999993</v>
          </cell>
          <cell r="L42">
            <v>0</v>
          </cell>
          <cell r="O42">
            <v>94054.206539999999</v>
          </cell>
          <cell r="P42">
            <v>0</v>
          </cell>
        </row>
        <row r="44">
          <cell r="G44">
            <v>0</v>
          </cell>
          <cell r="K44">
            <v>0</v>
          </cell>
          <cell r="O44">
            <v>0</v>
          </cell>
        </row>
        <row r="47">
          <cell r="G47">
            <v>4587.8489999999993</v>
          </cell>
          <cell r="H47">
            <v>0</v>
          </cell>
          <cell r="K47">
            <v>0</v>
          </cell>
          <cell r="L47">
            <v>0</v>
          </cell>
          <cell r="O47">
            <v>5157.8590000000004</v>
          </cell>
          <cell r="P47">
            <v>0</v>
          </cell>
        </row>
      </sheetData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Затраты на РОКУ_2007"/>
      <sheetName val="2007 (Min)"/>
      <sheetName val="2007 (Max)"/>
      <sheetName val="2006"/>
      <sheetName val="TEHSHEET"/>
      <sheetName val="24"/>
      <sheetName val="15"/>
      <sheetName val="16"/>
      <sheetName val="17.1"/>
      <sheetName val="18.2"/>
      <sheetName val="20"/>
      <sheetName val="21.3"/>
      <sheetName val="25"/>
      <sheetName val="3"/>
      <sheetName val="4"/>
      <sheetName val="5"/>
      <sheetName val="P2.1"/>
      <sheetName val="P2.2"/>
      <sheetName val="перекрестка"/>
      <sheetName val="2008 -2010"/>
    </sheetNames>
    <sheetDataSet>
      <sheetData sheetId="0">
        <row r="4">
          <cell r="C4" t="str">
            <v>ОАО "Астраханьэнерго"</v>
          </cell>
        </row>
        <row r="5">
          <cell r="C5" t="str">
            <v>ОАО "Белгородэнерго"</v>
          </cell>
        </row>
        <row r="6">
          <cell r="C6" t="str">
            <v>ОАО "Брянскэнерго"</v>
          </cell>
        </row>
        <row r="7">
          <cell r="C7" t="str">
            <v>ОАО "Владимирэнерго"</v>
          </cell>
        </row>
        <row r="8">
          <cell r="C8" t="str">
            <v>ОАО "Волгоградэнерго"</v>
          </cell>
        </row>
        <row r="9">
          <cell r="C9" t="str">
            <v>ОАО "Вологдаэнерго"</v>
          </cell>
        </row>
        <row r="10">
          <cell r="C10" t="str">
            <v>ОАО "Воронежэнерго"</v>
          </cell>
        </row>
        <row r="11">
          <cell r="C11" t="str">
            <v>ОАО "Ивэнерго"</v>
          </cell>
        </row>
        <row r="12">
          <cell r="C12" t="str">
            <v>ОАО "Калугаэнерго"</v>
          </cell>
        </row>
        <row r="13">
          <cell r="C13" t="str">
            <v>ОАО "Костромаэнерго"</v>
          </cell>
        </row>
        <row r="14">
          <cell r="C14" t="str">
            <v>ОАО "Кубаньэнерго"</v>
          </cell>
        </row>
        <row r="15">
          <cell r="C15" t="str">
            <v>ОАО "Курскэнерго"</v>
          </cell>
        </row>
        <row r="16">
          <cell r="C16" t="str">
            <v>ОАО "Липецкэнерго"</v>
          </cell>
        </row>
        <row r="17">
          <cell r="C17" t="str">
            <v>ОАО "Нижновэнерго"</v>
          </cell>
        </row>
        <row r="18">
          <cell r="C18" t="str">
            <v>ОАО "Орелэнерго"</v>
          </cell>
        </row>
        <row r="19">
          <cell r="C19" t="str">
            <v>ОАО "Ростовэнерго"</v>
          </cell>
        </row>
        <row r="20">
          <cell r="C20" t="str">
            <v>ОАО "Рязаньэнерго"</v>
          </cell>
        </row>
        <row r="21">
          <cell r="C21" t="str">
            <v>ОАО "Смоленскэнерго"</v>
          </cell>
        </row>
        <row r="22">
          <cell r="C22" t="str">
            <v>ОАО "Тамбовэнерго"</v>
          </cell>
        </row>
        <row r="23">
          <cell r="C23" t="str">
            <v>ОАО "Тверьэнерго"</v>
          </cell>
        </row>
        <row r="24">
          <cell r="C24" t="str">
            <v>ОАО "Тулэнерго"</v>
          </cell>
        </row>
        <row r="25">
          <cell r="C25" t="str">
            <v>ОАО "Ярэнерго"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 Основной"/>
      <sheetName val="2 Движение денег"/>
      <sheetName val="3 Отчеты о затратах"/>
      <sheetName val="4 Сводка"/>
      <sheetName val="5 Распределение по статьям затр"/>
      <sheetName val="6 Списки"/>
      <sheetName val="Прогноз"/>
      <sheetName val="7 анализ затрат"/>
      <sheetName val="Списки"/>
      <sheetName val="перекрестка"/>
      <sheetName val="16"/>
      <sheetName val="18.2"/>
      <sheetName val="4"/>
      <sheetName val="6"/>
      <sheetName val="15"/>
      <sheetName val="17.1"/>
      <sheetName val="2.3"/>
      <sheetName val="20"/>
      <sheetName val="27"/>
      <sheetName val="P2.1"/>
      <sheetName val="0"/>
      <sheetName val="1"/>
      <sheetName val="10"/>
      <sheetName val="11"/>
      <sheetName val="12"/>
      <sheetName val="13"/>
      <sheetName val="14"/>
      <sheetName val="17"/>
      <sheetName val="18"/>
      <sheetName val="19"/>
      <sheetName val="2"/>
      <sheetName val="21"/>
      <sheetName val="22"/>
      <sheetName val="23"/>
      <sheetName val="24.1"/>
      <sheetName val="24"/>
      <sheetName val="25"/>
      <sheetName val="26"/>
      <sheetName val="28"/>
      <sheetName val="29"/>
      <sheetName val="3"/>
      <sheetName val="4.1"/>
      <sheetName val="5"/>
      <sheetName val="8"/>
      <sheetName val="9"/>
      <sheetName val="21.3"/>
      <sheetName val="P2.2"/>
      <sheetName val="Справочники"/>
      <sheetName val="2006"/>
      <sheetName val="P2.1 усл. единицы"/>
      <sheetName val="Расчет НВВ РСК по RAB"/>
      <sheetName val="База"/>
      <sheetName val="Лист2"/>
      <sheetName val="Контроль"/>
      <sheetName val="к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A2" t="str">
            <v>Асташкин</v>
          </cell>
        </row>
        <row r="3">
          <cell r="A3" t="str">
            <v>Бажнин</v>
          </cell>
        </row>
        <row r="4">
          <cell r="A4" t="str">
            <v>Венедиктова</v>
          </cell>
        </row>
        <row r="5">
          <cell r="A5" t="str">
            <v>Власенко</v>
          </cell>
        </row>
        <row r="6">
          <cell r="A6" t="str">
            <v>Горная</v>
          </cell>
        </row>
        <row r="7">
          <cell r="A7" t="str">
            <v>Грошева</v>
          </cell>
        </row>
        <row r="8">
          <cell r="A8" t="str">
            <v>Жидков</v>
          </cell>
        </row>
        <row r="9">
          <cell r="A9" t="str">
            <v>Костенко</v>
          </cell>
        </row>
        <row r="10">
          <cell r="A10" t="str">
            <v>Кузнецов</v>
          </cell>
        </row>
        <row r="11">
          <cell r="A11" t="str">
            <v>Мигачев</v>
          </cell>
        </row>
        <row r="12">
          <cell r="A12" t="str">
            <v>Нам</v>
          </cell>
        </row>
        <row r="13">
          <cell r="A13" t="str">
            <v>Новиков</v>
          </cell>
        </row>
        <row r="14">
          <cell r="A14" t="str">
            <v>Подволоцкий</v>
          </cell>
        </row>
        <row r="15">
          <cell r="A15" t="str">
            <v>Рождественский</v>
          </cell>
        </row>
        <row r="16">
          <cell r="A16" t="str">
            <v>Третьякова</v>
          </cell>
        </row>
        <row r="17">
          <cell r="A17" t="str">
            <v>Трофимов</v>
          </cell>
        </row>
        <row r="18">
          <cell r="A18" t="str">
            <v>Черкез</v>
          </cell>
        </row>
        <row r="19">
          <cell r="A19" t="str">
            <v>Шипулин</v>
          </cell>
        </row>
        <row r="20">
          <cell r="A20" t="str">
            <v>Яковлев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тчет"/>
      <sheetName val="Выдача денег на командир"/>
      <sheetName val="Окончательный расчет"/>
      <sheetName val="Распределение по статьям затрат"/>
      <sheetName val="Списки"/>
      <sheetName val="план 2000"/>
      <sheetName val="6 Списки"/>
      <sheetName val="20020415 Командировочные по СПб"/>
      <sheetName val="16"/>
      <sheetName val="0"/>
      <sheetName val="1"/>
      <sheetName val="10"/>
      <sheetName val="11"/>
      <sheetName val="12"/>
      <sheetName val="13"/>
      <sheetName val="14"/>
      <sheetName val="15"/>
      <sheetName val="17.1"/>
      <sheetName val="17"/>
      <sheetName val="18"/>
      <sheetName val="19"/>
      <sheetName val="2"/>
      <sheetName val="20"/>
      <sheetName val="21"/>
      <sheetName val="22"/>
      <sheetName val="23"/>
      <sheetName val="24.1"/>
      <sheetName val="24"/>
      <sheetName val="25"/>
      <sheetName val="26"/>
      <sheetName val="27"/>
      <sheetName val="28"/>
      <sheetName val="29"/>
      <sheetName val="3"/>
      <sheetName val="4.1"/>
      <sheetName val="4"/>
      <sheetName val="5"/>
      <sheetName val="6"/>
      <sheetName val="8"/>
      <sheetName val="9"/>
      <sheetName val="Калькуляция кв"/>
      <sheetName val="FES"/>
      <sheetName val="InputTI"/>
      <sheetName val="Anlagevermögen"/>
      <sheetName val="2001"/>
      <sheetName val="расчет тарифов"/>
      <sheetName val="перекрестка"/>
      <sheetName val="18.2"/>
      <sheetName val="2.3"/>
      <sheetName val="P2.1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2">
          <cell r="B2" t="str">
            <v>АЛНАС</v>
          </cell>
        </row>
        <row r="3">
          <cell r="B3" t="str">
            <v>Балтийский завод</v>
          </cell>
        </row>
        <row r="4">
          <cell r="B4" t="str">
            <v>БЕЛАЗ</v>
          </cell>
        </row>
        <row r="5">
          <cell r="B5" t="str">
            <v>Ваньеганьнефть</v>
          </cell>
        </row>
        <row r="6">
          <cell r="B6" t="str">
            <v>Варьеганьнефть</v>
          </cell>
        </row>
        <row r="7">
          <cell r="B7" t="str">
            <v>Гидросила</v>
          </cell>
        </row>
        <row r="8">
          <cell r="B8" t="str">
            <v>Гражданские самолеты Сухого</v>
          </cell>
        </row>
        <row r="9">
          <cell r="B9" t="str">
            <v>ИАПО</v>
          </cell>
        </row>
        <row r="10">
          <cell r="B10" t="str">
            <v>Казахойл</v>
          </cell>
        </row>
        <row r="11">
          <cell r="B11" t="str">
            <v>Карельский Окатыш</v>
          </cell>
        </row>
        <row r="12">
          <cell r="B12" t="str">
            <v>КПК</v>
          </cell>
        </row>
        <row r="13">
          <cell r="B13" t="str">
            <v>Купол</v>
          </cell>
        </row>
        <row r="14">
          <cell r="B14" t="str">
            <v>Логоваз</v>
          </cell>
        </row>
        <row r="15">
          <cell r="B15" t="str">
            <v>Руспромавто</v>
          </cell>
        </row>
        <row r="16">
          <cell r="B16" t="str">
            <v>Северная верфь</v>
          </cell>
        </row>
        <row r="17">
          <cell r="B17" t="str">
            <v>Сокол</v>
          </cell>
        </row>
        <row r="18">
          <cell r="B18" t="str">
            <v>УМПО</v>
          </cell>
        </row>
        <row r="19">
          <cell r="B19" t="str">
            <v>Уралаз</v>
          </cell>
        </row>
        <row r="20">
          <cell r="B20" t="str">
            <v>ФГИУ</v>
          </cell>
        </row>
        <row r="21">
          <cell r="B21" t="str">
            <v>ЧТЗ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Prov"/>
      <sheetName val="Инструкция"/>
      <sheetName val="Лог обновления"/>
      <sheetName val="Титульный"/>
      <sheetName val="Справочники"/>
      <sheetName val="P2.1 У.Е. 2013"/>
      <sheetName val="P2.2 У.Е. 2013"/>
      <sheetName val="P2.1 У.Е. 2014"/>
      <sheetName val="P2.2 У.Е. 2014"/>
      <sheetName val="4 баланс ээ"/>
      <sheetName val="5 баланс мощности"/>
      <sheetName val="6 баланс мощности"/>
      <sheetName val="Расчет ВН1"/>
      <sheetName val="НВВ РСК 2013 (I полугодие)"/>
      <sheetName val="НВВ РСК 2013 (II полугодие)"/>
      <sheetName val="НВВ РСК 2013"/>
      <sheetName val="НВВ РСК 2014 (I полугодие)"/>
      <sheetName val="НВВ РСК 2014 (II полугодие)"/>
      <sheetName val="НВВ РСК 2014"/>
      <sheetName val="НВВ РСК последующие года"/>
      <sheetName val="Расчет котловых тарифов"/>
      <sheetName val="Расчет расх. по RAB (2009-2017)"/>
      <sheetName val="Расчет НВВ по RAB (2009-2017)"/>
      <sheetName val="Расчет расх. по RAB (2010-2017)"/>
      <sheetName val="Расчет НВВ по RAB (2010-2017)"/>
      <sheetName val="Расчет расх. по RAB (2011-2017)"/>
      <sheetName val="Расчет НВВ по RAB (2011-2017)"/>
      <sheetName val="Расчет расх. по RAB (2012-2016)"/>
      <sheetName val="Расчет НВВ по RAB (2012-2016)"/>
      <sheetName val="Расчет расх. по RAB (2012-2017)"/>
      <sheetName val="Расчет НВВ по RAB (2012-2017)"/>
      <sheetName val="Расчет расх. по RAB (13-17)корр"/>
      <sheetName val="Расчет НВВ по RAB (13-17)корр"/>
      <sheetName val="Расчет расх. по RAB (14-18)согл"/>
      <sheetName val="Расчет НВВ по RAB (14-18)согл"/>
      <sheetName val="Расчет НВВ"/>
      <sheetName val="Расчет НВВ РСК - индексация"/>
      <sheetName val="Индивидуальные тарифы"/>
      <sheetName val="Комментарии"/>
      <sheetName val="Проверка"/>
      <sheetName val="modHyp"/>
      <sheetName val="et_union_hor"/>
      <sheetName val="et_union_ver"/>
      <sheetName val="TEHSHEET"/>
      <sheetName val="AllSheetsInThisWorkbook"/>
      <sheetName val="REESTR_ORG"/>
      <sheetName val="modInstruction"/>
      <sheetName val="modUpdTemplMain"/>
      <sheetName val="modfrmCheckUpdates"/>
      <sheetName val="modfrmReestr"/>
      <sheetName val="modReestr"/>
      <sheetName val="modList01"/>
      <sheetName val="modList08"/>
      <sheetName val="modList16"/>
      <sheetName val="modList0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>
        <row r="2">
          <cell r="AA2" t="str">
            <v>годовых балансовых показателей</v>
          </cell>
        </row>
        <row r="3">
          <cell r="AA3" t="str">
            <v>полугодовых балансовых показателей</v>
          </cell>
        </row>
      </sheetData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Инструкция"/>
      <sheetName val="Заголовок"/>
      <sheetName val="План 2007"/>
      <sheetName val="Факт 2007"/>
      <sheetName val="План 2008"/>
      <sheetName val="План 2009"/>
      <sheetName val="TEHSHEET"/>
      <sheetName val="Стоимость ЭЭ"/>
      <sheetName val="Списки"/>
      <sheetName val="6 Списки"/>
      <sheetName val="4"/>
      <sheetName val="15"/>
      <sheetName val="17.1"/>
      <sheetName val="2.3"/>
      <sheetName val="20"/>
      <sheetName val="21.3"/>
      <sheetName val="P2.1"/>
      <sheetName val="16"/>
      <sheetName val="17"/>
      <sheetName val="5"/>
      <sheetName val="Ф-1 (для АО-энерго)"/>
      <sheetName val="Ф-2 (для АО-энерго)"/>
      <sheetName val="перекрестка"/>
      <sheetName val="свод"/>
      <sheetName val="24"/>
      <sheetName val="25"/>
      <sheetName val="Справочники"/>
      <sheetName val="0"/>
      <sheetName val="1"/>
      <sheetName val="10"/>
      <sheetName val="11"/>
      <sheetName val="12"/>
      <sheetName val="13"/>
      <sheetName val="14"/>
      <sheetName val="18"/>
      <sheetName val="19"/>
      <sheetName val="2"/>
      <sheetName val="21"/>
      <sheetName val="22"/>
      <sheetName val="24.1"/>
      <sheetName val="26"/>
      <sheetName val="27"/>
      <sheetName val="28"/>
      <sheetName val="29"/>
      <sheetName val="3"/>
      <sheetName val="4.1"/>
      <sheetName val="6"/>
      <sheetName val="8"/>
      <sheetName val="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2">
          <cell r="B2" t="str">
            <v>Выберите название региона из списка</v>
          </cell>
        </row>
        <row r="3">
          <cell r="B3" t="str">
            <v>Алтайский край</v>
          </cell>
        </row>
        <row r="4">
          <cell r="B4" t="str">
            <v>Амурская область</v>
          </cell>
        </row>
        <row r="5">
          <cell r="B5" t="str">
            <v>Архангельская область</v>
          </cell>
        </row>
        <row r="6">
          <cell r="B6" t="str">
            <v>Астраханская область</v>
          </cell>
        </row>
        <row r="7">
          <cell r="B7" t="str">
            <v>Белгородская область</v>
          </cell>
        </row>
        <row r="8">
          <cell r="B8" t="str">
            <v>Брянская область</v>
          </cell>
        </row>
        <row r="9">
          <cell r="B9" t="str">
            <v>Владимирская область</v>
          </cell>
        </row>
        <row r="10">
          <cell r="B10" t="str">
            <v>Волгоградская область</v>
          </cell>
        </row>
        <row r="11">
          <cell r="B11" t="str">
            <v>Вологодская область</v>
          </cell>
        </row>
        <row r="12">
          <cell r="B12" t="str">
            <v>Воронежская область</v>
          </cell>
        </row>
        <row r="13">
          <cell r="B13" t="str">
            <v>г. Москва</v>
          </cell>
        </row>
        <row r="14">
          <cell r="B14" t="str">
            <v>г.Байконур</v>
          </cell>
        </row>
        <row r="15">
          <cell r="B15" t="str">
            <v>г.Санкт-Петербург</v>
          </cell>
        </row>
        <row r="16">
          <cell r="B16" t="str">
            <v>Еврейская автономная область</v>
          </cell>
        </row>
        <row r="17">
          <cell r="B17" t="str">
            <v>Забайкальский край</v>
          </cell>
        </row>
        <row r="18">
          <cell r="B18" t="str">
            <v>Ивановская область</v>
          </cell>
        </row>
        <row r="19">
          <cell r="B19" t="str">
            <v>Иркутская область</v>
          </cell>
        </row>
        <row r="20">
          <cell r="B20" t="str">
            <v>Кабардино-Балкарская республика</v>
          </cell>
        </row>
        <row r="21">
          <cell r="B21" t="str">
            <v>Калининградская область</v>
          </cell>
        </row>
        <row r="22">
          <cell r="B22" t="str">
            <v>Калужская область</v>
          </cell>
        </row>
        <row r="23">
          <cell r="B23" t="str">
            <v>Камчатский край</v>
          </cell>
        </row>
        <row r="24">
          <cell r="B24" t="str">
            <v>Карачаево-Черкесская республика</v>
          </cell>
        </row>
        <row r="25">
          <cell r="B25" t="str">
            <v>Кемеровская область</v>
          </cell>
        </row>
        <row r="26">
          <cell r="B26" t="str">
            <v>Кировская область</v>
          </cell>
        </row>
        <row r="27">
          <cell r="B27" t="str">
            <v>Костромская область</v>
          </cell>
        </row>
        <row r="28">
          <cell r="B28" t="str">
            <v>Краснодарский край</v>
          </cell>
        </row>
        <row r="29">
          <cell r="B29" t="str">
            <v>Красноярский край</v>
          </cell>
        </row>
        <row r="30">
          <cell r="B30" t="str">
            <v>Курганская область</v>
          </cell>
        </row>
        <row r="31">
          <cell r="B31" t="str">
            <v>Курская область</v>
          </cell>
        </row>
        <row r="32">
          <cell r="B32" t="str">
            <v>Ленинградская область</v>
          </cell>
        </row>
        <row r="33">
          <cell r="B33" t="str">
            <v>Липецкая область</v>
          </cell>
        </row>
        <row r="34">
          <cell r="B34" t="str">
            <v>Магаданская область</v>
          </cell>
        </row>
        <row r="35">
          <cell r="B35" t="str">
            <v>Московская область</v>
          </cell>
        </row>
        <row r="36">
          <cell r="B36" t="str">
            <v>Мурманская область</v>
          </cell>
        </row>
        <row r="37">
          <cell r="B37" t="str">
            <v>Ненецкий автономный округ</v>
          </cell>
        </row>
        <row r="38">
          <cell r="B38" t="str">
            <v>Нижегородская область</v>
          </cell>
        </row>
        <row r="39">
          <cell r="B39" t="str">
            <v>Новгородская область</v>
          </cell>
        </row>
        <row r="40">
          <cell r="B40" t="str">
            <v>Новосибирская область</v>
          </cell>
        </row>
        <row r="41">
          <cell r="B41" t="str">
            <v>Омская область</v>
          </cell>
        </row>
        <row r="42">
          <cell r="B42" t="str">
            <v>Оренбургская область</v>
          </cell>
        </row>
        <row r="43">
          <cell r="B43" t="str">
            <v>Орловская область</v>
          </cell>
        </row>
        <row r="44">
          <cell r="B44" t="str">
            <v>Пензенская область</v>
          </cell>
        </row>
        <row r="45">
          <cell r="B45" t="str">
            <v>Пермский край</v>
          </cell>
        </row>
        <row r="46">
          <cell r="B46" t="str">
            <v>Приморский край</v>
          </cell>
        </row>
        <row r="47">
          <cell r="B47" t="str">
            <v>Псковская область</v>
          </cell>
        </row>
        <row r="48">
          <cell r="B48" t="str">
            <v>Республика Адыгея</v>
          </cell>
        </row>
        <row r="49">
          <cell r="B49" t="str">
            <v>Республика Алтай</v>
          </cell>
        </row>
        <row r="50">
          <cell r="B50" t="str">
            <v>Республика Башкортостан</v>
          </cell>
        </row>
        <row r="51">
          <cell r="B51" t="str">
            <v>Республика Бурятия</v>
          </cell>
        </row>
        <row r="52">
          <cell r="B52" t="str">
            <v>Республика Дагестан</v>
          </cell>
        </row>
        <row r="53">
          <cell r="B53" t="str">
            <v>Республика Ингушетия</v>
          </cell>
        </row>
        <row r="54">
          <cell r="B54" t="str">
            <v>Республика Калмыкия</v>
          </cell>
        </row>
        <row r="55">
          <cell r="B55" t="str">
            <v>Республика Карелия</v>
          </cell>
        </row>
        <row r="56">
          <cell r="B56" t="str">
            <v>Республика Коми</v>
          </cell>
        </row>
        <row r="57">
          <cell r="B57" t="str">
            <v>Республика Марий Эл</v>
          </cell>
        </row>
        <row r="58">
          <cell r="B58" t="str">
            <v>Республика Мордовия</v>
          </cell>
        </row>
        <row r="59">
          <cell r="B59" t="str">
            <v>Республика Саха (Якутия)</v>
          </cell>
        </row>
        <row r="60">
          <cell r="B60" t="str">
            <v>Республика Северная Осетия-Алания</v>
          </cell>
        </row>
        <row r="61">
          <cell r="B61" t="str">
            <v>Республика Татарстан</v>
          </cell>
        </row>
        <row r="62">
          <cell r="B62" t="str">
            <v>Республика Тыва</v>
          </cell>
        </row>
        <row r="63">
          <cell r="B63" t="str">
            <v>Республика Хакасия</v>
          </cell>
        </row>
        <row r="64">
          <cell r="B64" t="str">
            <v>Ростовская область</v>
          </cell>
        </row>
        <row r="65">
          <cell r="B65" t="str">
            <v>Рязанская область</v>
          </cell>
        </row>
        <row r="66">
          <cell r="B66" t="str">
            <v>Самарская область</v>
          </cell>
        </row>
        <row r="67">
          <cell r="B67" t="str">
            <v>Саратовская область</v>
          </cell>
        </row>
        <row r="68">
          <cell r="B68" t="str">
            <v>Сахалинская область</v>
          </cell>
        </row>
        <row r="69">
          <cell r="B69" t="str">
            <v>Свердловская область</v>
          </cell>
        </row>
        <row r="70">
          <cell r="B70" t="str">
            <v>Смоленская область</v>
          </cell>
        </row>
        <row r="71">
          <cell r="B71" t="str">
            <v>Ставропольский край</v>
          </cell>
        </row>
        <row r="72">
          <cell r="B72" t="str">
            <v>Тамбовская область</v>
          </cell>
        </row>
        <row r="73">
          <cell r="B73" t="str">
            <v>Тверская область</v>
          </cell>
        </row>
        <row r="74">
          <cell r="B74" t="str">
            <v>Томская область</v>
          </cell>
        </row>
        <row r="75">
          <cell r="B75" t="str">
            <v>Тульская область</v>
          </cell>
        </row>
        <row r="76">
          <cell r="B76" t="str">
            <v>Тюменская область</v>
          </cell>
        </row>
        <row r="77">
          <cell r="B77" t="str">
            <v>Удмуртская республика</v>
          </cell>
        </row>
        <row r="78">
          <cell r="B78" t="str">
            <v>Ульяновская область</v>
          </cell>
        </row>
        <row r="79">
          <cell r="B79" t="str">
            <v>Хабаровский край</v>
          </cell>
        </row>
        <row r="80">
          <cell r="B80" t="str">
            <v>Ханты-Мансийский автономный округ</v>
          </cell>
        </row>
        <row r="81">
          <cell r="B81" t="str">
            <v>Челябинская область</v>
          </cell>
        </row>
        <row r="82">
          <cell r="B82" t="str">
            <v>Чеченская республика</v>
          </cell>
        </row>
        <row r="83">
          <cell r="B83" t="str">
            <v>Чувашская республика</v>
          </cell>
        </row>
        <row r="84">
          <cell r="B84" t="str">
            <v>Чукотский автономный округ</v>
          </cell>
        </row>
        <row r="85">
          <cell r="B85" t="str">
            <v>Ямало-Ненецкий автономный округ</v>
          </cell>
        </row>
        <row r="86">
          <cell r="B86" t="str">
            <v>Ярославская область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сточник инвестиций"/>
      <sheetName val="Источники инвестиций"/>
      <sheetName val="FES"/>
    </sheetNames>
    <definedNames>
      <definedName name="_xlbgnm.an1" refersTo="#ССЫЛКА!"/>
      <definedName name="_xlbgnm.cv1" refersTo="#ССЫЛКА!"/>
      <definedName name="_xlbgnm.ew1" refersTo="#ССЫЛКА!"/>
      <definedName name="_xlbgnm.fg1" refersTo="#ССЫЛКА!"/>
      <definedName name="_xlbgnm.k1" refersTo="#ССЫЛКА!"/>
      <definedName name="_xlbgnm.qq1" refersTo="#ССЫЛКА!"/>
      <definedName name="_xlbgnm.rt1" refersTo="#ССЫЛКА!"/>
      <definedName name="ээ" refersTo="#ССЫЛКА!"/>
    </definedNames>
    <sheetDataSet>
      <sheetData sheetId="0"/>
      <sheetData sheetId="1" refreshError="1"/>
      <sheetData sheetId="2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Prov"/>
      <sheetName val="modList01"/>
      <sheetName val="Инструкция"/>
      <sheetName val="Выбор субъекта РФ"/>
      <sheetName val="Обновление"/>
      <sheetName val="Лог обновления"/>
      <sheetName val="Титульный"/>
      <sheetName val="Справочники"/>
      <sheetName val="P2.1 У.Е. 2011"/>
      <sheetName val="P2.2 У.Е. 2011"/>
      <sheetName val="P2.1 У.Е. 2012"/>
      <sheetName val="P2.2 У.Е. 2012"/>
      <sheetName val="P2.1 У.Е. 2013"/>
      <sheetName val="P2.2 У.Е. 2013"/>
      <sheetName val="P2.1 У.Е. 2014"/>
      <sheetName val="P2.2 У.Е. 2014"/>
      <sheetName val="4 баланс ээ"/>
      <sheetName val="5 баланс мощности"/>
      <sheetName val="НВВ РСК 2011"/>
      <sheetName val="НВВ РСК 2012 (I полугодие)"/>
      <sheetName val="НВВ РСК 2012 (II пол) ИНД"/>
      <sheetName val="НВВ РСК 2012 (II пол) RAB"/>
      <sheetName val="НВВ РСК 2012 ИНД"/>
      <sheetName val="НВВ РСК 2012 RAB"/>
      <sheetName val="НВВ РСК 2013-2017"/>
      <sheetName val="Расчет котловых тарифов"/>
      <sheetName val="Расчет НВВ"/>
      <sheetName val="Расчет расх. по RAB (2009-2017)"/>
      <sheetName val="Расчет НВВ по RAB (2009-2017)"/>
      <sheetName val="Расчет расх. по RAB (2010-2017)"/>
      <sheetName val="Расчет НВВ по RAB (2010-2017)"/>
      <sheetName val="Расчет расх. по RAB (2011-2017)"/>
      <sheetName val="Расчет НВВ по RAB (2011-2017)"/>
      <sheetName val="Расчет расх. по RAB (2012-2017)"/>
      <sheetName val="Расчет НВВ по RAB (2012-2017)"/>
      <sheetName val="Расчет расх. по RAB (2013-2017)"/>
      <sheetName val="Расчет НВВ по RAB (2013-2017)"/>
      <sheetName val="Расчет НВВ РСК - индексация"/>
      <sheetName val="Комментарии"/>
      <sheetName val="Проверка"/>
      <sheetName val="et_union_hor"/>
      <sheetName val="et_union_ver"/>
      <sheetName val="modHyp"/>
      <sheetName val="TEHSHEET"/>
      <sheetName val="modUpdTemplMain"/>
      <sheetName val="AllSheetsInThisWorkbook"/>
      <sheetName val="REESTR_ORG"/>
      <sheetName val="REESTR_FILTERED"/>
      <sheetName val="modfrmReestr"/>
      <sheetName val="modCommandButton"/>
      <sheetName val="modList00"/>
      <sheetName val="modList08"/>
    </sheetNames>
    <sheetDataSet>
      <sheetData sheetId="0"/>
      <sheetData sheetId="1"/>
      <sheetData sheetId="2"/>
      <sheetData sheetId="3"/>
      <sheetData sheetId="4"/>
      <sheetData sheetId="5"/>
      <sheetData sheetId="6">
        <row r="8">
          <cell r="F8" t="str">
            <v>Волгоградская область</v>
          </cell>
        </row>
      </sheetData>
      <sheetData sheetId="7">
        <row r="20">
          <cell r="G20" t="str">
            <v>Филиал ОАО "Межрегиональная распределительная сетевая компания Юга"-"Волгоградэнерго"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отчет 2007"/>
      <sheetName val="FST5"/>
      <sheetName val="Заголовок"/>
      <sheetName val="Вводные данные систем"/>
      <sheetName val="TEHSHEET"/>
      <sheetName val="Топливо2009"/>
      <sheetName val="2009"/>
      <sheetName val="Опросный лист МЭ РФ"/>
      <sheetName val="Баланс по уровням U квартальный"/>
      <sheetName val="расчет стоимостных показателей"/>
      <sheetName val="Тарифно-договорная модель"/>
      <sheetName val="Передача эл.энергии"/>
      <sheetName val="Тср 12-17"/>
      <sheetName val="T0"/>
      <sheetName val="расшир сс"/>
      <sheetName val="cc"/>
      <sheetName val="смета"/>
      <sheetName val="прибыль"/>
      <sheetName val="прочие"/>
      <sheetName val="12 прибыль"/>
      <sheetName val="УПЛ"/>
      <sheetName val="ППЛ"/>
      <sheetName val="резерв"/>
      <sheetName val="спорт культ проф маст"/>
      <sheetName val="прочие прочие"/>
      <sheetName val="возм.пр.ущерба"/>
      <sheetName val="пени,штрафы"/>
      <sheetName val="реал. ОС, МПЗ, пр."/>
      <sheetName val="Списание"/>
      <sheetName val="АРЕНДА"/>
      <sheetName val="РТ передача"/>
      <sheetName val="Лист2"/>
      <sheetName val="Лист1"/>
      <sheetName val="ээ"/>
      <sheetName val="ик"/>
      <sheetName val="Баланс ээ"/>
      <sheetName val="Баланс мощности"/>
      <sheetName val="regs"/>
      <sheetName val="Справочники"/>
      <sheetName val="Расчет НВВ общий"/>
      <sheetName val="ЭСО"/>
      <sheetName val="Ген. не уч. ОРЭМ"/>
      <sheetName val="Свод"/>
      <sheetName val="База"/>
      <sheetName val="proverka"/>
      <sheetName val="I"/>
    </sheetNames>
    <sheetDataSet>
      <sheetData sheetId="0" refreshError="1"/>
      <sheetData sheetId="1" refreshError="1"/>
      <sheetData sheetId="2" refreshError="1">
        <row r="5">
          <cell r="G5">
            <v>4551113.38</v>
          </cell>
        </row>
        <row r="52">
          <cell r="G52">
            <v>0</v>
          </cell>
        </row>
        <row r="53">
          <cell r="G53">
            <v>0</v>
          </cell>
        </row>
        <row r="54">
          <cell r="G54">
            <v>0</v>
          </cell>
        </row>
        <row r="55">
          <cell r="G55">
            <v>0</v>
          </cell>
        </row>
        <row r="56">
          <cell r="G56">
            <v>0</v>
          </cell>
        </row>
        <row r="57">
          <cell r="G57">
            <v>0</v>
          </cell>
        </row>
        <row r="58">
          <cell r="G58">
            <v>0</v>
          </cell>
        </row>
        <row r="59">
          <cell r="G59">
            <v>131.95402349999983</v>
          </cell>
        </row>
        <row r="60">
          <cell r="G60">
            <v>0</v>
          </cell>
        </row>
        <row r="61">
          <cell r="G61">
            <v>0</v>
          </cell>
        </row>
        <row r="62">
          <cell r="G62">
            <v>33.964858909038</v>
          </cell>
        </row>
        <row r="63">
          <cell r="G63">
            <v>0</v>
          </cell>
        </row>
        <row r="64">
          <cell r="G64">
            <v>0</v>
          </cell>
        </row>
        <row r="65">
          <cell r="G65">
            <v>0</v>
          </cell>
        </row>
        <row r="66">
          <cell r="G66">
            <v>0</v>
          </cell>
        </row>
        <row r="67">
          <cell r="G67">
            <v>0</v>
          </cell>
        </row>
        <row r="68">
          <cell r="G68">
            <v>0</v>
          </cell>
        </row>
        <row r="70">
          <cell r="G70">
            <v>0</v>
          </cell>
        </row>
        <row r="71">
          <cell r="G71">
            <v>0</v>
          </cell>
        </row>
        <row r="72">
          <cell r="G72">
            <v>0</v>
          </cell>
        </row>
        <row r="73">
          <cell r="G73">
            <v>0</v>
          </cell>
        </row>
        <row r="74">
          <cell r="G74">
            <v>0</v>
          </cell>
        </row>
        <row r="75">
          <cell r="G75">
            <v>0</v>
          </cell>
        </row>
        <row r="77">
          <cell r="G77">
            <v>0</v>
          </cell>
        </row>
        <row r="78">
          <cell r="G78">
            <v>0</v>
          </cell>
        </row>
        <row r="80">
          <cell r="G80">
            <v>0</v>
          </cell>
        </row>
        <row r="81">
          <cell r="G81">
            <v>0</v>
          </cell>
        </row>
        <row r="82">
          <cell r="G82">
            <v>0</v>
          </cell>
        </row>
        <row r="83">
          <cell r="G83">
            <v>0</v>
          </cell>
        </row>
        <row r="85">
          <cell r="G85">
            <v>0</v>
          </cell>
        </row>
        <row r="87">
          <cell r="G87">
            <v>0</v>
          </cell>
        </row>
        <row r="88">
          <cell r="G88">
            <v>0</v>
          </cell>
        </row>
        <row r="89">
          <cell r="G89">
            <v>0</v>
          </cell>
        </row>
        <row r="90">
          <cell r="G90">
            <v>0</v>
          </cell>
        </row>
        <row r="91">
          <cell r="G91">
            <v>0</v>
          </cell>
        </row>
        <row r="93">
          <cell r="G93">
            <v>4885.2489999999998</v>
          </cell>
        </row>
        <row r="95">
          <cell r="G95">
            <v>0</v>
          </cell>
        </row>
        <row r="96">
          <cell r="G96">
            <v>0</v>
          </cell>
        </row>
        <row r="97">
          <cell r="G97">
            <v>0</v>
          </cell>
        </row>
        <row r="197">
          <cell r="G197">
            <v>30806</v>
          </cell>
        </row>
        <row r="198">
          <cell r="G198">
            <v>162856</v>
          </cell>
        </row>
        <row r="199">
          <cell r="G199">
            <v>246720</v>
          </cell>
        </row>
        <row r="200">
          <cell r="G200">
            <v>3162101</v>
          </cell>
        </row>
        <row r="201">
          <cell r="G201">
            <v>97739</v>
          </cell>
        </row>
        <row r="202">
          <cell r="G202">
            <v>0</v>
          </cell>
        </row>
        <row r="203">
          <cell r="G203">
            <v>97739</v>
          </cell>
        </row>
        <row r="204">
          <cell r="G204">
            <v>1050666</v>
          </cell>
        </row>
        <row r="205">
          <cell r="G205">
            <v>259805</v>
          </cell>
        </row>
        <row r="206">
          <cell r="G206">
            <v>518097</v>
          </cell>
        </row>
        <row r="207">
          <cell r="G207">
            <v>527232</v>
          </cell>
        </row>
        <row r="208">
          <cell r="G208">
            <v>6056022</v>
          </cell>
        </row>
        <row r="209">
          <cell r="G209">
            <v>0</v>
          </cell>
        </row>
        <row r="210">
          <cell r="G210">
            <v>0</v>
          </cell>
        </row>
        <row r="211">
          <cell r="G211">
            <v>6056022</v>
          </cell>
        </row>
        <row r="212">
          <cell r="G212">
            <v>12685</v>
          </cell>
        </row>
        <row r="214">
          <cell r="G214">
            <v>12685</v>
          </cell>
        </row>
        <row r="215">
          <cell r="G215">
            <v>25380</v>
          </cell>
        </row>
        <row r="216">
          <cell r="G216">
            <v>7796.5</v>
          </cell>
        </row>
        <row r="217">
          <cell r="G217">
            <v>200248.5</v>
          </cell>
        </row>
        <row r="219">
          <cell r="G219">
            <v>27394</v>
          </cell>
        </row>
        <row r="220">
          <cell r="G220">
            <v>169360</v>
          </cell>
        </row>
        <row r="221">
          <cell r="G221">
            <v>3424.5</v>
          </cell>
        </row>
        <row r="222">
          <cell r="G222">
            <v>70</v>
          </cell>
        </row>
        <row r="223">
          <cell r="G223">
            <v>190005.5</v>
          </cell>
        </row>
        <row r="224">
          <cell r="G224">
            <v>436115.5</v>
          </cell>
        </row>
        <row r="226">
          <cell r="G226">
            <v>0</v>
          </cell>
        </row>
        <row r="228">
          <cell r="G228">
            <v>6492137.5</v>
          </cell>
        </row>
        <row r="230">
          <cell r="G230">
            <v>3821.2640000000001</v>
          </cell>
        </row>
        <row r="232">
          <cell r="G232">
            <v>1698.9503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>
        <row r="5">
          <cell r="G5">
            <v>16503137.241579933</v>
          </cell>
        </row>
      </sheetData>
      <sheetData sheetId="16">
        <row r="5">
          <cell r="G5">
            <v>16503137.241579933</v>
          </cell>
        </row>
      </sheetData>
      <sheetData sheetId="17">
        <row r="5">
          <cell r="G5">
            <v>16503137.241579933</v>
          </cell>
        </row>
      </sheetData>
      <sheetData sheetId="18">
        <row r="5">
          <cell r="G5">
            <v>16503137.241579933</v>
          </cell>
        </row>
      </sheetData>
      <sheetData sheetId="19">
        <row r="5">
          <cell r="G5">
            <v>16503137.241579933</v>
          </cell>
        </row>
      </sheetData>
      <sheetData sheetId="20">
        <row r="5">
          <cell r="G5">
            <v>16503137.241579933</v>
          </cell>
        </row>
      </sheetData>
      <sheetData sheetId="21">
        <row r="5">
          <cell r="G5">
            <v>16503137.241579933</v>
          </cell>
        </row>
      </sheetData>
      <sheetData sheetId="22">
        <row r="5">
          <cell r="G5">
            <v>16503137.241579933</v>
          </cell>
        </row>
      </sheetData>
      <sheetData sheetId="23">
        <row r="5">
          <cell r="G5">
            <v>16503137.241579933</v>
          </cell>
        </row>
      </sheetData>
      <sheetData sheetId="24">
        <row r="5">
          <cell r="G5">
            <v>16503137.241579933</v>
          </cell>
        </row>
      </sheetData>
      <sheetData sheetId="25">
        <row r="5">
          <cell r="G5">
            <v>16503137.241579933</v>
          </cell>
        </row>
      </sheetData>
      <sheetData sheetId="26">
        <row r="5">
          <cell r="G5">
            <v>16503137.241579933</v>
          </cell>
        </row>
      </sheetData>
      <sheetData sheetId="27">
        <row r="5">
          <cell r="G5">
            <v>16503137.241579933</v>
          </cell>
        </row>
      </sheetData>
      <sheetData sheetId="28">
        <row r="5">
          <cell r="G5">
            <v>16503137.241579933</v>
          </cell>
        </row>
      </sheetData>
      <sheetData sheetId="29">
        <row r="5">
          <cell r="G5">
            <v>16503137.241579933</v>
          </cell>
        </row>
      </sheetData>
      <sheetData sheetId="30">
        <row r="5">
          <cell r="G5">
            <v>16503137.241579933</v>
          </cell>
        </row>
      </sheetData>
      <sheetData sheetId="31">
        <row r="5">
          <cell r="G5">
            <v>16503137.241579933</v>
          </cell>
        </row>
      </sheetData>
      <sheetData sheetId="32">
        <row r="5">
          <cell r="G5">
            <v>16503137.241579933</v>
          </cell>
        </row>
      </sheetData>
      <sheetData sheetId="33">
        <row r="5">
          <cell r="G5">
            <v>16503137.241579933</v>
          </cell>
        </row>
      </sheetData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одержание"/>
      <sheetName val="Управление"/>
      <sheetName val="Справочники"/>
      <sheetName val="Расчет средних тарифов"/>
      <sheetName val="Передача эл.энергии"/>
      <sheetName val="Sheet3"/>
      <sheetName val="Опросный лист"/>
      <sheetName val="Ключевые и оц. показатели"/>
      <sheetName val="ТО"/>
      <sheetName val="5 Смета затрат"/>
      <sheetName val="10 Пр доходы и расходы"/>
      <sheetName val="12 Прогнозный баланс"/>
      <sheetName val="11 План приб и уб"/>
      <sheetName val="14 План мероприятий"/>
      <sheetName val="Развернутый баланс"/>
      <sheetName val="Показатели по бенчмаркингу"/>
      <sheetName val="Расчет НИОКР"/>
      <sheetName val="Лимиты"/>
      <sheetName val="Детализация лимитов"/>
      <sheetName val="Списки"/>
      <sheetName val="База"/>
      <sheetName val="TEHSHEET"/>
      <sheetName val="Заголовок2"/>
    </sheetNames>
    <sheetDataSet>
      <sheetData sheetId="0"/>
      <sheetData sheetId="1"/>
      <sheetData sheetId="2">
        <row r="23">
          <cell r="B23" t="str">
            <v>Филиал 1</v>
          </cell>
        </row>
        <row r="24">
          <cell r="B24" t="str">
            <v>Филиал 2</v>
          </cell>
        </row>
        <row r="25">
          <cell r="B25" t="str">
            <v>…</v>
          </cell>
        </row>
        <row r="26">
          <cell r="B26" t="str">
            <v>Филиал N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нель управления"/>
      <sheetName val="Сценарные условия"/>
      <sheetName val="Список ДЗО"/>
      <sheetName val="Титул"/>
      <sheetName val="1 Общие сведения"/>
      <sheetName val="2 Оценочные показатели"/>
      <sheetName val="3 Программа реализации"/>
      <sheetName val="4 Производственная программа"/>
      <sheetName val="5 Смета Затрат"/>
      <sheetName val="6 Ремонты"/>
      <sheetName val="7 Инвестиции"/>
      <sheetName val="8 Закупки"/>
      <sheetName val="9 Оплата труда"/>
      <sheetName val="10 Прочие доходы и расходы"/>
      <sheetName val="11 План прибылей и убытков"/>
      <sheetName val="12 Прогнозный баланс"/>
      <sheetName val="13 ДПН"/>
      <sheetName val="14 План мероприятий"/>
      <sheetName val="t_проверки"/>
      <sheetName val="Протокол изменений"/>
      <sheetName val="t_настройки"/>
      <sheetName val="макросы"/>
      <sheetName val="что нужно сделать"/>
      <sheetName val="Справочник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>
        <row r="88">
          <cell r="I88">
            <v>2</v>
          </cell>
        </row>
      </sheetData>
      <sheetData sheetId="21" refreshError="1"/>
      <sheetData sheetId="22" refreshError="1"/>
      <sheetData sheetId="23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"/>
      <sheetName val="Справочники"/>
      <sheetName val="Инструкция"/>
      <sheetName val="3"/>
      <sheetName val="4"/>
      <sheetName val="5"/>
      <sheetName val="свод"/>
      <sheetName val="Инвестиции"/>
      <sheetName val="16"/>
      <sheetName val="17"/>
      <sheetName val="17.1"/>
      <sheetName val="24"/>
      <sheetName val="25"/>
      <sheetName val="P2.1"/>
      <sheetName val="P2.2"/>
      <sheetName val="перекрестка"/>
      <sheetName val="Ф-1 (для АО-энерго)"/>
      <sheetName val="Ф-2 (для АО-энерго)"/>
      <sheetName val="TEHSHEET"/>
      <sheetName val="Регионы"/>
      <sheetName val="Лист1"/>
      <sheetName val="план 2000"/>
      <sheetName val="FST5"/>
      <sheetName val="Контроль"/>
      <sheetName val="Исходные"/>
      <sheetName val="29"/>
      <sheetName val="20"/>
      <sheetName val="21"/>
      <sheetName val="26"/>
      <sheetName val="27"/>
      <sheetName val="28"/>
      <sheetName val="19"/>
      <sheetName val="22"/>
      <sheetName val="Списки"/>
      <sheetName val="ЭСО"/>
      <sheetName val="сбыт"/>
      <sheetName val="Ген. не уч. ОРЭМ"/>
      <sheetName val="Вводные данные систем"/>
      <sheetName val="База"/>
      <sheetName val="17_1"/>
      <sheetName val="P2_1"/>
      <sheetName val="P2_2"/>
      <sheetName val="Ф-1_(для_АО-энерго)"/>
      <sheetName val="Ф-2_(для_АО-энерго)"/>
      <sheetName val="план_2000"/>
      <sheetName val="Ген__не_уч__ОРЭМ"/>
      <sheetName val="Вводные_данные_систем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/>
      <sheetData sheetId="17" refreshError="1"/>
      <sheetData sheetId="18" refreshError="1"/>
      <sheetData sheetId="19" refreshError="1">
        <row r="6">
          <cell r="C6" t="str">
            <v>Алтайский край</v>
          </cell>
          <cell r="K6" t="str">
            <v>Предложение организации</v>
          </cell>
        </row>
        <row r="7">
          <cell r="K7" t="str">
            <v>Предложение регионального регулятора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1.3"/>
      <sheetName val="П1.4"/>
      <sheetName val="П1.5"/>
      <sheetName val="П1.6верх"/>
      <sheetName val="П1.30"/>
      <sheetName val="Волгоградэнерго"/>
      <sheetName val="переток из РСК в ТСО (2010)"/>
      <sheetName val="котел энергия"/>
      <sheetName val="котел мощность"/>
      <sheetName val="П1.6низ"/>
      <sheetName val="Облэлектро"/>
      <sheetName val="МУПП ВМЭС"/>
      <sheetName val="МКП ВМЭС"/>
      <sheetName val="РЖД"/>
      <sheetName val="ВДГБУВПиС"/>
      <sheetName val="Аэропорт"/>
      <sheetName val="ВАКЗ"/>
      <sheetName val="ВОРК"/>
      <sheetName val="ГПЭ"/>
      <sheetName val="Сил.кирп."/>
      <sheetName val="Каустик"/>
      <sheetName val="Энергосвязь"/>
      <sheetName val="ВЗБТ"/>
      <sheetName val="ВЭМЗ"/>
      <sheetName val="Манхэттен"/>
      <sheetName val="ВолПолесье"/>
      <sheetName val="ВОМЗ "/>
      <sheetName val="ТЭЦ-3"/>
      <sheetName val="Хладокомб."/>
      <sheetName val="ВгТЗ"/>
      <sheetName val="Лукойл эн.сети"/>
      <sheetName val="Северст.Мет"/>
      <sheetName val="ЗТУ"/>
      <sheetName val="ВРНУ"/>
      <sheetName val="Баррикады"/>
      <sheetName val="В-днефтемаш"/>
      <sheetName val="ЖБИ-1"/>
      <sheetName val="Оргсинтез"/>
      <sheetName val="ВПЗ"/>
      <sheetName val="Каучук"/>
      <sheetName val="ВТЗ"/>
      <sheetName val="СУАЛ"/>
      <sheetName val="КЗСМИ"/>
      <sheetName val="Зодиал"/>
      <sheetName val="Волг.мельница"/>
      <sheetName val="ЖБИ-2"/>
      <sheetName val="ВодаКрист"/>
      <sheetName val="Комфи СКБ"/>
      <sheetName val="ВГТРК"/>
      <sheetName val="ЦУМ"/>
      <sheetName val="ИПК_Царицын"/>
      <sheetName val="Реч.порт"/>
      <sheetName val="потери ТСО24.04"/>
      <sheetName val="баланс эн.и мощн."/>
      <sheetName val="П.1.6 ВОЭСК низ 2009"/>
      <sheetName val="П1.6 низ ВОЭСК2010(02.09)"/>
      <sheetName val="ОПП-сбыт(низ2009)"/>
      <sheetName val="ОПП-сбыт(низ2010)(02.09)"/>
      <sheetName val="анализ выручки (тарифы 2009г)"/>
      <sheetName val="17"/>
      <sheetName val="Лист3"/>
      <sheetName val="24"/>
      <sheetName val="Лист2"/>
      <sheetName val="Ф-2 (для АО-энерго)"/>
      <sheetName val="свод"/>
      <sheetName val="25"/>
      <sheetName val="4"/>
      <sheetName val="перекрестка"/>
      <sheetName val="5"/>
      <sheetName val="17.1"/>
      <sheetName val="16"/>
      <sheetName val="Ф-1 (для АО-энерго)"/>
      <sheetName val="Лист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"/>
      <sheetName val="Справочники"/>
      <sheetName val="Инструкция"/>
      <sheetName val="3"/>
      <sheetName val="4"/>
      <sheetName val="5"/>
      <sheetName val="свод"/>
      <sheetName val="16"/>
      <sheetName val="17"/>
      <sheetName val="17.1"/>
      <sheetName val="24"/>
      <sheetName val="25"/>
      <sheetName val="P2.1"/>
      <sheetName val="P2.2"/>
      <sheetName val="перекрестка"/>
      <sheetName val="Ф-1 (для АО-энерго)"/>
      <sheetName val="Ф-2 (для АО-энерго)"/>
      <sheetName val="TEHSHEET"/>
      <sheetName val="17_1"/>
      <sheetName val="Ф_1 _для АО_энерго_"/>
      <sheetName val="Ф_2 _для АО_энерго_"/>
      <sheetName val="Стоимость ЭЭ"/>
      <sheetName val="FST5"/>
      <sheetName val="29"/>
      <sheetName val="20"/>
      <sheetName val="21"/>
      <sheetName val="26"/>
      <sheetName val="27"/>
      <sheetName val="28"/>
      <sheetName val="19"/>
      <sheetName val="22"/>
      <sheetName val="Динамика пакета"/>
    </sheetNames>
    <sheetDataSet>
      <sheetData sheetId="0" refreshError="1"/>
      <sheetData sheetId="1" refreshError="1"/>
      <sheetData sheetId="2" refreshError="1">
        <row r="13">
          <cell r="E13" t="str">
            <v>г.Москва</v>
          </cell>
        </row>
        <row r="21">
          <cell r="D21" t="str">
            <v>ЭСО</v>
          </cell>
        </row>
        <row r="27">
          <cell r="F27" t="str">
            <v>Предложение регионального регулятора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21">
          <cell r="D21">
            <v>696708</v>
          </cell>
          <cell r="E21">
            <v>72000</v>
          </cell>
          <cell r="I21">
            <v>49532.959999999999</v>
          </cell>
        </row>
      </sheetData>
      <sheetData sheetId="11" refreshError="1"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</row>
        <row r="17"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</row>
        <row r="19"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</row>
        <row r="21"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</row>
        <row r="22"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</row>
        <row r="23"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</row>
        <row r="25"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</row>
        <row r="29"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59.59</v>
          </cell>
          <cell r="J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59.59</v>
          </cell>
          <cell r="J31">
            <v>0</v>
          </cell>
        </row>
        <row r="32"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59.59</v>
          </cell>
          <cell r="J32">
            <v>0</v>
          </cell>
        </row>
        <row r="33"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41.04</v>
          </cell>
          <cell r="J33">
            <v>0</v>
          </cell>
        </row>
        <row r="34">
          <cell r="J34">
            <v>0</v>
          </cell>
        </row>
        <row r="35"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</row>
        <row r="38"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</row>
        <row r="39"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</row>
        <row r="40"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</row>
        <row r="41">
          <cell r="J41">
            <v>0</v>
          </cell>
        </row>
        <row r="42"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</row>
        <row r="43">
          <cell r="J43">
            <v>0</v>
          </cell>
        </row>
        <row r="45"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</row>
        <row r="46"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</row>
        <row r="47"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</row>
        <row r="49"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</row>
        <row r="52"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</row>
        <row r="53"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</row>
        <row r="59"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</row>
        <row r="66"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ощностьФедотов2008"/>
      <sheetName val="Борисенко мощность"/>
      <sheetName val="Баланс мощности 2007"/>
      <sheetName val="Потери 2007"/>
      <sheetName val="Баланс энергии 2007"/>
      <sheetName val="АО-энергоээ2007"/>
      <sheetName val="ОЭМК100 + БГДК"/>
      <sheetName val="2008 прогноз"/>
      <sheetName val="прогнозный баланс"/>
      <sheetName val="2008 энергия БСК"/>
      <sheetName val="2008 мощность БСК"/>
      <sheetName val="сети 2008"/>
      <sheetName val="Регионы"/>
      <sheetName val="Свод"/>
    </sheetNames>
    <sheetDataSet>
      <sheetData sheetId="0" refreshError="1"/>
      <sheetData sheetId="1" refreshError="1"/>
      <sheetData sheetId="2" refreshError="1">
        <row r="18">
          <cell r="D18">
            <v>190</v>
          </cell>
          <cell r="E18">
            <v>125.22</v>
          </cell>
          <cell r="F18">
            <v>125.22</v>
          </cell>
          <cell r="G18">
            <v>88</v>
          </cell>
          <cell r="H18">
            <v>37.22</v>
          </cell>
          <cell r="J18">
            <v>1434.94</v>
          </cell>
          <cell r="M18">
            <v>92.52000000000001</v>
          </cell>
          <cell r="N18">
            <v>1527.46</v>
          </cell>
          <cell r="P18">
            <v>1560.16</v>
          </cell>
          <cell r="S18">
            <v>190</v>
          </cell>
          <cell r="T18">
            <v>138.19999999999999</v>
          </cell>
          <cell r="U18">
            <v>138.19999999999999</v>
          </cell>
          <cell r="V18">
            <v>100.3</v>
          </cell>
          <cell r="W18">
            <v>37.9</v>
          </cell>
          <cell r="Y18">
            <v>1488.9</v>
          </cell>
          <cell r="AB18">
            <v>96.69</v>
          </cell>
          <cell r="AC18">
            <v>1585.5900000000001</v>
          </cell>
          <cell r="AE18">
            <v>1627.1000000000001</v>
          </cell>
          <cell r="AH18">
            <v>190</v>
          </cell>
          <cell r="AI18">
            <v>131.88</v>
          </cell>
          <cell r="AJ18">
            <v>131.88</v>
          </cell>
          <cell r="AK18">
            <v>98.5</v>
          </cell>
          <cell r="AL18">
            <v>33.380000000000003</v>
          </cell>
          <cell r="AN18">
            <v>1442.6100000000001</v>
          </cell>
          <cell r="AQ18">
            <v>93.569999999999979</v>
          </cell>
          <cell r="AR18">
            <v>1536.18</v>
          </cell>
          <cell r="AT18">
            <v>1574.49</v>
          </cell>
          <cell r="AW18">
            <v>190</v>
          </cell>
          <cell r="AX18">
            <v>111.44</v>
          </cell>
          <cell r="AY18">
            <v>111.44</v>
          </cell>
          <cell r="AZ18">
            <v>81.099999999999994</v>
          </cell>
          <cell r="BA18">
            <v>30.340000000000003</v>
          </cell>
          <cell r="BC18">
            <v>1335.82</v>
          </cell>
          <cell r="BF18">
            <v>86.16</v>
          </cell>
          <cell r="BG18">
            <v>1421.98</v>
          </cell>
          <cell r="BI18">
            <v>1447.26</v>
          </cell>
          <cell r="BL18">
            <v>190</v>
          </cell>
          <cell r="BM18">
            <v>78.539999999999992</v>
          </cell>
          <cell r="BN18">
            <v>78.539999999999992</v>
          </cell>
          <cell r="BO18">
            <v>49.5</v>
          </cell>
          <cell r="BP18">
            <v>29.040000000000003</v>
          </cell>
          <cell r="BR18">
            <v>1298.0100000000002</v>
          </cell>
          <cell r="BU18">
            <v>82.05</v>
          </cell>
          <cell r="BV18">
            <v>1380.0600000000002</v>
          </cell>
          <cell r="BX18">
            <v>1376.5500000000002</v>
          </cell>
          <cell r="CA18">
            <v>190</v>
          </cell>
          <cell r="CB18">
            <v>83.89</v>
          </cell>
          <cell r="CC18">
            <v>83.89</v>
          </cell>
          <cell r="CD18">
            <v>50.5</v>
          </cell>
          <cell r="CE18">
            <v>33.39</v>
          </cell>
          <cell r="CG18">
            <v>1297.25</v>
          </cell>
          <cell r="CJ18">
            <v>82.56</v>
          </cell>
          <cell r="CK18">
            <v>1379.81</v>
          </cell>
          <cell r="CM18">
            <v>1381.14</v>
          </cell>
          <cell r="CP18">
            <v>190</v>
          </cell>
          <cell r="CQ18">
            <v>43.58</v>
          </cell>
          <cell r="CR18">
            <v>43.58</v>
          </cell>
          <cell r="CS18">
            <v>13.6</v>
          </cell>
          <cell r="CT18">
            <v>29.98</v>
          </cell>
          <cell r="CV18">
            <v>1309.0000000000002</v>
          </cell>
          <cell r="CY18">
            <v>80.889999999999986</v>
          </cell>
          <cell r="CZ18">
            <v>1389.8900000000003</v>
          </cell>
          <cell r="DB18">
            <v>1352.5800000000002</v>
          </cell>
          <cell r="DE18">
            <v>190</v>
          </cell>
          <cell r="DF18">
            <v>90.32</v>
          </cell>
          <cell r="DG18">
            <v>90.32</v>
          </cell>
          <cell r="DH18">
            <v>61.5</v>
          </cell>
          <cell r="DI18">
            <v>28.82</v>
          </cell>
          <cell r="DK18">
            <v>1265.42</v>
          </cell>
          <cell r="DN18">
            <v>80.900000000000006</v>
          </cell>
          <cell r="DO18">
            <v>1346.3200000000002</v>
          </cell>
          <cell r="DQ18">
            <v>1355.74</v>
          </cell>
          <cell r="DT18">
            <v>190</v>
          </cell>
          <cell r="DU18">
            <v>100.58000000000001</v>
          </cell>
          <cell r="DV18">
            <v>100.58000000000001</v>
          </cell>
          <cell r="DW18">
            <v>69.900000000000006</v>
          </cell>
          <cell r="DX18">
            <v>30.68</v>
          </cell>
          <cell r="DZ18">
            <v>1278.22</v>
          </cell>
          <cell r="EC18">
            <v>82.139999999999986</v>
          </cell>
          <cell r="ED18">
            <v>1360.3600000000001</v>
          </cell>
          <cell r="EF18">
            <v>1378.8</v>
          </cell>
          <cell r="EI18">
            <v>190</v>
          </cell>
          <cell r="EJ18">
            <v>115.22</v>
          </cell>
          <cell r="EK18">
            <v>115.22</v>
          </cell>
          <cell r="EL18">
            <v>82.8</v>
          </cell>
          <cell r="EM18">
            <v>32.42</v>
          </cell>
          <cell r="EO18">
            <v>1388.02</v>
          </cell>
          <cell r="ER18">
            <v>89.40000000000002</v>
          </cell>
          <cell r="ES18">
            <v>1477.42</v>
          </cell>
          <cell r="EU18">
            <v>1503.24</v>
          </cell>
          <cell r="EX18">
            <v>190</v>
          </cell>
          <cell r="EY18">
            <v>134.54</v>
          </cell>
          <cell r="EZ18">
            <v>134.54</v>
          </cell>
          <cell r="FA18">
            <v>99.4</v>
          </cell>
          <cell r="FB18">
            <v>35.14</v>
          </cell>
          <cell r="FD18">
            <v>1435.88</v>
          </cell>
          <cell r="FG18">
            <v>93.310000000000016</v>
          </cell>
          <cell r="FH18">
            <v>1529.19</v>
          </cell>
          <cell r="FJ18">
            <v>1570.42</v>
          </cell>
          <cell r="FM18">
            <v>223</v>
          </cell>
          <cell r="FN18">
            <v>161.77000000000001</v>
          </cell>
          <cell r="FO18">
            <v>161.77000000000001</v>
          </cell>
          <cell r="FP18">
            <v>128.6</v>
          </cell>
          <cell r="FQ18">
            <v>33.17</v>
          </cell>
          <cell r="FS18">
            <v>1425.57</v>
          </cell>
          <cell r="FV18">
            <v>94.149999999999991</v>
          </cell>
          <cell r="FW18">
            <v>1519.72</v>
          </cell>
          <cell r="FY18">
            <v>1587.34</v>
          </cell>
          <cell r="GD18">
            <v>192.75</v>
          </cell>
          <cell r="GE18">
            <v>109.59833333333336</v>
          </cell>
          <cell r="GF18">
            <v>76.975000000000009</v>
          </cell>
          <cell r="GG18">
            <v>76.975000000000009</v>
          </cell>
          <cell r="GH18">
            <v>32.623333333333328</v>
          </cell>
          <cell r="GJ18">
            <v>1366.6366666666665</v>
          </cell>
          <cell r="GM18">
            <v>87.861666666666636</v>
          </cell>
          <cell r="GN18">
            <v>1454.4983333333332</v>
          </cell>
          <cell r="GP18">
            <v>1476.2350000000004</v>
          </cell>
        </row>
        <row r="19">
          <cell r="GJ19">
            <v>0</v>
          </cell>
        </row>
        <row r="20">
          <cell r="D20">
            <v>30</v>
          </cell>
          <cell r="E20">
            <v>21</v>
          </cell>
          <cell r="F20">
            <v>21</v>
          </cell>
          <cell r="G20">
            <v>21</v>
          </cell>
          <cell r="J20">
            <v>-13.9</v>
          </cell>
          <cell r="N20">
            <v>-13.9</v>
          </cell>
          <cell r="P20">
            <v>7.1</v>
          </cell>
          <cell r="S20">
            <v>30</v>
          </cell>
          <cell r="T20">
            <v>21</v>
          </cell>
          <cell r="U20">
            <v>21</v>
          </cell>
          <cell r="V20">
            <v>21</v>
          </cell>
          <cell r="Y20">
            <v>-14.3</v>
          </cell>
          <cell r="AC20">
            <v>-14.3</v>
          </cell>
          <cell r="AE20">
            <v>6.7</v>
          </cell>
          <cell r="AH20">
            <v>30</v>
          </cell>
          <cell r="AI20">
            <v>22</v>
          </cell>
          <cell r="AJ20">
            <v>22</v>
          </cell>
          <cell r="AK20">
            <v>22</v>
          </cell>
          <cell r="AN20">
            <v>-15</v>
          </cell>
          <cell r="AR20">
            <v>-15</v>
          </cell>
          <cell r="AT20">
            <v>7</v>
          </cell>
          <cell r="AW20">
            <v>30</v>
          </cell>
          <cell r="AX20">
            <v>15</v>
          </cell>
          <cell r="AY20">
            <v>15</v>
          </cell>
          <cell r="AZ20">
            <v>15</v>
          </cell>
          <cell r="BC20">
            <v>-10.1</v>
          </cell>
          <cell r="BG20">
            <v>-10.1</v>
          </cell>
          <cell r="BI20">
            <v>4.9000000000000004</v>
          </cell>
          <cell r="BL20">
            <v>30</v>
          </cell>
          <cell r="BM20">
            <v>7.5</v>
          </cell>
          <cell r="BN20">
            <v>7.5</v>
          </cell>
          <cell r="BO20">
            <v>7.5</v>
          </cell>
          <cell r="BR20">
            <v>-4.8</v>
          </cell>
          <cell r="BV20">
            <v>-4.8</v>
          </cell>
          <cell r="BX20">
            <v>2.7</v>
          </cell>
          <cell r="CA20">
            <v>30</v>
          </cell>
          <cell r="CB20">
            <v>0.5</v>
          </cell>
          <cell r="CC20">
            <v>0.5</v>
          </cell>
          <cell r="CD20">
            <v>0.5</v>
          </cell>
          <cell r="CG20">
            <v>-0.1</v>
          </cell>
          <cell r="CK20">
            <v>-0.1</v>
          </cell>
          <cell r="CM20">
            <v>0.4</v>
          </cell>
          <cell r="CP20">
            <v>30</v>
          </cell>
          <cell r="CQ20">
            <v>6</v>
          </cell>
          <cell r="CR20">
            <v>6</v>
          </cell>
          <cell r="CS20">
            <v>6</v>
          </cell>
          <cell r="CV20">
            <v>-3.8</v>
          </cell>
          <cell r="CZ20">
            <v>-3.8</v>
          </cell>
          <cell r="DB20">
            <v>2.2000000000000002</v>
          </cell>
          <cell r="DE20">
            <v>30</v>
          </cell>
          <cell r="DF20">
            <v>7.5</v>
          </cell>
          <cell r="DG20">
            <v>7.5</v>
          </cell>
          <cell r="DH20">
            <v>7.5</v>
          </cell>
          <cell r="DK20">
            <v>-4.8</v>
          </cell>
          <cell r="DO20">
            <v>-4.8</v>
          </cell>
          <cell r="DQ20">
            <v>2.7</v>
          </cell>
          <cell r="DT20">
            <v>30</v>
          </cell>
          <cell r="DU20">
            <v>8</v>
          </cell>
          <cell r="DV20">
            <v>8</v>
          </cell>
          <cell r="DW20">
            <v>8</v>
          </cell>
          <cell r="DZ20">
            <v>-5.2</v>
          </cell>
          <cell r="ED20">
            <v>-5.2</v>
          </cell>
          <cell r="EF20">
            <v>2.8</v>
          </cell>
          <cell r="EI20">
            <v>30</v>
          </cell>
          <cell r="EJ20">
            <v>17</v>
          </cell>
          <cell r="EK20">
            <v>17</v>
          </cell>
          <cell r="EL20">
            <v>17</v>
          </cell>
          <cell r="EO20">
            <v>-11.5</v>
          </cell>
          <cell r="ES20">
            <v>-11.5</v>
          </cell>
          <cell r="EU20">
            <v>5.5</v>
          </cell>
          <cell r="EX20">
            <v>30</v>
          </cell>
          <cell r="EY20">
            <v>22</v>
          </cell>
          <cell r="EZ20">
            <v>22</v>
          </cell>
          <cell r="FA20">
            <v>22</v>
          </cell>
          <cell r="FD20">
            <v>-15.4</v>
          </cell>
          <cell r="FH20">
            <v>-15.4</v>
          </cell>
          <cell r="FJ20">
            <v>6.6</v>
          </cell>
          <cell r="FM20">
            <v>63</v>
          </cell>
          <cell r="FN20">
            <v>50.5</v>
          </cell>
          <cell r="FO20">
            <v>50.5</v>
          </cell>
          <cell r="FP20">
            <v>50.5</v>
          </cell>
          <cell r="FS20">
            <v>-41.2</v>
          </cell>
          <cell r="FW20">
            <v>-41.2</v>
          </cell>
          <cell r="FY20">
            <v>9.3000000000000007</v>
          </cell>
          <cell r="GD20">
            <v>32.75</v>
          </cell>
          <cell r="GE20">
            <v>16.5</v>
          </cell>
          <cell r="GF20">
            <v>16.5</v>
          </cell>
          <cell r="GG20">
            <v>16.5</v>
          </cell>
          <cell r="GJ20">
            <v>-11.675000000000001</v>
          </cell>
          <cell r="GN20">
            <v>-11.675000000000001</v>
          </cell>
          <cell r="GP20">
            <v>4.8250000000000002</v>
          </cell>
        </row>
        <row r="21">
          <cell r="D21">
            <v>46</v>
          </cell>
          <cell r="E21">
            <v>21</v>
          </cell>
          <cell r="F21">
            <v>21</v>
          </cell>
          <cell r="G21">
            <v>21</v>
          </cell>
          <cell r="J21">
            <v>-16.2</v>
          </cell>
          <cell r="N21">
            <v>-16.2</v>
          </cell>
          <cell r="P21">
            <v>4.8</v>
          </cell>
          <cell r="S21">
            <v>46</v>
          </cell>
          <cell r="T21">
            <v>19.3</v>
          </cell>
          <cell r="U21">
            <v>19.3</v>
          </cell>
          <cell r="V21">
            <v>19.3</v>
          </cell>
          <cell r="Y21">
            <v>-14.9</v>
          </cell>
          <cell r="AC21">
            <v>-14.9</v>
          </cell>
          <cell r="AE21">
            <v>4.4000000000000004</v>
          </cell>
          <cell r="AH21">
            <v>46</v>
          </cell>
          <cell r="AI21">
            <v>16.5</v>
          </cell>
          <cell r="AJ21">
            <v>16.5</v>
          </cell>
          <cell r="AK21">
            <v>16.5</v>
          </cell>
          <cell r="AN21">
            <v>-12.7</v>
          </cell>
          <cell r="AR21">
            <v>-12.7</v>
          </cell>
          <cell r="AT21">
            <v>3.8</v>
          </cell>
          <cell r="AW21">
            <v>46</v>
          </cell>
          <cell r="AX21">
            <v>11.1</v>
          </cell>
          <cell r="AY21">
            <v>11.1</v>
          </cell>
          <cell r="AZ21">
            <v>11.1</v>
          </cell>
          <cell r="BC21">
            <v>-8.6</v>
          </cell>
          <cell r="BG21">
            <v>-8.6</v>
          </cell>
          <cell r="BI21">
            <v>2.5</v>
          </cell>
          <cell r="BL21">
            <v>46</v>
          </cell>
          <cell r="BM21">
            <v>6</v>
          </cell>
          <cell r="BN21">
            <v>6</v>
          </cell>
          <cell r="BO21">
            <v>6</v>
          </cell>
          <cell r="BR21">
            <v>-4.7</v>
          </cell>
          <cell r="BV21">
            <v>-4.7</v>
          </cell>
          <cell r="BX21">
            <v>1.3</v>
          </cell>
          <cell r="CA21">
            <v>46</v>
          </cell>
          <cell r="CB21">
            <v>0</v>
          </cell>
          <cell r="CC21">
            <v>0</v>
          </cell>
          <cell r="CD21">
            <v>0</v>
          </cell>
          <cell r="CG21">
            <v>0</v>
          </cell>
          <cell r="CK21">
            <v>0</v>
          </cell>
          <cell r="CM21">
            <v>0</v>
          </cell>
          <cell r="CP21">
            <v>46</v>
          </cell>
          <cell r="CQ21">
            <v>6</v>
          </cell>
          <cell r="CR21">
            <v>6</v>
          </cell>
          <cell r="CS21">
            <v>6</v>
          </cell>
          <cell r="CV21">
            <v>-4.8</v>
          </cell>
          <cell r="CZ21">
            <v>-4.8</v>
          </cell>
          <cell r="DB21">
            <v>1.2</v>
          </cell>
          <cell r="DE21">
            <v>46</v>
          </cell>
          <cell r="DF21">
            <v>6</v>
          </cell>
          <cell r="DG21">
            <v>6</v>
          </cell>
          <cell r="DH21">
            <v>6</v>
          </cell>
          <cell r="DK21">
            <v>-4.8</v>
          </cell>
          <cell r="DO21">
            <v>-4.8</v>
          </cell>
          <cell r="DQ21">
            <v>1.2</v>
          </cell>
          <cell r="DT21">
            <v>46</v>
          </cell>
          <cell r="DU21">
            <v>6.9</v>
          </cell>
          <cell r="DV21">
            <v>6.9</v>
          </cell>
          <cell r="DW21">
            <v>6.9</v>
          </cell>
          <cell r="DZ21">
            <v>-5.5</v>
          </cell>
          <cell r="ED21">
            <v>-5.5</v>
          </cell>
          <cell r="EF21">
            <v>1.4</v>
          </cell>
          <cell r="EI21">
            <v>46</v>
          </cell>
          <cell r="EJ21">
            <v>10.8</v>
          </cell>
          <cell r="EK21">
            <v>10.8</v>
          </cell>
          <cell r="EL21">
            <v>10.8</v>
          </cell>
          <cell r="EO21">
            <v>-8.5</v>
          </cell>
          <cell r="ES21">
            <v>-8.5</v>
          </cell>
          <cell r="EU21">
            <v>2.2999999999999998</v>
          </cell>
          <cell r="EX21">
            <v>46</v>
          </cell>
          <cell r="EY21">
            <v>17.399999999999999</v>
          </cell>
          <cell r="EZ21">
            <v>17.399999999999999</v>
          </cell>
          <cell r="FA21">
            <v>17.399999999999999</v>
          </cell>
          <cell r="FD21">
            <v>-13.7</v>
          </cell>
          <cell r="FH21">
            <v>-13.7</v>
          </cell>
          <cell r="FJ21">
            <v>3.7</v>
          </cell>
          <cell r="FM21">
            <v>46</v>
          </cell>
          <cell r="FN21">
            <v>18.100000000000001</v>
          </cell>
          <cell r="FO21">
            <v>18.100000000000001</v>
          </cell>
          <cell r="FP21">
            <v>18.100000000000001</v>
          </cell>
          <cell r="FS21">
            <v>-13.900000000000002</v>
          </cell>
          <cell r="FW21">
            <v>-13.900000000000002</v>
          </cell>
          <cell r="FY21">
            <v>4.2</v>
          </cell>
          <cell r="GD21">
            <v>46</v>
          </cell>
          <cell r="GE21">
            <v>11.591666666666663</v>
          </cell>
          <cell r="GF21">
            <v>11.591666666666663</v>
          </cell>
          <cell r="GG21">
            <v>11.591666666666663</v>
          </cell>
          <cell r="GJ21">
            <v>-9.0250000000000004</v>
          </cell>
          <cell r="GN21">
            <v>-9.0250000000000004</v>
          </cell>
          <cell r="GP21">
            <v>2.5666666666666669</v>
          </cell>
        </row>
        <row r="22">
          <cell r="D22">
            <v>66</v>
          </cell>
          <cell r="E22">
            <v>46</v>
          </cell>
          <cell r="F22">
            <v>46</v>
          </cell>
          <cell r="G22">
            <v>46</v>
          </cell>
          <cell r="J22">
            <v>-41.7</v>
          </cell>
          <cell r="N22">
            <v>-41.7</v>
          </cell>
          <cell r="P22">
            <v>4.3</v>
          </cell>
          <cell r="S22">
            <v>66</v>
          </cell>
          <cell r="T22">
            <v>60</v>
          </cell>
          <cell r="U22">
            <v>60</v>
          </cell>
          <cell r="V22">
            <v>60</v>
          </cell>
          <cell r="Y22">
            <v>-55.7</v>
          </cell>
          <cell r="AC22">
            <v>-55.7</v>
          </cell>
          <cell r="AE22">
            <v>4.3</v>
          </cell>
          <cell r="AH22">
            <v>66</v>
          </cell>
          <cell r="AI22">
            <v>60</v>
          </cell>
          <cell r="AJ22">
            <v>60</v>
          </cell>
          <cell r="AK22">
            <v>60</v>
          </cell>
          <cell r="AN22">
            <v>-55.7</v>
          </cell>
          <cell r="AR22">
            <v>-55.7</v>
          </cell>
          <cell r="AT22">
            <v>4.3</v>
          </cell>
          <cell r="AW22">
            <v>66</v>
          </cell>
          <cell r="AX22">
            <v>55</v>
          </cell>
          <cell r="AY22">
            <v>55</v>
          </cell>
          <cell r="AZ22">
            <v>55</v>
          </cell>
          <cell r="BC22">
            <v>-50.7</v>
          </cell>
          <cell r="BG22">
            <v>-50.7</v>
          </cell>
          <cell r="BI22">
            <v>4.3</v>
          </cell>
          <cell r="BL22">
            <v>66</v>
          </cell>
          <cell r="BM22">
            <v>36</v>
          </cell>
          <cell r="BN22">
            <v>36</v>
          </cell>
          <cell r="BO22">
            <v>36</v>
          </cell>
          <cell r="BR22">
            <v>-31.8</v>
          </cell>
          <cell r="BV22">
            <v>-31.8</v>
          </cell>
          <cell r="BX22">
            <v>4.2</v>
          </cell>
          <cell r="CA22">
            <v>66</v>
          </cell>
          <cell r="CB22">
            <v>50</v>
          </cell>
          <cell r="CC22">
            <v>50</v>
          </cell>
          <cell r="CD22">
            <v>50</v>
          </cell>
          <cell r="CG22">
            <v>-45.8</v>
          </cell>
          <cell r="CK22">
            <v>-45.8</v>
          </cell>
          <cell r="CM22">
            <v>4.2</v>
          </cell>
          <cell r="CP22">
            <v>66</v>
          </cell>
          <cell r="CQ22">
            <v>1.6</v>
          </cell>
          <cell r="CR22">
            <v>1.6</v>
          </cell>
          <cell r="CS22">
            <v>1.6</v>
          </cell>
          <cell r="CV22">
            <v>-1.1000000000000001</v>
          </cell>
          <cell r="CZ22">
            <v>-1.1000000000000001</v>
          </cell>
          <cell r="DB22">
            <v>0.5</v>
          </cell>
          <cell r="DE22">
            <v>66</v>
          </cell>
          <cell r="DF22">
            <v>48</v>
          </cell>
          <cell r="DG22">
            <v>48</v>
          </cell>
          <cell r="DH22">
            <v>48</v>
          </cell>
          <cell r="DK22">
            <v>-43.8</v>
          </cell>
          <cell r="DO22">
            <v>-43.8</v>
          </cell>
          <cell r="DQ22">
            <v>4.2</v>
          </cell>
          <cell r="DT22">
            <v>66</v>
          </cell>
          <cell r="DU22">
            <v>55</v>
          </cell>
          <cell r="DV22">
            <v>55</v>
          </cell>
          <cell r="DW22">
            <v>55</v>
          </cell>
          <cell r="DZ22">
            <v>-50.7</v>
          </cell>
          <cell r="ED22">
            <v>-50.7</v>
          </cell>
          <cell r="EF22">
            <v>4.3</v>
          </cell>
          <cell r="EI22">
            <v>66</v>
          </cell>
          <cell r="EJ22">
            <v>55</v>
          </cell>
          <cell r="EK22">
            <v>55</v>
          </cell>
          <cell r="EL22">
            <v>55</v>
          </cell>
          <cell r="EO22">
            <v>-50.7</v>
          </cell>
          <cell r="ES22">
            <v>-50.7</v>
          </cell>
          <cell r="EU22">
            <v>4.3</v>
          </cell>
          <cell r="EX22">
            <v>66</v>
          </cell>
          <cell r="EY22">
            <v>60</v>
          </cell>
          <cell r="EZ22">
            <v>60</v>
          </cell>
          <cell r="FA22">
            <v>60</v>
          </cell>
          <cell r="FD22">
            <v>-55.7</v>
          </cell>
          <cell r="FH22">
            <v>-55.7</v>
          </cell>
          <cell r="FJ22">
            <v>4.3</v>
          </cell>
          <cell r="FM22">
            <v>66</v>
          </cell>
          <cell r="FN22">
            <v>60</v>
          </cell>
          <cell r="FO22">
            <v>60</v>
          </cell>
          <cell r="FP22">
            <v>60</v>
          </cell>
          <cell r="FS22">
            <v>-55.7</v>
          </cell>
          <cell r="FW22">
            <v>-55.7</v>
          </cell>
          <cell r="FY22">
            <v>4.3</v>
          </cell>
          <cell r="GD22">
            <v>66</v>
          </cell>
          <cell r="GE22">
            <v>48.883333333333333</v>
          </cell>
          <cell r="GF22">
            <v>48.883333333333333</v>
          </cell>
          <cell r="GG22">
            <v>48.883333333333333</v>
          </cell>
          <cell r="GJ22">
            <v>-44.925000000000004</v>
          </cell>
          <cell r="GN22">
            <v>-44.925000000000004</v>
          </cell>
          <cell r="GP22">
            <v>3.9583333333333321</v>
          </cell>
        </row>
        <row r="23">
          <cell r="J23">
            <v>905.36</v>
          </cell>
          <cell r="M23">
            <v>54.32</v>
          </cell>
          <cell r="N23">
            <v>959.68000000000006</v>
          </cell>
          <cell r="P23">
            <v>905.36</v>
          </cell>
          <cell r="Y23">
            <v>978.2</v>
          </cell>
          <cell r="AB23">
            <v>58.69</v>
          </cell>
          <cell r="AC23">
            <v>1036.8900000000001</v>
          </cell>
          <cell r="AE23">
            <v>978.2</v>
          </cell>
          <cell r="AN23">
            <v>919.49</v>
          </cell>
          <cell r="AQ23">
            <v>55.17</v>
          </cell>
          <cell r="AR23">
            <v>974.66</v>
          </cell>
          <cell r="AT23">
            <v>919.49</v>
          </cell>
          <cell r="BC23">
            <v>792.66</v>
          </cell>
          <cell r="BF23">
            <v>47.56</v>
          </cell>
          <cell r="BG23">
            <v>840.22</v>
          </cell>
          <cell r="BI23">
            <v>792.66</v>
          </cell>
          <cell r="BR23">
            <v>712.45</v>
          </cell>
          <cell r="BU23">
            <v>42.75</v>
          </cell>
          <cell r="BV23">
            <v>755.2</v>
          </cell>
          <cell r="BX23">
            <v>712.45</v>
          </cell>
          <cell r="CG23">
            <v>707.64</v>
          </cell>
          <cell r="CJ23">
            <v>42.46</v>
          </cell>
          <cell r="CK23">
            <v>750.1</v>
          </cell>
          <cell r="CM23">
            <v>707.64</v>
          </cell>
          <cell r="CV23">
            <v>669.78</v>
          </cell>
          <cell r="CY23">
            <v>40.19</v>
          </cell>
          <cell r="CZ23">
            <v>709.97</v>
          </cell>
          <cell r="DB23">
            <v>669.78</v>
          </cell>
          <cell r="DK23">
            <v>666.74</v>
          </cell>
          <cell r="DN23">
            <v>40</v>
          </cell>
          <cell r="DO23">
            <v>706.74</v>
          </cell>
          <cell r="DQ23">
            <v>666.74</v>
          </cell>
          <cell r="DZ23">
            <v>707.4</v>
          </cell>
          <cell r="EC23">
            <v>42.44</v>
          </cell>
          <cell r="ED23">
            <v>749.83999999999992</v>
          </cell>
          <cell r="EF23">
            <v>707.4</v>
          </cell>
          <cell r="EO23">
            <v>811.74</v>
          </cell>
          <cell r="ER23">
            <v>48.7</v>
          </cell>
          <cell r="ES23">
            <v>860.44</v>
          </cell>
          <cell r="EU23">
            <v>811.74</v>
          </cell>
          <cell r="FD23">
            <v>876.82</v>
          </cell>
          <cell r="FG23">
            <v>52.61</v>
          </cell>
          <cell r="FH23">
            <v>929.43000000000006</v>
          </cell>
          <cell r="FJ23">
            <v>876.82</v>
          </cell>
          <cell r="FS23">
            <v>892.54</v>
          </cell>
          <cell r="FV23">
            <v>53.55</v>
          </cell>
          <cell r="FW23">
            <v>946.08999999999992</v>
          </cell>
          <cell r="FY23">
            <v>892.54</v>
          </cell>
          <cell r="GD23">
            <v>0</v>
          </cell>
          <cell r="GE23">
            <v>0</v>
          </cell>
          <cell r="GF23">
            <v>0</v>
          </cell>
          <cell r="GG23">
            <v>0</v>
          </cell>
          <cell r="GH23">
            <v>0</v>
          </cell>
          <cell r="GJ23">
            <v>803.40166666666676</v>
          </cell>
          <cell r="GM23">
            <v>48.20333333333334</v>
          </cell>
          <cell r="GN23">
            <v>851.60500000000002</v>
          </cell>
          <cell r="GP23">
            <v>803.40166666666676</v>
          </cell>
        </row>
        <row r="24">
          <cell r="GD24">
            <v>0</v>
          </cell>
          <cell r="GE24">
            <v>0</v>
          </cell>
          <cell r="GF24">
            <v>0</v>
          </cell>
          <cell r="GG24">
            <v>0</v>
          </cell>
          <cell r="GH24">
            <v>0</v>
          </cell>
          <cell r="GJ24">
            <v>0</v>
          </cell>
          <cell r="GM24">
            <v>0</v>
          </cell>
          <cell r="GN24">
            <v>0</v>
          </cell>
          <cell r="GP24">
            <v>0</v>
          </cell>
        </row>
        <row r="25">
          <cell r="J25">
            <v>8.82</v>
          </cell>
          <cell r="N25">
            <v>8.82</v>
          </cell>
          <cell r="Y25">
            <v>9.6</v>
          </cell>
          <cell r="AC25">
            <v>9.6</v>
          </cell>
          <cell r="AN25">
            <v>8.2799999999999994</v>
          </cell>
          <cell r="AR25">
            <v>8.2799999999999994</v>
          </cell>
          <cell r="BC25">
            <v>6.74</v>
          </cell>
          <cell r="BG25">
            <v>6.74</v>
          </cell>
          <cell r="BR25">
            <v>5.44</v>
          </cell>
          <cell r="BV25">
            <v>5.44</v>
          </cell>
          <cell r="CG25">
            <v>9.7899999999999991</v>
          </cell>
          <cell r="CK25">
            <v>9.7899999999999991</v>
          </cell>
          <cell r="CV25">
            <v>6.38</v>
          </cell>
          <cell r="CZ25">
            <v>6.38</v>
          </cell>
          <cell r="DK25">
            <v>5.22</v>
          </cell>
          <cell r="DO25">
            <v>5.22</v>
          </cell>
          <cell r="DZ25">
            <v>7.08</v>
          </cell>
          <cell r="ED25">
            <v>7.08</v>
          </cell>
          <cell r="EO25">
            <v>7.12</v>
          </cell>
          <cell r="ES25">
            <v>7.12</v>
          </cell>
          <cell r="FD25">
            <v>6.74</v>
          </cell>
          <cell r="FH25">
            <v>6.74</v>
          </cell>
          <cell r="FS25">
            <v>4.7699999999999996</v>
          </cell>
          <cell r="FW25">
            <v>4.7699999999999996</v>
          </cell>
          <cell r="GD25">
            <v>0</v>
          </cell>
          <cell r="GE25">
            <v>0</v>
          </cell>
          <cell r="GF25">
            <v>0</v>
          </cell>
          <cell r="GG25">
            <v>0</v>
          </cell>
          <cell r="GH25">
            <v>0</v>
          </cell>
          <cell r="GJ25">
            <v>7.1649999999999991</v>
          </cell>
          <cell r="GM25">
            <v>0</v>
          </cell>
          <cell r="GN25">
            <v>7.1649999999999991</v>
          </cell>
          <cell r="GP25">
            <v>0</v>
          </cell>
        </row>
        <row r="26">
          <cell r="J26">
            <v>896.54</v>
          </cell>
          <cell r="M26">
            <v>54.32</v>
          </cell>
          <cell r="N26">
            <v>950.86</v>
          </cell>
          <cell r="Y26">
            <v>968.6</v>
          </cell>
          <cell r="AB26">
            <v>58.69</v>
          </cell>
          <cell r="AC26">
            <v>1027.2900000000002</v>
          </cell>
          <cell r="AN26">
            <v>911.21</v>
          </cell>
          <cell r="AQ26">
            <v>55.17</v>
          </cell>
          <cell r="AR26">
            <v>966.38</v>
          </cell>
          <cell r="BC26">
            <v>785.92</v>
          </cell>
          <cell r="BF26">
            <v>47.56</v>
          </cell>
          <cell r="BG26">
            <v>833.48</v>
          </cell>
          <cell r="BR26">
            <v>707.01</v>
          </cell>
          <cell r="BU26">
            <v>42.75</v>
          </cell>
          <cell r="BV26">
            <v>749.76</v>
          </cell>
          <cell r="CG26">
            <v>697.85</v>
          </cell>
          <cell r="CJ26">
            <v>42.46</v>
          </cell>
          <cell r="CK26">
            <v>740.31000000000006</v>
          </cell>
          <cell r="CV26">
            <v>663.4</v>
          </cell>
          <cell r="CY26">
            <v>40.19</v>
          </cell>
          <cell r="CZ26">
            <v>703.59</v>
          </cell>
          <cell r="DK26">
            <v>661.52</v>
          </cell>
          <cell r="DN26">
            <v>40</v>
          </cell>
          <cell r="DO26">
            <v>701.52</v>
          </cell>
          <cell r="DZ26">
            <v>700.31999999999994</v>
          </cell>
          <cell r="EC26">
            <v>42.44</v>
          </cell>
          <cell r="ED26">
            <v>742.75999999999988</v>
          </cell>
          <cell r="EO26">
            <v>804.62</v>
          </cell>
          <cell r="ER26">
            <v>48.7</v>
          </cell>
          <cell r="ES26">
            <v>853.32</v>
          </cell>
          <cell r="FD26">
            <v>870.08</v>
          </cell>
          <cell r="FG26">
            <v>52.61</v>
          </cell>
          <cell r="FH26">
            <v>922.69</v>
          </cell>
          <cell r="FS26">
            <v>887.77</v>
          </cell>
          <cell r="FV26">
            <v>53.55</v>
          </cell>
          <cell r="FW26">
            <v>941.31999999999994</v>
          </cell>
          <cell r="GD26">
            <v>0</v>
          </cell>
          <cell r="GE26">
            <v>0</v>
          </cell>
          <cell r="GF26">
            <v>0</v>
          </cell>
          <cell r="GG26">
            <v>0</v>
          </cell>
          <cell r="GH26">
            <v>0</v>
          </cell>
          <cell r="GJ26">
            <v>796.23666666666668</v>
          </cell>
          <cell r="GM26">
            <v>48.20333333333334</v>
          </cell>
          <cell r="GN26">
            <v>844.44</v>
          </cell>
          <cell r="GP26">
            <v>0</v>
          </cell>
        </row>
        <row r="27">
          <cell r="D27">
            <v>12</v>
          </cell>
          <cell r="E27">
            <v>8.82</v>
          </cell>
          <cell r="F27">
            <v>8.82</v>
          </cell>
          <cell r="H27">
            <v>8.82</v>
          </cell>
          <cell r="J27">
            <v>-8.82</v>
          </cell>
          <cell r="K27" t="str">
            <v>*)</v>
          </cell>
          <cell r="N27">
            <v>-8.82</v>
          </cell>
          <cell r="O27" t="str">
            <v>*)</v>
          </cell>
          <cell r="P27">
            <v>0</v>
          </cell>
          <cell r="S27">
            <v>12</v>
          </cell>
          <cell r="T27">
            <v>9.6</v>
          </cell>
          <cell r="U27">
            <v>9.6</v>
          </cell>
          <cell r="W27">
            <v>9.6</v>
          </cell>
          <cell r="Y27">
            <v>-9.6</v>
          </cell>
          <cell r="Z27" t="str">
            <v>*)</v>
          </cell>
          <cell r="AC27">
            <v>-9.6</v>
          </cell>
          <cell r="AD27" t="str">
            <v>*)</v>
          </cell>
          <cell r="AE27">
            <v>0</v>
          </cell>
          <cell r="AH27">
            <v>12</v>
          </cell>
          <cell r="AI27">
            <v>8.2799999999999994</v>
          </cell>
          <cell r="AJ27">
            <v>8.2799999999999994</v>
          </cell>
          <cell r="AL27">
            <v>8.2799999999999994</v>
          </cell>
          <cell r="AN27">
            <v>-8.2799999999999994</v>
          </cell>
          <cell r="AO27" t="str">
            <v>*)</v>
          </cell>
          <cell r="AR27">
            <v>-8.2799999999999994</v>
          </cell>
          <cell r="AS27" t="str">
            <v>*)</v>
          </cell>
          <cell r="AT27">
            <v>0</v>
          </cell>
          <cell r="AW27">
            <v>12</v>
          </cell>
          <cell r="AX27">
            <v>6.74</v>
          </cell>
          <cell r="AY27">
            <v>6.74</v>
          </cell>
          <cell r="BA27">
            <v>6.74</v>
          </cell>
          <cell r="BC27">
            <v>-6.74</v>
          </cell>
          <cell r="BG27">
            <v>-6.74</v>
          </cell>
          <cell r="BI27">
            <v>0</v>
          </cell>
          <cell r="BL27">
            <v>12</v>
          </cell>
          <cell r="BM27">
            <v>5.44</v>
          </cell>
          <cell r="BN27">
            <v>5.44</v>
          </cell>
          <cell r="BP27">
            <v>5.44</v>
          </cell>
          <cell r="BR27">
            <v>-5.44</v>
          </cell>
          <cell r="BV27">
            <v>-5.44</v>
          </cell>
          <cell r="BX27">
            <v>0</v>
          </cell>
          <cell r="CA27">
            <v>12</v>
          </cell>
          <cell r="CB27">
            <v>9.7899999999999991</v>
          </cell>
          <cell r="CC27">
            <v>9.7899999999999991</v>
          </cell>
          <cell r="CE27">
            <v>9.7899999999999991</v>
          </cell>
          <cell r="CG27">
            <v>-9.7899999999999991</v>
          </cell>
          <cell r="CK27">
            <v>-9.7899999999999991</v>
          </cell>
          <cell r="CM27">
            <v>0</v>
          </cell>
          <cell r="CP27">
            <v>12</v>
          </cell>
          <cell r="CQ27">
            <v>6.38</v>
          </cell>
          <cell r="CR27">
            <v>6.38</v>
          </cell>
          <cell r="CT27">
            <v>6.38</v>
          </cell>
          <cell r="CV27">
            <v>-6.38</v>
          </cell>
          <cell r="CZ27">
            <v>-6.38</v>
          </cell>
          <cell r="DB27">
            <v>0</v>
          </cell>
          <cell r="DE27">
            <v>12</v>
          </cell>
          <cell r="DF27">
            <v>5.22</v>
          </cell>
          <cell r="DG27">
            <v>5.22</v>
          </cell>
          <cell r="DI27">
            <v>5.22</v>
          </cell>
          <cell r="DK27">
            <v>-5.22</v>
          </cell>
          <cell r="DO27">
            <v>-5.22</v>
          </cell>
          <cell r="DQ27">
            <v>0</v>
          </cell>
          <cell r="DT27">
            <v>12</v>
          </cell>
          <cell r="DU27">
            <v>7.08</v>
          </cell>
          <cell r="DV27">
            <v>7.08</v>
          </cell>
          <cell r="DX27">
            <v>7.08</v>
          </cell>
          <cell r="DZ27">
            <v>-7.08</v>
          </cell>
          <cell r="ED27">
            <v>-7.08</v>
          </cell>
          <cell r="EF27">
            <v>0</v>
          </cell>
          <cell r="EI27">
            <v>12</v>
          </cell>
          <cell r="EJ27">
            <v>7.12</v>
          </cell>
          <cell r="EK27">
            <v>7.12</v>
          </cell>
          <cell r="EM27">
            <v>7.12</v>
          </cell>
          <cell r="EO27">
            <v>-7.12</v>
          </cell>
          <cell r="EP27" t="str">
            <v>*)</v>
          </cell>
          <cell r="ES27">
            <v>-7.12</v>
          </cell>
          <cell r="ET27" t="str">
            <v>*)</v>
          </cell>
          <cell r="EU27">
            <v>0</v>
          </cell>
          <cell r="EX27">
            <v>12</v>
          </cell>
          <cell r="EY27">
            <v>6.74</v>
          </cell>
          <cell r="EZ27">
            <v>6.74</v>
          </cell>
          <cell r="FB27">
            <v>6.74</v>
          </cell>
          <cell r="FD27">
            <v>-6.74</v>
          </cell>
          <cell r="FE27" t="str">
            <v>*)</v>
          </cell>
          <cell r="FH27">
            <v>-6.74</v>
          </cell>
          <cell r="FI27" t="str">
            <v>*)</v>
          </cell>
          <cell r="FJ27">
            <v>0</v>
          </cell>
          <cell r="FM27">
            <v>12</v>
          </cell>
          <cell r="FN27">
            <v>4.7699999999999996</v>
          </cell>
          <cell r="FO27">
            <v>4.7699999999999996</v>
          </cell>
          <cell r="FQ27">
            <v>4.7699999999999996</v>
          </cell>
          <cell r="FS27">
            <v>-4.7699999999999996</v>
          </cell>
          <cell r="FT27" t="str">
            <v>*)</v>
          </cell>
          <cell r="FW27">
            <v>-4.7699999999999996</v>
          </cell>
          <cell r="FX27" t="str">
            <v>*)</v>
          </cell>
          <cell r="FY27">
            <v>0</v>
          </cell>
          <cell r="GD27">
            <v>12</v>
          </cell>
          <cell r="GE27">
            <v>7.1649999999999991</v>
          </cell>
          <cell r="GF27">
            <v>0</v>
          </cell>
          <cell r="GG27">
            <v>0</v>
          </cell>
          <cell r="GH27">
            <v>7.1649999999999991</v>
          </cell>
          <cell r="GJ27">
            <v>-7.1649999999999991</v>
          </cell>
          <cell r="GM27">
            <v>0</v>
          </cell>
          <cell r="GN27">
            <v>-7.1649999999999991</v>
          </cell>
          <cell r="GP27">
            <v>0</v>
          </cell>
        </row>
        <row r="28">
          <cell r="D28">
            <v>36</v>
          </cell>
          <cell r="E28">
            <v>28.4</v>
          </cell>
          <cell r="F28">
            <v>28.4</v>
          </cell>
          <cell r="H28">
            <v>28.4</v>
          </cell>
          <cell r="J28">
            <v>-27.5</v>
          </cell>
          <cell r="N28">
            <v>-27.5</v>
          </cell>
          <cell r="P28">
            <v>0.9</v>
          </cell>
          <cell r="S28">
            <v>36</v>
          </cell>
          <cell r="T28">
            <v>28.3</v>
          </cell>
          <cell r="U28">
            <v>28.3</v>
          </cell>
          <cell r="W28">
            <v>28.3</v>
          </cell>
          <cell r="Y28">
            <v>-27.5</v>
          </cell>
          <cell r="AC28">
            <v>-27.5</v>
          </cell>
          <cell r="AE28">
            <v>0.8</v>
          </cell>
          <cell r="AH28">
            <v>36</v>
          </cell>
          <cell r="AI28">
            <v>25.1</v>
          </cell>
          <cell r="AJ28">
            <v>25.1</v>
          </cell>
          <cell r="AL28">
            <v>25.1</v>
          </cell>
          <cell r="AN28">
            <v>-24.400000000000002</v>
          </cell>
          <cell r="AR28">
            <v>-24.400000000000002</v>
          </cell>
          <cell r="AT28">
            <v>0.7</v>
          </cell>
          <cell r="AW28">
            <v>36</v>
          </cell>
          <cell r="AX28">
            <v>23.6</v>
          </cell>
          <cell r="AY28">
            <v>23.6</v>
          </cell>
          <cell r="BA28">
            <v>23.6</v>
          </cell>
          <cell r="BC28">
            <v>-22.900000000000002</v>
          </cell>
          <cell r="BG28">
            <v>-22.900000000000002</v>
          </cell>
          <cell r="BI28">
            <v>0.7</v>
          </cell>
          <cell r="BL28">
            <v>36</v>
          </cell>
          <cell r="BM28">
            <v>23.6</v>
          </cell>
          <cell r="BN28">
            <v>23.6</v>
          </cell>
          <cell r="BP28">
            <v>23.6</v>
          </cell>
          <cell r="BR28">
            <v>-22.900000000000002</v>
          </cell>
          <cell r="BV28">
            <v>-22.900000000000002</v>
          </cell>
          <cell r="BX28">
            <v>0.7</v>
          </cell>
          <cell r="CA28">
            <v>36</v>
          </cell>
          <cell r="CB28">
            <v>23.6</v>
          </cell>
          <cell r="CC28">
            <v>23.6</v>
          </cell>
          <cell r="CE28">
            <v>23.6</v>
          </cell>
          <cell r="CG28">
            <v>-22.900000000000002</v>
          </cell>
          <cell r="CK28">
            <v>-22.900000000000002</v>
          </cell>
          <cell r="CM28">
            <v>0.7</v>
          </cell>
          <cell r="CP28">
            <v>36</v>
          </cell>
          <cell r="CQ28">
            <v>23.6</v>
          </cell>
          <cell r="CR28">
            <v>23.6</v>
          </cell>
          <cell r="CT28">
            <v>23.6</v>
          </cell>
          <cell r="CV28">
            <v>-22.900000000000002</v>
          </cell>
          <cell r="CZ28">
            <v>-22.900000000000002</v>
          </cell>
          <cell r="DB28">
            <v>0.7</v>
          </cell>
          <cell r="DE28">
            <v>36</v>
          </cell>
          <cell r="DF28">
            <v>23.6</v>
          </cell>
          <cell r="DG28">
            <v>23.6</v>
          </cell>
          <cell r="DI28">
            <v>23.6</v>
          </cell>
          <cell r="DK28">
            <v>-22.900000000000002</v>
          </cell>
          <cell r="DO28">
            <v>-22.900000000000002</v>
          </cell>
          <cell r="DQ28">
            <v>0.7</v>
          </cell>
          <cell r="DT28">
            <v>36</v>
          </cell>
          <cell r="DU28">
            <v>23.6</v>
          </cell>
          <cell r="DV28">
            <v>23.6</v>
          </cell>
          <cell r="DX28">
            <v>23.6</v>
          </cell>
          <cell r="DZ28">
            <v>-22.900000000000002</v>
          </cell>
          <cell r="ED28">
            <v>-22.900000000000002</v>
          </cell>
          <cell r="EF28">
            <v>0.7</v>
          </cell>
          <cell r="EI28">
            <v>36</v>
          </cell>
          <cell r="EJ28">
            <v>25.3</v>
          </cell>
          <cell r="EK28">
            <v>25.3</v>
          </cell>
          <cell r="EM28">
            <v>25.3</v>
          </cell>
          <cell r="EO28">
            <v>-24.6</v>
          </cell>
          <cell r="ES28">
            <v>-24.6</v>
          </cell>
          <cell r="EU28">
            <v>0.7</v>
          </cell>
          <cell r="EX28">
            <v>36</v>
          </cell>
          <cell r="EY28">
            <v>28.4</v>
          </cell>
          <cell r="EZ28">
            <v>28.4</v>
          </cell>
          <cell r="FB28">
            <v>28.4</v>
          </cell>
          <cell r="FD28">
            <v>-27.599999999999998</v>
          </cell>
          <cell r="FH28">
            <v>-27.599999999999998</v>
          </cell>
          <cell r="FJ28">
            <v>0.8</v>
          </cell>
          <cell r="FM28">
            <v>36</v>
          </cell>
          <cell r="FN28">
            <v>28.4</v>
          </cell>
          <cell r="FO28">
            <v>28.4</v>
          </cell>
          <cell r="FQ28">
            <v>28.4</v>
          </cell>
          <cell r="FS28">
            <v>-27.599999999999998</v>
          </cell>
          <cell r="FW28">
            <v>-27.599999999999998</v>
          </cell>
          <cell r="FY28">
            <v>0.8</v>
          </cell>
          <cell r="GD28">
            <v>36</v>
          </cell>
          <cell r="GE28">
            <v>25.458333333333329</v>
          </cell>
          <cell r="GF28">
            <v>0</v>
          </cell>
          <cell r="GG28">
            <v>0</v>
          </cell>
          <cell r="GH28">
            <v>25.458333333333329</v>
          </cell>
          <cell r="GJ28">
            <v>-24.716666666666669</v>
          </cell>
          <cell r="GM28">
            <v>0</v>
          </cell>
          <cell r="GN28">
            <v>-24.716666666666669</v>
          </cell>
          <cell r="GP28">
            <v>0.74166666666666681</v>
          </cell>
        </row>
        <row r="29">
          <cell r="J29">
            <v>347</v>
          </cell>
          <cell r="M29">
            <v>20.8</v>
          </cell>
          <cell r="N29">
            <v>367.8</v>
          </cell>
          <cell r="P29">
            <v>347</v>
          </cell>
          <cell r="Y29">
            <v>340</v>
          </cell>
          <cell r="AB29">
            <v>20.399999999999999</v>
          </cell>
          <cell r="AC29">
            <v>360.4</v>
          </cell>
          <cell r="AE29">
            <v>340</v>
          </cell>
          <cell r="AN29">
            <v>345</v>
          </cell>
          <cell r="AQ29">
            <v>20.7</v>
          </cell>
          <cell r="AR29">
            <v>365.7</v>
          </cell>
          <cell r="AT29">
            <v>345</v>
          </cell>
          <cell r="BC29">
            <v>343</v>
          </cell>
          <cell r="BF29">
            <v>20.6</v>
          </cell>
          <cell r="BG29">
            <v>363.6</v>
          </cell>
          <cell r="BI29">
            <v>343</v>
          </cell>
          <cell r="BR29">
            <v>360</v>
          </cell>
          <cell r="BU29">
            <v>21.6</v>
          </cell>
          <cell r="BV29">
            <v>381.6</v>
          </cell>
          <cell r="BX29">
            <v>360</v>
          </cell>
          <cell r="CG29">
            <v>365</v>
          </cell>
          <cell r="CJ29">
            <v>21.9</v>
          </cell>
          <cell r="CK29">
            <v>386.9</v>
          </cell>
          <cell r="CM29">
            <v>365</v>
          </cell>
          <cell r="CV29">
            <v>371</v>
          </cell>
          <cell r="CY29">
            <v>22.3</v>
          </cell>
          <cell r="CZ29">
            <v>393.3</v>
          </cell>
          <cell r="DB29">
            <v>371</v>
          </cell>
          <cell r="DK29">
            <v>371</v>
          </cell>
          <cell r="DN29">
            <v>22.3</v>
          </cell>
          <cell r="DO29">
            <v>393.3</v>
          </cell>
          <cell r="DQ29">
            <v>371</v>
          </cell>
          <cell r="DZ29">
            <v>355</v>
          </cell>
          <cell r="EC29">
            <v>21.3</v>
          </cell>
          <cell r="ED29">
            <v>376.3</v>
          </cell>
          <cell r="EF29">
            <v>355</v>
          </cell>
          <cell r="EO29">
            <v>378</v>
          </cell>
          <cell r="ER29">
            <v>22.7</v>
          </cell>
          <cell r="ES29">
            <v>400.7</v>
          </cell>
          <cell r="EU29">
            <v>378</v>
          </cell>
          <cell r="FD29">
            <v>379</v>
          </cell>
          <cell r="FG29">
            <v>22.7</v>
          </cell>
          <cell r="FH29">
            <v>401.7</v>
          </cell>
          <cell r="FJ29">
            <v>379</v>
          </cell>
          <cell r="FS29">
            <v>378</v>
          </cell>
          <cell r="FV29">
            <v>22.7</v>
          </cell>
          <cell r="FW29">
            <v>400.7</v>
          </cell>
          <cell r="FY29">
            <v>378</v>
          </cell>
          <cell r="GD29">
            <v>0</v>
          </cell>
          <cell r="GE29">
            <v>0</v>
          </cell>
          <cell r="GF29">
            <v>0</v>
          </cell>
          <cell r="GG29">
            <v>0</v>
          </cell>
          <cell r="GH29">
            <v>0</v>
          </cell>
          <cell r="GJ29">
            <v>361</v>
          </cell>
          <cell r="GM29">
            <v>21.666666666666668</v>
          </cell>
          <cell r="GN29">
            <v>382.66666666666669</v>
          </cell>
          <cell r="GP29">
            <v>361</v>
          </cell>
        </row>
        <row r="30">
          <cell r="J30">
            <v>290.7</v>
          </cell>
          <cell r="M30">
            <v>17.399999999999999</v>
          </cell>
          <cell r="N30">
            <v>308.09999999999997</v>
          </cell>
          <cell r="P30">
            <v>290.7</v>
          </cell>
          <cell r="Y30">
            <v>292.7</v>
          </cell>
          <cell r="AB30">
            <v>17.600000000000001</v>
          </cell>
          <cell r="AC30">
            <v>310.3</v>
          </cell>
          <cell r="AE30">
            <v>292.7</v>
          </cell>
          <cell r="AN30">
            <v>294.2</v>
          </cell>
          <cell r="AQ30">
            <v>17.7</v>
          </cell>
          <cell r="AR30">
            <v>311.89999999999998</v>
          </cell>
          <cell r="AT30">
            <v>294.2</v>
          </cell>
          <cell r="BC30">
            <v>299.2</v>
          </cell>
          <cell r="BF30">
            <v>18</v>
          </cell>
          <cell r="BG30">
            <v>317.2</v>
          </cell>
          <cell r="BI30">
            <v>299.2</v>
          </cell>
          <cell r="BR30">
            <v>295.2</v>
          </cell>
          <cell r="BU30">
            <v>17.7</v>
          </cell>
          <cell r="BV30">
            <v>312.89999999999998</v>
          </cell>
          <cell r="BX30">
            <v>295.2</v>
          </cell>
          <cell r="CG30">
            <v>303.2</v>
          </cell>
          <cell r="CJ30">
            <v>18.2</v>
          </cell>
          <cell r="CK30">
            <v>321.39999999999998</v>
          </cell>
          <cell r="CM30">
            <v>303.2</v>
          </cell>
          <cell r="CV30">
            <v>307.2</v>
          </cell>
          <cell r="CY30">
            <v>18.399999999999999</v>
          </cell>
          <cell r="CZ30">
            <v>325.59999999999997</v>
          </cell>
          <cell r="DB30">
            <v>307.2</v>
          </cell>
          <cell r="DK30">
            <v>309.2</v>
          </cell>
          <cell r="DN30">
            <v>18.600000000000001</v>
          </cell>
          <cell r="DO30">
            <v>327.8</v>
          </cell>
          <cell r="DQ30">
            <v>309.2</v>
          </cell>
          <cell r="DZ30">
            <v>307.2</v>
          </cell>
          <cell r="EC30">
            <v>18.399999999999999</v>
          </cell>
          <cell r="ED30">
            <v>325.59999999999997</v>
          </cell>
          <cell r="EF30">
            <v>307.2</v>
          </cell>
          <cell r="EO30">
            <v>300.7</v>
          </cell>
          <cell r="ER30">
            <v>18</v>
          </cell>
          <cell r="ES30">
            <v>318.7</v>
          </cell>
          <cell r="EU30">
            <v>300.7</v>
          </cell>
          <cell r="FD30">
            <v>299.2</v>
          </cell>
          <cell r="FG30">
            <v>18</v>
          </cell>
          <cell r="FH30">
            <v>317.2</v>
          </cell>
          <cell r="FJ30">
            <v>299.2</v>
          </cell>
          <cell r="FS30">
            <v>298.2</v>
          </cell>
          <cell r="FV30">
            <v>17.899999999999999</v>
          </cell>
          <cell r="FW30">
            <v>316.09999999999997</v>
          </cell>
          <cell r="FY30">
            <v>298.2</v>
          </cell>
          <cell r="GD30">
            <v>0</v>
          </cell>
          <cell r="GE30">
            <v>0</v>
          </cell>
          <cell r="GF30">
            <v>0</v>
          </cell>
          <cell r="GG30">
            <v>0</v>
          </cell>
          <cell r="GH30">
            <v>0</v>
          </cell>
          <cell r="GJ30">
            <v>299.74166666666662</v>
          </cell>
          <cell r="GM30">
            <v>17.991666666666667</v>
          </cell>
          <cell r="GN30">
            <v>317.73333333333329</v>
          </cell>
          <cell r="GP30">
            <v>299.74166666666662</v>
          </cell>
        </row>
      </sheetData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/>
      <sheetData sheetId="11"/>
      <sheetData sheetId="12" refreshError="1"/>
      <sheetData sheetId="13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Инструкция"/>
      <sheetName val="Справочники"/>
      <sheetName val="Индексы"/>
      <sheetName val="0.3"/>
      <sheetName val="0.1"/>
      <sheetName val="0.1ЭЭ"/>
      <sheetName val="0.1ГМ"/>
      <sheetName val="1"/>
      <sheetName val="2"/>
      <sheetName val="2.1"/>
      <sheetName val="2.2"/>
      <sheetName val="2.3"/>
      <sheetName val="4"/>
      <sheetName val="РчСтЭЭ"/>
      <sheetName val="РчСтЭЭ_УП"/>
      <sheetName val="РчСтЭЭ_Ф"/>
      <sheetName val="РчСтГМ"/>
      <sheetName val="РчСтГМ_УП"/>
      <sheetName val="РчСтГМ_Ф"/>
      <sheetName val="ИП"/>
      <sheetName val="Ист-ики финанс-я"/>
      <sheetName val="Расчет прибыли"/>
      <sheetName val="TEHSHEET"/>
      <sheetName val="Info"/>
    </sheetNames>
    <sheetDataSet>
      <sheetData sheetId="0"/>
      <sheetData sheetId="1"/>
      <sheetData sheetId="2">
        <row r="12">
          <cell r="H12" t="str">
            <v>газ коксовый</v>
          </cell>
        </row>
        <row r="13">
          <cell r="H13" t="str">
            <v>прочее</v>
          </cell>
        </row>
        <row r="14">
          <cell r="H14" t="str">
            <v>дистиллят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Инструкция"/>
      <sheetName val="Справочники"/>
      <sheetName val="Стоимость ЭЭ"/>
      <sheetName val="TEHSHEET"/>
      <sheetName val="мощность"/>
      <sheetName val="Регионы"/>
      <sheetName val="Заголовок"/>
      <sheetName val="FORM 1.1"/>
    </sheetNames>
    <sheetDataSet>
      <sheetData sheetId="0"/>
      <sheetData sheetId="1"/>
      <sheetData sheetId="2" refreshError="1"/>
      <sheetData sheetId="3"/>
      <sheetData sheetId="4" refreshError="1">
        <row r="51"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</row>
        <row r="93"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</row>
        <row r="111"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</row>
      </sheetData>
      <sheetData sheetId="5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аланс"/>
      <sheetName val="потери сетей"/>
      <sheetName val="Вар 1"/>
      <sheetName val="Вар 2"/>
      <sheetName val="Тариф потерь"/>
      <sheetName val="расчет ФСК"/>
      <sheetName val="Вар 1 (2)"/>
      <sheetName val="Лист1"/>
    </sheetNames>
    <definedNames>
      <definedName name="_xlbgnm.FY1" refersTo="#ССЫЛКА!" sheetId="4"/>
      <definedName name="_xlbgnm.M8" refersTo="#ССЫЛКА!" sheetId="4"/>
      <definedName name="_xlbgnm.M9" refersTo="#ССЫЛКА!" sheetId="4"/>
      <definedName name="_xlbgnm.q11" refersTo="#ССЫЛКА!" sheetId="4"/>
      <definedName name="_xlbgnm.q15" refersTo="#ССЫЛКА!" sheetId="4"/>
      <definedName name="_xlbgnm.q17" refersTo="#ССЫЛКА!" sheetId="4"/>
      <definedName name="_xlbgnm.q2" refersTo="#ССЫЛКА!" sheetId="4"/>
      <definedName name="_xlbgnm.q3" refersTo="#ССЫЛКА!" sheetId="4"/>
      <definedName name="_xlbgnm.q4" refersTo="#ССЫЛКА!" sheetId="4"/>
      <definedName name="_xlbgnm.q5" refersTo="#ССЫЛКА!" sheetId="4"/>
      <definedName name="_xlbgnm.q6" refersTo="#ССЫЛКА!" sheetId="4"/>
      <definedName name="_xlbgnm.q7" refersTo="#ССЫЛКА!" sheetId="4"/>
      <definedName name="_xlbgnm.q8" refersTo="#ССЫЛКА!" sheetId="4"/>
      <definedName name="_xlbgnm.q9" refersTo="#ССЫЛКА!" sheetId="4"/>
    </defined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Инструкция"/>
      <sheetName val="Справочники"/>
      <sheetName val="Свод"/>
      <sheetName val="Калькуляция"/>
      <sheetName val="matrix"/>
      <sheetName val="МО"/>
      <sheetName val="Стоимость ЭЭ"/>
      <sheetName val="Регионы"/>
    </sheetNames>
    <sheetDataSet>
      <sheetData sheetId="0" refreshError="1"/>
      <sheetData sheetId="1" refreshError="1"/>
      <sheetData sheetId="2" refreshError="1"/>
      <sheetData sheetId="3" refreshError="1">
        <row r="3">
          <cell r="E3" t="str">
            <v>Республика Карелия</v>
          </cell>
        </row>
        <row r="6">
          <cell r="E6" t="str">
            <v>D:\Documents and Settings\galina\Мои документы\Г.В. Кондрашкова\ФСТ\К 30.01.2007 - в ФСТ\стоки</v>
          </cell>
        </row>
      </sheetData>
      <sheetData sheetId="4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Инструкция"/>
      <sheetName val="Пример"/>
      <sheetName val="Справочники"/>
      <sheetName val="Баланс ВО"/>
      <sheetName val="Калькуляция ВО"/>
      <sheetName val="МО"/>
      <sheetName val="Свод"/>
      <sheetName val="Стоимость ЭЭ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3">
          <cell r="R3" t="str">
            <v>упрощенная система</v>
          </cell>
        </row>
        <row r="4">
          <cell r="R4" t="str">
            <v>классическая система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отчет 2007"/>
      <sheetName val="FST5"/>
      <sheetName val="Расчет НВВ общий"/>
      <sheetName val="ЭСО"/>
      <sheetName val="Ген. не уч. ОРЭМ"/>
      <sheetName val="Свод"/>
      <sheetName val="TEHSHEET"/>
      <sheetName val="Топливо2009"/>
      <sheetName val="2009"/>
      <sheetName val="Заголовок"/>
      <sheetName val="Lists"/>
      <sheetName val="Прилож.1"/>
      <sheetName val="Вводные данные систем"/>
      <sheetName val="Опросный лист МЭ РФ"/>
      <sheetName val="Баланс по уровням U квартальный"/>
      <sheetName val="расчет стоимостных показателей"/>
      <sheetName val="Тарифно-договорная модель"/>
      <sheetName val="Передача эл.энергии"/>
      <sheetName val="Тср 12-17"/>
      <sheetName val="T0"/>
      <sheetName val="ээ"/>
      <sheetName val="расшир сс"/>
      <sheetName val="cc"/>
      <sheetName val="смета"/>
      <sheetName val="прибыль"/>
      <sheetName val="прочие"/>
      <sheetName val="12 прибыль"/>
      <sheetName val="УПЛ"/>
      <sheetName val="ППЛ"/>
      <sheetName val="резерв"/>
      <sheetName val="спорт культ проф маст"/>
      <sheetName val="прочие прочие"/>
      <sheetName val="возм.пр.ущерба"/>
      <sheetName val="пени,штрафы"/>
      <sheetName val="реал. ОС, МПЗ, пр."/>
      <sheetName val="Списание"/>
      <sheetName val="АРЕНДА"/>
      <sheetName val="РТ передача"/>
      <sheetName val="Лист2"/>
      <sheetName val="Лист1"/>
      <sheetName val="ик"/>
      <sheetName val="Баланс ээ"/>
      <sheetName val="Баланс мощности"/>
      <sheetName val="regs"/>
      <sheetName val="Справочники"/>
      <sheetName val="База"/>
      <sheetName val="proverka"/>
      <sheetName val="ПРОГНОЗ_1"/>
    </sheetNames>
    <sheetDataSet>
      <sheetData sheetId="0" refreshError="1"/>
      <sheetData sheetId="1" refreshError="1"/>
      <sheetData sheetId="2" refreshError="1">
        <row r="5">
          <cell r="G5">
            <v>4551113.38</v>
          </cell>
          <cell r="L5">
            <v>10075324.5272</v>
          </cell>
        </row>
        <row r="6">
          <cell r="G6">
            <v>4521433.4000000004</v>
          </cell>
          <cell r="L6">
            <v>3814916.7736999998</v>
          </cell>
        </row>
        <row r="7">
          <cell r="G7">
            <v>0</v>
          </cell>
          <cell r="L7">
            <v>4521433.4000000004</v>
          </cell>
        </row>
        <row r="8">
          <cell r="G8">
            <v>0</v>
          </cell>
          <cell r="L8">
            <v>56451.085700000003</v>
          </cell>
        </row>
        <row r="9">
          <cell r="G9">
            <v>0</v>
          </cell>
        </row>
        <row r="10">
          <cell r="G10">
            <v>4521433.4000000004</v>
          </cell>
        </row>
        <row r="11">
          <cell r="G11">
            <v>0</v>
          </cell>
        </row>
        <row r="12">
          <cell r="L12">
            <v>5501148.3165999996</v>
          </cell>
        </row>
        <row r="13">
          <cell r="L13">
            <v>0</v>
          </cell>
        </row>
        <row r="14">
          <cell r="L14">
            <v>0</v>
          </cell>
        </row>
        <row r="15">
          <cell r="L15">
            <v>10308344.719799999</v>
          </cell>
        </row>
        <row r="16">
          <cell r="G16">
            <v>29679.98</v>
          </cell>
          <cell r="L16">
            <v>-873048.69680000003</v>
          </cell>
        </row>
        <row r="17">
          <cell r="G17">
            <v>1117742.5658</v>
          </cell>
          <cell r="L17">
            <v>-7109.3</v>
          </cell>
        </row>
        <row r="18">
          <cell r="G18">
            <v>267845.42259999999</v>
          </cell>
          <cell r="L18">
            <v>1093729.4369000001</v>
          </cell>
        </row>
        <row r="19">
          <cell r="G19">
            <v>645315.34199999995</v>
          </cell>
          <cell r="L19">
            <v>913.10149999999999</v>
          </cell>
        </row>
        <row r="20">
          <cell r="L20">
            <v>4899.0182000000004</v>
          </cell>
        </row>
        <row r="21">
          <cell r="G21">
            <v>2074016.5419999999</v>
          </cell>
          <cell r="L21">
            <v>1197.818</v>
          </cell>
        </row>
        <row r="22">
          <cell r="L22">
            <v>0</v>
          </cell>
        </row>
        <row r="23">
          <cell r="G23">
            <v>27925.445400000001</v>
          </cell>
          <cell r="L23">
            <v>0</v>
          </cell>
        </row>
        <row r="24">
          <cell r="G24">
            <v>27925.445400000001</v>
          </cell>
        </row>
        <row r="25">
          <cell r="G25">
            <v>0</v>
          </cell>
        </row>
        <row r="26">
          <cell r="G26">
            <v>0</v>
          </cell>
        </row>
        <row r="27">
          <cell r="G27">
            <v>0</v>
          </cell>
        </row>
        <row r="28">
          <cell r="G28">
            <v>0</v>
          </cell>
        </row>
        <row r="29">
          <cell r="G29">
            <v>0</v>
          </cell>
        </row>
        <row r="30">
          <cell r="G30">
            <v>2046091.0966</v>
          </cell>
        </row>
        <row r="32">
          <cell r="G32">
            <v>8656033.2523999996</v>
          </cell>
        </row>
        <row r="33">
          <cell r="G33">
            <v>0</v>
          </cell>
        </row>
        <row r="34">
          <cell r="G34">
            <v>0</v>
          </cell>
        </row>
        <row r="35">
          <cell r="G35">
            <v>8656033.2523999996</v>
          </cell>
        </row>
        <row r="37">
          <cell r="G37">
            <v>67501</v>
          </cell>
        </row>
        <row r="39">
          <cell r="G39">
            <v>67501</v>
          </cell>
        </row>
        <row r="40">
          <cell r="G40">
            <v>187845.14480000001</v>
          </cell>
        </row>
        <row r="41">
          <cell r="G41">
            <v>273188.36800000002</v>
          </cell>
        </row>
        <row r="42">
          <cell r="G42">
            <v>528534.51280000003</v>
          </cell>
        </row>
        <row r="43">
          <cell r="G43">
            <v>-890756.76199999999</v>
          </cell>
        </row>
        <row r="45">
          <cell r="G45">
            <v>10075324.5272</v>
          </cell>
        </row>
        <row r="47">
          <cell r="G47">
            <v>4899.0182000000004</v>
          </cell>
        </row>
        <row r="49">
          <cell r="G49">
            <v>205.6601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/>
      <sheetData sheetId="18"/>
      <sheetData sheetId="19"/>
      <sheetData sheetId="20"/>
      <sheetData sheetId="21"/>
      <sheetData sheetId="22">
        <row r="5">
          <cell r="G5">
            <v>16503137.241579933</v>
          </cell>
        </row>
      </sheetData>
      <sheetData sheetId="23">
        <row r="5">
          <cell r="G5">
            <v>16503137.241579933</v>
          </cell>
        </row>
      </sheetData>
      <sheetData sheetId="24">
        <row r="5">
          <cell r="G5">
            <v>16503137.241579933</v>
          </cell>
        </row>
      </sheetData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TEHSHEET"/>
      <sheetName val="Диапазоны"/>
      <sheetName val="Инструкция"/>
      <sheetName val="Индексы"/>
      <sheetName val="Заголовок"/>
      <sheetName val="Update"/>
      <sheetName val="Справочник"/>
      <sheetName val="сбыт"/>
      <sheetName val="ЭСО"/>
      <sheetName val="сети"/>
      <sheetName val="Ген. не уч. ОРЭМ"/>
      <sheetName val="топливо"/>
      <sheetName val="Свод"/>
      <sheetName val="4 баланс ээ"/>
      <sheetName val="5 баланс мощности"/>
      <sheetName val="Расчет НВВ общий"/>
      <sheetName val="Расчет котловых тарифов"/>
      <sheetName val="Параметры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 refreshError="1"/>
      <sheetData sheetId="8"/>
      <sheetData sheetId="9"/>
      <sheetData sheetId="10"/>
      <sheetData sheetId="11"/>
      <sheetData sheetId="12"/>
      <sheetData sheetId="13"/>
      <sheetData sheetId="14">
        <row r="5">
          <cell r="E5" t="str">
            <v>L9</v>
          </cell>
          <cell r="K5">
            <v>0</v>
          </cell>
        </row>
        <row r="6">
          <cell r="D6">
            <v>0</v>
          </cell>
          <cell r="E6" t="str">
            <v>L10</v>
          </cell>
          <cell r="K6">
            <v>0</v>
          </cell>
        </row>
        <row r="7">
          <cell r="E7" t="str">
            <v>L10.1</v>
          </cell>
        </row>
        <row r="8">
          <cell r="D8">
            <v>0</v>
          </cell>
          <cell r="E8" t="str">
            <v>L10.2</v>
          </cell>
        </row>
        <row r="9">
          <cell r="D9">
            <v>0</v>
          </cell>
          <cell r="E9" t="str">
            <v>L11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D10">
            <v>0</v>
          </cell>
          <cell r="E10" t="str">
            <v>L12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D11">
            <v>0</v>
          </cell>
          <cell r="E11" t="str">
            <v>L12_1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D12">
            <v>0</v>
          </cell>
          <cell r="E12" t="str">
            <v>L13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D13">
            <v>0</v>
          </cell>
          <cell r="E13" t="str">
            <v>L13_1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D14">
            <v>0</v>
          </cell>
          <cell r="E14" t="str">
            <v>L14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D15">
            <v>0</v>
          </cell>
          <cell r="E15" t="str">
            <v>L15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D16">
            <v>0</v>
          </cell>
          <cell r="E16" t="str">
            <v>L16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D17">
            <v>0</v>
          </cell>
          <cell r="E17" t="str">
            <v>L17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D18">
            <v>0</v>
          </cell>
          <cell r="E18" t="str">
            <v>L18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D19">
            <v>0</v>
          </cell>
          <cell r="E19" t="str">
            <v>L19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D20">
            <v>0</v>
          </cell>
          <cell r="E20" t="str">
            <v>L20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2">
          <cell r="D22">
            <v>0</v>
          </cell>
          <cell r="E22" t="str">
            <v>L20.1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D23">
            <v>0</v>
          </cell>
          <cell r="E23" t="str">
            <v>L21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D24">
            <v>0</v>
          </cell>
          <cell r="E24" t="str">
            <v>L22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D25">
            <v>0</v>
          </cell>
          <cell r="E25" t="str">
            <v>L23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7">
          <cell r="D27">
            <v>486780.708042857</v>
          </cell>
          <cell r="E27" t="str">
            <v>L24</v>
          </cell>
          <cell r="H27">
            <v>486780.708042857</v>
          </cell>
          <cell r="I27">
            <v>0</v>
          </cell>
        </row>
        <row r="28">
          <cell r="D28">
            <v>1488086.1810951247</v>
          </cell>
          <cell r="E28" t="str">
            <v>L25</v>
          </cell>
          <cell r="H28">
            <v>1488086.1810951247</v>
          </cell>
          <cell r="I28">
            <v>0</v>
          </cell>
        </row>
        <row r="30">
          <cell r="D30">
            <v>678885.03766750661</v>
          </cell>
          <cell r="E30" t="str">
            <v>L25.1</v>
          </cell>
          <cell r="H30">
            <v>678885.03766750661</v>
          </cell>
          <cell r="I30">
            <v>0</v>
          </cell>
        </row>
      </sheetData>
      <sheetData sheetId="15"/>
      <sheetData sheetId="16"/>
      <sheetData sheetId="17"/>
      <sheetData sheetId="18" refreshError="1"/>
      <sheetData sheetId="19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Инструкция"/>
      <sheetName val="Заголовок"/>
      <sheetName val="Справочники"/>
      <sheetName val="Обновление"/>
      <sheetName val="Справочник"/>
      <sheetName val="сбыт"/>
      <sheetName val="ЭСО"/>
      <sheetName val="сети"/>
      <sheetName val="Ген. не уч. ОРЭМ"/>
      <sheetName val="Баланс ээ"/>
      <sheetName val="Баланс мощности"/>
      <sheetName val="Свод"/>
      <sheetName val="топливо"/>
      <sheetName val="Титул"/>
      <sheetName val="Прил 1"/>
      <sheetName val="Прил 2"/>
      <sheetName val="Прил 3"/>
      <sheetName val="regs"/>
      <sheetName val="Регионы"/>
      <sheetName val="Лист1"/>
    </sheetNames>
    <sheetDataSet>
      <sheetData sheetId="0"/>
      <sheetData sheetId="1">
        <row r="15">
          <cell r="B15">
            <v>2006</v>
          </cell>
        </row>
      </sheetData>
      <sheetData sheetId="2"/>
      <sheetData sheetId="3"/>
      <sheetData sheetId="4"/>
      <sheetData sheetId="5"/>
      <sheetData sheetId="6">
        <row r="1">
          <cell r="I1" t="str">
            <v>Все сетевые компании</v>
          </cell>
        </row>
        <row r="16">
          <cell r="I16" t="str">
            <v>ФОАО "МРСК Юга" - "Волгоградэнерго"</v>
          </cell>
        </row>
        <row r="17">
          <cell r="I17" t="str">
            <v>МУПП "Волгоградские межрайонные электрические сети"</v>
          </cell>
        </row>
        <row r="18">
          <cell r="I18" t="str">
            <v>МКП "Волжские межрайонные электросети"</v>
          </cell>
        </row>
        <row r="19">
          <cell r="I19" t="str">
            <v>ОАО "Волгоградоблэлектро"</v>
          </cell>
        </row>
        <row r="20">
          <cell r="I20" t="str">
            <v>"Энергосбыт" Приволжской железной дороги филиал ОАО "РЖД"</v>
          </cell>
        </row>
        <row r="21">
          <cell r="I21" t="str">
            <v>ВЭС филиал ФГУ "Волго-Донское ГБВУПиС"</v>
          </cell>
        </row>
        <row r="22">
          <cell r="I22" t="str">
            <v>ОАО "Международный аэропорт Волгоград"</v>
          </cell>
        </row>
        <row r="23">
          <cell r="I23" t="str">
            <v>ОАО "Волжский азотно-кислородный завод"</v>
          </cell>
        </row>
        <row r="24">
          <cell r="I24" t="str">
            <v>ЗАО "Вода-Кристальная"</v>
          </cell>
        </row>
        <row r="25">
          <cell r="I25" t="str">
            <v>ООО "Волгоградский оптовый распределительный комплекс"</v>
          </cell>
        </row>
        <row r="26">
          <cell r="I26" t="str">
            <v>Саратовский филиал ООО "Газпром энерго"</v>
          </cell>
        </row>
        <row r="27">
          <cell r="I27" t="str">
            <v>ЗАО "ПО Завод силикатного кирпича"</v>
          </cell>
        </row>
        <row r="28">
          <cell r="I28" t="str">
            <v>ОАО "Каустик"</v>
          </cell>
        </row>
        <row r="29">
          <cell r="I29" t="str">
            <v>ООО "КОМФИ-СКБ"</v>
          </cell>
        </row>
        <row r="30">
          <cell r="I30" t="str">
            <v>ООО "Энергосвязь"</v>
          </cell>
        </row>
        <row r="31">
          <cell r="I31" t="str">
            <v>ООО "Волгоградский завод буровой техники"</v>
          </cell>
        </row>
        <row r="32">
          <cell r="I32" t="str">
            <v>ООО "Манхеттен Девелопмент"</v>
          </cell>
        </row>
        <row r="33">
          <cell r="I33" t="str">
            <v>ФГУП ГТРК "Волгоград-ТРВ"</v>
          </cell>
        </row>
        <row r="34">
          <cell r="I34" t="str">
            <v>ОАО "Волгоградский хладокомбинат"</v>
          </cell>
        </row>
        <row r="35">
          <cell r="I35" t="str">
            <v>ООО "Лукойл-Энергосети"</v>
          </cell>
        </row>
        <row r="36">
          <cell r="I36" t="str">
            <v>ООО "ЦУМ-2001"</v>
          </cell>
        </row>
        <row r="37">
          <cell r="I37" t="str">
            <v>ВЗ ЗАО "Северсталь-Метиз"</v>
          </cell>
        </row>
        <row r="38">
          <cell r="I38" t="str">
            <v>ОАО "Волгоградский речпорт"</v>
          </cell>
        </row>
        <row r="39">
          <cell r="I39" t="str">
            <v>ООО "Омсктехуглерод" Волгоградский филиал</v>
          </cell>
        </row>
        <row r="40">
          <cell r="I40" t="str">
            <v>АК "Транснефть" Волгоградское РНУ</v>
          </cell>
        </row>
        <row r="41">
          <cell r="I41" t="str">
            <v>ФГУП ПО "Баррикады"</v>
          </cell>
        </row>
        <row r="42">
          <cell r="I42" t="str">
            <v>ОАО "ИПК "Царицын"</v>
          </cell>
        </row>
        <row r="43">
          <cell r="I43" t="str">
            <v>ОАО "Волгограднефтемаш"</v>
          </cell>
        </row>
        <row r="44">
          <cell r="I44" t="str">
            <v>ОАО "Волгоградский завод ЖБИ №1"</v>
          </cell>
        </row>
        <row r="45">
          <cell r="I45" t="str">
            <v>Филиал ОАО "Каустик" Волгоградская ТЭЦ-3</v>
          </cell>
        </row>
        <row r="46">
          <cell r="I46" t="str">
            <v>ОАО "Волжский Оргсинтез"</v>
          </cell>
        </row>
        <row r="47">
          <cell r="I47" t="str">
            <v>ОАО "Волжский подшипниковый завод"</v>
          </cell>
        </row>
        <row r="48">
          <cell r="I48" t="str">
            <v>ООО"Тракторная компания ВГТЗ"</v>
          </cell>
        </row>
        <row r="49">
          <cell r="I49" t="str">
            <v>ООО "Каучук"</v>
          </cell>
        </row>
        <row r="50">
          <cell r="I50" t="str">
            <v>ООО "Зодиал"</v>
          </cell>
        </row>
        <row r="51">
          <cell r="I51" t="str">
            <v>ОАО "Волжский трубный завод"</v>
          </cell>
        </row>
        <row r="52">
          <cell r="I52" t="str">
            <v>ЗАО "Завод ЖБИ № 2-пр."</v>
          </cell>
        </row>
        <row r="53">
          <cell r="I53" t="str">
            <v>Волгоградский алюминиевый завод филиал ОАО "СУАЛ"</v>
          </cell>
        </row>
        <row r="54">
          <cell r="I54" t="str">
            <v>ОАО "Волгоградский электромеханический завод"</v>
          </cell>
        </row>
        <row r="55">
          <cell r="I55" t="str">
            <v>ООО "Камышинский завод слесарно-монтажного инструмента"</v>
          </cell>
        </row>
        <row r="56">
          <cell r="I56" t="str">
            <v>ООО "Волжское полесье-Энерго"</v>
          </cell>
        </row>
        <row r="57">
          <cell r="I57" t="str">
            <v>ООО "Волгоградская мельница"</v>
          </cell>
        </row>
        <row r="58">
          <cell r="I58" t="str">
            <v>ООО "Техсервис"</v>
          </cell>
        </row>
        <row r="59">
          <cell r="I59" t="str">
            <v>ООО "Горстрой-Альянс"</v>
          </cell>
        </row>
        <row r="60">
          <cell r="I60" t="str">
            <v xml:space="preserve">ООО "Пересвет-регион-Волгоград" </v>
          </cell>
        </row>
        <row r="61">
          <cell r="I61" t="str">
            <v>ВОАО "Химпром"</v>
          </cell>
        </row>
        <row r="62">
          <cell r="I62" t="str">
            <v>Организации, впервые обратившиеся в течение 2010 года (ВМЗ "Красный октябрь", ОАО "Волгоградский керамический завод")</v>
          </cell>
        </row>
      </sheetData>
      <sheetData sheetId="7">
        <row r="96">
          <cell r="H96">
            <v>831.91</v>
          </cell>
        </row>
      </sheetData>
      <sheetData sheetId="8"/>
      <sheetData sheetId="9" refreshError="1"/>
      <sheetData sheetId="10">
        <row r="13">
          <cell r="F13">
            <v>3408.74</v>
          </cell>
        </row>
      </sheetData>
      <sheetData sheetId="11">
        <row r="12">
          <cell r="H12">
            <v>556.22</v>
          </cell>
        </row>
      </sheetData>
      <sheetData sheetId="12">
        <row r="12">
          <cell r="H12">
            <v>115.65</v>
          </cell>
        </row>
      </sheetData>
      <sheetData sheetId="13">
        <row r="5">
          <cell r="D5">
            <v>14149285.27</v>
          </cell>
        </row>
      </sheetData>
      <sheetData sheetId="14"/>
      <sheetData sheetId="15"/>
      <sheetData sheetId="16"/>
      <sheetData sheetId="17"/>
      <sheetData sheetId="18"/>
      <sheetData sheetId="19">
        <row r="1">
          <cell r="A1" t="str">
            <v>Выберите регион из списка…</v>
          </cell>
        </row>
      </sheetData>
      <sheetData sheetId="20"/>
      <sheetData sheetId="2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TEHSHEET"/>
      <sheetName val="Диапазоны"/>
      <sheetName val="Инструкция"/>
      <sheetName val="Индексы"/>
      <sheetName val="Заголовок"/>
      <sheetName val="Update"/>
      <sheetName val="Справочник"/>
      <sheetName val="сбыт"/>
      <sheetName val="ЭСО"/>
      <sheetName val="сети"/>
      <sheetName val="Ген. не уч. ОРЭМ"/>
      <sheetName val="топливо"/>
      <sheetName val="Свод"/>
      <sheetName val="4 баланс ээ"/>
      <sheetName val="5 баланс мощности"/>
      <sheetName val="P2.1 усл. единицы"/>
      <sheetName val="P2.2 усл. единицы"/>
      <sheetName val="Расчет НВВ общий"/>
      <sheetName val="Расчет котловых тарифов"/>
      <sheetName val="Параметры"/>
      <sheetName val="Расчет расходов RAB"/>
      <sheetName val="расчет НВВ РСК по RAB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раметры"/>
      <sheetName val="_параметры"/>
      <sheetName val="_топливо"/>
      <sheetName val="Производство электроэнергии"/>
      <sheetName val="Ш_Пр-во_ЭЭ"/>
      <sheetName val="_пр-во ЭЭ"/>
      <sheetName val="Передача электроэнергии"/>
      <sheetName val="Ш_Передача_ЭЭ"/>
      <sheetName val="_передача ЭЭ"/>
      <sheetName val="Производство теплоэнергии"/>
      <sheetName val="Ш_Произв_ТЭ"/>
      <sheetName val="_пр-во ТЭ параметры"/>
      <sheetName val="_Произв_ТЭ"/>
      <sheetName val="Передача теплоэнергии"/>
      <sheetName val="Ш_Пер_ТЭ"/>
      <sheetName val="_передачаТЭ"/>
      <sheetName val="_фикс_тарифы"/>
      <sheetName val="Финансы"/>
      <sheetName val="Фиксированные тарифы"/>
      <sheetName val="структура"/>
      <sheetName val="навигация"/>
      <sheetName val="импорт"/>
      <sheetName val="Д_Пр-во_ЭЭ"/>
      <sheetName val="Д_Передача_ЭЭ"/>
      <sheetName val="Д_Произв_ТЭ"/>
      <sheetName val="Д_ФиксТарифы"/>
      <sheetName val="Т1"/>
      <sheetName val="Ш_Т1"/>
      <sheetName val="Т2"/>
      <sheetName val="Ш_Т2"/>
      <sheetName val="Т3"/>
      <sheetName val="Ш_Т3"/>
      <sheetName val="Т4"/>
      <sheetName val="Т5"/>
      <sheetName val="Т6"/>
      <sheetName val="Ш_Т6"/>
      <sheetName val="Т7_ТУ"/>
      <sheetName val="Т7"/>
      <sheetName val="Ш_Т8"/>
      <sheetName val="Т8"/>
      <sheetName val="Т9"/>
      <sheetName val="Ш_Т9"/>
      <sheetName val="Т10"/>
      <sheetName val="Ш_Т10"/>
      <sheetName val="Т11"/>
      <sheetName val="Ш_Т11"/>
      <sheetName val="Т12"/>
      <sheetName val="Ш_Т12"/>
      <sheetName val="Т13"/>
      <sheetName val="Т14"/>
      <sheetName val="Т15"/>
      <sheetName val="Т15.1"/>
      <sheetName val="Т15.2"/>
      <sheetName val="Т15.3"/>
      <sheetName val="Т15.4"/>
      <sheetName val="Т16"/>
      <sheetName val="Т16.1"/>
      <sheetName val="Т16.2"/>
      <sheetName val="Т16.3"/>
      <sheetName val="Т16.4"/>
      <sheetName val="Т17"/>
      <sheetName val="Т17.1"/>
      <sheetName val="Т17.2"/>
      <sheetName val="Т17.3"/>
      <sheetName val="Т17.4"/>
      <sheetName val="Т18"/>
      <sheetName val="Т18.1"/>
      <sheetName val="Т18.2"/>
      <sheetName val="Т19"/>
      <sheetName val="Т19.1"/>
      <sheetName val="Т19.2"/>
      <sheetName val="Т20"/>
      <sheetName val="Т21"/>
      <sheetName val="Т21.1"/>
      <sheetName val="Т21.2"/>
      <sheetName val="Т21.3"/>
      <sheetName val="Т21.4"/>
      <sheetName val="Т22"/>
      <sheetName val="_Т22"/>
      <sheetName val="Ш_Т22"/>
      <sheetName val="БазТариф"/>
      <sheetName val="Т23"/>
      <sheetName val="Т24"/>
      <sheetName val="Т24.1"/>
      <sheetName val="Т25"/>
      <sheetName val="Т25.1"/>
      <sheetName val="Т26"/>
      <sheetName val="Т27"/>
      <sheetName val="Ш_Т27"/>
      <sheetName val="Ф1"/>
      <sheetName val="Ш_Ф1"/>
      <sheetName val="Т28"/>
      <sheetName val="Т28.1"/>
      <sheetName val="Т28.2"/>
      <sheetName val="Т28.3"/>
      <sheetName val="Т29"/>
      <sheetName val="Ш_Т29"/>
      <sheetName val="Т29.1"/>
      <sheetName val="Ф2"/>
      <sheetName val="Ф3"/>
      <sheetName val="Ш_Ф3"/>
      <sheetName val="П1"/>
      <sheetName val="П2"/>
      <sheetName val="Лист"/>
      <sheetName val="Баланс"/>
      <sheetName val="Регионы"/>
      <sheetName val="Info"/>
      <sheetName val="Table"/>
      <sheetName val="Exhibit"/>
      <sheetName val="Setup"/>
      <sheetName val="НВВ утв тарифы"/>
      <sheetName val="НП-2-12-П"/>
      <sheetName val="Tarif_300_6_2004 для фэк скорр"/>
      <sheetName val="Баланс мощности 2007"/>
      <sheetName val="Свод"/>
      <sheetName val="ДПН"/>
      <sheetName val="Справочники"/>
      <sheetName val="БФ-2-13-П"/>
      <sheetName val="ИТОГИ  по Н,Р,Э,Q"/>
      <sheetName val="D-Test of FA Installation"/>
      <sheetName val="Производство_электроэнергии"/>
      <sheetName val="_пр-во_ЭЭ"/>
      <sheetName val="Передача_электроэнергии"/>
      <sheetName val="_передача_ЭЭ"/>
      <sheetName val="Производство_теплоэнергии"/>
      <sheetName val="_пр-во_ТЭ_параметры"/>
      <sheetName val="Передача_теплоэнергии"/>
      <sheetName val="Фиксированные_тарифы"/>
      <sheetName val="Т15_1"/>
      <sheetName val="Т15_2"/>
      <sheetName val="Т15_3"/>
      <sheetName val="Т15_4"/>
      <sheetName val="Т16_1"/>
      <sheetName val="Т16_2"/>
      <sheetName val="Т16_3"/>
      <sheetName val="Т16_4"/>
      <sheetName val="Т17_1"/>
      <sheetName val="Т17_2"/>
      <sheetName val="Т17_3"/>
      <sheetName val="Т17_4"/>
      <sheetName val="Т18_1"/>
      <sheetName val="Т18_2"/>
      <sheetName val="Т19_1"/>
      <sheetName val="Т19_2"/>
      <sheetName val="Т21_1"/>
      <sheetName val="Т21_2"/>
      <sheetName val="Т21_3"/>
      <sheetName val="Т21_4"/>
      <sheetName val="Т24_1"/>
      <sheetName val="Т25_1"/>
      <sheetName val="Т28_1"/>
      <sheetName val="Т28_2"/>
      <sheetName val="Т28_3"/>
      <sheetName val="Т29_1"/>
      <sheetName val="Tarif_300_6_2004_для_фэк_скорр"/>
      <sheetName val="Баланс_мощности_2007"/>
      <sheetName val="НВВ_утв_тарифы"/>
      <sheetName val="ФСИ-Т-14"/>
      <sheetName val="Ошибки"/>
      <sheetName val="Shflu Calc"/>
      <sheetName val="file_list"/>
      <sheetName val="35"/>
      <sheetName val="ТекАк"/>
      <sheetName val="ИТОГИ__по_Н,Р,Э,Q"/>
      <sheetName val="D-Test_of_FA_Installation"/>
      <sheetName val="Списки"/>
      <sheetName val="баланс квадраты ПЭС"/>
      <sheetName val="Инфо"/>
      <sheetName val="REESTR_ORG"/>
      <sheetName val="Калькуляция кв"/>
      <sheetName val="BexButtons"/>
      <sheetName val="перекрестка"/>
      <sheetName val="16"/>
      <sheetName val="18.2"/>
      <sheetName val="4"/>
      <sheetName val="6"/>
      <sheetName val="17.1"/>
      <sheetName val="21.3"/>
      <sheetName val="2.3"/>
      <sheetName val="20"/>
      <sheetName val="27"/>
      <sheetName val="P2.1"/>
      <sheetName val="Анализ"/>
      <sheetName val="Inputs Sheet"/>
      <sheetName val="Ввод данных Эл. 1"/>
      <sheetName val="Расчет тарифов и выручки"/>
      <sheetName val="HBS"/>
      <sheetName val="HIS"/>
      <sheetName val="HIS initial"/>
      <sheetName val="Assets"/>
      <sheetName val="Liab"/>
      <sheetName val="AAM"/>
      <sheetName val="Итог по НПО "/>
      <sheetName val="Понедельно"/>
      <sheetName val="GrossConsol"/>
      <sheetName val="Баланс (Ф1)"/>
      <sheetName val="t_настройки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  <sheetData sheetId="19" refreshError="1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/>
      <sheetData sheetId="45" refreshError="1"/>
      <sheetData sheetId="46" refreshError="1">
        <row r="10">
          <cell r="A10" t="str">
            <v>1.</v>
          </cell>
        </row>
        <row r="15">
          <cell r="A15" t="str">
            <v>2.</v>
          </cell>
        </row>
        <row r="22">
          <cell r="A22" t="str">
            <v>1.</v>
          </cell>
        </row>
        <row r="27">
          <cell r="A27" t="str">
            <v>2.</v>
          </cell>
        </row>
      </sheetData>
      <sheetData sheetId="47" refreshError="1"/>
      <sheetData sheetId="48"/>
      <sheetData sheetId="49"/>
      <sheetData sheetId="50" refreshError="1"/>
      <sheetData sheetId="51"/>
      <sheetData sheetId="52"/>
      <sheetData sheetId="53"/>
      <sheetData sheetId="54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"/>
      <sheetName val="навигация"/>
      <sheetName val="Т12"/>
      <sheetName val="Т3"/>
      <sheetName val="справочник"/>
      <sheetName val="_FES"/>
      <sheetName val="Топливо"/>
      <sheetName val="Форэм-тепло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0"/>
      <sheetName val="1"/>
      <sheetName val="2"/>
      <sheetName val="3"/>
      <sheetName val="4"/>
      <sheetName val="4.1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Свод"/>
      <sheetName val="перекрестка"/>
      <sheetName val="18.2"/>
      <sheetName val="21.3"/>
      <sheetName val="2.3"/>
      <sheetName val="18.1"/>
      <sheetName val="19.1.1"/>
      <sheetName val="19.1.2"/>
      <sheetName val="19.2"/>
      <sheetName val="2.1"/>
      <sheetName val="21.1"/>
      <sheetName val="21.2.1"/>
      <sheetName val="21.2.2"/>
      <sheetName val="21.4"/>
      <sheetName val="28.3"/>
      <sheetName val="1.1"/>
      <sheetName val="1.2"/>
      <sheetName val="2.2"/>
      <sheetName val="20.1"/>
      <sheetName val="25.1"/>
      <sheetName val="28.1"/>
      <sheetName val="28.2"/>
      <sheetName val="P2.1"/>
      <sheetName val="P2.2"/>
      <sheetName val="Регионы"/>
      <sheetName val="ээ"/>
      <sheetName val="FES"/>
      <sheetName val="4_1"/>
      <sheetName val="6_1"/>
      <sheetName val="17_1"/>
      <sheetName val="24_1"/>
      <sheetName val="18_2"/>
      <sheetName val="21_3"/>
      <sheetName val="2_3"/>
      <sheetName val="18_1"/>
      <sheetName val="19_1_1"/>
      <sheetName val="19_1_2"/>
      <sheetName val="19_2"/>
      <sheetName val="2_1"/>
      <sheetName val="21_1"/>
      <sheetName val="21_2_1"/>
      <sheetName val="21_2_2"/>
      <sheetName val="21_4"/>
      <sheetName val="28_3"/>
      <sheetName val="1_1"/>
      <sheetName val="1_2"/>
      <sheetName val="2_2"/>
      <sheetName val="20_1"/>
      <sheetName val="25_1"/>
      <sheetName val="28_1"/>
      <sheetName val="28_2"/>
      <sheetName val="P2_1"/>
      <sheetName val="P2_2"/>
    </sheetNames>
    <sheetDataSet>
      <sheetData sheetId="0" refreshError="1"/>
      <sheetData sheetId="1" refreshError="1"/>
      <sheetData sheetId="2" refreshError="1"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7"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</row>
        <row r="48"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</row>
        <row r="50"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</row>
        <row r="51"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4"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</row>
        <row r="55"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</row>
        <row r="57"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</row>
        <row r="58"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</row>
        <row r="59"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</row>
        <row r="61">
          <cell r="I61">
            <v>0</v>
          </cell>
          <cell r="J61">
            <v>0</v>
          </cell>
          <cell r="K61">
            <v>0</v>
          </cell>
          <cell r="L61">
            <v>0</v>
          </cell>
        </row>
        <row r="63"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4"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</row>
        <row r="66">
          <cell r="D66">
            <v>0</v>
          </cell>
          <cell r="E66">
            <v>0</v>
          </cell>
          <cell r="F66">
            <v>0</v>
          </cell>
          <cell r="G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8"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</row>
        <row r="69"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2"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</row>
        <row r="74"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</row>
        <row r="77"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</row>
        <row r="78"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</row>
        <row r="79"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</row>
        <row r="80"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</row>
        <row r="81"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3"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</row>
        <row r="84"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</row>
        <row r="85"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</row>
        <row r="86"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</row>
        <row r="87"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</row>
        <row r="88">
          <cell r="I88">
            <v>0</v>
          </cell>
          <cell r="J88">
            <v>0</v>
          </cell>
          <cell r="K88">
            <v>0</v>
          </cell>
          <cell r="L88">
            <v>0</v>
          </cell>
        </row>
        <row r="89"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</row>
        <row r="90"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</row>
        <row r="91"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</row>
        <row r="92"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</row>
        <row r="95"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</row>
        <row r="96"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</row>
        <row r="97"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</row>
        <row r="99"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</row>
        <row r="100"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</row>
        <row r="101">
          <cell r="I101">
            <v>0</v>
          </cell>
          <cell r="J101">
            <v>0</v>
          </cell>
          <cell r="K101">
            <v>0</v>
          </cell>
          <cell r="L101">
            <v>0</v>
          </cell>
        </row>
        <row r="102">
          <cell r="I102">
            <v>0</v>
          </cell>
          <cell r="J102">
            <v>0</v>
          </cell>
          <cell r="K102">
            <v>0</v>
          </cell>
          <cell r="L102">
            <v>0</v>
          </cell>
        </row>
        <row r="103">
          <cell r="I103">
            <v>0</v>
          </cell>
          <cell r="J103">
            <v>0</v>
          </cell>
          <cell r="K103">
            <v>0</v>
          </cell>
          <cell r="L103">
            <v>0</v>
          </cell>
        </row>
        <row r="104">
          <cell r="I104">
            <v>0</v>
          </cell>
          <cell r="J104">
            <v>0</v>
          </cell>
          <cell r="K104">
            <v>0</v>
          </cell>
          <cell r="L104">
            <v>0</v>
          </cell>
        </row>
        <row r="107">
          <cell r="I107">
            <v>0</v>
          </cell>
          <cell r="J107">
            <v>0</v>
          </cell>
          <cell r="K107">
            <v>0</v>
          </cell>
          <cell r="L107">
            <v>0</v>
          </cell>
        </row>
        <row r="108">
          <cell r="I108">
            <v>0</v>
          </cell>
          <cell r="J108">
            <v>0</v>
          </cell>
          <cell r="K108">
            <v>0</v>
          </cell>
          <cell r="L108">
            <v>0</v>
          </cell>
        </row>
        <row r="111">
          <cell r="I111">
            <v>0</v>
          </cell>
          <cell r="J111">
            <v>0</v>
          </cell>
          <cell r="K111">
            <v>0</v>
          </cell>
          <cell r="L111">
            <v>0</v>
          </cell>
        </row>
        <row r="112">
          <cell r="I112">
            <v>0</v>
          </cell>
          <cell r="J112">
            <v>0</v>
          </cell>
          <cell r="K112">
            <v>0</v>
          </cell>
          <cell r="L112">
            <v>0</v>
          </cell>
        </row>
      </sheetData>
      <sheetData sheetId="3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</sheetData>
      <sheetData sheetId="4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</sheetData>
      <sheetData sheetId="5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</sheetData>
      <sheetData sheetId="6" refreshError="1">
        <row r="6"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7">
          <cell r="C7" t="str">
            <v>Уголь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C8" t="str">
            <v>Мазут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C9" t="str">
            <v>Газ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C10" t="str">
            <v>Другие виды топлива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C14" t="str">
            <v>Уголь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C15" t="str">
            <v>Мазут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C16" t="str">
            <v>Газ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C17" t="str">
            <v>Другие виды топлива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20">
          <cell r="C20" t="str">
            <v>Уголь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C21" t="str">
            <v>Мазут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</row>
        <row r="22">
          <cell r="C22" t="str">
            <v>Газ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C23" t="str">
            <v>Другие виды топлива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6">
          <cell r="C26" t="str">
            <v>Уголь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C27" t="str">
            <v>Мазут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C28" t="str">
            <v>Газ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29">
          <cell r="C29" t="str">
            <v>Другие виды топлива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</row>
        <row r="32">
          <cell r="C32" t="str">
            <v>Уголь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3">
          <cell r="C33" t="str">
            <v>Мазут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</row>
        <row r="34">
          <cell r="C34" t="str">
            <v>Газ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</row>
        <row r="35">
          <cell r="C35" t="str">
            <v>Другие виды топлива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</row>
        <row r="37"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</row>
        <row r="38">
          <cell r="C38" t="str">
            <v>Уголь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</row>
        <row r="39">
          <cell r="C39" t="str">
            <v>Мазут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</row>
        <row r="40">
          <cell r="C40" t="str">
            <v>Газ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41">
          <cell r="C41" t="str">
            <v>Другие виды топлива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</row>
        <row r="42">
          <cell r="E42" t="e">
            <v>#DIV/0!</v>
          </cell>
          <cell r="F42" t="e">
            <v>#DIV/0!</v>
          </cell>
          <cell r="G42" t="e">
            <v>#DIV/0!</v>
          </cell>
          <cell r="H42" t="e">
            <v>#DIV/0!</v>
          </cell>
          <cell r="I42" t="e">
            <v>#DIV/0!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5">
          <cell r="C45" t="str">
            <v>Уголь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</row>
        <row r="46">
          <cell r="C46" t="str">
            <v>Мазут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7">
          <cell r="C47" t="str">
            <v>Газ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</row>
        <row r="48">
          <cell r="C48" t="str">
            <v>Другие виды топлива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</row>
        <row r="50"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1">
          <cell r="C51" t="str">
            <v>Уголь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</row>
        <row r="52">
          <cell r="C52" t="str">
            <v>Мазут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</row>
        <row r="53">
          <cell r="C53" t="str">
            <v>Газ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</row>
        <row r="54">
          <cell r="C54" t="str">
            <v>Другие виды топлива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</row>
        <row r="55">
          <cell r="E55" t="e">
            <v>#DIV/0!</v>
          </cell>
          <cell r="F55" t="e">
            <v>#DIV/0!</v>
          </cell>
          <cell r="G55" t="e">
            <v>#DIV/0!</v>
          </cell>
          <cell r="H55" t="e">
            <v>#DIV/0!</v>
          </cell>
          <cell r="I55" t="e">
            <v>#DIV/0!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</row>
        <row r="57"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</row>
        <row r="58">
          <cell r="C58" t="str">
            <v>Уголь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</row>
        <row r="59">
          <cell r="C59" t="str">
            <v>Мазут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</row>
        <row r="60">
          <cell r="C60" t="str">
            <v>Газ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</row>
        <row r="61">
          <cell r="C61" t="str">
            <v>Другие виды топлива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</row>
        <row r="62">
          <cell r="E62" t="e">
            <v>#DIV/0!</v>
          </cell>
          <cell r="F62" t="e">
            <v>#DIV/0!</v>
          </cell>
          <cell r="G62" t="e">
            <v>#DIV/0!</v>
          </cell>
          <cell r="H62" t="e">
            <v>#DIV/0!</v>
          </cell>
          <cell r="I62" t="e">
            <v>#DIV/0!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5">
          <cell r="C65" t="str">
            <v>Уголь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</row>
        <row r="66">
          <cell r="C66" t="str">
            <v>Мазут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</row>
        <row r="67">
          <cell r="C67" t="str">
            <v>Газ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</row>
        <row r="68">
          <cell r="C68" t="str">
            <v>Другие виды топлива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</row>
        <row r="69"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</row>
        <row r="72">
          <cell r="C72" t="str">
            <v>Уголь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</row>
        <row r="73">
          <cell r="C73" t="str">
            <v>Мазут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</row>
        <row r="74">
          <cell r="C74" t="str">
            <v>Газ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</row>
        <row r="75">
          <cell r="C75" t="str">
            <v>Другие виды топлива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</row>
        <row r="77"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</row>
        <row r="78"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</row>
        <row r="80"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</row>
      </sheetData>
      <sheetData sheetId="7" refreshError="1">
        <row r="4"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</row>
        <row r="5">
          <cell r="C5" t="str">
            <v>Уголь</v>
          </cell>
          <cell r="H5">
            <v>0</v>
          </cell>
        </row>
        <row r="6">
          <cell r="C6" t="str">
            <v>Мазут</v>
          </cell>
          <cell r="H6">
            <v>0</v>
          </cell>
        </row>
        <row r="7">
          <cell r="C7" t="str">
            <v>Газ</v>
          </cell>
          <cell r="H7">
            <v>0</v>
          </cell>
        </row>
        <row r="8">
          <cell r="C8" t="str">
            <v>Другие виды топлива</v>
          </cell>
          <cell r="H8">
            <v>0</v>
          </cell>
        </row>
        <row r="9">
          <cell r="H9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</row>
        <row r="12">
          <cell r="C12" t="str">
            <v>Уголь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</row>
        <row r="13">
          <cell r="C13" t="str">
            <v>Мазут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</row>
        <row r="14">
          <cell r="C14" t="str">
            <v>Газ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</row>
        <row r="15">
          <cell r="C15" t="str">
            <v>Другие виды топлива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</row>
        <row r="18">
          <cell r="C18" t="str">
            <v>Уголь</v>
          </cell>
          <cell r="H18">
            <v>0</v>
          </cell>
        </row>
        <row r="19">
          <cell r="C19" t="str">
            <v>Мазут</v>
          </cell>
          <cell r="H19">
            <v>0</v>
          </cell>
        </row>
        <row r="20">
          <cell r="C20" t="str">
            <v>Газ</v>
          </cell>
          <cell r="H20">
            <v>0</v>
          </cell>
        </row>
        <row r="21">
          <cell r="C21" t="str">
            <v>Другие виды топлива</v>
          </cell>
          <cell r="H21">
            <v>0</v>
          </cell>
        </row>
      </sheetData>
      <sheetData sheetId="8" refreshError="1">
        <row r="6"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</row>
        <row r="7">
          <cell r="C7" t="str">
            <v>Здания</v>
          </cell>
          <cell r="I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</row>
        <row r="8">
          <cell r="C8" t="str">
            <v>Сооружения</v>
          </cell>
          <cell r="I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</row>
        <row r="9">
          <cell r="C9" t="str">
            <v>Передаточные устройства</v>
          </cell>
          <cell r="I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C10" t="str">
            <v>Машины и оборудование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</row>
        <row r="11">
          <cell r="C11" t="str">
            <v>Силовые машины</v>
          </cell>
          <cell r="I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C12" t="str">
            <v>Рабочие машины</v>
          </cell>
          <cell r="I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</row>
        <row r="13">
          <cell r="C13" t="str">
            <v>Приборы и лабораторное оборудование</v>
          </cell>
          <cell r="I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</row>
        <row r="14">
          <cell r="C14" t="str">
            <v>Вычислительная техника</v>
          </cell>
          <cell r="I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C15" t="str">
            <v>Прочие машины</v>
          </cell>
          <cell r="I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</row>
        <row r="16">
          <cell r="C16" t="str">
            <v>Транспортные средства</v>
          </cell>
          <cell r="I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</row>
        <row r="17">
          <cell r="C17" t="str">
            <v>Инструмент</v>
          </cell>
          <cell r="I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</row>
        <row r="18">
          <cell r="C18" t="str">
            <v>Производственный инвентарь</v>
          </cell>
          <cell r="I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</row>
        <row r="21">
          <cell r="C21" t="str">
            <v>Здания</v>
          </cell>
          <cell r="I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</row>
        <row r="22">
          <cell r="C22" t="str">
            <v>Сооружения</v>
          </cell>
          <cell r="I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</row>
        <row r="23">
          <cell r="C23" t="str">
            <v>Передаточные устройства</v>
          </cell>
          <cell r="I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</row>
        <row r="24">
          <cell r="C24" t="str">
            <v>Машины и оборудование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</row>
        <row r="25">
          <cell r="C25" t="str">
            <v>Силовые машины</v>
          </cell>
          <cell r="I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</row>
        <row r="26">
          <cell r="C26" t="str">
            <v>Рабочие машины</v>
          </cell>
          <cell r="I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</row>
        <row r="27">
          <cell r="C27" t="str">
            <v>Приборы и лабораторное оборудование</v>
          </cell>
          <cell r="I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</row>
        <row r="28">
          <cell r="C28" t="str">
            <v>Вычислительная техника</v>
          </cell>
          <cell r="I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</row>
        <row r="29">
          <cell r="C29" t="str">
            <v>Прочие машины</v>
          </cell>
          <cell r="I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</row>
        <row r="30">
          <cell r="C30" t="str">
            <v>Транспортные средства</v>
          </cell>
          <cell r="I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</row>
        <row r="31">
          <cell r="C31" t="str">
            <v>Инструмент</v>
          </cell>
          <cell r="I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</row>
        <row r="32">
          <cell r="C32" t="str">
            <v>Производственный инвентарь</v>
          </cell>
          <cell r="I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</row>
        <row r="35">
          <cell r="C35" t="str">
            <v>Здания</v>
          </cell>
          <cell r="I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</row>
        <row r="36">
          <cell r="C36" t="str">
            <v>Сооружения</v>
          </cell>
          <cell r="I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</row>
        <row r="37">
          <cell r="C37" t="str">
            <v>Передаточные устройства</v>
          </cell>
          <cell r="I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</row>
        <row r="38">
          <cell r="C38" t="str">
            <v>Машины и оборудование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</row>
        <row r="39">
          <cell r="C39" t="str">
            <v>Силовые машины</v>
          </cell>
          <cell r="I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</row>
        <row r="40">
          <cell r="C40" t="str">
            <v>Рабочие машины</v>
          </cell>
          <cell r="I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</row>
        <row r="41">
          <cell r="C41" t="str">
            <v>Приборы и лабораторное оборудование</v>
          </cell>
          <cell r="I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</row>
        <row r="42">
          <cell r="C42" t="str">
            <v>Вычислительная техника</v>
          </cell>
          <cell r="I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</row>
        <row r="43">
          <cell r="C43" t="str">
            <v>Прочие машины</v>
          </cell>
          <cell r="I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</row>
        <row r="44">
          <cell r="C44" t="str">
            <v>Транспортные средства</v>
          </cell>
          <cell r="I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</row>
        <row r="45">
          <cell r="C45" t="str">
            <v>Инструмент</v>
          </cell>
          <cell r="I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</row>
        <row r="46">
          <cell r="C46" t="str">
            <v>Производственный инвентарь</v>
          </cell>
          <cell r="I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</row>
        <row r="48"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</row>
        <row r="49">
          <cell r="C49" t="str">
            <v>Здания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</row>
        <row r="50">
          <cell r="C50" t="str">
            <v>Сооружения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</row>
        <row r="51">
          <cell r="C51" t="str">
            <v>Передаточные устройства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</row>
        <row r="52">
          <cell r="C52" t="str">
            <v>Машины и оборудование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</row>
        <row r="53">
          <cell r="C53" t="str">
            <v>Силовые машины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</row>
        <row r="54">
          <cell r="C54" t="str">
            <v>Рабочие машины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</row>
        <row r="55">
          <cell r="C55" t="str">
            <v>Приборы и лабораторное оборудование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</row>
        <row r="56">
          <cell r="C56" t="str">
            <v>Вычислительная техника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</row>
        <row r="57">
          <cell r="C57" t="str">
            <v>Прочие машины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</row>
        <row r="58">
          <cell r="C58" t="str">
            <v>Транспортные средства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</row>
        <row r="59">
          <cell r="C59" t="str">
            <v>Инструмент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</row>
        <row r="60">
          <cell r="C60" t="str">
            <v>Производственный инвентарь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</row>
        <row r="63">
          <cell r="C63" t="str">
            <v>Здания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</row>
        <row r="64">
          <cell r="C64" t="str">
            <v>Сооружения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</row>
        <row r="65">
          <cell r="C65" t="str">
            <v>Передаточные устройства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</row>
        <row r="66">
          <cell r="C66" t="str">
            <v>Машины и оборудование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</row>
        <row r="67">
          <cell r="C67" t="str">
            <v>Силовые машины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</row>
        <row r="68">
          <cell r="C68" t="str">
            <v>Рабочие машины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</row>
        <row r="69">
          <cell r="C69" t="str">
            <v>Приборы и лабораторное оборудование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</row>
        <row r="70">
          <cell r="C70" t="str">
            <v>Вычислительная техника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</row>
        <row r="71">
          <cell r="C71" t="str">
            <v>Прочие машины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</row>
        <row r="72">
          <cell r="C72" t="str">
            <v>Транспортные средства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</row>
        <row r="73">
          <cell r="C73" t="str">
            <v>Инструмент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</row>
        <row r="74">
          <cell r="C74" t="str">
            <v>Производственный инвентарь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</row>
        <row r="76"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</row>
        <row r="77">
          <cell r="C77" t="str">
            <v>Здания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</row>
        <row r="78">
          <cell r="C78" t="str">
            <v>Сооружения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</row>
        <row r="79">
          <cell r="C79" t="str">
            <v>Передаточные устройства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</row>
        <row r="80">
          <cell r="C80" t="str">
            <v>Машины и оборудование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</row>
        <row r="81">
          <cell r="C81" t="str">
            <v>Силовые машины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</row>
        <row r="82">
          <cell r="C82" t="str">
            <v>Рабочие машины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</row>
        <row r="83">
          <cell r="C83" t="str">
            <v>Приборы и лабораторное оборудование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</row>
        <row r="84">
          <cell r="C84" t="str">
            <v>Вычислительная техника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</row>
        <row r="85">
          <cell r="C85" t="str">
            <v>Прочие машины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</row>
        <row r="86">
          <cell r="C86" t="str">
            <v>Транспортные средства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</row>
        <row r="87">
          <cell r="C87" t="str">
            <v>Инструмент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</row>
        <row r="88">
          <cell r="C88" t="str">
            <v>Производственный инвентарь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</row>
      </sheetData>
      <sheetData sheetId="9" refreshError="1"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4"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30"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3"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7"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1"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I42">
            <v>0</v>
          </cell>
          <cell r="J42">
            <v>0</v>
          </cell>
          <cell r="K42">
            <v>0</v>
          </cell>
          <cell r="L42">
            <v>0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7">
          <cell r="I47">
            <v>0</v>
          </cell>
          <cell r="J47">
            <v>0</v>
          </cell>
          <cell r="K47">
            <v>0</v>
          </cell>
          <cell r="L47">
            <v>0</v>
          </cell>
        </row>
      </sheetData>
      <sheetData sheetId="10" refreshError="1"/>
      <sheetData sheetId="11" refreshError="1"/>
      <sheetData sheetId="12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6"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40"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I42">
            <v>0</v>
          </cell>
          <cell r="J42">
            <v>0</v>
          </cell>
          <cell r="K42">
            <v>0</v>
          </cell>
          <cell r="L42">
            <v>0</v>
          </cell>
        </row>
      </sheetData>
      <sheetData sheetId="13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</sheetData>
      <sheetData sheetId="14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B11" t="str">
            <v>договор № ___ от ____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5">
          <cell r="B15" t="str">
            <v>договор № ___ от ____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B17" t="str">
            <v>договор № ___ от ____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1">
          <cell r="B21" t="str">
            <v>договор № ___ от ____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B22" t="str">
            <v>договор № ___ от ____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B23" t="str">
            <v>договор № ___ от ____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B27" t="str">
            <v>договор № ___ от ____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B28" t="str">
            <v>договор № ___ от ____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B29" t="str">
            <v>договор № ___ от ____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</sheetData>
      <sheetData sheetId="15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8">
          <cell r="B8" t="str">
            <v>договор № ___ от ____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B11" t="str">
            <v>договор № ___ от ____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5">
          <cell r="B15" t="str">
            <v>договор № ___ от ____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B17" t="str">
            <v>договор № ___ от ____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B18" t="str">
            <v>договор № ___ от ____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2">
          <cell r="B22" t="str">
            <v>договор № ___ от ____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B23" t="str">
            <v>договор № ___ от ____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B24" t="str">
            <v>договор № ___ от ____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B25" t="str">
            <v>договор № ___ от ____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9">
          <cell r="B29" t="str">
            <v>договор № ___ от ____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B30" t="str">
            <v>договор № ___ от ____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B31" t="str">
            <v>договор № ___ от ____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B32" t="str">
            <v>договор № ___ от ____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6">
          <cell r="B36" t="str">
            <v>договор № ___ от ____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B37" t="str">
            <v>договор № ___ от ____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B38" t="str">
            <v>договор № ___ от ____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B39" t="str">
            <v>договор № ___ от ____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1">
          <cell r="D41">
            <v>0</v>
          </cell>
          <cell r="E41">
            <v>0</v>
          </cell>
          <cell r="F41">
            <v>0</v>
          </cell>
          <cell r="G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3">
          <cell r="B43" t="str">
            <v>договор № ___ от ____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B44" t="str">
            <v>договор № ___ от ____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B45" t="str">
            <v>договор № ___ от ____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B46" t="str">
            <v>договор № ___ от ____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8">
          <cell r="D48">
            <v>0</v>
          </cell>
          <cell r="E48">
            <v>0</v>
          </cell>
          <cell r="F48">
            <v>0</v>
          </cell>
          <cell r="G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G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</row>
        <row r="51">
          <cell r="B51" t="str">
            <v>договор № ___ от ____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</row>
        <row r="52">
          <cell r="B52" t="str">
            <v>договор № ___ от ____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3">
          <cell r="B53" t="str">
            <v>договор № ___ от ____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</row>
        <row r="54">
          <cell r="B54" t="str">
            <v>договор № ___ от ____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</row>
        <row r="58">
          <cell r="B58" t="str">
            <v>договор № ___ от ____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</row>
        <row r="59">
          <cell r="B59" t="str">
            <v>договор № ___ от ____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</row>
        <row r="60">
          <cell r="B60" t="str">
            <v>договор № ___ от ____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</row>
        <row r="61">
          <cell r="B61" t="str">
            <v>договор № ___ от ____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</row>
        <row r="63">
          <cell r="D63">
            <v>0</v>
          </cell>
          <cell r="E63">
            <v>0</v>
          </cell>
          <cell r="F63">
            <v>0</v>
          </cell>
          <cell r="G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5">
          <cell r="B65" t="str">
            <v>договор № ___ от ____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</row>
        <row r="66">
          <cell r="B66" t="str">
            <v>договор № ___ от ____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7">
          <cell r="B67" t="str">
            <v>договор № ___ от ____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</row>
        <row r="68">
          <cell r="B68" t="str">
            <v>договор № ___ от ____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2">
          <cell r="B72" t="str">
            <v>договор № ___ от ____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B73" t="str">
            <v>договор № ___ от ____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</row>
        <row r="74">
          <cell r="B74" t="str">
            <v>договор № ___ от ____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</row>
        <row r="75">
          <cell r="B75" t="str">
            <v>договор № ___ от ____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</row>
        <row r="76">
          <cell r="B76" t="str">
            <v>договор № ___ от ____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</row>
        <row r="77">
          <cell r="B77" t="str">
            <v>договор № ___ от ____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</row>
        <row r="78">
          <cell r="B78" t="str">
            <v>договор № ___ от ____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</row>
        <row r="79">
          <cell r="B79" t="str">
            <v>договор № ___ от ____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</row>
        <row r="80">
          <cell r="B80" t="str">
            <v>договор № ___ от ____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</row>
        <row r="81">
          <cell r="B81" t="str">
            <v>договор № ___ от ____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B82" t="str">
            <v>договор № ___ от ____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4">
          <cell r="D84">
            <v>0</v>
          </cell>
          <cell r="E84">
            <v>0</v>
          </cell>
          <cell r="F84">
            <v>0</v>
          </cell>
          <cell r="G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</row>
      </sheetData>
      <sheetData sheetId="16" refreshError="1">
        <row r="6"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7"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A11" t="str">
            <v>2.1</v>
          </cell>
          <cell r="B11" t="str">
            <v>договор № ___ от ____</v>
          </cell>
          <cell r="C11" t="str">
            <v>договор № ___ от ____</v>
          </cell>
          <cell r="D11" t="str">
            <v>тыс.руб.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B12" t="str">
            <v>площадь земли</v>
          </cell>
          <cell r="C12" t="str">
            <v>договор № ___ от ____</v>
          </cell>
          <cell r="D12" t="str">
            <v>га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A13" t="str">
            <v>2.2</v>
          </cell>
          <cell r="B13" t="str">
            <v>договор № ___ от ____</v>
          </cell>
          <cell r="C13" t="str">
            <v>договор № ___ от ____</v>
          </cell>
          <cell r="D13" t="str">
            <v>тыс.руб.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B14" t="str">
            <v>площадь земли</v>
          </cell>
          <cell r="C14" t="str">
            <v>договор № ___ от ____</v>
          </cell>
          <cell r="D14" t="str">
            <v>га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A15" t="str">
            <v>2.3</v>
          </cell>
          <cell r="B15" t="str">
            <v>договор № ___ от ____</v>
          </cell>
          <cell r="C15" t="str">
            <v>договор № ___ от ____</v>
          </cell>
          <cell r="D15" t="str">
            <v>тыс.руб.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B16" t="str">
            <v>площадь земли</v>
          </cell>
          <cell r="C16" t="str">
            <v>договор № ___ от ____</v>
          </cell>
          <cell r="D16" t="str">
            <v>га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A17" t="str">
            <v>2.4</v>
          </cell>
          <cell r="B17" t="str">
            <v>договор № ___ от ____</v>
          </cell>
          <cell r="C17" t="str">
            <v>договор № ___ от ____</v>
          </cell>
          <cell r="D17" t="str">
            <v>тыс.руб.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B18" t="str">
            <v>площадь земли</v>
          </cell>
          <cell r="C18" t="str">
            <v>договор № ___ от ____</v>
          </cell>
          <cell r="D18" t="str">
            <v>га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</sheetData>
      <sheetData sheetId="17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</sheetData>
      <sheetData sheetId="18" refreshError="1">
        <row r="7">
          <cell r="A7" t="str">
            <v>1.1</v>
          </cell>
          <cell r="B7" t="str">
            <v>Налог 1</v>
          </cell>
          <cell r="C7" t="str">
            <v>Налог 1</v>
          </cell>
          <cell r="D7" t="str">
            <v>тыс.руб.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B8" t="str">
            <v>налогооблагаемая база</v>
          </cell>
          <cell r="C8" t="str">
            <v>Налог 1</v>
          </cell>
          <cell r="D8" t="str">
            <v>тыс.руб.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B9" t="str">
            <v>ставка налога</v>
          </cell>
          <cell r="C9" t="str">
            <v>Налог 1</v>
          </cell>
          <cell r="D9" t="str">
            <v>%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A10" t="str">
            <v>1.2</v>
          </cell>
          <cell r="B10" t="str">
            <v>Налог 2</v>
          </cell>
          <cell r="C10" t="str">
            <v>Налог 2</v>
          </cell>
          <cell r="D10" t="str">
            <v>тыс.руб.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B11" t="str">
            <v>налогооблагаемая база</v>
          </cell>
          <cell r="C11" t="str">
            <v>Налог 2</v>
          </cell>
          <cell r="D11" t="str">
            <v>тыс.руб.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B12" t="str">
            <v>ставка налога</v>
          </cell>
          <cell r="C12" t="str">
            <v>Налог 2</v>
          </cell>
          <cell r="D12" t="str">
            <v>%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A13" t="str">
            <v>1.3</v>
          </cell>
          <cell r="B13" t="str">
            <v>Налог</v>
          </cell>
          <cell r="C13" t="str">
            <v>Налог</v>
          </cell>
          <cell r="D13" t="str">
            <v>тыс.руб.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B14" t="str">
            <v>налогооблагаемая база</v>
          </cell>
          <cell r="C14" t="str">
            <v>Налог</v>
          </cell>
          <cell r="D14" t="str">
            <v>тыс.руб.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B15" t="str">
            <v>ставка налога</v>
          </cell>
          <cell r="C15" t="str">
            <v>Налог</v>
          </cell>
          <cell r="D15" t="str">
            <v>%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A16" t="str">
            <v>1.4</v>
          </cell>
          <cell r="B16" t="str">
            <v>Налог</v>
          </cell>
          <cell r="C16" t="str">
            <v>Налог</v>
          </cell>
          <cell r="D16" t="str">
            <v>тыс.руб.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B17" t="str">
            <v>налогооблагаемая база</v>
          </cell>
          <cell r="C17" t="str">
            <v>Налог</v>
          </cell>
          <cell r="D17" t="str">
            <v>тыс.руб.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B18" t="str">
            <v>ставка налога</v>
          </cell>
          <cell r="C18" t="str">
            <v>Налог</v>
          </cell>
          <cell r="D18" t="str">
            <v>%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</sheetData>
      <sheetData sheetId="19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</sheetData>
      <sheetData sheetId="20" refreshError="1">
        <row r="6">
          <cell r="A6" t="str">
            <v>&lt;Учебное заведение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2"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2">
          <cell r="E22">
            <v>0</v>
          </cell>
          <cell r="F22">
            <v>0</v>
          </cell>
          <cell r="G22">
            <v>0</v>
          </cell>
          <cell r="H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4"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8"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</row>
        <row r="32"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</row>
        <row r="36">
          <cell r="J36">
            <v>0</v>
          </cell>
          <cell r="K36">
            <v>0</v>
          </cell>
          <cell r="L36">
            <v>0</v>
          </cell>
          <cell r="M36">
            <v>0</v>
          </cell>
        </row>
        <row r="38">
          <cell r="E38">
            <v>0</v>
          </cell>
          <cell r="F38">
            <v>0</v>
          </cell>
          <cell r="G38">
            <v>0</v>
          </cell>
          <cell r="H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</row>
        <row r="40"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42">
          <cell r="E42">
            <v>0</v>
          </cell>
          <cell r="F42">
            <v>0</v>
          </cell>
          <cell r="G42">
            <v>0</v>
          </cell>
          <cell r="H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4"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6">
          <cell r="E46">
            <v>0</v>
          </cell>
          <cell r="F46">
            <v>0</v>
          </cell>
          <cell r="G46">
            <v>0</v>
          </cell>
          <cell r="H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8">
          <cell r="J48">
            <v>0</v>
          </cell>
          <cell r="K48">
            <v>0</v>
          </cell>
          <cell r="L48">
            <v>0</v>
          </cell>
          <cell r="M48">
            <v>0</v>
          </cell>
        </row>
        <row r="50">
          <cell r="E50">
            <v>0</v>
          </cell>
          <cell r="F50">
            <v>0</v>
          </cell>
          <cell r="G50">
            <v>0</v>
          </cell>
          <cell r="H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2">
          <cell r="J52">
            <v>0</v>
          </cell>
          <cell r="K52">
            <v>0</v>
          </cell>
          <cell r="L52">
            <v>0</v>
          </cell>
          <cell r="M52">
            <v>0</v>
          </cell>
        </row>
        <row r="54">
          <cell r="E54">
            <v>0</v>
          </cell>
          <cell r="F54">
            <v>0</v>
          </cell>
          <cell r="G54">
            <v>0</v>
          </cell>
          <cell r="H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</row>
        <row r="56">
          <cell r="J56">
            <v>0</v>
          </cell>
          <cell r="K56">
            <v>0</v>
          </cell>
          <cell r="L56">
            <v>0</v>
          </cell>
          <cell r="M56">
            <v>0</v>
          </cell>
        </row>
        <row r="58">
          <cell r="E58">
            <v>0</v>
          </cell>
          <cell r="F58">
            <v>0</v>
          </cell>
          <cell r="G58">
            <v>0</v>
          </cell>
          <cell r="H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</row>
        <row r="60">
          <cell r="J60">
            <v>0</v>
          </cell>
          <cell r="K60">
            <v>0</v>
          </cell>
          <cell r="L60">
            <v>0</v>
          </cell>
          <cell r="M60">
            <v>0</v>
          </cell>
        </row>
        <row r="62">
          <cell r="E62">
            <v>0</v>
          </cell>
          <cell r="F62">
            <v>0</v>
          </cell>
          <cell r="G62">
            <v>0</v>
          </cell>
          <cell r="H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4"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6">
          <cell r="E66">
            <v>0</v>
          </cell>
          <cell r="F66">
            <v>0</v>
          </cell>
          <cell r="G66">
            <v>0</v>
          </cell>
          <cell r="H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</row>
        <row r="68">
          <cell r="J68">
            <v>0</v>
          </cell>
          <cell r="K68">
            <v>0</v>
          </cell>
          <cell r="L68">
            <v>0</v>
          </cell>
          <cell r="M68">
            <v>0</v>
          </cell>
        </row>
        <row r="70">
          <cell r="E70">
            <v>0</v>
          </cell>
          <cell r="F70">
            <v>0</v>
          </cell>
          <cell r="G70">
            <v>0</v>
          </cell>
          <cell r="H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</row>
        <row r="72">
          <cell r="J72">
            <v>0</v>
          </cell>
          <cell r="K72">
            <v>0</v>
          </cell>
          <cell r="L72">
            <v>0</v>
          </cell>
          <cell r="M72">
            <v>0</v>
          </cell>
        </row>
        <row r="74">
          <cell r="E74">
            <v>0</v>
          </cell>
          <cell r="F74">
            <v>0</v>
          </cell>
          <cell r="G74">
            <v>0</v>
          </cell>
          <cell r="H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</row>
        <row r="76">
          <cell r="J76">
            <v>0</v>
          </cell>
          <cell r="K76">
            <v>0</v>
          </cell>
          <cell r="L76">
            <v>0</v>
          </cell>
          <cell r="M76">
            <v>0</v>
          </cell>
        </row>
        <row r="78">
          <cell r="E78">
            <v>0</v>
          </cell>
          <cell r="F78">
            <v>0</v>
          </cell>
          <cell r="G78">
            <v>0</v>
          </cell>
          <cell r="H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</row>
        <row r="80">
          <cell r="J80">
            <v>0</v>
          </cell>
          <cell r="K80">
            <v>0</v>
          </cell>
          <cell r="L80">
            <v>0</v>
          </cell>
          <cell r="M80">
            <v>0</v>
          </cell>
        </row>
        <row r="82">
          <cell r="E82">
            <v>0</v>
          </cell>
          <cell r="F82">
            <v>0</v>
          </cell>
          <cell r="G82">
            <v>0</v>
          </cell>
          <cell r="H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</row>
        <row r="84">
          <cell r="J84">
            <v>0</v>
          </cell>
          <cell r="K84">
            <v>0</v>
          </cell>
          <cell r="L84">
            <v>0</v>
          </cell>
          <cell r="M84">
            <v>0</v>
          </cell>
        </row>
        <row r="85">
          <cell r="J85">
            <v>0</v>
          </cell>
          <cell r="K85">
            <v>0</v>
          </cell>
          <cell r="L85">
            <v>0</v>
          </cell>
          <cell r="M85">
            <v>0</v>
          </cell>
        </row>
        <row r="88">
          <cell r="E88">
            <v>0</v>
          </cell>
          <cell r="F88">
            <v>0</v>
          </cell>
          <cell r="G88">
            <v>0</v>
          </cell>
          <cell r="H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</row>
      </sheetData>
      <sheetData sheetId="21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</sheetData>
      <sheetData sheetId="22" refreshError="1">
        <row r="6">
          <cell r="A6" t="str">
            <v>1.</v>
          </cell>
          <cell r="B6" t="str">
            <v>Количество командированных</v>
          </cell>
          <cell r="C6" t="str">
            <v>чел.</v>
          </cell>
          <cell r="N6">
            <v>0</v>
          </cell>
        </row>
        <row r="7">
          <cell r="A7" t="str">
            <v>2.</v>
          </cell>
          <cell r="B7" t="str">
            <v>Количество человеко-дней</v>
          </cell>
          <cell r="C7" t="str">
            <v>чел-дн.</v>
          </cell>
          <cell r="N7">
            <v>0</v>
          </cell>
        </row>
        <row r="8">
          <cell r="A8" t="str">
            <v>3.</v>
          </cell>
          <cell r="B8" t="str">
            <v>Оплата проезда к месту командировки</v>
          </cell>
          <cell r="C8" t="str">
            <v>тыс.руб.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N8">
            <v>0</v>
          </cell>
        </row>
        <row r="9">
          <cell r="B9" t="str">
            <v xml:space="preserve"> - стоимость проезда в 1 сторону</v>
          </cell>
          <cell r="C9" t="str">
            <v>руб.</v>
          </cell>
        </row>
        <row r="10">
          <cell r="A10" t="str">
            <v>4.</v>
          </cell>
          <cell r="B10" t="str">
            <v>Наем жилого помещения</v>
          </cell>
          <cell r="C10" t="str">
            <v>тыс.руб.</v>
          </cell>
          <cell r="N10">
            <v>0</v>
          </cell>
        </row>
        <row r="11">
          <cell r="B11" t="str">
            <v xml:space="preserve"> - стоимость 1 суток найма жилого помещения</v>
          </cell>
          <cell r="C11" t="str">
            <v>руб.</v>
          </cell>
        </row>
        <row r="12">
          <cell r="A12" t="str">
            <v>5.</v>
          </cell>
          <cell r="B12" t="str">
            <v>Суточные в пределах норм</v>
          </cell>
          <cell r="C12" t="str">
            <v>тыс.руб.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N12">
            <v>0</v>
          </cell>
        </row>
        <row r="13">
          <cell r="B13" t="str">
            <v xml:space="preserve"> - размер суточных</v>
          </cell>
          <cell r="C13" t="str">
            <v>руб.</v>
          </cell>
        </row>
        <row r="14">
          <cell r="A14" t="str">
            <v>6.</v>
          </cell>
          <cell r="B14" t="str">
            <v>Оформление виз, паспортов и т.п.</v>
          </cell>
          <cell r="C14" t="str">
            <v>тыс.руб.</v>
          </cell>
          <cell r="N14">
            <v>0</v>
          </cell>
        </row>
        <row r="15">
          <cell r="A15" t="str">
            <v>7.</v>
          </cell>
          <cell r="B15" t="str">
            <v>Прочие</v>
          </cell>
          <cell r="C15" t="str">
            <v>тыс.руб.</v>
          </cell>
          <cell r="N15">
            <v>0</v>
          </cell>
        </row>
        <row r="16">
          <cell r="A16" t="str">
            <v>8.</v>
          </cell>
          <cell r="B16" t="str">
            <v>Всего расходов</v>
          </cell>
          <cell r="C16" t="str">
            <v>тыс.руб.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N16">
            <v>0</v>
          </cell>
        </row>
        <row r="18">
          <cell r="A18" t="str">
            <v>1.</v>
          </cell>
          <cell r="B18" t="str">
            <v>Количество командированных</v>
          </cell>
          <cell r="C18" t="str">
            <v>чел.</v>
          </cell>
          <cell r="N18">
            <v>0</v>
          </cell>
        </row>
        <row r="19">
          <cell r="A19" t="str">
            <v>2.</v>
          </cell>
          <cell r="B19" t="str">
            <v>Количество человеко-дней</v>
          </cell>
          <cell r="C19" t="str">
            <v>чел-дн.</v>
          </cell>
          <cell r="N19">
            <v>0</v>
          </cell>
        </row>
        <row r="20">
          <cell r="A20" t="str">
            <v>3.</v>
          </cell>
          <cell r="B20" t="str">
            <v>Оплата проезда к месту командировки</v>
          </cell>
          <cell r="C20" t="str">
            <v>тыс.руб.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N20">
            <v>0</v>
          </cell>
        </row>
        <row r="21">
          <cell r="B21" t="str">
            <v xml:space="preserve"> - стоимость проезда в 1 сторону</v>
          </cell>
          <cell r="C21" t="str">
            <v>руб.</v>
          </cell>
        </row>
        <row r="22">
          <cell r="A22" t="str">
            <v>4.</v>
          </cell>
          <cell r="B22" t="str">
            <v>Наем жилого помещения</v>
          </cell>
          <cell r="C22" t="str">
            <v>тыс.руб.</v>
          </cell>
          <cell r="N22">
            <v>0</v>
          </cell>
        </row>
        <row r="23">
          <cell r="B23" t="str">
            <v xml:space="preserve"> - стоимость 1 суток найма жилого помещения</v>
          </cell>
          <cell r="C23" t="str">
            <v>руб.</v>
          </cell>
        </row>
        <row r="24">
          <cell r="A24" t="str">
            <v>5.</v>
          </cell>
          <cell r="B24" t="str">
            <v>Суточные в пределах норм</v>
          </cell>
          <cell r="C24" t="str">
            <v>тыс.руб.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N24">
            <v>0</v>
          </cell>
        </row>
        <row r="25">
          <cell r="B25" t="str">
            <v xml:space="preserve"> - размер суточных</v>
          </cell>
          <cell r="C25" t="str">
            <v>руб.</v>
          </cell>
        </row>
        <row r="26">
          <cell r="A26" t="str">
            <v>6.</v>
          </cell>
          <cell r="B26" t="str">
            <v>Оформление виз, паспортов и т.п.</v>
          </cell>
          <cell r="C26" t="str">
            <v>тыс.руб.</v>
          </cell>
          <cell r="N26">
            <v>0</v>
          </cell>
        </row>
        <row r="27">
          <cell r="A27" t="str">
            <v>7.</v>
          </cell>
          <cell r="B27" t="str">
            <v>Прочие</v>
          </cell>
          <cell r="C27" t="str">
            <v>тыс.руб.</v>
          </cell>
          <cell r="N27">
            <v>0</v>
          </cell>
        </row>
        <row r="28">
          <cell r="A28" t="str">
            <v>8.</v>
          </cell>
          <cell r="B28" t="str">
            <v>Всего расходов</v>
          </cell>
          <cell r="C28" t="str">
            <v>тыс.руб.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N28">
            <v>0</v>
          </cell>
        </row>
      </sheetData>
      <sheetData sheetId="23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8">
          <cell r="B8" t="str">
            <v>договор № ___ от ____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4">
          <cell r="B14" t="str">
            <v>договор № ___ от ____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B15" t="str">
            <v>договор № ___ от ____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B20" t="str">
            <v>договор № ___ от ____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B21" t="str">
            <v>договор № ___ от ____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B22" t="str">
            <v>договор № ___ от ____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6">
          <cell r="B26" t="str">
            <v>договор № ___ от ____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B27" t="str">
            <v>договор № ___ от ____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B28" t="str">
            <v>договор № ___ от ____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2">
          <cell r="B32" t="str">
            <v>договор № ___ от ____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B33" t="str">
            <v>договор № ___ от ____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B34" t="str">
            <v>договор № ___ от ____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8">
          <cell r="B38" t="str">
            <v>договор № ___ от ____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B39" t="str">
            <v>договор № ___ от ____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B40" t="str">
            <v>договор № ___ от ____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2">
          <cell r="D42">
            <v>0</v>
          </cell>
          <cell r="E42">
            <v>0</v>
          </cell>
          <cell r="F42">
            <v>0</v>
          </cell>
          <cell r="G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</row>
      </sheetData>
      <sheetData sheetId="24" refreshError="1">
        <row r="6">
          <cell r="A6" t="str">
            <v>&lt;Наименование работ 1&gt;</v>
          </cell>
          <cell r="B6" t="str">
            <v>тыс.руб.</v>
          </cell>
          <cell r="C6" t="str">
            <v>1</v>
          </cell>
          <cell r="D6" t="str">
            <v>&lt;Наименование работ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A8" t="str">
            <v>договор № ___ от ____</v>
          </cell>
          <cell r="B8" t="str">
            <v>тыс.руб.</v>
          </cell>
          <cell r="C8" t="str">
            <v>2</v>
          </cell>
          <cell r="D8" t="str">
            <v>&lt;Наименование работ 1&gt;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A9" t="str">
            <v>договор № ___ от ____</v>
          </cell>
          <cell r="B9" t="str">
            <v>тыс.руб.</v>
          </cell>
          <cell r="C9" t="str">
            <v>2</v>
          </cell>
          <cell r="D9" t="str">
            <v>&lt;Наименование работ 1&gt;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A11" t="str">
            <v>&lt;Наименование работ 2&gt;</v>
          </cell>
          <cell r="B11" t="str">
            <v>тыс.руб.</v>
          </cell>
          <cell r="C11" t="str">
            <v>1</v>
          </cell>
          <cell r="D11" t="str">
            <v>&lt;Наименование работ 2&gt;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A13" t="str">
            <v>договор № ___ от ____</v>
          </cell>
          <cell r="B13" t="str">
            <v>тыс.руб.</v>
          </cell>
          <cell r="C13" t="str">
            <v>2</v>
          </cell>
          <cell r="D13" t="str">
            <v>&lt;Наименование работ 2&gt;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A14" t="str">
            <v>договор № ___ от ____</v>
          </cell>
          <cell r="B14" t="str">
            <v>тыс.руб.</v>
          </cell>
          <cell r="C14" t="str">
            <v>2</v>
          </cell>
          <cell r="D14" t="str">
            <v>&lt;Наименование работ 2&gt;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A16" t="str">
            <v>&lt;Наименование работ 3&gt;</v>
          </cell>
          <cell r="B16" t="str">
            <v>тыс.руб.</v>
          </cell>
          <cell r="C16" t="str">
            <v>1</v>
          </cell>
          <cell r="D16" t="str">
            <v>&lt;Наименование работ 3&gt;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8">
          <cell r="A18" t="str">
            <v>договор № ___ от ____</v>
          </cell>
          <cell r="B18" t="str">
            <v>тыс.руб.</v>
          </cell>
          <cell r="C18" t="str">
            <v>2</v>
          </cell>
          <cell r="D18" t="str">
            <v>&lt;Наименование работ 3&gt;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A20" t="str">
            <v>&lt;Наименование работ&gt;</v>
          </cell>
          <cell r="B20" t="str">
            <v>тыс.руб.</v>
          </cell>
          <cell r="C20" t="str">
            <v>1</v>
          </cell>
          <cell r="D20" t="str">
            <v>&lt;Наименование работ&gt;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2">
          <cell r="A22" t="str">
            <v>договор № ___ от ____</v>
          </cell>
          <cell r="B22" t="str">
            <v>тыс.руб.</v>
          </cell>
          <cell r="C22" t="str">
            <v>2</v>
          </cell>
          <cell r="D22" t="str">
            <v>&lt;Наименование работ&gt;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4">
          <cell r="A24" t="str">
            <v>Прочие расходы на НИОКР</v>
          </cell>
          <cell r="B24" t="str">
            <v>тыс.руб.</v>
          </cell>
          <cell r="C24" t="str">
            <v>1</v>
          </cell>
          <cell r="D24" t="str">
            <v>Прочие расходы на НИОКР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6">
          <cell r="A26" t="str">
            <v>договор № ___ от ____</v>
          </cell>
          <cell r="B26" t="str">
            <v>тыс.руб.</v>
          </cell>
          <cell r="C26" t="str">
            <v>2</v>
          </cell>
          <cell r="D26" t="str">
            <v>Прочие расходы на НИОКР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A27" t="str">
            <v>договор № ___ от ____</v>
          </cell>
          <cell r="B27" t="str">
            <v>тыс.руб.</v>
          </cell>
          <cell r="C27" t="str">
            <v>2</v>
          </cell>
          <cell r="D27" t="str">
            <v>Прочие расходы на НИОКР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</row>
      </sheetData>
      <sheetData sheetId="25" refreshError="1">
        <row r="6"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8">
          <cell r="A8" t="str">
            <v>1.1</v>
          </cell>
          <cell r="B8" t="str">
            <v>договор № ___ от ____ (объект 1)</v>
          </cell>
          <cell r="C8" t="str">
            <v>1</v>
          </cell>
          <cell r="D8" t="str">
            <v>договор № ___ от ____ (объект 1)</v>
          </cell>
          <cell r="E8" t="str">
            <v>Всего</v>
          </cell>
          <cell r="F8" t="str">
            <v>тыс.руб.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 t="str">
            <v>арендная плата</v>
          </cell>
          <cell r="C9" t="str">
            <v>2</v>
          </cell>
          <cell r="D9" t="str">
            <v>договор № ___ от ____ (объект 1)</v>
          </cell>
          <cell r="E9" t="str">
            <v>Арендная плата</v>
          </cell>
          <cell r="F9" t="str">
            <v>тыс.руб.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 t="str">
            <v>амортизация*</v>
          </cell>
          <cell r="C10" t="str">
            <v>3</v>
          </cell>
          <cell r="D10" t="str">
            <v>договор № ___ от ____ (объект 1)</v>
          </cell>
          <cell r="E10" t="str">
            <v>Амортизация</v>
          </cell>
          <cell r="F10" t="str">
            <v>тыс.руб.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A11" t="str">
            <v>1.2</v>
          </cell>
          <cell r="B11" t="str">
            <v>договор № ___ от ____ (объект 2)</v>
          </cell>
          <cell r="C11" t="str">
            <v>1</v>
          </cell>
          <cell r="D11" t="str">
            <v>договор № ___ от ____ (объект 2)</v>
          </cell>
          <cell r="E11" t="str">
            <v>Всего</v>
          </cell>
          <cell r="F11" t="str">
            <v>тыс.руб.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 t="str">
            <v>арендная плата</v>
          </cell>
          <cell r="C12" t="str">
            <v>2</v>
          </cell>
          <cell r="D12" t="str">
            <v>договор № ___ от ____ (объект 2)</v>
          </cell>
          <cell r="E12" t="str">
            <v>Арендная плата</v>
          </cell>
          <cell r="F12" t="str">
            <v>тыс.руб.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 t="str">
            <v>амортизация*</v>
          </cell>
          <cell r="C13" t="str">
            <v>3</v>
          </cell>
          <cell r="D13" t="str">
            <v>договор № ___ от ____ (объект 2)</v>
          </cell>
          <cell r="E13" t="str">
            <v>Амортизация</v>
          </cell>
          <cell r="F13" t="str">
            <v>тыс.руб.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A14" t="str">
            <v>1.3</v>
          </cell>
          <cell r="B14" t="str">
            <v>договор № ___ от ____ (объект 3)</v>
          </cell>
          <cell r="C14" t="str">
            <v>1</v>
          </cell>
          <cell r="D14" t="str">
            <v>договор № ___ от ____ (объект 3)</v>
          </cell>
          <cell r="E14" t="str">
            <v>Всего</v>
          </cell>
          <cell r="F14" t="str">
            <v>тыс.руб.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 t="str">
            <v>арендная плата</v>
          </cell>
          <cell r="C15" t="str">
            <v>2</v>
          </cell>
          <cell r="D15" t="str">
            <v>договор № ___ от ____ (объект 3)</v>
          </cell>
          <cell r="E15" t="str">
            <v>Арендная плата</v>
          </cell>
          <cell r="F15" t="str">
            <v>тыс.руб.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 t="str">
            <v>амортизация*</v>
          </cell>
          <cell r="C16" t="str">
            <v>3</v>
          </cell>
          <cell r="D16" t="str">
            <v>договор № ___ от ____ (объект 3)</v>
          </cell>
          <cell r="E16" t="str">
            <v>Амортизация</v>
          </cell>
          <cell r="F16" t="str">
            <v>тыс.руб.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A17" t="str">
            <v>1.4</v>
          </cell>
          <cell r="B17" t="str">
            <v>договор № ___ от ____ (объект 2)</v>
          </cell>
          <cell r="C17" t="str">
            <v>1</v>
          </cell>
          <cell r="D17" t="str">
            <v>договор № ___ от ____ (объект 2)</v>
          </cell>
          <cell r="E17" t="str">
            <v>Всего</v>
          </cell>
          <cell r="F17" t="str">
            <v>тыс.руб.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 t="str">
            <v>арендная плата</v>
          </cell>
          <cell r="C18" t="str">
            <v>2</v>
          </cell>
          <cell r="D18" t="str">
            <v>договор № ___ от ____ (объект 2)</v>
          </cell>
          <cell r="E18" t="str">
            <v>Арендная плата</v>
          </cell>
          <cell r="F18" t="str">
            <v>тыс.руб.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 t="str">
            <v>амортизация*</v>
          </cell>
          <cell r="C19" t="str">
            <v>3</v>
          </cell>
          <cell r="D19" t="str">
            <v>договор № ___ от ____ (объект 2)</v>
          </cell>
          <cell r="E19" t="str">
            <v>Амортизация</v>
          </cell>
          <cell r="F19" t="str">
            <v>тыс.руб.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A20" t="str">
            <v>1.5</v>
          </cell>
          <cell r="B20" t="str">
            <v>договор № ___ от ____ (объект 2)</v>
          </cell>
          <cell r="C20" t="str">
            <v>1</v>
          </cell>
          <cell r="D20" t="str">
            <v>договор № ___ от ____ (объект 2)</v>
          </cell>
          <cell r="E20" t="str">
            <v>Всего</v>
          </cell>
          <cell r="F20" t="str">
            <v>тыс.руб.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 t="str">
            <v>арендная плата</v>
          </cell>
          <cell r="C21" t="str">
            <v>2</v>
          </cell>
          <cell r="D21" t="str">
            <v>договор № ___ от ____ (объект 2)</v>
          </cell>
          <cell r="E21" t="str">
            <v>Арендная плата</v>
          </cell>
          <cell r="F21" t="str">
            <v>тыс.руб.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 t="str">
            <v>амортизация*</v>
          </cell>
          <cell r="C22" t="str">
            <v>3</v>
          </cell>
          <cell r="D22" t="str">
            <v>договор № ___ от ____ (объект 2)</v>
          </cell>
          <cell r="E22" t="str">
            <v>Амортизация</v>
          </cell>
          <cell r="F22" t="str">
            <v>тыс.руб.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A23" t="str">
            <v>1.6</v>
          </cell>
          <cell r="B23" t="str">
            <v>договор № ___ от ____ (объект 2)</v>
          </cell>
          <cell r="C23" t="str">
            <v>1</v>
          </cell>
          <cell r="D23" t="str">
            <v>договор № ___ от ____ (объект 2)</v>
          </cell>
          <cell r="E23" t="str">
            <v>Всего</v>
          </cell>
          <cell r="F23" t="str">
            <v>тыс.руб.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 t="str">
            <v>арендная плата</v>
          </cell>
          <cell r="C24" t="str">
            <v>2</v>
          </cell>
          <cell r="D24" t="str">
            <v>договор № ___ от ____ (объект 2)</v>
          </cell>
          <cell r="E24" t="str">
            <v>Арендная плата</v>
          </cell>
          <cell r="F24" t="str">
            <v>тыс.руб.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 t="str">
            <v>амортизация*</v>
          </cell>
          <cell r="C25" t="str">
            <v>3</v>
          </cell>
          <cell r="D25" t="str">
            <v>договор № ___ от ____ (объект 2)</v>
          </cell>
          <cell r="E25" t="str">
            <v>Амортизация</v>
          </cell>
          <cell r="F25" t="str">
            <v>тыс.руб.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9">
          <cell r="A29" t="str">
            <v>2.1</v>
          </cell>
          <cell r="B29" t="str">
            <v>договор № ___ от ____ (объект 1)</v>
          </cell>
          <cell r="C29" t="str">
            <v>1</v>
          </cell>
          <cell r="D29" t="str">
            <v>договор № ___ от ____ (объект 1)</v>
          </cell>
          <cell r="E29" t="str">
            <v>Всего</v>
          </cell>
          <cell r="F29" t="str">
            <v>тыс.руб.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 t="str">
            <v>арендная плата</v>
          </cell>
          <cell r="C30" t="str">
            <v>2</v>
          </cell>
          <cell r="D30" t="str">
            <v>договор № ___ от ____ (объект 1)</v>
          </cell>
          <cell r="E30" t="str">
            <v>Арендная плата</v>
          </cell>
          <cell r="F30" t="str">
            <v>тыс.руб.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 t="str">
            <v>амортизация*</v>
          </cell>
          <cell r="C31" t="str">
            <v>3</v>
          </cell>
          <cell r="D31" t="str">
            <v>договор № ___ от ____ (объект 1)</v>
          </cell>
          <cell r="E31" t="str">
            <v>Амортизация</v>
          </cell>
          <cell r="F31" t="str">
            <v>тыс.руб.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A32" t="str">
            <v>2.2</v>
          </cell>
          <cell r="B32" t="str">
            <v>договор № ___ от ____ (объект 2)</v>
          </cell>
          <cell r="C32" t="str">
            <v>1</v>
          </cell>
          <cell r="D32" t="str">
            <v>договор № ___ от ____ (объект 2)</v>
          </cell>
          <cell r="E32" t="str">
            <v>Всего</v>
          </cell>
          <cell r="F32" t="str">
            <v>тыс.руб.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 t="str">
            <v>арендная плата</v>
          </cell>
          <cell r="C33" t="str">
            <v>2</v>
          </cell>
          <cell r="D33" t="str">
            <v>договор № ___ от ____ (объект 2)</v>
          </cell>
          <cell r="E33" t="str">
            <v>Арендная плата</v>
          </cell>
          <cell r="F33" t="str">
            <v>тыс.руб.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 t="str">
            <v>амортизация*</v>
          </cell>
          <cell r="C34" t="str">
            <v>3</v>
          </cell>
          <cell r="D34" t="str">
            <v>договор № ___ от ____ (объект 2)</v>
          </cell>
          <cell r="E34" t="str">
            <v>Амортизация</v>
          </cell>
          <cell r="F34" t="str">
            <v>тыс.руб.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A35" t="str">
            <v>2.3</v>
          </cell>
          <cell r="B35" t="str">
            <v>договор № ___ от ____ (объект 3)</v>
          </cell>
          <cell r="C35" t="str">
            <v>1</v>
          </cell>
          <cell r="D35" t="str">
            <v>договор № ___ от ____ (объект 3)</v>
          </cell>
          <cell r="E35" t="str">
            <v>Всего</v>
          </cell>
          <cell r="F35" t="str">
            <v>тыс.руб.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 t="str">
            <v>арендная плата</v>
          </cell>
          <cell r="C36" t="str">
            <v>2</v>
          </cell>
          <cell r="D36" t="str">
            <v>договор № ___ от ____ (объект 3)</v>
          </cell>
          <cell r="E36" t="str">
            <v>Арендная плата</v>
          </cell>
          <cell r="F36" t="str">
            <v>тыс.руб.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 t="str">
            <v>амортизация*</v>
          </cell>
          <cell r="C37" t="str">
            <v>3</v>
          </cell>
          <cell r="D37" t="str">
            <v>договор № ___ от ____ (объект 3)</v>
          </cell>
          <cell r="E37" t="str">
            <v>Амортизация</v>
          </cell>
          <cell r="F37" t="str">
            <v>тыс.руб.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A38" t="str">
            <v>2.4</v>
          </cell>
          <cell r="B38" t="str">
            <v>договор № ___ от ____ (объект 2)</v>
          </cell>
          <cell r="C38" t="str">
            <v>1</v>
          </cell>
          <cell r="D38" t="str">
            <v>договор № ___ от ____ (объект 2)</v>
          </cell>
          <cell r="E38" t="str">
            <v>Всего</v>
          </cell>
          <cell r="F38" t="str">
            <v>тыс.руб.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 t="str">
            <v>арендная плата</v>
          </cell>
          <cell r="C39" t="str">
            <v>2</v>
          </cell>
          <cell r="D39" t="str">
            <v>договор № ___ от ____ (объект 2)</v>
          </cell>
          <cell r="E39" t="str">
            <v>Арендная плата</v>
          </cell>
          <cell r="F39" t="str">
            <v>тыс.руб.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 t="str">
            <v>амортизация*</v>
          </cell>
          <cell r="C40" t="str">
            <v>3</v>
          </cell>
          <cell r="D40" t="str">
            <v>договор № ___ от ____ (объект 2)</v>
          </cell>
          <cell r="E40" t="str">
            <v>Амортизация</v>
          </cell>
          <cell r="F40" t="str">
            <v>тыс.руб.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2"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</sheetData>
      <sheetData sheetId="26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</sheetData>
      <sheetData sheetId="27" refreshError="1">
        <row r="6">
          <cell r="A6" t="str">
            <v>&lt;Статья затрат 1&gt;</v>
          </cell>
          <cell r="B6" t="str">
            <v>тыс.руб.</v>
          </cell>
          <cell r="C6" t="str">
            <v>1</v>
          </cell>
          <cell r="D6" t="str">
            <v>&lt;Статья затрат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A8" t="str">
            <v>договор № ___ от ____</v>
          </cell>
          <cell r="B8" t="str">
            <v>тыс.руб.</v>
          </cell>
          <cell r="C8" t="str">
            <v>2</v>
          </cell>
          <cell r="D8" t="str">
            <v>&lt;Статья затрат 1&gt;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A9" t="str">
            <v>договор № ___ от ____</v>
          </cell>
          <cell r="B9" t="str">
            <v>тыс.руб.</v>
          </cell>
          <cell r="C9" t="str">
            <v>2</v>
          </cell>
          <cell r="D9" t="str">
            <v>&lt;Статья затрат 1&gt;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A11" t="str">
            <v>&lt;Статья затрат 2&gt;</v>
          </cell>
          <cell r="B11" t="str">
            <v>тыс.руб.</v>
          </cell>
          <cell r="C11" t="str">
            <v>1</v>
          </cell>
          <cell r="D11" t="str">
            <v>&lt;Статья затрат 2&gt;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A13" t="str">
            <v>договор № ___ от ____</v>
          </cell>
          <cell r="B13" t="str">
            <v>тыс.руб.</v>
          </cell>
          <cell r="C13" t="str">
            <v>2</v>
          </cell>
          <cell r="D13" t="str">
            <v>&lt;Статья затрат 2&gt;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A14" t="str">
            <v>договор № ___ от ____</v>
          </cell>
          <cell r="B14" t="str">
            <v>тыс.руб.</v>
          </cell>
          <cell r="C14" t="str">
            <v>2</v>
          </cell>
          <cell r="D14" t="str">
            <v>&lt;Статья затрат 2&gt;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A16" t="str">
            <v>&lt;Статья затрат&gt;</v>
          </cell>
          <cell r="B16" t="str">
            <v>тыс.руб.</v>
          </cell>
          <cell r="C16" t="str">
            <v>1</v>
          </cell>
          <cell r="D16" t="str">
            <v>&lt;Статья затрат&gt;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8">
          <cell r="A18" t="str">
            <v>договор № ___ от ____</v>
          </cell>
          <cell r="B18" t="str">
            <v>тыс.руб.</v>
          </cell>
          <cell r="C18" t="str">
            <v>2</v>
          </cell>
          <cell r="D18" t="str">
            <v>&lt;Статья затрат&gt;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A20" t="str">
            <v>Иные прочие расходы</v>
          </cell>
          <cell r="B20" t="str">
            <v>тыс.руб.</v>
          </cell>
          <cell r="C20" t="str">
            <v>1</v>
          </cell>
          <cell r="D20" t="str">
            <v>Иные прочие расходы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2">
          <cell r="A22" t="str">
            <v>договор № ___ от ____</v>
          </cell>
          <cell r="B22" t="str">
            <v>тыс.руб.</v>
          </cell>
          <cell r="C22" t="str">
            <v>2</v>
          </cell>
          <cell r="D22" t="str">
            <v>Иные прочие расходы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A23" t="str">
            <v>договор № ___ от ____</v>
          </cell>
          <cell r="B23" t="str">
            <v>тыс.руб.</v>
          </cell>
          <cell r="C23" t="str">
            <v>2</v>
          </cell>
          <cell r="D23" t="str">
            <v>Иные прочие расходы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</sheetData>
      <sheetData sheetId="28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</sheetData>
      <sheetData sheetId="29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8">
          <cell r="B8" t="str">
            <v>договор № ___ от ____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B11" t="str">
            <v>договор № ___ от ____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B12" t="str">
            <v>договор № ___ от ____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B13" t="str">
            <v>договор № ___ от ____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B14" t="str">
            <v>договор № ___ от ____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B15" t="str">
            <v>договор № ___ от ____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B17" t="str">
            <v>договор № ___ от ____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B18" t="str">
            <v>договор № ___ от ____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B27" t="str">
            <v>договор № ___ от ____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B28" t="str">
            <v>договор № ___ от ____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B29" t="str">
            <v>договор № ___ от ____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B30" t="str">
            <v>договор № ___ от ____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B31" t="str">
            <v>договор № ___ от ____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B32" t="str">
            <v>договор № ___ от ____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B33" t="str">
            <v>договор № ___ от ____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B34" t="str">
            <v>договор № ___ от ____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B35" t="str">
            <v>договор № ___ от ____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6">
          <cell r="B36" t="str">
            <v>договор № ___ от ____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B37" t="str">
            <v>договор № ___ от ____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</sheetData>
      <sheetData sheetId="30" refreshError="1">
        <row r="5">
          <cell r="E5" t="str">
            <v>Сумма кредита</v>
          </cell>
          <cell r="J5" t="str">
            <v>величина процентов</v>
          </cell>
        </row>
        <row r="6">
          <cell r="J6">
            <v>0</v>
          </cell>
        </row>
        <row r="7">
          <cell r="J7">
            <v>0</v>
          </cell>
        </row>
        <row r="8">
          <cell r="J8">
            <v>0</v>
          </cell>
        </row>
        <row r="9">
          <cell r="J9">
            <v>0</v>
          </cell>
        </row>
        <row r="10">
          <cell r="J10">
            <v>0</v>
          </cell>
        </row>
        <row r="11">
          <cell r="J11">
            <v>0</v>
          </cell>
        </row>
        <row r="12">
          <cell r="J12">
            <v>0</v>
          </cell>
        </row>
        <row r="13">
          <cell r="J13">
            <v>0</v>
          </cell>
        </row>
        <row r="14">
          <cell r="J14">
            <v>0</v>
          </cell>
        </row>
        <row r="15">
          <cell r="J15">
            <v>0</v>
          </cell>
        </row>
        <row r="16">
          <cell r="J16">
            <v>0</v>
          </cell>
        </row>
        <row r="17">
          <cell r="J17">
            <v>0</v>
          </cell>
        </row>
        <row r="18">
          <cell r="J18">
            <v>0</v>
          </cell>
        </row>
        <row r="19">
          <cell r="J19">
            <v>0</v>
          </cell>
        </row>
        <row r="20">
          <cell r="J20">
            <v>0</v>
          </cell>
        </row>
        <row r="21">
          <cell r="H21">
            <v>0</v>
          </cell>
          <cell r="J21">
            <v>0</v>
          </cell>
        </row>
        <row r="23">
          <cell r="E23">
            <v>0</v>
          </cell>
          <cell r="H23">
            <v>0</v>
          </cell>
          <cell r="I23">
            <v>0</v>
          </cell>
          <cell r="J23">
            <v>0</v>
          </cell>
        </row>
        <row r="26">
          <cell r="J26" t="str">
            <v>тыс. руб.</v>
          </cell>
        </row>
        <row r="27">
          <cell r="E27" t="str">
            <v>Сумма кредита</v>
          </cell>
          <cell r="J27" t="str">
            <v>величина процентов</v>
          </cell>
        </row>
        <row r="28">
          <cell r="J28">
            <v>0</v>
          </cell>
        </row>
        <row r="29">
          <cell r="J29">
            <v>0</v>
          </cell>
        </row>
        <row r="30">
          <cell r="J30">
            <v>0</v>
          </cell>
        </row>
        <row r="31">
          <cell r="J31">
            <v>0</v>
          </cell>
        </row>
        <row r="32">
          <cell r="J32">
            <v>0</v>
          </cell>
        </row>
        <row r="33">
          <cell r="J33">
            <v>0</v>
          </cell>
        </row>
        <row r="34">
          <cell r="J34">
            <v>0</v>
          </cell>
        </row>
        <row r="35">
          <cell r="J35">
            <v>0</v>
          </cell>
        </row>
        <row r="36">
          <cell r="J36">
            <v>0</v>
          </cell>
        </row>
        <row r="37">
          <cell r="J37">
            <v>0</v>
          </cell>
        </row>
        <row r="38">
          <cell r="J38">
            <v>0</v>
          </cell>
        </row>
        <row r="39">
          <cell r="J39">
            <v>0</v>
          </cell>
        </row>
        <row r="40">
          <cell r="J40">
            <v>0</v>
          </cell>
        </row>
        <row r="41">
          <cell r="J41">
            <v>0</v>
          </cell>
        </row>
        <row r="42">
          <cell r="H42">
            <v>0</v>
          </cell>
          <cell r="J42">
            <v>0</v>
          </cell>
        </row>
        <row r="44">
          <cell r="E44">
            <v>0</v>
          </cell>
          <cell r="H44">
            <v>0</v>
          </cell>
          <cell r="I44">
            <v>0</v>
          </cell>
          <cell r="J44">
            <v>0</v>
          </cell>
        </row>
      </sheetData>
      <sheetData sheetId="31" refreshError="1">
        <row r="7">
          <cell r="A7" t="str">
            <v>1.</v>
          </cell>
          <cell r="B7" t="str">
            <v>&lt;Статья расходов 1&gt;</v>
          </cell>
          <cell r="C7" t="str">
            <v>1</v>
          </cell>
          <cell r="D7" t="str">
            <v>&lt;Статья расходов 1&gt;</v>
          </cell>
          <cell r="F7" t="str">
            <v>тыс.руб.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9">
          <cell r="B9" t="str">
            <v>договор № ___ от ____</v>
          </cell>
          <cell r="C9" t="str">
            <v>1.1</v>
          </cell>
          <cell r="D9" t="str">
            <v>&lt;Статья расходов 1&gt;</v>
          </cell>
          <cell r="E9" t="str">
            <v>договор № ___ от ____</v>
          </cell>
          <cell r="F9" t="str">
            <v xml:space="preserve">тыс. руб. 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 t="str">
            <v>договор № ___ от ____</v>
          </cell>
          <cell r="C10" t="str">
            <v>1.1</v>
          </cell>
          <cell r="D10" t="str">
            <v>&lt;Статья расходов 1&gt;</v>
          </cell>
          <cell r="E10" t="str">
            <v>договор № ___ от ____</v>
          </cell>
          <cell r="F10" t="str">
            <v xml:space="preserve">тыс. руб. 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2">
          <cell r="A12" t="str">
            <v xml:space="preserve"> - </v>
          </cell>
          <cell r="B12" t="str">
            <v>&lt;Статья расходов 2&gt;</v>
          </cell>
          <cell r="C12" t="str">
            <v>1</v>
          </cell>
          <cell r="D12" t="str">
            <v>&lt;Статья расходов 2&gt;</v>
          </cell>
          <cell r="F12" t="str">
            <v xml:space="preserve">тыс. руб. 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4">
          <cell r="B14" t="str">
            <v>договор № ___ от ____</v>
          </cell>
          <cell r="C14" t="str">
            <v>1.1</v>
          </cell>
          <cell r="D14" t="str">
            <v>&lt;Статья расходов 2&gt;</v>
          </cell>
          <cell r="E14" t="str">
            <v>договор № ___ от ____</v>
          </cell>
          <cell r="F14" t="str">
            <v xml:space="preserve">тыс. руб. 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 t="str">
            <v>договор № ___ от ____</v>
          </cell>
          <cell r="C15" t="str">
            <v>1.1</v>
          </cell>
          <cell r="D15" t="str">
            <v>&lt;Статья расходов 2&gt;</v>
          </cell>
          <cell r="E15" t="str">
            <v>договор № ___ от ____</v>
          </cell>
          <cell r="F15" t="str">
            <v xml:space="preserve">тыс. руб. 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7">
          <cell r="A17" t="str">
            <v xml:space="preserve"> - </v>
          </cell>
          <cell r="B17" t="str">
            <v>&lt;Статья расходов 3&gt;</v>
          </cell>
          <cell r="C17" t="str">
            <v>1</v>
          </cell>
          <cell r="D17" t="str">
            <v>&lt;Статья расходов 3&gt;</v>
          </cell>
          <cell r="F17" t="str">
            <v xml:space="preserve">тыс. руб. 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9">
          <cell r="B19" t="str">
            <v>договор № ___ от ____</v>
          </cell>
          <cell r="C19" t="str">
            <v>1.1</v>
          </cell>
          <cell r="D19" t="str">
            <v>&lt;Статья расходов 3&gt;</v>
          </cell>
          <cell r="E19" t="str">
            <v>договор № ___ от ____</v>
          </cell>
          <cell r="F19" t="str">
            <v xml:space="preserve">тыс. руб. 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 t="str">
            <v>договор № ___ от ____</v>
          </cell>
          <cell r="C20" t="str">
            <v>1.1</v>
          </cell>
          <cell r="D20" t="str">
            <v>&lt;Статья расходов 3&gt;</v>
          </cell>
          <cell r="E20" t="str">
            <v>договор № ___ от ____</v>
          </cell>
          <cell r="F20" t="str">
            <v xml:space="preserve">тыс. руб. 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2">
          <cell r="A22" t="str">
            <v xml:space="preserve"> - </v>
          </cell>
          <cell r="B22" t="str">
            <v>&lt;Статья расходов&gt;</v>
          </cell>
          <cell r="C22" t="str">
            <v>1</v>
          </cell>
          <cell r="D22" t="str">
            <v>&lt;Статья расходов&gt;</v>
          </cell>
          <cell r="F22" t="str">
            <v xml:space="preserve">тыс. руб. 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4">
          <cell r="B24" t="str">
            <v>договор № ___ от ____</v>
          </cell>
          <cell r="C24" t="str">
            <v>1.1</v>
          </cell>
          <cell r="D24" t="str">
            <v>&lt;Статья расходов&gt;</v>
          </cell>
          <cell r="E24" t="str">
            <v>договор № ___ от ____</v>
          </cell>
          <cell r="F24" t="str">
            <v xml:space="preserve">тыс. руб. 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6">
          <cell r="B26" t="str">
            <v>Выкуп земельных площадей</v>
          </cell>
          <cell r="C26" t="str">
            <v>1</v>
          </cell>
          <cell r="D26" t="str">
            <v>Выкуп земельных площадей</v>
          </cell>
          <cell r="F26" t="str">
            <v>тыс.руб.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9">
          <cell r="B29" t="str">
            <v>договор № ___ от ____</v>
          </cell>
          <cell r="C29" t="str">
            <v>1.1</v>
          </cell>
          <cell r="D29" t="str">
            <v>Выкуп земельных площадей</v>
          </cell>
          <cell r="E29" t="str">
            <v>договор № ___ от ____</v>
          </cell>
          <cell r="F29" t="str">
            <v>тыс.руб.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 t="str">
            <v xml:space="preserve"> - площадь</v>
          </cell>
          <cell r="C30" t="str">
            <v>1.2</v>
          </cell>
          <cell r="D30" t="str">
            <v>Выкуп земельных площадей</v>
          </cell>
          <cell r="E30" t="str">
            <v>договор № ___ от ____</v>
          </cell>
          <cell r="F30" t="str">
            <v>га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 t="str">
            <v>договор № ___ от ____</v>
          </cell>
          <cell r="C31" t="str">
            <v>1.1</v>
          </cell>
          <cell r="D31" t="str">
            <v>Выкуп земельных площадей</v>
          </cell>
          <cell r="E31" t="str">
            <v>договор № ___ от ____</v>
          </cell>
          <cell r="F31" t="str">
            <v>тыс.руб.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 t="str">
            <v xml:space="preserve"> - площадь</v>
          </cell>
          <cell r="C32" t="str">
            <v>1.2</v>
          </cell>
          <cell r="D32" t="str">
            <v>Выкуп земельных площадей</v>
          </cell>
          <cell r="E32" t="str">
            <v>договор № ___ от ____</v>
          </cell>
          <cell r="F32" t="str">
            <v>га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 t="str">
            <v>договор № ___ от ____</v>
          </cell>
          <cell r="C33" t="str">
            <v>1.1</v>
          </cell>
          <cell r="D33" t="str">
            <v>Выкуп земельных площадей</v>
          </cell>
          <cell r="E33" t="str">
            <v>договор № ___ от ____</v>
          </cell>
          <cell r="F33" t="str">
            <v>тыс.руб.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 t="str">
            <v xml:space="preserve"> - площадь</v>
          </cell>
          <cell r="C34" t="str">
            <v>1.2</v>
          </cell>
          <cell r="D34" t="str">
            <v>Выкуп земельных площадей</v>
          </cell>
          <cell r="E34" t="str">
            <v>договор № ___ от ____</v>
          </cell>
          <cell r="F34" t="str">
            <v>га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6">
          <cell r="B36" t="str">
            <v>Прочие</v>
          </cell>
          <cell r="C36" t="str">
            <v>1</v>
          </cell>
          <cell r="D36" t="str">
            <v>Прочие расходы на капитальные вложения</v>
          </cell>
          <cell r="F36" t="str">
            <v xml:space="preserve">тыс. руб. 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8">
          <cell r="B38" t="str">
            <v>договор № ___ от ____</v>
          </cell>
          <cell r="C38" t="str">
            <v>1.1</v>
          </cell>
          <cell r="D38" t="str">
            <v>Прочие расходы на капитальные вложения</v>
          </cell>
          <cell r="E38" t="str">
            <v>договор № ___ от ____</v>
          </cell>
          <cell r="F38" t="str">
            <v xml:space="preserve">тыс. руб. 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 t="str">
            <v>договор № ___ от ____</v>
          </cell>
          <cell r="C39" t="str">
            <v>1.1</v>
          </cell>
          <cell r="D39" t="str">
            <v>Прочие расходы на капитальные вложения</v>
          </cell>
          <cell r="E39" t="str">
            <v>договор № ___ от ____</v>
          </cell>
          <cell r="F39" t="str">
            <v xml:space="preserve">тыс. руб. 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 t="str">
            <v>договор № ___ от ____</v>
          </cell>
          <cell r="C40" t="str">
            <v>1.1</v>
          </cell>
          <cell r="D40" t="str">
            <v>Прочие расходы на капитальные вложения</v>
          </cell>
          <cell r="E40" t="str">
            <v>договор № ___ от ____</v>
          </cell>
          <cell r="F40" t="str">
            <v xml:space="preserve">тыс. руб. 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2"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4"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5">
          <cell r="L45">
            <v>0</v>
          </cell>
          <cell r="M45">
            <v>0</v>
          </cell>
        </row>
        <row r="46">
          <cell r="L46">
            <v>0</v>
          </cell>
          <cell r="M46">
            <v>0</v>
          </cell>
        </row>
        <row r="47"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</row>
        <row r="48">
          <cell r="L48">
            <v>0</v>
          </cell>
          <cell r="M48">
            <v>0</v>
          </cell>
        </row>
        <row r="49">
          <cell r="L49">
            <v>0</v>
          </cell>
          <cell r="M49">
            <v>0</v>
          </cell>
        </row>
        <row r="50">
          <cell r="L50">
            <v>0</v>
          </cell>
          <cell r="M50">
            <v>0</v>
          </cell>
        </row>
        <row r="51">
          <cell r="L51">
            <v>0</v>
          </cell>
          <cell r="M51">
            <v>0</v>
          </cell>
        </row>
      </sheetData>
      <sheetData sheetId="32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</sheetData>
      <sheetData sheetId="33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</sheetData>
      <sheetData sheetId="34" refreshError="1"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</sheetData>
      <sheetData sheetId="35" refreshError="1"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</row>
      </sheetData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Заголовок"/>
      <sheetName val="Справочники"/>
      <sheetName val="Инструкция по заполнению"/>
      <sheetName val="1"/>
      <sheetName val="2"/>
      <sheetName val="3"/>
      <sheetName val="4"/>
      <sheetName val="5"/>
      <sheetName val="FES"/>
      <sheetName val="Лист"/>
      <sheetName val="навигация"/>
      <sheetName val="Т12"/>
      <sheetName val="Т3"/>
      <sheetName val="2007 (Min)"/>
      <sheetName val="2007 (Max)"/>
      <sheetName val="2006"/>
    </sheetNames>
    <sheetDataSet>
      <sheetData sheetId="0"/>
      <sheetData sheetId="1"/>
      <sheetData sheetId="2"/>
      <sheetData sheetId="3"/>
      <sheetData sheetId="4">
        <row r="14">
          <cell r="I14" t="str">
            <v>x</v>
          </cell>
          <cell r="K14" t="str">
            <v>x</v>
          </cell>
          <cell r="L14" t="str">
            <v>x</v>
          </cell>
          <cell r="P14" t="str">
            <v>x</v>
          </cell>
          <cell r="R14" t="str">
            <v>x</v>
          </cell>
          <cell r="S14" t="str">
            <v>x</v>
          </cell>
          <cell r="W14" t="str">
            <v>x</v>
          </cell>
          <cell r="Y14" t="str">
            <v>x</v>
          </cell>
          <cell r="Z14" t="str">
            <v>x</v>
          </cell>
        </row>
        <row r="15">
          <cell r="I15" t="str">
            <v>x</v>
          </cell>
          <cell r="J15" t="str">
            <v>x</v>
          </cell>
          <cell r="L15" t="str">
            <v>x</v>
          </cell>
          <cell r="P15" t="str">
            <v>x</v>
          </cell>
          <cell r="Q15" t="str">
            <v>x</v>
          </cell>
          <cell r="S15" t="str">
            <v>x</v>
          </cell>
          <cell r="W15" t="str">
            <v>x</v>
          </cell>
          <cell r="X15" t="str">
            <v>x</v>
          </cell>
          <cell r="Z15" t="str">
            <v>x</v>
          </cell>
        </row>
        <row r="16">
          <cell r="I16" t="str">
            <v>x</v>
          </cell>
          <cell r="K16" t="str">
            <v>x</v>
          </cell>
          <cell r="L16" t="str">
            <v>x</v>
          </cell>
          <cell r="P16" t="str">
            <v>x</v>
          </cell>
          <cell r="R16" t="str">
            <v>x</v>
          </cell>
          <cell r="S16" t="str">
            <v>x</v>
          </cell>
          <cell r="W16" t="str">
            <v>x</v>
          </cell>
          <cell r="Y16" t="str">
            <v>x</v>
          </cell>
          <cell r="Z16" t="str">
            <v>x</v>
          </cell>
        </row>
        <row r="17">
          <cell r="I17" t="str">
            <v>x</v>
          </cell>
          <cell r="K17" t="str">
            <v>x</v>
          </cell>
          <cell r="L17" t="str">
            <v>x</v>
          </cell>
          <cell r="P17" t="str">
            <v>x</v>
          </cell>
          <cell r="R17" t="str">
            <v>x</v>
          </cell>
          <cell r="S17" t="str">
            <v>x</v>
          </cell>
          <cell r="W17" t="str">
            <v>x</v>
          </cell>
          <cell r="Y17" t="str">
            <v>x</v>
          </cell>
          <cell r="Z17" t="str">
            <v>x</v>
          </cell>
        </row>
        <row r="20">
          <cell r="G20" t="str">
            <v>x</v>
          </cell>
          <cell r="H20" t="str">
            <v>x</v>
          </cell>
          <cell r="I20" t="str">
            <v>x</v>
          </cell>
          <cell r="J20" t="str">
            <v>x</v>
          </cell>
          <cell r="K20" t="str">
            <v>x</v>
          </cell>
          <cell r="L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  <cell r="Y20" t="str">
            <v>x</v>
          </cell>
          <cell r="Z20" t="str">
            <v>x</v>
          </cell>
        </row>
        <row r="21">
          <cell r="I21" t="str">
            <v>x</v>
          </cell>
          <cell r="J21" t="str">
            <v>x</v>
          </cell>
          <cell r="K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W21" t="str">
            <v>x</v>
          </cell>
          <cell r="X21" t="str">
            <v>x</v>
          </cell>
          <cell r="Y21" t="str">
            <v>x</v>
          </cell>
        </row>
        <row r="22">
          <cell r="J22" t="str">
            <v>x</v>
          </cell>
          <cell r="L22" t="str">
            <v>x</v>
          </cell>
          <cell r="Q22" t="str">
            <v>x</v>
          </cell>
          <cell r="S22" t="str">
            <v>x</v>
          </cell>
          <cell r="X22" t="str">
            <v>x</v>
          </cell>
          <cell r="Z22" t="str">
            <v>x</v>
          </cell>
        </row>
        <row r="23">
          <cell r="G23" t="str">
            <v>x</v>
          </cell>
          <cell r="H23" t="str">
            <v>x</v>
          </cell>
          <cell r="I23" t="str">
            <v>x</v>
          </cell>
          <cell r="J23" t="str">
            <v>x</v>
          </cell>
          <cell r="K23" t="str">
            <v>x</v>
          </cell>
          <cell r="L23" t="str">
            <v>x</v>
          </cell>
          <cell r="N23" t="str">
            <v>x</v>
          </cell>
          <cell r="O23" t="str">
            <v>x</v>
          </cell>
          <cell r="P23" t="str">
            <v>x</v>
          </cell>
          <cell r="Q23" t="str">
            <v>x</v>
          </cell>
          <cell r="R23" t="str">
            <v>x</v>
          </cell>
          <cell r="S23" t="str">
            <v>x</v>
          </cell>
          <cell r="U23" t="str">
            <v>x</v>
          </cell>
          <cell r="V23" t="str">
            <v>x</v>
          </cell>
          <cell r="W23" t="str">
            <v>x</v>
          </cell>
          <cell r="X23" t="str">
            <v>x</v>
          </cell>
          <cell r="Y23" t="str">
            <v>x</v>
          </cell>
          <cell r="Z23" t="str">
            <v>x</v>
          </cell>
        </row>
        <row r="24">
          <cell r="I24" t="str">
            <v>x</v>
          </cell>
          <cell r="J24" t="str">
            <v>x</v>
          </cell>
          <cell r="K24" t="str">
            <v>x</v>
          </cell>
          <cell r="P24" t="str">
            <v>x</v>
          </cell>
          <cell r="Q24" t="str">
            <v>x</v>
          </cell>
          <cell r="R24" t="str">
            <v>x</v>
          </cell>
          <cell r="W24" t="str">
            <v>x</v>
          </cell>
          <cell r="X24" t="str">
            <v>x</v>
          </cell>
          <cell r="Y24" t="str">
            <v>x</v>
          </cell>
        </row>
        <row r="25">
          <cell r="J25" t="str">
            <v>x</v>
          </cell>
          <cell r="L25" t="str">
            <v>x</v>
          </cell>
          <cell r="Q25" t="str">
            <v>x</v>
          </cell>
          <cell r="S25" t="str">
            <v>x</v>
          </cell>
          <cell r="X25" t="str">
            <v>x</v>
          </cell>
          <cell r="Z25" t="str">
            <v>x</v>
          </cell>
        </row>
        <row r="26">
          <cell r="G26" t="str">
            <v>x</v>
          </cell>
          <cell r="H26" t="str">
            <v>x</v>
          </cell>
          <cell r="I26" t="str">
            <v>x</v>
          </cell>
          <cell r="J26" t="str">
            <v>x</v>
          </cell>
          <cell r="K26" t="str">
            <v>x</v>
          </cell>
          <cell r="L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  <cell r="Y26" t="str">
            <v>x</v>
          </cell>
          <cell r="Z26" t="str">
            <v>x</v>
          </cell>
        </row>
        <row r="27">
          <cell r="I27" t="str">
            <v>x</v>
          </cell>
          <cell r="J27" t="str">
            <v>x</v>
          </cell>
          <cell r="K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W27" t="str">
            <v>x</v>
          </cell>
          <cell r="X27" t="str">
            <v>x</v>
          </cell>
          <cell r="Y27" t="str">
            <v>x</v>
          </cell>
        </row>
        <row r="28">
          <cell r="J28" t="str">
            <v>x</v>
          </cell>
          <cell r="L28" t="str">
            <v>x</v>
          </cell>
          <cell r="Q28" t="str">
            <v>x</v>
          </cell>
          <cell r="S28" t="str">
            <v>x</v>
          </cell>
          <cell r="X28" t="str">
            <v>x</v>
          </cell>
          <cell r="Z28" t="str">
            <v>x</v>
          </cell>
        </row>
        <row r="30">
          <cell r="G30" t="str">
            <v>x</v>
          </cell>
          <cell r="H30" t="str">
            <v>x</v>
          </cell>
          <cell r="I30" t="str">
            <v>x</v>
          </cell>
          <cell r="J30" t="str">
            <v>x</v>
          </cell>
          <cell r="K30" t="str">
            <v>x</v>
          </cell>
          <cell r="L30" t="str">
            <v>x</v>
          </cell>
          <cell r="N30" t="str">
            <v>x</v>
          </cell>
          <cell r="O30" t="str">
            <v>x</v>
          </cell>
          <cell r="P30" t="str">
            <v>x</v>
          </cell>
          <cell r="Q30" t="str">
            <v>x</v>
          </cell>
          <cell r="R30" t="str">
            <v>x</v>
          </cell>
          <cell r="S30" t="str">
            <v>x</v>
          </cell>
          <cell r="U30" t="str">
            <v>x</v>
          </cell>
          <cell r="V30" t="str">
            <v>x</v>
          </cell>
          <cell r="W30" t="str">
            <v>x</v>
          </cell>
          <cell r="X30" t="str">
            <v>x</v>
          </cell>
          <cell r="Y30" t="str">
            <v>x</v>
          </cell>
          <cell r="Z30" t="str">
            <v>x</v>
          </cell>
        </row>
        <row r="31">
          <cell r="I31" t="str">
            <v>x</v>
          </cell>
          <cell r="J31" t="str">
            <v>x</v>
          </cell>
          <cell r="K31" t="str">
            <v>x</v>
          </cell>
          <cell r="P31" t="str">
            <v>x</v>
          </cell>
          <cell r="Q31" t="str">
            <v>x</v>
          </cell>
          <cell r="R31" t="str">
            <v>x</v>
          </cell>
          <cell r="W31" t="str">
            <v>x</v>
          </cell>
          <cell r="X31" t="str">
            <v>x</v>
          </cell>
          <cell r="Y31" t="str">
            <v>x</v>
          </cell>
        </row>
        <row r="32">
          <cell r="J32" t="str">
            <v>x</v>
          </cell>
          <cell r="L32" t="str">
            <v>x</v>
          </cell>
          <cell r="Q32" t="str">
            <v>x</v>
          </cell>
          <cell r="S32" t="str">
            <v>x</v>
          </cell>
          <cell r="X32" t="str">
            <v>x</v>
          </cell>
          <cell r="Z32" t="str">
            <v>x</v>
          </cell>
        </row>
        <row r="33">
          <cell r="G33" t="str">
            <v>x</v>
          </cell>
          <cell r="H33" t="str">
            <v>x</v>
          </cell>
          <cell r="I33" t="str">
            <v>x</v>
          </cell>
          <cell r="J33" t="str">
            <v>x</v>
          </cell>
          <cell r="K33" t="str">
            <v>x</v>
          </cell>
          <cell r="L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  <cell r="Y33" t="str">
            <v>x</v>
          </cell>
          <cell r="Z33" t="str">
            <v>x</v>
          </cell>
        </row>
        <row r="34">
          <cell r="I34" t="str">
            <v>x</v>
          </cell>
          <cell r="J34" t="str">
            <v>x</v>
          </cell>
          <cell r="K34" t="str">
            <v>x</v>
          </cell>
          <cell r="P34" t="str">
            <v>x</v>
          </cell>
          <cell r="Q34" t="str">
            <v>x</v>
          </cell>
          <cell r="R34" t="str">
            <v>x</v>
          </cell>
          <cell r="W34" t="str">
            <v>x</v>
          </cell>
          <cell r="X34" t="str">
            <v>x</v>
          </cell>
          <cell r="Y34" t="str">
            <v>x</v>
          </cell>
        </row>
        <row r="35">
          <cell r="J35" t="str">
            <v>x</v>
          </cell>
          <cell r="L35" t="str">
            <v>x</v>
          </cell>
          <cell r="Q35" t="str">
            <v>x</v>
          </cell>
          <cell r="S35" t="str">
            <v>x</v>
          </cell>
          <cell r="X35" t="str">
            <v>x</v>
          </cell>
          <cell r="Z35" t="str">
            <v>x</v>
          </cell>
        </row>
        <row r="36">
          <cell r="G36" t="str">
            <v>x</v>
          </cell>
          <cell r="H36" t="str">
            <v>x</v>
          </cell>
          <cell r="I36" t="str">
            <v>x</v>
          </cell>
          <cell r="J36" t="str">
            <v>x</v>
          </cell>
          <cell r="K36" t="str">
            <v>x</v>
          </cell>
          <cell r="L36" t="str">
            <v>x</v>
          </cell>
          <cell r="N36" t="str">
            <v>x</v>
          </cell>
          <cell r="O36" t="str">
            <v>x</v>
          </cell>
          <cell r="P36" t="str">
            <v>x</v>
          </cell>
          <cell r="Q36" t="str">
            <v>x</v>
          </cell>
          <cell r="R36" t="str">
            <v>x</v>
          </cell>
          <cell r="S36" t="str">
            <v>x</v>
          </cell>
          <cell r="U36" t="str">
            <v>x</v>
          </cell>
          <cell r="V36" t="str">
            <v>x</v>
          </cell>
          <cell r="W36" t="str">
            <v>x</v>
          </cell>
          <cell r="X36" t="str">
            <v>x</v>
          </cell>
          <cell r="Y36" t="str">
            <v>x</v>
          </cell>
          <cell r="Z36" t="str">
            <v>x</v>
          </cell>
        </row>
        <row r="37">
          <cell r="I37" t="str">
            <v>x</v>
          </cell>
          <cell r="J37" t="str">
            <v>x</v>
          </cell>
          <cell r="K37" t="str">
            <v>x</v>
          </cell>
          <cell r="P37" t="str">
            <v>x</v>
          </cell>
          <cell r="Q37" t="str">
            <v>x</v>
          </cell>
          <cell r="R37" t="str">
            <v>x</v>
          </cell>
          <cell r="W37" t="str">
            <v>x</v>
          </cell>
          <cell r="X37" t="str">
            <v>x</v>
          </cell>
          <cell r="Y37" t="str">
            <v>x</v>
          </cell>
        </row>
        <row r="38">
          <cell r="J38" t="str">
            <v>x</v>
          </cell>
          <cell r="L38" t="str">
            <v>x</v>
          </cell>
          <cell r="Q38" t="str">
            <v>x</v>
          </cell>
          <cell r="S38" t="str">
            <v>x</v>
          </cell>
          <cell r="X38" t="str">
            <v>x</v>
          </cell>
          <cell r="Z38" t="str">
            <v>x</v>
          </cell>
        </row>
        <row r="40">
          <cell r="I40" t="str">
            <v>x</v>
          </cell>
          <cell r="J40" t="str">
            <v>x</v>
          </cell>
          <cell r="K40" t="str">
            <v>x</v>
          </cell>
          <cell r="P40" t="str">
            <v>x</v>
          </cell>
          <cell r="Q40" t="str">
            <v>x</v>
          </cell>
          <cell r="R40" t="str">
            <v>x</v>
          </cell>
          <cell r="W40" t="str">
            <v>x</v>
          </cell>
          <cell r="X40" t="str">
            <v>x</v>
          </cell>
          <cell r="Y40" t="str">
            <v>x</v>
          </cell>
        </row>
        <row r="41">
          <cell r="J41" t="str">
            <v>x</v>
          </cell>
          <cell r="L41" t="str">
            <v>x</v>
          </cell>
          <cell r="Q41" t="str">
            <v>x</v>
          </cell>
          <cell r="S41" t="str">
            <v>x</v>
          </cell>
          <cell r="X41" t="str">
            <v>x</v>
          </cell>
          <cell r="Z41" t="str">
            <v>x</v>
          </cell>
        </row>
        <row r="43">
          <cell r="I43" t="str">
            <v>x</v>
          </cell>
          <cell r="J43" t="str">
            <v>x</v>
          </cell>
          <cell r="K43" t="str">
            <v>x</v>
          </cell>
          <cell r="P43" t="str">
            <v>x</v>
          </cell>
          <cell r="Q43" t="str">
            <v>x</v>
          </cell>
          <cell r="R43" t="str">
            <v>x</v>
          </cell>
          <cell r="W43" t="str">
            <v>x</v>
          </cell>
          <cell r="X43" t="str">
            <v>x</v>
          </cell>
          <cell r="Y43" t="str">
            <v>x</v>
          </cell>
        </row>
        <row r="44">
          <cell r="K44" t="str">
            <v>x</v>
          </cell>
          <cell r="L44" t="str">
            <v>x</v>
          </cell>
          <cell r="R44" t="str">
            <v>x</v>
          </cell>
          <cell r="S44" t="str">
            <v>x</v>
          </cell>
          <cell r="Y44" t="str">
            <v>x</v>
          </cell>
          <cell r="Z44" t="str">
            <v>x</v>
          </cell>
        </row>
        <row r="46">
          <cell r="G46" t="str">
            <v>x</v>
          </cell>
          <cell r="H46" t="str">
            <v>x</v>
          </cell>
          <cell r="I46" t="str">
            <v>x</v>
          </cell>
          <cell r="J46" t="str">
            <v>x</v>
          </cell>
          <cell r="K46" t="str">
            <v>x</v>
          </cell>
          <cell r="L46" t="str">
            <v>x</v>
          </cell>
          <cell r="N46" t="str">
            <v>x</v>
          </cell>
          <cell r="O46" t="str">
            <v>x</v>
          </cell>
          <cell r="P46" t="str">
            <v>x</v>
          </cell>
          <cell r="Q46" t="str">
            <v>x</v>
          </cell>
          <cell r="R46" t="str">
            <v>x</v>
          </cell>
          <cell r="S46" t="str">
            <v>x</v>
          </cell>
          <cell r="U46" t="str">
            <v>x</v>
          </cell>
          <cell r="V46" t="str">
            <v>x</v>
          </cell>
          <cell r="W46" t="str">
            <v>x</v>
          </cell>
          <cell r="X46" t="str">
            <v>x</v>
          </cell>
          <cell r="Y46" t="str">
            <v>x</v>
          </cell>
          <cell r="Z46" t="str">
            <v>x</v>
          </cell>
        </row>
        <row r="47">
          <cell r="I47" t="str">
            <v>x</v>
          </cell>
          <cell r="J47" t="str">
            <v>x</v>
          </cell>
          <cell r="K47" t="str">
            <v>x</v>
          </cell>
          <cell r="P47" t="str">
            <v>x</v>
          </cell>
          <cell r="Q47" t="str">
            <v>x</v>
          </cell>
          <cell r="R47" t="str">
            <v>x</v>
          </cell>
          <cell r="W47" t="str">
            <v>x</v>
          </cell>
          <cell r="X47" t="str">
            <v>x</v>
          </cell>
          <cell r="Y47" t="str">
            <v>x</v>
          </cell>
        </row>
        <row r="48">
          <cell r="I48" t="str">
            <v>x</v>
          </cell>
          <cell r="J48" t="str">
            <v>x</v>
          </cell>
          <cell r="K48" t="str">
            <v>x</v>
          </cell>
          <cell r="P48" t="str">
            <v>x</v>
          </cell>
          <cell r="Q48" t="str">
            <v>x</v>
          </cell>
          <cell r="R48" t="str">
            <v>x</v>
          </cell>
          <cell r="W48" t="str">
            <v>x</v>
          </cell>
          <cell r="X48" t="str">
            <v>x</v>
          </cell>
          <cell r="Y48" t="str">
            <v>x</v>
          </cell>
        </row>
        <row r="49">
          <cell r="I49" t="str">
            <v>x</v>
          </cell>
          <cell r="J49" t="str">
            <v>x</v>
          </cell>
          <cell r="K49" t="str">
            <v>x</v>
          </cell>
          <cell r="P49" t="str">
            <v>x</v>
          </cell>
          <cell r="Q49" t="str">
            <v>x</v>
          </cell>
          <cell r="R49" t="str">
            <v>x</v>
          </cell>
          <cell r="W49" t="str">
            <v>x</v>
          </cell>
          <cell r="X49" t="str">
            <v>x</v>
          </cell>
          <cell r="Y49" t="str">
            <v>x</v>
          </cell>
        </row>
        <row r="51">
          <cell r="G51" t="str">
            <v>x</v>
          </cell>
          <cell r="H51" t="str">
            <v>x</v>
          </cell>
          <cell r="I51" t="str">
            <v>x</v>
          </cell>
          <cell r="J51" t="str">
            <v>x</v>
          </cell>
          <cell r="K51" t="str">
            <v>x</v>
          </cell>
          <cell r="L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  <cell r="Y51" t="str">
            <v>x</v>
          </cell>
          <cell r="Z51" t="str">
            <v>x</v>
          </cell>
        </row>
        <row r="52">
          <cell r="I52" t="str">
            <v>x</v>
          </cell>
          <cell r="J52" t="str">
            <v>x</v>
          </cell>
          <cell r="K52" t="str">
            <v>x</v>
          </cell>
          <cell r="P52" t="str">
            <v>x</v>
          </cell>
          <cell r="Q52" t="str">
            <v>x</v>
          </cell>
          <cell r="R52" t="str">
            <v>x</v>
          </cell>
          <cell r="W52" t="str">
            <v>x</v>
          </cell>
          <cell r="X52" t="str">
            <v>x</v>
          </cell>
          <cell r="Y52" t="str">
            <v>x</v>
          </cell>
        </row>
        <row r="53">
          <cell r="I53" t="str">
            <v>x</v>
          </cell>
          <cell r="J53" t="str">
            <v>x</v>
          </cell>
          <cell r="K53" t="str">
            <v>x</v>
          </cell>
          <cell r="L53" t="str">
            <v>x</v>
          </cell>
          <cell r="P53" t="str">
            <v>x</v>
          </cell>
          <cell r="Q53" t="str">
            <v>x</v>
          </cell>
          <cell r="R53" t="str">
            <v>x</v>
          </cell>
          <cell r="S53" t="str">
            <v>x</v>
          </cell>
          <cell r="W53" t="str">
            <v>x</v>
          </cell>
          <cell r="X53" t="str">
            <v>x</v>
          </cell>
          <cell r="Y53" t="str">
            <v>x</v>
          </cell>
          <cell r="Z53" t="str">
            <v>x</v>
          </cell>
        </row>
        <row r="54">
          <cell r="J54" t="str">
            <v>x</v>
          </cell>
          <cell r="L54" t="str">
            <v>x</v>
          </cell>
          <cell r="Q54" t="str">
            <v>x</v>
          </cell>
          <cell r="S54" t="str">
            <v>x</v>
          </cell>
          <cell r="X54" t="str">
            <v>x</v>
          </cell>
          <cell r="Z54" t="str">
            <v>x</v>
          </cell>
        </row>
        <row r="55">
          <cell r="J55" t="str">
            <v>x</v>
          </cell>
          <cell r="L55" t="str">
            <v>x</v>
          </cell>
          <cell r="Q55" t="str">
            <v>x</v>
          </cell>
          <cell r="S55" t="str">
            <v>x</v>
          </cell>
          <cell r="X55" t="str">
            <v>x</v>
          </cell>
          <cell r="Z55" t="str">
            <v>x</v>
          </cell>
        </row>
        <row r="56">
          <cell r="K56" t="str">
            <v>x</v>
          </cell>
          <cell r="L56" t="str">
            <v>x</v>
          </cell>
          <cell r="R56" t="str">
            <v>x</v>
          </cell>
          <cell r="S56" t="str">
            <v>x</v>
          </cell>
          <cell r="Y56" t="str">
            <v>x</v>
          </cell>
          <cell r="Z56" t="str">
            <v>x</v>
          </cell>
        </row>
        <row r="57">
          <cell r="G57" t="str">
            <v>x</v>
          </cell>
          <cell r="H57" t="str">
            <v>x</v>
          </cell>
          <cell r="I57" t="str">
            <v>x</v>
          </cell>
          <cell r="J57" t="str">
            <v>x</v>
          </cell>
          <cell r="K57" t="str">
            <v>x</v>
          </cell>
          <cell r="L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  <cell r="Y57" t="str">
            <v>x</v>
          </cell>
          <cell r="Z57" t="str">
            <v>x</v>
          </cell>
        </row>
        <row r="58">
          <cell r="I58" t="str">
            <v>x</v>
          </cell>
          <cell r="J58" t="str">
            <v>x</v>
          </cell>
          <cell r="K58" t="str">
            <v>x</v>
          </cell>
          <cell r="P58" t="str">
            <v>x</v>
          </cell>
          <cell r="Q58" t="str">
            <v>x</v>
          </cell>
          <cell r="R58" t="str">
            <v>x</v>
          </cell>
          <cell r="W58" t="str">
            <v>x</v>
          </cell>
          <cell r="X58" t="str">
            <v>x</v>
          </cell>
          <cell r="Y58" t="str">
            <v>x</v>
          </cell>
        </row>
        <row r="59">
          <cell r="I59" t="str">
            <v>x</v>
          </cell>
          <cell r="J59" t="str">
            <v>x</v>
          </cell>
          <cell r="K59" t="str">
            <v>x</v>
          </cell>
          <cell r="P59" t="str">
            <v>x</v>
          </cell>
          <cell r="Q59" t="str">
            <v>x</v>
          </cell>
          <cell r="R59" t="str">
            <v>x</v>
          </cell>
          <cell r="W59" t="str">
            <v>x</v>
          </cell>
          <cell r="X59" t="str">
            <v>x</v>
          </cell>
          <cell r="Y59" t="str">
            <v>x</v>
          </cell>
        </row>
        <row r="60">
          <cell r="I60" t="str">
            <v>x</v>
          </cell>
          <cell r="J60" t="str">
            <v>x</v>
          </cell>
          <cell r="K60" t="str">
            <v>x</v>
          </cell>
          <cell r="P60" t="str">
            <v>x</v>
          </cell>
          <cell r="Q60" t="str">
            <v>x</v>
          </cell>
          <cell r="R60" t="str">
            <v>x</v>
          </cell>
          <cell r="W60" t="str">
            <v>x</v>
          </cell>
          <cell r="X60" t="str">
            <v>x</v>
          </cell>
          <cell r="Y60" t="str">
            <v>x</v>
          </cell>
        </row>
        <row r="62">
          <cell r="I62" t="str">
            <v>x</v>
          </cell>
          <cell r="J62" t="str">
            <v>x</v>
          </cell>
          <cell r="K62" t="str">
            <v>x</v>
          </cell>
          <cell r="P62" t="str">
            <v>x</v>
          </cell>
          <cell r="Q62" t="str">
            <v>x</v>
          </cell>
          <cell r="R62" t="str">
            <v>x</v>
          </cell>
          <cell r="W62" t="str">
            <v>x</v>
          </cell>
          <cell r="X62" t="str">
            <v>x</v>
          </cell>
          <cell r="Y62" t="str">
            <v>x</v>
          </cell>
        </row>
        <row r="63">
          <cell r="I63" t="str">
            <v>x</v>
          </cell>
          <cell r="J63" t="str">
            <v>x</v>
          </cell>
          <cell r="K63" t="str">
            <v>x</v>
          </cell>
          <cell r="P63" t="str">
            <v>x</v>
          </cell>
          <cell r="Q63" t="str">
            <v>x</v>
          </cell>
          <cell r="R63" t="str">
            <v>x</v>
          </cell>
          <cell r="W63" t="str">
            <v>x</v>
          </cell>
          <cell r="X63" t="str">
            <v>x</v>
          </cell>
          <cell r="Y63" t="str">
            <v>x</v>
          </cell>
        </row>
        <row r="64">
          <cell r="G64" t="str">
            <v>x</v>
          </cell>
          <cell r="H64" t="str">
            <v>x</v>
          </cell>
          <cell r="I64" t="str">
            <v>x</v>
          </cell>
          <cell r="J64" t="str">
            <v>x</v>
          </cell>
          <cell r="K64" t="str">
            <v>x</v>
          </cell>
          <cell r="L64" t="str">
            <v>x</v>
          </cell>
          <cell r="N64" t="str">
            <v>x</v>
          </cell>
          <cell r="O64" t="str">
            <v>x</v>
          </cell>
          <cell r="P64" t="str">
            <v>x</v>
          </cell>
          <cell r="Q64" t="str">
            <v>x</v>
          </cell>
          <cell r="R64" t="str">
            <v>x</v>
          </cell>
          <cell r="S64" t="str">
            <v>x</v>
          </cell>
          <cell r="U64" t="str">
            <v>x</v>
          </cell>
          <cell r="V64" t="str">
            <v>x</v>
          </cell>
          <cell r="W64" t="str">
            <v>x</v>
          </cell>
          <cell r="X64" t="str">
            <v>x</v>
          </cell>
          <cell r="Y64" t="str">
            <v>x</v>
          </cell>
          <cell r="Z64" t="str">
            <v>x</v>
          </cell>
        </row>
        <row r="65">
          <cell r="I65" t="str">
            <v>x</v>
          </cell>
          <cell r="J65" t="str">
            <v>x</v>
          </cell>
          <cell r="K65" t="str">
            <v>x</v>
          </cell>
          <cell r="P65" t="str">
            <v>x</v>
          </cell>
          <cell r="Q65" t="str">
            <v>x</v>
          </cell>
          <cell r="R65" t="str">
            <v>x</v>
          </cell>
          <cell r="W65" t="str">
            <v>x</v>
          </cell>
          <cell r="X65" t="str">
            <v>x</v>
          </cell>
          <cell r="Y65" t="str">
            <v>x</v>
          </cell>
        </row>
        <row r="66">
          <cell r="I66" t="str">
            <v>x</v>
          </cell>
          <cell r="J66" t="str">
            <v>x</v>
          </cell>
          <cell r="K66" t="str">
            <v>x</v>
          </cell>
          <cell r="P66" t="str">
            <v>x</v>
          </cell>
          <cell r="Q66" t="str">
            <v>x</v>
          </cell>
          <cell r="R66" t="str">
            <v>x</v>
          </cell>
          <cell r="W66" t="str">
            <v>x</v>
          </cell>
          <cell r="X66" t="str">
            <v>x</v>
          </cell>
          <cell r="Y66" t="str">
            <v>x</v>
          </cell>
        </row>
        <row r="78">
          <cell r="I78" t="str">
            <v>x</v>
          </cell>
          <cell r="K78" t="str">
            <v>x</v>
          </cell>
          <cell r="L78" t="str">
            <v>x</v>
          </cell>
          <cell r="P78" t="str">
            <v>x</v>
          </cell>
          <cell r="R78" t="str">
            <v>x</v>
          </cell>
          <cell r="S78" t="str">
            <v>x</v>
          </cell>
          <cell r="W78" t="str">
            <v>x</v>
          </cell>
          <cell r="Y78" t="str">
            <v>x</v>
          </cell>
          <cell r="Z78" t="str">
            <v>x</v>
          </cell>
        </row>
        <row r="79">
          <cell r="I79" t="str">
            <v>x</v>
          </cell>
          <cell r="J79" t="str">
            <v>x</v>
          </cell>
          <cell r="L79" t="str">
            <v>x</v>
          </cell>
          <cell r="P79" t="str">
            <v>x</v>
          </cell>
          <cell r="Q79" t="str">
            <v>x</v>
          </cell>
          <cell r="S79" t="str">
            <v>x</v>
          </cell>
          <cell r="W79" t="str">
            <v>x</v>
          </cell>
          <cell r="X79" t="str">
            <v>x</v>
          </cell>
          <cell r="Z79" t="str">
            <v>x</v>
          </cell>
        </row>
        <row r="80">
          <cell r="I80" t="str">
            <v>x</v>
          </cell>
          <cell r="K80" t="str">
            <v>x</v>
          </cell>
          <cell r="L80" t="str">
            <v>x</v>
          </cell>
          <cell r="P80" t="str">
            <v>x</v>
          </cell>
          <cell r="R80" t="str">
            <v>x</v>
          </cell>
          <cell r="S80" t="str">
            <v>x</v>
          </cell>
          <cell r="W80" t="str">
            <v>x</v>
          </cell>
          <cell r="Y80" t="str">
            <v>x</v>
          </cell>
          <cell r="Z80" t="str">
            <v>x</v>
          </cell>
        </row>
        <row r="81">
          <cell r="I81" t="str">
            <v>x</v>
          </cell>
          <cell r="K81" t="str">
            <v>x</v>
          </cell>
          <cell r="L81" t="str">
            <v>x</v>
          </cell>
          <cell r="P81" t="str">
            <v>x</v>
          </cell>
          <cell r="R81" t="str">
            <v>x</v>
          </cell>
          <cell r="S81" t="str">
            <v>x</v>
          </cell>
          <cell r="W81" t="str">
            <v>x</v>
          </cell>
          <cell r="Y81" t="str">
            <v>x</v>
          </cell>
          <cell r="Z81" t="str">
            <v>x</v>
          </cell>
        </row>
        <row r="84">
          <cell r="G84" t="str">
            <v>x</v>
          </cell>
          <cell r="H84" t="str">
            <v>x</v>
          </cell>
          <cell r="I84" t="str">
            <v>x</v>
          </cell>
          <cell r="J84" t="str">
            <v>x</v>
          </cell>
          <cell r="K84" t="str">
            <v>x</v>
          </cell>
          <cell r="L84" t="str">
            <v>x</v>
          </cell>
          <cell r="N84" t="str">
            <v>x</v>
          </cell>
          <cell r="O84" t="str">
            <v>x</v>
          </cell>
          <cell r="P84" t="str">
            <v>x</v>
          </cell>
          <cell r="Q84" t="str">
            <v>x</v>
          </cell>
          <cell r="R84" t="str">
            <v>x</v>
          </cell>
          <cell r="S84" t="str">
            <v>x</v>
          </cell>
          <cell r="U84" t="str">
            <v>x</v>
          </cell>
          <cell r="V84" t="str">
            <v>x</v>
          </cell>
          <cell r="W84" t="str">
            <v>x</v>
          </cell>
          <cell r="X84" t="str">
            <v>x</v>
          </cell>
          <cell r="Y84" t="str">
            <v>x</v>
          </cell>
          <cell r="Z84" t="str">
            <v>x</v>
          </cell>
        </row>
        <row r="85">
          <cell r="I85" t="str">
            <v>x</v>
          </cell>
          <cell r="J85" t="str">
            <v>x</v>
          </cell>
          <cell r="K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W85" t="str">
            <v>x</v>
          </cell>
          <cell r="X85" t="str">
            <v>x</v>
          </cell>
          <cell r="Y85" t="str">
            <v>x</v>
          </cell>
        </row>
        <row r="86">
          <cell r="J86" t="str">
            <v>x</v>
          </cell>
          <cell r="L86" t="str">
            <v>x</v>
          </cell>
          <cell r="Q86" t="str">
            <v>x</v>
          </cell>
          <cell r="S86" t="str">
            <v>x</v>
          </cell>
          <cell r="X86" t="str">
            <v>x</v>
          </cell>
          <cell r="Z86" t="str">
            <v>x</v>
          </cell>
        </row>
        <row r="87">
          <cell r="G87" t="str">
            <v>x</v>
          </cell>
          <cell r="H87" t="str">
            <v>x</v>
          </cell>
          <cell r="I87" t="str">
            <v>x</v>
          </cell>
          <cell r="J87" t="str">
            <v>x</v>
          </cell>
          <cell r="K87" t="str">
            <v>x</v>
          </cell>
          <cell r="L87" t="str">
            <v>x</v>
          </cell>
          <cell r="N87" t="str">
            <v>x</v>
          </cell>
          <cell r="O87" t="str">
            <v>x</v>
          </cell>
          <cell r="P87" t="str">
            <v>x</v>
          </cell>
          <cell r="Q87" t="str">
            <v>x</v>
          </cell>
          <cell r="R87" t="str">
            <v>x</v>
          </cell>
          <cell r="S87" t="str">
            <v>x</v>
          </cell>
          <cell r="U87" t="str">
            <v>x</v>
          </cell>
          <cell r="V87" t="str">
            <v>x</v>
          </cell>
          <cell r="W87" t="str">
            <v>x</v>
          </cell>
          <cell r="X87" t="str">
            <v>x</v>
          </cell>
          <cell r="Y87" t="str">
            <v>x</v>
          </cell>
          <cell r="Z87" t="str">
            <v>x</v>
          </cell>
        </row>
        <row r="88">
          <cell r="I88" t="str">
            <v>x</v>
          </cell>
          <cell r="J88" t="str">
            <v>x</v>
          </cell>
          <cell r="K88" t="str">
            <v>x</v>
          </cell>
          <cell r="P88" t="str">
            <v>x</v>
          </cell>
          <cell r="Q88" t="str">
            <v>x</v>
          </cell>
          <cell r="R88" t="str">
            <v>x</v>
          </cell>
          <cell r="W88" t="str">
            <v>x</v>
          </cell>
          <cell r="X88" t="str">
            <v>x</v>
          </cell>
          <cell r="Y88" t="str">
            <v>x</v>
          </cell>
        </row>
        <row r="89">
          <cell r="J89" t="str">
            <v>x</v>
          </cell>
          <cell r="L89" t="str">
            <v>x</v>
          </cell>
          <cell r="Q89" t="str">
            <v>x</v>
          </cell>
          <cell r="S89" t="str">
            <v>x</v>
          </cell>
          <cell r="X89" t="str">
            <v>x</v>
          </cell>
          <cell r="Z89" t="str">
            <v>x</v>
          </cell>
        </row>
        <row r="90">
          <cell r="G90" t="str">
            <v>x</v>
          </cell>
          <cell r="H90" t="str">
            <v>x</v>
          </cell>
          <cell r="I90" t="str">
            <v>x</v>
          </cell>
          <cell r="J90" t="str">
            <v>x</v>
          </cell>
          <cell r="K90" t="str">
            <v>x</v>
          </cell>
          <cell r="L90" t="str">
            <v>x</v>
          </cell>
          <cell r="N90" t="str">
            <v>x</v>
          </cell>
          <cell r="O90" t="str">
            <v>x</v>
          </cell>
          <cell r="P90" t="str">
            <v>x</v>
          </cell>
          <cell r="Q90" t="str">
            <v>x</v>
          </cell>
          <cell r="R90" t="str">
            <v>x</v>
          </cell>
          <cell r="S90" t="str">
            <v>x</v>
          </cell>
          <cell r="U90" t="str">
            <v>x</v>
          </cell>
          <cell r="V90" t="str">
            <v>x</v>
          </cell>
          <cell r="W90" t="str">
            <v>x</v>
          </cell>
          <cell r="X90" t="str">
            <v>x</v>
          </cell>
          <cell r="Y90" t="str">
            <v>x</v>
          </cell>
          <cell r="Z90" t="str">
            <v>x</v>
          </cell>
        </row>
        <row r="91">
          <cell r="I91" t="str">
            <v>x</v>
          </cell>
          <cell r="J91" t="str">
            <v>x</v>
          </cell>
          <cell r="K91" t="str">
            <v>x</v>
          </cell>
          <cell r="P91" t="str">
            <v>x</v>
          </cell>
          <cell r="Q91" t="str">
            <v>x</v>
          </cell>
          <cell r="R91" t="str">
            <v>x</v>
          </cell>
          <cell r="W91" t="str">
            <v>x</v>
          </cell>
          <cell r="X91" t="str">
            <v>x</v>
          </cell>
          <cell r="Y91" t="str">
            <v>x</v>
          </cell>
        </row>
        <row r="92">
          <cell r="J92" t="str">
            <v>x</v>
          </cell>
          <cell r="L92" t="str">
            <v>x</v>
          </cell>
          <cell r="Q92" t="str">
            <v>x</v>
          </cell>
          <cell r="S92" t="str">
            <v>x</v>
          </cell>
          <cell r="X92" t="str">
            <v>x</v>
          </cell>
          <cell r="Z92" t="str">
            <v>x</v>
          </cell>
        </row>
        <row r="94">
          <cell r="G94" t="str">
            <v>x</v>
          </cell>
          <cell r="H94" t="str">
            <v>x</v>
          </cell>
          <cell r="I94" t="str">
            <v>x</v>
          </cell>
          <cell r="J94" t="str">
            <v>x</v>
          </cell>
          <cell r="K94" t="str">
            <v>x</v>
          </cell>
          <cell r="L94" t="str">
            <v>x</v>
          </cell>
          <cell r="N94" t="str">
            <v>x</v>
          </cell>
          <cell r="O94" t="str">
            <v>x</v>
          </cell>
          <cell r="P94" t="str">
            <v>x</v>
          </cell>
          <cell r="Q94" t="str">
            <v>x</v>
          </cell>
          <cell r="R94" t="str">
            <v>x</v>
          </cell>
          <cell r="S94" t="str">
            <v>x</v>
          </cell>
          <cell r="U94" t="str">
            <v>x</v>
          </cell>
          <cell r="V94" t="str">
            <v>x</v>
          </cell>
          <cell r="W94" t="str">
            <v>x</v>
          </cell>
          <cell r="X94" t="str">
            <v>x</v>
          </cell>
          <cell r="Y94" t="str">
            <v>x</v>
          </cell>
          <cell r="Z94" t="str">
            <v>x</v>
          </cell>
        </row>
        <row r="95">
          <cell r="I95" t="str">
            <v>x</v>
          </cell>
          <cell r="J95" t="str">
            <v>x</v>
          </cell>
          <cell r="K95" t="str">
            <v>x</v>
          </cell>
          <cell r="P95" t="str">
            <v>x</v>
          </cell>
          <cell r="Q95" t="str">
            <v>x</v>
          </cell>
          <cell r="R95" t="str">
            <v>x</v>
          </cell>
          <cell r="W95" t="str">
            <v>x</v>
          </cell>
          <cell r="X95" t="str">
            <v>x</v>
          </cell>
          <cell r="Y95" t="str">
            <v>x</v>
          </cell>
        </row>
        <row r="96">
          <cell r="J96" t="str">
            <v>x</v>
          </cell>
          <cell r="L96" t="str">
            <v>x</v>
          </cell>
          <cell r="Q96" t="str">
            <v>x</v>
          </cell>
          <cell r="S96" t="str">
            <v>x</v>
          </cell>
          <cell r="X96" t="str">
            <v>x</v>
          </cell>
          <cell r="Z96" t="str">
            <v>x</v>
          </cell>
        </row>
        <row r="97">
          <cell r="G97" t="str">
            <v>x</v>
          </cell>
          <cell r="H97" t="str">
            <v>x</v>
          </cell>
          <cell r="I97" t="str">
            <v>x</v>
          </cell>
          <cell r="J97" t="str">
            <v>x</v>
          </cell>
          <cell r="K97" t="str">
            <v>x</v>
          </cell>
          <cell r="L97" t="str">
            <v>x</v>
          </cell>
          <cell r="N97" t="str">
            <v>x</v>
          </cell>
          <cell r="O97" t="str">
            <v>x</v>
          </cell>
          <cell r="P97" t="str">
            <v>x</v>
          </cell>
          <cell r="Q97" t="str">
            <v>x</v>
          </cell>
          <cell r="R97" t="str">
            <v>x</v>
          </cell>
          <cell r="S97" t="str">
            <v>x</v>
          </cell>
          <cell r="U97" t="str">
            <v>x</v>
          </cell>
          <cell r="V97" t="str">
            <v>x</v>
          </cell>
          <cell r="W97" t="str">
            <v>x</v>
          </cell>
          <cell r="X97" t="str">
            <v>x</v>
          </cell>
          <cell r="Y97" t="str">
            <v>x</v>
          </cell>
          <cell r="Z97" t="str">
            <v>x</v>
          </cell>
        </row>
        <row r="98">
          <cell r="I98" t="str">
            <v>x</v>
          </cell>
          <cell r="J98" t="str">
            <v>x</v>
          </cell>
          <cell r="K98" t="str">
            <v>x</v>
          </cell>
          <cell r="P98" t="str">
            <v>x</v>
          </cell>
          <cell r="Q98" t="str">
            <v>x</v>
          </cell>
          <cell r="R98" t="str">
            <v>x</v>
          </cell>
          <cell r="W98" t="str">
            <v>x</v>
          </cell>
          <cell r="X98" t="str">
            <v>x</v>
          </cell>
          <cell r="Y98" t="str">
            <v>x</v>
          </cell>
        </row>
        <row r="99">
          <cell r="J99" t="str">
            <v>x</v>
          </cell>
          <cell r="L99" t="str">
            <v>x</v>
          </cell>
          <cell r="Q99" t="str">
            <v>x</v>
          </cell>
          <cell r="S99" t="str">
            <v>x</v>
          </cell>
          <cell r="X99" t="str">
            <v>x</v>
          </cell>
          <cell r="Z99" t="str">
            <v>x</v>
          </cell>
        </row>
        <row r="100">
          <cell r="G100" t="str">
            <v>x</v>
          </cell>
          <cell r="H100" t="str">
            <v>x</v>
          </cell>
          <cell r="I100" t="str">
            <v>x</v>
          </cell>
          <cell r="J100" t="str">
            <v>x</v>
          </cell>
          <cell r="K100" t="str">
            <v>x</v>
          </cell>
          <cell r="L100" t="str">
            <v>x</v>
          </cell>
          <cell r="N100" t="str">
            <v>x</v>
          </cell>
          <cell r="O100" t="str">
            <v>x</v>
          </cell>
          <cell r="P100" t="str">
            <v>x</v>
          </cell>
          <cell r="Q100" t="str">
            <v>x</v>
          </cell>
          <cell r="R100" t="str">
            <v>x</v>
          </cell>
          <cell r="S100" t="str">
            <v>x</v>
          </cell>
          <cell r="U100" t="str">
            <v>x</v>
          </cell>
          <cell r="V100" t="str">
            <v>x</v>
          </cell>
          <cell r="W100" t="str">
            <v>x</v>
          </cell>
          <cell r="X100" t="str">
            <v>x</v>
          </cell>
          <cell r="Y100" t="str">
            <v>x</v>
          </cell>
          <cell r="Z100" t="str">
            <v>x</v>
          </cell>
        </row>
        <row r="101">
          <cell r="I101" t="str">
            <v>x</v>
          </cell>
          <cell r="J101" t="str">
            <v>x</v>
          </cell>
          <cell r="K101" t="str">
            <v>x</v>
          </cell>
          <cell r="P101" t="str">
            <v>x</v>
          </cell>
          <cell r="Q101" t="str">
            <v>x</v>
          </cell>
          <cell r="R101" t="str">
            <v>x</v>
          </cell>
          <cell r="W101" t="str">
            <v>x</v>
          </cell>
          <cell r="X101" t="str">
            <v>x</v>
          </cell>
          <cell r="Y101" t="str">
            <v>x</v>
          </cell>
        </row>
        <row r="102">
          <cell r="J102" t="str">
            <v>x</v>
          </cell>
          <cell r="L102" t="str">
            <v>x</v>
          </cell>
          <cell r="Q102" t="str">
            <v>x</v>
          </cell>
          <cell r="S102" t="str">
            <v>x</v>
          </cell>
          <cell r="X102" t="str">
            <v>x</v>
          </cell>
          <cell r="Z102" t="str">
            <v>x</v>
          </cell>
        </row>
        <row r="104">
          <cell r="I104" t="str">
            <v>x</v>
          </cell>
          <cell r="J104" t="str">
            <v>x</v>
          </cell>
          <cell r="K104" t="str">
            <v>x</v>
          </cell>
          <cell r="P104" t="str">
            <v>x</v>
          </cell>
          <cell r="Q104" t="str">
            <v>x</v>
          </cell>
          <cell r="R104" t="str">
            <v>x</v>
          </cell>
          <cell r="W104" t="str">
            <v>x</v>
          </cell>
          <cell r="X104" t="str">
            <v>x</v>
          </cell>
          <cell r="Y104" t="str">
            <v>x</v>
          </cell>
        </row>
        <row r="105">
          <cell r="J105" t="str">
            <v>x</v>
          </cell>
          <cell r="L105" t="str">
            <v>x</v>
          </cell>
          <cell r="Q105" t="str">
            <v>x</v>
          </cell>
          <cell r="S105" t="str">
            <v>x</v>
          </cell>
          <cell r="X105" t="str">
            <v>x</v>
          </cell>
          <cell r="Z105" t="str">
            <v>x</v>
          </cell>
        </row>
        <row r="107">
          <cell r="I107" t="str">
            <v>x</v>
          </cell>
          <cell r="J107" t="str">
            <v>x</v>
          </cell>
          <cell r="K107" t="str">
            <v>x</v>
          </cell>
          <cell r="P107" t="str">
            <v>x</v>
          </cell>
          <cell r="Q107" t="str">
            <v>x</v>
          </cell>
          <cell r="R107" t="str">
            <v>x</v>
          </cell>
          <cell r="W107" t="str">
            <v>x</v>
          </cell>
          <cell r="X107" t="str">
            <v>x</v>
          </cell>
          <cell r="Y107" t="str">
            <v>x</v>
          </cell>
        </row>
        <row r="108">
          <cell r="K108" t="str">
            <v>x</v>
          </cell>
          <cell r="L108" t="str">
            <v>x</v>
          </cell>
          <cell r="R108" t="str">
            <v>x</v>
          </cell>
          <cell r="S108" t="str">
            <v>x</v>
          </cell>
          <cell r="Y108" t="str">
            <v>x</v>
          </cell>
          <cell r="Z108" t="str">
            <v>x</v>
          </cell>
        </row>
        <row r="110">
          <cell r="G110" t="str">
            <v>x</v>
          </cell>
          <cell r="H110" t="str">
            <v>x</v>
          </cell>
          <cell r="I110" t="str">
            <v>x</v>
          </cell>
          <cell r="J110" t="str">
            <v>x</v>
          </cell>
          <cell r="K110" t="str">
            <v>x</v>
          </cell>
          <cell r="L110" t="str">
            <v>x</v>
          </cell>
          <cell r="N110" t="str">
            <v>x</v>
          </cell>
          <cell r="O110" t="str">
            <v>x</v>
          </cell>
          <cell r="P110" t="str">
            <v>x</v>
          </cell>
          <cell r="Q110" t="str">
            <v>x</v>
          </cell>
          <cell r="R110" t="str">
            <v>x</v>
          </cell>
          <cell r="S110" t="str">
            <v>x</v>
          </cell>
          <cell r="U110" t="str">
            <v>x</v>
          </cell>
          <cell r="V110" t="str">
            <v>x</v>
          </cell>
          <cell r="W110" t="str">
            <v>x</v>
          </cell>
          <cell r="X110" t="str">
            <v>x</v>
          </cell>
          <cell r="Y110" t="str">
            <v>x</v>
          </cell>
          <cell r="Z110" t="str">
            <v>x</v>
          </cell>
        </row>
        <row r="111">
          <cell r="I111" t="str">
            <v>x</v>
          </cell>
          <cell r="J111" t="str">
            <v>x</v>
          </cell>
          <cell r="K111" t="str">
            <v>x</v>
          </cell>
          <cell r="P111" t="str">
            <v>x</v>
          </cell>
          <cell r="Q111" t="str">
            <v>x</v>
          </cell>
          <cell r="R111" t="str">
            <v>x</v>
          </cell>
          <cell r="W111" t="str">
            <v>x</v>
          </cell>
          <cell r="X111" t="str">
            <v>x</v>
          </cell>
          <cell r="Y111" t="str">
            <v>x</v>
          </cell>
        </row>
        <row r="112">
          <cell r="I112" t="str">
            <v>x</v>
          </cell>
          <cell r="J112" t="str">
            <v>x</v>
          </cell>
          <cell r="K112" t="str">
            <v>x</v>
          </cell>
          <cell r="P112" t="str">
            <v>x</v>
          </cell>
          <cell r="Q112" t="str">
            <v>x</v>
          </cell>
          <cell r="R112" t="str">
            <v>x</v>
          </cell>
          <cell r="W112" t="str">
            <v>x</v>
          </cell>
          <cell r="X112" t="str">
            <v>x</v>
          </cell>
          <cell r="Y112" t="str">
            <v>x</v>
          </cell>
        </row>
        <row r="113">
          <cell r="I113" t="str">
            <v>x</v>
          </cell>
          <cell r="J113" t="str">
            <v>x</v>
          </cell>
          <cell r="K113" t="str">
            <v>x</v>
          </cell>
          <cell r="P113" t="str">
            <v>x</v>
          </cell>
          <cell r="Q113" t="str">
            <v>x</v>
          </cell>
          <cell r="R113" t="str">
            <v>x</v>
          </cell>
          <cell r="W113" t="str">
            <v>x</v>
          </cell>
          <cell r="X113" t="str">
            <v>x</v>
          </cell>
          <cell r="Y113" t="str">
            <v>x</v>
          </cell>
        </row>
        <row r="115">
          <cell r="G115" t="str">
            <v>x</v>
          </cell>
          <cell r="H115" t="str">
            <v>x</v>
          </cell>
          <cell r="I115" t="str">
            <v>x</v>
          </cell>
          <cell r="J115" t="str">
            <v>x</v>
          </cell>
          <cell r="K115" t="str">
            <v>x</v>
          </cell>
          <cell r="L115" t="str">
            <v>x</v>
          </cell>
          <cell r="N115" t="str">
            <v>x</v>
          </cell>
          <cell r="O115" t="str">
            <v>x</v>
          </cell>
          <cell r="P115" t="str">
            <v>x</v>
          </cell>
          <cell r="Q115" t="str">
            <v>x</v>
          </cell>
          <cell r="R115" t="str">
            <v>x</v>
          </cell>
          <cell r="S115" t="str">
            <v>x</v>
          </cell>
          <cell r="U115" t="str">
            <v>x</v>
          </cell>
          <cell r="V115" t="str">
            <v>x</v>
          </cell>
          <cell r="W115" t="str">
            <v>x</v>
          </cell>
          <cell r="X115" t="str">
            <v>x</v>
          </cell>
          <cell r="Y115" t="str">
            <v>x</v>
          </cell>
          <cell r="Z115" t="str">
            <v>x</v>
          </cell>
        </row>
        <row r="116">
          <cell r="I116" t="str">
            <v>x</v>
          </cell>
          <cell r="J116" t="str">
            <v>x</v>
          </cell>
          <cell r="K116" t="str">
            <v>x</v>
          </cell>
          <cell r="P116" t="str">
            <v>x</v>
          </cell>
          <cell r="Q116" t="str">
            <v>x</v>
          </cell>
          <cell r="R116" t="str">
            <v>x</v>
          </cell>
          <cell r="W116" t="str">
            <v>x</v>
          </cell>
          <cell r="X116" t="str">
            <v>x</v>
          </cell>
          <cell r="Y116" t="str">
            <v>x</v>
          </cell>
        </row>
        <row r="117">
          <cell r="I117" t="str">
            <v>x</v>
          </cell>
          <cell r="J117" t="str">
            <v>x</v>
          </cell>
          <cell r="K117" t="str">
            <v>x</v>
          </cell>
          <cell r="L117" t="str">
            <v>x</v>
          </cell>
          <cell r="P117" t="str">
            <v>x</v>
          </cell>
          <cell r="Q117" t="str">
            <v>x</v>
          </cell>
          <cell r="R117" t="str">
            <v>x</v>
          </cell>
          <cell r="S117" t="str">
            <v>x</v>
          </cell>
          <cell r="W117" t="str">
            <v>x</v>
          </cell>
          <cell r="X117" t="str">
            <v>x</v>
          </cell>
          <cell r="Y117" t="str">
            <v>x</v>
          </cell>
          <cell r="Z117" t="str">
            <v>x</v>
          </cell>
        </row>
        <row r="118">
          <cell r="J118" t="str">
            <v>x</v>
          </cell>
          <cell r="L118" t="str">
            <v>x</v>
          </cell>
          <cell r="Q118" t="str">
            <v>x</v>
          </cell>
          <cell r="S118" t="str">
            <v>x</v>
          </cell>
          <cell r="X118" t="str">
            <v>x</v>
          </cell>
          <cell r="Z118" t="str">
            <v>x</v>
          </cell>
        </row>
        <row r="119">
          <cell r="J119" t="str">
            <v>x</v>
          </cell>
          <cell r="L119" t="str">
            <v>x</v>
          </cell>
          <cell r="Q119" t="str">
            <v>x</v>
          </cell>
          <cell r="S119" t="str">
            <v>x</v>
          </cell>
          <cell r="X119" t="str">
            <v>x</v>
          </cell>
          <cell r="Z119" t="str">
            <v>x</v>
          </cell>
        </row>
        <row r="120">
          <cell r="K120" t="str">
            <v>x</v>
          </cell>
          <cell r="L120" t="str">
            <v>x</v>
          </cell>
          <cell r="R120" t="str">
            <v>x</v>
          </cell>
          <cell r="S120" t="str">
            <v>x</v>
          </cell>
          <cell r="Y120" t="str">
            <v>x</v>
          </cell>
          <cell r="Z120" t="str">
            <v>x</v>
          </cell>
        </row>
        <row r="121">
          <cell r="G121" t="str">
            <v>x</v>
          </cell>
          <cell r="H121" t="str">
            <v>x</v>
          </cell>
          <cell r="I121" t="str">
            <v>x</v>
          </cell>
          <cell r="J121" t="str">
            <v>x</v>
          </cell>
          <cell r="K121" t="str">
            <v>x</v>
          </cell>
          <cell r="L121" t="str">
            <v>x</v>
          </cell>
          <cell r="N121" t="str">
            <v>x</v>
          </cell>
          <cell r="O121" t="str">
            <v>x</v>
          </cell>
          <cell r="P121" t="str">
            <v>x</v>
          </cell>
          <cell r="Q121" t="str">
            <v>x</v>
          </cell>
          <cell r="R121" t="str">
            <v>x</v>
          </cell>
          <cell r="S121" t="str">
            <v>x</v>
          </cell>
          <cell r="U121" t="str">
            <v>x</v>
          </cell>
          <cell r="V121" t="str">
            <v>x</v>
          </cell>
          <cell r="W121" t="str">
            <v>x</v>
          </cell>
          <cell r="X121" t="str">
            <v>x</v>
          </cell>
          <cell r="Y121" t="str">
            <v>x</v>
          </cell>
          <cell r="Z121" t="str">
            <v>x</v>
          </cell>
        </row>
        <row r="122">
          <cell r="I122" t="str">
            <v>x</v>
          </cell>
          <cell r="J122" t="str">
            <v>x</v>
          </cell>
          <cell r="K122" t="str">
            <v>x</v>
          </cell>
          <cell r="P122" t="str">
            <v>x</v>
          </cell>
          <cell r="Q122" t="str">
            <v>x</v>
          </cell>
          <cell r="R122" t="str">
            <v>x</v>
          </cell>
          <cell r="W122" t="str">
            <v>x</v>
          </cell>
          <cell r="X122" t="str">
            <v>x</v>
          </cell>
          <cell r="Y122" t="str">
            <v>x</v>
          </cell>
        </row>
        <row r="141">
          <cell r="I141" t="str">
            <v>x</v>
          </cell>
          <cell r="K141" t="str">
            <v>x</v>
          </cell>
          <cell r="L141" t="str">
            <v>x</v>
          </cell>
          <cell r="P141" t="str">
            <v>x</v>
          </cell>
          <cell r="R141" t="str">
            <v>x</v>
          </cell>
          <cell r="S141" t="str">
            <v>x</v>
          </cell>
          <cell r="W141" t="str">
            <v>x</v>
          </cell>
          <cell r="Y141" t="str">
            <v>x</v>
          </cell>
          <cell r="Z141" t="str">
            <v>x</v>
          </cell>
        </row>
        <row r="142">
          <cell r="I142" t="str">
            <v>x</v>
          </cell>
          <cell r="J142" t="str">
            <v>x</v>
          </cell>
          <cell r="L142" t="str">
            <v>x</v>
          </cell>
          <cell r="P142" t="str">
            <v>x</v>
          </cell>
          <cell r="Q142" t="str">
            <v>x</v>
          </cell>
          <cell r="S142" t="str">
            <v>x</v>
          </cell>
          <cell r="W142" t="str">
            <v>x</v>
          </cell>
          <cell r="X142" t="str">
            <v>x</v>
          </cell>
          <cell r="Z142" t="str">
            <v>x</v>
          </cell>
        </row>
        <row r="143">
          <cell r="I143" t="str">
            <v>x</v>
          </cell>
          <cell r="K143" t="str">
            <v>x</v>
          </cell>
          <cell r="L143" t="str">
            <v>x</v>
          </cell>
          <cell r="P143" t="str">
            <v>x</v>
          </cell>
          <cell r="R143" t="str">
            <v>x</v>
          </cell>
          <cell r="S143" t="str">
            <v>x</v>
          </cell>
          <cell r="W143" t="str">
            <v>x</v>
          </cell>
          <cell r="Y143" t="str">
            <v>x</v>
          </cell>
          <cell r="Z143" t="str">
            <v>x</v>
          </cell>
        </row>
        <row r="144">
          <cell r="I144" t="str">
            <v>x</v>
          </cell>
          <cell r="K144" t="str">
            <v>x</v>
          </cell>
          <cell r="L144" t="str">
            <v>x</v>
          </cell>
          <cell r="P144" t="str">
            <v>x</v>
          </cell>
          <cell r="R144" t="str">
            <v>x</v>
          </cell>
          <cell r="S144" t="str">
            <v>x</v>
          </cell>
          <cell r="W144" t="str">
            <v>x</v>
          </cell>
          <cell r="Y144" t="str">
            <v>x</v>
          </cell>
          <cell r="Z144" t="str">
            <v>x</v>
          </cell>
        </row>
        <row r="147">
          <cell r="G147" t="str">
            <v>x</v>
          </cell>
          <cell r="H147" t="str">
            <v>x</v>
          </cell>
          <cell r="I147" t="str">
            <v>x</v>
          </cell>
          <cell r="J147" t="str">
            <v>x</v>
          </cell>
          <cell r="K147" t="str">
            <v>x</v>
          </cell>
          <cell r="L147" t="str">
            <v>x</v>
          </cell>
          <cell r="N147" t="str">
            <v>x</v>
          </cell>
          <cell r="O147" t="str">
            <v>x</v>
          </cell>
          <cell r="P147" t="str">
            <v>x</v>
          </cell>
          <cell r="Q147" t="str">
            <v>x</v>
          </cell>
          <cell r="R147" t="str">
            <v>x</v>
          </cell>
          <cell r="S147" t="str">
            <v>x</v>
          </cell>
          <cell r="U147" t="str">
            <v>x</v>
          </cell>
          <cell r="V147" t="str">
            <v>x</v>
          </cell>
          <cell r="W147" t="str">
            <v>x</v>
          </cell>
          <cell r="X147" t="str">
            <v>x</v>
          </cell>
          <cell r="Y147" t="str">
            <v>x</v>
          </cell>
          <cell r="Z147" t="str">
            <v>x</v>
          </cell>
        </row>
        <row r="148">
          <cell r="I148" t="str">
            <v>x</v>
          </cell>
          <cell r="J148" t="str">
            <v>x</v>
          </cell>
          <cell r="K148" t="str">
            <v>x</v>
          </cell>
          <cell r="P148" t="str">
            <v>x</v>
          </cell>
          <cell r="Q148" t="str">
            <v>x</v>
          </cell>
          <cell r="R148" t="str">
            <v>x</v>
          </cell>
          <cell r="W148" t="str">
            <v>x</v>
          </cell>
          <cell r="X148" t="str">
            <v>x</v>
          </cell>
          <cell r="Y148" t="str">
            <v>x</v>
          </cell>
        </row>
        <row r="149">
          <cell r="J149" t="str">
            <v>x</v>
          </cell>
          <cell r="L149" t="str">
            <v>x</v>
          </cell>
          <cell r="Q149" t="str">
            <v>x</v>
          </cell>
          <cell r="S149" t="str">
            <v>x</v>
          </cell>
          <cell r="X149" t="str">
            <v>x</v>
          </cell>
          <cell r="Z149" t="str">
            <v>x</v>
          </cell>
        </row>
        <row r="150">
          <cell r="G150" t="str">
            <v>x</v>
          </cell>
          <cell r="H150" t="str">
            <v>x</v>
          </cell>
          <cell r="I150" t="str">
            <v>x</v>
          </cell>
          <cell r="J150" t="str">
            <v>x</v>
          </cell>
          <cell r="K150" t="str">
            <v>x</v>
          </cell>
          <cell r="L150" t="str">
            <v>x</v>
          </cell>
          <cell r="N150" t="str">
            <v>x</v>
          </cell>
          <cell r="O150" t="str">
            <v>x</v>
          </cell>
          <cell r="P150" t="str">
            <v>x</v>
          </cell>
          <cell r="Q150" t="str">
            <v>x</v>
          </cell>
          <cell r="R150" t="str">
            <v>x</v>
          </cell>
          <cell r="S150" t="str">
            <v>x</v>
          </cell>
          <cell r="U150" t="str">
            <v>x</v>
          </cell>
          <cell r="V150" t="str">
            <v>x</v>
          </cell>
          <cell r="W150" t="str">
            <v>x</v>
          </cell>
          <cell r="X150" t="str">
            <v>x</v>
          </cell>
          <cell r="Y150" t="str">
            <v>x</v>
          </cell>
          <cell r="Z150" t="str">
            <v>x</v>
          </cell>
        </row>
        <row r="151">
          <cell r="I151" t="str">
            <v>x</v>
          </cell>
          <cell r="J151" t="str">
            <v>x</v>
          </cell>
          <cell r="K151" t="str">
            <v>x</v>
          </cell>
          <cell r="P151" t="str">
            <v>x</v>
          </cell>
          <cell r="Q151" t="str">
            <v>x</v>
          </cell>
          <cell r="R151" t="str">
            <v>x</v>
          </cell>
          <cell r="W151" t="str">
            <v>x</v>
          </cell>
          <cell r="X151" t="str">
            <v>x</v>
          </cell>
          <cell r="Y151" t="str">
            <v>x</v>
          </cell>
        </row>
        <row r="152">
          <cell r="J152" t="str">
            <v>x</v>
          </cell>
          <cell r="L152" t="str">
            <v>x</v>
          </cell>
          <cell r="Q152" t="str">
            <v>x</v>
          </cell>
          <cell r="S152" t="str">
            <v>x</v>
          </cell>
          <cell r="X152" t="str">
            <v>x</v>
          </cell>
          <cell r="Z152" t="str">
            <v>x</v>
          </cell>
        </row>
        <row r="153">
          <cell r="G153" t="str">
            <v>x</v>
          </cell>
          <cell r="H153" t="str">
            <v>x</v>
          </cell>
          <cell r="I153" t="str">
            <v>x</v>
          </cell>
          <cell r="J153" t="str">
            <v>x</v>
          </cell>
          <cell r="K153" t="str">
            <v>x</v>
          </cell>
          <cell r="L153" t="str">
            <v>x</v>
          </cell>
          <cell r="N153" t="str">
            <v>x</v>
          </cell>
          <cell r="O153" t="str">
            <v>x</v>
          </cell>
          <cell r="P153" t="str">
            <v>x</v>
          </cell>
          <cell r="Q153" t="str">
            <v>x</v>
          </cell>
          <cell r="R153" t="str">
            <v>x</v>
          </cell>
          <cell r="S153" t="str">
            <v>x</v>
          </cell>
          <cell r="U153" t="str">
            <v>x</v>
          </cell>
          <cell r="V153" t="str">
            <v>x</v>
          </cell>
          <cell r="W153" t="str">
            <v>x</v>
          </cell>
          <cell r="X153" t="str">
            <v>x</v>
          </cell>
          <cell r="Y153" t="str">
            <v>x</v>
          </cell>
          <cell r="Z153" t="str">
            <v>x</v>
          </cell>
        </row>
        <row r="154">
          <cell r="I154" t="str">
            <v>x</v>
          </cell>
          <cell r="J154" t="str">
            <v>x</v>
          </cell>
          <cell r="K154" t="str">
            <v>x</v>
          </cell>
          <cell r="P154" t="str">
            <v>x</v>
          </cell>
          <cell r="Q154" t="str">
            <v>x</v>
          </cell>
          <cell r="R154" t="str">
            <v>x</v>
          </cell>
          <cell r="W154" t="str">
            <v>x</v>
          </cell>
          <cell r="X154" t="str">
            <v>x</v>
          </cell>
          <cell r="Y154" t="str">
            <v>x</v>
          </cell>
        </row>
        <row r="155">
          <cell r="J155" t="str">
            <v>x</v>
          </cell>
          <cell r="L155" t="str">
            <v>x</v>
          </cell>
          <cell r="Q155" t="str">
            <v>x</v>
          </cell>
          <cell r="S155" t="str">
            <v>x</v>
          </cell>
          <cell r="X155" t="str">
            <v>x</v>
          </cell>
          <cell r="Z155" t="str">
            <v>x</v>
          </cell>
        </row>
        <row r="157">
          <cell r="G157" t="str">
            <v>x</v>
          </cell>
          <cell r="H157" t="str">
            <v>x</v>
          </cell>
          <cell r="I157" t="str">
            <v>x</v>
          </cell>
          <cell r="J157" t="str">
            <v>x</v>
          </cell>
          <cell r="K157" t="str">
            <v>x</v>
          </cell>
          <cell r="L157" t="str">
            <v>x</v>
          </cell>
          <cell r="N157" t="str">
            <v>x</v>
          </cell>
          <cell r="O157" t="str">
            <v>x</v>
          </cell>
          <cell r="P157" t="str">
            <v>x</v>
          </cell>
          <cell r="Q157" t="str">
            <v>x</v>
          </cell>
          <cell r="R157" t="str">
            <v>x</v>
          </cell>
          <cell r="S157" t="str">
            <v>x</v>
          </cell>
          <cell r="U157" t="str">
            <v>x</v>
          </cell>
          <cell r="V157" t="str">
            <v>x</v>
          </cell>
          <cell r="W157" t="str">
            <v>x</v>
          </cell>
          <cell r="X157" t="str">
            <v>x</v>
          </cell>
          <cell r="Y157" t="str">
            <v>x</v>
          </cell>
          <cell r="Z157" t="str">
            <v>x</v>
          </cell>
        </row>
        <row r="158">
          <cell r="I158" t="str">
            <v>x</v>
          </cell>
          <cell r="J158" t="str">
            <v>x</v>
          </cell>
          <cell r="K158" t="str">
            <v>x</v>
          </cell>
          <cell r="P158" t="str">
            <v>x</v>
          </cell>
          <cell r="Q158" t="str">
            <v>x</v>
          </cell>
          <cell r="R158" t="str">
            <v>x</v>
          </cell>
          <cell r="W158" t="str">
            <v>x</v>
          </cell>
          <cell r="X158" t="str">
            <v>x</v>
          </cell>
          <cell r="Y158" t="str">
            <v>x</v>
          </cell>
        </row>
        <row r="159">
          <cell r="J159" t="str">
            <v>x</v>
          </cell>
          <cell r="L159" t="str">
            <v>x</v>
          </cell>
          <cell r="Q159" t="str">
            <v>x</v>
          </cell>
          <cell r="S159" t="str">
            <v>x</v>
          </cell>
          <cell r="X159" t="str">
            <v>x</v>
          </cell>
          <cell r="Z159" t="str">
            <v>x</v>
          </cell>
        </row>
        <row r="160">
          <cell r="G160" t="str">
            <v>x</v>
          </cell>
          <cell r="H160" t="str">
            <v>x</v>
          </cell>
          <cell r="I160" t="str">
            <v>x</v>
          </cell>
          <cell r="J160" t="str">
            <v>x</v>
          </cell>
          <cell r="K160" t="str">
            <v>x</v>
          </cell>
          <cell r="L160" t="str">
            <v>x</v>
          </cell>
          <cell r="N160" t="str">
            <v>x</v>
          </cell>
          <cell r="O160" t="str">
            <v>x</v>
          </cell>
          <cell r="P160" t="str">
            <v>x</v>
          </cell>
          <cell r="Q160" t="str">
            <v>x</v>
          </cell>
          <cell r="R160" t="str">
            <v>x</v>
          </cell>
          <cell r="S160" t="str">
            <v>x</v>
          </cell>
          <cell r="U160" t="str">
            <v>x</v>
          </cell>
          <cell r="V160" t="str">
            <v>x</v>
          </cell>
          <cell r="W160" t="str">
            <v>x</v>
          </cell>
          <cell r="X160" t="str">
            <v>x</v>
          </cell>
          <cell r="Y160" t="str">
            <v>x</v>
          </cell>
          <cell r="Z160" t="str">
            <v>x</v>
          </cell>
        </row>
        <row r="161">
          <cell r="I161" t="str">
            <v>x</v>
          </cell>
          <cell r="J161" t="str">
            <v>x</v>
          </cell>
          <cell r="K161" t="str">
            <v>x</v>
          </cell>
          <cell r="P161" t="str">
            <v>x</v>
          </cell>
          <cell r="Q161" t="str">
            <v>x</v>
          </cell>
          <cell r="R161" t="str">
            <v>x</v>
          </cell>
          <cell r="W161" t="str">
            <v>x</v>
          </cell>
          <cell r="X161" t="str">
            <v>x</v>
          </cell>
          <cell r="Y161" t="str">
            <v>x</v>
          </cell>
        </row>
        <row r="162">
          <cell r="J162" t="str">
            <v>x</v>
          </cell>
          <cell r="L162" t="str">
            <v>x</v>
          </cell>
          <cell r="Q162" t="str">
            <v>x</v>
          </cell>
          <cell r="S162" t="str">
            <v>x</v>
          </cell>
          <cell r="X162" t="str">
            <v>x</v>
          </cell>
          <cell r="Z162" t="str">
            <v>x</v>
          </cell>
        </row>
        <row r="163">
          <cell r="G163" t="str">
            <v>x</v>
          </cell>
          <cell r="H163" t="str">
            <v>x</v>
          </cell>
          <cell r="I163" t="str">
            <v>x</v>
          </cell>
          <cell r="J163" t="str">
            <v>x</v>
          </cell>
          <cell r="K163" t="str">
            <v>x</v>
          </cell>
          <cell r="L163" t="str">
            <v>x</v>
          </cell>
          <cell r="N163" t="str">
            <v>x</v>
          </cell>
          <cell r="O163" t="str">
            <v>x</v>
          </cell>
          <cell r="P163" t="str">
            <v>x</v>
          </cell>
          <cell r="Q163" t="str">
            <v>x</v>
          </cell>
          <cell r="R163" t="str">
            <v>x</v>
          </cell>
          <cell r="S163" t="str">
            <v>x</v>
          </cell>
          <cell r="U163" t="str">
            <v>x</v>
          </cell>
          <cell r="V163" t="str">
            <v>x</v>
          </cell>
          <cell r="W163" t="str">
            <v>x</v>
          </cell>
          <cell r="X163" t="str">
            <v>x</v>
          </cell>
          <cell r="Y163" t="str">
            <v>x</v>
          </cell>
          <cell r="Z163" t="str">
            <v>x</v>
          </cell>
        </row>
        <row r="164">
          <cell r="I164" t="str">
            <v>x</v>
          </cell>
          <cell r="J164" t="str">
            <v>x</v>
          </cell>
          <cell r="K164" t="str">
            <v>x</v>
          </cell>
          <cell r="P164" t="str">
            <v>x</v>
          </cell>
          <cell r="Q164" t="str">
            <v>x</v>
          </cell>
          <cell r="R164" t="str">
            <v>x</v>
          </cell>
          <cell r="W164" t="str">
            <v>x</v>
          </cell>
          <cell r="X164" t="str">
            <v>x</v>
          </cell>
          <cell r="Y164" t="str">
            <v>x</v>
          </cell>
        </row>
        <row r="165">
          <cell r="J165" t="str">
            <v>x</v>
          </cell>
          <cell r="L165" t="str">
            <v>x</v>
          </cell>
          <cell r="Q165" t="str">
            <v>x</v>
          </cell>
          <cell r="S165" t="str">
            <v>x</v>
          </cell>
          <cell r="X165" t="str">
            <v>x</v>
          </cell>
          <cell r="Z165" t="str">
            <v>x</v>
          </cell>
        </row>
        <row r="167">
          <cell r="I167" t="str">
            <v>x</v>
          </cell>
          <cell r="J167" t="str">
            <v>x</v>
          </cell>
          <cell r="K167" t="str">
            <v>x</v>
          </cell>
          <cell r="P167" t="str">
            <v>x</v>
          </cell>
          <cell r="Q167" t="str">
            <v>x</v>
          </cell>
          <cell r="R167" t="str">
            <v>x</v>
          </cell>
          <cell r="W167" t="str">
            <v>x</v>
          </cell>
          <cell r="X167" t="str">
            <v>x</v>
          </cell>
          <cell r="Y167" t="str">
            <v>x</v>
          </cell>
        </row>
        <row r="168">
          <cell r="J168" t="str">
            <v>x</v>
          </cell>
          <cell r="L168" t="str">
            <v>x</v>
          </cell>
          <cell r="Q168" t="str">
            <v>x</v>
          </cell>
          <cell r="S168" t="str">
            <v>x</v>
          </cell>
          <cell r="X168" t="str">
            <v>x</v>
          </cell>
          <cell r="Z168" t="str">
            <v>x</v>
          </cell>
        </row>
        <row r="170">
          <cell r="I170" t="str">
            <v>x</v>
          </cell>
          <cell r="J170" t="str">
            <v>x</v>
          </cell>
          <cell r="K170" t="str">
            <v>x</v>
          </cell>
          <cell r="P170" t="str">
            <v>x</v>
          </cell>
          <cell r="Q170" t="str">
            <v>x</v>
          </cell>
          <cell r="R170" t="str">
            <v>x</v>
          </cell>
          <cell r="W170" t="str">
            <v>x</v>
          </cell>
          <cell r="X170" t="str">
            <v>x</v>
          </cell>
          <cell r="Y170" t="str">
            <v>x</v>
          </cell>
        </row>
        <row r="171">
          <cell r="K171" t="str">
            <v>x</v>
          </cell>
          <cell r="L171" t="str">
            <v>x</v>
          </cell>
          <cell r="R171" t="str">
            <v>x</v>
          </cell>
          <cell r="S171" t="str">
            <v>x</v>
          </cell>
          <cell r="Y171" t="str">
            <v>x</v>
          </cell>
          <cell r="Z171" t="str">
            <v>x</v>
          </cell>
        </row>
        <row r="173">
          <cell r="G173" t="str">
            <v>x</v>
          </cell>
          <cell r="H173" t="str">
            <v>x</v>
          </cell>
          <cell r="I173" t="str">
            <v>x</v>
          </cell>
          <cell r="J173" t="str">
            <v>x</v>
          </cell>
          <cell r="K173" t="str">
            <v>x</v>
          </cell>
          <cell r="L173" t="str">
            <v>x</v>
          </cell>
          <cell r="N173" t="str">
            <v>x</v>
          </cell>
          <cell r="O173" t="str">
            <v>x</v>
          </cell>
          <cell r="P173" t="str">
            <v>x</v>
          </cell>
          <cell r="Q173" t="str">
            <v>x</v>
          </cell>
          <cell r="R173" t="str">
            <v>x</v>
          </cell>
          <cell r="S173" t="str">
            <v>x</v>
          </cell>
          <cell r="U173" t="str">
            <v>x</v>
          </cell>
          <cell r="V173" t="str">
            <v>x</v>
          </cell>
          <cell r="W173" t="str">
            <v>x</v>
          </cell>
          <cell r="X173" t="str">
            <v>x</v>
          </cell>
          <cell r="Y173" t="str">
            <v>x</v>
          </cell>
          <cell r="Z173" t="str">
            <v>x</v>
          </cell>
        </row>
        <row r="174">
          <cell r="I174" t="str">
            <v>x</v>
          </cell>
          <cell r="J174" t="str">
            <v>x</v>
          </cell>
          <cell r="K174" t="str">
            <v>x</v>
          </cell>
          <cell r="P174" t="str">
            <v>x</v>
          </cell>
          <cell r="Q174" t="str">
            <v>x</v>
          </cell>
          <cell r="R174" t="str">
            <v>x</v>
          </cell>
          <cell r="W174" t="str">
            <v>x</v>
          </cell>
          <cell r="X174" t="str">
            <v>x</v>
          </cell>
          <cell r="Y174" t="str">
            <v>x</v>
          </cell>
        </row>
        <row r="175">
          <cell r="I175" t="str">
            <v>x</v>
          </cell>
          <cell r="J175" t="str">
            <v>x</v>
          </cell>
          <cell r="K175" t="str">
            <v>x</v>
          </cell>
          <cell r="P175" t="str">
            <v>x</v>
          </cell>
          <cell r="Q175" t="str">
            <v>x</v>
          </cell>
          <cell r="R175" t="str">
            <v>x</v>
          </cell>
          <cell r="W175" t="str">
            <v>x</v>
          </cell>
          <cell r="X175" t="str">
            <v>x</v>
          </cell>
          <cell r="Y175" t="str">
            <v>x</v>
          </cell>
        </row>
        <row r="176">
          <cell r="I176" t="str">
            <v>x</v>
          </cell>
          <cell r="J176" t="str">
            <v>x</v>
          </cell>
          <cell r="K176" t="str">
            <v>x</v>
          </cell>
          <cell r="P176" t="str">
            <v>x</v>
          </cell>
          <cell r="Q176" t="str">
            <v>x</v>
          </cell>
          <cell r="R176" t="str">
            <v>x</v>
          </cell>
          <cell r="W176" t="str">
            <v>x</v>
          </cell>
          <cell r="X176" t="str">
            <v>x</v>
          </cell>
          <cell r="Y176" t="str">
            <v>x</v>
          </cell>
        </row>
        <row r="178">
          <cell r="G178" t="str">
            <v>x</v>
          </cell>
          <cell r="H178" t="str">
            <v>x</v>
          </cell>
          <cell r="I178" t="str">
            <v>x</v>
          </cell>
          <cell r="J178" t="str">
            <v>x</v>
          </cell>
          <cell r="K178" t="str">
            <v>x</v>
          </cell>
          <cell r="L178" t="str">
            <v>x</v>
          </cell>
          <cell r="N178" t="str">
            <v>x</v>
          </cell>
          <cell r="O178" t="str">
            <v>x</v>
          </cell>
          <cell r="P178" t="str">
            <v>x</v>
          </cell>
          <cell r="Q178" t="str">
            <v>x</v>
          </cell>
          <cell r="R178" t="str">
            <v>x</v>
          </cell>
          <cell r="S178" t="str">
            <v>x</v>
          </cell>
          <cell r="U178" t="str">
            <v>x</v>
          </cell>
          <cell r="V178" t="str">
            <v>x</v>
          </cell>
          <cell r="W178" t="str">
            <v>x</v>
          </cell>
          <cell r="X178" t="str">
            <v>x</v>
          </cell>
          <cell r="Y178" t="str">
            <v>x</v>
          </cell>
          <cell r="Z178" t="str">
            <v>x</v>
          </cell>
        </row>
        <row r="179">
          <cell r="I179" t="str">
            <v>x</v>
          </cell>
          <cell r="J179" t="str">
            <v>x</v>
          </cell>
          <cell r="K179" t="str">
            <v>x</v>
          </cell>
          <cell r="P179" t="str">
            <v>x</v>
          </cell>
          <cell r="Q179" t="str">
            <v>x</v>
          </cell>
          <cell r="R179" t="str">
            <v>x</v>
          </cell>
          <cell r="W179" t="str">
            <v>x</v>
          </cell>
          <cell r="X179" t="str">
            <v>x</v>
          </cell>
          <cell r="Y179" t="str">
            <v>x</v>
          </cell>
        </row>
        <row r="180">
          <cell r="I180" t="str">
            <v>x</v>
          </cell>
          <cell r="J180" t="str">
            <v>x</v>
          </cell>
          <cell r="K180" t="str">
            <v>x</v>
          </cell>
          <cell r="L180" t="str">
            <v>x</v>
          </cell>
          <cell r="P180" t="str">
            <v>x</v>
          </cell>
          <cell r="Q180" t="str">
            <v>x</v>
          </cell>
          <cell r="R180" t="str">
            <v>x</v>
          </cell>
          <cell r="S180" t="str">
            <v>x</v>
          </cell>
          <cell r="W180" t="str">
            <v>x</v>
          </cell>
          <cell r="X180" t="str">
            <v>x</v>
          </cell>
          <cell r="Y180" t="str">
            <v>x</v>
          </cell>
          <cell r="Z180" t="str">
            <v>x</v>
          </cell>
        </row>
        <row r="181">
          <cell r="J181" t="str">
            <v>x</v>
          </cell>
          <cell r="L181" t="str">
            <v>x</v>
          </cell>
          <cell r="Q181" t="str">
            <v>x</v>
          </cell>
          <cell r="S181" t="str">
            <v>x</v>
          </cell>
          <cell r="X181" t="str">
            <v>x</v>
          </cell>
          <cell r="Z181" t="str">
            <v>x</v>
          </cell>
        </row>
        <row r="182">
          <cell r="J182" t="str">
            <v>x</v>
          </cell>
          <cell r="L182" t="str">
            <v>x</v>
          </cell>
          <cell r="Q182" t="str">
            <v>x</v>
          </cell>
          <cell r="S182" t="str">
            <v>x</v>
          </cell>
          <cell r="X182" t="str">
            <v>x</v>
          </cell>
          <cell r="Z182" t="str">
            <v>x</v>
          </cell>
        </row>
        <row r="183">
          <cell r="K183" t="str">
            <v>x</v>
          </cell>
          <cell r="L183" t="str">
            <v>x</v>
          </cell>
          <cell r="R183" t="str">
            <v>x</v>
          </cell>
          <cell r="S183" t="str">
            <v>x</v>
          </cell>
          <cell r="Y183" t="str">
            <v>x</v>
          </cell>
          <cell r="Z183" t="str">
            <v>x</v>
          </cell>
        </row>
        <row r="184">
          <cell r="G184" t="str">
            <v>x</v>
          </cell>
          <cell r="H184" t="str">
            <v>x</v>
          </cell>
          <cell r="I184" t="str">
            <v>x</v>
          </cell>
          <cell r="J184" t="str">
            <v>x</v>
          </cell>
          <cell r="K184" t="str">
            <v>x</v>
          </cell>
          <cell r="L184" t="str">
            <v>x</v>
          </cell>
          <cell r="N184" t="str">
            <v>x</v>
          </cell>
          <cell r="O184" t="str">
            <v>x</v>
          </cell>
          <cell r="P184" t="str">
            <v>x</v>
          </cell>
          <cell r="Q184" t="str">
            <v>x</v>
          </cell>
          <cell r="R184" t="str">
            <v>x</v>
          </cell>
          <cell r="S184" t="str">
            <v>x</v>
          </cell>
          <cell r="U184" t="str">
            <v>x</v>
          </cell>
          <cell r="V184" t="str">
            <v>x</v>
          </cell>
          <cell r="W184" t="str">
            <v>x</v>
          </cell>
          <cell r="X184" t="str">
            <v>x</v>
          </cell>
          <cell r="Y184" t="str">
            <v>x</v>
          </cell>
          <cell r="Z184" t="str">
            <v>x</v>
          </cell>
        </row>
        <row r="185">
          <cell r="I185" t="str">
            <v>x</v>
          </cell>
          <cell r="J185" t="str">
            <v>x</v>
          </cell>
          <cell r="K185" t="str">
            <v>x</v>
          </cell>
          <cell r="P185" t="str">
            <v>x</v>
          </cell>
          <cell r="Q185" t="str">
            <v>x</v>
          </cell>
          <cell r="R185" t="str">
            <v>x</v>
          </cell>
          <cell r="W185" t="str">
            <v>x</v>
          </cell>
          <cell r="X185" t="str">
            <v>x</v>
          </cell>
          <cell r="Y185" t="str">
            <v>x</v>
          </cell>
        </row>
        <row r="208">
          <cell r="I208" t="str">
            <v>x</v>
          </cell>
          <cell r="K208" t="str">
            <v>x</v>
          </cell>
          <cell r="L208" t="str">
            <v>x</v>
          </cell>
          <cell r="P208" t="str">
            <v>x</v>
          </cell>
          <cell r="R208" t="str">
            <v>x</v>
          </cell>
          <cell r="S208" t="str">
            <v>x</v>
          </cell>
          <cell r="W208" t="str">
            <v>x</v>
          </cell>
          <cell r="Y208" t="str">
            <v>x</v>
          </cell>
          <cell r="Z208" t="str">
            <v>x</v>
          </cell>
        </row>
        <row r="209">
          <cell r="I209" t="str">
            <v>x</v>
          </cell>
          <cell r="J209" t="str">
            <v>x</v>
          </cell>
          <cell r="L209" t="str">
            <v>x</v>
          </cell>
          <cell r="P209" t="str">
            <v>x</v>
          </cell>
          <cell r="Q209" t="str">
            <v>x</v>
          </cell>
          <cell r="S209" t="str">
            <v>x</v>
          </cell>
          <cell r="W209" t="str">
            <v>x</v>
          </cell>
          <cell r="X209" t="str">
            <v>x</v>
          </cell>
          <cell r="Z209" t="str">
            <v>x</v>
          </cell>
        </row>
        <row r="210">
          <cell r="I210" t="str">
            <v>x</v>
          </cell>
          <cell r="K210" t="str">
            <v>x</v>
          </cell>
          <cell r="L210" t="str">
            <v>x</v>
          </cell>
          <cell r="P210" t="str">
            <v>x</v>
          </cell>
          <cell r="R210" t="str">
            <v>x</v>
          </cell>
          <cell r="S210" t="str">
            <v>x</v>
          </cell>
          <cell r="W210" t="str">
            <v>x</v>
          </cell>
          <cell r="Y210" t="str">
            <v>x</v>
          </cell>
          <cell r="Z210" t="str">
            <v>x</v>
          </cell>
        </row>
        <row r="211">
          <cell r="I211" t="str">
            <v>x</v>
          </cell>
          <cell r="K211" t="str">
            <v>x</v>
          </cell>
          <cell r="L211" t="str">
            <v>x</v>
          </cell>
          <cell r="P211" t="str">
            <v>x</v>
          </cell>
          <cell r="R211" t="str">
            <v>x</v>
          </cell>
          <cell r="S211" t="str">
            <v>x</v>
          </cell>
          <cell r="W211" t="str">
            <v>x</v>
          </cell>
          <cell r="Y211" t="str">
            <v>x</v>
          </cell>
          <cell r="Z211" t="str">
            <v>x</v>
          </cell>
        </row>
        <row r="214">
          <cell r="G214" t="str">
            <v>x</v>
          </cell>
          <cell r="H214" t="str">
            <v>x</v>
          </cell>
          <cell r="I214" t="str">
            <v>x</v>
          </cell>
          <cell r="J214" t="str">
            <v>x</v>
          </cell>
          <cell r="K214" t="str">
            <v>x</v>
          </cell>
          <cell r="L214" t="str">
            <v>x</v>
          </cell>
          <cell r="N214" t="str">
            <v>x</v>
          </cell>
          <cell r="O214" t="str">
            <v>x</v>
          </cell>
          <cell r="P214" t="str">
            <v>x</v>
          </cell>
          <cell r="Q214" t="str">
            <v>x</v>
          </cell>
          <cell r="R214" t="str">
            <v>x</v>
          </cell>
          <cell r="S214" t="str">
            <v>x</v>
          </cell>
          <cell r="U214" t="str">
            <v>x</v>
          </cell>
          <cell r="V214" t="str">
            <v>x</v>
          </cell>
          <cell r="W214" t="str">
            <v>x</v>
          </cell>
          <cell r="X214" t="str">
            <v>x</v>
          </cell>
          <cell r="Y214" t="str">
            <v>x</v>
          </cell>
          <cell r="Z214" t="str">
            <v>x</v>
          </cell>
        </row>
        <row r="215">
          <cell r="I215" t="str">
            <v>x</v>
          </cell>
          <cell r="J215" t="str">
            <v>x</v>
          </cell>
          <cell r="K215" t="str">
            <v>x</v>
          </cell>
          <cell r="P215" t="str">
            <v>x</v>
          </cell>
          <cell r="Q215" t="str">
            <v>x</v>
          </cell>
          <cell r="R215" t="str">
            <v>x</v>
          </cell>
          <cell r="W215" t="str">
            <v>x</v>
          </cell>
          <cell r="X215" t="str">
            <v>x</v>
          </cell>
          <cell r="Y215" t="str">
            <v>x</v>
          </cell>
        </row>
        <row r="216">
          <cell r="J216" t="str">
            <v>x</v>
          </cell>
          <cell r="L216" t="str">
            <v>x</v>
          </cell>
          <cell r="Q216" t="str">
            <v>x</v>
          </cell>
          <cell r="S216" t="str">
            <v>x</v>
          </cell>
          <cell r="X216" t="str">
            <v>x</v>
          </cell>
          <cell r="Z216" t="str">
            <v>x</v>
          </cell>
        </row>
        <row r="217">
          <cell r="G217" t="str">
            <v>x</v>
          </cell>
          <cell r="H217" t="str">
            <v>x</v>
          </cell>
          <cell r="I217" t="str">
            <v>x</v>
          </cell>
          <cell r="J217" t="str">
            <v>x</v>
          </cell>
          <cell r="K217" t="str">
            <v>x</v>
          </cell>
          <cell r="L217" t="str">
            <v>x</v>
          </cell>
          <cell r="N217" t="str">
            <v>x</v>
          </cell>
          <cell r="O217" t="str">
            <v>x</v>
          </cell>
          <cell r="P217" t="str">
            <v>x</v>
          </cell>
          <cell r="Q217" t="str">
            <v>x</v>
          </cell>
          <cell r="R217" t="str">
            <v>x</v>
          </cell>
          <cell r="S217" t="str">
            <v>x</v>
          </cell>
          <cell r="U217" t="str">
            <v>x</v>
          </cell>
          <cell r="V217" t="str">
            <v>x</v>
          </cell>
          <cell r="W217" t="str">
            <v>x</v>
          </cell>
          <cell r="X217" t="str">
            <v>x</v>
          </cell>
          <cell r="Y217" t="str">
            <v>x</v>
          </cell>
          <cell r="Z217" t="str">
            <v>x</v>
          </cell>
        </row>
        <row r="218">
          <cell r="I218" t="str">
            <v>x</v>
          </cell>
          <cell r="J218" t="str">
            <v>x</v>
          </cell>
          <cell r="K218" t="str">
            <v>x</v>
          </cell>
          <cell r="P218" t="str">
            <v>x</v>
          </cell>
          <cell r="Q218" t="str">
            <v>x</v>
          </cell>
          <cell r="R218" t="str">
            <v>x</v>
          </cell>
          <cell r="W218" t="str">
            <v>x</v>
          </cell>
          <cell r="X218" t="str">
            <v>x</v>
          </cell>
          <cell r="Y218" t="str">
            <v>x</v>
          </cell>
        </row>
        <row r="219">
          <cell r="J219" t="str">
            <v>x</v>
          </cell>
          <cell r="L219" t="str">
            <v>x</v>
          </cell>
          <cell r="Q219" t="str">
            <v>x</v>
          </cell>
          <cell r="S219" t="str">
            <v>x</v>
          </cell>
          <cell r="X219" t="str">
            <v>x</v>
          </cell>
          <cell r="Z219" t="str">
            <v>x</v>
          </cell>
        </row>
        <row r="220">
          <cell r="G220" t="str">
            <v>x</v>
          </cell>
          <cell r="H220" t="str">
            <v>x</v>
          </cell>
          <cell r="I220" t="str">
            <v>x</v>
          </cell>
          <cell r="J220" t="str">
            <v>x</v>
          </cell>
          <cell r="K220" t="str">
            <v>x</v>
          </cell>
          <cell r="L220" t="str">
            <v>x</v>
          </cell>
          <cell r="N220" t="str">
            <v>x</v>
          </cell>
          <cell r="O220" t="str">
            <v>x</v>
          </cell>
          <cell r="P220" t="str">
            <v>x</v>
          </cell>
          <cell r="Q220" t="str">
            <v>x</v>
          </cell>
          <cell r="R220" t="str">
            <v>x</v>
          </cell>
          <cell r="S220" t="str">
            <v>x</v>
          </cell>
          <cell r="U220" t="str">
            <v>x</v>
          </cell>
          <cell r="V220" t="str">
            <v>x</v>
          </cell>
          <cell r="W220" t="str">
            <v>x</v>
          </cell>
          <cell r="X220" t="str">
            <v>x</v>
          </cell>
          <cell r="Y220" t="str">
            <v>x</v>
          </cell>
          <cell r="Z220" t="str">
            <v>x</v>
          </cell>
        </row>
        <row r="221">
          <cell r="I221" t="str">
            <v>x</v>
          </cell>
          <cell r="J221" t="str">
            <v>x</v>
          </cell>
          <cell r="K221" t="str">
            <v>x</v>
          </cell>
          <cell r="P221" t="str">
            <v>x</v>
          </cell>
          <cell r="Q221" t="str">
            <v>x</v>
          </cell>
          <cell r="R221" t="str">
            <v>x</v>
          </cell>
          <cell r="W221" t="str">
            <v>x</v>
          </cell>
          <cell r="X221" t="str">
            <v>x</v>
          </cell>
          <cell r="Y221" t="str">
            <v>x</v>
          </cell>
        </row>
        <row r="222">
          <cell r="J222" t="str">
            <v>x</v>
          </cell>
          <cell r="L222" t="str">
            <v>x</v>
          </cell>
          <cell r="Q222" t="str">
            <v>x</v>
          </cell>
          <cell r="S222" t="str">
            <v>x</v>
          </cell>
          <cell r="X222" t="str">
            <v>x</v>
          </cell>
          <cell r="Z222" t="str">
            <v>x</v>
          </cell>
        </row>
        <row r="224">
          <cell r="G224" t="str">
            <v>x</v>
          </cell>
          <cell r="H224" t="str">
            <v>x</v>
          </cell>
          <cell r="I224" t="str">
            <v>x</v>
          </cell>
          <cell r="J224" t="str">
            <v>x</v>
          </cell>
          <cell r="K224" t="str">
            <v>x</v>
          </cell>
          <cell r="L224" t="str">
            <v>x</v>
          </cell>
          <cell r="N224" t="str">
            <v>x</v>
          </cell>
          <cell r="O224" t="str">
            <v>x</v>
          </cell>
          <cell r="P224" t="str">
            <v>x</v>
          </cell>
          <cell r="Q224" t="str">
            <v>x</v>
          </cell>
          <cell r="R224" t="str">
            <v>x</v>
          </cell>
          <cell r="S224" t="str">
            <v>x</v>
          </cell>
          <cell r="U224" t="str">
            <v>x</v>
          </cell>
          <cell r="V224" t="str">
            <v>x</v>
          </cell>
          <cell r="W224" t="str">
            <v>x</v>
          </cell>
          <cell r="X224" t="str">
            <v>x</v>
          </cell>
          <cell r="Y224" t="str">
            <v>x</v>
          </cell>
          <cell r="Z224" t="str">
            <v>x</v>
          </cell>
        </row>
        <row r="225">
          <cell r="I225" t="str">
            <v>x</v>
          </cell>
          <cell r="J225" t="str">
            <v>x</v>
          </cell>
          <cell r="K225" t="str">
            <v>x</v>
          </cell>
          <cell r="P225" t="str">
            <v>x</v>
          </cell>
          <cell r="Q225" t="str">
            <v>x</v>
          </cell>
          <cell r="R225" t="str">
            <v>x</v>
          </cell>
          <cell r="W225" t="str">
            <v>x</v>
          </cell>
          <cell r="X225" t="str">
            <v>x</v>
          </cell>
          <cell r="Y225" t="str">
            <v>x</v>
          </cell>
        </row>
        <row r="226">
          <cell r="J226" t="str">
            <v>x</v>
          </cell>
          <cell r="L226" t="str">
            <v>x</v>
          </cell>
          <cell r="Q226" t="str">
            <v>x</v>
          </cell>
          <cell r="S226" t="str">
            <v>x</v>
          </cell>
          <cell r="X226" t="str">
            <v>x</v>
          </cell>
          <cell r="Z226" t="str">
            <v>x</v>
          </cell>
        </row>
        <row r="227">
          <cell r="G227" t="str">
            <v>x</v>
          </cell>
          <cell r="H227" t="str">
            <v>x</v>
          </cell>
          <cell r="I227" t="str">
            <v>x</v>
          </cell>
          <cell r="J227" t="str">
            <v>x</v>
          </cell>
          <cell r="K227" t="str">
            <v>x</v>
          </cell>
          <cell r="L227" t="str">
            <v>x</v>
          </cell>
          <cell r="N227" t="str">
            <v>x</v>
          </cell>
          <cell r="O227" t="str">
            <v>x</v>
          </cell>
          <cell r="P227" t="str">
            <v>x</v>
          </cell>
          <cell r="Q227" t="str">
            <v>x</v>
          </cell>
          <cell r="R227" t="str">
            <v>x</v>
          </cell>
          <cell r="S227" t="str">
            <v>x</v>
          </cell>
          <cell r="U227" t="str">
            <v>x</v>
          </cell>
          <cell r="V227" t="str">
            <v>x</v>
          </cell>
          <cell r="W227" t="str">
            <v>x</v>
          </cell>
          <cell r="X227" t="str">
            <v>x</v>
          </cell>
          <cell r="Y227" t="str">
            <v>x</v>
          </cell>
          <cell r="Z227" t="str">
            <v>x</v>
          </cell>
        </row>
        <row r="228">
          <cell r="I228" t="str">
            <v>x</v>
          </cell>
          <cell r="J228" t="str">
            <v>x</v>
          </cell>
          <cell r="K228" t="str">
            <v>x</v>
          </cell>
          <cell r="P228" t="str">
            <v>x</v>
          </cell>
          <cell r="Q228" t="str">
            <v>x</v>
          </cell>
          <cell r="R228" t="str">
            <v>x</v>
          </cell>
          <cell r="W228" t="str">
            <v>x</v>
          </cell>
          <cell r="X228" t="str">
            <v>x</v>
          </cell>
          <cell r="Y228" t="str">
            <v>x</v>
          </cell>
        </row>
        <row r="229">
          <cell r="J229" t="str">
            <v>x</v>
          </cell>
          <cell r="L229" t="str">
            <v>x</v>
          </cell>
          <cell r="Q229" t="str">
            <v>x</v>
          </cell>
          <cell r="S229" t="str">
            <v>x</v>
          </cell>
          <cell r="X229" t="str">
            <v>x</v>
          </cell>
          <cell r="Z229" t="str">
            <v>x</v>
          </cell>
        </row>
        <row r="230">
          <cell r="G230" t="str">
            <v>x</v>
          </cell>
          <cell r="H230" t="str">
            <v>x</v>
          </cell>
          <cell r="I230" t="str">
            <v>x</v>
          </cell>
          <cell r="J230" t="str">
            <v>x</v>
          </cell>
          <cell r="K230" t="str">
            <v>x</v>
          </cell>
          <cell r="L230" t="str">
            <v>x</v>
          </cell>
          <cell r="N230" t="str">
            <v>x</v>
          </cell>
          <cell r="O230" t="str">
            <v>x</v>
          </cell>
          <cell r="P230" t="str">
            <v>x</v>
          </cell>
          <cell r="Q230" t="str">
            <v>x</v>
          </cell>
          <cell r="R230" t="str">
            <v>x</v>
          </cell>
          <cell r="S230" t="str">
            <v>x</v>
          </cell>
          <cell r="U230" t="str">
            <v>x</v>
          </cell>
          <cell r="V230" t="str">
            <v>x</v>
          </cell>
          <cell r="W230" t="str">
            <v>x</v>
          </cell>
          <cell r="X230" t="str">
            <v>x</v>
          </cell>
          <cell r="Y230" t="str">
            <v>x</v>
          </cell>
          <cell r="Z230" t="str">
            <v>x</v>
          </cell>
        </row>
        <row r="231">
          <cell r="I231" t="str">
            <v>x</v>
          </cell>
          <cell r="J231" t="str">
            <v>x</v>
          </cell>
          <cell r="K231" t="str">
            <v>x</v>
          </cell>
          <cell r="P231" t="str">
            <v>x</v>
          </cell>
          <cell r="Q231" t="str">
            <v>x</v>
          </cell>
          <cell r="R231" t="str">
            <v>x</v>
          </cell>
          <cell r="W231" t="str">
            <v>x</v>
          </cell>
          <cell r="X231" t="str">
            <v>x</v>
          </cell>
          <cell r="Y231" t="str">
            <v>x</v>
          </cell>
        </row>
        <row r="232">
          <cell r="J232" t="str">
            <v>x</v>
          </cell>
          <cell r="L232" t="str">
            <v>x</v>
          </cell>
          <cell r="Q232" t="str">
            <v>x</v>
          </cell>
          <cell r="S232" t="str">
            <v>x</v>
          </cell>
          <cell r="X232" t="str">
            <v>x</v>
          </cell>
          <cell r="Z232" t="str">
            <v>x</v>
          </cell>
        </row>
        <row r="234">
          <cell r="I234" t="str">
            <v>x</v>
          </cell>
          <cell r="J234" t="str">
            <v>x</v>
          </cell>
          <cell r="K234" t="str">
            <v>x</v>
          </cell>
          <cell r="P234" t="str">
            <v>x</v>
          </cell>
          <cell r="Q234" t="str">
            <v>x</v>
          </cell>
          <cell r="R234" t="str">
            <v>x</v>
          </cell>
          <cell r="W234" t="str">
            <v>x</v>
          </cell>
          <cell r="X234" t="str">
            <v>x</v>
          </cell>
          <cell r="Y234" t="str">
            <v>x</v>
          </cell>
        </row>
        <row r="235">
          <cell r="J235" t="str">
            <v>x</v>
          </cell>
          <cell r="L235" t="str">
            <v>x</v>
          </cell>
          <cell r="Q235" t="str">
            <v>x</v>
          </cell>
          <cell r="S235" t="str">
            <v>x</v>
          </cell>
          <cell r="X235" t="str">
            <v>x</v>
          </cell>
          <cell r="Z235" t="str">
            <v>x</v>
          </cell>
        </row>
        <row r="237">
          <cell r="I237" t="str">
            <v>x</v>
          </cell>
          <cell r="J237" t="str">
            <v>x</v>
          </cell>
          <cell r="K237" t="str">
            <v>x</v>
          </cell>
          <cell r="P237" t="str">
            <v>x</v>
          </cell>
          <cell r="Q237" t="str">
            <v>x</v>
          </cell>
          <cell r="R237" t="str">
            <v>x</v>
          </cell>
          <cell r="W237" t="str">
            <v>x</v>
          </cell>
          <cell r="X237" t="str">
            <v>x</v>
          </cell>
          <cell r="Y237" t="str">
            <v>x</v>
          </cell>
        </row>
        <row r="238">
          <cell r="K238" t="str">
            <v>x</v>
          </cell>
          <cell r="L238" t="str">
            <v>x</v>
          </cell>
          <cell r="R238" t="str">
            <v>x</v>
          </cell>
          <cell r="S238" t="str">
            <v>x</v>
          </cell>
          <cell r="Y238" t="str">
            <v>x</v>
          </cell>
          <cell r="Z238" t="str">
            <v>x</v>
          </cell>
        </row>
        <row r="240">
          <cell r="G240" t="str">
            <v>x</v>
          </cell>
          <cell r="H240" t="str">
            <v>x</v>
          </cell>
          <cell r="I240" t="str">
            <v>x</v>
          </cell>
          <cell r="J240" t="str">
            <v>x</v>
          </cell>
          <cell r="K240" t="str">
            <v>x</v>
          </cell>
          <cell r="L240" t="str">
            <v>x</v>
          </cell>
          <cell r="N240" t="str">
            <v>x</v>
          </cell>
          <cell r="O240" t="str">
            <v>x</v>
          </cell>
          <cell r="P240" t="str">
            <v>x</v>
          </cell>
          <cell r="Q240" t="str">
            <v>x</v>
          </cell>
          <cell r="R240" t="str">
            <v>x</v>
          </cell>
          <cell r="S240" t="str">
            <v>x</v>
          </cell>
          <cell r="U240" t="str">
            <v>x</v>
          </cell>
          <cell r="V240" t="str">
            <v>x</v>
          </cell>
          <cell r="W240" t="str">
            <v>x</v>
          </cell>
          <cell r="X240" t="str">
            <v>x</v>
          </cell>
          <cell r="Y240" t="str">
            <v>x</v>
          </cell>
          <cell r="Z240" t="str">
            <v>x</v>
          </cell>
        </row>
        <row r="241">
          <cell r="I241" t="str">
            <v>x</v>
          </cell>
          <cell r="J241" t="str">
            <v>x</v>
          </cell>
          <cell r="K241" t="str">
            <v>x</v>
          </cell>
          <cell r="P241" t="str">
            <v>x</v>
          </cell>
          <cell r="Q241" t="str">
            <v>x</v>
          </cell>
          <cell r="R241" t="str">
            <v>x</v>
          </cell>
          <cell r="W241" t="str">
            <v>x</v>
          </cell>
          <cell r="X241" t="str">
            <v>x</v>
          </cell>
          <cell r="Y241" t="str">
            <v>x</v>
          </cell>
        </row>
        <row r="242">
          <cell r="I242" t="str">
            <v>x</v>
          </cell>
          <cell r="J242" t="str">
            <v>x</v>
          </cell>
          <cell r="K242" t="str">
            <v>x</v>
          </cell>
          <cell r="P242" t="str">
            <v>x</v>
          </cell>
          <cell r="Q242" t="str">
            <v>x</v>
          </cell>
          <cell r="R242" t="str">
            <v>x</v>
          </cell>
          <cell r="W242" t="str">
            <v>x</v>
          </cell>
          <cell r="X242" t="str">
            <v>x</v>
          </cell>
          <cell r="Y242" t="str">
            <v>x</v>
          </cell>
        </row>
        <row r="243">
          <cell r="I243" t="str">
            <v>x</v>
          </cell>
          <cell r="J243" t="str">
            <v>x</v>
          </cell>
          <cell r="K243" t="str">
            <v>x</v>
          </cell>
          <cell r="P243" t="str">
            <v>x</v>
          </cell>
          <cell r="Q243" t="str">
            <v>x</v>
          </cell>
          <cell r="R243" t="str">
            <v>x</v>
          </cell>
          <cell r="W243" t="str">
            <v>x</v>
          </cell>
          <cell r="X243" t="str">
            <v>x</v>
          </cell>
          <cell r="Y243" t="str">
            <v>x</v>
          </cell>
        </row>
        <row r="245">
          <cell r="G245" t="str">
            <v>x</v>
          </cell>
          <cell r="H245" t="str">
            <v>x</v>
          </cell>
          <cell r="I245" t="str">
            <v>x</v>
          </cell>
          <cell r="J245" t="str">
            <v>x</v>
          </cell>
          <cell r="K245" t="str">
            <v>x</v>
          </cell>
          <cell r="L245" t="str">
            <v>x</v>
          </cell>
          <cell r="N245" t="str">
            <v>x</v>
          </cell>
          <cell r="O245" t="str">
            <v>x</v>
          </cell>
          <cell r="P245" t="str">
            <v>x</v>
          </cell>
          <cell r="Q245" t="str">
            <v>x</v>
          </cell>
          <cell r="R245" t="str">
            <v>x</v>
          </cell>
          <cell r="S245" t="str">
            <v>x</v>
          </cell>
          <cell r="U245" t="str">
            <v>x</v>
          </cell>
          <cell r="V245" t="str">
            <v>x</v>
          </cell>
          <cell r="W245" t="str">
            <v>x</v>
          </cell>
          <cell r="X245" t="str">
            <v>x</v>
          </cell>
          <cell r="Y245" t="str">
            <v>x</v>
          </cell>
          <cell r="Z245" t="str">
            <v>x</v>
          </cell>
        </row>
        <row r="246">
          <cell r="I246" t="str">
            <v>x</v>
          </cell>
          <cell r="J246" t="str">
            <v>x</v>
          </cell>
          <cell r="K246" t="str">
            <v>x</v>
          </cell>
          <cell r="P246" t="str">
            <v>x</v>
          </cell>
          <cell r="Q246" t="str">
            <v>x</v>
          </cell>
          <cell r="R246" t="str">
            <v>x</v>
          </cell>
          <cell r="W246" t="str">
            <v>x</v>
          </cell>
          <cell r="X246" t="str">
            <v>x</v>
          </cell>
          <cell r="Y246" t="str">
            <v>x</v>
          </cell>
        </row>
        <row r="247">
          <cell r="I247" t="str">
            <v>x</v>
          </cell>
          <cell r="J247" t="str">
            <v>x</v>
          </cell>
          <cell r="K247" t="str">
            <v>x</v>
          </cell>
          <cell r="L247" t="str">
            <v>x</v>
          </cell>
          <cell r="P247" t="str">
            <v>x</v>
          </cell>
          <cell r="Q247" t="str">
            <v>x</v>
          </cell>
          <cell r="R247" t="str">
            <v>x</v>
          </cell>
          <cell r="S247" t="str">
            <v>x</v>
          </cell>
          <cell r="W247" t="str">
            <v>x</v>
          </cell>
          <cell r="X247" t="str">
            <v>x</v>
          </cell>
          <cell r="Y247" t="str">
            <v>x</v>
          </cell>
          <cell r="Z247" t="str">
            <v>x</v>
          </cell>
        </row>
        <row r="248">
          <cell r="J248" t="str">
            <v>x</v>
          </cell>
          <cell r="L248" t="str">
            <v>x</v>
          </cell>
          <cell r="Q248" t="str">
            <v>x</v>
          </cell>
          <cell r="S248" t="str">
            <v>x</v>
          </cell>
          <cell r="X248" t="str">
            <v>x</v>
          </cell>
          <cell r="Z248" t="str">
            <v>x</v>
          </cell>
        </row>
        <row r="249">
          <cell r="J249" t="str">
            <v>x</v>
          </cell>
          <cell r="L249" t="str">
            <v>x</v>
          </cell>
          <cell r="Q249" t="str">
            <v>x</v>
          </cell>
          <cell r="S249" t="str">
            <v>x</v>
          </cell>
          <cell r="X249" t="str">
            <v>x</v>
          </cell>
          <cell r="Z249" t="str">
            <v>x</v>
          </cell>
        </row>
        <row r="250">
          <cell r="K250" t="str">
            <v>x</v>
          </cell>
          <cell r="L250" t="str">
            <v>x</v>
          </cell>
          <cell r="R250" t="str">
            <v>x</v>
          </cell>
          <cell r="S250" t="str">
            <v>x</v>
          </cell>
          <cell r="Y250" t="str">
            <v>x</v>
          </cell>
          <cell r="Z250" t="str">
            <v>x</v>
          </cell>
        </row>
        <row r="251">
          <cell r="G251" t="str">
            <v>x</v>
          </cell>
          <cell r="H251" t="str">
            <v>x</v>
          </cell>
          <cell r="I251" t="str">
            <v>x</v>
          </cell>
          <cell r="J251" t="str">
            <v>x</v>
          </cell>
          <cell r="K251" t="str">
            <v>x</v>
          </cell>
          <cell r="L251" t="str">
            <v>x</v>
          </cell>
          <cell r="N251" t="str">
            <v>x</v>
          </cell>
          <cell r="O251" t="str">
            <v>x</v>
          </cell>
          <cell r="P251" t="str">
            <v>x</v>
          </cell>
          <cell r="Q251" t="str">
            <v>x</v>
          </cell>
          <cell r="R251" t="str">
            <v>x</v>
          </cell>
          <cell r="S251" t="str">
            <v>x</v>
          </cell>
          <cell r="U251" t="str">
            <v>x</v>
          </cell>
          <cell r="V251" t="str">
            <v>x</v>
          </cell>
          <cell r="W251" t="str">
            <v>x</v>
          </cell>
          <cell r="X251" t="str">
            <v>x</v>
          </cell>
          <cell r="Y251" t="str">
            <v>x</v>
          </cell>
          <cell r="Z251" t="str">
            <v>x</v>
          </cell>
        </row>
        <row r="252">
          <cell r="I252" t="str">
            <v>x</v>
          </cell>
          <cell r="J252" t="str">
            <v>x</v>
          </cell>
          <cell r="K252" t="str">
            <v>x</v>
          </cell>
          <cell r="P252" t="str">
            <v>x</v>
          </cell>
          <cell r="Q252" t="str">
            <v>x</v>
          </cell>
          <cell r="R252" t="str">
            <v>x</v>
          </cell>
          <cell r="W252" t="str">
            <v>x</v>
          </cell>
          <cell r="X252" t="str">
            <v>x</v>
          </cell>
          <cell r="Y252" t="str">
            <v>x</v>
          </cell>
        </row>
        <row r="276">
          <cell r="I276" t="str">
            <v>x</v>
          </cell>
          <cell r="K276" t="str">
            <v>x</v>
          </cell>
          <cell r="L276" t="str">
            <v>x</v>
          </cell>
          <cell r="P276" t="str">
            <v>x</v>
          </cell>
          <cell r="R276" t="str">
            <v>x</v>
          </cell>
          <cell r="S276" t="str">
            <v>x</v>
          </cell>
          <cell r="W276" t="str">
            <v>x</v>
          </cell>
          <cell r="Y276" t="str">
            <v>x</v>
          </cell>
          <cell r="Z276" t="str">
            <v>x</v>
          </cell>
        </row>
        <row r="277">
          <cell r="I277" t="str">
            <v>x</v>
          </cell>
          <cell r="J277" t="str">
            <v>x</v>
          </cell>
          <cell r="L277" t="str">
            <v>x</v>
          </cell>
          <cell r="P277" t="str">
            <v>x</v>
          </cell>
          <cell r="Q277" t="str">
            <v>x</v>
          </cell>
          <cell r="S277" t="str">
            <v>x</v>
          </cell>
          <cell r="W277" t="str">
            <v>x</v>
          </cell>
          <cell r="X277" t="str">
            <v>x</v>
          </cell>
          <cell r="Z277" t="str">
            <v>x</v>
          </cell>
        </row>
        <row r="278">
          <cell r="I278" t="str">
            <v>x</v>
          </cell>
          <cell r="K278" t="str">
            <v>x</v>
          </cell>
          <cell r="L278" t="str">
            <v>x</v>
          </cell>
          <cell r="P278" t="str">
            <v>x</v>
          </cell>
          <cell r="R278" t="str">
            <v>x</v>
          </cell>
          <cell r="S278" t="str">
            <v>x</v>
          </cell>
          <cell r="W278" t="str">
            <v>x</v>
          </cell>
          <cell r="Y278" t="str">
            <v>x</v>
          </cell>
          <cell r="Z278" t="str">
            <v>x</v>
          </cell>
        </row>
        <row r="279">
          <cell r="I279" t="str">
            <v>x</v>
          </cell>
          <cell r="K279" t="str">
            <v>x</v>
          </cell>
          <cell r="L279" t="str">
            <v>x</v>
          </cell>
          <cell r="P279" t="str">
            <v>x</v>
          </cell>
          <cell r="R279" t="str">
            <v>x</v>
          </cell>
          <cell r="S279" t="str">
            <v>x</v>
          </cell>
          <cell r="W279" t="str">
            <v>x</v>
          </cell>
          <cell r="Y279" t="str">
            <v>x</v>
          </cell>
          <cell r="Z279" t="str">
            <v>x</v>
          </cell>
        </row>
        <row r="282">
          <cell r="G282" t="str">
            <v>x</v>
          </cell>
          <cell r="H282" t="str">
            <v>x</v>
          </cell>
          <cell r="I282" t="str">
            <v>x</v>
          </cell>
          <cell r="J282" t="str">
            <v>x</v>
          </cell>
          <cell r="K282" t="str">
            <v>x</v>
          </cell>
          <cell r="L282" t="str">
            <v>x</v>
          </cell>
          <cell r="N282" t="str">
            <v>x</v>
          </cell>
          <cell r="O282" t="str">
            <v>x</v>
          </cell>
          <cell r="P282" t="str">
            <v>x</v>
          </cell>
          <cell r="Q282" t="str">
            <v>x</v>
          </cell>
          <cell r="R282" t="str">
            <v>x</v>
          </cell>
          <cell r="S282" t="str">
            <v>x</v>
          </cell>
          <cell r="U282" t="str">
            <v>x</v>
          </cell>
          <cell r="V282" t="str">
            <v>x</v>
          </cell>
          <cell r="W282" t="str">
            <v>x</v>
          </cell>
          <cell r="X282" t="str">
            <v>x</v>
          </cell>
          <cell r="Y282" t="str">
            <v>x</v>
          </cell>
          <cell r="Z282" t="str">
            <v>x</v>
          </cell>
        </row>
        <row r="283">
          <cell r="I283" t="str">
            <v>x</v>
          </cell>
          <cell r="J283" t="str">
            <v>x</v>
          </cell>
          <cell r="K283" t="str">
            <v>x</v>
          </cell>
          <cell r="P283" t="str">
            <v>x</v>
          </cell>
          <cell r="Q283" t="str">
            <v>x</v>
          </cell>
          <cell r="R283" t="str">
            <v>x</v>
          </cell>
          <cell r="W283" t="str">
            <v>x</v>
          </cell>
          <cell r="X283" t="str">
            <v>x</v>
          </cell>
          <cell r="Y283" t="str">
            <v>x</v>
          </cell>
        </row>
        <row r="284">
          <cell r="J284" t="str">
            <v>x</v>
          </cell>
          <cell r="L284" t="str">
            <v>x</v>
          </cell>
          <cell r="Q284" t="str">
            <v>x</v>
          </cell>
          <cell r="S284" t="str">
            <v>x</v>
          </cell>
          <cell r="X284" t="str">
            <v>x</v>
          </cell>
          <cell r="Z284" t="str">
            <v>x</v>
          </cell>
        </row>
        <row r="285">
          <cell r="G285" t="str">
            <v>x</v>
          </cell>
          <cell r="H285" t="str">
            <v>x</v>
          </cell>
          <cell r="I285" t="str">
            <v>x</v>
          </cell>
          <cell r="J285" t="str">
            <v>x</v>
          </cell>
          <cell r="K285" t="str">
            <v>x</v>
          </cell>
          <cell r="L285" t="str">
            <v>x</v>
          </cell>
          <cell r="N285" t="str">
            <v>x</v>
          </cell>
          <cell r="O285" t="str">
            <v>x</v>
          </cell>
          <cell r="P285" t="str">
            <v>x</v>
          </cell>
          <cell r="Q285" t="str">
            <v>x</v>
          </cell>
          <cell r="R285" t="str">
            <v>x</v>
          </cell>
          <cell r="S285" t="str">
            <v>x</v>
          </cell>
          <cell r="U285" t="str">
            <v>x</v>
          </cell>
          <cell r="V285" t="str">
            <v>x</v>
          </cell>
          <cell r="W285" t="str">
            <v>x</v>
          </cell>
          <cell r="X285" t="str">
            <v>x</v>
          </cell>
          <cell r="Y285" t="str">
            <v>x</v>
          </cell>
          <cell r="Z285" t="str">
            <v>x</v>
          </cell>
        </row>
        <row r="286">
          <cell r="I286" t="str">
            <v>x</v>
          </cell>
          <cell r="J286" t="str">
            <v>x</v>
          </cell>
          <cell r="K286" t="str">
            <v>x</v>
          </cell>
          <cell r="P286" t="str">
            <v>x</v>
          </cell>
          <cell r="Q286" t="str">
            <v>x</v>
          </cell>
          <cell r="R286" t="str">
            <v>x</v>
          </cell>
          <cell r="W286" t="str">
            <v>x</v>
          </cell>
          <cell r="X286" t="str">
            <v>x</v>
          </cell>
          <cell r="Y286" t="str">
            <v>x</v>
          </cell>
        </row>
        <row r="287">
          <cell r="J287" t="str">
            <v>x</v>
          </cell>
          <cell r="L287" t="str">
            <v>x</v>
          </cell>
          <cell r="Q287" t="str">
            <v>x</v>
          </cell>
          <cell r="S287" t="str">
            <v>x</v>
          </cell>
          <cell r="X287" t="str">
            <v>x</v>
          </cell>
          <cell r="Z287" t="str">
            <v>x</v>
          </cell>
        </row>
        <row r="288">
          <cell r="G288" t="str">
            <v>x</v>
          </cell>
          <cell r="H288" t="str">
            <v>x</v>
          </cell>
          <cell r="I288" t="str">
            <v>x</v>
          </cell>
          <cell r="J288" t="str">
            <v>x</v>
          </cell>
          <cell r="K288" t="str">
            <v>x</v>
          </cell>
          <cell r="L288" t="str">
            <v>x</v>
          </cell>
          <cell r="N288" t="str">
            <v>x</v>
          </cell>
          <cell r="O288" t="str">
            <v>x</v>
          </cell>
          <cell r="P288" t="str">
            <v>x</v>
          </cell>
          <cell r="Q288" t="str">
            <v>x</v>
          </cell>
          <cell r="R288" t="str">
            <v>x</v>
          </cell>
          <cell r="S288" t="str">
            <v>x</v>
          </cell>
          <cell r="U288" t="str">
            <v>x</v>
          </cell>
          <cell r="V288" t="str">
            <v>x</v>
          </cell>
          <cell r="W288" t="str">
            <v>x</v>
          </cell>
          <cell r="X288" t="str">
            <v>x</v>
          </cell>
          <cell r="Y288" t="str">
            <v>x</v>
          </cell>
          <cell r="Z288" t="str">
            <v>x</v>
          </cell>
        </row>
        <row r="289">
          <cell r="I289" t="str">
            <v>x</v>
          </cell>
          <cell r="J289" t="str">
            <v>x</v>
          </cell>
          <cell r="K289" t="str">
            <v>x</v>
          </cell>
          <cell r="P289" t="str">
            <v>x</v>
          </cell>
          <cell r="Q289" t="str">
            <v>x</v>
          </cell>
          <cell r="R289" t="str">
            <v>x</v>
          </cell>
          <cell r="W289" t="str">
            <v>x</v>
          </cell>
          <cell r="X289" t="str">
            <v>x</v>
          </cell>
          <cell r="Y289" t="str">
            <v>x</v>
          </cell>
        </row>
        <row r="290">
          <cell r="J290" t="str">
            <v>x</v>
          </cell>
          <cell r="L290" t="str">
            <v>x</v>
          </cell>
          <cell r="Q290" t="str">
            <v>x</v>
          </cell>
          <cell r="S290" t="str">
            <v>x</v>
          </cell>
          <cell r="X290" t="str">
            <v>x</v>
          </cell>
          <cell r="Z290" t="str">
            <v>x</v>
          </cell>
        </row>
        <row r="292">
          <cell r="G292" t="str">
            <v>x</v>
          </cell>
          <cell r="H292" t="str">
            <v>x</v>
          </cell>
          <cell r="I292" t="str">
            <v>x</v>
          </cell>
          <cell r="J292" t="str">
            <v>x</v>
          </cell>
          <cell r="K292" t="str">
            <v>x</v>
          </cell>
          <cell r="L292" t="str">
            <v>x</v>
          </cell>
          <cell r="N292" t="str">
            <v>x</v>
          </cell>
          <cell r="O292" t="str">
            <v>x</v>
          </cell>
          <cell r="P292" t="str">
            <v>x</v>
          </cell>
          <cell r="Q292" t="str">
            <v>x</v>
          </cell>
          <cell r="R292" t="str">
            <v>x</v>
          </cell>
          <cell r="S292" t="str">
            <v>x</v>
          </cell>
          <cell r="U292" t="str">
            <v>x</v>
          </cell>
          <cell r="V292" t="str">
            <v>x</v>
          </cell>
          <cell r="W292" t="str">
            <v>x</v>
          </cell>
          <cell r="X292" t="str">
            <v>x</v>
          </cell>
          <cell r="Y292" t="str">
            <v>x</v>
          </cell>
          <cell r="Z292" t="str">
            <v>x</v>
          </cell>
        </row>
        <row r="293">
          <cell r="I293" t="str">
            <v>x</v>
          </cell>
          <cell r="J293" t="str">
            <v>x</v>
          </cell>
          <cell r="K293" t="str">
            <v>x</v>
          </cell>
          <cell r="P293" t="str">
            <v>x</v>
          </cell>
          <cell r="Q293" t="str">
            <v>x</v>
          </cell>
          <cell r="R293" t="str">
            <v>x</v>
          </cell>
          <cell r="W293" t="str">
            <v>x</v>
          </cell>
          <cell r="X293" t="str">
            <v>x</v>
          </cell>
          <cell r="Y293" t="str">
            <v>x</v>
          </cell>
        </row>
        <row r="294">
          <cell r="J294" t="str">
            <v>x</v>
          </cell>
          <cell r="L294" t="str">
            <v>x</v>
          </cell>
          <cell r="Q294" t="str">
            <v>x</v>
          </cell>
          <cell r="S294" t="str">
            <v>x</v>
          </cell>
          <cell r="X294" t="str">
            <v>x</v>
          </cell>
          <cell r="Z294" t="str">
            <v>x</v>
          </cell>
        </row>
        <row r="295">
          <cell r="G295" t="str">
            <v>x</v>
          </cell>
          <cell r="H295" t="str">
            <v>x</v>
          </cell>
          <cell r="I295" t="str">
            <v>x</v>
          </cell>
          <cell r="J295" t="str">
            <v>x</v>
          </cell>
          <cell r="K295" t="str">
            <v>x</v>
          </cell>
          <cell r="L295" t="str">
            <v>x</v>
          </cell>
          <cell r="N295" t="str">
            <v>x</v>
          </cell>
          <cell r="O295" t="str">
            <v>x</v>
          </cell>
          <cell r="P295" t="str">
            <v>x</v>
          </cell>
          <cell r="Q295" t="str">
            <v>x</v>
          </cell>
          <cell r="R295" t="str">
            <v>x</v>
          </cell>
          <cell r="S295" t="str">
            <v>x</v>
          </cell>
          <cell r="U295" t="str">
            <v>x</v>
          </cell>
          <cell r="V295" t="str">
            <v>x</v>
          </cell>
          <cell r="W295" t="str">
            <v>x</v>
          </cell>
          <cell r="X295" t="str">
            <v>x</v>
          </cell>
          <cell r="Y295" t="str">
            <v>x</v>
          </cell>
          <cell r="Z295" t="str">
            <v>x</v>
          </cell>
        </row>
        <row r="296">
          <cell r="I296" t="str">
            <v>x</v>
          </cell>
          <cell r="J296" t="str">
            <v>x</v>
          </cell>
          <cell r="K296" t="str">
            <v>x</v>
          </cell>
          <cell r="P296" t="str">
            <v>x</v>
          </cell>
          <cell r="Q296" t="str">
            <v>x</v>
          </cell>
          <cell r="R296" t="str">
            <v>x</v>
          </cell>
          <cell r="W296" t="str">
            <v>x</v>
          </cell>
          <cell r="X296" t="str">
            <v>x</v>
          </cell>
          <cell r="Y296" t="str">
            <v>x</v>
          </cell>
        </row>
        <row r="297">
          <cell r="J297" t="str">
            <v>x</v>
          </cell>
          <cell r="L297" t="str">
            <v>x</v>
          </cell>
          <cell r="Q297" t="str">
            <v>x</v>
          </cell>
          <cell r="S297" t="str">
            <v>x</v>
          </cell>
          <cell r="X297" t="str">
            <v>x</v>
          </cell>
          <cell r="Z297" t="str">
            <v>x</v>
          </cell>
        </row>
        <row r="298">
          <cell r="G298" t="str">
            <v>x</v>
          </cell>
          <cell r="H298" t="str">
            <v>x</v>
          </cell>
          <cell r="I298" t="str">
            <v>x</v>
          </cell>
          <cell r="J298" t="str">
            <v>x</v>
          </cell>
          <cell r="K298" t="str">
            <v>x</v>
          </cell>
          <cell r="L298" t="str">
            <v>x</v>
          </cell>
          <cell r="N298" t="str">
            <v>x</v>
          </cell>
          <cell r="O298" t="str">
            <v>x</v>
          </cell>
          <cell r="P298" t="str">
            <v>x</v>
          </cell>
          <cell r="Q298" t="str">
            <v>x</v>
          </cell>
          <cell r="R298" t="str">
            <v>x</v>
          </cell>
          <cell r="S298" t="str">
            <v>x</v>
          </cell>
          <cell r="U298" t="str">
            <v>x</v>
          </cell>
          <cell r="V298" t="str">
            <v>x</v>
          </cell>
          <cell r="W298" t="str">
            <v>x</v>
          </cell>
          <cell r="X298" t="str">
            <v>x</v>
          </cell>
          <cell r="Y298" t="str">
            <v>x</v>
          </cell>
          <cell r="Z298" t="str">
            <v>x</v>
          </cell>
        </row>
        <row r="299">
          <cell r="I299" t="str">
            <v>x</v>
          </cell>
          <cell r="J299" t="str">
            <v>x</v>
          </cell>
          <cell r="K299" t="str">
            <v>x</v>
          </cell>
          <cell r="P299" t="str">
            <v>x</v>
          </cell>
          <cell r="Q299" t="str">
            <v>x</v>
          </cell>
          <cell r="R299" t="str">
            <v>x</v>
          </cell>
          <cell r="W299" t="str">
            <v>x</v>
          </cell>
          <cell r="X299" t="str">
            <v>x</v>
          </cell>
          <cell r="Y299" t="str">
            <v>x</v>
          </cell>
        </row>
        <row r="300">
          <cell r="J300" t="str">
            <v>x</v>
          </cell>
          <cell r="L300" t="str">
            <v>x</v>
          </cell>
          <cell r="Q300" t="str">
            <v>x</v>
          </cell>
          <cell r="S300" t="str">
            <v>x</v>
          </cell>
          <cell r="X300" t="str">
            <v>x</v>
          </cell>
          <cell r="Z300" t="str">
            <v>x</v>
          </cell>
        </row>
        <row r="302">
          <cell r="I302" t="str">
            <v>x</v>
          </cell>
          <cell r="J302" t="str">
            <v>x</v>
          </cell>
          <cell r="K302" t="str">
            <v>x</v>
          </cell>
          <cell r="P302" t="str">
            <v>x</v>
          </cell>
          <cell r="Q302" t="str">
            <v>x</v>
          </cell>
          <cell r="R302" t="str">
            <v>x</v>
          </cell>
          <cell r="W302" t="str">
            <v>x</v>
          </cell>
          <cell r="X302" t="str">
            <v>x</v>
          </cell>
          <cell r="Y302" t="str">
            <v>x</v>
          </cell>
        </row>
        <row r="303">
          <cell r="J303" t="str">
            <v>x</v>
          </cell>
          <cell r="L303" t="str">
            <v>x</v>
          </cell>
          <cell r="Q303" t="str">
            <v>x</v>
          </cell>
          <cell r="S303" t="str">
            <v>x</v>
          </cell>
          <cell r="X303" t="str">
            <v>x</v>
          </cell>
          <cell r="Z303" t="str">
            <v>x</v>
          </cell>
        </row>
        <row r="305">
          <cell r="I305" t="str">
            <v>x</v>
          </cell>
          <cell r="J305" t="str">
            <v>x</v>
          </cell>
          <cell r="K305" t="str">
            <v>x</v>
          </cell>
          <cell r="P305" t="str">
            <v>x</v>
          </cell>
          <cell r="Q305" t="str">
            <v>x</v>
          </cell>
          <cell r="R305" t="str">
            <v>x</v>
          </cell>
          <cell r="W305" t="str">
            <v>x</v>
          </cell>
          <cell r="X305" t="str">
            <v>x</v>
          </cell>
          <cell r="Y305" t="str">
            <v>x</v>
          </cell>
        </row>
        <row r="306">
          <cell r="K306" t="str">
            <v>x</v>
          </cell>
          <cell r="L306" t="str">
            <v>x</v>
          </cell>
          <cell r="R306" t="str">
            <v>x</v>
          </cell>
          <cell r="S306" t="str">
            <v>x</v>
          </cell>
          <cell r="Y306" t="str">
            <v>x</v>
          </cell>
          <cell r="Z306" t="str">
            <v>x</v>
          </cell>
        </row>
        <row r="308">
          <cell r="G308" t="str">
            <v>x</v>
          </cell>
          <cell r="H308" t="str">
            <v>x</v>
          </cell>
          <cell r="I308" t="str">
            <v>x</v>
          </cell>
          <cell r="J308" t="str">
            <v>x</v>
          </cell>
          <cell r="K308" t="str">
            <v>x</v>
          </cell>
          <cell r="L308" t="str">
            <v>x</v>
          </cell>
          <cell r="N308" t="str">
            <v>x</v>
          </cell>
          <cell r="O308" t="str">
            <v>x</v>
          </cell>
          <cell r="P308" t="str">
            <v>x</v>
          </cell>
          <cell r="Q308" t="str">
            <v>x</v>
          </cell>
          <cell r="R308" t="str">
            <v>x</v>
          </cell>
          <cell r="S308" t="str">
            <v>x</v>
          </cell>
          <cell r="U308" t="str">
            <v>x</v>
          </cell>
          <cell r="V308" t="str">
            <v>x</v>
          </cell>
          <cell r="W308" t="str">
            <v>x</v>
          </cell>
          <cell r="X308" t="str">
            <v>x</v>
          </cell>
          <cell r="Y308" t="str">
            <v>x</v>
          </cell>
          <cell r="Z308" t="str">
            <v>x</v>
          </cell>
        </row>
        <row r="309">
          <cell r="I309" t="str">
            <v>x</v>
          </cell>
          <cell r="J309" t="str">
            <v>x</v>
          </cell>
          <cell r="K309" t="str">
            <v>x</v>
          </cell>
          <cell r="P309" t="str">
            <v>x</v>
          </cell>
          <cell r="Q309" t="str">
            <v>x</v>
          </cell>
          <cell r="R309" t="str">
            <v>x</v>
          </cell>
          <cell r="W309" t="str">
            <v>x</v>
          </cell>
          <cell r="X309" t="str">
            <v>x</v>
          </cell>
          <cell r="Y309" t="str">
            <v>x</v>
          </cell>
        </row>
        <row r="310">
          <cell r="I310" t="str">
            <v>x</v>
          </cell>
          <cell r="J310" t="str">
            <v>x</v>
          </cell>
          <cell r="K310" t="str">
            <v>x</v>
          </cell>
          <cell r="P310" t="str">
            <v>x</v>
          </cell>
          <cell r="Q310" t="str">
            <v>x</v>
          </cell>
          <cell r="R310" t="str">
            <v>x</v>
          </cell>
          <cell r="W310" t="str">
            <v>x</v>
          </cell>
          <cell r="X310" t="str">
            <v>x</v>
          </cell>
          <cell r="Y310" t="str">
            <v>x</v>
          </cell>
        </row>
        <row r="311">
          <cell r="I311" t="str">
            <v>x</v>
          </cell>
          <cell r="J311" t="str">
            <v>x</v>
          </cell>
          <cell r="K311" t="str">
            <v>x</v>
          </cell>
          <cell r="P311" t="str">
            <v>x</v>
          </cell>
          <cell r="Q311" t="str">
            <v>x</v>
          </cell>
          <cell r="R311" t="str">
            <v>x</v>
          </cell>
          <cell r="W311" t="str">
            <v>x</v>
          </cell>
          <cell r="X311" t="str">
            <v>x</v>
          </cell>
          <cell r="Y311" t="str">
            <v>x</v>
          </cell>
        </row>
        <row r="313">
          <cell r="G313" t="str">
            <v>x</v>
          </cell>
          <cell r="H313" t="str">
            <v>x</v>
          </cell>
          <cell r="I313" t="str">
            <v>x</v>
          </cell>
          <cell r="J313" t="str">
            <v>x</v>
          </cell>
          <cell r="K313" t="str">
            <v>x</v>
          </cell>
          <cell r="L313" t="str">
            <v>x</v>
          </cell>
          <cell r="N313" t="str">
            <v>x</v>
          </cell>
          <cell r="O313" t="str">
            <v>x</v>
          </cell>
          <cell r="P313" t="str">
            <v>x</v>
          </cell>
          <cell r="Q313" t="str">
            <v>x</v>
          </cell>
          <cell r="R313" t="str">
            <v>x</v>
          </cell>
          <cell r="S313" t="str">
            <v>x</v>
          </cell>
          <cell r="U313" t="str">
            <v>x</v>
          </cell>
          <cell r="V313" t="str">
            <v>x</v>
          </cell>
          <cell r="W313" t="str">
            <v>x</v>
          </cell>
          <cell r="X313" t="str">
            <v>x</v>
          </cell>
          <cell r="Y313" t="str">
            <v>x</v>
          </cell>
          <cell r="Z313" t="str">
            <v>x</v>
          </cell>
        </row>
        <row r="314">
          <cell r="I314" t="str">
            <v>x</v>
          </cell>
          <cell r="J314" t="str">
            <v>x</v>
          </cell>
          <cell r="K314" t="str">
            <v>x</v>
          </cell>
          <cell r="P314" t="str">
            <v>x</v>
          </cell>
          <cell r="Q314" t="str">
            <v>x</v>
          </cell>
          <cell r="R314" t="str">
            <v>x</v>
          </cell>
          <cell r="W314" t="str">
            <v>x</v>
          </cell>
          <cell r="X314" t="str">
            <v>x</v>
          </cell>
          <cell r="Y314" t="str">
            <v>x</v>
          </cell>
        </row>
        <row r="315">
          <cell r="I315" t="str">
            <v>x</v>
          </cell>
          <cell r="J315" t="str">
            <v>x</v>
          </cell>
          <cell r="K315" t="str">
            <v>x</v>
          </cell>
          <cell r="L315" t="str">
            <v>x</v>
          </cell>
          <cell r="P315" t="str">
            <v>x</v>
          </cell>
          <cell r="Q315" t="str">
            <v>x</v>
          </cell>
          <cell r="R315" t="str">
            <v>x</v>
          </cell>
          <cell r="S315" t="str">
            <v>x</v>
          </cell>
          <cell r="W315" t="str">
            <v>x</v>
          </cell>
          <cell r="X315" t="str">
            <v>x</v>
          </cell>
          <cell r="Y315" t="str">
            <v>x</v>
          </cell>
          <cell r="Z315" t="str">
            <v>x</v>
          </cell>
        </row>
        <row r="316">
          <cell r="J316" t="str">
            <v>x</v>
          </cell>
          <cell r="L316" t="str">
            <v>x</v>
          </cell>
          <cell r="Q316" t="str">
            <v>x</v>
          </cell>
          <cell r="S316" t="str">
            <v>x</v>
          </cell>
          <cell r="X316" t="str">
            <v>x</v>
          </cell>
          <cell r="Z316" t="str">
            <v>x</v>
          </cell>
        </row>
        <row r="317">
          <cell r="J317" t="str">
            <v>x</v>
          </cell>
          <cell r="L317" t="str">
            <v>x</v>
          </cell>
          <cell r="Q317" t="str">
            <v>x</v>
          </cell>
          <cell r="S317" t="str">
            <v>x</v>
          </cell>
          <cell r="X317" t="str">
            <v>x</v>
          </cell>
          <cell r="Z317" t="str">
            <v>x</v>
          </cell>
        </row>
        <row r="318">
          <cell r="K318" t="str">
            <v>x</v>
          </cell>
          <cell r="L318" t="str">
            <v>x</v>
          </cell>
          <cell r="R318" t="str">
            <v>x</v>
          </cell>
          <cell r="S318" t="str">
            <v>x</v>
          </cell>
          <cell r="Y318" t="str">
            <v>x</v>
          </cell>
          <cell r="Z318" t="str">
            <v>x</v>
          </cell>
        </row>
        <row r="319">
          <cell r="G319" t="str">
            <v>x</v>
          </cell>
          <cell r="H319" t="str">
            <v>x</v>
          </cell>
          <cell r="I319" t="str">
            <v>x</v>
          </cell>
          <cell r="J319" t="str">
            <v>x</v>
          </cell>
          <cell r="K319" t="str">
            <v>x</v>
          </cell>
          <cell r="L319" t="str">
            <v>x</v>
          </cell>
          <cell r="N319" t="str">
            <v>x</v>
          </cell>
          <cell r="O319" t="str">
            <v>x</v>
          </cell>
          <cell r="P319" t="str">
            <v>x</v>
          </cell>
          <cell r="Q319" t="str">
            <v>x</v>
          </cell>
          <cell r="R319" t="str">
            <v>x</v>
          </cell>
          <cell r="S319" t="str">
            <v>x</v>
          </cell>
          <cell r="U319" t="str">
            <v>x</v>
          </cell>
          <cell r="V319" t="str">
            <v>x</v>
          </cell>
          <cell r="W319" t="str">
            <v>x</v>
          </cell>
          <cell r="X319" t="str">
            <v>x</v>
          </cell>
          <cell r="Y319" t="str">
            <v>x</v>
          </cell>
          <cell r="Z319" t="str">
            <v>x</v>
          </cell>
        </row>
        <row r="320">
          <cell r="I320" t="str">
            <v>x</v>
          </cell>
          <cell r="J320" t="str">
            <v>x</v>
          </cell>
          <cell r="K320" t="str">
            <v>x</v>
          </cell>
          <cell r="P320" t="str">
            <v>x</v>
          </cell>
          <cell r="Q320" t="str">
            <v>x</v>
          </cell>
          <cell r="R320" t="str">
            <v>x</v>
          </cell>
          <cell r="W320" t="str">
            <v>x</v>
          </cell>
          <cell r="X320" t="str">
            <v>x</v>
          </cell>
          <cell r="Y320" t="str">
            <v>x</v>
          </cell>
        </row>
      </sheetData>
      <sheetData sheetId="5">
        <row r="14">
          <cell r="I14" t="str">
            <v>x</v>
          </cell>
          <cell r="K14" t="str">
            <v>x</v>
          </cell>
          <cell r="L14" t="str">
            <v>x</v>
          </cell>
          <cell r="P14" t="str">
            <v>x</v>
          </cell>
          <cell r="R14" t="str">
            <v>x</v>
          </cell>
          <cell r="S14" t="str">
            <v>x</v>
          </cell>
          <cell r="W14" t="str">
            <v>x</v>
          </cell>
          <cell r="Y14" t="str">
            <v>x</v>
          </cell>
          <cell r="Z14" t="str">
            <v>x</v>
          </cell>
        </row>
        <row r="15">
          <cell r="I15" t="str">
            <v>x</v>
          </cell>
          <cell r="J15" t="str">
            <v>x</v>
          </cell>
          <cell r="L15" t="str">
            <v>x</v>
          </cell>
          <cell r="P15" t="str">
            <v>x</v>
          </cell>
          <cell r="Q15" t="str">
            <v>x</v>
          </cell>
          <cell r="S15" t="str">
            <v>x</v>
          </cell>
          <cell r="W15" t="str">
            <v>x</v>
          </cell>
          <cell r="X15" t="str">
            <v>x</v>
          </cell>
          <cell r="Z15" t="str">
            <v>x</v>
          </cell>
        </row>
        <row r="16">
          <cell r="I16" t="str">
            <v>x</v>
          </cell>
          <cell r="K16" t="str">
            <v>x</v>
          </cell>
          <cell r="L16" t="str">
            <v>x</v>
          </cell>
          <cell r="P16" t="str">
            <v>x</v>
          </cell>
          <cell r="R16" t="str">
            <v>x</v>
          </cell>
          <cell r="S16" t="str">
            <v>x</v>
          </cell>
          <cell r="W16" t="str">
            <v>x</v>
          </cell>
          <cell r="Y16" t="str">
            <v>x</v>
          </cell>
          <cell r="Z16" t="str">
            <v>x</v>
          </cell>
        </row>
        <row r="17">
          <cell r="I17" t="str">
            <v>x</v>
          </cell>
          <cell r="K17" t="str">
            <v>x</v>
          </cell>
          <cell r="L17" t="str">
            <v>x</v>
          </cell>
          <cell r="P17" t="str">
            <v>x</v>
          </cell>
          <cell r="R17" t="str">
            <v>x</v>
          </cell>
          <cell r="S17" t="str">
            <v>x</v>
          </cell>
          <cell r="W17" t="str">
            <v>x</v>
          </cell>
          <cell r="Y17" t="str">
            <v>x</v>
          </cell>
          <cell r="Z17" t="str">
            <v>x</v>
          </cell>
        </row>
        <row r="20">
          <cell r="G20" t="str">
            <v>x</v>
          </cell>
          <cell r="H20" t="str">
            <v>x</v>
          </cell>
          <cell r="I20" t="str">
            <v>x</v>
          </cell>
          <cell r="J20" t="str">
            <v>x</v>
          </cell>
          <cell r="K20" t="str">
            <v>x</v>
          </cell>
          <cell r="L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  <cell r="Y20" t="str">
            <v>x</v>
          </cell>
          <cell r="Z20" t="str">
            <v>x</v>
          </cell>
        </row>
        <row r="21">
          <cell r="I21" t="str">
            <v>x</v>
          </cell>
          <cell r="J21" t="str">
            <v>x</v>
          </cell>
          <cell r="K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W21" t="str">
            <v>x</v>
          </cell>
          <cell r="X21" t="str">
            <v>x</v>
          </cell>
          <cell r="Y21" t="str">
            <v>x</v>
          </cell>
        </row>
        <row r="22">
          <cell r="J22" t="str">
            <v>x</v>
          </cell>
          <cell r="L22" t="str">
            <v>x</v>
          </cell>
          <cell r="Q22" t="str">
            <v>x</v>
          </cell>
          <cell r="S22" t="str">
            <v>x</v>
          </cell>
          <cell r="X22" t="str">
            <v>x</v>
          </cell>
          <cell r="Z22" t="str">
            <v>x</v>
          </cell>
        </row>
        <row r="23">
          <cell r="G23" t="str">
            <v>x</v>
          </cell>
          <cell r="H23" t="str">
            <v>x</v>
          </cell>
          <cell r="I23" t="str">
            <v>x</v>
          </cell>
          <cell r="J23" t="str">
            <v>x</v>
          </cell>
          <cell r="K23" t="str">
            <v>x</v>
          </cell>
          <cell r="L23" t="str">
            <v>x</v>
          </cell>
          <cell r="N23" t="str">
            <v>x</v>
          </cell>
          <cell r="O23" t="str">
            <v>x</v>
          </cell>
          <cell r="P23" t="str">
            <v>x</v>
          </cell>
          <cell r="Q23" t="str">
            <v>x</v>
          </cell>
          <cell r="R23" t="str">
            <v>x</v>
          </cell>
          <cell r="S23" t="str">
            <v>x</v>
          </cell>
          <cell r="U23" t="str">
            <v>x</v>
          </cell>
          <cell r="V23" t="str">
            <v>x</v>
          </cell>
          <cell r="W23" t="str">
            <v>x</v>
          </cell>
          <cell r="X23" t="str">
            <v>x</v>
          </cell>
          <cell r="Y23" t="str">
            <v>x</v>
          </cell>
          <cell r="Z23" t="str">
            <v>x</v>
          </cell>
        </row>
        <row r="24">
          <cell r="I24" t="str">
            <v>x</v>
          </cell>
          <cell r="J24" t="str">
            <v>x</v>
          </cell>
          <cell r="K24" t="str">
            <v>x</v>
          </cell>
          <cell r="P24" t="str">
            <v>x</v>
          </cell>
          <cell r="Q24" t="str">
            <v>x</v>
          </cell>
          <cell r="R24" t="str">
            <v>x</v>
          </cell>
          <cell r="W24" t="str">
            <v>x</v>
          </cell>
          <cell r="X24" t="str">
            <v>x</v>
          </cell>
          <cell r="Y24" t="str">
            <v>x</v>
          </cell>
        </row>
        <row r="25">
          <cell r="J25" t="str">
            <v>x</v>
          </cell>
          <cell r="L25" t="str">
            <v>x</v>
          </cell>
          <cell r="Q25" t="str">
            <v>x</v>
          </cell>
          <cell r="S25" t="str">
            <v>x</v>
          </cell>
          <cell r="X25" t="str">
            <v>x</v>
          </cell>
          <cell r="Z25" t="str">
            <v>x</v>
          </cell>
        </row>
        <row r="26">
          <cell r="G26" t="str">
            <v>x</v>
          </cell>
          <cell r="H26" t="str">
            <v>x</v>
          </cell>
          <cell r="I26" t="str">
            <v>x</v>
          </cell>
          <cell r="J26" t="str">
            <v>x</v>
          </cell>
          <cell r="K26" t="str">
            <v>x</v>
          </cell>
          <cell r="L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  <cell r="Y26" t="str">
            <v>x</v>
          </cell>
          <cell r="Z26" t="str">
            <v>x</v>
          </cell>
        </row>
        <row r="27">
          <cell r="I27" t="str">
            <v>x</v>
          </cell>
          <cell r="J27" t="str">
            <v>x</v>
          </cell>
          <cell r="K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W27" t="str">
            <v>x</v>
          </cell>
          <cell r="X27" t="str">
            <v>x</v>
          </cell>
          <cell r="Y27" t="str">
            <v>x</v>
          </cell>
        </row>
        <row r="28">
          <cell r="J28" t="str">
            <v>x</v>
          </cell>
          <cell r="L28" t="str">
            <v>x</v>
          </cell>
          <cell r="Q28" t="str">
            <v>x</v>
          </cell>
          <cell r="S28" t="str">
            <v>x</v>
          </cell>
          <cell r="X28" t="str">
            <v>x</v>
          </cell>
          <cell r="Z28" t="str">
            <v>x</v>
          </cell>
        </row>
        <row r="30">
          <cell r="G30" t="str">
            <v>x</v>
          </cell>
          <cell r="H30" t="str">
            <v>x</v>
          </cell>
          <cell r="I30" t="str">
            <v>x</v>
          </cell>
          <cell r="J30" t="str">
            <v>x</v>
          </cell>
          <cell r="K30" t="str">
            <v>x</v>
          </cell>
          <cell r="L30" t="str">
            <v>x</v>
          </cell>
          <cell r="N30" t="str">
            <v>x</v>
          </cell>
          <cell r="O30" t="str">
            <v>x</v>
          </cell>
          <cell r="P30" t="str">
            <v>x</v>
          </cell>
          <cell r="Q30" t="str">
            <v>x</v>
          </cell>
          <cell r="R30" t="str">
            <v>x</v>
          </cell>
          <cell r="S30" t="str">
            <v>x</v>
          </cell>
          <cell r="U30" t="str">
            <v>x</v>
          </cell>
          <cell r="V30" t="str">
            <v>x</v>
          </cell>
          <cell r="W30" t="str">
            <v>x</v>
          </cell>
          <cell r="X30" t="str">
            <v>x</v>
          </cell>
          <cell r="Y30" t="str">
            <v>x</v>
          </cell>
          <cell r="Z30" t="str">
            <v>x</v>
          </cell>
        </row>
        <row r="31">
          <cell r="I31" t="str">
            <v>x</v>
          </cell>
          <cell r="J31" t="str">
            <v>x</v>
          </cell>
          <cell r="K31" t="str">
            <v>x</v>
          </cell>
          <cell r="P31" t="str">
            <v>x</v>
          </cell>
          <cell r="Q31" t="str">
            <v>x</v>
          </cell>
          <cell r="R31" t="str">
            <v>x</v>
          </cell>
          <cell r="W31" t="str">
            <v>x</v>
          </cell>
          <cell r="X31" t="str">
            <v>x</v>
          </cell>
          <cell r="Y31" t="str">
            <v>x</v>
          </cell>
        </row>
        <row r="32">
          <cell r="J32" t="str">
            <v>x</v>
          </cell>
          <cell r="L32" t="str">
            <v>x</v>
          </cell>
          <cell r="Q32" t="str">
            <v>x</v>
          </cell>
          <cell r="S32" t="str">
            <v>x</v>
          </cell>
          <cell r="X32" t="str">
            <v>x</v>
          </cell>
          <cell r="Z32" t="str">
            <v>x</v>
          </cell>
        </row>
        <row r="33">
          <cell r="G33" t="str">
            <v>x</v>
          </cell>
          <cell r="H33" t="str">
            <v>x</v>
          </cell>
          <cell r="I33" t="str">
            <v>x</v>
          </cell>
          <cell r="J33" t="str">
            <v>x</v>
          </cell>
          <cell r="K33" t="str">
            <v>x</v>
          </cell>
          <cell r="L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  <cell r="Y33" t="str">
            <v>x</v>
          </cell>
          <cell r="Z33" t="str">
            <v>x</v>
          </cell>
        </row>
        <row r="34">
          <cell r="I34" t="str">
            <v>x</v>
          </cell>
          <cell r="J34" t="str">
            <v>x</v>
          </cell>
          <cell r="K34" t="str">
            <v>x</v>
          </cell>
          <cell r="P34" t="str">
            <v>x</v>
          </cell>
          <cell r="Q34" t="str">
            <v>x</v>
          </cell>
          <cell r="R34" t="str">
            <v>x</v>
          </cell>
          <cell r="W34" t="str">
            <v>x</v>
          </cell>
          <cell r="X34" t="str">
            <v>x</v>
          </cell>
          <cell r="Y34" t="str">
            <v>x</v>
          </cell>
        </row>
        <row r="35">
          <cell r="J35" t="str">
            <v>x</v>
          </cell>
          <cell r="L35" t="str">
            <v>x</v>
          </cell>
          <cell r="Q35" t="str">
            <v>x</v>
          </cell>
          <cell r="S35" t="str">
            <v>x</v>
          </cell>
          <cell r="X35" t="str">
            <v>x</v>
          </cell>
          <cell r="Z35" t="str">
            <v>x</v>
          </cell>
        </row>
        <row r="36">
          <cell r="G36" t="str">
            <v>x</v>
          </cell>
          <cell r="H36" t="str">
            <v>x</v>
          </cell>
          <cell r="I36" t="str">
            <v>x</v>
          </cell>
          <cell r="J36" t="str">
            <v>x</v>
          </cell>
          <cell r="K36" t="str">
            <v>x</v>
          </cell>
          <cell r="L36" t="str">
            <v>x</v>
          </cell>
          <cell r="N36" t="str">
            <v>x</v>
          </cell>
          <cell r="O36" t="str">
            <v>x</v>
          </cell>
          <cell r="P36" t="str">
            <v>x</v>
          </cell>
          <cell r="Q36" t="str">
            <v>x</v>
          </cell>
          <cell r="R36" t="str">
            <v>x</v>
          </cell>
          <cell r="S36" t="str">
            <v>x</v>
          </cell>
          <cell r="U36" t="str">
            <v>x</v>
          </cell>
          <cell r="V36" t="str">
            <v>x</v>
          </cell>
          <cell r="W36" t="str">
            <v>x</v>
          </cell>
          <cell r="X36" t="str">
            <v>x</v>
          </cell>
          <cell r="Y36" t="str">
            <v>x</v>
          </cell>
          <cell r="Z36" t="str">
            <v>x</v>
          </cell>
        </row>
        <row r="37">
          <cell r="I37" t="str">
            <v>x</v>
          </cell>
          <cell r="J37" t="str">
            <v>x</v>
          </cell>
          <cell r="K37" t="str">
            <v>x</v>
          </cell>
          <cell r="P37" t="str">
            <v>x</v>
          </cell>
          <cell r="Q37" t="str">
            <v>x</v>
          </cell>
          <cell r="R37" t="str">
            <v>x</v>
          </cell>
          <cell r="W37" t="str">
            <v>x</v>
          </cell>
          <cell r="X37" t="str">
            <v>x</v>
          </cell>
          <cell r="Y37" t="str">
            <v>x</v>
          </cell>
        </row>
        <row r="38">
          <cell r="J38" t="str">
            <v>x</v>
          </cell>
          <cell r="L38" t="str">
            <v>x</v>
          </cell>
          <cell r="Q38" t="str">
            <v>x</v>
          </cell>
          <cell r="S38" t="str">
            <v>x</v>
          </cell>
          <cell r="X38" t="str">
            <v>x</v>
          </cell>
          <cell r="Z38" t="str">
            <v>x</v>
          </cell>
        </row>
        <row r="40">
          <cell r="I40" t="str">
            <v>x</v>
          </cell>
          <cell r="J40" t="str">
            <v>x</v>
          </cell>
          <cell r="K40" t="str">
            <v>x</v>
          </cell>
          <cell r="P40" t="str">
            <v>x</v>
          </cell>
          <cell r="Q40" t="str">
            <v>x</v>
          </cell>
          <cell r="R40" t="str">
            <v>x</v>
          </cell>
          <cell r="W40" t="str">
            <v>x</v>
          </cell>
          <cell r="X40" t="str">
            <v>x</v>
          </cell>
          <cell r="Y40" t="str">
            <v>x</v>
          </cell>
        </row>
        <row r="41">
          <cell r="J41" t="str">
            <v>x</v>
          </cell>
          <cell r="L41" t="str">
            <v>x</v>
          </cell>
          <cell r="Q41" t="str">
            <v>x</v>
          </cell>
          <cell r="S41" t="str">
            <v>x</v>
          </cell>
          <cell r="X41" t="str">
            <v>x</v>
          </cell>
          <cell r="Z41" t="str">
            <v>x</v>
          </cell>
        </row>
        <row r="43">
          <cell r="I43" t="str">
            <v>x</v>
          </cell>
          <cell r="J43" t="str">
            <v>x</v>
          </cell>
          <cell r="K43" t="str">
            <v>x</v>
          </cell>
          <cell r="P43" t="str">
            <v>x</v>
          </cell>
          <cell r="Q43" t="str">
            <v>x</v>
          </cell>
          <cell r="R43" t="str">
            <v>x</v>
          </cell>
          <cell r="W43" t="str">
            <v>x</v>
          </cell>
          <cell r="X43" t="str">
            <v>x</v>
          </cell>
          <cell r="Y43" t="str">
            <v>x</v>
          </cell>
        </row>
        <row r="44">
          <cell r="K44" t="str">
            <v>x</v>
          </cell>
          <cell r="L44" t="str">
            <v>x</v>
          </cell>
          <cell r="R44" t="str">
            <v>x</v>
          </cell>
          <cell r="S44" t="str">
            <v>x</v>
          </cell>
          <cell r="Y44" t="str">
            <v>x</v>
          </cell>
          <cell r="Z44" t="str">
            <v>x</v>
          </cell>
        </row>
        <row r="46">
          <cell r="G46" t="str">
            <v>x</v>
          </cell>
          <cell r="H46" t="str">
            <v>x</v>
          </cell>
          <cell r="I46" t="str">
            <v>x</v>
          </cell>
          <cell r="J46" t="str">
            <v>x</v>
          </cell>
          <cell r="K46" t="str">
            <v>x</v>
          </cell>
          <cell r="L46" t="str">
            <v>x</v>
          </cell>
          <cell r="N46" t="str">
            <v>x</v>
          </cell>
          <cell r="O46" t="str">
            <v>x</v>
          </cell>
          <cell r="P46" t="str">
            <v>x</v>
          </cell>
          <cell r="Q46" t="str">
            <v>x</v>
          </cell>
          <cell r="R46" t="str">
            <v>x</v>
          </cell>
          <cell r="S46" t="str">
            <v>x</v>
          </cell>
          <cell r="U46" t="str">
            <v>x</v>
          </cell>
          <cell r="V46" t="str">
            <v>x</v>
          </cell>
          <cell r="W46" t="str">
            <v>x</v>
          </cell>
          <cell r="X46" t="str">
            <v>x</v>
          </cell>
          <cell r="Y46" t="str">
            <v>x</v>
          </cell>
          <cell r="Z46" t="str">
            <v>x</v>
          </cell>
        </row>
        <row r="47">
          <cell r="I47" t="str">
            <v>x</v>
          </cell>
          <cell r="J47" t="str">
            <v>x</v>
          </cell>
          <cell r="K47" t="str">
            <v>x</v>
          </cell>
          <cell r="P47" t="str">
            <v>x</v>
          </cell>
          <cell r="Q47" t="str">
            <v>x</v>
          </cell>
          <cell r="R47" t="str">
            <v>x</v>
          </cell>
          <cell r="W47" t="str">
            <v>x</v>
          </cell>
          <cell r="X47" t="str">
            <v>x</v>
          </cell>
          <cell r="Y47" t="str">
            <v>x</v>
          </cell>
        </row>
        <row r="48">
          <cell r="I48" t="str">
            <v>x</v>
          </cell>
          <cell r="J48" t="str">
            <v>x</v>
          </cell>
          <cell r="K48" t="str">
            <v>x</v>
          </cell>
          <cell r="P48" t="str">
            <v>x</v>
          </cell>
          <cell r="Q48" t="str">
            <v>x</v>
          </cell>
          <cell r="R48" t="str">
            <v>x</v>
          </cell>
          <cell r="W48" t="str">
            <v>x</v>
          </cell>
          <cell r="X48" t="str">
            <v>x</v>
          </cell>
          <cell r="Y48" t="str">
            <v>x</v>
          </cell>
        </row>
        <row r="49">
          <cell r="I49" t="str">
            <v>x</v>
          </cell>
          <cell r="J49" t="str">
            <v>x</v>
          </cell>
          <cell r="K49" t="str">
            <v>x</v>
          </cell>
          <cell r="P49" t="str">
            <v>x</v>
          </cell>
          <cell r="Q49" t="str">
            <v>x</v>
          </cell>
          <cell r="R49" t="str">
            <v>x</v>
          </cell>
          <cell r="W49" t="str">
            <v>x</v>
          </cell>
          <cell r="X49" t="str">
            <v>x</v>
          </cell>
          <cell r="Y49" t="str">
            <v>x</v>
          </cell>
        </row>
        <row r="51">
          <cell r="G51" t="str">
            <v>x</v>
          </cell>
          <cell r="H51" t="str">
            <v>x</v>
          </cell>
          <cell r="I51" t="str">
            <v>x</v>
          </cell>
          <cell r="J51" t="str">
            <v>x</v>
          </cell>
          <cell r="K51" t="str">
            <v>x</v>
          </cell>
          <cell r="L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  <cell r="Y51" t="str">
            <v>x</v>
          </cell>
          <cell r="Z51" t="str">
            <v>x</v>
          </cell>
        </row>
        <row r="52">
          <cell r="I52" t="str">
            <v>x</v>
          </cell>
          <cell r="J52" t="str">
            <v>x</v>
          </cell>
          <cell r="K52" t="str">
            <v>x</v>
          </cell>
          <cell r="P52" t="str">
            <v>x</v>
          </cell>
          <cell r="Q52" t="str">
            <v>x</v>
          </cell>
          <cell r="R52" t="str">
            <v>x</v>
          </cell>
          <cell r="W52" t="str">
            <v>x</v>
          </cell>
          <cell r="X52" t="str">
            <v>x</v>
          </cell>
          <cell r="Y52" t="str">
            <v>x</v>
          </cell>
        </row>
        <row r="53">
          <cell r="I53" t="str">
            <v>x</v>
          </cell>
          <cell r="J53" t="str">
            <v>x</v>
          </cell>
          <cell r="K53" t="str">
            <v>x</v>
          </cell>
          <cell r="L53" t="str">
            <v>x</v>
          </cell>
          <cell r="P53" t="str">
            <v>x</v>
          </cell>
          <cell r="Q53" t="str">
            <v>x</v>
          </cell>
          <cell r="R53" t="str">
            <v>x</v>
          </cell>
          <cell r="S53" t="str">
            <v>x</v>
          </cell>
          <cell r="W53" t="str">
            <v>x</v>
          </cell>
          <cell r="X53" t="str">
            <v>x</v>
          </cell>
          <cell r="Y53" t="str">
            <v>x</v>
          </cell>
          <cell r="Z53" t="str">
            <v>x</v>
          </cell>
        </row>
        <row r="54">
          <cell r="J54" t="str">
            <v>x</v>
          </cell>
          <cell r="L54" t="str">
            <v>x</v>
          </cell>
          <cell r="Q54" t="str">
            <v>x</v>
          </cell>
          <cell r="S54" t="str">
            <v>x</v>
          </cell>
          <cell r="X54" t="str">
            <v>x</v>
          </cell>
          <cell r="Z54" t="str">
            <v>x</v>
          </cell>
        </row>
        <row r="55">
          <cell r="J55" t="str">
            <v>x</v>
          </cell>
          <cell r="L55" t="str">
            <v>x</v>
          </cell>
          <cell r="Q55" t="str">
            <v>x</v>
          </cell>
          <cell r="S55" t="str">
            <v>x</v>
          </cell>
          <cell r="X55" t="str">
            <v>x</v>
          </cell>
          <cell r="Z55" t="str">
            <v>x</v>
          </cell>
        </row>
        <row r="56">
          <cell r="K56" t="str">
            <v>x</v>
          </cell>
          <cell r="L56" t="str">
            <v>x</v>
          </cell>
          <cell r="R56" t="str">
            <v>x</v>
          </cell>
          <cell r="S56" t="str">
            <v>x</v>
          </cell>
          <cell r="Y56" t="str">
            <v>x</v>
          </cell>
          <cell r="Z56" t="str">
            <v>x</v>
          </cell>
        </row>
        <row r="57">
          <cell r="G57" t="str">
            <v>x</v>
          </cell>
          <cell r="H57" t="str">
            <v>x</v>
          </cell>
          <cell r="I57" t="str">
            <v>x</v>
          </cell>
          <cell r="J57" t="str">
            <v>x</v>
          </cell>
          <cell r="K57" t="str">
            <v>x</v>
          </cell>
          <cell r="L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  <cell r="Y57" t="str">
            <v>x</v>
          </cell>
          <cell r="Z57" t="str">
            <v>x</v>
          </cell>
        </row>
        <row r="58">
          <cell r="I58" t="str">
            <v>x</v>
          </cell>
          <cell r="J58" t="str">
            <v>x</v>
          </cell>
          <cell r="K58" t="str">
            <v>x</v>
          </cell>
          <cell r="P58" t="str">
            <v>x</v>
          </cell>
          <cell r="Q58" t="str">
            <v>x</v>
          </cell>
          <cell r="R58" t="str">
            <v>x</v>
          </cell>
          <cell r="W58" t="str">
            <v>x</v>
          </cell>
          <cell r="X58" t="str">
            <v>x</v>
          </cell>
          <cell r="Y58" t="str">
            <v>x</v>
          </cell>
        </row>
        <row r="75">
          <cell r="I75" t="str">
            <v>x</v>
          </cell>
          <cell r="K75" t="str">
            <v>x</v>
          </cell>
          <cell r="L75" t="str">
            <v>x</v>
          </cell>
          <cell r="P75" t="str">
            <v>x</v>
          </cell>
          <cell r="R75" t="str">
            <v>x</v>
          </cell>
          <cell r="S75" t="str">
            <v>x</v>
          </cell>
          <cell r="W75" t="str">
            <v>x</v>
          </cell>
          <cell r="Y75" t="str">
            <v>x</v>
          </cell>
          <cell r="Z75" t="str">
            <v>x</v>
          </cell>
        </row>
        <row r="76">
          <cell r="I76" t="str">
            <v>x</v>
          </cell>
          <cell r="J76" t="str">
            <v>x</v>
          </cell>
          <cell r="L76" t="str">
            <v>x</v>
          </cell>
          <cell r="P76" t="str">
            <v>x</v>
          </cell>
          <cell r="Q76" t="str">
            <v>x</v>
          </cell>
          <cell r="S76" t="str">
            <v>x</v>
          </cell>
          <cell r="W76" t="str">
            <v>x</v>
          </cell>
          <cell r="X76" t="str">
            <v>x</v>
          </cell>
          <cell r="Z76" t="str">
            <v>x</v>
          </cell>
        </row>
        <row r="77">
          <cell r="I77" t="str">
            <v>x</v>
          </cell>
          <cell r="K77" t="str">
            <v>x</v>
          </cell>
          <cell r="L77" t="str">
            <v>x</v>
          </cell>
          <cell r="P77" t="str">
            <v>x</v>
          </cell>
          <cell r="R77" t="str">
            <v>x</v>
          </cell>
          <cell r="S77" t="str">
            <v>x</v>
          </cell>
          <cell r="W77" t="str">
            <v>x</v>
          </cell>
          <cell r="Y77" t="str">
            <v>x</v>
          </cell>
          <cell r="Z77" t="str">
            <v>x</v>
          </cell>
        </row>
        <row r="78">
          <cell r="I78" t="str">
            <v>x</v>
          </cell>
          <cell r="K78" t="str">
            <v>x</v>
          </cell>
          <cell r="L78" t="str">
            <v>x</v>
          </cell>
          <cell r="P78" t="str">
            <v>x</v>
          </cell>
          <cell r="R78" t="str">
            <v>x</v>
          </cell>
          <cell r="S78" t="str">
            <v>x</v>
          </cell>
          <cell r="W78" t="str">
            <v>x</v>
          </cell>
          <cell r="Y78" t="str">
            <v>x</v>
          </cell>
          <cell r="Z78" t="str">
            <v>x</v>
          </cell>
        </row>
        <row r="81">
          <cell r="G81" t="str">
            <v>x</v>
          </cell>
          <cell r="H81" t="str">
            <v>x</v>
          </cell>
          <cell r="I81" t="str">
            <v>x</v>
          </cell>
          <cell r="J81" t="str">
            <v>x</v>
          </cell>
          <cell r="K81" t="str">
            <v>x</v>
          </cell>
          <cell r="L81" t="str">
            <v>x</v>
          </cell>
          <cell r="N81" t="str">
            <v>x</v>
          </cell>
          <cell r="O81" t="str">
            <v>x</v>
          </cell>
          <cell r="P81" t="str">
            <v>x</v>
          </cell>
          <cell r="Q81" t="str">
            <v>x</v>
          </cell>
          <cell r="R81" t="str">
            <v>x</v>
          </cell>
          <cell r="S81" t="str">
            <v>x</v>
          </cell>
          <cell r="U81" t="str">
            <v>x</v>
          </cell>
          <cell r="V81" t="str">
            <v>x</v>
          </cell>
          <cell r="W81" t="str">
            <v>x</v>
          </cell>
          <cell r="X81" t="str">
            <v>x</v>
          </cell>
          <cell r="Y81" t="str">
            <v>x</v>
          </cell>
          <cell r="Z81" t="str">
            <v>x</v>
          </cell>
        </row>
        <row r="82">
          <cell r="I82" t="str">
            <v>x</v>
          </cell>
          <cell r="J82" t="str">
            <v>x</v>
          </cell>
          <cell r="K82" t="str">
            <v>x</v>
          </cell>
          <cell r="P82" t="str">
            <v>x</v>
          </cell>
          <cell r="Q82" t="str">
            <v>x</v>
          </cell>
          <cell r="R82" t="str">
            <v>x</v>
          </cell>
          <cell r="W82" t="str">
            <v>x</v>
          </cell>
          <cell r="X82" t="str">
            <v>x</v>
          </cell>
          <cell r="Y82" t="str">
            <v>x</v>
          </cell>
        </row>
        <row r="83">
          <cell r="J83" t="str">
            <v>x</v>
          </cell>
          <cell r="L83" t="str">
            <v>x</v>
          </cell>
          <cell r="Q83" t="str">
            <v>x</v>
          </cell>
          <cell r="S83" t="str">
            <v>x</v>
          </cell>
          <cell r="X83" t="str">
            <v>x</v>
          </cell>
          <cell r="Z83" t="str">
            <v>x</v>
          </cell>
        </row>
        <row r="84">
          <cell r="G84" t="str">
            <v>x</v>
          </cell>
          <cell r="H84" t="str">
            <v>x</v>
          </cell>
          <cell r="I84" t="str">
            <v>x</v>
          </cell>
          <cell r="J84" t="str">
            <v>x</v>
          </cell>
          <cell r="K84" t="str">
            <v>x</v>
          </cell>
          <cell r="L84" t="str">
            <v>x</v>
          </cell>
          <cell r="N84" t="str">
            <v>x</v>
          </cell>
          <cell r="O84" t="str">
            <v>x</v>
          </cell>
          <cell r="P84" t="str">
            <v>x</v>
          </cell>
          <cell r="Q84" t="str">
            <v>x</v>
          </cell>
          <cell r="R84" t="str">
            <v>x</v>
          </cell>
          <cell r="S84" t="str">
            <v>x</v>
          </cell>
          <cell r="U84" t="str">
            <v>x</v>
          </cell>
          <cell r="V84" t="str">
            <v>x</v>
          </cell>
          <cell r="W84" t="str">
            <v>x</v>
          </cell>
          <cell r="X84" t="str">
            <v>x</v>
          </cell>
          <cell r="Y84" t="str">
            <v>x</v>
          </cell>
          <cell r="Z84" t="str">
            <v>x</v>
          </cell>
        </row>
        <row r="85">
          <cell r="I85" t="str">
            <v>x</v>
          </cell>
          <cell r="J85" t="str">
            <v>x</v>
          </cell>
          <cell r="K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W85" t="str">
            <v>x</v>
          </cell>
          <cell r="X85" t="str">
            <v>x</v>
          </cell>
          <cell r="Y85" t="str">
            <v>x</v>
          </cell>
        </row>
        <row r="86">
          <cell r="J86" t="str">
            <v>x</v>
          </cell>
          <cell r="L86" t="str">
            <v>x</v>
          </cell>
          <cell r="Q86" t="str">
            <v>x</v>
          </cell>
          <cell r="S86" t="str">
            <v>x</v>
          </cell>
          <cell r="X86" t="str">
            <v>x</v>
          </cell>
          <cell r="Z86" t="str">
            <v>x</v>
          </cell>
        </row>
        <row r="87">
          <cell r="G87" t="str">
            <v>x</v>
          </cell>
          <cell r="H87" t="str">
            <v>x</v>
          </cell>
          <cell r="I87" t="str">
            <v>x</v>
          </cell>
          <cell r="J87" t="str">
            <v>x</v>
          </cell>
          <cell r="K87" t="str">
            <v>x</v>
          </cell>
          <cell r="L87" t="str">
            <v>x</v>
          </cell>
          <cell r="N87" t="str">
            <v>x</v>
          </cell>
          <cell r="O87" t="str">
            <v>x</v>
          </cell>
          <cell r="P87" t="str">
            <v>x</v>
          </cell>
          <cell r="Q87" t="str">
            <v>x</v>
          </cell>
          <cell r="R87" t="str">
            <v>x</v>
          </cell>
          <cell r="S87" t="str">
            <v>x</v>
          </cell>
          <cell r="U87" t="str">
            <v>x</v>
          </cell>
          <cell r="V87" t="str">
            <v>x</v>
          </cell>
          <cell r="W87" t="str">
            <v>x</v>
          </cell>
          <cell r="X87" t="str">
            <v>x</v>
          </cell>
          <cell r="Y87" t="str">
            <v>x</v>
          </cell>
          <cell r="Z87" t="str">
            <v>x</v>
          </cell>
        </row>
        <row r="88">
          <cell r="I88" t="str">
            <v>x</v>
          </cell>
          <cell r="J88" t="str">
            <v>x</v>
          </cell>
          <cell r="K88" t="str">
            <v>x</v>
          </cell>
          <cell r="P88" t="str">
            <v>x</v>
          </cell>
          <cell r="Q88" t="str">
            <v>x</v>
          </cell>
          <cell r="R88" t="str">
            <v>x</v>
          </cell>
          <cell r="W88" t="str">
            <v>x</v>
          </cell>
          <cell r="X88" t="str">
            <v>x</v>
          </cell>
          <cell r="Y88" t="str">
            <v>x</v>
          </cell>
        </row>
        <row r="89">
          <cell r="J89" t="str">
            <v>x</v>
          </cell>
          <cell r="L89" t="str">
            <v>x</v>
          </cell>
          <cell r="Q89" t="str">
            <v>x</v>
          </cell>
          <cell r="S89" t="str">
            <v>x</v>
          </cell>
          <cell r="X89" t="str">
            <v>x</v>
          </cell>
          <cell r="Z89" t="str">
            <v>x</v>
          </cell>
        </row>
        <row r="91">
          <cell r="G91" t="str">
            <v>x</v>
          </cell>
          <cell r="H91" t="str">
            <v>x</v>
          </cell>
          <cell r="I91" t="str">
            <v>x</v>
          </cell>
          <cell r="J91" t="str">
            <v>x</v>
          </cell>
          <cell r="K91" t="str">
            <v>x</v>
          </cell>
          <cell r="L91" t="str">
            <v>x</v>
          </cell>
          <cell r="N91" t="str">
            <v>x</v>
          </cell>
          <cell r="O91" t="str">
            <v>x</v>
          </cell>
          <cell r="P91" t="str">
            <v>x</v>
          </cell>
          <cell r="Q91" t="str">
            <v>x</v>
          </cell>
          <cell r="R91" t="str">
            <v>x</v>
          </cell>
          <cell r="S91" t="str">
            <v>x</v>
          </cell>
          <cell r="U91" t="str">
            <v>x</v>
          </cell>
          <cell r="V91" t="str">
            <v>x</v>
          </cell>
          <cell r="W91" t="str">
            <v>x</v>
          </cell>
          <cell r="X91" t="str">
            <v>x</v>
          </cell>
          <cell r="Y91" t="str">
            <v>x</v>
          </cell>
          <cell r="Z91" t="str">
            <v>x</v>
          </cell>
        </row>
        <row r="92">
          <cell r="I92" t="str">
            <v>x</v>
          </cell>
          <cell r="J92" t="str">
            <v>x</v>
          </cell>
          <cell r="K92" t="str">
            <v>x</v>
          </cell>
          <cell r="P92" t="str">
            <v>x</v>
          </cell>
          <cell r="Q92" t="str">
            <v>x</v>
          </cell>
          <cell r="R92" t="str">
            <v>x</v>
          </cell>
          <cell r="W92" t="str">
            <v>x</v>
          </cell>
          <cell r="X92" t="str">
            <v>x</v>
          </cell>
          <cell r="Y92" t="str">
            <v>x</v>
          </cell>
        </row>
        <row r="93">
          <cell r="J93" t="str">
            <v>x</v>
          </cell>
          <cell r="L93" t="str">
            <v>x</v>
          </cell>
          <cell r="Q93" t="str">
            <v>x</v>
          </cell>
          <cell r="S93" t="str">
            <v>x</v>
          </cell>
          <cell r="X93" t="str">
            <v>x</v>
          </cell>
          <cell r="Z93" t="str">
            <v>x</v>
          </cell>
        </row>
        <row r="94">
          <cell r="G94" t="str">
            <v>x</v>
          </cell>
          <cell r="H94" t="str">
            <v>x</v>
          </cell>
          <cell r="I94" t="str">
            <v>x</v>
          </cell>
          <cell r="J94" t="str">
            <v>x</v>
          </cell>
          <cell r="K94" t="str">
            <v>x</v>
          </cell>
          <cell r="L94" t="str">
            <v>x</v>
          </cell>
          <cell r="N94" t="str">
            <v>x</v>
          </cell>
          <cell r="O94" t="str">
            <v>x</v>
          </cell>
          <cell r="P94" t="str">
            <v>x</v>
          </cell>
          <cell r="Q94" t="str">
            <v>x</v>
          </cell>
          <cell r="R94" t="str">
            <v>x</v>
          </cell>
          <cell r="S94" t="str">
            <v>x</v>
          </cell>
          <cell r="U94" t="str">
            <v>x</v>
          </cell>
          <cell r="V94" t="str">
            <v>x</v>
          </cell>
          <cell r="W94" t="str">
            <v>x</v>
          </cell>
          <cell r="X94" t="str">
            <v>x</v>
          </cell>
          <cell r="Y94" t="str">
            <v>x</v>
          </cell>
          <cell r="Z94" t="str">
            <v>x</v>
          </cell>
        </row>
        <row r="95">
          <cell r="I95" t="str">
            <v>x</v>
          </cell>
          <cell r="J95" t="str">
            <v>x</v>
          </cell>
          <cell r="K95" t="str">
            <v>x</v>
          </cell>
          <cell r="P95" t="str">
            <v>x</v>
          </cell>
          <cell r="Q95" t="str">
            <v>x</v>
          </cell>
          <cell r="R95" t="str">
            <v>x</v>
          </cell>
          <cell r="W95" t="str">
            <v>x</v>
          </cell>
          <cell r="X95" t="str">
            <v>x</v>
          </cell>
          <cell r="Y95" t="str">
            <v>x</v>
          </cell>
        </row>
        <row r="96">
          <cell r="J96" t="str">
            <v>x</v>
          </cell>
          <cell r="L96" t="str">
            <v>x</v>
          </cell>
          <cell r="Q96" t="str">
            <v>x</v>
          </cell>
          <cell r="S96" t="str">
            <v>x</v>
          </cell>
          <cell r="X96" t="str">
            <v>x</v>
          </cell>
          <cell r="Z96" t="str">
            <v>x</v>
          </cell>
        </row>
        <row r="97">
          <cell r="G97" t="str">
            <v>x</v>
          </cell>
          <cell r="H97" t="str">
            <v>x</v>
          </cell>
          <cell r="I97" t="str">
            <v>x</v>
          </cell>
          <cell r="J97" t="str">
            <v>x</v>
          </cell>
          <cell r="K97" t="str">
            <v>x</v>
          </cell>
          <cell r="L97" t="str">
            <v>x</v>
          </cell>
          <cell r="N97" t="str">
            <v>x</v>
          </cell>
          <cell r="O97" t="str">
            <v>x</v>
          </cell>
          <cell r="P97" t="str">
            <v>x</v>
          </cell>
          <cell r="Q97" t="str">
            <v>x</v>
          </cell>
          <cell r="R97" t="str">
            <v>x</v>
          </cell>
          <cell r="S97" t="str">
            <v>x</v>
          </cell>
          <cell r="U97" t="str">
            <v>x</v>
          </cell>
          <cell r="V97" t="str">
            <v>x</v>
          </cell>
          <cell r="W97" t="str">
            <v>x</v>
          </cell>
          <cell r="X97" t="str">
            <v>x</v>
          </cell>
          <cell r="Y97" t="str">
            <v>x</v>
          </cell>
          <cell r="Z97" t="str">
            <v>x</v>
          </cell>
        </row>
        <row r="98">
          <cell r="I98" t="str">
            <v>x</v>
          </cell>
          <cell r="J98" t="str">
            <v>x</v>
          </cell>
          <cell r="K98" t="str">
            <v>x</v>
          </cell>
          <cell r="P98" t="str">
            <v>x</v>
          </cell>
          <cell r="Q98" t="str">
            <v>x</v>
          </cell>
          <cell r="R98" t="str">
            <v>x</v>
          </cell>
          <cell r="W98" t="str">
            <v>x</v>
          </cell>
          <cell r="X98" t="str">
            <v>x</v>
          </cell>
          <cell r="Y98" t="str">
            <v>x</v>
          </cell>
        </row>
        <row r="99">
          <cell r="J99" t="str">
            <v>x</v>
          </cell>
          <cell r="L99" t="str">
            <v>x</v>
          </cell>
          <cell r="Q99" t="str">
            <v>x</v>
          </cell>
          <cell r="S99" t="str">
            <v>x</v>
          </cell>
          <cell r="X99" t="str">
            <v>x</v>
          </cell>
          <cell r="Z99" t="str">
            <v>x</v>
          </cell>
        </row>
        <row r="101">
          <cell r="I101" t="str">
            <v>x</v>
          </cell>
          <cell r="J101" t="str">
            <v>x</v>
          </cell>
          <cell r="K101" t="str">
            <v>x</v>
          </cell>
          <cell r="P101" t="str">
            <v>x</v>
          </cell>
          <cell r="Q101" t="str">
            <v>x</v>
          </cell>
          <cell r="R101" t="str">
            <v>x</v>
          </cell>
          <cell r="W101" t="str">
            <v>x</v>
          </cell>
          <cell r="X101" t="str">
            <v>x</v>
          </cell>
          <cell r="Y101" t="str">
            <v>x</v>
          </cell>
        </row>
        <row r="102">
          <cell r="J102" t="str">
            <v>x</v>
          </cell>
          <cell r="L102" t="str">
            <v>x</v>
          </cell>
          <cell r="Q102" t="str">
            <v>x</v>
          </cell>
          <cell r="S102" t="str">
            <v>x</v>
          </cell>
          <cell r="X102" t="str">
            <v>x</v>
          </cell>
          <cell r="Z102" t="str">
            <v>x</v>
          </cell>
        </row>
        <row r="104">
          <cell r="I104" t="str">
            <v>x</v>
          </cell>
          <cell r="J104" t="str">
            <v>x</v>
          </cell>
          <cell r="K104" t="str">
            <v>x</v>
          </cell>
          <cell r="P104" t="str">
            <v>x</v>
          </cell>
          <cell r="Q104" t="str">
            <v>x</v>
          </cell>
          <cell r="R104" t="str">
            <v>x</v>
          </cell>
          <cell r="W104" t="str">
            <v>x</v>
          </cell>
          <cell r="X104" t="str">
            <v>x</v>
          </cell>
          <cell r="Y104" t="str">
            <v>x</v>
          </cell>
        </row>
        <row r="105">
          <cell r="K105" t="str">
            <v>x</v>
          </cell>
          <cell r="L105" t="str">
            <v>x</v>
          </cell>
          <cell r="R105" t="str">
            <v>x</v>
          </cell>
          <cell r="S105" t="str">
            <v>x</v>
          </cell>
          <cell r="Y105" t="str">
            <v>x</v>
          </cell>
          <cell r="Z105" t="str">
            <v>x</v>
          </cell>
        </row>
        <row r="107">
          <cell r="G107" t="str">
            <v>x</v>
          </cell>
          <cell r="H107" t="str">
            <v>x</v>
          </cell>
          <cell r="I107" t="str">
            <v>x</v>
          </cell>
          <cell r="J107" t="str">
            <v>x</v>
          </cell>
          <cell r="K107" t="str">
            <v>x</v>
          </cell>
          <cell r="L107" t="str">
            <v>x</v>
          </cell>
          <cell r="N107" t="str">
            <v>x</v>
          </cell>
          <cell r="O107" t="str">
            <v>x</v>
          </cell>
          <cell r="P107" t="str">
            <v>x</v>
          </cell>
          <cell r="Q107" t="str">
            <v>x</v>
          </cell>
          <cell r="R107" t="str">
            <v>x</v>
          </cell>
          <cell r="S107" t="str">
            <v>x</v>
          </cell>
          <cell r="U107" t="str">
            <v>x</v>
          </cell>
          <cell r="V107" t="str">
            <v>x</v>
          </cell>
          <cell r="W107" t="str">
            <v>x</v>
          </cell>
          <cell r="X107" t="str">
            <v>x</v>
          </cell>
          <cell r="Y107" t="str">
            <v>x</v>
          </cell>
          <cell r="Z107" t="str">
            <v>x</v>
          </cell>
        </row>
        <row r="108">
          <cell r="I108" t="str">
            <v>x</v>
          </cell>
          <cell r="J108" t="str">
            <v>x</v>
          </cell>
          <cell r="K108" t="str">
            <v>x</v>
          </cell>
          <cell r="P108" t="str">
            <v>x</v>
          </cell>
          <cell r="Q108" t="str">
            <v>x</v>
          </cell>
          <cell r="R108" t="str">
            <v>x</v>
          </cell>
          <cell r="W108" t="str">
            <v>x</v>
          </cell>
          <cell r="X108" t="str">
            <v>x</v>
          </cell>
          <cell r="Y108" t="str">
            <v>x</v>
          </cell>
        </row>
        <row r="109">
          <cell r="I109" t="str">
            <v>x</v>
          </cell>
          <cell r="J109" t="str">
            <v>x</v>
          </cell>
          <cell r="K109" t="str">
            <v>x</v>
          </cell>
          <cell r="P109" t="str">
            <v>x</v>
          </cell>
          <cell r="Q109" t="str">
            <v>x</v>
          </cell>
          <cell r="R109" t="str">
            <v>x</v>
          </cell>
          <cell r="W109" t="str">
            <v>x</v>
          </cell>
          <cell r="X109" t="str">
            <v>x</v>
          </cell>
          <cell r="Y109" t="str">
            <v>x</v>
          </cell>
        </row>
        <row r="110">
          <cell r="I110" t="str">
            <v>x</v>
          </cell>
          <cell r="J110" t="str">
            <v>x</v>
          </cell>
          <cell r="K110" t="str">
            <v>x</v>
          </cell>
          <cell r="P110" t="str">
            <v>x</v>
          </cell>
          <cell r="Q110" t="str">
            <v>x</v>
          </cell>
          <cell r="R110" t="str">
            <v>x</v>
          </cell>
          <cell r="W110" t="str">
            <v>x</v>
          </cell>
          <cell r="X110" t="str">
            <v>x</v>
          </cell>
          <cell r="Y110" t="str">
            <v>x</v>
          </cell>
        </row>
        <row r="112">
          <cell r="G112" t="str">
            <v>x</v>
          </cell>
          <cell r="H112" t="str">
            <v>x</v>
          </cell>
          <cell r="I112" t="str">
            <v>x</v>
          </cell>
          <cell r="J112" t="str">
            <v>x</v>
          </cell>
          <cell r="K112" t="str">
            <v>x</v>
          </cell>
          <cell r="L112" t="str">
            <v>x</v>
          </cell>
          <cell r="N112" t="str">
            <v>x</v>
          </cell>
          <cell r="O112" t="str">
            <v>x</v>
          </cell>
          <cell r="P112" t="str">
            <v>x</v>
          </cell>
          <cell r="Q112" t="str">
            <v>x</v>
          </cell>
          <cell r="R112" t="str">
            <v>x</v>
          </cell>
          <cell r="S112" t="str">
            <v>x</v>
          </cell>
          <cell r="U112" t="str">
            <v>x</v>
          </cell>
          <cell r="V112" t="str">
            <v>x</v>
          </cell>
          <cell r="W112" t="str">
            <v>x</v>
          </cell>
          <cell r="X112" t="str">
            <v>x</v>
          </cell>
          <cell r="Y112" t="str">
            <v>x</v>
          </cell>
          <cell r="Z112" t="str">
            <v>x</v>
          </cell>
        </row>
        <row r="113">
          <cell r="I113" t="str">
            <v>x</v>
          </cell>
          <cell r="J113" t="str">
            <v>x</v>
          </cell>
          <cell r="K113" t="str">
            <v>x</v>
          </cell>
          <cell r="P113" t="str">
            <v>x</v>
          </cell>
          <cell r="Q113" t="str">
            <v>x</v>
          </cell>
          <cell r="R113" t="str">
            <v>x</v>
          </cell>
          <cell r="W113" t="str">
            <v>x</v>
          </cell>
          <cell r="X113" t="str">
            <v>x</v>
          </cell>
          <cell r="Y113" t="str">
            <v>x</v>
          </cell>
        </row>
        <row r="114">
          <cell r="I114" t="str">
            <v>x</v>
          </cell>
          <cell r="J114" t="str">
            <v>x</v>
          </cell>
          <cell r="K114" t="str">
            <v>x</v>
          </cell>
          <cell r="L114" t="str">
            <v>x</v>
          </cell>
          <cell r="P114" t="str">
            <v>x</v>
          </cell>
          <cell r="Q114" t="str">
            <v>x</v>
          </cell>
          <cell r="R114" t="str">
            <v>x</v>
          </cell>
          <cell r="S114" t="str">
            <v>x</v>
          </cell>
          <cell r="W114" t="str">
            <v>x</v>
          </cell>
          <cell r="X114" t="str">
            <v>x</v>
          </cell>
          <cell r="Y114" t="str">
            <v>x</v>
          </cell>
          <cell r="Z114" t="str">
            <v>x</v>
          </cell>
        </row>
        <row r="115">
          <cell r="J115" t="str">
            <v>x</v>
          </cell>
          <cell r="L115" t="str">
            <v>x</v>
          </cell>
          <cell r="Q115" t="str">
            <v>x</v>
          </cell>
          <cell r="S115" t="str">
            <v>x</v>
          </cell>
          <cell r="X115" t="str">
            <v>x</v>
          </cell>
          <cell r="Z115" t="str">
            <v>x</v>
          </cell>
        </row>
        <row r="116">
          <cell r="J116" t="str">
            <v>x</v>
          </cell>
          <cell r="L116" t="str">
            <v>x</v>
          </cell>
          <cell r="Q116" t="str">
            <v>x</v>
          </cell>
          <cell r="S116" t="str">
            <v>x</v>
          </cell>
          <cell r="X116" t="str">
            <v>x</v>
          </cell>
          <cell r="Z116" t="str">
            <v>x</v>
          </cell>
        </row>
        <row r="117">
          <cell r="K117" t="str">
            <v>x</v>
          </cell>
          <cell r="L117" t="str">
            <v>x</v>
          </cell>
          <cell r="R117" t="str">
            <v>x</v>
          </cell>
          <cell r="S117" t="str">
            <v>x</v>
          </cell>
          <cell r="Y117" t="str">
            <v>x</v>
          </cell>
          <cell r="Z117" t="str">
            <v>x</v>
          </cell>
        </row>
        <row r="118">
          <cell r="G118" t="str">
            <v>x</v>
          </cell>
          <cell r="H118" t="str">
            <v>x</v>
          </cell>
          <cell r="I118" t="str">
            <v>x</v>
          </cell>
          <cell r="J118" t="str">
            <v>x</v>
          </cell>
          <cell r="K118" t="str">
            <v>x</v>
          </cell>
          <cell r="L118" t="str">
            <v>x</v>
          </cell>
          <cell r="N118" t="str">
            <v>x</v>
          </cell>
          <cell r="O118" t="str">
            <v>x</v>
          </cell>
          <cell r="P118" t="str">
            <v>x</v>
          </cell>
          <cell r="Q118" t="str">
            <v>x</v>
          </cell>
          <cell r="R118" t="str">
            <v>x</v>
          </cell>
          <cell r="S118" t="str">
            <v>x</v>
          </cell>
          <cell r="U118" t="str">
            <v>x</v>
          </cell>
          <cell r="V118" t="str">
            <v>x</v>
          </cell>
          <cell r="W118" t="str">
            <v>x</v>
          </cell>
          <cell r="X118" t="str">
            <v>x</v>
          </cell>
          <cell r="Y118" t="str">
            <v>x</v>
          </cell>
          <cell r="Z118" t="str">
            <v>x</v>
          </cell>
        </row>
        <row r="119">
          <cell r="I119" t="str">
            <v>x</v>
          </cell>
          <cell r="J119" t="str">
            <v>x</v>
          </cell>
          <cell r="K119" t="str">
            <v>x</v>
          </cell>
          <cell r="P119" t="str">
            <v>x</v>
          </cell>
          <cell r="Q119" t="str">
            <v>x</v>
          </cell>
          <cell r="R119" t="str">
            <v>x</v>
          </cell>
          <cell r="W119" t="str">
            <v>x</v>
          </cell>
          <cell r="X119" t="str">
            <v>x</v>
          </cell>
          <cell r="Y119" t="str">
            <v>x</v>
          </cell>
        </row>
        <row r="120">
          <cell r="W120" t="str">
            <v>x</v>
          </cell>
          <cell r="X120" t="str">
            <v>x</v>
          </cell>
          <cell r="Y120" t="str">
            <v>x</v>
          </cell>
        </row>
        <row r="135">
          <cell r="P135" t="str">
            <v>x</v>
          </cell>
          <cell r="R135" t="str">
            <v>x</v>
          </cell>
          <cell r="S135" t="str">
            <v>x</v>
          </cell>
          <cell r="W135" t="str">
            <v>x</v>
          </cell>
          <cell r="Y135" t="str">
            <v>x</v>
          </cell>
          <cell r="Z135" t="str">
            <v>x</v>
          </cell>
        </row>
        <row r="136">
          <cell r="P136" t="str">
            <v>x</v>
          </cell>
          <cell r="Q136" t="str">
            <v>x</v>
          </cell>
          <cell r="S136" t="str">
            <v>x</v>
          </cell>
          <cell r="W136" t="str">
            <v>x</v>
          </cell>
          <cell r="X136" t="str">
            <v>x</v>
          </cell>
          <cell r="Z136" t="str">
            <v>x</v>
          </cell>
        </row>
        <row r="137">
          <cell r="P137" t="str">
            <v>x</v>
          </cell>
          <cell r="R137" t="str">
            <v>x</v>
          </cell>
          <cell r="S137" t="str">
            <v>x</v>
          </cell>
          <cell r="W137" t="str">
            <v>x</v>
          </cell>
          <cell r="Y137" t="str">
            <v>x</v>
          </cell>
          <cell r="Z137" t="str">
            <v>x</v>
          </cell>
        </row>
        <row r="138">
          <cell r="P138" t="str">
            <v>x</v>
          </cell>
          <cell r="R138" t="str">
            <v>x</v>
          </cell>
          <cell r="S138" t="str">
            <v>x</v>
          </cell>
          <cell r="W138" t="str">
            <v>x</v>
          </cell>
          <cell r="Y138" t="str">
            <v>x</v>
          </cell>
          <cell r="Z138" t="str">
            <v>x</v>
          </cell>
        </row>
        <row r="141">
          <cell r="N141" t="str">
            <v>x</v>
          </cell>
          <cell r="O141" t="str">
            <v>x</v>
          </cell>
          <cell r="P141" t="str">
            <v>x</v>
          </cell>
          <cell r="Q141" t="str">
            <v>x</v>
          </cell>
          <cell r="R141" t="str">
            <v>x</v>
          </cell>
          <cell r="S141" t="str">
            <v>x</v>
          </cell>
          <cell r="U141" t="str">
            <v>x</v>
          </cell>
          <cell r="V141" t="str">
            <v>x</v>
          </cell>
          <cell r="W141" t="str">
            <v>x</v>
          </cell>
          <cell r="X141" t="str">
            <v>x</v>
          </cell>
          <cell r="Y141" t="str">
            <v>x</v>
          </cell>
          <cell r="Z141" t="str">
            <v>x</v>
          </cell>
        </row>
        <row r="142">
          <cell r="P142" t="str">
            <v>x</v>
          </cell>
          <cell r="Q142" t="str">
            <v>x</v>
          </cell>
          <cell r="R142" t="str">
            <v>x</v>
          </cell>
          <cell r="W142" t="str">
            <v>x</v>
          </cell>
          <cell r="X142" t="str">
            <v>x</v>
          </cell>
          <cell r="Y142" t="str">
            <v>x</v>
          </cell>
        </row>
        <row r="143">
          <cell r="Q143" t="str">
            <v>x</v>
          </cell>
          <cell r="S143" t="str">
            <v>x</v>
          </cell>
          <cell r="X143" t="str">
            <v>x</v>
          </cell>
          <cell r="Z143" t="str">
            <v>x</v>
          </cell>
        </row>
        <row r="144">
          <cell r="N144" t="str">
            <v>x</v>
          </cell>
          <cell r="O144" t="str">
            <v>x</v>
          </cell>
          <cell r="P144" t="str">
            <v>x</v>
          </cell>
          <cell r="Q144" t="str">
            <v>x</v>
          </cell>
          <cell r="R144" t="str">
            <v>x</v>
          </cell>
          <cell r="S144" t="str">
            <v>x</v>
          </cell>
          <cell r="U144" t="str">
            <v>x</v>
          </cell>
          <cell r="V144" t="str">
            <v>x</v>
          </cell>
          <cell r="W144" t="str">
            <v>x</v>
          </cell>
          <cell r="X144" t="str">
            <v>x</v>
          </cell>
          <cell r="Y144" t="str">
            <v>x</v>
          </cell>
          <cell r="Z144" t="str">
            <v>x</v>
          </cell>
        </row>
        <row r="145">
          <cell r="P145" t="str">
            <v>x</v>
          </cell>
          <cell r="Q145" t="str">
            <v>x</v>
          </cell>
          <cell r="R145" t="str">
            <v>x</v>
          </cell>
          <cell r="W145" t="str">
            <v>x</v>
          </cell>
          <cell r="X145" t="str">
            <v>x</v>
          </cell>
          <cell r="Y145" t="str">
            <v>x</v>
          </cell>
        </row>
        <row r="146">
          <cell r="Q146" t="str">
            <v>x</v>
          </cell>
          <cell r="S146" t="str">
            <v>x</v>
          </cell>
          <cell r="X146" t="str">
            <v>x</v>
          </cell>
          <cell r="Z146" t="str">
            <v>x</v>
          </cell>
        </row>
        <row r="147">
          <cell r="N147" t="str">
            <v>x</v>
          </cell>
          <cell r="O147" t="str">
            <v>x</v>
          </cell>
          <cell r="P147" t="str">
            <v>x</v>
          </cell>
          <cell r="Q147" t="str">
            <v>x</v>
          </cell>
          <cell r="R147" t="str">
            <v>x</v>
          </cell>
          <cell r="S147" t="str">
            <v>x</v>
          </cell>
          <cell r="U147" t="str">
            <v>x</v>
          </cell>
          <cell r="V147" t="str">
            <v>x</v>
          </cell>
          <cell r="W147" t="str">
            <v>x</v>
          </cell>
          <cell r="X147" t="str">
            <v>x</v>
          </cell>
          <cell r="Y147" t="str">
            <v>x</v>
          </cell>
          <cell r="Z147" t="str">
            <v>x</v>
          </cell>
        </row>
        <row r="148">
          <cell r="P148" t="str">
            <v>x</v>
          </cell>
          <cell r="Q148" t="str">
            <v>x</v>
          </cell>
          <cell r="R148" t="str">
            <v>x</v>
          </cell>
          <cell r="W148" t="str">
            <v>x</v>
          </cell>
          <cell r="X148" t="str">
            <v>x</v>
          </cell>
          <cell r="Y148" t="str">
            <v>x</v>
          </cell>
        </row>
        <row r="149">
          <cell r="Q149" t="str">
            <v>x</v>
          </cell>
          <cell r="S149" t="str">
            <v>x</v>
          </cell>
          <cell r="X149" t="str">
            <v>x</v>
          </cell>
          <cell r="Z149" t="str">
            <v>x</v>
          </cell>
        </row>
        <row r="151">
          <cell r="N151" t="str">
            <v>x</v>
          </cell>
          <cell r="O151" t="str">
            <v>x</v>
          </cell>
          <cell r="P151" t="str">
            <v>x</v>
          </cell>
          <cell r="Q151" t="str">
            <v>x</v>
          </cell>
          <cell r="R151" t="str">
            <v>x</v>
          </cell>
          <cell r="S151" t="str">
            <v>x</v>
          </cell>
          <cell r="U151" t="str">
            <v>x</v>
          </cell>
          <cell r="V151" t="str">
            <v>x</v>
          </cell>
          <cell r="W151" t="str">
            <v>x</v>
          </cell>
          <cell r="X151" t="str">
            <v>x</v>
          </cell>
          <cell r="Y151" t="str">
            <v>x</v>
          </cell>
          <cell r="Z151" t="str">
            <v>x</v>
          </cell>
        </row>
        <row r="152">
          <cell r="P152" t="str">
            <v>x</v>
          </cell>
          <cell r="Q152" t="str">
            <v>x</v>
          </cell>
          <cell r="R152" t="str">
            <v>x</v>
          </cell>
          <cell r="W152" t="str">
            <v>x</v>
          </cell>
          <cell r="X152" t="str">
            <v>x</v>
          </cell>
          <cell r="Y152" t="str">
            <v>x</v>
          </cell>
        </row>
        <row r="153">
          <cell r="Q153" t="str">
            <v>x</v>
          </cell>
          <cell r="S153" t="str">
            <v>x</v>
          </cell>
          <cell r="X153" t="str">
            <v>x</v>
          </cell>
          <cell r="Z153" t="str">
            <v>x</v>
          </cell>
        </row>
        <row r="154">
          <cell r="N154" t="str">
            <v>x</v>
          </cell>
          <cell r="O154" t="str">
            <v>x</v>
          </cell>
          <cell r="P154" t="str">
            <v>x</v>
          </cell>
          <cell r="Q154" t="str">
            <v>x</v>
          </cell>
          <cell r="R154" t="str">
            <v>x</v>
          </cell>
          <cell r="S154" t="str">
            <v>x</v>
          </cell>
          <cell r="U154" t="str">
            <v>x</v>
          </cell>
          <cell r="V154" t="str">
            <v>x</v>
          </cell>
          <cell r="W154" t="str">
            <v>x</v>
          </cell>
          <cell r="X154" t="str">
            <v>x</v>
          </cell>
          <cell r="Y154" t="str">
            <v>x</v>
          </cell>
          <cell r="Z154" t="str">
            <v>x</v>
          </cell>
        </row>
        <row r="155">
          <cell r="P155" t="str">
            <v>x</v>
          </cell>
          <cell r="Q155" t="str">
            <v>x</v>
          </cell>
          <cell r="R155" t="str">
            <v>x</v>
          </cell>
          <cell r="W155" t="str">
            <v>x</v>
          </cell>
          <cell r="X155" t="str">
            <v>x</v>
          </cell>
          <cell r="Y155" t="str">
            <v>x</v>
          </cell>
        </row>
        <row r="156">
          <cell r="Q156" t="str">
            <v>x</v>
          </cell>
          <cell r="S156" t="str">
            <v>x</v>
          </cell>
          <cell r="X156" t="str">
            <v>x</v>
          </cell>
          <cell r="Z156" t="str">
            <v>x</v>
          </cell>
        </row>
        <row r="157">
          <cell r="N157" t="str">
            <v>x</v>
          </cell>
          <cell r="O157" t="str">
            <v>x</v>
          </cell>
          <cell r="P157" t="str">
            <v>x</v>
          </cell>
          <cell r="Q157" t="str">
            <v>x</v>
          </cell>
          <cell r="R157" t="str">
            <v>x</v>
          </cell>
          <cell r="S157" t="str">
            <v>x</v>
          </cell>
          <cell r="U157" t="str">
            <v>x</v>
          </cell>
          <cell r="V157" t="str">
            <v>x</v>
          </cell>
          <cell r="W157" t="str">
            <v>x</v>
          </cell>
          <cell r="X157" t="str">
            <v>x</v>
          </cell>
          <cell r="Y157" t="str">
            <v>x</v>
          </cell>
          <cell r="Z157" t="str">
            <v>x</v>
          </cell>
        </row>
        <row r="158">
          <cell r="P158" t="str">
            <v>x</v>
          </cell>
          <cell r="Q158" t="str">
            <v>x</v>
          </cell>
          <cell r="R158" t="str">
            <v>x</v>
          </cell>
          <cell r="W158" t="str">
            <v>x</v>
          </cell>
          <cell r="X158" t="str">
            <v>x</v>
          </cell>
          <cell r="Y158" t="str">
            <v>x</v>
          </cell>
        </row>
        <row r="159">
          <cell r="Q159" t="str">
            <v>x</v>
          </cell>
          <cell r="S159" t="str">
            <v>x</v>
          </cell>
          <cell r="X159" t="str">
            <v>x</v>
          </cell>
          <cell r="Z159" t="str">
            <v>x</v>
          </cell>
        </row>
        <row r="161">
          <cell r="P161" t="str">
            <v>x</v>
          </cell>
          <cell r="Q161" t="str">
            <v>x</v>
          </cell>
          <cell r="R161" t="str">
            <v>x</v>
          </cell>
          <cell r="W161" t="str">
            <v>x</v>
          </cell>
          <cell r="X161" t="str">
            <v>x</v>
          </cell>
          <cell r="Y161" t="str">
            <v>x</v>
          </cell>
        </row>
        <row r="162">
          <cell r="Q162" t="str">
            <v>x</v>
          </cell>
          <cell r="S162" t="str">
            <v>x</v>
          </cell>
          <cell r="X162" t="str">
            <v>x</v>
          </cell>
          <cell r="Z162" t="str">
            <v>x</v>
          </cell>
        </row>
        <row r="164">
          <cell r="P164" t="str">
            <v>x</v>
          </cell>
          <cell r="Q164" t="str">
            <v>x</v>
          </cell>
          <cell r="R164" t="str">
            <v>x</v>
          </cell>
          <cell r="W164" t="str">
            <v>x</v>
          </cell>
          <cell r="X164" t="str">
            <v>x</v>
          </cell>
          <cell r="Y164" t="str">
            <v>x</v>
          </cell>
        </row>
        <row r="165">
          <cell r="R165" t="str">
            <v>x</v>
          </cell>
          <cell r="S165" t="str">
            <v>x</v>
          </cell>
          <cell r="Y165" t="str">
            <v>x</v>
          </cell>
          <cell r="Z165" t="str">
            <v>x</v>
          </cell>
        </row>
        <row r="167">
          <cell r="N167" t="str">
            <v>x</v>
          </cell>
          <cell r="O167" t="str">
            <v>x</v>
          </cell>
          <cell r="P167" t="str">
            <v>x</v>
          </cell>
          <cell r="Q167" t="str">
            <v>x</v>
          </cell>
          <cell r="R167" t="str">
            <v>x</v>
          </cell>
          <cell r="S167" t="str">
            <v>x</v>
          </cell>
          <cell r="U167" t="str">
            <v>x</v>
          </cell>
          <cell r="V167" t="str">
            <v>x</v>
          </cell>
          <cell r="W167" t="str">
            <v>x</v>
          </cell>
          <cell r="X167" t="str">
            <v>x</v>
          </cell>
          <cell r="Y167" t="str">
            <v>x</v>
          </cell>
          <cell r="Z167" t="str">
            <v>x</v>
          </cell>
        </row>
        <row r="168">
          <cell r="P168" t="str">
            <v>x</v>
          </cell>
          <cell r="Q168" t="str">
            <v>x</v>
          </cell>
          <cell r="R168" t="str">
            <v>x</v>
          </cell>
          <cell r="W168" t="str">
            <v>x</v>
          </cell>
          <cell r="X168" t="str">
            <v>x</v>
          </cell>
          <cell r="Y168" t="str">
            <v>x</v>
          </cell>
        </row>
        <row r="169">
          <cell r="P169" t="str">
            <v>x</v>
          </cell>
          <cell r="Q169" t="str">
            <v>x</v>
          </cell>
          <cell r="R169" t="str">
            <v>x</v>
          </cell>
          <cell r="W169" t="str">
            <v>x</v>
          </cell>
          <cell r="X169" t="str">
            <v>x</v>
          </cell>
          <cell r="Y169" t="str">
            <v>x</v>
          </cell>
        </row>
        <row r="170">
          <cell r="P170" t="str">
            <v>x</v>
          </cell>
          <cell r="Q170" t="str">
            <v>x</v>
          </cell>
          <cell r="R170" t="str">
            <v>x</v>
          </cell>
          <cell r="W170" t="str">
            <v>x</v>
          </cell>
          <cell r="X170" t="str">
            <v>x</v>
          </cell>
          <cell r="Y170" t="str">
            <v>x</v>
          </cell>
        </row>
        <row r="172">
          <cell r="N172" t="str">
            <v>x</v>
          </cell>
          <cell r="O172" t="str">
            <v>x</v>
          </cell>
          <cell r="P172" t="str">
            <v>x</v>
          </cell>
          <cell r="Q172" t="str">
            <v>x</v>
          </cell>
          <cell r="R172" t="str">
            <v>x</v>
          </cell>
          <cell r="S172" t="str">
            <v>x</v>
          </cell>
          <cell r="U172" t="str">
            <v>x</v>
          </cell>
          <cell r="V172" t="str">
            <v>x</v>
          </cell>
          <cell r="W172" t="str">
            <v>x</v>
          </cell>
          <cell r="X172" t="str">
            <v>x</v>
          </cell>
          <cell r="Y172" t="str">
            <v>x</v>
          </cell>
          <cell r="Z172" t="str">
            <v>x</v>
          </cell>
        </row>
        <row r="173">
          <cell r="P173" t="str">
            <v>x</v>
          </cell>
          <cell r="Q173" t="str">
            <v>x</v>
          </cell>
          <cell r="R173" t="str">
            <v>x</v>
          </cell>
          <cell r="W173" t="str">
            <v>x</v>
          </cell>
          <cell r="X173" t="str">
            <v>x</v>
          </cell>
          <cell r="Y173" t="str">
            <v>x</v>
          </cell>
        </row>
        <row r="174">
          <cell r="P174" t="str">
            <v>x</v>
          </cell>
          <cell r="Q174" t="str">
            <v>x</v>
          </cell>
          <cell r="R174" t="str">
            <v>x</v>
          </cell>
          <cell r="S174" t="str">
            <v>x</v>
          </cell>
          <cell r="W174" t="str">
            <v>x</v>
          </cell>
          <cell r="X174" t="str">
            <v>x</v>
          </cell>
          <cell r="Y174" t="str">
            <v>x</v>
          </cell>
          <cell r="Z174" t="str">
            <v>x</v>
          </cell>
        </row>
        <row r="175">
          <cell r="Q175" t="str">
            <v>x</v>
          </cell>
          <cell r="S175" t="str">
            <v>x</v>
          </cell>
          <cell r="X175" t="str">
            <v>x</v>
          </cell>
          <cell r="Z175" t="str">
            <v>x</v>
          </cell>
        </row>
        <row r="176">
          <cell r="Q176" t="str">
            <v>x</v>
          </cell>
          <cell r="S176" t="str">
            <v>x</v>
          </cell>
          <cell r="X176" t="str">
            <v>x</v>
          </cell>
          <cell r="Z176" t="str">
            <v>x</v>
          </cell>
        </row>
        <row r="177">
          <cell r="R177" t="str">
            <v>x</v>
          </cell>
          <cell r="S177" t="str">
            <v>x</v>
          </cell>
          <cell r="Y177" t="str">
            <v>x</v>
          </cell>
          <cell r="Z177" t="str">
            <v>x</v>
          </cell>
        </row>
        <row r="178">
          <cell r="N178" t="str">
            <v>x</v>
          </cell>
          <cell r="O178" t="str">
            <v>x</v>
          </cell>
          <cell r="P178" t="str">
            <v>x</v>
          </cell>
          <cell r="Q178" t="str">
            <v>x</v>
          </cell>
          <cell r="R178" t="str">
            <v>x</v>
          </cell>
          <cell r="S178" t="str">
            <v>x</v>
          </cell>
          <cell r="U178" t="str">
            <v>x</v>
          </cell>
          <cell r="V178" t="str">
            <v>x</v>
          </cell>
          <cell r="W178" t="str">
            <v>x</v>
          </cell>
          <cell r="X178" t="str">
            <v>x</v>
          </cell>
          <cell r="Y178" t="str">
            <v>x</v>
          </cell>
          <cell r="Z178" t="str">
            <v>x</v>
          </cell>
        </row>
        <row r="179">
          <cell r="P179" t="str">
            <v>x</v>
          </cell>
          <cell r="Q179" t="str">
            <v>x</v>
          </cell>
          <cell r="R179" t="str">
            <v>x</v>
          </cell>
          <cell r="W179" t="str">
            <v>x</v>
          </cell>
          <cell r="X179" t="str">
            <v>x</v>
          </cell>
          <cell r="Y179" t="str">
            <v>x</v>
          </cell>
        </row>
        <row r="180">
          <cell r="P180" t="str">
            <v>x</v>
          </cell>
          <cell r="Q180" t="str">
            <v>x</v>
          </cell>
          <cell r="R180" t="str">
            <v>x</v>
          </cell>
          <cell r="W180" t="str">
            <v>x</v>
          </cell>
          <cell r="X180" t="str">
            <v>x</v>
          </cell>
          <cell r="Y180" t="str">
            <v>x</v>
          </cell>
        </row>
        <row r="196">
          <cell r="P196" t="str">
            <v>x</v>
          </cell>
          <cell r="R196" t="str">
            <v>x</v>
          </cell>
          <cell r="S196" t="str">
            <v>x</v>
          </cell>
          <cell r="W196" t="str">
            <v>x</v>
          </cell>
          <cell r="Y196" t="str">
            <v>x</v>
          </cell>
          <cell r="Z196" t="str">
            <v>x</v>
          </cell>
        </row>
        <row r="197">
          <cell r="P197" t="str">
            <v>x</v>
          </cell>
          <cell r="Q197" t="str">
            <v>x</v>
          </cell>
          <cell r="S197" t="str">
            <v>x</v>
          </cell>
          <cell r="W197" t="str">
            <v>x</v>
          </cell>
          <cell r="X197" t="str">
            <v>x</v>
          </cell>
          <cell r="Z197" t="str">
            <v>x</v>
          </cell>
        </row>
        <row r="198">
          <cell r="P198" t="str">
            <v>x</v>
          </cell>
          <cell r="R198" t="str">
            <v>x</v>
          </cell>
          <cell r="S198" t="str">
            <v>x</v>
          </cell>
          <cell r="W198" t="str">
            <v>x</v>
          </cell>
          <cell r="Y198" t="str">
            <v>x</v>
          </cell>
          <cell r="Z198" t="str">
            <v>x</v>
          </cell>
        </row>
        <row r="199">
          <cell r="P199" t="str">
            <v>x</v>
          </cell>
          <cell r="R199" t="str">
            <v>x</v>
          </cell>
          <cell r="S199" t="str">
            <v>x</v>
          </cell>
          <cell r="W199" t="str">
            <v>x</v>
          </cell>
          <cell r="Y199" t="str">
            <v>x</v>
          </cell>
          <cell r="Z199" t="str">
            <v>x</v>
          </cell>
        </row>
        <row r="202">
          <cell r="N202" t="str">
            <v>x</v>
          </cell>
          <cell r="O202" t="str">
            <v>x</v>
          </cell>
          <cell r="P202" t="str">
            <v>x</v>
          </cell>
          <cell r="Q202" t="str">
            <v>x</v>
          </cell>
          <cell r="R202" t="str">
            <v>x</v>
          </cell>
          <cell r="S202" t="str">
            <v>x</v>
          </cell>
          <cell r="U202" t="str">
            <v>x</v>
          </cell>
          <cell r="V202" t="str">
            <v>x</v>
          </cell>
          <cell r="W202" t="str">
            <v>x</v>
          </cell>
          <cell r="X202" t="str">
            <v>x</v>
          </cell>
          <cell r="Y202" t="str">
            <v>x</v>
          </cell>
          <cell r="Z202" t="str">
            <v>x</v>
          </cell>
        </row>
        <row r="203">
          <cell r="P203" t="str">
            <v>x</v>
          </cell>
          <cell r="Q203" t="str">
            <v>x</v>
          </cell>
          <cell r="R203" t="str">
            <v>x</v>
          </cell>
          <cell r="W203" t="str">
            <v>x</v>
          </cell>
          <cell r="X203" t="str">
            <v>x</v>
          </cell>
          <cell r="Y203" t="str">
            <v>x</v>
          </cell>
        </row>
        <row r="204">
          <cell r="Q204" t="str">
            <v>x</v>
          </cell>
          <cell r="S204" t="str">
            <v>x</v>
          </cell>
          <cell r="X204" t="str">
            <v>x</v>
          </cell>
          <cell r="Z204" t="str">
            <v>x</v>
          </cell>
        </row>
        <row r="205">
          <cell r="N205" t="str">
            <v>x</v>
          </cell>
          <cell r="O205" t="str">
            <v>x</v>
          </cell>
          <cell r="P205" t="str">
            <v>x</v>
          </cell>
          <cell r="Q205" t="str">
            <v>x</v>
          </cell>
          <cell r="R205" t="str">
            <v>x</v>
          </cell>
          <cell r="S205" t="str">
            <v>x</v>
          </cell>
          <cell r="U205" t="str">
            <v>x</v>
          </cell>
          <cell r="V205" t="str">
            <v>x</v>
          </cell>
          <cell r="W205" t="str">
            <v>x</v>
          </cell>
          <cell r="X205" t="str">
            <v>x</v>
          </cell>
          <cell r="Y205" t="str">
            <v>x</v>
          </cell>
          <cell r="Z205" t="str">
            <v>x</v>
          </cell>
        </row>
        <row r="206">
          <cell r="P206" t="str">
            <v>x</v>
          </cell>
          <cell r="Q206" t="str">
            <v>x</v>
          </cell>
          <cell r="R206" t="str">
            <v>x</v>
          </cell>
          <cell r="W206" t="str">
            <v>x</v>
          </cell>
          <cell r="X206" t="str">
            <v>x</v>
          </cell>
          <cell r="Y206" t="str">
            <v>x</v>
          </cell>
        </row>
        <row r="207">
          <cell r="Q207" t="str">
            <v>x</v>
          </cell>
          <cell r="S207" t="str">
            <v>x</v>
          </cell>
          <cell r="X207" t="str">
            <v>x</v>
          </cell>
          <cell r="Z207" t="str">
            <v>x</v>
          </cell>
        </row>
        <row r="208">
          <cell r="N208" t="str">
            <v>x</v>
          </cell>
          <cell r="O208" t="str">
            <v>x</v>
          </cell>
          <cell r="P208" t="str">
            <v>x</v>
          </cell>
          <cell r="Q208" t="str">
            <v>x</v>
          </cell>
          <cell r="R208" t="str">
            <v>x</v>
          </cell>
          <cell r="S208" t="str">
            <v>x</v>
          </cell>
          <cell r="U208" t="str">
            <v>x</v>
          </cell>
          <cell r="V208" t="str">
            <v>x</v>
          </cell>
          <cell r="W208" t="str">
            <v>x</v>
          </cell>
          <cell r="X208" t="str">
            <v>x</v>
          </cell>
          <cell r="Y208" t="str">
            <v>x</v>
          </cell>
          <cell r="Z208" t="str">
            <v>x</v>
          </cell>
        </row>
        <row r="209">
          <cell r="P209" t="str">
            <v>x</v>
          </cell>
          <cell r="Q209" t="str">
            <v>x</v>
          </cell>
          <cell r="R209" t="str">
            <v>x</v>
          </cell>
          <cell r="W209" t="str">
            <v>x</v>
          </cell>
          <cell r="X209" t="str">
            <v>x</v>
          </cell>
          <cell r="Y209" t="str">
            <v>x</v>
          </cell>
        </row>
        <row r="210">
          <cell r="Q210" t="str">
            <v>x</v>
          </cell>
          <cell r="S210" t="str">
            <v>x</v>
          </cell>
          <cell r="X210" t="str">
            <v>x</v>
          </cell>
          <cell r="Z210" t="str">
            <v>x</v>
          </cell>
        </row>
        <row r="212">
          <cell r="N212" t="str">
            <v>x</v>
          </cell>
          <cell r="O212" t="str">
            <v>x</v>
          </cell>
          <cell r="P212" t="str">
            <v>x</v>
          </cell>
          <cell r="Q212" t="str">
            <v>x</v>
          </cell>
          <cell r="R212" t="str">
            <v>x</v>
          </cell>
          <cell r="S212" t="str">
            <v>x</v>
          </cell>
          <cell r="U212" t="str">
            <v>x</v>
          </cell>
          <cell r="V212" t="str">
            <v>x</v>
          </cell>
          <cell r="W212" t="str">
            <v>x</v>
          </cell>
          <cell r="X212" t="str">
            <v>x</v>
          </cell>
          <cell r="Y212" t="str">
            <v>x</v>
          </cell>
          <cell r="Z212" t="str">
            <v>x</v>
          </cell>
        </row>
        <row r="213">
          <cell r="P213" t="str">
            <v>x</v>
          </cell>
          <cell r="Q213" t="str">
            <v>x</v>
          </cell>
          <cell r="R213" t="str">
            <v>x</v>
          </cell>
          <cell r="W213" t="str">
            <v>x</v>
          </cell>
          <cell r="X213" t="str">
            <v>x</v>
          </cell>
          <cell r="Y213" t="str">
            <v>x</v>
          </cell>
        </row>
        <row r="214">
          <cell r="Q214" t="str">
            <v>x</v>
          </cell>
          <cell r="S214" t="str">
            <v>x</v>
          </cell>
          <cell r="X214" t="str">
            <v>x</v>
          </cell>
          <cell r="Z214" t="str">
            <v>x</v>
          </cell>
        </row>
        <row r="215">
          <cell r="N215" t="str">
            <v>x</v>
          </cell>
          <cell r="O215" t="str">
            <v>x</v>
          </cell>
          <cell r="P215" t="str">
            <v>x</v>
          </cell>
          <cell r="Q215" t="str">
            <v>x</v>
          </cell>
          <cell r="R215" t="str">
            <v>x</v>
          </cell>
          <cell r="S215" t="str">
            <v>x</v>
          </cell>
          <cell r="U215" t="str">
            <v>x</v>
          </cell>
          <cell r="V215" t="str">
            <v>x</v>
          </cell>
          <cell r="W215" t="str">
            <v>x</v>
          </cell>
          <cell r="X215" t="str">
            <v>x</v>
          </cell>
          <cell r="Y215" t="str">
            <v>x</v>
          </cell>
          <cell r="Z215" t="str">
            <v>x</v>
          </cell>
        </row>
        <row r="216">
          <cell r="P216" t="str">
            <v>x</v>
          </cell>
          <cell r="Q216" t="str">
            <v>x</v>
          </cell>
          <cell r="R216" t="str">
            <v>x</v>
          </cell>
          <cell r="W216" t="str">
            <v>x</v>
          </cell>
          <cell r="X216" t="str">
            <v>x</v>
          </cell>
          <cell r="Y216" t="str">
            <v>x</v>
          </cell>
        </row>
        <row r="217">
          <cell r="Q217" t="str">
            <v>x</v>
          </cell>
          <cell r="S217" t="str">
            <v>x</v>
          </cell>
          <cell r="X217" t="str">
            <v>x</v>
          </cell>
          <cell r="Z217" t="str">
            <v>x</v>
          </cell>
        </row>
        <row r="218">
          <cell r="N218" t="str">
            <v>x</v>
          </cell>
          <cell r="O218" t="str">
            <v>x</v>
          </cell>
          <cell r="P218" t="str">
            <v>x</v>
          </cell>
          <cell r="Q218" t="str">
            <v>x</v>
          </cell>
          <cell r="R218" t="str">
            <v>x</v>
          </cell>
          <cell r="S218" t="str">
            <v>x</v>
          </cell>
          <cell r="U218" t="str">
            <v>x</v>
          </cell>
          <cell r="V218" t="str">
            <v>x</v>
          </cell>
          <cell r="W218" t="str">
            <v>x</v>
          </cell>
          <cell r="X218" t="str">
            <v>x</v>
          </cell>
          <cell r="Y218" t="str">
            <v>x</v>
          </cell>
          <cell r="Z218" t="str">
            <v>x</v>
          </cell>
        </row>
        <row r="219">
          <cell r="P219" t="str">
            <v>x</v>
          </cell>
          <cell r="Q219" t="str">
            <v>x</v>
          </cell>
          <cell r="R219" t="str">
            <v>x</v>
          </cell>
          <cell r="W219" t="str">
            <v>x</v>
          </cell>
          <cell r="X219" t="str">
            <v>x</v>
          </cell>
          <cell r="Y219" t="str">
            <v>x</v>
          </cell>
        </row>
        <row r="220">
          <cell r="Q220" t="str">
            <v>x</v>
          </cell>
          <cell r="S220" t="str">
            <v>x</v>
          </cell>
          <cell r="X220" t="str">
            <v>x</v>
          </cell>
          <cell r="Z220" t="str">
            <v>x</v>
          </cell>
        </row>
        <row r="222">
          <cell r="P222" t="str">
            <v>x</v>
          </cell>
          <cell r="Q222" t="str">
            <v>x</v>
          </cell>
          <cell r="R222" t="str">
            <v>x</v>
          </cell>
          <cell r="W222" t="str">
            <v>x</v>
          </cell>
          <cell r="X222" t="str">
            <v>x</v>
          </cell>
          <cell r="Y222" t="str">
            <v>x</v>
          </cell>
        </row>
        <row r="223">
          <cell r="Q223" t="str">
            <v>x</v>
          </cell>
          <cell r="S223" t="str">
            <v>x</v>
          </cell>
          <cell r="X223" t="str">
            <v>x</v>
          </cell>
          <cell r="Z223" t="str">
            <v>x</v>
          </cell>
        </row>
        <row r="225">
          <cell r="P225" t="str">
            <v>x</v>
          </cell>
          <cell r="Q225" t="str">
            <v>x</v>
          </cell>
          <cell r="R225" t="str">
            <v>x</v>
          </cell>
          <cell r="W225" t="str">
            <v>x</v>
          </cell>
          <cell r="X225" t="str">
            <v>x</v>
          </cell>
          <cell r="Y225" t="str">
            <v>x</v>
          </cell>
        </row>
        <row r="226">
          <cell r="R226" t="str">
            <v>x</v>
          </cell>
          <cell r="S226" t="str">
            <v>x</v>
          </cell>
          <cell r="Y226" t="str">
            <v>x</v>
          </cell>
          <cell r="Z226" t="str">
            <v>x</v>
          </cell>
        </row>
        <row r="228">
          <cell r="N228" t="str">
            <v>x</v>
          </cell>
          <cell r="O228" t="str">
            <v>x</v>
          </cell>
          <cell r="P228" t="str">
            <v>x</v>
          </cell>
          <cell r="Q228" t="str">
            <v>x</v>
          </cell>
          <cell r="R228" t="str">
            <v>x</v>
          </cell>
          <cell r="S228" t="str">
            <v>x</v>
          </cell>
          <cell r="U228" t="str">
            <v>x</v>
          </cell>
          <cell r="V228" t="str">
            <v>x</v>
          </cell>
          <cell r="W228" t="str">
            <v>x</v>
          </cell>
          <cell r="X228" t="str">
            <v>x</v>
          </cell>
          <cell r="Y228" t="str">
            <v>x</v>
          </cell>
          <cell r="Z228" t="str">
            <v>x</v>
          </cell>
        </row>
        <row r="229">
          <cell r="P229" t="str">
            <v>x</v>
          </cell>
          <cell r="Q229" t="str">
            <v>x</v>
          </cell>
          <cell r="R229" t="str">
            <v>x</v>
          </cell>
          <cell r="W229" t="str">
            <v>x</v>
          </cell>
          <cell r="X229" t="str">
            <v>x</v>
          </cell>
          <cell r="Y229" t="str">
            <v>x</v>
          </cell>
        </row>
        <row r="230">
          <cell r="P230" t="str">
            <v>x</v>
          </cell>
          <cell r="Q230" t="str">
            <v>x</v>
          </cell>
          <cell r="R230" t="str">
            <v>x</v>
          </cell>
          <cell r="W230" t="str">
            <v>x</v>
          </cell>
          <cell r="X230" t="str">
            <v>x</v>
          </cell>
          <cell r="Y230" t="str">
            <v>x</v>
          </cell>
        </row>
        <row r="231">
          <cell r="P231" t="str">
            <v>x</v>
          </cell>
          <cell r="Q231" t="str">
            <v>x</v>
          </cell>
          <cell r="R231" t="str">
            <v>x</v>
          </cell>
          <cell r="W231" t="str">
            <v>x</v>
          </cell>
          <cell r="X231" t="str">
            <v>x</v>
          </cell>
          <cell r="Y231" t="str">
            <v>x</v>
          </cell>
        </row>
        <row r="233">
          <cell r="N233" t="str">
            <v>x</v>
          </cell>
          <cell r="O233" t="str">
            <v>x</v>
          </cell>
          <cell r="P233" t="str">
            <v>x</v>
          </cell>
          <cell r="Q233" t="str">
            <v>x</v>
          </cell>
          <cell r="R233" t="str">
            <v>x</v>
          </cell>
          <cell r="S233" t="str">
            <v>x</v>
          </cell>
          <cell r="U233" t="str">
            <v>x</v>
          </cell>
          <cell r="V233" t="str">
            <v>x</v>
          </cell>
          <cell r="W233" t="str">
            <v>x</v>
          </cell>
          <cell r="X233" t="str">
            <v>x</v>
          </cell>
          <cell r="Y233" t="str">
            <v>x</v>
          </cell>
          <cell r="Z233" t="str">
            <v>x</v>
          </cell>
        </row>
        <row r="234">
          <cell r="P234" t="str">
            <v>x</v>
          </cell>
          <cell r="Q234" t="str">
            <v>x</v>
          </cell>
          <cell r="R234" t="str">
            <v>x</v>
          </cell>
          <cell r="W234" t="str">
            <v>x</v>
          </cell>
          <cell r="X234" t="str">
            <v>x</v>
          </cell>
          <cell r="Y234" t="str">
            <v>x</v>
          </cell>
        </row>
        <row r="235">
          <cell r="P235" t="str">
            <v>x</v>
          </cell>
          <cell r="Q235" t="str">
            <v>x</v>
          </cell>
          <cell r="R235" t="str">
            <v>x</v>
          </cell>
          <cell r="S235" t="str">
            <v>x</v>
          </cell>
          <cell r="W235" t="str">
            <v>x</v>
          </cell>
          <cell r="X235" t="str">
            <v>x</v>
          </cell>
          <cell r="Y235" t="str">
            <v>x</v>
          </cell>
          <cell r="Z235" t="str">
            <v>x</v>
          </cell>
        </row>
        <row r="236">
          <cell r="Q236" t="str">
            <v>x</v>
          </cell>
          <cell r="S236" t="str">
            <v>x</v>
          </cell>
          <cell r="X236" t="str">
            <v>x</v>
          </cell>
          <cell r="Z236" t="str">
            <v>x</v>
          </cell>
        </row>
        <row r="237">
          <cell r="Q237" t="str">
            <v>x</v>
          </cell>
          <cell r="S237" t="str">
            <v>x</v>
          </cell>
          <cell r="X237" t="str">
            <v>x</v>
          </cell>
          <cell r="Z237" t="str">
            <v>x</v>
          </cell>
        </row>
        <row r="238">
          <cell r="R238" t="str">
            <v>x</v>
          </cell>
          <cell r="S238" t="str">
            <v>x</v>
          </cell>
          <cell r="Y238" t="str">
            <v>x</v>
          </cell>
          <cell r="Z238" t="str">
            <v>x</v>
          </cell>
        </row>
        <row r="239">
          <cell r="N239" t="str">
            <v>x</v>
          </cell>
          <cell r="O239" t="str">
            <v>x</v>
          </cell>
          <cell r="P239" t="str">
            <v>x</v>
          </cell>
          <cell r="Q239" t="str">
            <v>x</v>
          </cell>
          <cell r="R239" t="str">
            <v>x</v>
          </cell>
          <cell r="S239" t="str">
            <v>x</v>
          </cell>
          <cell r="U239" t="str">
            <v>x</v>
          </cell>
          <cell r="V239" t="str">
            <v>x</v>
          </cell>
          <cell r="W239" t="str">
            <v>x</v>
          </cell>
          <cell r="X239" t="str">
            <v>x</v>
          </cell>
          <cell r="Y239" t="str">
            <v>x</v>
          </cell>
          <cell r="Z239" t="str">
            <v>x</v>
          </cell>
        </row>
        <row r="240">
          <cell r="P240" t="str">
            <v>x</v>
          </cell>
          <cell r="Q240" t="str">
            <v>x</v>
          </cell>
          <cell r="R240" t="str">
            <v>x</v>
          </cell>
          <cell r="W240" t="str">
            <v>x</v>
          </cell>
          <cell r="X240" t="str">
            <v>x</v>
          </cell>
          <cell r="Y240" t="str">
            <v>x</v>
          </cell>
        </row>
        <row r="241">
          <cell r="P241" t="str">
            <v>x</v>
          </cell>
          <cell r="Q241" t="str">
            <v>x</v>
          </cell>
          <cell r="R241" t="str">
            <v>x</v>
          </cell>
          <cell r="W241" t="str">
            <v>x</v>
          </cell>
          <cell r="X241" t="str">
            <v>x</v>
          </cell>
          <cell r="Y241" t="str">
            <v>x</v>
          </cell>
        </row>
        <row r="258">
          <cell r="P258" t="str">
            <v>x</v>
          </cell>
          <cell r="R258" t="str">
            <v>x</v>
          </cell>
          <cell r="S258" t="str">
            <v>x</v>
          </cell>
          <cell r="W258" t="str">
            <v>x</v>
          </cell>
          <cell r="Y258" t="str">
            <v>x</v>
          </cell>
          <cell r="Z258" t="str">
            <v>x</v>
          </cell>
        </row>
        <row r="259">
          <cell r="P259" t="str">
            <v>x</v>
          </cell>
          <cell r="Q259" t="str">
            <v>x</v>
          </cell>
          <cell r="S259" t="str">
            <v>x</v>
          </cell>
          <cell r="W259" t="str">
            <v>x</v>
          </cell>
          <cell r="X259" t="str">
            <v>x</v>
          </cell>
          <cell r="Z259" t="str">
            <v>x</v>
          </cell>
        </row>
        <row r="260">
          <cell r="P260" t="str">
            <v>x</v>
          </cell>
          <cell r="R260" t="str">
            <v>x</v>
          </cell>
          <cell r="S260" t="str">
            <v>x</v>
          </cell>
          <cell r="W260" t="str">
            <v>x</v>
          </cell>
          <cell r="Y260" t="str">
            <v>x</v>
          </cell>
          <cell r="Z260" t="str">
            <v>x</v>
          </cell>
        </row>
        <row r="261">
          <cell r="P261" t="str">
            <v>x</v>
          </cell>
          <cell r="R261" t="str">
            <v>x</v>
          </cell>
          <cell r="S261" t="str">
            <v>x</v>
          </cell>
          <cell r="W261" t="str">
            <v>x</v>
          </cell>
          <cell r="Y261" t="str">
            <v>x</v>
          </cell>
          <cell r="Z261" t="str">
            <v>x</v>
          </cell>
        </row>
        <row r="264">
          <cell r="N264" t="str">
            <v>x</v>
          </cell>
          <cell r="O264" t="str">
            <v>x</v>
          </cell>
          <cell r="P264" t="str">
            <v>x</v>
          </cell>
          <cell r="Q264" t="str">
            <v>x</v>
          </cell>
          <cell r="R264" t="str">
            <v>x</v>
          </cell>
          <cell r="S264" t="str">
            <v>x</v>
          </cell>
          <cell r="U264" t="str">
            <v>x</v>
          </cell>
          <cell r="V264" t="str">
            <v>x</v>
          </cell>
          <cell r="W264" t="str">
            <v>x</v>
          </cell>
          <cell r="X264" t="str">
            <v>x</v>
          </cell>
          <cell r="Y264" t="str">
            <v>x</v>
          </cell>
          <cell r="Z264" t="str">
            <v>x</v>
          </cell>
        </row>
        <row r="265">
          <cell r="P265" t="str">
            <v>x</v>
          </cell>
          <cell r="Q265" t="str">
            <v>x</v>
          </cell>
          <cell r="R265" t="str">
            <v>x</v>
          </cell>
          <cell r="W265" t="str">
            <v>x</v>
          </cell>
          <cell r="X265" t="str">
            <v>x</v>
          </cell>
          <cell r="Y265" t="str">
            <v>x</v>
          </cell>
        </row>
        <row r="266">
          <cell r="Q266" t="str">
            <v>x</v>
          </cell>
          <cell r="S266" t="str">
            <v>x</v>
          </cell>
          <cell r="X266" t="str">
            <v>x</v>
          </cell>
          <cell r="Z266" t="str">
            <v>x</v>
          </cell>
        </row>
        <row r="267">
          <cell r="N267" t="str">
            <v>x</v>
          </cell>
          <cell r="O267" t="str">
            <v>x</v>
          </cell>
          <cell r="P267" t="str">
            <v>x</v>
          </cell>
          <cell r="Q267" t="str">
            <v>x</v>
          </cell>
          <cell r="R267" t="str">
            <v>x</v>
          </cell>
          <cell r="S267" t="str">
            <v>x</v>
          </cell>
          <cell r="U267" t="str">
            <v>x</v>
          </cell>
          <cell r="V267" t="str">
            <v>x</v>
          </cell>
          <cell r="W267" t="str">
            <v>x</v>
          </cell>
          <cell r="X267" t="str">
            <v>x</v>
          </cell>
          <cell r="Y267" t="str">
            <v>x</v>
          </cell>
          <cell r="Z267" t="str">
            <v>x</v>
          </cell>
        </row>
        <row r="268">
          <cell r="P268" t="str">
            <v>x</v>
          </cell>
          <cell r="Q268" t="str">
            <v>x</v>
          </cell>
          <cell r="R268" t="str">
            <v>x</v>
          </cell>
          <cell r="W268" t="str">
            <v>x</v>
          </cell>
          <cell r="X268" t="str">
            <v>x</v>
          </cell>
          <cell r="Y268" t="str">
            <v>x</v>
          </cell>
        </row>
        <row r="269">
          <cell r="Q269" t="str">
            <v>x</v>
          </cell>
          <cell r="S269" t="str">
            <v>x</v>
          </cell>
          <cell r="X269" t="str">
            <v>x</v>
          </cell>
          <cell r="Z269" t="str">
            <v>x</v>
          </cell>
        </row>
        <row r="270">
          <cell r="N270" t="str">
            <v>x</v>
          </cell>
          <cell r="O270" t="str">
            <v>x</v>
          </cell>
          <cell r="P270" t="str">
            <v>x</v>
          </cell>
          <cell r="Q270" t="str">
            <v>x</v>
          </cell>
          <cell r="R270" t="str">
            <v>x</v>
          </cell>
          <cell r="S270" t="str">
            <v>x</v>
          </cell>
          <cell r="U270" t="str">
            <v>x</v>
          </cell>
          <cell r="V270" t="str">
            <v>x</v>
          </cell>
          <cell r="W270" t="str">
            <v>x</v>
          </cell>
          <cell r="X270" t="str">
            <v>x</v>
          </cell>
          <cell r="Y270" t="str">
            <v>x</v>
          </cell>
          <cell r="Z270" t="str">
            <v>x</v>
          </cell>
        </row>
        <row r="271">
          <cell r="P271" t="str">
            <v>x</v>
          </cell>
          <cell r="Q271" t="str">
            <v>x</v>
          </cell>
          <cell r="R271" t="str">
            <v>x</v>
          </cell>
          <cell r="W271" t="str">
            <v>x</v>
          </cell>
          <cell r="X271" t="str">
            <v>x</v>
          </cell>
          <cell r="Y271" t="str">
            <v>x</v>
          </cell>
        </row>
        <row r="272">
          <cell r="Q272" t="str">
            <v>x</v>
          </cell>
          <cell r="S272" t="str">
            <v>x</v>
          </cell>
          <cell r="X272" t="str">
            <v>x</v>
          </cell>
          <cell r="Z272" t="str">
            <v>x</v>
          </cell>
        </row>
        <row r="274">
          <cell r="N274" t="str">
            <v>x</v>
          </cell>
          <cell r="O274" t="str">
            <v>x</v>
          </cell>
          <cell r="P274" t="str">
            <v>x</v>
          </cell>
          <cell r="Q274" t="str">
            <v>x</v>
          </cell>
          <cell r="R274" t="str">
            <v>x</v>
          </cell>
          <cell r="S274" t="str">
            <v>x</v>
          </cell>
          <cell r="U274" t="str">
            <v>x</v>
          </cell>
          <cell r="V274" t="str">
            <v>x</v>
          </cell>
          <cell r="W274" t="str">
            <v>x</v>
          </cell>
          <cell r="X274" t="str">
            <v>x</v>
          </cell>
          <cell r="Y274" t="str">
            <v>x</v>
          </cell>
          <cell r="Z274" t="str">
            <v>x</v>
          </cell>
        </row>
        <row r="275">
          <cell r="P275" t="str">
            <v>x</v>
          </cell>
          <cell r="Q275" t="str">
            <v>x</v>
          </cell>
          <cell r="R275" t="str">
            <v>x</v>
          </cell>
          <cell r="W275" t="str">
            <v>x</v>
          </cell>
          <cell r="X275" t="str">
            <v>x</v>
          </cell>
          <cell r="Y275" t="str">
            <v>x</v>
          </cell>
        </row>
        <row r="276">
          <cell r="Q276" t="str">
            <v>x</v>
          </cell>
          <cell r="S276" t="str">
            <v>x</v>
          </cell>
          <cell r="X276" t="str">
            <v>x</v>
          </cell>
          <cell r="Z276" t="str">
            <v>x</v>
          </cell>
        </row>
        <row r="277">
          <cell r="N277" t="str">
            <v>x</v>
          </cell>
          <cell r="O277" t="str">
            <v>x</v>
          </cell>
          <cell r="P277" t="str">
            <v>x</v>
          </cell>
          <cell r="Q277" t="str">
            <v>x</v>
          </cell>
          <cell r="R277" t="str">
            <v>x</v>
          </cell>
          <cell r="S277" t="str">
            <v>x</v>
          </cell>
          <cell r="U277" t="str">
            <v>x</v>
          </cell>
          <cell r="V277" t="str">
            <v>x</v>
          </cell>
          <cell r="W277" t="str">
            <v>x</v>
          </cell>
          <cell r="X277" t="str">
            <v>x</v>
          </cell>
          <cell r="Y277" t="str">
            <v>x</v>
          </cell>
          <cell r="Z277" t="str">
            <v>x</v>
          </cell>
        </row>
        <row r="278">
          <cell r="P278" t="str">
            <v>x</v>
          </cell>
          <cell r="Q278" t="str">
            <v>x</v>
          </cell>
          <cell r="R278" t="str">
            <v>x</v>
          </cell>
          <cell r="W278" t="str">
            <v>x</v>
          </cell>
          <cell r="X278" t="str">
            <v>x</v>
          </cell>
          <cell r="Y278" t="str">
            <v>x</v>
          </cell>
        </row>
        <row r="279">
          <cell r="Q279" t="str">
            <v>x</v>
          </cell>
          <cell r="S279" t="str">
            <v>x</v>
          </cell>
          <cell r="X279" t="str">
            <v>x</v>
          </cell>
          <cell r="Z279" t="str">
            <v>x</v>
          </cell>
        </row>
        <row r="280">
          <cell r="N280" t="str">
            <v>x</v>
          </cell>
          <cell r="O280" t="str">
            <v>x</v>
          </cell>
          <cell r="P280" t="str">
            <v>x</v>
          </cell>
          <cell r="Q280" t="str">
            <v>x</v>
          </cell>
          <cell r="R280" t="str">
            <v>x</v>
          </cell>
          <cell r="S280" t="str">
            <v>x</v>
          </cell>
          <cell r="U280" t="str">
            <v>x</v>
          </cell>
          <cell r="V280" t="str">
            <v>x</v>
          </cell>
          <cell r="W280" t="str">
            <v>x</v>
          </cell>
          <cell r="X280" t="str">
            <v>x</v>
          </cell>
          <cell r="Y280" t="str">
            <v>x</v>
          </cell>
          <cell r="Z280" t="str">
            <v>x</v>
          </cell>
        </row>
        <row r="281">
          <cell r="P281" t="str">
            <v>x</v>
          </cell>
          <cell r="Q281" t="str">
            <v>x</v>
          </cell>
          <cell r="R281" t="str">
            <v>x</v>
          </cell>
          <cell r="W281" t="str">
            <v>x</v>
          </cell>
          <cell r="X281" t="str">
            <v>x</v>
          </cell>
          <cell r="Y281" t="str">
            <v>x</v>
          </cell>
        </row>
        <row r="282">
          <cell r="Q282" t="str">
            <v>x</v>
          </cell>
          <cell r="S282" t="str">
            <v>x</v>
          </cell>
          <cell r="X282" t="str">
            <v>x</v>
          </cell>
          <cell r="Z282" t="str">
            <v>x</v>
          </cell>
        </row>
        <row r="284">
          <cell r="P284" t="str">
            <v>x</v>
          </cell>
          <cell r="Q284" t="str">
            <v>x</v>
          </cell>
          <cell r="R284" t="str">
            <v>x</v>
          </cell>
          <cell r="W284" t="str">
            <v>x</v>
          </cell>
          <cell r="X284" t="str">
            <v>x</v>
          </cell>
          <cell r="Y284" t="str">
            <v>x</v>
          </cell>
        </row>
        <row r="285">
          <cell r="Q285" t="str">
            <v>x</v>
          </cell>
          <cell r="S285" t="str">
            <v>x</v>
          </cell>
          <cell r="X285" t="str">
            <v>x</v>
          </cell>
          <cell r="Z285" t="str">
            <v>x</v>
          </cell>
        </row>
        <row r="287">
          <cell r="P287" t="str">
            <v>x</v>
          </cell>
          <cell r="Q287" t="str">
            <v>x</v>
          </cell>
          <cell r="R287" t="str">
            <v>x</v>
          </cell>
          <cell r="W287" t="str">
            <v>x</v>
          </cell>
          <cell r="X287" t="str">
            <v>x</v>
          </cell>
          <cell r="Y287" t="str">
            <v>x</v>
          </cell>
        </row>
        <row r="288">
          <cell r="R288" t="str">
            <v>x</v>
          </cell>
          <cell r="S288" t="str">
            <v>x</v>
          </cell>
          <cell r="Y288" t="str">
            <v>x</v>
          </cell>
          <cell r="Z288" t="str">
            <v>x</v>
          </cell>
        </row>
        <row r="290">
          <cell r="N290" t="str">
            <v>x</v>
          </cell>
          <cell r="O290" t="str">
            <v>x</v>
          </cell>
          <cell r="P290" t="str">
            <v>x</v>
          </cell>
          <cell r="Q290" t="str">
            <v>x</v>
          </cell>
          <cell r="R290" t="str">
            <v>x</v>
          </cell>
          <cell r="S290" t="str">
            <v>x</v>
          </cell>
          <cell r="U290" t="str">
            <v>x</v>
          </cell>
          <cell r="V290" t="str">
            <v>x</v>
          </cell>
          <cell r="W290" t="str">
            <v>x</v>
          </cell>
          <cell r="X290" t="str">
            <v>x</v>
          </cell>
          <cell r="Y290" t="str">
            <v>x</v>
          </cell>
          <cell r="Z290" t="str">
            <v>x</v>
          </cell>
        </row>
        <row r="291">
          <cell r="P291" t="str">
            <v>x</v>
          </cell>
          <cell r="Q291" t="str">
            <v>x</v>
          </cell>
          <cell r="R291" t="str">
            <v>x</v>
          </cell>
          <cell r="W291" t="str">
            <v>x</v>
          </cell>
          <cell r="X291" t="str">
            <v>x</v>
          </cell>
          <cell r="Y291" t="str">
            <v>x</v>
          </cell>
        </row>
        <row r="292">
          <cell r="P292" t="str">
            <v>x</v>
          </cell>
          <cell r="Q292" t="str">
            <v>x</v>
          </cell>
          <cell r="R292" t="str">
            <v>x</v>
          </cell>
          <cell r="W292" t="str">
            <v>x</v>
          </cell>
          <cell r="X292" t="str">
            <v>x</v>
          </cell>
          <cell r="Y292" t="str">
            <v>x</v>
          </cell>
        </row>
        <row r="293">
          <cell r="P293" t="str">
            <v>x</v>
          </cell>
          <cell r="Q293" t="str">
            <v>x</v>
          </cell>
          <cell r="R293" t="str">
            <v>x</v>
          </cell>
          <cell r="W293" t="str">
            <v>x</v>
          </cell>
          <cell r="X293" t="str">
            <v>x</v>
          </cell>
          <cell r="Y293" t="str">
            <v>x</v>
          </cell>
        </row>
        <row r="295">
          <cell r="N295" t="str">
            <v>x</v>
          </cell>
          <cell r="O295" t="str">
            <v>x</v>
          </cell>
          <cell r="P295" t="str">
            <v>x</v>
          </cell>
          <cell r="Q295" t="str">
            <v>x</v>
          </cell>
          <cell r="R295" t="str">
            <v>x</v>
          </cell>
          <cell r="S295" t="str">
            <v>x</v>
          </cell>
          <cell r="U295" t="str">
            <v>x</v>
          </cell>
          <cell r="V295" t="str">
            <v>x</v>
          </cell>
          <cell r="W295" t="str">
            <v>x</v>
          </cell>
          <cell r="X295" t="str">
            <v>x</v>
          </cell>
          <cell r="Y295" t="str">
            <v>x</v>
          </cell>
          <cell r="Z295" t="str">
            <v>x</v>
          </cell>
        </row>
        <row r="296">
          <cell r="P296" t="str">
            <v>x</v>
          </cell>
          <cell r="Q296" t="str">
            <v>x</v>
          </cell>
          <cell r="R296" t="str">
            <v>x</v>
          </cell>
          <cell r="W296" t="str">
            <v>x</v>
          </cell>
          <cell r="X296" t="str">
            <v>x</v>
          </cell>
          <cell r="Y296" t="str">
            <v>x</v>
          </cell>
        </row>
        <row r="297">
          <cell r="P297" t="str">
            <v>x</v>
          </cell>
          <cell r="Q297" t="str">
            <v>x</v>
          </cell>
          <cell r="R297" t="str">
            <v>x</v>
          </cell>
          <cell r="S297" t="str">
            <v>x</v>
          </cell>
          <cell r="W297" t="str">
            <v>x</v>
          </cell>
          <cell r="X297" t="str">
            <v>x</v>
          </cell>
          <cell r="Y297" t="str">
            <v>x</v>
          </cell>
          <cell r="Z297" t="str">
            <v>x</v>
          </cell>
        </row>
        <row r="298">
          <cell r="Q298" t="str">
            <v>x</v>
          </cell>
          <cell r="S298" t="str">
            <v>x</v>
          </cell>
          <cell r="X298" t="str">
            <v>x</v>
          </cell>
          <cell r="Z298" t="str">
            <v>x</v>
          </cell>
        </row>
        <row r="299">
          <cell r="Q299" t="str">
            <v>x</v>
          </cell>
          <cell r="S299" t="str">
            <v>x</v>
          </cell>
          <cell r="X299" t="str">
            <v>x</v>
          </cell>
          <cell r="Z299" t="str">
            <v>x</v>
          </cell>
        </row>
        <row r="300">
          <cell r="R300" t="str">
            <v>x</v>
          </cell>
          <cell r="S300" t="str">
            <v>x</v>
          </cell>
          <cell r="Y300" t="str">
            <v>x</v>
          </cell>
          <cell r="Z300" t="str">
            <v>x</v>
          </cell>
        </row>
        <row r="301">
          <cell r="N301" t="str">
            <v>x</v>
          </cell>
          <cell r="O301" t="str">
            <v>x</v>
          </cell>
          <cell r="P301" t="str">
            <v>x</v>
          </cell>
          <cell r="Q301" t="str">
            <v>x</v>
          </cell>
          <cell r="R301" t="str">
            <v>x</v>
          </cell>
          <cell r="S301" t="str">
            <v>x</v>
          </cell>
          <cell r="U301" t="str">
            <v>x</v>
          </cell>
          <cell r="V301" t="str">
            <v>x</v>
          </cell>
          <cell r="W301" t="str">
            <v>x</v>
          </cell>
          <cell r="X301" t="str">
            <v>x</v>
          </cell>
          <cell r="Y301" t="str">
            <v>x</v>
          </cell>
          <cell r="Z301" t="str">
            <v>x</v>
          </cell>
        </row>
        <row r="302">
          <cell r="P302" t="str">
            <v>x</v>
          </cell>
          <cell r="Q302" t="str">
            <v>x</v>
          </cell>
          <cell r="R302" t="str">
            <v>x</v>
          </cell>
          <cell r="W302" t="str">
            <v>x</v>
          </cell>
          <cell r="X302" t="str">
            <v>x</v>
          </cell>
          <cell r="Y302" t="str">
            <v>x</v>
          </cell>
        </row>
      </sheetData>
      <sheetData sheetId="6">
        <row r="14">
          <cell r="I14" t="str">
            <v>x</v>
          </cell>
          <cell r="K14" t="str">
            <v>x</v>
          </cell>
          <cell r="L14" t="str">
            <v>x</v>
          </cell>
          <cell r="P14" t="str">
            <v>x</v>
          </cell>
          <cell r="R14" t="str">
            <v>x</v>
          </cell>
          <cell r="S14" t="str">
            <v>x</v>
          </cell>
          <cell r="W14" t="str">
            <v>x</v>
          </cell>
          <cell r="Y14" t="str">
            <v>x</v>
          </cell>
          <cell r="Z14" t="str">
            <v>x</v>
          </cell>
        </row>
        <row r="15">
          <cell r="I15" t="str">
            <v>x</v>
          </cell>
          <cell r="J15" t="str">
            <v>x</v>
          </cell>
          <cell r="L15" t="str">
            <v>x</v>
          </cell>
          <cell r="P15" t="str">
            <v>x</v>
          </cell>
          <cell r="Q15" t="str">
            <v>x</v>
          </cell>
          <cell r="S15" t="str">
            <v>x</v>
          </cell>
          <cell r="W15" t="str">
            <v>x</v>
          </cell>
          <cell r="X15" t="str">
            <v>x</v>
          </cell>
          <cell r="Z15" t="str">
            <v>x</v>
          </cell>
        </row>
        <row r="16">
          <cell r="I16" t="str">
            <v>x</v>
          </cell>
          <cell r="K16" t="str">
            <v>x</v>
          </cell>
          <cell r="L16" t="str">
            <v>x</v>
          </cell>
          <cell r="P16" t="str">
            <v>x</v>
          </cell>
          <cell r="R16" t="str">
            <v>x</v>
          </cell>
          <cell r="S16" t="str">
            <v>x</v>
          </cell>
          <cell r="W16" t="str">
            <v>x</v>
          </cell>
          <cell r="Y16" t="str">
            <v>x</v>
          </cell>
          <cell r="Z16" t="str">
            <v>x</v>
          </cell>
        </row>
        <row r="17">
          <cell r="I17" t="str">
            <v>x</v>
          </cell>
          <cell r="K17" t="str">
            <v>x</v>
          </cell>
          <cell r="L17" t="str">
            <v>x</v>
          </cell>
          <cell r="P17" t="str">
            <v>x</v>
          </cell>
          <cell r="R17" t="str">
            <v>x</v>
          </cell>
          <cell r="S17" t="str">
            <v>x</v>
          </cell>
          <cell r="W17" t="str">
            <v>x</v>
          </cell>
          <cell r="Y17" t="str">
            <v>x</v>
          </cell>
          <cell r="Z17" t="str">
            <v>x</v>
          </cell>
        </row>
        <row r="20">
          <cell r="G20" t="str">
            <v>x</v>
          </cell>
          <cell r="H20" t="str">
            <v>x</v>
          </cell>
          <cell r="I20" t="str">
            <v>x</v>
          </cell>
          <cell r="J20" t="str">
            <v>x</v>
          </cell>
          <cell r="K20" t="str">
            <v>x</v>
          </cell>
          <cell r="L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  <cell r="Y20" t="str">
            <v>x</v>
          </cell>
          <cell r="Z20" t="str">
            <v>x</v>
          </cell>
        </row>
        <row r="21">
          <cell r="I21" t="str">
            <v>x</v>
          </cell>
          <cell r="J21" t="str">
            <v>x</v>
          </cell>
          <cell r="K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W21" t="str">
            <v>x</v>
          </cell>
          <cell r="X21" t="str">
            <v>x</v>
          </cell>
          <cell r="Y21" t="str">
            <v>x</v>
          </cell>
        </row>
        <row r="22">
          <cell r="J22" t="str">
            <v>x</v>
          </cell>
          <cell r="L22" t="str">
            <v>x</v>
          </cell>
          <cell r="Q22" t="str">
            <v>x</v>
          </cell>
          <cell r="S22" t="str">
            <v>x</v>
          </cell>
          <cell r="X22" t="str">
            <v>x</v>
          </cell>
          <cell r="Z22" t="str">
            <v>x</v>
          </cell>
        </row>
        <row r="23">
          <cell r="G23" t="str">
            <v>x</v>
          </cell>
          <cell r="H23" t="str">
            <v>x</v>
          </cell>
          <cell r="I23" t="str">
            <v>x</v>
          </cell>
          <cell r="J23" t="str">
            <v>x</v>
          </cell>
          <cell r="K23" t="str">
            <v>x</v>
          </cell>
          <cell r="L23" t="str">
            <v>x</v>
          </cell>
          <cell r="N23" t="str">
            <v>x</v>
          </cell>
          <cell r="O23" t="str">
            <v>x</v>
          </cell>
          <cell r="P23" t="str">
            <v>x</v>
          </cell>
          <cell r="Q23" t="str">
            <v>x</v>
          </cell>
          <cell r="R23" t="str">
            <v>x</v>
          </cell>
          <cell r="S23" t="str">
            <v>x</v>
          </cell>
          <cell r="U23" t="str">
            <v>x</v>
          </cell>
          <cell r="V23" t="str">
            <v>x</v>
          </cell>
          <cell r="W23" t="str">
            <v>x</v>
          </cell>
          <cell r="X23" t="str">
            <v>x</v>
          </cell>
          <cell r="Y23" t="str">
            <v>x</v>
          </cell>
          <cell r="Z23" t="str">
            <v>x</v>
          </cell>
        </row>
        <row r="24">
          <cell r="I24" t="str">
            <v>x</v>
          </cell>
          <cell r="J24" t="str">
            <v>x</v>
          </cell>
          <cell r="K24" t="str">
            <v>x</v>
          </cell>
          <cell r="P24" t="str">
            <v>x</v>
          </cell>
          <cell r="Q24" t="str">
            <v>x</v>
          </cell>
          <cell r="R24" t="str">
            <v>x</v>
          </cell>
          <cell r="W24" t="str">
            <v>x</v>
          </cell>
          <cell r="X24" t="str">
            <v>x</v>
          </cell>
          <cell r="Y24" t="str">
            <v>x</v>
          </cell>
        </row>
        <row r="25">
          <cell r="J25" t="str">
            <v>x</v>
          </cell>
          <cell r="L25" t="str">
            <v>x</v>
          </cell>
          <cell r="Q25" t="str">
            <v>x</v>
          </cell>
          <cell r="S25" t="str">
            <v>x</v>
          </cell>
          <cell r="X25" t="str">
            <v>x</v>
          </cell>
          <cell r="Z25" t="str">
            <v>x</v>
          </cell>
        </row>
        <row r="26">
          <cell r="G26" t="str">
            <v>x</v>
          </cell>
          <cell r="H26" t="str">
            <v>x</v>
          </cell>
          <cell r="I26" t="str">
            <v>x</v>
          </cell>
          <cell r="J26" t="str">
            <v>x</v>
          </cell>
          <cell r="K26" t="str">
            <v>x</v>
          </cell>
          <cell r="L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  <cell r="Y26" t="str">
            <v>x</v>
          </cell>
          <cell r="Z26" t="str">
            <v>x</v>
          </cell>
        </row>
        <row r="27">
          <cell r="I27" t="str">
            <v>x</v>
          </cell>
          <cell r="J27" t="str">
            <v>x</v>
          </cell>
          <cell r="K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W27" t="str">
            <v>x</v>
          </cell>
          <cell r="X27" t="str">
            <v>x</v>
          </cell>
          <cell r="Y27" t="str">
            <v>x</v>
          </cell>
        </row>
        <row r="28">
          <cell r="J28" t="str">
            <v>x</v>
          </cell>
          <cell r="L28" t="str">
            <v>x</v>
          </cell>
          <cell r="Q28" t="str">
            <v>x</v>
          </cell>
          <cell r="S28" t="str">
            <v>x</v>
          </cell>
          <cell r="X28" t="str">
            <v>x</v>
          </cell>
          <cell r="Z28" t="str">
            <v>x</v>
          </cell>
        </row>
        <row r="30">
          <cell r="G30" t="str">
            <v>x</v>
          </cell>
          <cell r="H30" t="str">
            <v>x</v>
          </cell>
          <cell r="I30" t="str">
            <v>x</v>
          </cell>
          <cell r="J30" t="str">
            <v>x</v>
          </cell>
          <cell r="K30" t="str">
            <v>x</v>
          </cell>
          <cell r="L30" t="str">
            <v>x</v>
          </cell>
          <cell r="N30" t="str">
            <v>x</v>
          </cell>
          <cell r="O30" t="str">
            <v>x</v>
          </cell>
          <cell r="P30" t="str">
            <v>x</v>
          </cell>
          <cell r="Q30" t="str">
            <v>x</v>
          </cell>
          <cell r="R30" t="str">
            <v>x</v>
          </cell>
          <cell r="S30" t="str">
            <v>x</v>
          </cell>
          <cell r="U30" t="str">
            <v>x</v>
          </cell>
          <cell r="V30" t="str">
            <v>x</v>
          </cell>
          <cell r="W30" t="str">
            <v>x</v>
          </cell>
          <cell r="X30" t="str">
            <v>x</v>
          </cell>
          <cell r="Y30" t="str">
            <v>x</v>
          </cell>
          <cell r="Z30" t="str">
            <v>x</v>
          </cell>
        </row>
        <row r="31">
          <cell r="I31" t="str">
            <v>x</v>
          </cell>
          <cell r="J31" t="str">
            <v>x</v>
          </cell>
          <cell r="K31" t="str">
            <v>x</v>
          </cell>
          <cell r="P31" t="str">
            <v>x</v>
          </cell>
          <cell r="Q31" t="str">
            <v>x</v>
          </cell>
          <cell r="R31" t="str">
            <v>x</v>
          </cell>
          <cell r="W31" t="str">
            <v>x</v>
          </cell>
          <cell r="X31" t="str">
            <v>x</v>
          </cell>
          <cell r="Y31" t="str">
            <v>x</v>
          </cell>
        </row>
        <row r="32">
          <cell r="J32" t="str">
            <v>x</v>
          </cell>
          <cell r="L32" t="str">
            <v>x</v>
          </cell>
          <cell r="Q32" t="str">
            <v>x</v>
          </cell>
          <cell r="S32" t="str">
            <v>x</v>
          </cell>
          <cell r="X32" t="str">
            <v>x</v>
          </cell>
          <cell r="Z32" t="str">
            <v>x</v>
          </cell>
        </row>
        <row r="33">
          <cell r="G33" t="str">
            <v>x</v>
          </cell>
          <cell r="H33" t="str">
            <v>x</v>
          </cell>
          <cell r="I33" t="str">
            <v>x</v>
          </cell>
          <cell r="J33" t="str">
            <v>x</v>
          </cell>
          <cell r="K33" t="str">
            <v>x</v>
          </cell>
          <cell r="L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  <cell r="Y33" t="str">
            <v>x</v>
          </cell>
          <cell r="Z33" t="str">
            <v>x</v>
          </cell>
        </row>
        <row r="34">
          <cell r="I34" t="str">
            <v>x</v>
          </cell>
          <cell r="J34" t="str">
            <v>x</v>
          </cell>
          <cell r="K34" t="str">
            <v>x</v>
          </cell>
          <cell r="P34" t="str">
            <v>x</v>
          </cell>
          <cell r="Q34" t="str">
            <v>x</v>
          </cell>
          <cell r="R34" t="str">
            <v>x</v>
          </cell>
          <cell r="W34" t="str">
            <v>x</v>
          </cell>
          <cell r="X34" t="str">
            <v>x</v>
          </cell>
          <cell r="Y34" t="str">
            <v>x</v>
          </cell>
        </row>
        <row r="35">
          <cell r="J35" t="str">
            <v>x</v>
          </cell>
          <cell r="L35" t="str">
            <v>x</v>
          </cell>
          <cell r="Q35" t="str">
            <v>x</v>
          </cell>
          <cell r="S35" t="str">
            <v>x</v>
          </cell>
          <cell r="X35" t="str">
            <v>x</v>
          </cell>
          <cell r="Z35" t="str">
            <v>x</v>
          </cell>
        </row>
        <row r="36">
          <cell r="G36" t="str">
            <v>x</v>
          </cell>
          <cell r="H36" t="str">
            <v>x</v>
          </cell>
          <cell r="I36" t="str">
            <v>x</v>
          </cell>
          <cell r="J36" t="str">
            <v>x</v>
          </cell>
          <cell r="K36" t="str">
            <v>x</v>
          </cell>
          <cell r="L36" t="str">
            <v>x</v>
          </cell>
          <cell r="N36" t="str">
            <v>x</v>
          </cell>
          <cell r="O36" t="str">
            <v>x</v>
          </cell>
          <cell r="P36" t="str">
            <v>x</v>
          </cell>
          <cell r="Q36" t="str">
            <v>x</v>
          </cell>
          <cell r="R36" t="str">
            <v>x</v>
          </cell>
          <cell r="S36" t="str">
            <v>x</v>
          </cell>
          <cell r="U36" t="str">
            <v>x</v>
          </cell>
          <cell r="V36" t="str">
            <v>x</v>
          </cell>
          <cell r="W36" t="str">
            <v>x</v>
          </cell>
          <cell r="X36" t="str">
            <v>x</v>
          </cell>
          <cell r="Y36" t="str">
            <v>x</v>
          </cell>
          <cell r="Z36" t="str">
            <v>x</v>
          </cell>
        </row>
        <row r="37">
          <cell r="I37" t="str">
            <v>x</v>
          </cell>
          <cell r="J37" t="str">
            <v>x</v>
          </cell>
          <cell r="K37" t="str">
            <v>x</v>
          </cell>
          <cell r="P37" t="str">
            <v>x</v>
          </cell>
          <cell r="Q37" t="str">
            <v>x</v>
          </cell>
          <cell r="R37" t="str">
            <v>x</v>
          </cell>
          <cell r="W37" t="str">
            <v>x</v>
          </cell>
          <cell r="X37" t="str">
            <v>x</v>
          </cell>
          <cell r="Y37" t="str">
            <v>x</v>
          </cell>
        </row>
        <row r="38">
          <cell r="J38" t="str">
            <v>x</v>
          </cell>
          <cell r="L38" t="str">
            <v>x</v>
          </cell>
          <cell r="Q38" t="str">
            <v>x</v>
          </cell>
          <cell r="S38" t="str">
            <v>x</v>
          </cell>
          <cell r="X38" t="str">
            <v>x</v>
          </cell>
          <cell r="Z38" t="str">
            <v>x</v>
          </cell>
        </row>
        <row r="40">
          <cell r="I40" t="str">
            <v>x</v>
          </cell>
          <cell r="J40" t="str">
            <v>x</v>
          </cell>
          <cell r="K40" t="str">
            <v>x</v>
          </cell>
          <cell r="P40" t="str">
            <v>x</v>
          </cell>
          <cell r="Q40" t="str">
            <v>x</v>
          </cell>
          <cell r="R40" t="str">
            <v>x</v>
          </cell>
          <cell r="W40" t="str">
            <v>x</v>
          </cell>
          <cell r="X40" t="str">
            <v>x</v>
          </cell>
          <cell r="Y40" t="str">
            <v>x</v>
          </cell>
        </row>
        <row r="41">
          <cell r="J41" t="str">
            <v>x</v>
          </cell>
          <cell r="L41" t="str">
            <v>x</v>
          </cell>
          <cell r="Q41" t="str">
            <v>x</v>
          </cell>
          <cell r="S41" t="str">
            <v>x</v>
          </cell>
          <cell r="X41" t="str">
            <v>x</v>
          </cell>
          <cell r="Z41" t="str">
            <v>x</v>
          </cell>
        </row>
        <row r="43">
          <cell r="I43" t="str">
            <v>x</v>
          </cell>
          <cell r="J43" t="str">
            <v>x</v>
          </cell>
          <cell r="K43" t="str">
            <v>x</v>
          </cell>
          <cell r="P43" t="str">
            <v>x</v>
          </cell>
          <cell r="Q43" t="str">
            <v>x</v>
          </cell>
          <cell r="R43" t="str">
            <v>x</v>
          </cell>
          <cell r="W43" t="str">
            <v>x</v>
          </cell>
          <cell r="X43" t="str">
            <v>x</v>
          </cell>
          <cell r="Y43" t="str">
            <v>x</v>
          </cell>
        </row>
        <row r="44">
          <cell r="K44" t="str">
            <v>x</v>
          </cell>
          <cell r="L44" t="str">
            <v>x</v>
          </cell>
          <cell r="R44" t="str">
            <v>x</v>
          </cell>
          <cell r="S44" t="str">
            <v>x</v>
          </cell>
          <cell r="Y44" t="str">
            <v>x</v>
          </cell>
          <cell r="Z44" t="str">
            <v>x</v>
          </cell>
        </row>
        <row r="46">
          <cell r="G46" t="str">
            <v>x</v>
          </cell>
          <cell r="H46" t="str">
            <v>x</v>
          </cell>
          <cell r="I46" t="str">
            <v>x</v>
          </cell>
          <cell r="J46" t="str">
            <v>x</v>
          </cell>
          <cell r="K46" t="str">
            <v>x</v>
          </cell>
          <cell r="L46" t="str">
            <v>x</v>
          </cell>
          <cell r="N46" t="str">
            <v>x</v>
          </cell>
          <cell r="O46" t="str">
            <v>x</v>
          </cell>
          <cell r="P46" t="str">
            <v>x</v>
          </cell>
          <cell r="Q46" t="str">
            <v>x</v>
          </cell>
          <cell r="R46" t="str">
            <v>x</v>
          </cell>
          <cell r="S46" t="str">
            <v>x</v>
          </cell>
          <cell r="U46" t="str">
            <v>x</v>
          </cell>
          <cell r="V46" t="str">
            <v>x</v>
          </cell>
          <cell r="W46" t="str">
            <v>x</v>
          </cell>
          <cell r="X46" t="str">
            <v>x</v>
          </cell>
          <cell r="Y46" t="str">
            <v>x</v>
          </cell>
          <cell r="Z46" t="str">
            <v>x</v>
          </cell>
        </row>
        <row r="47">
          <cell r="I47" t="str">
            <v>x</v>
          </cell>
          <cell r="J47" t="str">
            <v>x</v>
          </cell>
          <cell r="K47" t="str">
            <v>x</v>
          </cell>
          <cell r="P47" t="str">
            <v>x</v>
          </cell>
          <cell r="Q47" t="str">
            <v>x</v>
          </cell>
          <cell r="R47" t="str">
            <v>x</v>
          </cell>
          <cell r="W47" t="str">
            <v>x</v>
          </cell>
          <cell r="X47" t="str">
            <v>x</v>
          </cell>
          <cell r="Y47" t="str">
            <v>x</v>
          </cell>
        </row>
        <row r="48">
          <cell r="I48" t="str">
            <v>x</v>
          </cell>
          <cell r="J48" t="str">
            <v>x</v>
          </cell>
          <cell r="K48" t="str">
            <v>x</v>
          </cell>
          <cell r="P48" t="str">
            <v>x</v>
          </cell>
          <cell r="Q48" t="str">
            <v>x</v>
          </cell>
          <cell r="R48" t="str">
            <v>x</v>
          </cell>
          <cell r="W48" t="str">
            <v>x</v>
          </cell>
          <cell r="X48" t="str">
            <v>x</v>
          </cell>
          <cell r="Y48" t="str">
            <v>x</v>
          </cell>
        </row>
        <row r="49">
          <cell r="I49" t="str">
            <v>x</v>
          </cell>
          <cell r="J49" t="str">
            <v>x</v>
          </cell>
          <cell r="K49" t="str">
            <v>x</v>
          </cell>
          <cell r="P49" t="str">
            <v>x</v>
          </cell>
          <cell r="Q49" t="str">
            <v>x</v>
          </cell>
          <cell r="R49" t="str">
            <v>x</v>
          </cell>
          <cell r="W49" t="str">
            <v>x</v>
          </cell>
          <cell r="X49" t="str">
            <v>x</v>
          </cell>
          <cell r="Y49" t="str">
            <v>x</v>
          </cell>
        </row>
        <row r="51">
          <cell r="G51" t="str">
            <v>x</v>
          </cell>
          <cell r="H51" t="str">
            <v>x</v>
          </cell>
          <cell r="I51" t="str">
            <v>x</v>
          </cell>
          <cell r="J51" t="str">
            <v>x</v>
          </cell>
          <cell r="K51" t="str">
            <v>x</v>
          </cell>
          <cell r="L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  <cell r="Y51" t="str">
            <v>x</v>
          </cell>
          <cell r="Z51" t="str">
            <v>x</v>
          </cell>
        </row>
        <row r="52">
          <cell r="I52" t="str">
            <v>x</v>
          </cell>
          <cell r="J52" t="str">
            <v>x</v>
          </cell>
          <cell r="K52" t="str">
            <v>x</v>
          </cell>
          <cell r="P52" t="str">
            <v>x</v>
          </cell>
          <cell r="Q52" t="str">
            <v>x</v>
          </cell>
          <cell r="R52" t="str">
            <v>x</v>
          </cell>
          <cell r="W52" t="str">
            <v>x</v>
          </cell>
          <cell r="X52" t="str">
            <v>x</v>
          </cell>
          <cell r="Y52" t="str">
            <v>x</v>
          </cell>
        </row>
        <row r="53">
          <cell r="I53" t="str">
            <v>x</v>
          </cell>
          <cell r="J53" t="str">
            <v>x</v>
          </cell>
          <cell r="K53" t="str">
            <v>x</v>
          </cell>
          <cell r="L53" t="str">
            <v>x</v>
          </cell>
          <cell r="P53" t="str">
            <v>x</v>
          </cell>
          <cell r="Q53" t="str">
            <v>x</v>
          </cell>
          <cell r="R53" t="str">
            <v>x</v>
          </cell>
          <cell r="S53" t="str">
            <v>x</v>
          </cell>
          <cell r="W53" t="str">
            <v>x</v>
          </cell>
          <cell r="X53" t="str">
            <v>x</v>
          </cell>
          <cell r="Y53" t="str">
            <v>x</v>
          </cell>
          <cell r="Z53" t="str">
            <v>x</v>
          </cell>
        </row>
        <row r="54">
          <cell r="J54" t="str">
            <v>x</v>
          </cell>
          <cell r="L54" t="str">
            <v>x</v>
          </cell>
          <cell r="Q54" t="str">
            <v>x</v>
          </cell>
          <cell r="S54" t="str">
            <v>x</v>
          </cell>
          <cell r="X54" t="str">
            <v>x</v>
          </cell>
          <cell r="Z54" t="str">
            <v>x</v>
          </cell>
        </row>
        <row r="55">
          <cell r="J55" t="str">
            <v>x</v>
          </cell>
          <cell r="L55" t="str">
            <v>x</v>
          </cell>
          <cell r="Q55" t="str">
            <v>x</v>
          </cell>
          <cell r="S55" t="str">
            <v>x</v>
          </cell>
          <cell r="X55" t="str">
            <v>x</v>
          </cell>
          <cell r="Z55" t="str">
            <v>x</v>
          </cell>
        </row>
        <row r="56">
          <cell r="K56" t="str">
            <v>x</v>
          </cell>
          <cell r="L56" t="str">
            <v>x</v>
          </cell>
          <cell r="R56" t="str">
            <v>x</v>
          </cell>
          <cell r="S56" t="str">
            <v>x</v>
          </cell>
          <cell r="Y56" t="str">
            <v>x</v>
          </cell>
          <cell r="Z56" t="str">
            <v>x</v>
          </cell>
        </row>
        <row r="57">
          <cell r="G57" t="str">
            <v>x</v>
          </cell>
          <cell r="H57" t="str">
            <v>x</v>
          </cell>
          <cell r="I57" t="str">
            <v>x</v>
          </cell>
          <cell r="J57" t="str">
            <v>x</v>
          </cell>
          <cell r="K57" t="str">
            <v>x</v>
          </cell>
          <cell r="L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  <cell r="Y57" t="str">
            <v>x</v>
          </cell>
          <cell r="Z57" t="str">
            <v>x</v>
          </cell>
        </row>
        <row r="58">
          <cell r="I58" t="str">
            <v>x</v>
          </cell>
          <cell r="J58" t="str">
            <v>x</v>
          </cell>
          <cell r="K58" t="str">
            <v>x</v>
          </cell>
          <cell r="P58" t="str">
            <v>x</v>
          </cell>
          <cell r="Q58" t="str">
            <v>x</v>
          </cell>
          <cell r="R58" t="str">
            <v>x</v>
          </cell>
          <cell r="W58" t="str">
            <v>x</v>
          </cell>
          <cell r="X58" t="str">
            <v>x</v>
          </cell>
          <cell r="Y58" t="str">
            <v>x</v>
          </cell>
        </row>
        <row r="75">
          <cell r="I75" t="str">
            <v>x</v>
          </cell>
          <cell r="K75" t="str">
            <v>x</v>
          </cell>
          <cell r="L75" t="str">
            <v>x</v>
          </cell>
          <cell r="P75" t="str">
            <v>x</v>
          </cell>
          <cell r="R75" t="str">
            <v>x</v>
          </cell>
          <cell r="S75" t="str">
            <v>x</v>
          </cell>
          <cell r="W75" t="str">
            <v>x</v>
          </cell>
          <cell r="Y75" t="str">
            <v>x</v>
          </cell>
          <cell r="Z75" t="str">
            <v>x</v>
          </cell>
        </row>
        <row r="76">
          <cell r="I76" t="str">
            <v>x</v>
          </cell>
          <cell r="J76" t="str">
            <v>x</v>
          </cell>
          <cell r="L76" t="str">
            <v>x</v>
          </cell>
          <cell r="P76" t="str">
            <v>x</v>
          </cell>
          <cell r="Q76" t="str">
            <v>x</v>
          </cell>
          <cell r="S76" t="str">
            <v>x</v>
          </cell>
          <cell r="W76" t="str">
            <v>x</v>
          </cell>
          <cell r="X76" t="str">
            <v>x</v>
          </cell>
          <cell r="Z76" t="str">
            <v>x</v>
          </cell>
        </row>
        <row r="77">
          <cell r="I77" t="str">
            <v>x</v>
          </cell>
          <cell r="K77" t="str">
            <v>x</v>
          </cell>
          <cell r="L77" t="str">
            <v>x</v>
          </cell>
          <cell r="P77" t="str">
            <v>x</v>
          </cell>
          <cell r="R77" t="str">
            <v>x</v>
          </cell>
          <cell r="S77" t="str">
            <v>x</v>
          </cell>
          <cell r="W77" t="str">
            <v>x</v>
          </cell>
          <cell r="Y77" t="str">
            <v>x</v>
          </cell>
          <cell r="Z77" t="str">
            <v>x</v>
          </cell>
        </row>
        <row r="78">
          <cell r="I78" t="str">
            <v>x</v>
          </cell>
          <cell r="K78" t="str">
            <v>x</v>
          </cell>
          <cell r="L78" t="str">
            <v>x</v>
          </cell>
          <cell r="P78" t="str">
            <v>x</v>
          </cell>
          <cell r="R78" t="str">
            <v>x</v>
          </cell>
          <cell r="S78" t="str">
            <v>x</v>
          </cell>
          <cell r="W78" t="str">
            <v>x</v>
          </cell>
          <cell r="Y78" t="str">
            <v>x</v>
          </cell>
          <cell r="Z78" t="str">
            <v>x</v>
          </cell>
        </row>
        <row r="81">
          <cell r="G81" t="str">
            <v>x</v>
          </cell>
          <cell r="H81" t="str">
            <v>x</v>
          </cell>
          <cell r="I81" t="str">
            <v>x</v>
          </cell>
          <cell r="J81" t="str">
            <v>x</v>
          </cell>
          <cell r="K81" t="str">
            <v>x</v>
          </cell>
          <cell r="L81" t="str">
            <v>x</v>
          </cell>
          <cell r="N81" t="str">
            <v>x</v>
          </cell>
          <cell r="O81" t="str">
            <v>x</v>
          </cell>
          <cell r="P81" t="str">
            <v>x</v>
          </cell>
          <cell r="Q81" t="str">
            <v>x</v>
          </cell>
          <cell r="R81" t="str">
            <v>x</v>
          </cell>
          <cell r="S81" t="str">
            <v>x</v>
          </cell>
          <cell r="U81" t="str">
            <v>x</v>
          </cell>
          <cell r="V81" t="str">
            <v>x</v>
          </cell>
          <cell r="W81" t="str">
            <v>x</v>
          </cell>
          <cell r="X81" t="str">
            <v>x</v>
          </cell>
          <cell r="Y81" t="str">
            <v>x</v>
          </cell>
          <cell r="Z81" t="str">
            <v>x</v>
          </cell>
        </row>
        <row r="82">
          <cell r="I82" t="str">
            <v>x</v>
          </cell>
          <cell r="J82" t="str">
            <v>x</v>
          </cell>
          <cell r="K82" t="str">
            <v>x</v>
          </cell>
          <cell r="P82" t="str">
            <v>x</v>
          </cell>
          <cell r="Q82" t="str">
            <v>x</v>
          </cell>
          <cell r="R82" t="str">
            <v>x</v>
          </cell>
          <cell r="W82" t="str">
            <v>x</v>
          </cell>
          <cell r="X82" t="str">
            <v>x</v>
          </cell>
          <cell r="Y82" t="str">
            <v>x</v>
          </cell>
        </row>
        <row r="83">
          <cell r="J83" t="str">
            <v>x</v>
          </cell>
          <cell r="L83" t="str">
            <v>x</v>
          </cell>
          <cell r="Q83" t="str">
            <v>x</v>
          </cell>
          <cell r="S83" t="str">
            <v>x</v>
          </cell>
          <cell r="X83" t="str">
            <v>x</v>
          </cell>
          <cell r="Z83" t="str">
            <v>x</v>
          </cell>
        </row>
        <row r="84">
          <cell r="G84" t="str">
            <v>x</v>
          </cell>
          <cell r="H84" t="str">
            <v>x</v>
          </cell>
          <cell r="I84" t="str">
            <v>x</v>
          </cell>
          <cell r="J84" t="str">
            <v>x</v>
          </cell>
          <cell r="K84" t="str">
            <v>x</v>
          </cell>
          <cell r="L84" t="str">
            <v>x</v>
          </cell>
          <cell r="N84" t="str">
            <v>x</v>
          </cell>
          <cell r="O84" t="str">
            <v>x</v>
          </cell>
          <cell r="P84" t="str">
            <v>x</v>
          </cell>
          <cell r="Q84" t="str">
            <v>x</v>
          </cell>
          <cell r="R84" t="str">
            <v>x</v>
          </cell>
          <cell r="S84" t="str">
            <v>x</v>
          </cell>
          <cell r="U84" t="str">
            <v>x</v>
          </cell>
          <cell r="V84" t="str">
            <v>x</v>
          </cell>
          <cell r="W84" t="str">
            <v>x</v>
          </cell>
          <cell r="X84" t="str">
            <v>x</v>
          </cell>
          <cell r="Y84" t="str">
            <v>x</v>
          </cell>
          <cell r="Z84" t="str">
            <v>x</v>
          </cell>
        </row>
        <row r="85">
          <cell r="I85" t="str">
            <v>x</v>
          </cell>
          <cell r="J85" t="str">
            <v>x</v>
          </cell>
          <cell r="K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W85" t="str">
            <v>x</v>
          </cell>
          <cell r="X85" t="str">
            <v>x</v>
          </cell>
          <cell r="Y85" t="str">
            <v>x</v>
          </cell>
        </row>
        <row r="86">
          <cell r="J86" t="str">
            <v>x</v>
          </cell>
          <cell r="L86" t="str">
            <v>x</v>
          </cell>
          <cell r="Q86" t="str">
            <v>x</v>
          </cell>
          <cell r="S86" t="str">
            <v>x</v>
          </cell>
          <cell r="X86" t="str">
            <v>x</v>
          </cell>
          <cell r="Z86" t="str">
            <v>x</v>
          </cell>
        </row>
        <row r="87">
          <cell r="G87" t="str">
            <v>x</v>
          </cell>
          <cell r="H87" t="str">
            <v>x</v>
          </cell>
          <cell r="I87" t="str">
            <v>x</v>
          </cell>
          <cell r="J87" t="str">
            <v>x</v>
          </cell>
          <cell r="K87" t="str">
            <v>x</v>
          </cell>
          <cell r="L87" t="str">
            <v>x</v>
          </cell>
          <cell r="N87" t="str">
            <v>x</v>
          </cell>
          <cell r="O87" t="str">
            <v>x</v>
          </cell>
          <cell r="P87" t="str">
            <v>x</v>
          </cell>
          <cell r="Q87" t="str">
            <v>x</v>
          </cell>
          <cell r="R87" t="str">
            <v>x</v>
          </cell>
          <cell r="S87" t="str">
            <v>x</v>
          </cell>
          <cell r="U87" t="str">
            <v>x</v>
          </cell>
          <cell r="V87" t="str">
            <v>x</v>
          </cell>
          <cell r="W87" t="str">
            <v>x</v>
          </cell>
          <cell r="X87" t="str">
            <v>x</v>
          </cell>
          <cell r="Y87" t="str">
            <v>x</v>
          </cell>
          <cell r="Z87" t="str">
            <v>x</v>
          </cell>
        </row>
        <row r="88">
          <cell r="I88" t="str">
            <v>x</v>
          </cell>
          <cell r="J88" t="str">
            <v>x</v>
          </cell>
          <cell r="K88" t="str">
            <v>x</v>
          </cell>
          <cell r="P88" t="str">
            <v>x</v>
          </cell>
          <cell r="Q88" t="str">
            <v>x</v>
          </cell>
          <cell r="R88" t="str">
            <v>x</v>
          </cell>
          <cell r="W88" t="str">
            <v>x</v>
          </cell>
          <cell r="X88" t="str">
            <v>x</v>
          </cell>
          <cell r="Y88" t="str">
            <v>x</v>
          </cell>
        </row>
        <row r="89">
          <cell r="J89" t="str">
            <v>x</v>
          </cell>
          <cell r="L89" t="str">
            <v>x</v>
          </cell>
          <cell r="Q89" t="str">
            <v>x</v>
          </cell>
          <cell r="S89" t="str">
            <v>x</v>
          </cell>
          <cell r="X89" t="str">
            <v>x</v>
          </cell>
          <cell r="Z89" t="str">
            <v>x</v>
          </cell>
        </row>
        <row r="91">
          <cell r="G91" t="str">
            <v>x</v>
          </cell>
          <cell r="H91" t="str">
            <v>x</v>
          </cell>
          <cell r="I91" t="str">
            <v>x</v>
          </cell>
          <cell r="J91" t="str">
            <v>x</v>
          </cell>
          <cell r="K91" t="str">
            <v>x</v>
          </cell>
          <cell r="L91" t="str">
            <v>x</v>
          </cell>
          <cell r="N91" t="str">
            <v>x</v>
          </cell>
          <cell r="O91" t="str">
            <v>x</v>
          </cell>
          <cell r="P91" t="str">
            <v>x</v>
          </cell>
          <cell r="Q91" t="str">
            <v>x</v>
          </cell>
          <cell r="R91" t="str">
            <v>x</v>
          </cell>
          <cell r="S91" t="str">
            <v>x</v>
          </cell>
          <cell r="U91" t="str">
            <v>x</v>
          </cell>
          <cell r="V91" t="str">
            <v>x</v>
          </cell>
          <cell r="W91" t="str">
            <v>x</v>
          </cell>
          <cell r="X91" t="str">
            <v>x</v>
          </cell>
          <cell r="Y91" t="str">
            <v>x</v>
          </cell>
          <cell r="Z91" t="str">
            <v>x</v>
          </cell>
        </row>
        <row r="92">
          <cell r="I92" t="str">
            <v>x</v>
          </cell>
          <cell r="J92" t="str">
            <v>x</v>
          </cell>
          <cell r="K92" t="str">
            <v>x</v>
          </cell>
          <cell r="P92" t="str">
            <v>x</v>
          </cell>
          <cell r="Q92" t="str">
            <v>x</v>
          </cell>
          <cell r="R92" t="str">
            <v>x</v>
          </cell>
          <cell r="W92" t="str">
            <v>x</v>
          </cell>
          <cell r="X92" t="str">
            <v>x</v>
          </cell>
          <cell r="Y92" t="str">
            <v>x</v>
          </cell>
        </row>
        <row r="93">
          <cell r="J93" t="str">
            <v>x</v>
          </cell>
          <cell r="L93" t="str">
            <v>x</v>
          </cell>
          <cell r="Q93" t="str">
            <v>x</v>
          </cell>
          <cell r="S93" t="str">
            <v>x</v>
          </cell>
          <cell r="X93" t="str">
            <v>x</v>
          </cell>
          <cell r="Z93" t="str">
            <v>x</v>
          </cell>
        </row>
        <row r="94">
          <cell r="G94" t="str">
            <v>x</v>
          </cell>
          <cell r="H94" t="str">
            <v>x</v>
          </cell>
          <cell r="I94" t="str">
            <v>x</v>
          </cell>
          <cell r="J94" t="str">
            <v>x</v>
          </cell>
          <cell r="K94" t="str">
            <v>x</v>
          </cell>
          <cell r="L94" t="str">
            <v>x</v>
          </cell>
          <cell r="N94" t="str">
            <v>x</v>
          </cell>
          <cell r="O94" t="str">
            <v>x</v>
          </cell>
          <cell r="P94" t="str">
            <v>x</v>
          </cell>
          <cell r="Q94" t="str">
            <v>x</v>
          </cell>
          <cell r="R94" t="str">
            <v>x</v>
          </cell>
          <cell r="S94" t="str">
            <v>x</v>
          </cell>
          <cell r="U94" t="str">
            <v>x</v>
          </cell>
          <cell r="V94" t="str">
            <v>x</v>
          </cell>
          <cell r="W94" t="str">
            <v>x</v>
          </cell>
          <cell r="X94" t="str">
            <v>x</v>
          </cell>
          <cell r="Y94" t="str">
            <v>x</v>
          </cell>
          <cell r="Z94" t="str">
            <v>x</v>
          </cell>
        </row>
        <row r="95">
          <cell r="I95" t="str">
            <v>x</v>
          </cell>
          <cell r="J95" t="str">
            <v>x</v>
          </cell>
          <cell r="K95" t="str">
            <v>x</v>
          </cell>
          <cell r="P95" t="str">
            <v>x</v>
          </cell>
          <cell r="Q95" t="str">
            <v>x</v>
          </cell>
          <cell r="R95" t="str">
            <v>x</v>
          </cell>
          <cell r="W95" t="str">
            <v>x</v>
          </cell>
          <cell r="X95" t="str">
            <v>x</v>
          </cell>
          <cell r="Y95" t="str">
            <v>x</v>
          </cell>
        </row>
        <row r="96">
          <cell r="J96" t="str">
            <v>x</v>
          </cell>
          <cell r="L96" t="str">
            <v>x</v>
          </cell>
          <cell r="Q96" t="str">
            <v>x</v>
          </cell>
          <cell r="S96" t="str">
            <v>x</v>
          </cell>
          <cell r="X96" t="str">
            <v>x</v>
          </cell>
          <cell r="Z96" t="str">
            <v>x</v>
          </cell>
        </row>
        <row r="97">
          <cell r="G97" t="str">
            <v>x</v>
          </cell>
          <cell r="H97" t="str">
            <v>x</v>
          </cell>
          <cell r="I97" t="str">
            <v>x</v>
          </cell>
          <cell r="J97" t="str">
            <v>x</v>
          </cell>
          <cell r="K97" t="str">
            <v>x</v>
          </cell>
          <cell r="L97" t="str">
            <v>x</v>
          </cell>
          <cell r="N97" t="str">
            <v>x</v>
          </cell>
          <cell r="O97" t="str">
            <v>x</v>
          </cell>
          <cell r="P97" t="str">
            <v>x</v>
          </cell>
          <cell r="Q97" t="str">
            <v>x</v>
          </cell>
          <cell r="R97" t="str">
            <v>x</v>
          </cell>
          <cell r="S97" t="str">
            <v>x</v>
          </cell>
          <cell r="U97" t="str">
            <v>x</v>
          </cell>
          <cell r="V97" t="str">
            <v>x</v>
          </cell>
          <cell r="W97" t="str">
            <v>x</v>
          </cell>
          <cell r="X97" t="str">
            <v>x</v>
          </cell>
          <cell r="Y97" t="str">
            <v>x</v>
          </cell>
          <cell r="Z97" t="str">
            <v>x</v>
          </cell>
        </row>
        <row r="98">
          <cell r="I98" t="str">
            <v>x</v>
          </cell>
          <cell r="J98" t="str">
            <v>x</v>
          </cell>
          <cell r="K98" t="str">
            <v>x</v>
          </cell>
          <cell r="P98" t="str">
            <v>x</v>
          </cell>
          <cell r="Q98" t="str">
            <v>x</v>
          </cell>
          <cell r="R98" t="str">
            <v>x</v>
          </cell>
          <cell r="W98" t="str">
            <v>x</v>
          </cell>
          <cell r="X98" t="str">
            <v>x</v>
          </cell>
          <cell r="Y98" t="str">
            <v>x</v>
          </cell>
        </row>
        <row r="99">
          <cell r="J99" t="str">
            <v>x</v>
          </cell>
          <cell r="L99" t="str">
            <v>x</v>
          </cell>
          <cell r="Q99" t="str">
            <v>x</v>
          </cell>
          <cell r="S99" t="str">
            <v>x</v>
          </cell>
          <cell r="X99" t="str">
            <v>x</v>
          </cell>
          <cell r="Z99" t="str">
            <v>x</v>
          </cell>
        </row>
        <row r="101">
          <cell r="I101" t="str">
            <v>x</v>
          </cell>
          <cell r="J101" t="str">
            <v>x</v>
          </cell>
          <cell r="K101" t="str">
            <v>x</v>
          </cell>
          <cell r="P101" t="str">
            <v>x</v>
          </cell>
          <cell r="Q101" t="str">
            <v>x</v>
          </cell>
          <cell r="R101" t="str">
            <v>x</v>
          </cell>
          <cell r="W101" t="str">
            <v>x</v>
          </cell>
          <cell r="X101" t="str">
            <v>x</v>
          </cell>
          <cell r="Y101" t="str">
            <v>x</v>
          </cell>
        </row>
        <row r="102">
          <cell r="J102" t="str">
            <v>x</v>
          </cell>
          <cell r="L102" t="str">
            <v>x</v>
          </cell>
          <cell r="Q102" t="str">
            <v>x</v>
          </cell>
          <cell r="S102" t="str">
            <v>x</v>
          </cell>
          <cell r="X102" t="str">
            <v>x</v>
          </cell>
          <cell r="Z102" t="str">
            <v>x</v>
          </cell>
        </row>
        <row r="104">
          <cell r="I104" t="str">
            <v>x</v>
          </cell>
          <cell r="J104" t="str">
            <v>x</v>
          </cell>
          <cell r="K104" t="str">
            <v>x</v>
          </cell>
          <cell r="P104" t="str">
            <v>x</v>
          </cell>
          <cell r="Q104" t="str">
            <v>x</v>
          </cell>
          <cell r="R104" t="str">
            <v>x</v>
          </cell>
          <cell r="W104" t="str">
            <v>x</v>
          </cell>
          <cell r="X104" t="str">
            <v>x</v>
          </cell>
          <cell r="Y104" t="str">
            <v>x</v>
          </cell>
        </row>
        <row r="105">
          <cell r="K105" t="str">
            <v>x</v>
          </cell>
          <cell r="L105" t="str">
            <v>x</v>
          </cell>
          <cell r="R105" t="str">
            <v>x</v>
          </cell>
          <cell r="S105" t="str">
            <v>x</v>
          </cell>
          <cell r="Y105" t="str">
            <v>x</v>
          </cell>
          <cell r="Z105" t="str">
            <v>x</v>
          </cell>
        </row>
        <row r="107">
          <cell r="G107" t="str">
            <v>x</v>
          </cell>
          <cell r="H107" t="str">
            <v>x</v>
          </cell>
          <cell r="I107" t="str">
            <v>x</v>
          </cell>
          <cell r="J107" t="str">
            <v>x</v>
          </cell>
          <cell r="K107" t="str">
            <v>x</v>
          </cell>
          <cell r="L107" t="str">
            <v>x</v>
          </cell>
          <cell r="N107" t="str">
            <v>x</v>
          </cell>
          <cell r="O107" t="str">
            <v>x</v>
          </cell>
          <cell r="P107" t="str">
            <v>x</v>
          </cell>
          <cell r="Q107" t="str">
            <v>x</v>
          </cell>
          <cell r="R107" t="str">
            <v>x</v>
          </cell>
          <cell r="S107" t="str">
            <v>x</v>
          </cell>
          <cell r="U107" t="str">
            <v>x</v>
          </cell>
          <cell r="V107" t="str">
            <v>x</v>
          </cell>
          <cell r="W107" t="str">
            <v>x</v>
          </cell>
          <cell r="X107" t="str">
            <v>x</v>
          </cell>
          <cell r="Y107" t="str">
            <v>x</v>
          </cell>
          <cell r="Z107" t="str">
            <v>x</v>
          </cell>
        </row>
        <row r="108">
          <cell r="I108" t="str">
            <v>x</v>
          </cell>
          <cell r="J108" t="str">
            <v>x</v>
          </cell>
          <cell r="K108" t="str">
            <v>x</v>
          </cell>
          <cell r="P108" t="str">
            <v>x</v>
          </cell>
          <cell r="Q108" t="str">
            <v>x</v>
          </cell>
          <cell r="R108" t="str">
            <v>x</v>
          </cell>
          <cell r="W108" t="str">
            <v>x</v>
          </cell>
          <cell r="X108" t="str">
            <v>x</v>
          </cell>
          <cell r="Y108" t="str">
            <v>x</v>
          </cell>
        </row>
        <row r="109">
          <cell r="I109" t="str">
            <v>x</v>
          </cell>
          <cell r="J109" t="str">
            <v>x</v>
          </cell>
          <cell r="K109" t="str">
            <v>x</v>
          </cell>
          <cell r="P109" t="str">
            <v>x</v>
          </cell>
          <cell r="Q109" t="str">
            <v>x</v>
          </cell>
          <cell r="R109" t="str">
            <v>x</v>
          </cell>
          <cell r="W109" t="str">
            <v>x</v>
          </cell>
          <cell r="X109" t="str">
            <v>x</v>
          </cell>
          <cell r="Y109" t="str">
            <v>x</v>
          </cell>
        </row>
        <row r="110">
          <cell r="I110" t="str">
            <v>x</v>
          </cell>
          <cell r="J110" t="str">
            <v>x</v>
          </cell>
          <cell r="K110" t="str">
            <v>x</v>
          </cell>
          <cell r="P110" t="str">
            <v>x</v>
          </cell>
          <cell r="Q110" t="str">
            <v>x</v>
          </cell>
          <cell r="R110" t="str">
            <v>x</v>
          </cell>
          <cell r="W110" t="str">
            <v>x</v>
          </cell>
          <cell r="X110" t="str">
            <v>x</v>
          </cell>
          <cell r="Y110" t="str">
            <v>x</v>
          </cell>
        </row>
        <row r="112">
          <cell r="G112" t="str">
            <v>x</v>
          </cell>
          <cell r="H112" t="str">
            <v>x</v>
          </cell>
          <cell r="I112" t="str">
            <v>x</v>
          </cell>
          <cell r="J112" t="str">
            <v>x</v>
          </cell>
          <cell r="K112" t="str">
            <v>x</v>
          </cell>
          <cell r="L112" t="str">
            <v>x</v>
          </cell>
          <cell r="N112" t="str">
            <v>x</v>
          </cell>
          <cell r="O112" t="str">
            <v>x</v>
          </cell>
          <cell r="P112" t="str">
            <v>x</v>
          </cell>
          <cell r="Q112" t="str">
            <v>x</v>
          </cell>
          <cell r="R112" t="str">
            <v>x</v>
          </cell>
          <cell r="S112" t="str">
            <v>x</v>
          </cell>
          <cell r="U112" t="str">
            <v>x</v>
          </cell>
          <cell r="V112" t="str">
            <v>x</v>
          </cell>
          <cell r="W112" t="str">
            <v>x</v>
          </cell>
          <cell r="X112" t="str">
            <v>x</v>
          </cell>
          <cell r="Y112" t="str">
            <v>x</v>
          </cell>
          <cell r="Z112" t="str">
            <v>x</v>
          </cell>
        </row>
        <row r="113">
          <cell r="I113" t="str">
            <v>x</v>
          </cell>
          <cell r="J113" t="str">
            <v>x</v>
          </cell>
          <cell r="K113" t="str">
            <v>x</v>
          </cell>
          <cell r="P113" t="str">
            <v>x</v>
          </cell>
          <cell r="Q113" t="str">
            <v>x</v>
          </cell>
          <cell r="R113" t="str">
            <v>x</v>
          </cell>
          <cell r="W113" t="str">
            <v>x</v>
          </cell>
          <cell r="X113" t="str">
            <v>x</v>
          </cell>
          <cell r="Y113" t="str">
            <v>x</v>
          </cell>
        </row>
        <row r="114">
          <cell r="I114" t="str">
            <v>x</v>
          </cell>
          <cell r="J114" t="str">
            <v>x</v>
          </cell>
          <cell r="K114" t="str">
            <v>x</v>
          </cell>
          <cell r="L114" t="str">
            <v>x</v>
          </cell>
          <cell r="P114" t="str">
            <v>x</v>
          </cell>
          <cell r="Q114" t="str">
            <v>x</v>
          </cell>
          <cell r="R114" t="str">
            <v>x</v>
          </cell>
          <cell r="S114" t="str">
            <v>x</v>
          </cell>
          <cell r="W114" t="str">
            <v>x</v>
          </cell>
          <cell r="X114" t="str">
            <v>x</v>
          </cell>
          <cell r="Y114" t="str">
            <v>x</v>
          </cell>
          <cell r="Z114" t="str">
            <v>x</v>
          </cell>
        </row>
        <row r="115">
          <cell r="J115" t="str">
            <v>x</v>
          </cell>
          <cell r="L115" t="str">
            <v>x</v>
          </cell>
          <cell r="Q115" t="str">
            <v>x</v>
          </cell>
          <cell r="S115" t="str">
            <v>x</v>
          </cell>
          <cell r="X115" t="str">
            <v>x</v>
          </cell>
          <cell r="Z115" t="str">
            <v>x</v>
          </cell>
        </row>
        <row r="116">
          <cell r="J116" t="str">
            <v>x</v>
          </cell>
          <cell r="L116" t="str">
            <v>x</v>
          </cell>
          <cell r="Q116" t="str">
            <v>x</v>
          </cell>
          <cell r="S116" t="str">
            <v>x</v>
          </cell>
          <cell r="X116" t="str">
            <v>x</v>
          </cell>
          <cell r="Z116" t="str">
            <v>x</v>
          </cell>
        </row>
        <row r="117">
          <cell r="K117" t="str">
            <v>x</v>
          </cell>
          <cell r="L117" t="str">
            <v>x</v>
          </cell>
          <cell r="R117" t="str">
            <v>x</v>
          </cell>
          <cell r="S117" t="str">
            <v>x</v>
          </cell>
          <cell r="Y117" t="str">
            <v>x</v>
          </cell>
          <cell r="Z117" t="str">
            <v>x</v>
          </cell>
        </row>
        <row r="118">
          <cell r="G118" t="str">
            <v>x</v>
          </cell>
          <cell r="H118" t="str">
            <v>x</v>
          </cell>
          <cell r="I118" t="str">
            <v>x</v>
          </cell>
          <cell r="J118" t="str">
            <v>x</v>
          </cell>
          <cell r="K118" t="str">
            <v>x</v>
          </cell>
          <cell r="L118" t="str">
            <v>x</v>
          </cell>
          <cell r="N118" t="str">
            <v>x</v>
          </cell>
          <cell r="O118" t="str">
            <v>x</v>
          </cell>
          <cell r="P118" t="str">
            <v>x</v>
          </cell>
          <cell r="Q118" t="str">
            <v>x</v>
          </cell>
          <cell r="R118" t="str">
            <v>x</v>
          </cell>
          <cell r="S118" t="str">
            <v>x</v>
          </cell>
          <cell r="U118" t="str">
            <v>x</v>
          </cell>
          <cell r="V118" t="str">
            <v>x</v>
          </cell>
          <cell r="W118" t="str">
            <v>x</v>
          </cell>
          <cell r="X118" t="str">
            <v>x</v>
          </cell>
          <cell r="Y118" t="str">
            <v>x</v>
          </cell>
          <cell r="Z118" t="str">
            <v>x</v>
          </cell>
        </row>
        <row r="119">
          <cell r="I119" t="str">
            <v>x</v>
          </cell>
          <cell r="J119" t="str">
            <v>x</v>
          </cell>
          <cell r="K119" t="str">
            <v>x</v>
          </cell>
          <cell r="P119" t="str">
            <v>x</v>
          </cell>
          <cell r="Q119" t="str">
            <v>x</v>
          </cell>
          <cell r="R119" t="str">
            <v>x</v>
          </cell>
          <cell r="W119" t="str">
            <v>x</v>
          </cell>
          <cell r="X119" t="str">
            <v>x</v>
          </cell>
          <cell r="Y119" t="str">
            <v>x</v>
          </cell>
        </row>
        <row r="134">
          <cell r="I134" t="str">
            <v>x</v>
          </cell>
          <cell r="K134" t="str">
            <v>x</v>
          </cell>
          <cell r="L134" t="str">
            <v>x</v>
          </cell>
          <cell r="P134" t="str">
            <v>x</v>
          </cell>
          <cell r="R134" t="str">
            <v>x</v>
          </cell>
          <cell r="S134" t="str">
            <v>x</v>
          </cell>
          <cell r="W134" t="str">
            <v>x</v>
          </cell>
          <cell r="Y134" t="str">
            <v>x</v>
          </cell>
          <cell r="Z134" t="str">
            <v>x</v>
          </cell>
        </row>
        <row r="135">
          <cell r="I135" t="str">
            <v>x</v>
          </cell>
          <cell r="J135" t="str">
            <v>x</v>
          </cell>
          <cell r="L135" t="str">
            <v>x</v>
          </cell>
          <cell r="P135" t="str">
            <v>x</v>
          </cell>
          <cell r="Q135" t="str">
            <v>x</v>
          </cell>
          <cell r="S135" t="str">
            <v>x</v>
          </cell>
          <cell r="W135" t="str">
            <v>x</v>
          </cell>
          <cell r="X135" t="str">
            <v>x</v>
          </cell>
          <cell r="Z135" t="str">
            <v>x</v>
          </cell>
        </row>
        <row r="136">
          <cell r="I136" t="str">
            <v>x</v>
          </cell>
          <cell r="K136" t="str">
            <v>x</v>
          </cell>
          <cell r="L136" t="str">
            <v>x</v>
          </cell>
          <cell r="P136" t="str">
            <v>x</v>
          </cell>
          <cell r="R136" t="str">
            <v>x</v>
          </cell>
          <cell r="S136" t="str">
            <v>x</v>
          </cell>
          <cell r="W136" t="str">
            <v>x</v>
          </cell>
          <cell r="Y136" t="str">
            <v>x</v>
          </cell>
          <cell r="Z136" t="str">
            <v>x</v>
          </cell>
        </row>
        <row r="137">
          <cell r="I137" t="str">
            <v>x</v>
          </cell>
          <cell r="K137" t="str">
            <v>x</v>
          </cell>
          <cell r="L137" t="str">
            <v>x</v>
          </cell>
          <cell r="P137" t="str">
            <v>x</v>
          </cell>
          <cell r="R137" t="str">
            <v>x</v>
          </cell>
          <cell r="S137" t="str">
            <v>x</v>
          </cell>
          <cell r="W137" t="str">
            <v>x</v>
          </cell>
          <cell r="Y137" t="str">
            <v>x</v>
          </cell>
          <cell r="Z137" t="str">
            <v>x</v>
          </cell>
        </row>
        <row r="140">
          <cell r="G140" t="str">
            <v>x</v>
          </cell>
          <cell r="H140" t="str">
            <v>x</v>
          </cell>
          <cell r="I140" t="str">
            <v>x</v>
          </cell>
          <cell r="J140" t="str">
            <v>x</v>
          </cell>
          <cell r="K140" t="str">
            <v>x</v>
          </cell>
          <cell r="L140" t="str">
            <v>x</v>
          </cell>
          <cell r="N140" t="str">
            <v>x</v>
          </cell>
          <cell r="O140" t="str">
            <v>x</v>
          </cell>
          <cell r="P140" t="str">
            <v>x</v>
          </cell>
          <cell r="Q140" t="str">
            <v>x</v>
          </cell>
          <cell r="R140" t="str">
            <v>x</v>
          </cell>
          <cell r="S140" t="str">
            <v>x</v>
          </cell>
          <cell r="U140" t="str">
            <v>x</v>
          </cell>
          <cell r="V140" t="str">
            <v>x</v>
          </cell>
          <cell r="W140" t="str">
            <v>x</v>
          </cell>
          <cell r="X140" t="str">
            <v>x</v>
          </cell>
          <cell r="Y140" t="str">
            <v>x</v>
          </cell>
          <cell r="Z140" t="str">
            <v>x</v>
          </cell>
        </row>
        <row r="141">
          <cell r="I141" t="str">
            <v>x</v>
          </cell>
          <cell r="J141" t="str">
            <v>x</v>
          </cell>
          <cell r="K141" t="str">
            <v>x</v>
          </cell>
          <cell r="P141" t="str">
            <v>x</v>
          </cell>
          <cell r="Q141" t="str">
            <v>x</v>
          </cell>
          <cell r="R141" t="str">
            <v>x</v>
          </cell>
          <cell r="W141" t="str">
            <v>x</v>
          </cell>
          <cell r="X141" t="str">
            <v>x</v>
          </cell>
          <cell r="Y141" t="str">
            <v>x</v>
          </cell>
        </row>
        <row r="142">
          <cell r="J142" t="str">
            <v>x</v>
          </cell>
          <cell r="L142" t="str">
            <v>x</v>
          </cell>
          <cell r="Q142" t="str">
            <v>x</v>
          </cell>
          <cell r="S142" t="str">
            <v>x</v>
          </cell>
          <cell r="X142" t="str">
            <v>x</v>
          </cell>
          <cell r="Z142" t="str">
            <v>x</v>
          </cell>
        </row>
        <row r="143">
          <cell r="G143" t="str">
            <v>x</v>
          </cell>
          <cell r="H143" t="str">
            <v>x</v>
          </cell>
          <cell r="I143" t="str">
            <v>x</v>
          </cell>
          <cell r="J143" t="str">
            <v>x</v>
          </cell>
          <cell r="K143" t="str">
            <v>x</v>
          </cell>
          <cell r="L143" t="str">
            <v>x</v>
          </cell>
          <cell r="N143" t="str">
            <v>x</v>
          </cell>
          <cell r="O143" t="str">
            <v>x</v>
          </cell>
          <cell r="P143" t="str">
            <v>x</v>
          </cell>
          <cell r="Q143" t="str">
            <v>x</v>
          </cell>
          <cell r="R143" t="str">
            <v>x</v>
          </cell>
          <cell r="S143" t="str">
            <v>x</v>
          </cell>
          <cell r="U143" t="str">
            <v>x</v>
          </cell>
          <cell r="V143" t="str">
            <v>x</v>
          </cell>
          <cell r="W143" t="str">
            <v>x</v>
          </cell>
          <cell r="X143" t="str">
            <v>x</v>
          </cell>
          <cell r="Y143" t="str">
            <v>x</v>
          </cell>
          <cell r="Z143" t="str">
            <v>x</v>
          </cell>
        </row>
        <row r="144">
          <cell r="I144" t="str">
            <v>x</v>
          </cell>
          <cell r="J144" t="str">
            <v>x</v>
          </cell>
          <cell r="K144" t="str">
            <v>x</v>
          </cell>
          <cell r="P144" t="str">
            <v>x</v>
          </cell>
          <cell r="Q144" t="str">
            <v>x</v>
          </cell>
          <cell r="R144" t="str">
            <v>x</v>
          </cell>
          <cell r="W144" t="str">
            <v>x</v>
          </cell>
          <cell r="X144" t="str">
            <v>x</v>
          </cell>
          <cell r="Y144" t="str">
            <v>x</v>
          </cell>
        </row>
        <row r="145">
          <cell r="J145" t="str">
            <v>x</v>
          </cell>
          <cell r="L145" t="str">
            <v>x</v>
          </cell>
          <cell r="Q145" t="str">
            <v>x</v>
          </cell>
          <cell r="S145" t="str">
            <v>x</v>
          </cell>
          <cell r="X145" t="str">
            <v>x</v>
          </cell>
          <cell r="Z145" t="str">
            <v>x</v>
          </cell>
        </row>
        <row r="146">
          <cell r="G146" t="str">
            <v>x</v>
          </cell>
          <cell r="H146" t="str">
            <v>x</v>
          </cell>
          <cell r="I146" t="str">
            <v>x</v>
          </cell>
          <cell r="J146" t="str">
            <v>x</v>
          </cell>
          <cell r="K146" t="str">
            <v>x</v>
          </cell>
          <cell r="L146" t="str">
            <v>x</v>
          </cell>
          <cell r="N146" t="str">
            <v>x</v>
          </cell>
          <cell r="O146" t="str">
            <v>x</v>
          </cell>
          <cell r="P146" t="str">
            <v>x</v>
          </cell>
          <cell r="Q146" t="str">
            <v>x</v>
          </cell>
          <cell r="R146" t="str">
            <v>x</v>
          </cell>
          <cell r="S146" t="str">
            <v>x</v>
          </cell>
          <cell r="U146" t="str">
            <v>x</v>
          </cell>
          <cell r="V146" t="str">
            <v>x</v>
          </cell>
          <cell r="W146" t="str">
            <v>x</v>
          </cell>
          <cell r="X146" t="str">
            <v>x</v>
          </cell>
          <cell r="Y146" t="str">
            <v>x</v>
          </cell>
          <cell r="Z146" t="str">
            <v>x</v>
          </cell>
        </row>
        <row r="147">
          <cell r="I147" t="str">
            <v>x</v>
          </cell>
          <cell r="J147" t="str">
            <v>x</v>
          </cell>
          <cell r="K147" t="str">
            <v>x</v>
          </cell>
          <cell r="P147" t="str">
            <v>x</v>
          </cell>
          <cell r="Q147" t="str">
            <v>x</v>
          </cell>
          <cell r="R147" t="str">
            <v>x</v>
          </cell>
          <cell r="W147" t="str">
            <v>x</v>
          </cell>
          <cell r="X147" t="str">
            <v>x</v>
          </cell>
          <cell r="Y147" t="str">
            <v>x</v>
          </cell>
        </row>
        <row r="148">
          <cell r="J148" t="str">
            <v>x</v>
          </cell>
          <cell r="L148" t="str">
            <v>x</v>
          </cell>
          <cell r="Q148" t="str">
            <v>x</v>
          </cell>
          <cell r="S148" t="str">
            <v>x</v>
          </cell>
          <cell r="X148" t="str">
            <v>x</v>
          </cell>
          <cell r="Z148" t="str">
            <v>x</v>
          </cell>
        </row>
        <row r="150">
          <cell r="G150" t="str">
            <v>x</v>
          </cell>
          <cell r="H150" t="str">
            <v>x</v>
          </cell>
          <cell r="I150" t="str">
            <v>x</v>
          </cell>
          <cell r="J150" t="str">
            <v>x</v>
          </cell>
          <cell r="K150" t="str">
            <v>x</v>
          </cell>
          <cell r="L150" t="str">
            <v>x</v>
          </cell>
          <cell r="N150" t="str">
            <v>x</v>
          </cell>
          <cell r="O150" t="str">
            <v>x</v>
          </cell>
          <cell r="P150" t="str">
            <v>x</v>
          </cell>
          <cell r="Q150" t="str">
            <v>x</v>
          </cell>
          <cell r="R150" t="str">
            <v>x</v>
          </cell>
          <cell r="S150" t="str">
            <v>x</v>
          </cell>
          <cell r="U150" t="str">
            <v>x</v>
          </cell>
          <cell r="V150" t="str">
            <v>x</v>
          </cell>
          <cell r="W150" t="str">
            <v>x</v>
          </cell>
          <cell r="X150" t="str">
            <v>x</v>
          </cell>
          <cell r="Y150" t="str">
            <v>x</v>
          </cell>
          <cell r="Z150" t="str">
            <v>x</v>
          </cell>
        </row>
        <row r="151">
          <cell r="I151" t="str">
            <v>x</v>
          </cell>
          <cell r="J151" t="str">
            <v>x</v>
          </cell>
          <cell r="K151" t="str">
            <v>x</v>
          </cell>
          <cell r="P151" t="str">
            <v>x</v>
          </cell>
          <cell r="Q151" t="str">
            <v>x</v>
          </cell>
          <cell r="R151" t="str">
            <v>x</v>
          </cell>
          <cell r="W151" t="str">
            <v>x</v>
          </cell>
          <cell r="X151" t="str">
            <v>x</v>
          </cell>
          <cell r="Y151" t="str">
            <v>x</v>
          </cell>
        </row>
        <row r="152">
          <cell r="J152" t="str">
            <v>x</v>
          </cell>
          <cell r="L152" t="str">
            <v>x</v>
          </cell>
          <cell r="Q152" t="str">
            <v>x</v>
          </cell>
          <cell r="S152" t="str">
            <v>x</v>
          </cell>
          <cell r="X152" t="str">
            <v>x</v>
          </cell>
          <cell r="Z152" t="str">
            <v>x</v>
          </cell>
        </row>
        <row r="153">
          <cell r="G153" t="str">
            <v>x</v>
          </cell>
          <cell r="H153" t="str">
            <v>x</v>
          </cell>
          <cell r="I153" t="str">
            <v>x</v>
          </cell>
          <cell r="J153" t="str">
            <v>x</v>
          </cell>
          <cell r="K153" t="str">
            <v>x</v>
          </cell>
          <cell r="L153" t="str">
            <v>x</v>
          </cell>
          <cell r="N153" t="str">
            <v>x</v>
          </cell>
          <cell r="O153" t="str">
            <v>x</v>
          </cell>
          <cell r="P153" t="str">
            <v>x</v>
          </cell>
          <cell r="Q153" t="str">
            <v>x</v>
          </cell>
          <cell r="R153" t="str">
            <v>x</v>
          </cell>
          <cell r="S153" t="str">
            <v>x</v>
          </cell>
          <cell r="U153" t="str">
            <v>x</v>
          </cell>
          <cell r="V153" t="str">
            <v>x</v>
          </cell>
          <cell r="W153" t="str">
            <v>x</v>
          </cell>
          <cell r="X153" t="str">
            <v>x</v>
          </cell>
          <cell r="Y153" t="str">
            <v>x</v>
          </cell>
          <cell r="Z153" t="str">
            <v>x</v>
          </cell>
        </row>
        <row r="154">
          <cell r="I154" t="str">
            <v>x</v>
          </cell>
          <cell r="J154" t="str">
            <v>x</v>
          </cell>
          <cell r="K154" t="str">
            <v>x</v>
          </cell>
          <cell r="P154" t="str">
            <v>x</v>
          </cell>
          <cell r="Q154" t="str">
            <v>x</v>
          </cell>
          <cell r="R154" t="str">
            <v>x</v>
          </cell>
          <cell r="W154" t="str">
            <v>x</v>
          </cell>
          <cell r="X154" t="str">
            <v>x</v>
          </cell>
          <cell r="Y154" t="str">
            <v>x</v>
          </cell>
        </row>
        <row r="155">
          <cell r="J155" t="str">
            <v>x</v>
          </cell>
          <cell r="L155" t="str">
            <v>x</v>
          </cell>
          <cell r="Q155" t="str">
            <v>x</v>
          </cell>
          <cell r="S155" t="str">
            <v>x</v>
          </cell>
          <cell r="X155" t="str">
            <v>x</v>
          </cell>
          <cell r="Z155" t="str">
            <v>x</v>
          </cell>
        </row>
        <row r="156">
          <cell r="G156" t="str">
            <v>x</v>
          </cell>
          <cell r="H156" t="str">
            <v>x</v>
          </cell>
          <cell r="I156" t="str">
            <v>x</v>
          </cell>
          <cell r="J156" t="str">
            <v>x</v>
          </cell>
          <cell r="K156" t="str">
            <v>x</v>
          </cell>
          <cell r="L156" t="str">
            <v>x</v>
          </cell>
          <cell r="N156" t="str">
            <v>x</v>
          </cell>
          <cell r="O156" t="str">
            <v>x</v>
          </cell>
          <cell r="P156" t="str">
            <v>x</v>
          </cell>
          <cell r="Q156" t="str">
            <v>x</v>
          </cell>
          <cell r="R156" t="str">
            <v>x</v>
          </cell>
          <cell r="S156" t="str">
            <v>x</v>
          </cell>
          <cell r="U156" t="str">
            <v>x</v>
          </cell>
          <cell r="V156" t="str">
            <v>x</v>
          </cell>
          <cell r="W156" t="str">
            <v>x</v>
          </cell>
          <cell r="X156" t="str">
            <v>x</v>
          </cell>
          <cell r="Y156" t="str">
            <v>x</v>
          </cell>
          <cell r="Z156" t="str">
            <v>x</v>
          </cell>
        </row>
        <row r="157">
          <cell r="I157" t="str">
            <v>x</v>
          </cell>
          <cell r="J157" t="str">
            <v>x</v>
          </cell>
          <cell r="K157" t="str">
            <v>x</v>
          </cell>
          <cell r="P157" t="str">
            <v>x</v>
          </cell>
          <cell r="Q157" t="str">
            <v>x</v>
          </cell>
          <cell r="R157" t="str">
            <v>x</v>
          </cell>
          <cell r="W157" t="str">
            <v>x</v>
          </cell>
          <cell r="X157" t="str">
            <v>x</v>
          </cell>
          <cell r="Y157" t="str">
            <v>x</v>
          </cell>
        </row>
        <row r="158">
          <cell r="J158" t="str">
            <v>x</v>
          </cell>
          <cell r="L158" t="str">
            <v>x</v>
          </cell>
          <cell r="Q158" t="str">
            <v>x</v>
          </cell>
          <cell r="S158" t="str">
            <v>x</v>
          </cell>
          <cell r="X158" t="str">
            <v>x</v>
          </cell>
          <cell r="Z158" t="str">
            <v>x</v>
          </cell>
        </row>
        <row r="160">
          <cell r="I160" t="str">
            <v>x</v>
          </cell>
          <cell r="J160" t="str">
            <v>x</v>
          </cell>
          <cell r="K160" t="str">
            <v>x</v>
          </cell>
          <cell r="P160" t="str">
            <v>x</v>
          </cell>
          <cell r="Q160" t="str">
            <v>x</v>
          </cell>
          <cell r="R160" t="str">
            <v>x</v>
          </cell>
          <cell r="W160" t="str">
            <v>x</v>
          </cell>
          <cell r="X160" t="str">
            <v>x</v>
          </cell>
          <cell r="Y160" t="str">
            <v>x</v>
          </cell>
        </row>
        <row r="161">
          <cell r="J161" t="str">
            <v>x</v>
          </cell>
          <cell r="L161" t="str">
            <v>x</v>
          </cell>
          <cell r="Q161" t="str">
            <v>x</v>
          </cell>
          <cell r="S161" t="str">
            <v>x</v>
          </cell>
          <cell r="X161" t="str">
            <v>x</v>
          </cell>
          <cell r="Z161" t="str">
            <v>x</v>
          </cell>
        </row>
        <row r="163">
          <cell r="I163" t="str">
            <v>x</v>
          </cell>
          <cell r="J163" t="str">
            <v>x</v>
          </cell>
          <cell r="K163" t="str">
            <v>x</v>
          </cell>
          <cell r="P163" t="str">
            <v>x</v>
          </cell>
          <cell r="Q163" t="str">
            <v>x</v>
          </cell>
          <cell r="R163" t="str">
            <v>x</v>
          </cell>
          <cell r="W163" t="str">
            <v>x</v>
          </cell>
          <cell r="X163" t="str">
            <v>x</v>
          </cell>
          <cell r="Y163" t="str">
            <v>x</v>
          </cell>
        </row>
        <row r="164">
          <cell r="K164" t="str">
            <v>x</v>
          </cell>
          <cell r="L164" t="str">
            <v>x</v>
          </cell>
          <cell r="R164" t="str">
            <v>x</v>
          </cell>
          <cell r="S164" t="str">
            <v>x</v>
          </cell>
          <cell r="Y164" t="str">
            <v>x</v>
          </cell>
          <cell r="Z164" t="str">
            <v>x</v>
          </cell>
        </row>
        <row r="166">
          <cell r="G166" t="str">
            <v>x</v>
          </cell>
          <cell r="H166" t="str">
            <v>x</v>
          </cell>
          <cell r="I166" t="str">
            <v>x</v>
          </cell>
          <cell r="J166" t="str">
            <v>x</v>
          </cell>
          <cell r="K166" t="str">
            <v>x</v>
          </cell>
          <cell r="L166" t="str">
            <v>x</v>
          </cell>
          <cell r="N166" t="str">
            <v>x</v>
          </cell>
          <cell r="O166" t="str">
            <v>x</v>
          </cell>
          <cell r="P166" t="str">
            <v>x</v>
          </cell>
          <cell r="Q166" t="str">
            <v>x</v>
          </cell>
          <cell r="R166" t="str">
            <v>x</v>
          </cell>
          <cell r="S166" t="str">
            <v>x</v>
          </cell>
          <cell r="U166" t="str">
            <v>x</v>
          </cell>
          <cell r="V166" t="str">
            <v>x</v>
          </cell>
          <cell r="W166" t="str">
            <v>x</v>
          </cell>
          <cell r="X166" t="str">
            <v>x</v>
          </cell>
          <cell r="Y166" t="str">
            <v>x</v>
          </cell>
          <cell r="Z166" t="str">
            <v>x</v>
          </cell>
        </row>
        <row r="167">
          <cell r="I167" t="str">
            <v>x</v>
          </cell>
          <cell r="J167" t="str">
            <v>x</v>
          </cell>
          <cell r="K167" t="str">
            <v>x</v>
          </cell>
          <cell r="P167" t="str">
            <v>x</v>
          </cell>
          <cell r="Q167" t="str">
            <v>x</v>
          </cell>
          <cell r="R167" t="str">
            <v>x</v>
          </cell>
          <cell r="W167" t="str">
            <v>x</v>
          </cell>
          <cell r="X167" t="str">
            <v>x</v>
          </cell>
          <cell r="Y167" t="str">
            <v>x</v>
          </cell>
        </row>
        <row r="168">
          <cell r="I168" t="str">
            <v>x</v>
          </cell>
          <cell r="J168" t="str">
            <v>x</v>
          </cell>
          <cell r="K168" t="str">
            <v>x</v>
          </cell>
          <cell r="P168" t="str">
            <v>x</v>
          </cell>
          <cell r="Q168" t="str">
            <v>x</v>
          </cell>
          <cell r="R168" t="str">
            <v>x</v>
          </cell>
          <cell r="W168" t="str">
            <v>x</v>
          </cell>
          <cell r="X168" t="str">
            <v>x</v>
          </cell>
          <cell r="Y168" t="str">
            <v>x</v>
          </cell>
        </row>
        <row r="169">
          <cell r="I169" t="str">
            <v>x</v>
          </cell>
          <cell r="J169" t="str">
            <v>x</v>
          </cell>
          <cell r="K169" t="str">
            <v>x</v>
          </cell>
          <cell r="P169" t="str">
            <v>x</v>
          </cell>
          <cell r="Q169" t="str">
            <v>x</v>
          </cell>
          <cell r="R169" t="str">
            <v>x</v>
          </cell>
          <cell r="W169" t="str">
            <v>x</v>
          </cell>
          <cell r="X169" t="str">
            <v>x</v>
          </cell>
          <cell r="Y169" t="str">
            <v>x</v>
          </cell>
        </row>
        <row r="171">
          <cell r="G171" t="str">
            <v>x</v>
          </cell>
          <cell r="H171" t="str">
            <v>x</v>
          </cell>
          <cell r="I171" t="str">
            <v>x</v>
          </cell>
          <cell r="J171" t="str">
            <v>x</v>
          </cell>
          <cell r="K171" t="str">
            <v>x</v>
          </cell>
          <cell r="L171" t="str">
            <v>x</v>
          </cell>
          <cell r="N171" t="str">
            <v>x</v>
          </cell>
          <cell r="O171" t="str">
            <v>x</v>
          </cell>
          <cell r="P171" t="str">
            <v>x</v>
          </cell>
          <cell r="Q171" t="str">
            <v>x</v>
          </cell>
          <cell r="R171" t="str">
            <v>x</v>
          </cell>
          <cell r="S171" t="str">
            <v>x</v>
          </cell>
          <cell r="U171" t="str">
            <v>x</v>
          </cell>
          <cell r="V171" t="str">
            <v>x</v>
          </cell>
          <cell r="W171" t="str">
            <v>x</v>
          </cell>
          <cell r="X171" t="str">
            <v>x</v>
          </cell>
          <cell r="Y171" t="str">
            <v>x</v>
          </cell>
          <cell r="Z171" t="str">
            <v>x</v>
          </cell>
        </row>
        <row r="172">
          <cell r="I172" t="str">
            <v>x</v>
          </cell>
          <cell r="J172" t="str">
            <v>x</v>
          </cell>
          <cell r="K172" t="str">
            <v>x</v>
          </cell>
          <cell r="P172" t="str">
            <v>x</v>
          </cell>
          <cell r="Q172" t="str">
            <v>x</v>
          </cell>
          <cell r="R172" t="str">
            <v>x</v>
          </cell>
          <cell r="W172" t="str">
            <v>x</v>
          </cell>
          <cell r="X172" t="str">
            <v>x</v>
          </cell>
          <cell r="Y172" t="str">
            <v>x</v>
          </cell>
        </row>
        <row r="173">
          <cell r="I173" t="str">
            <v>x</v>
          </cell>
          <cell r="J173" t="str">
            <v>x</v>
          </cell>
          <cell r="K173" t="str">
            <v>x</v>
          </cell>
          <cell r="L173" t="str">
            <v>x</v>
          </cell>
          <cell r="P173" t="str">
            <v>x</v>
          </cell>
          <cell r="Q173" t="str">
            <v>x</v>
          </cell>
          <cell r="R173" t="str">
            <v>x</v>
          </cell>
          <cell r="S173" t="str">
            <v>x</v>
          </cell>
          <cell r="W173" t="str">
            <v>x</v>
          </cell>
          <cell r="X173" t="str">
            <v>x</v>
          </cell>
          <cell r="Y173" t="str">
            <v>x</v>
          </cell>
          <cell r="Z173" t="str">
            <v>x</v>
          </cell>
        </row>
        <row r="174">
          <cell r="J174" t="str">
            <v>x</v>
          </cell>
          <cell r="L174" t="str">
            <v>x</v>
          </cell>
          <cell r="Q174" t="str">
            <v>x</v>
          </cell>
          <cell r="S174" t="str">
            <v>x</v>
          </cell>
          <cell r="X174" t="str">
            <v>x</v>
          </cell>
          <cell r="Z174" t="str">
            <v>x</v>
          </cell>
        </row>
        <row r="175">
          <cell r="J175" t="str">
            <v>x</v>
          </cell>
          <cell r="L175" t="str">
            <v>x</v>
          </cell>
          <cell r="Q175" t="str">
            <v>x</v>
          </cell>
          <cell r="S175" t="str">
            <v>x</v>
          </cell>
          <cell r="X175" t="str">
            <v>x</v>
          </cell>
          <cell r="Z175" t="str">
            <v>x</v>
          </cell>
        </row>
        <row r="176">
          <cell r="K176" t="str">
            <v>x</v>
          </cell>
          <cell r="L176" t="str">
            <v>x</v>
          </cell>
          <cell r="R176" t="str">
            <v>x</v>
          </cell>
          <cell r="S176" t="str">
            <v>x</v>
          </cell>
          <cell r="Y176" t="str">
            <v>x</v>
          </cell>
          <cell r="Z176" t="str">
            <v>x</v>
          </cell>
        </row>
        <row r="177">
          <cell r="G177" t="str">
            <v>x</v>
          </cell>
          <cell r="H177" t="str">
            <v>x</v>
          </cell>
          <cell r="I177" t="str">
            <v>x</v>
          </cell>
          <cell r="J177" t="str">
            <v>x</v>
          </cell>
          <cell r="K177" t="str">
            <v>x</v>
          </cell>
          <cell r="L177" t="str">
            <v>x</v>
          </cell>
          <cell r="N177" t="str">
            <v>x</v>
          </cell>
          <cell r="O177" t="str">
            <v>x</v>
          </cell>
          <cell r="P177" t="str">
            <v>x</v>
          </cell>
          <cell r="Q177" t="str">
            <v>x</v>
          </cell>
          <cell r="R177" t="str">
            <v>x</v>
          </cell>
          <cell r="S177" t="str">
            <v>x</v>
          </cell>
          <cell r="U177" t="str">
            <v>x</v>
          </cell>
          <cell r="V177" t="str">
            <v>x</v>
          </cell>
          <cell r="W177" t="str">
            <v>x</v>
          </cell>
          <cell r="X177" t="str">
            <v>x</v>
          </cell>
          <cell r="Y177" t="str">
            <v>x</v>
          </cell>
          <cell r="Z177" t="str">
            <v>x</v>
          </cell>
        </row>
        <row r="178">
          <cell r="I178" t="str">
            <v>x</v>
          </cell>
          <cell r="J178" t="str">
            <v>x</v>
          </cell>
          <cell r="K178" t="str">
            <v>x</v>
          </cell>
          <cell r="P178" t="str">
            <v>x</v>
          </cell>
          <cell r="Q178" t="str">
            <v>x</v>
          </cell>
          <cell r="R178" t="str">
            <v>x</v>
          </cell>
          <cell r="W178" t="str">
            <v>x</v>
          </cell>
          <cell r="X178" t="str">
            <v>x</v>
          </cell>
          <cell r="Y178" t="str">
            <v>x</v>
          </cell>
        </row>
        <row r="193">
          <cell r="I193" t="str">
            <v>x</v>
          </cell>
          <cell r="K193" t="str">
            <v>x</v>
          </cell>
          <cell r="L193" t="str">
            <v>x</v>
          </cell>
          <cell r="P193" t="str">
            <v>x</v>
          </cell>
          <cell r="R193" t="str">
            <v>x</v>
          </cell>
          <cell r="S193" t="str">
            <v>x</v>
          </cell>
          <cell r="W193" t="str">
            <v>x</v>
          </cell>
          <cell r="Y193" t="str">
            <v>x</v>
          </cell>
          <cell r="Z193" t="str">
            <v>x</v>
          </cell>
        </row>
        <row r="194">
          <cell r="I194" t="str">
            <v>x</v>
          </cell>
          <cell r="J194" t="str">
            <v>x</v>
          </cell>
          <cell r="L194" t="str">
            <v>x</v>
          </cell>
          <cell r="P194" t="str">
            <v>x</v>
          </cell>
          <cell r="Q194" t="str">
            <v>x</v>
          </cell>
          <cell r="S194" t="str">
            <v>x</v>
          </cell>
          <cell r="W194" t="str">
            <v>x</v>
          </cell>
          <cell r="X194" t="str">
            <v>x</v>
          </cell>
          <cell r="Z194" t="str">
            <v>x</v>
          </cell>
        </row>
        <row r="195">
          <cell r="I195" t="str">
            <v>x</v>
          </cell>
          <cell r="K195" t="str">
            <v>x</v>
          </cell>
          <cell r="L195" t="str">
            <v>x</v>
          </cell>
          <cell r="P195" t="str">
            <v>x</v>
          </cell>
          <cell r="R195" t="str">
            <v>x</v>
          </cell>
          <cell r="S195" t="str">
            <v>x</v>
          </cell>
          <cell r="W195" t="str">
            <v>x</v>
          </cell>
          <cell r="Y195" t="str">
            <v>x</v>
          </cell>
          <cell r="Z195" t="str">
            <v>x</v>
          </cell>
        </row>
        <row r="196">
          <cell r="I196" t="str">
            <v>x</v>
          </cell>
          <cell r="K196" t="str">
            <v>x</v>
          </cell>
          <cell r="L196" t="str">
            <v>x</v>
          </cell>
          <cell r="P196" t="str">
            <v>x</v>
          </cell>
          <cell r="R196" t="str">
            <v>x</v>
          </cell>
          <cell r="S196" t="str">
            <v>x</v>
          </cell>
          <cell r="W196" t="str">
            <v>x</v>
          </cell>
          <cell r="Y196" t="str">
            <v>x</v>
          </cell>
          <cell r="Z196" t="str">
            <v>x</v>
          </cell>
        </row>
        <row r="199">
          <cell r="G199" t="str">
            <v>x</v>
          </cell>
          <cell r="H199" t="str">
            <v>x</v>
          </cell>
          <cell r="I199" t="str">
            <v>x</v>
          </cell>
          <cell r="J199" t="str">
            <v>x</v>
          </cell>
          <cell r="K199" t="str">
            <v>x</v>
          </cell>
          <cell r="L199" t="str">
            <v>x</v>
          </cell>
          <cell r="N199" t="str">
            <v>x</v>
          </cell>
          <cell r="O199" t="str">
            <v>x</v>
          </cell>
          <cell r="P199" t="str">
            <v>x</v>
          </cell>
          <cell r="Q199" t="str">
            <v>x</v>
          </cell>
          <cell r="R199" t="str">
            <v>x</v>
          </cell>
          <cell r="S199" t="str">
            <v>x</v>
          </cell>
          <cell r="U199" t="str">
            <v>x</v>
          </cell>
          <cell r="V199" t="str">
            <v>x</v>
          </cell>
          <cell r="W199" t="str">
            <v>x</v>
          </cell>
          <cell r="X199" t="str">
            <v>x</v>
          </cell>
          <cell r="Y199" t="str">
            <v>x</v>
          </cell>
          <cell r="Z199" t="str">
            <v>x</v>
          </cell>
        </row>
        <row r="200">
          <cell r="I200" t="str">
            <v>x</v>
          </cell>
          <cell r="J200" t="str">
            <v>x</v>
          </cell>
          <cell r="K200" t="str">
            <v>x</v>
          </cell>
          <cell r="P200" t="str">
            <v>x</v>
          </cell>
          <cell r="Q200" t="str">
            <v>x</v>
          </cell>
          <cell r="R200" t="str">
            <v>x</v>
          </cell>
          <cell r="W200" t="str">
            <v>x</v>
          </cell>
          <cell r="X200" t="str">
            <v>x</v>
          </cell>
          <cell r="Y200" t="str">
            <v>x</v>
          </cell>
        </row>
        <row r="201">
          <cell r="J201" t="str">
            <v>x</v>
          </cell>
          <cell r="L201" t="str">
            <v>x</v>
          </cell>
          <cell r="Q201" t="str">
            <v>x</v>
          </cell>
          <cell r="S201" t="str">
            <v>x</v>
          </cell>
          <cell r="X201" t="str">
            <v>x</v>
          </cell>
          <cell r="Z201" t="str">
            <v>x</v>
          </cell>
        </row>
        <row r="202">
          <cell r="G202" t="str">
            <v>x</v>
          </cell>
          <cell r="H202" t="str">
            <v>x</v>
          </cell>
          <cell r="I202" t="str">
            <v>x</v>
          </cell>
          <cell r="J202" t="str">
            <v>x</v>
          </cell>
          <cell r="K202" t="str">
            <v>x</v>
          </cell>
          <cell r="L202" t="str">
            <v>x</v>
          </cell>
          <cell r="N202" t="str">
            <v>x</v>
          </cell>
          <cell r="O202" t="str">
            <v>x</v>
          </cell>
          <cell r="P202" t="str">
            <v>x</v>
          </cell>
          <cell r="Q202" t="str">
            <v>x</v>
          </cell>
          <cell r="R202" t="str">
            <v>x</v>
          </cell>
          <cell r="S202" t="str">
            <v>x</v>
          </cell>
          <cell r="U202" t="str">
            <v>x</v>
          </cell>
          <cell r="V202" t="str">
            <v>x</v>
          </cell>
          <cell r="W202" t="str">
            <v>x</v>
          </cell>
          <cell r="X202" t="str">
            <v>x</v>
          </cell>
          <cell r="Y202" t="str">
            <v>x</v>
          </cell>
          <cell r="Z202" t="str">
            <v>x</v>
          </cell>
        </row>
        <row r="203">
          <cell r="I203" t="str">
            <v>x</v>
          </cell>
          <cell r="J203" t="str">
            <v>x</v>
          </cell>
          <cell r="K203" t="str">
            <v>x</v>
          </cell>
          <cell r="P203" t="str">
            <v>x</v>
          </cell>
          <cell r="Q203" t="str">
            <v>x</v>
          </cell>
          <cell r="R203" t="str">
            <v>x</v>
          </cell>
          <cell r="W203" t="str">
            <v>x</v>
          </cell>
          <cell r="X203" t="str">
            <v>x</v>
          </cell>
          <cell r="Y203" t="str">
            <v>x</v>
          </cell>
        </row>
        <row r="204">
          <cell r="J204" t="str">
            <v>x</v>
          </cell>
          <cell r="L204" t="str">
            <v>x</v>
          </cell>
          <cell r="Q204" t="str">
            <v>x</v>
          </cell>
          <cell r="S204" t="str">
            <v>x</v>
          </cell>
          <cell r="X204" t="str">
            <v>x</v>
          </cell>
          <cell r="Z204" t="str">
            <v>x</v>
          </cell>
        </row>
        <row r="205">
          <cell r="G205" t="str">
            <v>x</v>
          </cell>
          <cell r="H205" t="str">
            <v>x</v>
          </cell>
          <cell r="I205" t="str">
            <v>x</v>
          </cell>
          <cell r="J205" t="str">
            <v>x</v>
          </cell>
          <cell r="K205" t="str">
            <v>x</v>
          </cell>
          <cell r="L205" t="str">
            <v>x</v>
          </cell>
          <cell r="N205" t="str">
            <v>x</v>
          </cell>
          <cell r="O205" t="str">
            <v>x</v>
          </cell>
          <cell r="P205" t="str">
            <v>x</v>
          </cell>
          <cell r="Q205" t="str">
            <v>x</v>
          </cell>
          <cell r="R205" t="str">
            <v>x</v>
          </cell>
          <cell r="S205" t="str">
            <v>x</v>
          </cell>
          <cell r="U205" t="str">
            <v>x</v>
          </cell>
          <cell r="V205" t="str">
            <v>x</v>
          </cell>
          <cell r="W205" t="str">
            <v>x</v>
          </cell>
          <cell r="X205" t="str">
            <v>x</v>
          </cell>
          <cell r="Y205" t="str">
            <v>x</v>
          </cell>
          <cell r="Z205" t="str">
            <v>x</v>
          </cell>
        </row>
        <row r="206">
          <cell r="I206" t="str">
            <v>x</v>
          </cell>
          <cell r="J206" t="str">
            <v>x</v>
          </cell>
          <cell r="K206" t="str">
            <v>x</v>
          </cell>
          <cell r="P206" t="str">
            <v>x</v>
          </cell>
          <cell r="Q206" t="str">
            <v>x</v>
          </cell>
          <cell r="R206" t="str">
            <v>x</v>
          </cell>
          <cell r="W206" t="str">
            <v>x</v>
          </cell>
          <cell r="X206" t="str">
            <v>x</v>
          </cell>
          <cell r="Y206" t="str">
            <v>x</v>
          </cell>
        </row>
        <row r="207">
          <cell r="J207" t="str">
            <v>x</v>
          </cell>
          <cell r="L207" t="str">
            <v>x</v>
          </cell>
          <cell r="Q207" t="str">
            <v>x</v>
          </cell>
          <cell r="S207" t="str">
            <v>x</v>
          </cell>
          <cell r="X207" t="str">
            <v>x</v>
          </cell>
          <cell r="Z207" t="str">
            <v>x</v>
          </cell>
        </row>
        <row r="209">
          <cell r="G209" t="str">
            <v>x</v>
          </cell>
          <cell r="H209" t="str">
            <v>x</v>
          </cell>
          <cell r="I209" t="str">
            <v>x</v>
          </cell>
          <cell r="J209" t="str">
            <v>x</v>
          </cell>
          <cell r="K209" t="str">
            <v>x</v>
          </cell>
          <cell r="L209" t="str">
            <v>x</v>
          </cell>
          <cell r="N209" t="str">
            <v>x</v>
          </cell>
          <cell r="O209" t="str">
            <v>x</v>
          </cell>
          <cell r="P209" t="str">
            <v>x</v>
          </cell>
          <cell r="Q209" t="str">
            <v>x</v>
          </cell>
          <cell r="R209" t="str">
            <v>x</v>
          </cell>
          <cell r="S209" t="str">
            <v>x</v>
          </cell>
          <cell r="U209" t="str">
            <v>x</v>
          </cell>
          <cell r="V209" t="str">
            <v>x</v>
          </cell>
          <cell r="W209" t="str">
            <v>x</v>
          </cell>
          <cell r="X209" t="str">
            <v>x</v>
          </cell>
          <cell r="Y209" t="str">
            <v>x</v>
          </cell>
          <cell r="Z209" t="str">
            <v>x</v>
          </cell>
        </row>
        <row r="210">
          <cell r="I210" t="str">
            <v>x</v>
          </cell>
          <cell r="J210" t="str">
            <v>x</v>
          </cell>
          <cell r="K210" t="str">
            <v>x</v>
          </cell>
          <cell r="P210" t="str">
            <v>x</v>
          </cell>
          <cell r="Q210" t="str">
            <v>x</v>
          </cell>
          <cell r="R210" t="str">
            <v>x</v>
          </cell>
          <cell r="W210" t="str">
            <v>x</v>
          </cell>
          <cell r="X210" t="str">
            <v>x</v>
          </cell>
          <cell r="Y210" t="str">
            <v>x</v>
          </cell>
        </row>
        <row r="211">
          <cell r="J211" t="str">
            <v>x</v>
          </cell>
          <cell r="L211" t="str">
            <v>x</v>
          </cell>
          <cell r="Q211" t="str">
            <v>x</v>
          </cell>
          <cell r="S211" t="str">
            <v>x</v>
          </cell>
          <cell r="X211" t="str">
            <v>x</v>
          </cell>
          <cell r="Z211" t="str">
            <v>x</v>
          </cell>
        </row>
        <row r="212">
          <cell r="G212" t="str">
            <v>x</v>
          </cell>
          <cell r="H212" t="str">
            <v>x</v>
          </cell>
          <cell r="I212" t="str">
            <v>x</v>
          </cell>
          <cell r="J212" t="str">
            <v>x</v>
          </cell>
          <cell r="K212" t="str">
            <v>x</v>
          </cell>
          <cell r="L212" t="str">
            <v>x</v>
          </cell>
          <cell r="N212" t="str">
            <v>x</v>
          </cell>
          <cell r="O212" t="str">
            <v>x</v>
          </cell>
          <cell r="P212" t="str">
            <v>x</v>
          </cell>
          <cell r="Q212" t="str">
            <v>x</v>
          </cell>
          <cell r="R212" t="str">
            <v>x</v>
          </cell>
          <cell r="S212" t="str">
            <v>x</v>
          </cell>
          <cell r="U212" t="str">
            <v>x</v>
          </cell>
          <cell r="V212" t="str">
            <v>x</v>
          </cell>
          <cell r="W212" t="str">
            <v>x</v>
          </cell>
          <cell r="X212" t="str">
            <v>x</v>
          </cell>
          <cell r="Y212" t="str">
            <v>x</v>
          </cell>
          <cell r="Z212" t="str">
            <v>x</v>
          </cell>
        </row>
        <row r="213">
          <cell r="I213" t="str">
            <v>x</v>
          </cell>
          <cell r="J213" t="str">
            <v>x</v>
          </cell>
          <cell r="K213" t="str">
            <v>x</v>
          </cell>
          <cell r="P213" t="str">
            <v>x</v>
          </cell>
          <cell r="Q213" t="str">
            <v>x</v>
          </cell>
          <cell r="R213" t="str">
            <v>x</v>
          </cell>
          <cell r="W213" t="str">
            <v>x</v>
          </cell>
          <cell r="X213" t="str">
            <v>x</v>
          </cell>
          <cell r="Y213" t="str">
            <v>x</v>
          </cell>
        </row>
        <row r="214">
          <cell r="J214" t="str">
            <v>x</v>
          </cell>
          <cell r="L214" t="str">
            <v>x</v>
          </cell>
          <cell r="Q214" t="str">
            <v>x</v>
          </cell>
          <cell r="S214" t="str">
            <v>x</v>
          </cell>
          <cell r="X214" t="str">
            <v>x</v>
          </cell>
          <cell r="Z214" t="str">
            <v>x</v>
          </cell>
        </row>
        <row r="215">
          <cell r="G215" t="str">
            <v>x</v>
          </cell>
          <cell r="H215" t="str">
            <v>x</v>
          </cell>
          <cell r="I215" t="str">
            <v>x</v>
          </cell>
          <cell r="J215" t="str">
            <v>x</v>
          </cell>
          <cell r="K215" t="str">
            <v>x</v>
          </cell>
          <cell r="L215" t="str">
            <v>x</v>
          </cell>
          <cell r="N215" t="str">
            <v>x</v>
          </cell>
          <cell r="O215" t="str">
            <v>x</v>
          </cell>
          <cell r="P215" t="str">
            <v>x</v>
          </cell>
          <cell r="Q215" t="str">
            <v>x</v>
          </cell>
          <cell r="R215" t="str">
            <v>x</v>
          </cell>
          <cell r="S215" t="str">
            <v>x</v>
          </cell>
          <cell r="U215" t="str">
            <v>x</v>
          </cell>
          <cell r="V215" t="str">
            <v>x</v>
          </cell>
          <cell r="W215" t="str">
            <v>x</v>
          </cell>
          <cell r="X215" t="str">
            <v>x</v>
          </cell>
          <cell r="Y215" t="str">
            <v>x</v>
          </cell>
          <cell r="Z215" t="str">
            <v>x</v>
          </cell>
        </row>
        <row r="216">
          <cell r="I216" t="str">
            <v>x</v>
          </cell>
          <cell r="J216" t="str">
            <v>x</v>
          </cell>
          <cell r="K216" t="str">
            <v>x</v>
          </cell>
          <cell r="P216" t="str">
            <v>x</v>
          </cell>
          <cell r="Q216" t="str">
            <v>x</v>
          </cell>
          <cell r="R216" t="str">
            <v>x</v>
          </cell>
          <cell r="W216" t="str">
            <v>x</v>
          </cell>
          <cell r="X216" t="str">
            <v>x</v>
          </cell>
          <cell r="Y216" t="str">
            <v>x</v>
          </cell>
        </row>
        <row r="217">
          <cell r="J217" t="str">
            <v>x</v>
          </cell>
          <cell r="L217" t="str">
            <v>x</v>
          </cell>
          <cell r="Q217" t="str">
            <v>x</v>
          </cell>
          <cell r="S217" t="str">
            <v>x</v>
          </cell>
          <cell r="X217" t="str">
            <v>x</v>
          </cell>
          <cell r="Z217" t="str">
            <v>x</v>
          </cell>
        </row>
        <row r="219">
          <cell r="I219" t="str">
            <v>x</v>
          </cell>
          <cell r="J219" t="str">
            <v>x</v>
          </cell>
          <cell r="K219" t="str">
            <v>x</v>
          </cell>
          <cell r="P219" t="str">
            <v>x</v>
          </cell>
          <cell r="Q219" t="str">
            <v>x</v>
          </cell>
          <cell r="R219" t="str">
            <v>x</v>
          </cell>
          <cell r="W219" t="str">
            <v>x</v>
          </cell>
          <cell r="X219" t="str">
            <v>x</v>
          </cell>
          <cell r="Y219" t="str">
            <v>x</v>
          </cell>
        </row>
        <row r="220">
          <cell r="J220" t="str">
            <v>x</v>
          </cell>
          <cell r="L220" t="str">
            <v>x</v>
          </cell>
          <cell r="Q220" t="str">
            <v>x</v>
          </cell>
          <cell r="S220" t="str">
            <v>x</v>
          </cell>
          <cell r="X220" t="str">
            <v>x</v>
          </cell>
          <cell r="Z220" t="str">
            <v>x</v>
          </cell>
        </row>
        <row r="222">
          <cell r="I222" t="str">
            <v>x</v>
          </cell>
          <cell r="J222" t="str">
            <v>x</v>
          </cell>
          <cell r="K222" t="str">
            <v>x</v>
          </cell>
          <cell r="P222" t="str">
            <v>x</v>
          </cell>
          <cell r="Q222" t="str">
            <v>x</v>
          </cell>
          <cell r="R222" t="str">
            <v>x</v>
          </cell>
          <cell r="W222" t="str">
            <v>x</v>
          </cell>
          <cell r="X222" t="str">
            <v>x</v>
          </cell>
          <cell r="Y222" t="str">
            <v>x</v>
          </cell>
        </row>
        <row r="223">
          <cell r="K223" t="str">
            <v>x</v>
          </cell>
          <cell r="L223" t="str">
            <v>x</v>
          </cell>
          <cell r="R223" t="str">
            <v>x</v>
          </cell>
          <cell r="S223" t="str">
            <v>x</v>
          </cell>
          <cell r="Y223" t="str">
            <v>x</v>
          </cell>
          <cell r="Z223" t="str">
            <v>x</v>
          </cell>
        </row>
        <row r="225">
          <cell r="G225" t="str">
            <v>x</v>
          </cell>
          <cell r="H225" t="str">
            <v>x</v>
          </cell>
          <cell r="I225" t="str">
            <v>x</v>
          </cell>
          <cell r="J225" t="str">
            <v>x</v>
          </cell>
          <cell r="K225" t="str">
            <v>x</v>
          </cell>
          <cell r="L225" t="str">
            <v>x</v>
          </cell>
          <cell r="N225" t="str">
            <v>x</v>
          </cell>
          <cell r="O225" t="str">
            <v>x</v>
          </cell>
          <cell r="P225" t="str">
            <v>x</v>
          </cell>
          <cell r="Q225" t="str">
            <v>x</v>
          </cell>
          <cell r="R225" t="str">
            <v>x</v>
          </cell>
          <cell r="S225" t="str">
            <v>x</v>
          </cell>
          <cell r="U225" t="str">
            <v>x</v>
          </cell>
          <cell r="V225" t="str">
            <v>x</v>
          </cell>
          <cell r="W225" t="str">
            <v>x</v>
          </cell>
          <cell r="X225" t="str">
            <v>x</v>
          </cell>
          <cell r="Y225" t="str">
            <v>x</v>
          </cell>
          <cell r="Z225" t="str">
            <v>x</v>
          </cell>
        </row>
        <row r="226">
          <cell r="I226" t="str">
            <v>x</v>
          </cell>
          <cell r="J226" t="str">
            <v>x</v>
          </cell>
          <cell r="K226" t="str">
            <v>x</v>
          </cell>
          <cell r="P226" t="str">
            <v>x</v>
          </cell>
          <cell r="Q226" t="str">
            <v>x</v>
          </cell>
          <cell r="R226" t="str">
            <v>x</v>
          </cell>
          <cell r="W226" t="str">
            <v>x</v>
          </cell>
          <cell r="X226" t="str">
            <v>x</v>
          </cell>
          <cell r="Y226" t="str">
            <v>x</v>
          </cell>
        </row>
        <row r="227">
          <cell r="I227" t="str">
            <v>x</v>
          </cell>
          <cell r="J227" t="str">
            <v>x</v>
          </cell>
          <cell r="K227" t="str">
            <v>x</v>
          </cell>
          <cell r="P227" t="str">
            <v>x</v>
          </cell>
          <cell r="Q227" t="str">
            <v>x</v>
          </cell>
          <cell r="R227" t="str">
            <v>x</v>
          </cell>
          <cell r="W227" t="str">
            <v>x</v>
          </cell>
          <cell r="X227" t="str">
            <v>x</v>
          </cell>
          <cell r="Y227" t="str">
            <v>x</v>
          </cell>
        </row>
        <row r="228">
          <cell r="I228" t="str">
            <v>x</v>
          </cell>
          <cell r="J228" t="str">
            <v>x</v>
          </cell>
          <cell r="K228" t="str">
            <v>x</v>
          </cell>
          <cell r="P228" t="str">
            <v>x</v>
          </cell>
          <cell r="Q228" t="str">
            <v>x</v>
          </cell>
          <cell r="R228" t="str">
            <v>x</v>
          </cell>
          <cell r="W228" t="str">
            <v>x</v>
          </cell>
          <cell r="X228" t="str">
            <v>x</v>
          </cell>
          <cell r="Y228" t="str">
            <v>x</v>
          </cell>
        </row>
        <row r="230">
          <cell r="G230" t="str">
            <v>x</v>
          </cell>
          <cell r="H230" t="str">
            <v>x</v>
          </cell>
          <cell r="I230" t="str">
            <v>x</v>
          </cell>
          <cell r="J230" t="str">
            <v>x</v>
          </cell>
          <cell r="K230" t="str">
            <v>x</v>
          </cell>
          <cell r="L230" t="str">
            <v>x</v>
          </cell>
          <cell r="N230" t="str">
            <v>x</v>
          </cell>
          <cell r="O230" t="str">
            <v>x</v>
          </cell>
          <cell r="P230" t="str">
            <v>x</v>
          </cell>
          <cell r="Q230" t="str">
            <v>x</v>
          </cell>
          <cell r="R230" t="str">
            <v>x</v>
          </cell>
          <cell r="S230" t="str">
            <v>x</v>
          </cell>
          <cell r="U230" t="str">
            <v>x</v>
          </cell>
          <cell r="V230" t="str">
            <v>x</v>
          </cell>
          <cell r="W230" t="str">
            <v>x</v>
          </cell>
          <cell r="X230" t="str">
            <v>x</v>
          </cell>
          <cell r="Y230" t="str">
            <v>x</v>
          </cell>
          <cell r="Z230" t="str">
            <v>x</v>
          </cell>
        </row>
        <row r="231">
          <cell r="I231" t="str">
            <v>x</v>
          </cell>
          <cell r="J231" t="str">
            <v>x</v>
          </cell>
          <cell r="K231" t="str">
            <v>x</v>
          </cell>
          <cell r="P231" t="str">
            <v>x</v>
          </cell>
          <cell r="Q231" t="str">
            <v>x</v>
          </cell>
          <cell r="R231" t="str">
            <v>x</v>
          </cell>
          <cell r="W231" t="str">
            <v>x</v>
          </cell>
          <cell r="X231" t="str">
            <v>x</v>
          </cell>
          <cell r="Y231" t="str">
            <v>x</v>
          </cell>
        </row>
        <row r="232">
          <cell r="I232" t="str">
            <v>x</v>
          </cell>
          <cell r="J232" t="str">
            <v>x</v>
          </cell>
          <cell r="K232" t="str">
            <v>x</v>
          </cell>
          <cell r="L232" t="str">
            <v>x</v>
          </cell>
          <cell r="P232" t="str">
            <v>x</v>
          </cell>
          <cell r="Q232" t="str">
            <v>x</v>
          </cell>
          <cell r="R232" t="str">
            <v>x</v>
          </cell>
          <cell r="S232" t="str">
            <v>x</v>
          </cell>
          <cell r="W232" t="str">
            <v>x</v>
          </cell>
          <cell r="X232" t="str">
            <v>x</v>
          </cell>
          <cell r="Y232" t="str">
            <v>x</v>
          </cell>
          <cell r="Z232" t="str">
            <v>x</v>
          </cell>
        </row>
        <row r="233">
          <cell r="J233" t="str">
            <v>x</v>
          </cell>
          <cell r="L233" t="str">
            <v>x</v>
          </cell>
          <cell r="Q233" t="str">
            <v>x</v>
          </cell>
          <cell r="S233" t="str">
            <v>x</v>
          </cell>
          <cell r="X233" t="str">
            <v>x</v>
          </cell>
          <cell r="Z233" t="str">
            <v>x</v>
          </cell>
        </row>
        <row r="234">
          <cell r="J234" t="str">
            <v>x</v>
          </cell>
          <cell r="L234" t="str">
            <v>x</v>
          </cell>
          <cell r="Q234" t="str">
            <v>x</v>
          </cell>
          <cell r="S234" t="str">
            <v>x</v>
          </cell>
          <cell r="X234" t="str">
            <v>x</v>
          </cell>
          <cell r="Z234" t="str">
            <v>x</v>
          </cell>
        </row>
        <row r="235">
          <cell r="K235" t="str">
            <v>x</v>
          </cell>
          <cell r="L235" t="str">
            <v>x</v>
          </cell>
          <cell r="R235" t="str">
            <v>x</v>
          </cell>
          <cell r="S235" t="str">
            <v>x</v>
          </cell>
          <cell r="Y235" t="str">
            <v>x</v>
          </cell>
          <cell r="Z235" t="str">
            <v>x</v>
          </cell>
        </row>
        <row r="236">
          <cell r="G236" t="str">
            <v>x</v>
          </cell>
          <cell r="H236" t="str">
            <v>x</v>
          </cell>
          <cell r="I236" t="str">
            <v>x</v>
          </cell>
          <cell r="J236" t="str">
            <v>x</v>
          </cell>
          <cell r="K236" t="str">
            <v>x</v>
          </cell>
          <cell r="L236" t="str">
            <v>x</v>
          </cell>
          <cell r="N236" t="str">
            <v>x</v>
          </cell>
          <cell r="O236" t="str">
            <v>x</v>
          </cell>
          <cell r="P236" t="str">
            <v>x</v>
          </cell>
          <cell r="Q236" t="str">
            <v>x</v>
          </cell>
          <cell r="R236" t="str">
            <v>x</v>
          </cell>
          <cell r="S236" t="str">
            <v>x</v>
          </cell>
          <cell r="U236" t="str">
            <v>x</v>
          </cell>
          <cell r="V236" t="str">
            <v>x</v>
          </cell>
          <cell r="W236" t="str">
            <v>x</v>
          </cell>
          <cell r="X236" t="str">
            <v>x</v>
          </cell>
          <cell r="Y236" t="str">
            <v>x</v>
          </cell>
          <cell r="Z236" t="str">
            <v>x</v>
          </cell>
        </row>
        <row r="237">
          <cell r="I237" t="str">
            <v>x</v>
          </cell>
          <cell r="J237" t="str">
            <v>x</v>
          </cell>
          <cell r="K237" t="str">
            <v>x</v>
          </cell>
          <cell r="P237" t="str">
            <v>x</v>
          </cell>
          <cell r="Q237" t="str">
            <v>x</v>
          </cell>
          <cell r="R237" t="str">
            <v>x</v>
          </cell>
          <cell r="W237" t="str">
            <v>x</v>
          </cell>
          <cell r="X237" t="str">
            <v>x</v>
          </cell>
          <cell r="Y237" t="str">
            <v>x</v>
          </cell>
        </row>
        <row r="254">
          <cell r="I254" t="str">
            <v>x</v>
          </cell>
          <cell r="K254" t="str">
            <v>x</v>
          </cell>
          <cell r="L254" t="str">
            <v>x</v>
          </cell>
          <cell r="P254" t="str">
            <v>x</v>
          </cell>
          <cell r="R254" t="str">
            <v>x</v>
          </cell>
          <cell r="S254" t="str">
            <v>x</v>
          </cell>
          <cell r="W254" t="str">
            <v>x</v>
          </cell>
          <cell r="Y254" t="str">
            <v>x</v>
          </cell>
          <cell r="Z254" t="str">
            <v>x</v>
          </cell>
        </row>
        <row r="255">
          <cell r="I255" t="str">
            <v>x</v>
          </cell>
          <cell r="J255" t="str">
            <v>x</v>
          </cell>
          <cell r="L255" t="str">
            <v>x</v>
          </cell>
          <cell r="P255" t="str">
            <v>x</v>
          </cell>
          <cell r="Q255" t="str">
            <v>x</v>
          </cell>
          <cell r="S255" t="str">
            <v>x</v>
          </cell>
          <cell r="W255" t="str">
            <v>x</v>
          </cell>
          <cell r="X255" t="str">
            <v>x</v>
          </cell>
          <cell r="Z255" t="str">
            <v>x</v>
          </cell>
        </row>
        <row r="256">
          <cell r="I256" t="str">
            <v>x</v>
          </cell>
          <cell r="K256" t="str">
            <v>x</v>
          </cell>
          <cell r="L256" t="str">
            <v>x</v>
          </cell>
          <cell r="P256" t="str">
            <v>x</v>
          </cell>
          <cell r="R256" t="str">
            <v>x</v>
          </cell>
          <cell r="S256" t="str">
            <v>x</v>
          </cell>
          <cell r="W256" t="str">
            <v>x</v>
          </cell>
          <cell r="Y256" t="str">
            <v>x</v>
          </cell>
          <cell r="Z256" t="str">
            <v>x</v>
          </cell>
        </row>
        <row r="257">
          <cell r="I257" t="str">
            <v>x</v>
          </cell>
          <cell r="K257" t="str">
            <v>x</v>
          </cell>
          <cell r="L257" t="str">
            <v>x</v>
          </cell>
          <cell r="P257" t="str">
            <v>x</v>
          </cell>
          <cell r="R257" t="str">
            <v>x</v>
          </cell>
          <cell r="S257" t="str">
            <v>x</v>
          </cell>
          <cell r="W257" t="str">
            <v>x</v>
          </cell>
          <cell r="Y257" t="str">
            <v>x</v>
          </cell>
          <cell r="Z257" t="str">
            <v>x</v>
          </cell>
        </row>
        <row r="260">
          <cell r="G260" t="str">
            <v>x</v>
          </cell>
          <cell r="H260" t="str">
            <v>x</v>
          </cell>
          <cell r="I260" t="str">
            <v>x</v>
          </cell>
          <cell r="J260" t="str">
            <v>x</v>
          </cell>
          <cell r="K260" t="str">
            <v>x</v>
          </cell>
          <cell r="L260" t="str">
            <v>x</v>
          </cell>
          <cell r="N260" t="str">
            <v>x</v>
          </cell>
          <cell r="O260" t="str">
            <v>x</v>
          </cell>
          <cell r="P260" t="str">
            <v>x</v>
          </cell>
          <cell r="Q260" t="str">
            <v>x</v>
          </cell>
          <cell r="R260" t="str">
            <v>x</v>
          </cell>
          <cell r="S260" t="str">
            <v>x</v>
          </cell>
          <cell r="U260" t="str">
            <v>x</v>
          </cell>
          <cell r="V260" t="str">
            <v>x</v>
          </cell>
          <cell r="W260" t="str">
            <v>x</v>
          </cell>
          <cell r="X260" t="str">
            <v>x</v>
          </cell>
          <cell r="Y260" t="str">
            <v>x</v>
          </cell>
          <cell r="Z260" t="str">
            <v>x</v>
          </cell>
        </row>
        <row r="261">
          <cell r="I261" t="str">
            <v>x</v>
          </cell>
          <cell r="J261" t="str">
            <v>x</v>
          </cell>
          <cell r="K261" t="str">
            <v>x</v>
          </cell>
          <cell r="P261" t="str">
            <v>x</v>
          </cell>
          <cell r="Q261" t="str">
            <v>x</v>
          </cell>
          <cell r="R261" t="str">
            <v>x</v>
          </cell>
          <cell r="W261" t="str">
            <v>x</v>
          </cell>
          <cell r="X261" t="str">
            <v>x</v>
          </cell>
          <cell r="Y261" t="str">
            <v>x</v>
          </cell>
        </row>
        <row r="262">
          <cell r="J262" t="str">
            <v>x</v>
          </cell>
          <cell r="L262" t="str">
            <v>x</v>
          </cell>
          <cell r="Q262" t="str">
            <v>x</v>
          </cell>
          <cell r="S262" t="str">
            <v>x</v>
          </cell>
          <cell r="X262" t="str">
            <v>x</v>
          </cell>
          <cell r="Z262" t="str">
            <v>x</v>
          </cell>
        </row>
        <row r="263">
          <cell r="G263" t="str">
            <v>x</v>
          </cell>
          <cell r="H263" t="str">
            <v>x</v>
          </cell>
          <cell r="I263" t="str">
            <v>x</v>
          </cell>
          <cell r="J263" t="str">
            <v>x</v>
          </cell>
          <cell r="K263" t="str">
            <v>x</v>
          </cell>
          <cell r="L263" t="str">
            <v>x</v>
          </cell>
          <cell r="N263" t="str">
            <v>x</v>
          </cell>
          <cell r="O263" t="str">
            <v>x</v>
          </cell>
          <cell r="P263" t="str">
            <v>x</v>
          </cell>
          <cell r="Q263" t="str">
            <v>x</v>
          </cell>
          <cell r="R263" t="str">
            <v>x</v>
          </cell>
          <cell r="S263" t="str">
            <v>x</v>
          </cell>
          <cell r="U263" t="str">
            <v>x</v>
          </cell>
          <cell r="V263" t="str">
            <v>x</v>
          </cell>
          <cell r="W263" t="str">
            <v>x</v>
          </cell>
          <cell r="X263" t="str">
            <v>x</v>
          </cell>
          <cell r="Y263" t="str">
            <v>x</v>
          </cell>
          <cell r="Z263" t="str">
            <v>x</v>
          </cell>
        </row>
        <row r="264">
          <cell r="I264" t="str">
            <v>x</v>
          </cell>
          <cell r="J264" t="str">
            <v>x</v>
          </cell>
          <cell r="K264" t="str">
            <v>x</v>
          </cell>
          <cell r="P264" t="str">
            <v>x</v>
          </cell>
          <cell r="Q264" t="str">
            <v>x</v>
          </cell>
          <cell r="R264" t="str">
            <v>x</v>
          </cell>
          <cell r="W264" t="str">
            <v>x</v>
          </cell>
          <cell r="X264" t="str">
            <v>x</v>
          </cell>
          <cell r="Y264" t="str">
            <v>x</v>
          </cell>
        </row>
        <row r="265">
          <cell r="J265" t="str">
            <v>x</v>
          </cell>
          <cell r="L265" t="str">
            <v>x</v>
          </cell>
          <cell r="Q265" t="str">
            <v>x</v>
          </cell>
          <cell r="S265" t="str">
            <v>x</v>
          </cell>
          <cell r="X265" t="str">
            <v>x</v>
          </cell>
          <cell r="Z265" t="str">
            <v>x</v>
          </cell>
        </row>
        <row r="266">
          <cell r="G266" t="str">
            <v>x</v>
          </cell>
          <cell r="H266" t="str">
            <v>x</v>
          </cell>
          <cell r="I266" t="str">
            <v>x</v>
          </cell>
          <cell r="J266" t="str">
            <v>x</v>
          </cell>
          <cell r="K266" t="str">
            <v>x</v>
          </cell>
          <cell r="L266" t="str">
            <v>x</v>
          </cell>
          <cell r="N266" t="str">
            <v>x</v>
          </cell>
          <cell r="O266" t="str">
            <v>x</v>
          </cell>
          <cell r="P266" t="str">
            <v>x</v>
          </cell>
          <cell r="Q266" t="str">
            <v>x</v>
          </cell>
          <cell r="R266" t="str">
            <v>x</v>
          </cell>
          <cell r="S266" t="str">
            <v>x</v>
          </cell>
          <cell r="U266" t="str">
            <v>x</v>
          </cell>
          <cell r="V266" t="str">
            <v>x</v>
          </cell>
          <cell r="W266" t="str">
            <v>x</v>
          </cell>
          <cell r="X266" t="str">
            <v>x</v>
          </cell>
          <cell r="Y266" t="str">
            <v>x</v>
          </cell>
          <cell r="Z266" t="str">
            <v>x</v>
          </cell>
        </row>
        <row r="267">
          <cell r="I267" t="str">
            <v>x</v>
          </cell>
          <cell r="J267" t="str">
            <v>x</v>
          </cell>
          <cell r="K267" t="str">
            <v>x</v>
          </cell>
          <cell r="P267" t="str">
            <v>x</v>
          </cell>
          <cell r="Q267" t="str">
            <v>x</v>
          </cell>
          <cell r="R267" t="str">
            <v>x</v>
          </cell>
          <cell r="W267" t="str">
            <v>x</v>
          </cell>
          <cell r="X267" t="str">
            <v>x</v>
          </cell>
          <cell r="Y267" t="str">
            <v>x</v>
          </cell>
        </row>
        <row r="268">
          <cell r="J268" t="str">
            <v>x</v>
          </cell>
          <cell r="L268" t="str">
            <v>x</v>
          </cell>
          <cell r="Q268" t="str">
            <v>x</v>
          </cell>
          <cell r="S268" t="str">
            <v>x</v>
          </cell>
          <cell r="X268" t="str">
            <v>x</v>
          </cell>
          <cell r="Z268" t="str">
            <v>x</v>
          </cell>
        </row>
        <row r="270">
          <cell r="G270" t="str">
            <v>x</v>
          </cell>
          <cell r="H270" t="str">
            <v>x</v>
          </cell>
          <cell r="I270" t="str">
            <v>x</v>
          </cell>
          <cell r="J270" t="str">
            <v>x</v>
          </cell>
          <cell r="K270" t="str">
            <v>x</v>
          </cell>
          <cell r="L270" t="str">
            <v>x</v>
          </cell>
          <cell r="N270" t="str">
            <v>x</v>
          </cell>
          <cell r="O270" t="str">
            <v>x</v>
          </cell>
          <cell r="P270" t="str">
            <v>x</v>
          </cell>
          <cell r="Q270" t="str">
            <v>x</v>
          </cell>
          <cell r="R270" t="str">
            <v>x</v>
          </cell>
          <cell r="S270" t="str">
            <v>x</v>
          </cell>
          <cell r="U270" t="str">
            <v>x</v>
          </cell>
          <cell r="V270" t="str">
            <v>x</v>
          </cell>
          <cell r="W270" t="str">
            <v>x</v>
          </cell>
          <cell r="X270" t="str">
            <v>x</v>
          </cell>
          <cell r="Y270" t="str">
            <v>x</v>
          </cell>
          <cell r="Z270" t="str">
            <v>x</v>
          </cell>
        </row>
        <row r="271">
          <cell r="I271" t="str">
            <v>x</v>
          </cell>
          <cell r="J271" t="str">
            <v>x</v>
          </cell>
          <cell r="K271" t="str">
            <v>x</v>
          </cell>
          <cell r="P271" t="str">
            <v>x</v>
          </cell>
          <cell r="Q271" t="str">
            <v>x</v>
          </cell>
          <cell r="R271" t="str">
            <v>x</v>
          </cell>
          <cell r="W271" t="str">
            <v>x</v>
          </cell>
          <cell r="X271" t="str">
            <v>x</v>
          </cell>
          <cell r="Y271" t="str">
            <v>x</v>
          </cell>
        </row>
        <row r="272">
          <cell r="J272" t="str">
            <v>x</v>
          </cell>
          <cell r="L272" t="str">
            <v>x</v>
          </cell>
          <cell r="Q272" t="str">
            <v>x</v>
          </cell>
          <cell r="S272" t="str">
            <v>x</v>
          </cell>
          <cell r="X272" t="str">
            <v>x</v>
          </cell>
          <cell r="Z272" t="str">
            <v>x</v>
          </cell>
        </row>
        <row r="273">
          <cell r="G273" t="str">
            <v>x</v>
          </cell>
          <cell r="H273" t="str">
            <v>x</v>
          </cell>
          <cell r="I273" t="str">
            <v>x</v>
          </cell>
          <cell r="J273" t="str">
            <v>x</v>
          </cell>
          <cell r="K273" t="str">
            <v>x</v>
          </cell>
          <cell r="L273" t="str">
            <v>x</v>
          </cell>
          <cell r="N273" t="str">
            <v>x</v>
          </cell>
          <cell r="O273" t="str">
            <v>x</v>
          </cell>
          <cell r="P273" t="str">
            <v>x</v>
          </cell>
          <cell r="Q273" t="str">
            <v>x</v>
          </cell>
          <cell r="R273" t="str">
            <v>x</v>
          </cell>
          <cell r="S273" t="str">
            <v>x</v>
          </cell>
          <cell r="U273" t="str">
            <v>x</v>
          </cell>
          <cell r="V273" t="str">
            <v>x</v>
          </cell>
          <cell r="W273" t="str">
            <v>x</v>
          </cell>
          <cell r="X273" t="str">
            <v>x</v>
          </cell>
          <cell r="Y273" t="str">
            <v>x</v>
          </cell>
          <cell r="Z273" t="str">
            <v>x</v>
          </cell>
        </row>
        <row r="274">
          <cell r="I274" t="str">
            <v>x</v>
          </cell>
          <cell r="J274" t="str">
            <v>x</v>
          </cell>
          <cell r="K274" t="str">
            <v>x</v>
          </cell>
          <cell r="P274" t="str">
            <v>x</v>
          </cell>
          <cell r="Q274" t="str">
            <v>x</v>
          </cell>
          <cell r="R274" t="str">
            <v>x</v>
          </cell>
          <cell r="W274" t="str">
            <v>x</v>
          </cell>
          <cell r="X274" t="str">
            <v>x</v>
          </cell>
          <cell r="Y274" t="str">
            <v>x</v>
          </cell>
        </row>
        <row r="275">
          <cell r="J275" t="str">
            <v>x</v>
          </cell>
          <cell r="L275" t="str">
            <v>x</v>
          </cell>
          <cell r="Q275" t="str">
            <v>x</v>
          </cell>
          <cell r="S275" t="str">
            <v>x</v>
          </cell>
          <cell r="X275" t="str">
            <v>x</v>
          </cell>
          <cell r="Z275" t="str">
            <v>x</v>
          </cell>
        </row>
        <row r="276">
          <cell r="G276" t="str">
            <v>x</v>
          </cell>
          <cell r="H276" t="str">
            <v>x</v>
          </cell>
          <cell r="I276" t="str">
            <v>x</v>
          </cell>
          <cell r="J276" t="str">
            <v>x</v>
          </cell>
          <cell r="K276" t="str">
            <v>x</v>
          </cell>
          <cell r="L276" t="str">
            <v>x</v>
          </cell>
          <cell r="N276" t="str">
            <v>x</v>
          </cell>
          <cell r="O276" t="str">
            <v>x</v>
          </cell>
          <cell r="P276" t="str">
            <v>x</v>
          </cell>
          <cell r="Q276" t="str">
            <v>x</v>
          </cell>
          <cell r="R276" t="str">
            <v>x</v>
          </cell>
          <cell r="S276" t="str">
            <v>x</v>
          </cell>
          <cell r="U276" t="str">
            <v>x</v>
          </cell>
          <cell r="V276" t="str">
            <v>x</v>
          </cell>
          <cell r="W276" t="str">
            <v>x</v>
          </cell>
          <cell r="X276" t="str">
            <v>x</v>
          </cell>
          <cell r="Y276" t="str">
            <v>x</v>
          </cell>
          <cell r="Z276" t="str">
            <v>x</v>
          </cell>
        </row>
        <row r="277">
          <cell r="I277" t="str">
            <v>x</v>
          </cell>
          <cell r="J277" t="str">
            <v>x</v>
          </cell>
          <cell r="K277" t="str">
            <v>x</v>
          </cell>
          <cell r="P277" t="str">
            <v>x</v>
          </cell>
          <cell r="Q277" t="str">
            <v>x</v>
          </cell>
          <cell r="R277" t="str">
            <v>x</v>
          </cell>
          <cell r="W277" t="str">
            <v>x</v>
          </cell>
          <cell r="X277" t="str">
            <v>x</v>
          </cell>
          <cell r="Y277" t="str">
            <v>x</v>
          </cell>
        </row>
        <row r="278">
          <cell r="J278" t="str">
            <v>x</v>
          </cell>
          <cell r="L278" t="str">
            <v>x</v>
          </cell>
          <cell r="Q278" t="str">
            <v>x</v>
          </cell>
          <cell r="S278" t="str">
            <v>x</v>
          </cell>
          <cell r="X278" t="str">
            <v>x</v>
          </cell>
          <cell r="Z278" t="str">
            <v>x</v>
          </cell>
        </row>
        <row r="280">
          <cell r="I280" t="str">
            <v>x</v>
          </cell>
          <cell r="J280" t="str">
            <v>x</v>
          </cell>
          <cell r="K280" t="str">
            <v>x</v>
          </cell>
          <cell r="P280" t="str">
            <v>x</v>
          </cell>
          <cell r="Q280" t="str">
            <v>x</v>
          </cell>
          <cell r="R280" t="str">
            <v>x</v>
          </cell>
          <cell r="W280" t="str">
            <v>x</v>
          </cell>
          <cell r="X280" t="str">
            <v>x</v>
          </cell>
          <cell r="Y280" t="str">
            <v>x</v>
          </cell>
        </row>
        <row r="281">
          <cell r="J281" t="str">
            <v>x</v>
          </cell>
          <cell r="L281" t="str">
            <v>x</v>
          </cell>
          <cell r="Q281" t="str">
            <v>x</v>
          </cell>
          <cell r="S281" t="str">
            <v>x</v>
          </cell>
          <cell r="X281" t="str">
            <v>x</v>
          </cell>
          <cell r="Z281" t="str">
            <v>x</v>
          </cell>
        </row>
        <row r="283">
          <cell r="I283" t="str">
            <v>x</v>
          </cell>
          <cell r="J283" t="str">
            <v>x</v>
          </cell>
          <cell r="K283" t="str">
            <v>x</v>
          </cell>
          <cell r="P283" t="str">
            <v>x</v>
          </cell>
          <cell r="Q283" t="str">
            <v>x</v>
          </cell>
          <cell r="R283" t="str">
            <v>x</v>
          </cell>
          <cell r="W283" t="str">
            <v>x</v>
          </cell>
          <cell r="X283" t="str">
            <v>x</v>
          </cell>
          <cell r="Y283" t="str">
            <v>x</v>
          </cell>
        </row>
        <row r="284">
          <cell r="K284" t="str">
            <v>x</v>
          </cell>
          <cell r="L284" t="str">
            <v>x</v>
          </cell>
          <cell r="R284" t="str">
            <v>x</v>
          </cell>
          <cell r="S284" t="str">
            <v>x</v>
          </cell>
          <cell r="Y284" t="str">
            <v>x</v>
          </cell>
          <cell r="Z284" t="str">
            <v>x</v>
          </cell>
        </row>
        <row r="286">
          <cell r="G286" t="str">
            <v>x</v>
          </cell>
          <cell r="H286" t="str">
            <v>x</v>
          </cell>
          <cell r="I286" t="str">
            <v>x</v>
          </cell>
          <cell r="J286" t="str">
            <v>x</v>
          </cell>
          <cell r="K286" t="str">
            <v>x</v>
          </cell>
          <cell r="L286" t="str">
            <v>x</v>
          </cell>
          <cell r="N286" t="str">
            <v>x</v>
          </cell>
          <cell r="O286" t="str">
            <v>x</v>
          </cell>
          <cell r="P286" t="str">
            <v>x</v>
          </cell>
          <cell r="Q286" t="str">
            <v>x</v>
          </cell>
          <cell r="R286" t="str">
            <v>x</v>
          </cell>
          <cell r="S286" t="str">
            <v>x</v>
          </cell>
          <cell r="U286" t="str">
            <v>x</v>
          </cell>
          <cell r="V286" t="str">
            <v>x</v>
          </cell>
          <cell r="W286" t="str">
            <v>x</v>
          </cell>
          <cell r="X286" t="str">
            <v>x</v>
          </cell>
          <cell r="Y286" t="str">
            <v>x</v>
          </cell>
          <cell r="Z286" t="str">
            <v>x</v>
          </cell>
        </row>
        <row r="287">
          <cell r="I287" t="str">
            <v>x</v>
          </cell>
          <cell r="J287" t="str">
            <v>x</v>
          </cell>
          <cell r="K287" t="str">
            <v>x</v>
          </cell>
          <cell r="P287" t="str">
            <v>x</v>
          </cell>
          <cell r="Q287" t="str">
            <v>x</v>
          </cell>
          <cell r="R287" t="str">
            <v>x</v>
          </cell>
          <cell r="W287" t="str">
            <v>x</v>
          </cell>
          <cell r="X287" t="str">
            <v>x</v>
          </cell>
          <cell r="Y287" t="str">
            <v>x</v>
          </cell>
        </row>
        <row r="288">
          <cell r="I288" t="str">
            <v>x</v>
          </cell>
          <cell r="J288" t="str">
            <v>x</v>
          </cell>
          <cell r="K288" t="str">
            <v>x</v>
          </cell>
          <cell r="P288" t="str">
            <v>x</v>
          </cell>
          <cell r="Q288" t="str">
            <v>x</v>
          </cell>
          <cell r="R288" t="str">
            <v>x</v>
          </cell>
          <cell r="W288" t="str">
            <v>x</v>
          </cell>
          <cell r="X288" t="str">
            <v>x</v>
          </cell>
          <cell r="Y288" t="str">
            <v>x</v>
          </cell>
        </row>
        <row r="289">
          <cell r="I289" t="str">
            <v>x</v>
          </cell>
          <cell r="J289" t="str">
            <v>x</v>
          </cell>
          <cell r="K289" t="str">
            <v>x</v>
          </cell>
          <cell r="P289" t="str">
            <v>x</v>
          </cell>
          <cell r="Q289" t="str">
            <v>x</v>
          </cell>
          <cell r="R289" t="str">
            <v>x</v>
          </cell>
          <cell r="W289" t="str">
            <v>x</v>
          </cell>
          <cell r="X289" t="str">
            <v>x</v>
          </cell>
          <cell r="Y289" t="str">
            <v>x</v>
          </cell>
        </row>
        <row r="291">
          <cell r="G291" t="str">
            <v>x</v>
          </cell>
          <cell r="H291" t="str">
            <v>x</v>
          </cell>
          <cell r="I291" t="str">
            <v>x</v>
          </cell>
          <cell r="J291" t="str">
            <v>x</v>
          </cell>
          <cell r="K291" t="str">
            <v>x</v>
          </cell>
          <cell r="L291" t="str">
            <v>x</v>
          </cell>
          <cell r="N291" t="str">
            <v>x</v>
          </cell>
          <cell r="O291" t="str">
            <v>x</v>
          </cell>
          <cell r="P291" t="str">
            <v>x</v>
          </cell>
          <cell r="Q291" t="str">
            <v>x</v>
          </cell>
          <cell r="R291" t="str">
            <v>x</v>
          </cell>
          <cell r="S291" t="str">
            <v>x</v>
          </cell>
          <cell r="U291" t="str">
            <v>x</v>
          </cell>
          <cell r="V291" t="str">
            <v>x</v>
          </cell>
          <cell r="W291" t="str">
            <v>x</v>
          </cell>
          <cell r="X291" t="str">
            <v>x</v>
          </cell>
          <cell r="Y291" t="str">
            <v>x</v>
          </cell>
          <cell r="Z291" t="str">
            <v>x</v>
          </cell>
        </row>
        <row r="292">
          <cell r="I292" t="str">
            <v>x</v>
          </cell>
          <cell r="J292" t="str">
            <v>x</v>
          </cell>
          <cell r="K292" t="str">
            <v>x</v>
          </cell>
          <cell r="P292" t="str">
            <v>x</v>
          </cell>
          <cell r="Q292" t="str">
            <v>x</v>
          </cell>
          <cell r="R292" t="str">
            <v>x</v>
          </cell>
          <cell r="W292" t="str">
            <v>x</v>
          </cell>
          <cell r="X292" t="str">
            <v>x</v>
          </cell>
          <cell r="Y292" t="str">
            <v>x</v>
          </cell>
        </row>
        <row r="293">
          <cell r="I293" t="str">
            <v>x</v>
          </cell>
          <cell r="J293" t="str">
            <v>x</v>
          </cell>
          <cell r="K293" t="str">
            <v>x</v>
          </cell>
          <cell r="L293" t="str">
            <v>x</v>
          </cell>
          <cell r="P293" t="str">
            <v>x</v>
          </cell>
          <cell r="Q293" t="str">
            <v>x</v>
          </cell>
          <cell r="R293" t="str">
            <v>x</v>
          </cell>
          <cell r="S293" t="str">
            <v>x</v>
          </cell>
          <cell r="W293" t="str">
            <v>x</v>
          </cell>
          <cell r="X293" t="str">
            <v>x</v>
          </cell>
          <cell r="Y293" t="str">
            <v>x</v>
          </cell>
          <cell r="Z293" t="str">
            <v>x</v>
          </cell>
        </row>
        <row r="294">
          <cell r="J294" t="str">
            <v>x</v>
          </cell>
          <cell r="L294" t="str">
            <v>x</v>
          </cell>
          <cell r="Q294" t="str">
            <v>x</v>
          </cell>
          <cell r="S294" t="str">
            <v>x</v>
          </cell>
          <cell r="X294" t="str">
            <v>x</v>
          </cell>
          <cell r="Z294" t="str">
            <v>x</v>
          </cell>
        </row>
        <row r="295">
          <cell r="J295" t="str">
            <v>x</v>
          </cell>
          <cell r="L295" t="str">
            <v>x</v>
          </cell>
          <cell r="Q295" t="str">
            <v>x</v>
          </cell>
          <cell r="S295" t="str">
            <v>x</v>
          </cell>
          <cell r="X295" t="str">
            <v>x</v>
          </cell>
          <cell r="Z295" t="str">
            <v>x</v>
          </cell>
        </row>
        <row r="296">
          <cell r="K296" t="str">
            <v>x</v>
          </cell>
          <cell r="L296" t="str">
            <v>x</v>
          </cell>
          <cell r="R296" t="str">
            <v>x</v>
          </cell>
          <cell r="S296" t="str">
            <v>x</v>
          </cell>
          <cell r="Y296" t="str">
            <v>x</v>
          </cell>
          <cell r="Z296" t="str">
            <v>x</v>
          </cell>
        </row>
        <row r="297">
          <cell r="G297" t="str">
            <v>x</v>
          </cell>
          <cell r="H297" t="str">
            <v>x</v>
          </cell>
          <cell r="I297" t="str">
            <v>x</v>
          </cell>
          <cell r="J297" t="str">
            <v>x</v>
          </cell>
          <cell r="K297" t="str">
            <v>x</v>
          </cell>
          <cell r="L297" t="str">
            <v>x</v>
          </cell>
          <cell r="N297" t="str">
            <v>x</v>
          </cell>
          <cell r="O297" t="str">
            <v>x</v>
          </cell>
          <cell r="P297" t="str">
            <v>x</v>
          </cell>
          <cell r="Q297" t="str">
            <v>x</v>
          </cell>
          <cell r="R297" t="str">
            <v>x</v>
          </cell>
          <cell r="S297" t="str">
            <v>x</v>
          </cell>
          <cell r="U297" t="str">
            <v>x</v>
          </cell>
          <cell r="V297" t="str">
            <v>x</v>
          </cell>
          <cell r="W297" t="str">
            <v>x</v>
          </cell>
          <cell r="X297" t="str">
            <v>x</v>
          </cell>
          <cell r="Y297" t="str">
            <v>x</v>
          </cell>
          <cell r="Z297" t="str">
            <v>x</v>
          </cell>
        </row>
        <row r="298">
          <cell r="I298" t="str">
            <v>x</v>
          </cell>
          <cell r="J298" t="str">
            <v>x</v>
          </cell>
          <cell r="K298" t="str">
            <v>x</v>
          </cell>
          <cell r="P298" t="str">
            <v>x</v>
          </cell>
          <cell r="Q298" t="str">
            <v>x</v>
          </cell>
          <cell r="R298" t="str">
            <v>x</v>
          </cell>
          <cell r="W298" t="str">
            <v>x</v>
          </cell>
          <cell r="X298" t="str">
            <v>x</v>
          </cell>
          <cell r="Y298" t="str">
            <v>x</v>
          </cell>
        </row>
      </sheetData>
      <sheetData sheetId="7">
        <row r="14">
          <cell r="I14" t="str">
            <v>x</v>
          </cell>
          <cell r="K14" t="str">
            <v>x</v>
          </cell>
          <cell r="L14" t="str">
            <v>x</v>
          </cell>
          <cell r="P14" t="str">
            <v>x</v>
          </cell>
          <cell r="R14" t="str">
            <v>x</v>
          </cell>
          <cell r="S14" t="str">
            <v>x</v>
          </cell>
          <cell r="W14" t="str">
            <v>x</v>
          </cell>
          <cell r="Y14" t="str">
            <v>x</v>
          </cell>
          <cell r="Z14" t="str">
            <v>x</v>
          </cell>
        </row>
        <row r="15">
          <cell r="I15" t="str">
            <v>x</v>
          </cell>
          <cell r="J15" t="str">
            <v>x</v>
          </cell>
          <cell r="L15" t="str">
            <v>x</v>
          </cell>
          <cell r="P15" t="str">
            <v>x</v>
          </cell>
          <cell r="Q15" t="str">
            <v>x</v>
          </cell>
          <cell r="S15" t="str">
            <v>x</v>
          </cell>
          <cell r="W15" t="str">
            <v>x</v>
          </cell>
          <cell r="X15" t="str">
            <v>x</v>
          </cell>
          <cell r="Z15" t="str">
            <v>x</v>
          </cell>
        </row>
        <row r="16">
          <cell r="I16" t="str">
            <v>x</v>
          </cell>
          <cell r="K16" t="str">
            <v>x</v>
          </cell>
          <cell r="L16" t="str">
            <v>x</v>
          </cell>
          <cell r="P16" t="str">
            <v>x</v>
          </cell>
          <cell r="R16" t="str">
            <v>x</v>
          </cell>
          <cell r="S16" t="str">
            <v>x</v>
          </cell>
          <cell r="W16" t="str">
            <v>x</v>
          </cell>
          <cell r="Y16" t="str">
            <v>x</v>
          </cell>
          <cell r="Z16" t="str">
            <v>x</v>
          </cell>
        </row>
        <row r="17">
          <cell r="I17" t="str">
            <v>x</v>
          </cell>
          <cell r="K17" t="str">
            <v>x</v>
          </cell>
          <cell r="L17" t="str">
            <v>x</v>
          </cell>
          <cell r="P17" t="str">
            <v>x</v>
          </cell>
          <cell r="R17" t="str">
            <v>x</v>
          </cell>
          <cell r="S17" t="str">
            <v>x</v>
          </cell>
          <cell r="W17" t="str">
            <v>x</v>
          </cell>
          <cell r="Y17" t="str">
            <v>x</v>
          </cell>
          <cell r="Z17" t="str">
            <v>x</v>
          </cell>
        </row>
        <row r="20">
          <cell r="G20" t="str">
            <v>x</v>
          </cell>
          <cell r="H20" t="str">
            <v>x</v>
          </cell>
          <cell r="I20" t="str">
            <v>x</v>
          </cell>
          <cell r="J20" t="str">
            <v>x</v>
          </cell>
          <cell r="K20" t="str">
            <v>x</v>
          </cell>
          <cell r="L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  <cell r="Y20" t="str">
            <v>x</v>
          </cell>
          <cell r="Z20" t="str">
            <v>x</v>
          </cell>
        </row>
        <row r="21">
          <cell r="I21" t="str">
            <v>x</v>
          </cell>
          <cell r="J21" t="str">
            <v>x</v>
          </cell>
          <cell r="K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W21" t="str">
            <v>x</v>
          </cell>
          <cell r="X21" t="str">
            <v>x</v>
          </cell>
          <cell r="Y21" t="str">
            <v>x</v>
          </cell>
        </row>
        <row r="22">
          <cell r="J22" t="str">
            <v>x</v>
          </cell>
          <cell r="L22" t="str">
            <v>x</v>
          </cell>
          <cell r="Q22" t="str">
            <v>x</v>
          </cell>
          <cell r="S22" t="str">
            <v>x</v>
          </cell>
          <cell r="X22" t="str">
            <v>x</v>
          </cell>
          <cell r="Z22" t="str">
            <v>x</v>
          </cell>
        </row>
        <row r="23">
          <cell r="G23" t="str">
            <v>x</v>
          </cell>
          <cell r="H23" t="str">
            <v>x</v>
          </cell>
          <cell r="I23" t="str">
            <v>x</v>
          </cell>
          <cell r="J23" t="str">
            <v>x</v>
          </cell>
          <cell r="K23" t="str">
            <v>x</v>
          </cell>
          <cell r="L23" t="str">
            <v>x</v>
          </cell>
          <cell r="N23" t="str">
            <v>x</v>
          </cell>
          <cell r="O23" t="str">
            <v>x</v>
          </cell>
          <cell r="P23" t="str">
            <v>x</v>
          </cell>
          <cell r="Q23" t="str">
            <v>x</v>
          </cell>
          <cell r="R23" t="str">
            <v>x</v>
          </cell>
          <cell r="S23" t="str">
            <v>x</v>
          </cell>
          <cell r="U23" t="str">
            <v>x</v>
          </cell>
          <cell r="V23" t="str">
            <v>x</v>
          </cell>
          <cell r="W23" t="str">
            <v>x</v>
          </cell>
          <cell r="X23" t="str">
            <v>x</v>
          </cell>
          <cell r="Y23" t="str">
            <v>x</v>
          </cell>
          <cell r="Z23" t="str">
            <v>x</v>
          </cell>
        </row>
        <row r="24">
          <cell r="I24" t="str">
            <v>x</v>
          </cell>
          <cell r="J24" t="str">
            <v>x</v>
          </cell>
          <cell r="K24" t="str">
            <v>x</v>
          </cell>
          <cell r="P24" t="str">
            <v>x</v>
          </cell>
          <cell r="Q24" t="str">
            <v>x</v>
          </cell>
          <cell r="R24" t="str">
            <v>x</v>
          </cell>
          <cell r="W24" t="str">
            <v>x</v>
          </cell>
          <cell r="X24" t="str">
            <v>x</v>
          </cell>
          <cell r="Y24" t="str">
            <v>x</v>
          </cell>
        </row>
        <row r="25">
          <cell r="J25" t="str">
            <v>x</v>
          </cell>
          <cell r="L25" t="str">
            <v>x</v>
          </cell>
          <cell r="Q25" t="str">
            <v>x</v>
          </cell>
          <cell r="S25" t="str">
            <v>x</v>
          </cell>
          <cell r="X25" t="str">
            <v>x</v>
          </cell>
          <cell r="Z25" t="str">
            <v>x</v>
          </cell>
        </row>
        <row r="26">
          <cell r="G26" t="str">
            <v>x</v>
          </cell>
          <cell r="H26" t="str">
            <v>x</v>
          </cell>
          <cell r="I26" t="str">
            <v>x</v>
          </cell>
          <cell r="J26" t="str">
            <v>x</v>
          </cell>
          <cell r="K26" t="str">
            <v>x</v>
          </cell>
          <cell r="L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  <cell r="Y26" t="str">
            <v>x</v>
          </cell>
          <cell r="Z26" t="str">
            <v>x</v>
          </cell>
        </row>
        <row r="27">
          <cell r="I27" t="str">
            <v>x</v>
          </cell>
          <cell r="J27" t="str">
            <v>x</v>
          </cell>
          <cell r="K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W27" t="str">
            <v>x</v>
          </cell>
          <cell r="X27" t="str">
            <v>x</v>
          </cell>
          <cell r="Y27" t="str">
            <v>x</v>
          </cell>
        </row>
        <row r="28">
          <cell r="J28" t="str">
            <v>x</v>
          </cell>
          <cell r="L28" t="str">
            <v>x</v>
          </cell>
          <cell r="Q28" t="str">
            <v>x</v>
          </cell>
          <cell r="S28" t="str">
            <v>x</v>
          </cell>
          <cell r="X28" t="str">
            <v>x</v>
          </cell>
          <cell r="Z28" t="str">
            <v>x</v>
          </cell>
        </row>
        <row r="30">
          <cell r="G30" t="str">
            <v>x</v>
          </cell>
          <cell r="H30" t="str">
            <v>x</v>
          </cell>
          <cell r="I30" t="str">
            <v>x</v>
          </cell>
          <cell r="J30" t="str">
            <v>x</v>
          </cell>
          <cell r="K30" t="str">
            <v>x</v>
          </cell>
          <cell r="L30" t="str">
            <v>x</v>
          </cell>
          <cell r="N30" t="str">
            <v>x</v>
          </cell>
          <cell r="O30" t="str">
            <v>x</v>
          </cell>
          <cell r="P30" t="str">
            <v>x</v>
          </cell>
          <cell r="Q30" t="str">
            <v>x</v>
          </cell>
          <cell r="R30" t="str">
            <v>x</v>
          </cell>
          <cell r="S30" t="str">
            <v>x</v>
          </cell>
          <cell r="U30" t="str">
            <v>x</v>
          </cell>
          <cell r="V30" t="str">
            <v>x</v>
          </cell>
          <cell r="W30" t="str">
            <v>x</v>
          </cell>
          <cell r="X30" t="str">
            <v>x</v>
          </cell>
          <cell r="Y30" t="str">
            <v>x</v>
          </cell>
          <cell r="Z30" t="str">
            <v>x</v>
          </cell>
        </row>
        <row r="31">
          <cell r="I31" t="str">
            <v>x</v>
          </cell>
          <cell r="J31" t="str">
            <v>x</v>
          </cell>
          <cell r="K31" t="str">
            <v>x</v>
          </cell>
          <cell r="P31" t="str">
            <v>x</v>
          </cell>
          <cell r="Q31" t="str">
            <v>x</v>
          </cell>
          <cell r="R31" t="str">
            <v>x</v>
          </cell>
          <cell r="W31" t="str">
            <v>x</v>
          </cell>
          <cell r="X31" t="str">
            <v>x</v>
          </cell>
          <cell r="Y31" t="str">
            <v>x</v>
          </cell>
        </row>
        <row r="32">
          <cell r="J32" t="str">
            <v>x</v>
          </cell>
          <cell r="L32" t="str">
            <v>x</v>
          </cell>
          <cell r="Q32" t="str">
            <v>x</v>
          </cell>
          <cell r="S32" t="str">
            <v>x</v>
          </cell>
          <cell r="X32" t="str">
            <v>x</v>
          </cell>
          <cell r="Z32" t="str">
            <v>x</v>
          </cell>
        </row>
        <row r="33">
          <cell r="G33" t="str">
            <v>x</v>
          </cell>
          <cell r="H33" t="str">
            <v>x</v>
          </cell>
          <cell r="I33" t="str">
            <v>x</v>
          </cell>
          <cell r="J33" t="str">
            <v>x</v>
          </cell>
          <cell r="K33" t="str">
            <v>x</v>
          </cell>
          <cell r="L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  <cell r="Y33" t="str">
            <v>x</v>
          </cell>
          <cell r="Z33" t="str">
            <v>x</v>
          </cell>
        </row>
        <row r="34">
          <cell r="I34" t="str">
            <v>x</v>
          </cell>
          <cell r="J34" t="str">
            <v>x</v>
          </cell>
          <cell r="K34" t="str">
            <v>x</v>
          </cell>
          <cell r="P34" t="str">
            <v>x</v>
          </cell>
          <cell r="Q34" t="str">
            <v>x</v>
          </cell>
          <cell r="R34" t="str">
            <v>x</v>
          </cell>
          <cell r="W34" t="str">
            <v>x</v>
          </cell>
          <cell r="X34" t="str">
            <v>x</v>
          </cell>
          <cell r="Y34" t="str">
            <v>x</v>
          </cell>
        </row>
        <row r="35">
          <cell r="J35" t="str">
            <v>x</v>
          </cell>
          <cell r="L35" t="str">
            <v>x</v>
          </cell>
          <cell r="Q35" t="str">
            <v>x</v>
          </cell>
          <cell r="S35" t="str">
            <v>x</v>
          </cell>
          <cell r="X35" t="str">
            <v>x</v>
          </cell>
          <cell r="Z35" t="str">
            <v>x</v>
          </cell>
        </row>
        <row r="36">
          <cell r="G36" t="str">
            <v>x</v>
          </cell>
          <cell r="H36" t="str">
            <v>x</v>
          </cell>
          <cell r="I36" t="str">
            <v>x</v>
          </cell>
          <cell r="J36" t="str">
            <v>x</v>
          </cell>
          <cell r="K36" t="str">
            <v>x</v>
          </cell>
          <cell r="L36" t="str">
            <v>x</v>
          </cell>
          <cell r="N36" t="str">
            <v>x</v>
          </cell>
          <cell r="O36" t="str">
            <v>x</v>
          </cell>
          <cell r="P36" t="str">
            <v>x</v>
          </cell>
          <cell r="Q36" t="str">
            <v>x</v>
          </cell>
          <cell r="R36" t="str">
            <v>x</v>
          </cell>
          <cell r="S36" t="str">
            <v>x</v>
          </cell>
          <cell r="U36" t="str">
            <v>x</v>
          </cell>
          <cell r="V36" t="str">
            <v>x</v>
          </cell>
          <cell r="W36" t="str">
            <v>x</v>
          </cell>
          <cell r="X36" t="str">
            <v>x</v>
          </cell>
          <cell r="Y36" t="str">
            <v>x</v>
          </cell>
          <cell r="Z36" t="str">
            <v>x</v>
          </cell>
        </row>
        <row r="37">
          <cell r="I37" t="str">
            <v>x</v>
          </cell>
          <cell r="J37" t="str">
            <v>x</v>
          </cell>
          <cell r="K37" t="str">
            <v>x</v>
          </cell>
          <cell r="P37" t="str">
            <v>x</v>
          </cell>
          <cell r="Q37" t="str">
            <v>x</v>
          </cell>
          <cell r="R37" t="str">
            <v>x</v>
          </cell>
          <cell r="W37" t="str">
            <v>x</v>
          </cell>
          <cell r="X37" t="str">
            <v>x</v>
          </cell>
          <cell r="Y37" t="str">
            <v>x</v>
          </cell>
        </row>
        <row r="38">
          <cell r="J38" t="str">
            <v>x</v>
          </cell>
          <cell r="L38" t="str">
            <v>x</v>
          </cell>
          <cell r="Q38" t="str">
            <v>x</v>
          </cell>
          <cell r="S38" t="str">
            <v>x</v>
          </cell>
          <cell r="X38" t="str">
            <v>x</v>
          </cell>
          <cell r="Z38" t="str">
            <v>x</v>
          </cell>
        </row>
        <row r="40">
          <cell r="I40" t="str">
            <v>x</v>
          </cell>
          <cell r="J40" t="str">
            <v>x</v>
          </cell>
          <cell r="K40" t="str">
            <v>x</v>
          </cell>
          <cell r="P40" t="str">
            <v>x</v>
          </cell>
          <cell r="Q40" t="str">
            <v>x</v>
          </cell>
          <cell r="R40" t="str">
            <v>x</v>
          </cell>
          <cell r="W40" t="str">
            <v>x</v>
          </cell>
          <cell r="X40" t="str">
            <v>x</v>
          </cell>
          <cell r="Y40" t="str">
            <v>x</v>
          </cell>
        </row>
        <row r="41">
          <cell r="J41" t="str">
            <v>x</v>
          </cell>
          <cell r="L41" t="str">
            <v>x</v>
          </cell>
          <cell r="Q41" t="str">
            <v>x</v>
          </cell>
          <cell r="S41" t="str">
            <v>x</v>
          </cell>
          <cell r="X41" t="str">
            <v>x</v>
          </cell>
          <cell r="Z41" t="str">
            <v>x</v>
          </cell>
        </row>
        <row r="43">
          <cell r="I43" t="str">
            <v>x</v>
          </cell>
          <cell r="J43" t="str">
            <v>x</v>
          </cell>
          <cell r="K43" t="str">
            <v>x</v>
          </cell>
          <cell r="P43" t="str">
            <v>x</v>
          </cell>
          <cell r="Q43" t="str">
            <v>x</v>
          </cell>
          <cell r="R43" t="str">
            <v>x</v>
          </cell>
          <cell r="W43" t="str">
            <v>x</v>
          </cell>
          <cell r="X43" t="str">
            <v>x</v>
          </cell>
          <cell r="Y43" t="str">
            <v>x</v>
          </cell>
        </row>
        <row r="44">
          <cell r="K44" t="str">
            <v>x</v>
          </cell>
          <cell r="L44" t="str">
            <v>x</v>
          </cell>
          <cell r="R44" t="str">
            <v>x</v>
          </cell>
          <cell r="S44" t="str">
            <v>x</v>
          </cell>
          <cell r="Y44" t="str">
            <v>x</v>
          </cell>
          <cell r="Z44" t="str">
            <v>x</v>
          </cell>
        </row>
        <row r="46">
          <cell r="G46" t="str">
            <v>x</v>
          </cell>
          <cell r="H46" t="str">
            <v>x</v>
          </cell>
          <cell r="I46" t="str">
            <v>x</v>
          </cell>
          <cell r="J46" t="str">
            <v>x</v>
          </cell>
          <cell r="K46" t="str">
            <v>x</v>
          </cell>
          <cell r="L46" t="str">
            <v>x</v>
          </cell>
          <cell r="N46" t="str">
            <v>x</v>
          </cell>
          <cell r="O46" t="str">
            <v>x</v>
          </cell>
          <cell r="P46" t="str">
            <v>x</v>
          </cell>
          <cell r="Q46" t="str">
            <v>x</v>
          </cell>
          <cell r="R46" t="str">
            <v>x</v>
          </cell>
          <cell r="S46" t="str">
            <v>x</v>
          </cell>
          <cell r="U46" t="str">
            <v>x</v>
          </cell>
          <cell r="V46" t="str">
            <v>x</v>
          </cell>
          <cell r="W46" t="str">
            <v>x</v>
          </cell>
          <cell r="X46" t="str">
            <v>x</v>
          </cell>
          <cell r="Y46" t="str">
            <v>x</v>
          </cell>
          <cell r="Z46" t="str">
            <v>x</v>
          </cell>
        </row>
        <row r="47">
          <cell r="I47" t="str">
            <v>x</v>
          </cell>
          <cell r="J47" t="str">
            <v>x</v>
          </cell>
          <cell r="K47" t="str">
            <v>x</v>
          </cell>
          <cell r="P47" t="str">
            <v>x</v>
          </cell>
          <cell r="Q47" t="str">
            <v>x</v>
          </cell>
          <cell r="R47" t="str">
            <v>x</v>
          </cell>
          <cell r="W47" t="str">
            <v>x</v>
          </cell>
          <cell r="X47" t="str">
            <v>x</v>
          </cell>
          <cell r="Y47" t="str">
            <v>x</v>
          </cell>
        </row>
        <row r="48">
          <cell r="I48" t="str">
            <v>x</v>
          </cell>
          <cell r="J48" t="str">
            <v>x</v>
          </cell>
          <cell r="K48" t="str">
            <v>x</v>
          </cell>
          <cell r="P48" t="str">
            <v>x</v>
          </cell>
          <cell r="Q48" t="str">
            <v>x</v>
          </cell>
          <cell r="R48" t="str">
            <v>x</v>
          </cell>
          <cell r="W48" t="str">
            <v>x</v>
          </cell>
          <cell r="X48" t="str">
            <v>x</v>
          </cell>
          <cell r="Y48" t="str">
            <v>x</v>
          </cell>
        </row>
        <row r="49">
          <cell r="I49" t="str">
            <v>x</v>
          </cell>
          <cell r="J49" t="str">
            <v>x</v>
          </cell>
          <cell r="K49" t="str">
            <v>x</v>
          </cell>
          <cell r="P49" t="str">
            <v>x</v>
          </cell>
          <cell r="Q49" t="str">
            <v>x</v>
          </cell>
          <cell r="R49" t="str">
            <v>x</v>
          </cell>
          <cell r="W49" t="str">
            <v>x</v>
          </cell>
          <cell r="X49" t="str">
            <v>x</v>
          </cell>
          <cell r="Y49" t="str">
            <v>x</v>
          </cell>
        </row>
        <row r="51">
          <cell r="G51" t="str">
            <v>x</v>
          </cell>
          <cell r="H51" t="str">
            <v>x</v>
          </cell>
          <cell r="I51" t="str">
            <v>x</v>
          </cell>
          <cell r="J51" t="str">
            <v>x</v>
          </cell>
          <cell r="K51" t="str">
            <v>x</v>
          </cell>
          <cell r="L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  <cell r="Y51" t="str">
            <v>x</v>
          </cell>
          <cell r="Z51" t="str">
            <v>x</v>
          </cell>
        </row>
        <row r="52">
          <cell r="I52" t="str">
            <v>x</v>
          </cell>
          <cell r="J52" t="str">
            <v>x</v>
          </cell>
          <cell r="K52" t="str">
            <v>x</v>
          </cell>
          <cell r="P52" t="str">
            <v>x</v>
          </cell>
          <cell r="Q52" t="str">
            <v>x</v>
          </cell>
          <cell r="R52" t="str">
            <v>x</v>
          </cell>
          <cell r="W52" t="str">
            <v>x</v>
          </cell>
          <cell r="X52" t="str">
            <v>x</v>
          </cell>
          <cell r="Y52" t="str">
            <v>x</v>
          </cell>
        </row>
        <row r="53">
          <cell r="I53" t="str">
            <v>x</v>
          </cell>
          <cell r="J53" t="str">
            <v>x</v>
          </cell>
          <cell r="K53" t="str">
            <v>x</v>
          </cell>
          <cell r="L53" t="str">
            <v>x</v>
          </cell>
          <cell r="P53" t="str">
            <v>x</v>
          </cell>
          <cell r="Q53" t="str">
            <v>x</v>
          </cell>
          <cell r="R53" t="str">
            <v>x</v>
          </cell>
          <cell r="S53" t="str">
            <v>x</v>
          </cell>
          <cell r="W53" t="str">
            <v>x</v>
          </cell>
          <cell r="X53" t="str">
            <v>x</v>
          </cell>
          <cell r="Y53" t="str">
            <v>x</v>
          </cell>
          <cell r="Z53" t="str">
            <v>x</v>
          </cell>
        </row>
        <row r="54">
          <cell r="J54" t="str">
            <v>x</v>
          </cell>
          <cell r="L54" t="str">
            <v>x</v>
          </cell>
          <cell r="Q54" t="str">
            <v>x</v>
          </cell>
          <cell r="S54" t="str">
            <v>x</v>
          </cell>
          <cell r="X54" t="str">
            <v>x</v>
          </cell>
          <cell r="Z54" t="str">
            <v>x</v>
          </cell>
        </row>
        <row r="55">
          <cell r="J55" t="str">
            <v>x</v>
          </cell>
          <cell r="L55" t="str">
            <v>x</v>
          </cell>
          <cell r="Q55" t="str">
            <v>x</v>
          </cell>
          <cell r="S55" t="str">
            <v>x</v>
          </cell>
          <cell r="X55" t="str">
            <v>x</v>
          </cell>
          <cell r="Z55" t="str">
            <v>x</v>
          </cell>
        </row>
        <row r="56">
          <cell r="K56" t="str">
            <v>x</v>
          </cell>
          <cell r="L56" t="str">
            <v>x</v>
          </cell>
          <cell r="R56" t="str">
            <v>x</v>
          </cell>
          <cell r="S56" t="str">
            <v>x</v>
          </cell>
          <cell r="Y56" t="str">
            <v>x</v>
          </cell>
          <cell r="Z56" t="str">
            <v>x</v>
          </cell>
        </row>
        <row r="57">
          <cell r="G57" t="str">
            <v>x</v>
          </cell>
          <cell r="H57" t="str">
            <v>x</v>
          </cell>
          <cell r="I57" t="str">
            <v>x</v>
          </cell>
          <cell r="J57" t="str">
            <v>x</v>
          </cell>
          <cell r="K57" t="str">
            <v>x</v>
          </cell>
          <cell r="L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  <cell r="Y57" t="str">
            <v>x</v>
          </cell>
          <cell r="Z57" t="str">
            <v>x</v>
          </cell>
        </row>
        <row r="58">
          <cell r="I58" t="str">
            <v>x</v>
          </cell>
          <cell r="J58" t="str">
            <v>x</v>
          </cell>
          <cell r="K58" t="str">
            <v>x</v>
          </cell>
          <cell r="P58" t="str">
            <v>x</v>
          </cell>
          <cell r="Q58" t="str">
            <v>x</v>
          </cell>
          <cell r="R58" t="str">
            <v>x</v>
          </cell>
          <cell r="W58" t="str">
            <v>x</v>
          </cell>
          <cell r="X58" t="str">
            <v>x</v>
          </cell>
          <cell r="Y58" t="str">
            <v>x</v>
          </cell>
        </row>
        <row r="75">
          <cell r="I75" t="str">
            <v>x</v>
          </cell>
          <cell r="K75" t="str">
            <v>x</v>
          </cell>
          <cell r="L75" t="str">
            <v>x</v>
          </cell>
          <cell r="P75" t="str">
            <v>x</v>
          </cell>
          <cell r="R75" t="str">
            <v>x</v>
          </cell>
          <cell r="S75" t="str">
            <v>x</v>
          </cell>
          <cell r="W75" t="str">
            <v>x</v>
          </cell>
          <cell r="Y75" t="str">
            <v>x</v>
          </cell>
          <cell r="Z75" t="str">
            <v>x</v>
          </cell>
        </row>
        <row r="76">
          <cell r="I76" t="str">
            <v>x</v>
          </cell>
          <cell r="J76" t="str">
            <v>x</v>
          </cell>
          <cell r="L76" t="str">
            <v>x</v>
          </cell>
          <cell r="P76" t="str">
            <v>x</v>
          </cell>
          <cell r="Q76" t="str">
            <v>x</v>
          </cell>
          <cell r="S76" t="str">
            <v>x</v>
          </cell>
          <cell r="W76" t="str">
            <v>x</v>
          </cell>
          <cell r="X76" t="str">
            <v>x</v>
          </cell>
          <cell r="Z76" t="str">
            <v>x</v>
          </cell>
        </row>
        <row r="77">
          <cell r="I77" t="str">
            <v>x</v>
          </cell>
          <cell r="K77" t="str">
            <v>x</v>
          </cell>
          <cell r="L77" t="str">
            <v>x</v>
          </cell>
          <cell r="P77" t="str">
            <v>x</v>
          </cell>
          <cell r="R77" t="str">
            <v>x</v>
          </cell>
          <cell r="S77" t="str">
            <v>x</v>
          </cell>
          <cell r="W77" t="str">
            <v>x</v>
          </cell>
          <cell r="Y77" t="str">
            <v>x</v>
          </cell>
          <cell r="Z77" t="str">
            <v>x</v>
          </cell>
        </row>
        <row r="78">
          <cell r="I78" t="str">
            <v>x</v>
          </cell>
          <cell r="K78" t="str">
            <v>x</v>
          </cell>
          <cell r="L78" t="str">
            <v>x</v>
          </cell>
          <cell r="P78" t="str">
            <v>x</v>
          </cell>
          <cell r="R78" t="str">
            <v>x</v>
          </cell>
          <cell r="S78" t="str">
            <v>x</v>
          </cell>
          <cell r="W78" t="str">
            <v>x</v>
          </cell>
          <cell r="Y78" t="str">
            <v>x</v>
          </cell>
          <cell r="Z78" t="str">
            <v>x</v>
          </cell>
        </row>
        <row r="81">
          <cell r="G81" t="str">
            <v>x</v>
          </cell>
          <cell r="H81" t="str">
            <v>x</v>
          </cell>
          <cell r="I81" t="str">
            <v>x</v>
          </cell>
          <cell r="J81" t="str">
            <v>x</v>
          </cell>
          <cell r="K81" t="str">
            <v>x</v>
          </cell>
          <cell r="L81" t="str">
            <v>x</v>
          </cell>
          <cell r="N81" t="str">
            <v>x</v>
          </cell>
          <cell r="O81" t="str">
            <v>x</v>
          </cell>
          <cell r="P81" t="str">
            <v>x</v>
          </cell>
          <cell r="Q81" t="str">
            <v>x</v>
          </cell>
          <cell r="R81" t="str">
            <v>x</v>
          </cell>
          <cell r="S81" t="str">
            <v>x</v>
          </cell>
          <cell r="U81" t="str">
            <v>x</v>
          </cell>
          <cell r="V81" t="str">
            <v>x</v>
          </cell>
          <cell r="W81" t="str">
            <v>x</v>
          </cell>
          <cell r="X81" t="str">
            <v>x</v>
          </cell>
          <cell r="Y81" t="str">
            <v>x</v>
          </cell>
          <cell r="Z81" t="str">
            <v>x</v>
          </cell>
        </row>
        <row r="82">
          <cell r="I82" t="str">
            <v>x</v>
          </cell>
          <cell r="J82" t="str">
            <v>x</v>
          </cell>
          <cell r="K82" t="str">
            <v>x</v>
          </cell>
          <cell r="P82" t="str">
            <v>x</v>
          </cell>
          <cell r="Q82" t="str">
            <v>x</v>
          </cell>
          <cell r="R82" t="str">
            <v>x</v>
          </cell>
          <cell r="W82" t="str">
            <v>x</v>
          </cell>
          <cell r="X82" t="str">
            <v>x</v>
          </cell>
          <cell r="Y82" t="str">
            <v>x</v>
          </cell>
        </row>
        <row r="83">
          <cell r="J83" t="str">
            <v>x</v>
          </cell>
          <cell r="L83" t="str">
            <v>x</v>
          </cell>
          <cell r="Q83" t="str">
            <v>x</v>
          </cell>
          <cell r="S83" t="str">
            <v>x</v>
          </cell>
          <cell r="X83" t="str">
            <v>x</v>
          </cell>
          <cell r="Z83" t="str">
            <v>x</v>
          </cell>
        </row>
        <row r="84">
          <cell r="G84" t="str">
            <v>x</v>
          </cell>
          <cell r="H84" t="str">
            <v>x</v>
          </cell>
          <cell r="I84" t="str">
            <v>x</v>
          </cell>
          <cell r="J84" t="str">
            <v>x</v>
          </cell>
          <cell r="K84" t="str">
            <v>x</v>
          </cell>
          <cell r="L84" t="str">
            <v>x</v>
          </cell>
          <cell r="N84" t="str">
            <v>x</v>
          </cell>
          <cell r="O84" t="str">
            <v>x</v>
          </cell>
          <cell r="P84" t="str">
            <v>x</v>
          </cell>
          <cell r="Q84" t="str">
            <v>x</v>
          </cell>
          <cell r="R84" t="str">
            <v>x</v>
          </cell>
          <cell r="S84" t="str">
            <v>x</v>
          </cell>
          <cell r="U84" t="str">
            <v>x</v>
          </cell>
          <cell r="V84" t="str">
            <v>x</v>
          </cell>
          <cell r="W84" t="str">
            <v>x</v>
          </cell>
          <cell r="X84" t="str">
            <v>x</v>
          </cell>
          <cell r="Y84" t="str">
            <v>x</v>
          </cell>
          <cell r="Z84" t="str">
            <v>x</v>
          </cell>
        </row>
        <row r="85">
          <cell r="I85" t="str">
            <v>x</v>
          </cell>
          <cell r="J85" t="str">
            <v>x</v>
          </cell>
          <cell r="K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W85" t="str">
            <v>x</v>
          </cell>
          <cell r="X85" t="str">
            <v>x</v>
          </cell>
          <cell r="Y85" t="str">
            <v>x</v>
          </cell>
        </row>
        <row r="86">
          <cell r="J86" t="str">
            <v>x</v>
          </cell>
          <cell r="L86" t="str">
            <v>x</v>
          </cell>
          <cell r="Q86" t="str">
            <v>x</v>
          </cell>
          <cell r="S86" t="str">
            <v>x</v>
          </cell>
          <cell r="X86" t="str">
            <v>x</v>
          </cell>
          <cell r="Z86" t="str">
            <v>x</v>
          </cell>
        </row>
        <row r="87">
          <cell r="G87" t="str">
            <v>x</v>
          </cell>
          <cell r="H87" t="str">
            <v>x</v>
          </cell>
          <cell r="I87" t="str">
            <v>x</v>
          </cell>
          <cell r="J87" t="str">
            <v>x</v>
          </cell>
          <cell r="K87" t="str">
            <v>x</v>
          </cell>
          <cell r="L87" t="str">
            <v>x</v>
          </cell>
          <cell r="N87" t="str">
            <v>x</v>
          </cell>
          <cell r="O87" t="str">
            <v>x</v>
          </cell>
          <cell r="P87" t="str">
            <v>x</v>
          </cell>
          <cell r="Q87" t="str">
            <v>x</v>
          </cell>
          <cell r="R87" t="str">
            <v>x</v>
          </cell>
          <cell r="S87" t="str">
            <v>x</v>
          </cell>
          <cell r="U87" t="str">
            <v>x</v>
          </cell>
          <cell r="V87" t="str">
            <v>x</v>
          </cell>
          <cell r="W87" t="str">
            <v>x</v>
          </cell>
          <cell r="X87" t="str">
            <v>x</v>
          </cell>
          <cell r="Y87" t="str">
            <v>x</v>
          </cell>
          <cell r="Z87" t="str">
            <v>x</v>
          </cell>
        </row>
        <row r="88">
          <cell r="I88" t="str">
            <v>x</v>
          </cell>
          <cell r="J88" t="str">
            <v>x</v>
          </cell>
          <cell r="K88" t="str">
            <v>x</v>
          </cell>
          <cell r="P88" t="str">
            <v>x</v>
          </cell>
          <cell r="Q88" t="str">
            <v>x</v>
          </cell>
          <cell r="R88" t="str">
            <v>x</v>
          </cell>
          <cell r="W88" t="str">
            <v>x</v>
          </cell>
          <cell r="X88" t="str">
            <v>x</v>
          </cell>
          <cell r="Y88" t="str">
            <v>x</v>
          </cell>
        </row>
        <row r="89">
          <cell r="J89" t="str">
            <v>x</v>
          </cell>
          <cell r="L89" t="str">
            <v>x</v>
          </cell>
          <cell r="Q89" t="str">
            <v>x</v>
          </cell>
          <cell r="S89" t="str">
            <v>x</v>
          </cell>
          <cell r="X89" t="str">
            <v>x</v>
          </cell>
          <cell r="Z89" t="str">
            <v>x</v>
          </cell>
        </row>
        <row r="91">
          <cell r="G91" t="str">
            <v>x</v>
          </cell>
          <cell r="H91" t="str">
            <v>x</v>
          </cell>
          <cell r="I91" t="str">
            <v>x</v>
          </cell>
          <cell r="J91" t="str">
            <v>x</v>
          </cell>
          <cell r="K91" t="str">
            <v>x</v>
          </cell>
          <cell r="L91" t="str">
            <v>x</v>
          </cell>
          <cell r="N91" t="str">
            <v>x</v>
          </cell>
          <cell r="O91" t="str">
            <v>x</v>
          </cell>
          <cell r="P91" t="str">
            <v>x</v>
          </cell>
          <cell r="Q91" t="str">
            <v>x</v>
          </cell>
          <cell r="R91" t="str">
            <v>x</v>
          </cell>
          <cell r="S91" t="str">
            <v>x</v>
          </cell>
          <cell r="U91" t="str">
            <v>x</v>
          </cell>
          <cell r="V91" t="str">
            <v>x</v>
          </cell>
          <cell r="W91" t="str">
            <v>x</v>
          </cell>
          <cell r="X91" t="str">
            <v>x</v>
          </cell>
          <cell r="Y91" t="str">
            <v>x</v>
          </cell>
          <cell r="Z91" t="str">
            <v>x</v>
          </cell>
        </row>
        <row r="92">
          <cell r="I92" t="str">
            <v>x</v>
          </cell>
          <cell r="J92" t="str">
            <v>x</v>
          </cell>
          <cell r="K92" t="str">
            <v>x</v>
          </cell>
          <cell r="P92" t="str">
            <v>x</v>
          </cell>
          <cell r="Q92" t="str">
            <v>x</v>
          </cell>
          <cell r="R92" t="str">
            <v>x</v>
          </cell>
          <cell r="W92" t="str">
            <v>x</v>
          </cell>
          <cell r="X92" t="str">
            <v>x</v>
          </cell>
          <cell r="Y92" t="str">
            <v>x</v>
          </cell>
        </row>
        <row r="93">
          <cell r="J93" t="str">
            <v>x</v>
          </cell>
          <cell r="L93" t="str">
            <v>x</v>
          </cell>
          <cell r="Q93" t="str">
            <v>x</v>
          </cell>
          <cell r="S93" t="str">
            <v>x</v>
          </cell>
          <cell r="X93" t="str">
            <v>x</v>
          </cell>
          <cell r="Z93" t="str">
            <v>x</v>
          </cell>
        </row>
        <row r="94">
          <cell r="G94" t="str">
            <v>x</v>
          </cell>
          <cell r="H94" t="str">
            <v>x</v>
          </cell>
          <cell r="I94" t="str">
            <v>x</v>
          </cell>
          <cell r="J94" t="str">
            <v>x</v>
          </cell>
          <cell r="K94" t="str">
            <v>x</v>
          </cell>
          <cell r="L94" t="str">
            <v>x</v>
          </cell>
          <cell r="N94" t="str">
            <v>x</v>
          </cell>
          <cell r="O94" t="str">
            <v>x</v>
          </cell>
          <cell r="P94" t="str">
            <v>x</v>
          </cell>
          <cell r="Q94" t="str">
            <v>x</v>
          </cell>
          <cell r="R94" t="str">
            <v>x</v>
          </cell>
          <cell r="S94" t="str">
            <v>x</v>
          </cell>
          <cell r="U94" t="str">
            <v>x</v>
          </cell>
          <cell r="V94" t="str">
            <v>x</v>
          </cell>
          <cell r="W94" t="str">
            <v>x</v>
          </cell>
          <cell r="X94" t="str">
            <v>x</v>
          </cell>
          <cell r="Y94" t="str">
            <v>x</v>
          </cell>
          <cell r="Z94" t="str">
            <v>x</v>
          </cell>
        </row>
        <row r="95">
          <cell r="I95" t="str">
            <v>x</v>
          </cell>
          <cell r="J95" t="str">
            <v>x</v>
          </cell>
          <cell r="K95" t="str">
            <v>x</v>
          </cell>
          <cell r="P95" t="str">
            <v>x</v>
          </cell>
          <cell r="Q95" t="str">
            <v>x</v>
          </cell>
          <cell r="R95" t="str">
            <v>x</v>
          </cell>
          <cell r="W95" t="str">
            <v>x</v>
          </cell>
          <cell r="X95" t="str">
            <v>x</v>
          </cell>
          <cell r="Y95" t="str">
            <v>x</v>
          </cell>
        </row>
        <row r="96">
          <cell r="J96" t="str">
            <v>x</v>
          </cell>
          <cell r="L96" t="str">
            <v>x</v>
          </cell>
          <cell r="Q96" t="str">
            <v>x</v>
          </cell>
          <cell r="S96" t="str">
            <v>x</v>
          </cell>
          <cell r="X96" t="str">
            <v>x</v>
          </cell>
          <cell r="Z96" t="str">
            <v>x</v>
          </cell>
        </row>
        <row r="97">
          <cell r="G97" t="str">
            <v>x</v>
          </cell>
          <cell r="H97" t="str">
            <v>x</v>
          </cell>
          <cell r="I97" t="str">
            <v>x</v>
          </cell>
          <cell r="J97" t="str">
            <v>x</v>
          </cell>
          <cell r="K97" t="str">
            <v>x</v>
          </cell>
          <cell r="L97" t="str">
            <v>x</v>
          </cell>
          <cell r="N97" t="str">
            <v>x</v>
          </cell>
          <cell r="O97" t="str">
            <v>x</v>
          </cell>
          <cell r="P97" t="str">
            <v>x</v>
          </cell>
          <cell r="Q97" t="str">
            <v>x</v>
          </cell>
          <cell r="R97" t="str">
            <v>x</v>
          </cell>
          <cell r="S97" t="str">
            <v>x</v>
          </cell>
          <cell r="U97" t="str">
            <v>x</v>
          </cell>
          <cell r="V97" t="str">
            <v>x</v>
          </cell>
          <cell r="W97" t="str">
            <v>x</v>
          </cell>
          <cell r="X97" t="str">
            <v>x</v>
          </cell>
          <cell r="Y97" t="str">
            <v>x</v>
          </cell>
          <cell r="Z97" t="str">
            <v>x</v>
          </cell>
        </row>
        <row r="98">
          <cell r="I98" t="str">
            <v>x</v>
          </cell>
          <cell r="J98" t="str">
            <v>x</v>
          </cell>
          <cell r="K98" t="str">
            <v>x</v>
          </cell>
          <cell r="P98" t="str">
            <v>x</v>
          </cell>
          <cell r="Q98" t="str">
            <v>x</v>
          </cell>
          <cell r="R98" t="str">
            <v>x</v>
          </cell>
          <cell r="W98" t="str">
            <v>x</v>
          </cell>
          <cell r="X98" t="str">
            <v>x</v>
          </cell>
          <cell r="Y98" t="str">
            <v>x</v>
          </cell>
        </row>
        <row r="99">
          <cell r="J99" t="str">
            <v>x</v>
          </cell>
          <cell r="L99" t="str">
            <v>x</v>
          </cell>
          <cell r="Q99" t="str">
            <v>x</v>
          </cell>
          <cell r="S99" t="str">
            <v>x</v>
          </cell>
          <cell r="X99" t="str">
            <v>x</v>
          </cell>
          <cell r="Z99" t="str">
            <v>x</v>
          </cell>
        </row>
        <row r="101">
          <cell r="I101" t="str">
            <v>x</v>
          </cell>
          <cell r="J101" t="str">
            <v>x</v>
          </cell>
          <cell r="K101" t="str">
            <v>x</v>
          </cell>
          <cell r="P101" t="str">
            <v>x</v>
          </cell>
          <cell r="Q101" t="str">
            <v>x</v>
          </cell>
          <cell r="R101" t="str">
            <v>x</v>
          </cell>
          <cell r="W101" t="str">
            <v>x</v>
          </cell>
          <cell r="X101" t="str">
            <v>x</v>
          </cell>
          <cell r="Y101" t="str">
            <v>x</v>
          </cell>
        </row>
        <row r="102">
          <cell r="J102" t="str">
            <v>x</v>
          </cell>
          <cell r="L102" t="str">
            <v>x</v>
          </cell>
          <cell r="Q102" t="str">
            <v>x</v>
          </cell>
          <cell r="S102" t="str">
            <v>x</v>
          </cell>
          <cell r="X102" t="str">
            <v>x</v>
          </cell>
          <cell r="Z102" t="str">
            <v>x</v>
          </cell>
        </row>
        <row r="104">
          <cell r="I104" t="str">
            <v>x</v>
          </cell>
          <cell r="J104" t="str">
            <v>x</v>
          </cell>
          <cell r="K104" t="str">
            <v>x</v>
          </cell>
          <cell r="P104" t="str">
            <v>x</v>
          </cell>
          <cell r="Q104" t="str">
            <v>x</v>
          </cell>
          <cell r="R104" t="str">
            <v>x</v>
          </cell>
          <cell r="W104" t="str">
            <v>x</v>
          </cell>
          <cell r="X104" t="str">
            <v>x</v>
          </cell>
          <cell r="Y104" t="str">
            <v>x</v>
          </cell>
        </row>
        <row r="105">
          <cell r="K105" t="str">
            <v>x</v>
          </cell>
          <cell r="L105" t="str">
            <v>x</v>
          </cell>
          <cell r="R105" t="str">
            <v>x</v>
          </cell>
          <cell r="S105" t="str">
            <v>x</v>
          </cell>
          <cell r="Y105" t="str">
            <v>x</v>
          </cell>
          <cell r="Z105" t="str">
            <v>x</v>
          </cell>
        </row>
        <row r="107">
          <cell r="G107" t="str">
            <v>x</v>
          </cell>
          <cell r="H107" t="str">
            <v>x</v>
          </cell>
          <cell r="I107" t="str">
            <v>x</v>
          </cell>
          <cell r="J107" t="str">
            <v>x</v>
          </cell>
          <cell r="K107" t="str">
            <v>x</v>
          </cell>
          <cell r="L107" t="str">
            <v>x</v>
          </cell>
          <cell r="N107" t="str">
            <v>x</v>
          </cell>
          <cell r="O107" t="str">
            <v>x</v>
          </cell>
          <cell r="P107" t="str">
            <v>x</v>
          </cell>
          <cell r="Q107" t="str">
            <v>x</v>
          </cell>
          <cell r="R107" t="str">
            <v>x</v>
          </cell>
          <cell r="S107" t="str">
            <v>x</v>
          </cell>
          <cell r="U107" t="str">
            <v>x</v>
          </cell>
          <cell r="V107" t="str">
            <v>x</v>
          </cell>
          <cell r="W107" t="str">
            <v>x</v>
          </cell>
          <cell r="X107" t="str">
            <v>x</v>
          </cell>
          <cell r="Y107" t="str">
            <v>x</v>
          </cell>
          <cell r="Z107" t="str">
            <v>x</v>
          </cell>
        </row>
        <row r="108">
          <cell r="I108" t="str">
            <v>x</v>
          </cell>
          <cell r="J108" t="str">
            <v>x</v>
          </cell>
          <cell r="K108" t="str">
            <v>x</v>
          </cell>
          <cell r="P108" t="str">
            <v>x</v>
          </cell>
          <cell r="Q108" t="str">
            <v>x</v>
          </cell>
          <cell r="R108" t="str">
            <v>x</v>
          </cell>
          <cell r="W108" t="str">
            <v>x</v>
          </cell>
          <cell r="X108" t="str">
            <v>x</v>
          </cell>
          <cell r="Y108" t="str">
            <v>x</v>
          </cell>
        </row>
        <row r="109">
          <cell r="I109" t="str">
            <v>x</v>
          </cell>
          <cell r="J109" t="str">
            <v>x</v>
          </cell>
          <cell r="K109" t="str">
            <v>x</v>
          </cell>
          <cell r="P109" t="str">
            <v>x</v>
          </cell>
          <cell r="Q109" t="str">
            <v>x</v>
          </cell>
          <cell r="R109" t="str">
            <v>x</v>
          </cell>
          <cell r="W109" t="str">
            <v>x</v>
          </cell>
          <cell r="X109" t="str">
            <v>x</v>
          </cell>
          <cell r="Y109" t="str">
            <v>x</v>
          </cell>
        </row>
        <row r="110">
          <cell r="I110" t="str">
            <v>x</v>
          </cell>
          <cell r="J110" t="str">
            <v>x</v>
          </cell>
          <cell r="K110" t="str">
            <v>x</v>
          </cell>
          <cell r="P110" t="str">
            <v>x</v>
          </cell>
          <cell r="Q110" t="str">
            <v>x</v>
          </cell>
          <cell r="R110" t="str">
            <v>x</v>
          </cell>
          <cell r="W110" t="str">
            <v>x</v>
          </cell>
          <cell r="X110" t="str">
            <v>x</v>
          </cell>
          <cell r="Y110" t="str">
            <v>x</v>
          </cell>
        </row>
        <row r="112">
          <cell r="G112" t="str">
            <v>x</v>
          </cell>
          <cell r="H112" t="str">
            <v>x</v>
          </cell>
          <cell r="I112" t="str">
            <v>x</v>
          </cell>
          <cell r="J112" t="str">
            <v>x</v>
          </cell>
          <cell r="K112" t="str">
            <v>x</v>
          </cell>
          <cell r="L112" t="str">
            <v>x</v>
          </cell>
          <cell r="N112" t="str">
            <v>x</v>
          </cell>
          <cell r="O112" t="str">
            <v>x</v>
          </cell>
          <cell r="P112" t="str">
            <v>x</v>
          </cell>
          <cell r="Q112" t="str">
            <v>x</v>
          </cell>
          <cell r="R112" t="str">
            <v>x</v>
          </cell>
          <cell r="S112" t="str">
            <v>x</v>
          </cell>
          <cell r="U112" t="str">
            <v>x</v>
          </cell>
          <cell r="V112" t="str">
            <v>x</v>
          </cell>
          <cell r="W112" t="str">
            <v>x</v>
          </cell>
          <cell r="X112" t="str">
            <v>x</v>
          </cell>
          <cell r="Y112" t="str">
            <v>x</v>
          </cell>
          <cell r="Z112" t="str">
            <v>x</v>
          </cell>
        </row>
        <row r="113">
          <cell r="I113" t="str">
            <v>x</v>
          </cell>
          <cell r="J113" t="str">
            <v>x</v>
          </cell>
          <cell r="K113" t="str">
            <v>x</v>
          </cell>
          <cell r="P113" t="str">
            <v>x</v>
          </cell>
          <cell r="Q113" t="str">
            <v>x</v>
          </cell>
          <cell r="R113" t="str">
            <v>x</v>
          </cell>
          <cell r="W113" t="str">
            <v>x</v>
          </cell>
          <cell r="X113" t="str">
            <v>x</v>
          </cell>
          <cell r="Y113" t="str">
            <v>x</v>
          </cell>
        </row>
        <row r="114">
          <cell r="I114" t="str">
            <v>x</v>
          </cell>
          <cell r="J114" t="str">
            <v>x</v>
          </cell>
          <cell r="K114" t="str">
            <v>x</v>
          </cell>
          <cell r="L114" t="str">
            <v>x</v>
          </cell>
          <cell r="P114" t="str">
            <v>x</v>
          </cell>
          <cell r="Q114" t="str">
            <v>x</v>
          </cell>
          <cell r="R114" t="str">
            <v>x</v>
          </cell>
          <cell r="S114" t="str">
            <v>x</v>
          </cell>
          <cell r="W114" t="str">
            <v>x</v>
          </cell>
          <cell r="X114" t="str">
            <v>x</v>
          </cell>
          <cell r="Y114" t="str">
            <v>x</v>
          </cell>
          <cell r="Z114" t="str">
            <v>x</v>
          </cell>
        </row>
        <row r="115">
          <cell r="J115" t="str">
            <v>x</v>
          </cell>
          <cell r="L115" t="str">
            <v>x</v>
          </cell>
          <cell r="Q115" t="str">
            <v>x</v>
          </cell>
          <cell r="S115" t="str">
            <v>x</v>
          </cell>
          <cell r="X115" t="str">
            <v>x</v>
          </cell>
          <cell r="Z115" t="str">
            <v>x</v>
          </cell>
        </row>
        <row r="116">
          <cell r="J116" t="str">
            <v>x</v>
          </cell>
          <cell r="L116" t="str">
            <v>x</v>
          </cell>
          <cell r="Q116" t="str">
            <v>x</v>
          </cell>
          <cell r="S116" t="str">
            <v>x</v>
          </cell>
          <cell r="X116" t="str">
            <v>x</v>
          </cell>
          <cell r="Z116" t="str">
            <v>x</v>
          </cell>
        </row>
        <row r="117">
          <cell r="K117" t="str">
            <v>x</v>
          </cell>
          <cell r="L117" t="str">
            <v>x</v>
          </cell>
          <cell r="R117" t="str">
            <v>x</v>
          </cell>
          <cell r="S117" t="str">
            <v>x</v>
          </cell>
          <cell r="Y117" t="str">
            <v>x</v>
          </cell>
          <cell r="Z117" t="str">
            <v>x</v>
          </cell>
        </row>
        <row r="118">
          <cell r="G118" t="str">
            <v>x</v>
          </cell>
          <cell r="H118" t="str">
            <v>x</v>
          </cell>
          <cell r="I118" t="str">
            <v>x</v>
          </cell>
          <cell r="J118" t="str">
            <v>x</v>
          </cell>
          <cell r="K118" t="str">
            <v>x</v>
          </cell>
          <cell r="L118" t="str">
            <v>x</v>
          </cell>
          <cell r="N118" t="str">
            <v>x</v>
          </cell>
          <cell r="O118" t="str">
            <v>x</v>
          </cell>
          <cell r="P118" t="str">
            <v>x</v>
          </cell>
          <cell r="Q118" t="str">
            <v>x</v>
          </cell>
          <cell r="R118" t="str">
            <v>x</v>
          </cell>
          <cell r="S118" t="str">
            <v>x</v>
          </cell>
          <cell r="U118" t="str">
            <v>x</v>
          </cell>
          <cell r="V118" t="str">
            <v>x</v>
          </cell>
          <cell r="W118" t="str">
            <v>x</v>
          </cell>
          <cell r="X118" t="str">
            <v>x</v>
          </cell>
          <cell r="Y118" t="str">
            <v>x</v>
          </cell>
          <cell r="Z118" t="str">
            <v>x</v>
          </cell>
        </row>
        <row r="119">
          <cell r="I119" t="str">
            <v>x</v>
          </cell>
          <cell r="J119" t="str">
            <v>x</v>
          </cell>
          <cell r="K119" t="str">
            <v>x</v>
          </cell>
          <cell r="P119" t="str">
            <v>x</v>
          </cell>
          <cell r="Q119" t="str">
            <v>x</v>
          </cell>
          <cell r="R119" t="str">
            <v>x</v>
          </cell>
          <cell r="W119" t="str">
            <v>x</v>
          </cell>
          <cell r="X119" t="str">
            <v>x</v>
          </cell>
          <cell r="Y119" t="str">
            <v>x</v>
          </cell>
        </row>
        <row r="134">
          <cell r="I134" t="str">
            <v>x</v>
          </cell>
          <cell r="K134" t="str">
            <v>x</v>
          </cell>
          <cell r="L134" t="str">
            <v>x</v>
          </cell>
          <cell r="P134" t="str">
            <v>x</v>
          </cell>
          <cell r="R134" t="str">
            <v>x</v>
          </cell>
          <cell r="S134" t="str">
            <v>x</v>
          </cell>
          <cell r="W134" t="str">
            <v>x</v>
          </cell>
          <cell r="Y134" t="str">
            <v>x</v>
          </cell>
          <cell r="Z134" t="str">
            <v>x</v>
          </cell>
        </row>
        <row r="135">
          <cell r="I135" t="str">
            <v>x</v>
          </cell>
          <cell r="J135" t="str">
            <v>x</v>
          </cell>
          <cell r="L135" t="str">
            <v>x</v>
          </cell>
          <cell r="P135" t="str">
            <v>x</v>
          </cell>
          <cell r="Q135" t="str">
            <v>x</v>
          </cell>
          <cell r="S135" t="str">
            <v>x</v>
          </cell>
          <cell r="W135" t="str">
            <v>x</v>
          </cell>
          <cell r="X135" t="str">
            <v>x</v>
          </cell>
          <cell r="Z135" t="str">
            <v>x</v>
          </cell>
        </row>
        <row r="136">
          <cell r="I136" t="str">
            <v>x</v>
          </cell>
          <cell r="K136" t="str">
            <v>x</v>
          </cell>
          <cell r="L136" t="str">
            <v>x</v>
          </cell>
          <cell r="P136" t="str">
            <v>x</v>
          </cell>
          <cell r="R136" t="str">
            <v>x</v>
          </cell>
          <cell r="S136" t="str">
            <v>x</v>
          </cell>
          <cell r="W136" t="str">
            <v>x</v>
          </cell>
          <cell r="Y136" t="str">
            <v>x</v>
          </cell>
          <cell r="Z136" t="str">
            <v>x</v>
          </cell>
        </row>
        <row r="137">
          <cell r="I137" t="str">
            <v>x</v>
          </cell>
          <cell r="K137" t="str">
            <v>x</v>
          </cell>
          <cell r="L137" t="str">
            <v>x</v>
          </cell>
          <cell r="P137" t="str">
            <v>x</v>
          </cell>
          <cell r="R137" t="str">
            <v>x</v>
          </cell>
          <cell r="S137" t="str">
            <v>x</v>
          </cell>
          <cell r="W137" t="str">
            <v>x</v>
          </cell>
          <cell r="Y137" t="str">
            <v>x</v>
          </cell>
          <cell r="Z137" t="str">
            <v>x</v>
          </cell>
        </row>
        <row r="140">
          <cell r="G140" t="str">
            <v>x</v>
          </cell>
          <cell r="H140" t="str">
            <v>x</v>
          </cell>
          <cell r="I140" t="str">
            <v>x</v>
          </cell>
          <cell r="J140" t="str">
            <v>x</v>
          </cell>
          <cell r="K140" t="str">
            <v>x</v>
          </cell>
          <cell r="L140" t="str">
            <v>x</v>
          </cell>
          <cell r="N140" t="str">
            <v>x</v>
          </cell>
          <cell r="O140" t="str">
            <v>x</v>
          </cell>
          <cell r="P140" t="str">
            <v>x</v>
          </cell>
          <cell r="Q140" t="str">
            <v>x</v>
          </cell>
          <cell r="R140" t="str">
            <v>x</v>
          </cell>
          <cell r="S140" t="str">
            <v>x</v>
          </cell>
          <cell r="U140" t="str">
            <v>x</v>
          </cell>
          <cell r="V140" t="str">
            <v>x</v>
          </cell>
          <cell r="W140" t="str">
            <v>x</v>
          </cell>
          <cell r="X140" t="str">
            <v>x</v>
          </cell>
          <cell r="Y140" t="str">
            <v>x</v>
          </cell>
          <cell r="Z140" t="str">
            <v>x</v>
          </cell>
        </row>
        <row r="141">
          <cell r="I141" t="str">
            <v>x</v>
          </cell>
          <cell r="J141" t="str">
            <v>x</v>
          </cell>
          <cell r="K141" t="str">
            <v>x</v>
          </cell>
          <cell r="P141" t="str">
            <v>x</v>
          </cell>
          <cell r="Q141" t="str">
            <v>x</v>
          </cell>
          <cell r="R141" t="str">
            <v>x</v>
          </cell>
          <cell r="W141" t="str">
            <v>x</v>
          </cell>
          <cell r="X141" t="str">
            <v>x</v>
          </cell>
          <cell r="Y141" t="str">
            <v>x</v>
          </cell>
        </row>
        <row r="142">
          <cell r="J142" t="str">
            <v>x</v>
          </cell>
          <cell r="L142" t="str">
            <v>x</v>
          </cell>
          <cell r="Q142" t="str">
            <v>x</v>
          </cell>
          <cell r="S142" t="str">
            <v>x</v>
          </cell>
          <cell r="X142" t="str">
            <v>x</v>
          </cell>
          <cell r="Z142" t="str">
            <v>x</v>
          </cell>
        </row>
        <row r="143">
          <cell r="G143" t="str">
            <v>x</v>
          </cell>
          <cell r="H143" t="str">
            <v>x</v>
          </cell>
          <cell r="I143" t="str">
            <v>x</v>
          </cell>
          <cell r="J143" t="str">
            <v>x</v>
          </cell>
          <cell r="K143" t="str">
            <v>x</v>
          </cell>
          <cell r="L143" t="str">
            <v>x</v>
          </cell>
          <cell r="N143" t="str">
            <v>x</v>
          </cell>
          <cell r="O143" t="str">
            <v>x</v>
          </cell>
          <cell r="P143" t="str">
            <v>x</v>
          </cell>
          <cell r="Q143" t="str">
            <v>x</v>
          </cell>
          <cell r="R143" t="str">
            <v>x</v>
          </cell>
          <cell r="S143" t="str">
            <v>x</v>
          </cell>
          <cell r="U143" t="str">
            <v>x</v>
          </cell>
          <cell r="V143" t="str">
            <v>x</v>
          </cell>
          <cell r="W143" t="str">
            <v>x</v>
          </cell>
          <cell r="X143" t="str">
            <v>x</v>
          </cell>
          <cell r="Y143" t="str">
            <v>x</v>
          </cell>
          <cell r="Z143" t="str">
            <v>x</v>
          </cell>
        </row>
        <row r="144">
          <cell r="I144" t="str">
            <v>x</v>
          </cell>
          <cell r="J144" t="str">
            <v>x</v>
          </cell>
          <cell r="K144" t="str">
            <v>x</v>
          </cell>
          <cell r="P144" t="str">
            <v>x</v>
          </cell>
          <cell r="Q144" t="str">
            <v>x</v>
          </cell>
          <cell r="R144" t="str">
            <v>x</v>
          </cell>
          <cell r="W144" t="str">
            <v>x</v>
          </cell>
          <cell r="X144" t="str">
            <v>x</v>
          </cell>
          <cell r="Y144" t="str">
            <v>x</v>
          </cell>
        </row>
        <row r="145">
          <cell r="J145" t="str">
            <v>x</v>
          </cell>
          <cell r="L145" t="str">
            <v>x</v>
          </cell>
          <cell r="Q145" t="str">
            <v>x</v>
          </cell>
          <cell r="S145" t="str">
            <v>x</v>
          </cell>
          <cell r="X145" t="str">
            <v>x</v>
          </cell>
          <cell r="Z145" t="str">
            <v>x</v>
          </cell>
        </row>
        <row r="146">
          <cell r="G146" t="str">
            <v>x</v>
          </cell>
          <cell r="H146" t="str">
            <v>x</v>
          </cell>
          <cell r="I146" t="str">
            <v>x</v>
          </cell>
          <cell r="J146" t="str">
            <v>x</v>
          </cell>
          <cell r="K146" t="str">
            <v>x</v>
          </cell>
          <cell r="L146" t="str">
            <v>x</v>
          </cell>
          <cell r="N146" t="str">
            <v>x</v>
          </cell>
          <cell r="O146" t="str">
            <v>x</v>
          </cell>
          <cell r="P146" t="str">
            <v>x</v>
          </cell>
          <cell r="Q146" t="str">
            <v>x</v>
          </cell>
          <cell r="R146" t="str">
            <v>x</v>
          </cell>
          <cell r="S146" t="str">
            <v>x</v>
          </cell>
          <cell r="U146" t="str">
            <v>x</v>
          </cell>
          <cell r="V146" t="str">
            <v>x</v>
          </cell>
          <cell r="W146" t="str">
            <v>x</v>
          </cell>
          <cell r="X146" t="str">
            <v>x</v>
          </cell>
          <cell r="Y146" t="str">
            <v>x</v>
          </cell>
          <cell r="Z146" t="str">
            <v>x</v>
          </cell>
        </row>
        <row r="147">
          <cell r="I147" t="str">
            <v>x</v>
          </cell>
          <cell r="J147" t="str">
            <v>x</v>
          </cell>
          <cell r="K147" t="str">
            <v>x</v>
          </cell>
          <cell r="P147" t="str">
            <v>x</v>
          </cell>
          <cell r="Q147" t="str">
            <v>x</v>
          </cell>
          <cell r="R147" t="str">
            <v>x</v>
          </cell>
          <cell r="W147" t="str">
            <v>x</v>
          </cell>
          <cell r="X147" t="str">
            <v>x</v>
          </cell>
          <cell r="Y147" t="str">
            <v>x</v>
          </cell>
        </row>
        <row r="148">
          <cell r="J148" t="str">
            <v>x</v>
          </cell>
          <cell r="L148" t="str">
            <v>x</v>
          </cell>
          <cell r="Q148" t="str">
            <v>x</v>
          </cell>
          <cell r="S148" t="str">
            <v>x</v>
          </cell>
          <cell r="X148" t="str">
            <v>x</v>
          </cell>
          <cell r="Z148" t="str">
            <v>x</v>
          </cell>
        </row>
        <row r="150">
          <cell r="G150" t="str">
            <v>x</v>
          </cell>
          <cell r="H150" t="str">
            <v>x</v>
          </cell>
          <cell r="I150" t="str">
            <v>x</v>
          </cell>
          <cell r="J150" t="str">
            <v>x</v>
          </cell>
          <cell r="K150" t="str">
            <v>x</v>
          </cell>
          <cell r="L150" t="str">
            <v>x</v>
          </cell>
          <cell r="N150" t="str">
            <v>x</v>
          </cell>
          <cell r="O150" t="str">
            <v>x</v>
          </cell>
          <cell r="P150" t="str">
            <v>x</v>
          </cell>
          <cell r="Q150" t="str">
            <v>x</v>
          </cell>
          <cell r="R150" t="str">
            <v>x</v>
          </cell>
          <cell r="S150" t="str">
            <v>x</v>
          </cell>
          <cell r="U150" t="str">
            <v>x</v>
          </cell>
          <cell r="V150" t="str">
            <v>x</v>
          </cell>
          <cell r="W150" t="str">
            <v>x</v>
          </cell>
          <cell r="X150" t="str">
            <v>x</v>
          </cell>
          <cell r="Y150" t="str">
            <v>x</v>
          </cell>
          <cell r="Z150" t="str">
            <v>x</v>
          </cell>
        </row>
        <row r="151">
          <cell r="I151" t="str">
            <v>x</v>
          </cell>
          <cell r="J151" t="str">
            <v>x</v>
          </cell>
          <cell r="K151" t="str">
            <v>x</v>
          </cell>
          <cell r="P151" t="str">
            <v>x</v>
          </cell>
          <cell r="Q151" t="str">
            <v>x</v>
          </cell>
          <cell r="R151" t="str">
            <v>x</v>
          </cell>
          <cell r="W151" t="str">
            <v>x</v>
          </cell>
          <cell r="X151" t="str">
            <v>x</v>
          </cell>
          <cell r="Y151" t="str">
            <v>x</v>
          </cell>
        </row>
        <row r="152">
          <cell r="J152" t="str">
            <v>x</v>
          </cell>
          <cell r="L152" t="str">
            <v>x</v>
          </cell>
          <cell r="Q152" t="str">
            <v>x</v>
          </cell>
          <cell r="S152" t="str">
            <v>x</v>
          </cell>
          <cell r="X152" t="str">
            <v>x</v>
          </cell>
          <cell r="Z152" t="str">
            <v>x</v>
          </cell>
        </row>
        <row r="153">
          <cell r="G153" t="str">
            <v>x</v>
          </cell>
          <cell r="H153" t="str">
            <v>x</v>
          </cell>
          <cell r="I153" t="str">
            <v>x</v>
          </cell>
          <cell r="J153" t="str">
            <v>x</v>
          </cell>
          <cell r="K153" t="str">
            <v>x</v>
          </cell>
          <cell r="L153" t="str">
            <v>x</v>
          </cell>
          <cell r="N153" t="str">
            <v>x</v>
          </cell>
          <cell r="O153" t="str">
            <v>x</v>
          </cell>
          <cell r="P153" t="str">
            <v>x</v>
          </cell>
          <cell r="Q153" t="str">
            <v>x</v>
          </cell>
          <cell r="R153" t="str">
            <v>x</v>
          </cell>
          <cell r="S153" t="str">
            <v>x</v>
          </cell>
          <cell r="U153" t="str">
            <v>x</v>
          </cell>
          <cell r="V153" t="str">
            <v>x</v>
          </cell>
          <cell r="W153" t="str">
            <v>x</v>
          </cell>
          <cell r="X153" t="str">
            <v>x</v>
          </cell>
          <cell r="Y153" t="str">
            <v>x</v>
          </cell>
          <cell r="Z153" t="str">
            <v>x</v>
          </cell>
        </row>
        <row r="154">
          <cell r="I154" t="str">
            <v>x</v>
          </cell>
          <cell r="J154" t="str">
            <v>x</v>
          </cell>
          <cell r="K154" t="str">
            <v>x</v>
          </cell>
          <cell r="P154" t="str">
            <v>x</v>
          </cell>
          <cell r="Q154" t="str">
            <v>x</v>
          </cell>
          <cell r="R154" t="str">
            <v>x</v>
          </cell>
          <cell r="W154" t="str">
            <v>x</v>
          </cell>
          <cell r="X154" t="str">
            <v>x</v>
          </cell>
          <cell r="Y154" t="str">
            <v>x</v>
          </cell>
        </row>
        <row r="155">
          <cell r="J155" t="str">
            <v>x</v>
          </cell>
          <cell r="L155" t="str">
            <v>x</v>
          </cell>
          <cell r="Q155" t="str">
            <v>x</v>
          </cell>
          <cell r="S155" t="str">
            <v>x</v>
          </cell>
          <cell r="X155" t="str">
            <v>x</v>
          </cell>
          <cell r="Z155" t="str">
            <v>x</v>
          </cell>
        </row>
        <row r="156">
          <cell r="G156" t="str">
            <v>x</v>
          </cell>
          <cell r="H156" t="str">
            <v>x</v>
          </cell>
          <cell r="I156" t="str">
            <v>x</v>
          </cell>
          <cell r="J156" t="str">
            <v>x</v>
          </cell>
          <cell r="K156" t="str">
            <v>x</v>
          </cell>
          <cell r="L156" t="str">
            <v>x</v>
          </cell>
          <cell r="N156" t="str">
            <v>x</v>
          </cell>
          <cell r="O156" t="str">
            <v>x</v>
          </cell>
          <cell r="P156" t="str">
            <v>x</v>
          </cell>
          <cell r="Q156" t="str">
            <v>x</v>
          </cell>
          <cell r="R156" t="str">
            <v>x</v>
          </cell>
          <cell r="S156" t="str">
            <v>x</v>
          </cell>
          <cell r="U156" t="str">
            <v>x</v>
          </cell>
          <cell r="V156" t="str">
            <v>x</v>
          </cell>
          <cell r="W156" t="str">
            <v>x</v>
          </cell>
          <cell r="X156" t="str">
            <v>x</v>
          </cell>
          <cell r="Y156" t="str">
            <v>x</v>
          </cell>
          <cell r="Z156" t="str">
            <v>x</v>
          </cell>
        </row>
        <row r="157">
          <cell r="I157" t="str">
            <v>x</v>
          </cell>
          <cell r="J157" t="str">
            <v>x</v>
          </cell>
          <cell r="K157" t="str">
            <v>x</v>
          </cell>
          <cell r="P157" t="str">
            <v>x</v>
          </cell>
          <cell r="Q157" t="str">
            <v>x</v>
          </cell>
          <cell r="R157" t="str">
            <v>x</v>
          </cell>
          <cell r="W157" t="str">
            <v>x</v>
          </cell>
          <cell r="X157" t="str">
            <v>x</v>
          </cell>
          <cell r="Y157" t="str">
            <v>x</v>
          </cell>
        </row>
        <row r="158">
          <cell r="J158" t="str">
            <v>x</v>
          </cell>
          <cell r="L158" t="str">
            <v>x</v>
          </cell>
          <cell r="Q158" t="str">
            <v>x</v>
          </cell>
          <cell r="S158" t="str">
            <v>x</v>
          </cell>
          <cell r="X158" t="str">
            <v>x</v>
          </cell>
          <cell r="Z158" t="str">
            <v>x</v>
          </cell>
        </row>
        <row r="160">
          <cell r="I160" t="str">
            <v>x</v>
          </cell>
          <cell r="J160" t="str">
            <v>x</v>
          </cell>
          <cell r="K160" t="str">
            <v>x</v>
          </cell>
          <cell r="P160" t="str">
            <v>x</v>
          </cell>
          <cell r="Q160" t="str">
            <v>x</v>
          </cell>
          <cell r="R160" t="str">
            <v>x</v>
          </cell>
          <cell r="W160" t="str">
            <v>x</v>
          </cell>
          <cell r="X160" t="str">
            <v>x</v>
          </cell>
          <cell r="Y160" t="str">
            <v>x</v>
          </cell>
        </row>
        <row r="161">
          <cell r="J161" t="str">
            <v>x</v>
          </cell>
          <cell r="L161" t="str">
            <v>x</v>
          </cell>
          <cell r="Q161" t="str">
            <v>x</v>
          </cell>
          <cell r="S161" t="str">
            <v>x</v>
          </cell>
          <cell r="X161" t="str">
            <v>x</v>
          </cell>
          <cell r="Z161" t="str">
            <v>x</v>
          </cell>
        </row>
        <row r="163">
          <cell r="I163" t="str">
            <v>x</v>
          </cell>
          <cell r="J163" t="str">
            <v>x</v>
          </cell>
          <cell r="K163" t="str">
            <v>x</v>
          </cell>
          <cell r="P163" t="str">
            <v>x</v>
          </cell>
          <cell r="Q163" t="str">
            <v>x</v>
          </cell>
          <cell r="R163" t="str">
            <v>x</v>
          </cell>
          <cell r="W163" t="str">
            <v>x</v>
          </cell>
          <cell r="X163" t="str">
            <v>x</v>
          </cell>
          <cell r="Y163" t="str">
            <v>x</v>
          </cell>
        </row>
        <row r="164">
          <cell r="K164" t="str">
            <v>x</v>
          </cell>
          <cell r="L164" t="str">
            <v>x</v>
          </cell>
          <cell r="R164" t="str">
            <v>x</v>
          </cell>
          <cell r="S164" t="str">
            <v>x</v>
          </cell>
          <cell r="Y164" t="str">
            <v>x</v>
          </cell>
          <cell r="Z164" t="str">
            <v>x</v>
          </cell>
        </row>
        <row r="166">
          <cell r="G166" t="str">
            <v>x</v>
          </cell>
          <cell r="H166" t="str">
            <v>x</v>
          </cell>
          <cell r="I166" t="str">
            <v>x</v>
          </cell>
          <cell r="J166" t="str">
            <v>x</v>
          </cell>
          <cell r="K166" t="str">
            <v>x</v>
          </cell>
          <cell r="L166" t="str">
            <v>x</v>
          </cell>
          <cell r="N166" t="str">
            <v>x</v>
          </cell>
          <cell r="O166" t="str">
            <v>x</v>
          </cell>
          <cell r="P166" t="str">
            <v>x</v>
          </cell>
          <cell r="Q166" t="str">
            <v>x</v>
          </cell>
          <cell r="R166" t="str">
            <v>x</v>
          </cell>
          <cell r="S166" t="str">
            <v>x</v>
          </cell>
          <cell r="U166" t="str">
            <v>x</v>
          </cell>
          <cell r="V166" t="str">
            <v>x</v>
          </cell>
          <cell r="W166" t="str">
            <v>x</v>
          </cell>
          <cell r="X166" t="str">
            <v>x</v>
          </cell>
          <cell r="Y166" t="str">
            <v>x</v>
          </cell>
          <cell r="Z166" t="str">
            <v>x</v>
          </cell>
        </row>
        <row r="167">
          <cell r="I167" t="str">
            <v>x</v>
          </cell>
          <cell r="J167" t="str">
            <v>x</v>
          </cell>
          <cell r="K167" t="str">
            <v>x</v>
          </cell>
          <cell r="P167" t="str">
            <v>x</v>
          </cell>
          <cell r="Q167" t="str">
            <v>x</v>
          </cell>
          <cell r="R167" t="str">
            <v>x</v>
          </cell>
          <cell r="W167" t="str">
            <v>x</v>
          </cell>
          <cell r="X167" t="str">
            <v>x</v>
          </cell>
          <cell r="Y167" t="str">
            <v>x</v>
          </cell>
        </row>
        <row r="168">
          <cell r="I168" t="str">
            <v>x</v>
          </cell>
          <cell r="J168" t="str">
            <v>x</v>
          </cell>
          <cell r="K168" t="str">
            <v>x</v>
          </cell>
          <cell r="P168" t="str">
            <v>x</v>
          </cell>
          <cell r="Q168" t="str">
            <v>x</v>
          </cell>
          <cell r="R168" t="str">
            <v>x</v>
          </cell>
          <cell r="W168" t="str">
            <v>x</v>
          </cell>
          <cell r="X168" t="str">
            <v>x</v>
          </cell>
          <cell r="Y168" t="str">
            <v>x</v>
          </cell>
        </row>
        <row r="169">
          <cell r="I169" t="str">
            <v>x</v>
          </cell>
          <cell r="J169" t="str">
            <v>x</v>
          </cell>
          <cell r="K169" t="str">
            <v>x</v>
          </cell>
          <cell r="P169" t="str">
            <v>x</v>
          </cell>
          <cell r="Q169" t="str">
            <v>x</v>
          </cell>
          <cell r="R169" t="str">
            <v>x</v>
          </cell>
          <cell r="W169" t="str">
            <v>x</v>
          </cell>
          <cell r="X169" t="str">
            <v>x</v>
          </cell>
          <cell r="Y169" t="str">
            <v>x</v>
          </cell>
        </row>
        <row r="171">
          <cell r="G171" t="str">
            <v>x</v>
          </cell>
          <cell r="H171" t="str">
            <v>x</v>
          </cell>
          <cell r="I171" t="str">
            <v>x</v>
          </cell>
          <cell r="J171" t="str">
            <v>x</v>
          </cell>
          <cell r="K171" t="str">
            <v>x</v>
          </cell>
          <cell r="L171" t="str">
            <v>x</v>
          </cell>
          <cell r="N171" t="str">
            <v>x</v>
          </cell>
          <cell r="O171" t="str">
            <v>x</v>
          </cell>
          <cell r="P171" t="str">
            <v>x</v>
          </cell>
          <cell r="Q171" t="str">
            <v>x</v>
          </cell>
          <cell r="R171" t="str">
            <v>x</v>
          </cell>
          <cell r="S171" t="str">
            <v>x</v>
          </cell>
          <cell r="U171" t="str">
            <v>x</v>
          </cell>
          <cell r="V171" t="str">
            <v>x</v>
          </cell>
          <cell r="W171" t="str">
            <v>x</v>
          </cell>
          <cell r="X171" t="str">
            <v>x</v>
          </cell>
          <cell r="Y171" t="str">
            <v>x</v>
          </cell>
          <cell r="Z171" t="str">
            <v>x</v>
          </cell>
        </row>
        <row r="172">
          <cell r="I172" t="str">
            <v>x</v>
          </cell>
          <cell r="J172" t="str">
            <v>x</v>
          </cell>
          <cell r="K172" t="str">
            <v>x</v>
          </cell>
          <cell r="P172" t="str">
            <v>x</v>
          </cell>
          <cell r="Q172" t="str">
            <v>x</v>
          </cell>
          <cell r="R172" t="str">
            <v>x</v>
          </cell>
          <cell r="W172" t="str">
            <v>x</v>
          </cell>
          <cell r="X172" t="str">
            <v>x</v>
          </cell>
          <cell r="Y172" t="str">
            <v>x</v>
          </cell>
        </row>
        <row r="173">
          <cell r="I173" t="str">
            <v>x</v>
          </cell>
          <cell r="J173" t="str">
            <v>x</v>
          </cell>
          <cell r="K173" t="str">
            <v>x</v>
          </cell>
          <cell r="L173" t="str">
            <v>x</v>
          </cell>
          <cell r="P173" t="str">
            <v>x</v>
          </cell>
          <cell r="Q173" t="str">
            <v>x</v>
          </cell>
          <cell r="R173" t="str">
            <v>x</v>
          </cell>
          <cell r="S173" t="str">
            <v>x</v>
          </cell>
          <cell r="W173" t="str">
            <v>x</v>
          </cell>
          <cell r="X173" t="str">
            <v>x</v>
          </cell>
          <cell r="Y173" t="str">
            <v>x</v>
          </cell>
          <cell r="Z173" t="str">
            <v>x</v>
          </cell>
        </row>
        <row r="174">
          <cell r="J174" t="str">
            <v>x</v>
          </cell>
          <cell r="L174" t="str">
            <v>x</v>
          </cell>
          <cell r="Q174" t="str">
            <v>x</v>
          </cell>
          <cell r="S174" t="str">
            <v>x</v>
          </cell>
          <cell r="X174" t="str">
            <v>x</v>
          </cell>
          <cell r="Z174" t="str">
            <v>x</v>
          </cell>
        </row>
        <row r="175">
          <cell r="J175" t="str">
            <v>x</v>
          </cell>
          <cell r="L175" t="str">
            <v>x</v>
          </cell>
          <cell r="Q175" t="str">
            <v>x</v>
          </cell>
          <cell r="S175" t="str">
            <v>x</v>
          </cell>
          <cell r="X175" t="str">
            <v>x</v>
          </cell>
          <cell r="Z175" t="str">
            <v>x</v>
          </cell>
        </row>
        <row r="176">
          <cell r="K176" t="str">
            <v>x</v>
          </cell>
          <cell r="L176" t="str">
            <v>x</v>
          </cell>
          <cell r="R176" t="str">
            <v>x</v>
          </cell>
          <cell r="S176" t="str">
            <v>x</v>
          </cell>
          <cell r="Y176" t="str">
            <v>x</v>
          </cell>
          <cell r="Z176" t="str">
            <v>x</v>
          </cell>
        </row>
        <row r="177">
          <cell r="G177" t="str">
            <v>x</v>
          </cell>
          <cell r="H177" t="str">
            <v>x</v>
          </cell>
          <cell r="I177" t="str">
            <v>x</v>
          </cell>
          <cell r="J177" t="str">
            <v>x</v>
          </cell>
          <cell r="K177" t="str">
            <v>x</v>
          </cell>
          <cell r="L177" t="str">
            <v>x</v>
          </cell>
          <cell r="N177" t="str">
            <v>x</v>
          </cell>
          <cell r="O177" t="str">
            <v>x</v>
          </cell>
          <cell r="P177" t="str">
            <v>x</v>
          </cell>
          <cell r="Q177" t="str">
            <v>x</v>
          </cell>
          <cell r="R177" t="str">
            <v>x</v>
          </cell>
          <cell r="S177" t="str">
            <v>x</v>
          </cell>
          <cell r="U177" t="str">
            <v>x</v>
          </cell>
          <cell r="V177" t="str">
            <v>x</v>
          </cell>
          <cell r="W177" t="str">
            <v>x</v>
          </cell>
          <cell r="X177" t="str">
            <v>x</v>
          </cell>
          <cell r="Y177" t="str">
            <v>x</v>
          </cell>
          <cell r="Z177" t="str">
            <v>x</v>
          </cell>
        </row>
        <row r="178">
          <cell r="I178" t="str">
            <v>x</v>
          </cell>
          <cell r="J178" t="str">
            <v>x</v>
          </cell>
          <cell r="K178" t="str">
            <v>x</v>
          </cell>
          <cell r="P178" t="str">
            <v>x</v>
          </cell>
          <cell r="Q178" t="str">
            <v>x</v>
          </cell>
          <cell r="R178" t="str">
            <v>x</v>
          </cell>
          <cell r="W178" t="str">
            <v>x</v>
          </cell>
          <cell r="X178" t="str">
            <v>x</v>
          </cell>
          <cell r="Y178" t="str">
            <v>x</v>
          </cell>
        </row>
        <row r="193">
          <cell r="I193" t="str">
            <v>x</v>
          </cell>
          <cell r="K193" t="str">
            <v>x</v>
          </cell>
          <cell r="L193" t="str">
            <v>x</v>
          </cell>
          <cell r="P193" t="str">
            <v>x</v>
          </cell>
          <cell r="R193" t="str">
            <v>x</v>
          </cell>
          <cell r="S193" t="str">
            <v>x</v>
          </cell>
          <cell r="W193" t="str">
            <v>x</v>
          </cell>
          <cell r="Y193" t="str">
            <v>x</v>
          </cell>
          <cell r="Z193" t="str">
            <v>x</v>
          </cell>
        </row>
        <row r="194">
          <cell r="I194" t="str">
            <v>x</v>
          </cell>
          <cell r="J194" t="str">
            <v>x</v>
          </cell>
          <cell r="L194" t="str">
            <v>x</v>
          </cell>
          <cell r="P194" t="str">
            <v>x</v>
          </cell>
          <cell r="Q194" t="str">
            <v>x</v>
          </cell>
          <cell r="S194" t="str">
            <v>x</v>
          </cell>
          <cell r="W194" t="str">
            <v>x</v>
          </cell>
          <cell r="X194" t="str">
            <v>x</v>
          </cell>
          <cell r="Z194" t="str">
            <v>x</v>
          </cell>
        </row>
        <row r="195">
          <cell r="I195" t="str">
            <v>x</v>
          </cell>
          <cell r="K195" t="str">
            <v>x</v>
          </cell>
          <cell r="L195" t="str">
            <v>x</v>
          </cell>
          <cell r="P195" t="str">
            <v>x</v>
          </cell>
          <cell r="R195" t="str">
            <v>x</v>
          </cell>
          <cell r="S195" t="str">
            <v>x</v>
          </cell>
          <cell r="W195" t="str">
            <v>x</v>
          </cell>
          <cell r="Y195" t="str">
            <v>x</v>
          </cell>
          <cell r="Z195" t="str">
            <v>x</v>
          </cell>
        </row>
        <row r="196">
          <cell r="I196" t="str">
            <v>x</v>
          </cell>
          <cell r="K196" t="str">
            <v>x</v>
          </cell>
          <cell r="L196" t="str">
            <v>x</v>
          </cell>
          <cell r="P196" t="str">
            <v>x</v>
          </cell>
          <cell r="R196" t="str">
            <v>x</v>
          </cell>
          <cell r="S196" t="str">
            <v>x</v>
          </cell>
          <cell r="W196" t="str">
            <v>x</v>
          </cell>
          <cell r="Y196" t="str">
            <v>x</v>
          </cell>
          <cell r="Z196" t="str">
            <v>x</v>
          </cell>
        </row>
        <row r="199">
          <cell r="G199" t="str">
            <v>x</v>
          </cell>
          <cell r="H199" t="str">
            <v>x</v>
          </cell>
          <cell r="I199" t="str">
            <v>x</v>
          </cell>
          <cell r="J199" t="str">
            <v>x</v>
          </cell>
          <cell r="K199" t="str">
            <v>x</v>
          </cell>
          <cell r="L199" t="str">
            <v>x</v>
          </cell>
          <cell r="N199" t="str">
            <v>x</v>
          </cell>
          <cell r="O199" t="str">
            <v>x</v>
          </cell>
          <cell r="P199" t="str">
            <v>x</v>
          </cell>
          <cell r="Q199" t="str">
            <v>x</v>
          </cell>
          <cell r="R199" t="str">
            <v>x</v>
          </cell>
          <cell r="S199" t="str">
            <v>x</v>
          </cell>
          <cell r="U199" t="str">
            <v>x</v>
          </cell>
          <cell r="V199" t="str">
            <v>x</v>
          </cell>
          <cell r="W199" t="str">
            <v>x</v>
          </cell>
          <cell r="X199" t="str">
            <v>x</v>
          </cell>
          <cell r="Y199" t="str">
            <v>x</v>
          </cell>
          <cell r="Z199" t="str">
            <v>x</v>
          </cell>
        </row>
        <row r="200">
          <cell r="I200" t="str">
            <v>x</v>
          </cell>
          <cell r="J200" t="str">
            <v>x</v>
          </cell>
          <cell r="K200" t="str">
            <v>x</v>
          </cell>
          <cell r="P200" t="str">
            <v>x</v>
          </cell>
          <cell r="Q200" t="str">
            <v>x</v>
          </cell>
          <cell r="R200" t="str">
            <v>x</v>
          </cell>
          <cell r="W200" t="str">
            <v>x</v>
          </cell>
          <cell r="X200" t="str">
            <v>x</v>
          </cell>
          <cell r="Y200" t="str">
            <v>x</v>
          </cell>
        </row>
        <row r="201">
          <cell r="J201" t="str">
            <v>x</v>
          </cell>
          <cell r="L201" t="str">
            <v>x</v>
          </cell>
          <cell r="Q201" t="str">
            <v>x</v>
          </cell>
          <cell r="S201" t="str">
            <v>x</v>
          </cell>
          <cell r="X201" t="str">
            <v>x</v>
          </cell>
          <cell r="Z201" t="str">
            <v>x</v>
          </cell>
        </row>
        <row r="202">
          <cell r="G202" t="str">
            <v>x</v>
          </cell>
          <cell r="H202" t="str">
            <v>x</v>
          </cell>
          <cell r="I202" t="str">
            <v>x</v>
          </cell>
          <cell r="J202" t="str">
            <v>x</v>
          </cell>
          <cell r="K202" t="str">
            <v>x</v>
          </cell>
          <cell r="L202" t="str">
            <v>x</v>
          </cell>
          <cell r="N202" t="str">
            <v>x</v>
          </cell>
          <cell r="O202" t="str">
            <v>x</v>
          </cell>
          <cell r="P202" t="str">
            <v>x</v>
          </cell>
          <cell r="Q202" t="str">
            <v>x</v>
          </cell>
          <cell r="R202" t="str">
            <v>x</v>
          </cell>
          <cell r="S202" t="str">
            <v>x</v>
          </cell>
          <cell r="U202" t="str">
            <v>x</v>
          </cell>
          <cell r="V202" t="str">
            <v>x</v>
          </cell>
          <cell r="W202" t="str">
            <v>x</v>
          </cell>
          <cell r="X202" t="str">
            <v>x</v>
          </cell>
          <cell r="Y202" t="str">
            <v>x</v>
          </cell>
          <cell r="Z202" t="str">
            <v>x</v>
          </cell>
        </row>
        <row r="203">
          <cell r="I203" t="str">
            <v>x</v>
          </cell>
          <cell r="J203" t="str">
            <v>x</v>
          </cell>
          <cell r="K203" t="str">
            <v>x</v>
          </cell>
          <cell r="P203" t="str">
            <v>x</v>
          </cell>
          <cell r="Q203" t="str">
            <v>x</v>
          </cell>
          <cell r="R203" t="str">
            <v>x</v>
          </cell>
          <cell r="W203" t="str">
            <v>x</v>
          </cell>
          <cell r="X203" t="str">
            <v>x</v>
          </cell>
          <cell r="Y203" t="str">
            <v>x</v>
          </cell>
        </row>
        <row r="204">
          <cell r="J204" t="str">
            <v>x</v>
          </cell>
          <cell r="L204" t="str">
            <v>x</v>
          </cell>
          <cell r="Q204" t="str">
            <v>x</v>
          </cell>
          <cell r="S204" t="str">
            <v>x</v>
          </cell>
          <cell r="X204" t="str">
            <v>x</v>
          </cell>
          <cell r="Z204" t="str">
            <v>x</v>
          </cell>
        </row>
        <row r="205">
          <cell r="G205" t="str">
            <v>x</v>
          </cell>
          <cell r="H205" t="str">
            <v>x</v>
          </cell>
          <cell r="I205" t="str">
            <v>x</v>
          </cell>
          <cell r="J205" t="str">
            <v>x</v>
          </cell>
          <cell r="K205" t="str">
            <v>x</v>
          </cell>
          <cell r="L205" t="str">
            <v>x</v>
          </cell>
          <cell r="N205" t="str">
            <v>x</v>
          </cell>
          <cell r="O205" t="str">
            <v>x</v>
          </cell>
          <cell r="P205" t="str">
            <v>x</v>
          </cell>
          <cell r="Q205" t="str">
            <v>x</v>
          </cell>
          <cell r="R205" t="str">
            <v>x</v>
          </cell>
          <cell r="S205" t="str">
            <v>x</v>
          </cell>
          <cell r="U205" t="str">
            <v>x</v>
          </cell>
          <cell r="V205" t="str">
            <v>x</v>
          </cell>
          <cell r="W205" t="str">
            <v>x</v>
          </cell>
          <cell r="X205" t="str">
            <v>x</v>
          </cell>
          <cell r="Y205" t="str">
            <v>x</v>
          </cell>
          <cell r="Z205" t="str">
            <v>x</v>
          </cell>
        </row>
        <row r="206">
          <cell r="I206" t="str">
            <v>x</v>
          </cell>
          <cell r="J206" t="str">
            <v>x</v>
          </cell>
          <cell r="K206" t="str">
            <v>x</v>
          </cell>
          <cell r="P206" t="str">
            <v>x</v>
          </cell>
          <cell r="Q206" t="str">
            <v>x</v>
          </cell>
          <cell r="R206" t="str">
            <v>x</v>
          </cell>
          <cell r="W206" t="str">
            <v>x</v>
          </cell>
          <cell r="X206" t="str">
            <v>x</v>
          </cell>
          <cell r="Y206" t="str">
            <v>x</v>
          </cell>
        </row>
        <row r="207">
          <cell r="J207" t="str">
            <v>x</v>
          </cell>
          <cell r="L207" t="str">
            <v>x</v>
          </cell>
          <cell r="Q207" t="str">
            <v>x</v>
          </cell>
          <cell r="S207" t="str">
            <v>x</v>
          </cell>
          <cell r="X207" t="str">
            <v>x</v>
          </cell>
          <cell r="Z207" t="str">
            <v>x</v>
          </cell>
        </row>
        <row r="209">
          <cell r="G209" t="str">
            <v>x</v>
          </cell>
          <cell r="H209" t="str">
            <v>x</v>
          </cell>
          <cell r="I209" t="str">
            <v>x</v>
          </cell>
          <cell r="J209" t="str">
            <v>x</v>
          </cell>
          <cell r="K209" t="str">
            <v>x</v>
          </cell>
          <cell r="L209" t="str">
            <v>x</v>
          </cell>
          <cell r="N209" t="str">
            <v>x</v>
          </cell>
          <cell r="O209" t="str">
            <v>x</v>
          </cell>
          <cell r="P209" t="str">
            <v>x</v>
          </cell>
          <cell r="Q209" t="str">
            <v>x</v>
          </cell>
          <cell r="R209" t="str">
            <v>x</v>
          </cell>
          <cell r="S209" t="str">
            <v>x</v>
          </cell>
          <cell r="U209" t="str">
            <v>x</v>
          </cell>
          <cell r="V209" t="str">
            <v>x</v>
          </cell>
          <cell r="W209" t="str">
            <v>x</v>
          </cell>
          <cell r="X209" t="str">
            <v>x</v>
          </cell>
          <cell r="Y209" t="str">
            <v>x</v>
          </cell>
          <cell r="Z209" t="str">
            <v>x</v>
          </cell>
        </row>
        <row r="210">
          <cell r="I210" t="str">
            <v>x</v>
          </cell>
          <cell r="J210" t="str">
            <v>x</v>
          </cell>
          <cell r="K210" t="str">
            <v>x</v>
          </cell>
          <cell r="P210" t="str">
            <v>x</v>
          </cell>
          <cell r="Q210" t="str">
            <v>x</v>
          </cell>
          <cell r="R210" t="str">
            <v>x</v>
          </cell>
          <cell r="W210" t="str">
            <v>x</v>
          </cell>
          <cell r="X210" t="str">
            <v>x</v>
          </cell>
          <cell r="Y210" t="str">
            <v>x</v>
          </cell>
        </row>
        <row r="211">
          <cell r="J211" t="str">
            <v>x</v>
          </cell>
          <cell r="L211" t="str">
            <v>x</v>
          </cell>
          <cell r="Q211" t="str">
            <v>x</v>
          </cell>
          <cell r="S211" t="str">
            <v>x</v>
          </cell>
          <cell r="X211" t="str">
            <v>x</v>
          </cell>
          <cell r="Z211" t="str">
            <v>x</v>
          </cell>
        </row>
        <row r="212">
          <cell r="G212" t="str">
            <v>x</v>
          </cell>
          <cell r="H212" t="str">
            <v>x</v>
          </cell>
          <cell r="I212" t="str">
            <v>x</v>
          </cell>
          <cell r="J212" t="str">
            <v>x</v>
          </cell>
          <cell r="K212" t="str">
            <v>x</v>
          </cell>
          <cell r="L212" t="str">
            <v>x</v>
          </cell>
          <cell r="N212" t="str">
            <v>x</v>
          </cell>
          <cell r="O212" t="str">
            <v>x</v>
          </cell>
          <cell r="P212" t="str">
            <v>x</v>
          </cell>
          <cell r="Q212" t="str">
            <v>x</v>
          </cell>
          <cell r="R212" t="str">
            <v>x</v>
          </cell>
          <cell r="S212" t="str">
            <v>x</v>
          </cell>
          <cell r="U212" t="str">
            <v>x</v>
          </cell>
          <cell r="V212" t="str">
            <v>x</v>
          </cell>
          <cell r="W212" t="str">
            <v>x</v>
          </cell>
          <cell r="X212" t="str">
            <v>x</v>
          </cell>
          <cell r="Y212" t="str">
            <v>x</v>
          </cell>
          <cell r="Z212" t="str">
            <v>x</v>
          </cell>
        </row>
        <row r="213">
          <cell r="I213" t="str">
            <v>x</v>
          </cell>
          <cell r="J213" t="str">
            <v>x</v>
          </cell>
          <cell r="K213" t="str">
            <v>x</v>
          </cell>
          <cell r="P213" t="str">
            <v>x</v>
          </cell>
          <cell r="Q213" t="str">
            <v>x</v>
          </cell>
          <cell r="R213" t="str">
            <v>x</v>
          </cell>
          <cell r="W213" t="str">
            <v>x</v>
          </cell>
          <cell r="X213" t="str">
            <v>x</v>
          </cell>
          <cell r="Y213" t="str">
            <v>x</v>
          </cell>
        </row>
        <row r="214">
          <cell r="J214" t="str">
            <v>x</v>
          </cell>
          <cell r="L214" t="str">
            <v>x</v>
          </cell>
          <cell r="Q214" t="str">
            <v>x</v>
          </cell>
          <cell r="S214" t="str">
            <v>x</v>
          </cell>
          <cell r="X214" t="str">
            <v>x</v>
          </cell>
          <cell r="Z214" t="str">
            <v>x</v>
          </cell>
        </row>
        <row r="215">
          <cell r="G215" t="str">
            <v>x</v>
          </cell>
          <cell r="H215" t="str">
            <v>x</v>
          </cell>
          <cell r="I215" t="str">
            <v>x</v>
          </cell>
          <cell r="J215" t="str">
            <v>x</v>
          </cell>
          <cell r="K215" t="str">
            <v>x</v>
          </cell>
          <cell r="L215" t="str">
            <v>x</v>
          </cell>
          <cell r="N215" t="str">
            <v>x</v>
          </cell>
          <cell r="O215" t="str">
            <v>x</v>
          </cell>
          <cell r="P215" t="str">
            <v>x</v>
          </cell>
          <cell r="Q215" t="str">
            <v>x</v>
          </cell>
          <cell r="R215" t="str">
            <v>x</v>
          </cell>
          <cell r="S215" t="str">
            <v>x</v>
          </cell>
          <cell r="U215" t="str">
            <v>x</v>
          </cell>
          <cell r="V215" t="str">
            <v>x</v>
          </cell>
          <cell r="W215" t="str">
            <v>x</v>
          </cell>
          <cell r="X215" t="str">
            <v>x</v>
          </cell>
          <cell r="Y215" t="str">
            <v>x</v>
          </cell>
          <cell r="Z215" t="str">
            <v>x</v>
          </cell>
        </row>
        <row r="216">
          <cell r="I216" t="str">
            <v>x</v>
          </cell>
          <cell r="J216" t="str">
            <v>x</v>
          </cell>
          <cell r="K216" t="str">
            <v>x</v>
          </cell>
          <cell r="P216" t="str">
            <v>x</v>
          </cell>
          <cell r="Q216" t="str">
            <v>x</v>
          </cell>
          <cell r="R216" t="str">
            <v>x</v>
          </cell>
          <cell r="W216" t="str">
            <v>x</v>
          </cell>
          <cell r="X216" t="str">
            <v>x</v>
          </cell>
          <cell r="Y216" t="str">
            <v>x</v>
          </cell>
        </row>
        <row r="217">
          <cell r="J217" t="str">
            <v>x</v>
          </cell>
          <cell r="L217" t="str">
            <v>x</v>
          </cell>
          <cell r="Q217" t="str">
            <v>x</v>
          </cell>
          <cell r="S217" t="str">
            <v>x</v>
          </cell>
          <cell r="X217" t="str">
            <v>x</v>
          </cell>
          <cell r="Z217" t="str">
            <v>x</v>
          </cell>
        </row>
        <row r="219">
          <cell r="I219" t="str">
            <v>x</v>
          </cell>
          <cell r="J219" t="str">
            <v>x</v>
          </cell>
          <cell r="K219" t="str">
            <v>x</v>
          </cell>
          <cell r="P219" t="str">
            <v>x</v>
          </cell>
          <cell r="Q219" t="str">
            <v>x</v>
          </cell>
          <cell r="R219" t="str">
            <v>x</v>
          </cell>
          <cell r="W219" t="str">
            <v>x</v>
          </cell>
          <cell r="X219" t="str">
            <v>x</v>
          </cell>
          <cell r="Y219" t="str">
            <v>x</v>
          </cell>
        </row>
        <row r="220">
          <cell r="J220" t="str">
            <v>x</v>
          </cell>
          <cell r="L220" t="str">
            <v>x</v>
          </cell>
          <cell r="Q220" t="str">
            <v>x</v>
          </cell>
          <cell r="S220" t="str">
            <v>x</v>
          </cell>
          <cell r="X220" t="str">
            <v>x</v>
          </cell>
          <cell r="Z220" t="str">
            <v>x</v>
          </cell>
        </row>
        <row r="222">
          <cell r="I222" t="str">
            <v>x</v>
          </cell>
          <cell r="J222" t="str">
            <v>x</v>
          </cell>
          <cell r="K222" t="str">
            <v>x</v>
          </cell>
          <cell r="P222" t="str">
            <v>x</v>
          </cell>
          <cell r="Q222" t="str">
            <v>x</v>
          </cell>
          <cell r="R222" t="str">
            <v>x</v>
          </cell>
          <cell r="W222" t="str">
            <v>x</v>
          </cell>
          <cell r="X222" t="str">
            <v>x</v>
          </cell>
          <cell r="Y222" t="str">
            <v>x</v>
          </cell>
        </row>
        <row r="223">
          <cell r="K223" t="str">
            <v>x</v>
          </cell>
          <cell r="L223" t="str">
            <v>x</v>
          </cell>
          <cell r="R223" t="str">
            <v>x</v>
          </cell>
          <cell r="S223" t="str">
            <v>x</v>
          </cell>
          <cell r="Y223" t="str">
            <v>x</v>
          </cell>
          <cell r="Z223" t="str">
            <v>x</v>
          </cell>
        </row>
        <row r="225">
          <cell r="G225" t="str">
            <v>x</v>
          </cell>
          <cell r="H225" t="str">
            <v>x</v>
          </cell>
          <cell r="I225" t="str">
            <v>x</v>
          </cell>
          <cell r="J225" t="str">
            <v>x</v>
          </cell>
          <cell r="K225" t="str">
            <v>x</v>
          </cell>
          <cell r="L225" t="str">
            <v>x</v>
          </cell>
          <cell r="N225" t="str">
            <v>x</v>
          </cell>
          <cell r="O225" t="str">
            <v>x</v>
          </cell>
          <cell r="P225" t="str">
            <v>x</v>
          </cell>
          <cell r="Q225" t="str">
            <v>x</v>
          </cell>
          <cell r="R225" t="str">
            <v>x</v>
          </cell>
          <cell r="S225" t="str">
            <v>x</v>
          </cell>
          <cell r="U225" t="str">
            <v>x</v>
          </cell>
          <cell r="V225" t="str">
            <v>x</v>
          </cell>
          <cell r="W225" t="str">
            <v>x</v>
          </cell>
          <cell r="X225" t="str">
            <v>x</v>
          </cell>
          <cell r="Y225" t="str">
            <v>x</v>
          </cell>
          <cell r="Z225" t="str">
            <v>x</v>
          </cell>
        </row>
        <row r="226">
          <cell r="I226" t="str">
            <v>x</v>
          </cell>
          <cell r="J226" t="str">
            <v>x</v>
          </cell>
          <cell r="K226" t="str">
            <v>x</v>
          </cell>
          <cell r="P226" t="str">
            <v>x</v>
          </cell>
          <cell r="Q226" t="str">
            <v>x</v>
          </cell>
          <cell r="R226" t="str">
            <v>x</v>
          </cell>
          <cell r="W226" t="str">
            <v>x</v>
          </cell>
          <cell r="X226" t="str">
            <v>x</v>
          </cell>
          <cell r="Y226" t="str">
            <v>x</v>
          </cell>
        </row>
        <row r="227">
          <cell r="I227" t="str">
            <v>x</v>
          </cell>
          <cell r="J227" t="str">
            <v>x</v>
          </cell>
          <cell r="K227" t="str">
            <v>x</v>
          </cell>
          <cell r="P227" t="str">
            <v>x</v>
          </cell>
          <cell r="Q227" t="str">
            <v>x</v>
          </cell>
          <cell r="R227" t="str">
            <v>x</v>
          </cell>
          <cell r="W227" t="str">
            <v>x</v>
          </cell>
          <cell r="X227" t="str">
            <v>x</v>
          </cell>
          <cell r="Y227" t="str">
            <v>x</v>
          </cell>
        </row>
        <row r="228">
          <cell r="I228" t="str">
            <v>x</v>
          </cell>
          <cell r="J228" t="str">
            <v>x</v>
          </cell>
          <cell r="K228" t="str">
            <v>x</v>
          </cell>
          <cell r="P228" t="str">
            <v>x</v>
          </cell>
          <cell r="Q228" t="str">
            <v>x</v>
          </cell>
          <cell r="R228" t="str">
            <v>x</v>
          </cell>
          <cell r="W228" t="str">
            <v>x</v>
          </cell>
          <cell r="X228" t="str">
            <v>x</v>
          </cell>
          <cell r="Y228" t="str">
            <v>x</v>
          </cell>
        </row>
        <row r="230">
          <cell r="G230" t="str">
            <v>x</v>
          </cell>
          <cell r="H230" t="str">
            <v>x</v>
          </cell>
          <cell r="I230" t="str">
            <v>x</v>
          </cell>
          <cell r="J230" t="str">
            <v>x</v>
          </cell>
          <cell r="K230" t="str">
            <v>x</v>
          </cell>
          <cell r="L230" t="str">
            <v>x</v>
          </cell>
          <cell r="N230" t="str">
            <v>x</v>
          </cell>
          <cell r="O230" t="str">
            <v>x</v>
          </cell>
          <cell r="P230" t="str">
            <v>x</v>
          </cell>
          <cell r="Q230" t="str">
            <v>x</v>
          </cell>
          <cell r="R230" t="str">
            <v>x</v>
          </cell>
          <cell r="S230" t="str">
            <v>x</v>
          </cell>
          <cell r="U230" t="str">
            <v>x</v>
          </cell>
          <cell r="V230" t="str">
            <v>x</v>
          </cell>
          <cell r="W230" t="str">
            <v>x</v>
          </cell>
          <cell r="X230" t="str">
            <v>x</v>
          </cell>
          <cell r="Y230" t="str">
            <v>x</v>
          </cell>
          <cell r="Z230" t="str">
            <v>x</v>
          </cell>
        </row>
        <row r="231">
          <cell r="I231" t="str">
            <v>x</v>
          </cell>
          <cell r="J231" t="str">
            <v>x</v>
          </cell>
          <cell r="K231" t="str">
            <v>x</v>
          </cell>
          <cell r="P231" t="str">
            <v>x</v>
          </cell>
          <cell r="Q231" t="str">
            <v>x</v>
          </cell>
          <cell r="R231" t="str">
            <v>x</v>
          </cell>
          <cell r="W231" t="str">
            <v>x</v>
          </cell>
          <cell r="X231" t="str">
            <v>x</v>
          </cell>
          <cell r="Y231" t="str">
            <v>x</v>
          </cell>
        </row>
        <row r="232">
          <cell r="I232" t="str">
            <v>x</v>
          </cell>
          <cell r="J232" t="str">
            <v>x</v>
          </cell>
          <cell r="K232" t="str">
            <v>x</v>
          </cell>
          <cell r="L232" t="str">
            <v>x</v>
          </cell>
          <cell r="P232" t="str">
            <v>x</v>
          </cell>
          <cell r="Q232" t="str">
            <v>x</v>
          </cell>
          <cell r="R232" t="str">
            <v>x</v>
          </cell>
          <cell r="S232" t="str">
            <v>x</v>
          </cell>
          <cell r="W232" t="str">
            <v>x</v>
          </cell>
          <cell r="X232" t="str">
            <v>x</v>
          </cell>
          <cell r="Y232" t="str">
            <v>x</v>
          </cell>
          <cell r="Z232" t="str">
            <v>x</v>
          </cell>
        </row>
        <row r="233">
          <cell r="J233" t="str">
            <v>x</v>
          </cell>
          <cell r="L233" t="str">
            <v>x</v>
          </cell>
          <cell r="Q233" t="str">
            <v>x</v>
          </cell>
          <cell r="S233" t="str">
            <v>x</v>
          </cell>
          <cell r="X233" t="str">
            <v>x</v>
          </cell>
          <cell r="Z233" t="str">
            <v>x</v>
          </cell>
        </row>
        <row r="234">
          <cell r="J234" t="str">
            <v>x</v>
          </cell>
          <cell r="L234" t="str">
            <v>x</v>
          </cell>
          <cell r="Q234" t="str">
            <v>x</v>
          </cell>
          <cell r="S234" t="str">
            <v>x</v>
          </cell>
          <cell r="X234" t="str">
            <v>x</v>
          </cell>
          <cell r="Z234" t="str">
            <v>x</v>
          </cell>
        </row>
        <row r="235">
          <cell r="K235" t="str">
            <v>x</v>
          </cell>
          <cell r="L235" t="str">
            <v>x</v>
          </cell>
          <cell r="R235" t="str">
            <v>x</v>
          </cell>
          <cell r="S235" t="str">
            <v>x</v>
          </cell>
          <cell r="Y235" t="str">
            <v>x</v>
          </cell>
          <cell r="Z235" t="str">
            <v>x</v>
          </cell>
        </row>
        <row r="236">
          <cell r="G236" t="str">
            <v>x</v>
          </cell>
          <cell r="H236" t="str">
            <v>x</v>
          </cell>
          <cell r="I236" t="str">
            <v>x</v>
          </cell>
          <cell r="J236" t="str">
            <v>x</v>
          </cell>
          <cell r="K236" t="str">
            <v>x</v>
          </cell>
          <cell r="L236" t="str">
            <v>x</v>
          </cell>
          <cell r="N236" t="str">
            <v>x</v>
          </cell>
          <cell r="O236" t="str">
            <v>x</v>
          </cell>
          <cell r="P236" t="str">
            <v>x</v>
          </cell>
          <cell r="Q236" t="str">
            <v>x</v>
          </cell>
          <cell r="R236" t="str">
            <v>x</v>
          </cell>
          <cell r="S236" t="str">
            <v>x</v>
          </cell>
          <cell r="U236" t="str">
            <v>x</v>
          </cell>
          <cell r="V236" t="str">
            <v>x</v>
          </cell>
          <cell r="W236" t="str">
            <v>x</v>
          </cell>
          <cell r="X236" t="str">
            <v>x</v>
          </cell>
          <cell r="Y236" t="str">
            <v>x</v>
          </cell>
          <cell r="Z236" t="str">
            <v>x</v>
          </cell>
        </row>
        <row r="237">
          <cell r="I237" t="str">
            <v>x</v>
          </cell>
          <cell r="J237" t="str">
            <v>x</v>
          </cell>
          <cell r="K237" t="str">
            <v>x</v>
          </cell>
          <cell r="P237" t="str">
            <v>x</v>
          </cell>
          <cell r="Q237" t="str">
            <v>x</v>
          </cell>
          <cell r="R237" t="str">
            <v>x</v>
          </cell>
          <cell r="W237" t="str">
            <v>x</v>
          </cell>
          <cell r="X237" t="str">
            <v>x</v>
          </cell>
          <cell r="Y237" t="str">
            <v>x</v>
          </cell>
        </row>
        <row r="254">
          <cell r="I254" t="str">
            <v>x</v>
          </cell>
          <cell r="K254" t="str">
            <v>x</v>
          </cell>
          <cell r="L254" t="str">
            <v>x</v>
          </cell>
          <cell r="P254" t="str">
            <v>x</v>
          </cell>
          <cell r="R254" t="str">
            <v>x</v>
          </cell>
          <cell r="S254" t="str">
            <v>x</v>
          </cell>
          <cell r="W254" t="str">
            <v>x</v>
          </cell>
          <cell r="Y254" t="str">
            <v>x</v>
          </cell>
          <cell r="Z254" t="str">
            <v>x</v>
          </cell>
        </row>
        <row r="255">
          <cell r="I255" t="str">
            <v>x</v>
          </cell>
          <cell r="J255" t="str">
            <v>x</v>
          </cell>
          <cell r="L255" t="str">
            <v>x</v>
          </cell>
          <cell r="P255" t="str">
            <v>x</v>
          </cell>
          <cell r="Q255" t="str">
            <v>x</v>
          </cell>
          <cell r="S255" t="str">
            <v>x</v>
          </cell>
          <cell r="W255" t="str">
            <v>x</v>
          </cell>
          <cell r="X255" t="str">
            <v>x</v>
          </cell>
          <cell r="Z255" t="str">
            <v>x</v>
          </cell>
        </row>
        <row r="256">
          <cell r="I256" t="str">
            <v>x</v>
          </cell>
          <cell r="K256" t="str">
            <v>x</v>
          </cell>
          <cell r="L256" t="str">
            <v>x</v>
          </cell>
          <cell r="P256" t="str">
            <v>x</v>
          </cell>
          <cell r="R256" t="str">
            <v>x</v>
          </cell>
          <cell r="S256" t="str">
            <v>x</v>
          </cell>
          <cell r="W256" t="str">
            <v>x</v>
          </cell>
          <cell r="Y256" t="str">
            <v>x</v>
          </cell>
          <cell r="Z256" t="str">
            <v>x</v>
          </cell>
        </row>
        <row r="257">
          <cell r="I257" t="str">
            <v>x</v>
          </cell>
          <cell r="K257" t="str">
            <v>x</v>
          </cell>
          <cell r="L257" t="str">
            <v>x</v>
          </cell>
          <cell r="P257" t="str">
            <v>x</v>
          </cell>
          <cell r="R257" t="str">
            <v>x</v>
          </cell>
          <cell r="S257" t="str">
            <v>x</v>
          </cell>
          <cell r="W257" t="str">
            <v>x</v>
          </cell>
          <cell r="Y257" t="str">
            <v>x</v>
          </cell>
          <cell r="Z257" t="str">
            <v>x</v>
          </cell>
        </row>
        <row r="260">
          <cell r="G260" t="str">
            <v>x</v>
          </cell>
          <cell r="H260" t="str">
            <v>x</v>
          </cell>
          <cell r="I260" t="str">
            <v>x</v>
          </cell>
          <cell r="J260" t="str">
            <v>x</v>
          </cell>
          <cell r="K260" t="str">
            <v>x</v>
          </cell>
          <cell r="L260" t="str">
            <v>x</v>
          </cell>
          <cell r="N260" t="str">
            <v>x</v>
          </cell>
          <cell r="O260" t="str">
            <v>x</v>
          </cell>
          <cell r="P260" t="str">
            <v>x</v>
          </cell>
          <cell r="Q260" t="str">
            <v>x</v>
          </cell>
          <cell r="R260" t="str">
            <v>x</v>
          </cell>
          <cell r="S260" t="str">
            <v>x</v>
          </cell>
          <cell r="U260" t="str">
            <v>x</v>
          </cell>
          <cell r="V260" t="str">
            <v>x</v>
          </cell>
          <cell r="W260" t="str">
            <v>x</v>
          </cell>
          <cell r="X260" t="str">
            <v>x</v>
          </cell>
          <cell r="Y260" t="str">
            <v>x</v>
          </cell>
          <cell r="Z260" t="str">
            <v>x</v>
          </cell>
        </row>
        <row r="261">
          <cell r="I261" t="str">
            <v>x</v>
          </cell>
          <cell r="J261" t="str">
            <v>x</v>
          </cell>
          <cell r="K261" t="str">
            <v>x</v>
          </cell>
          <cell r="P261" t="str">
            <v>x</v>
          </cell>
          <cell r="Q261" t="str">
            <v>x</v>
          </cell>
          <cell r="R261" t="str">
            <v>x</v>
          </cell>
          <cell r="W261" t="str">
            <v>x</v>
          </cell>
          <cell r="X261" t="str">
            <v>x</v>
          </cell>
          <cell r="Y261" t="str">
            <v>x</v>
          </cell>
        </row>
        <row r="262">
          <cell r="J262" t="str">
            <v>x</v>
          </cell>
          <cell r="L262" t="str">
            <v>x</v>
          </cell>
          <cell r="Q262" t="str">
            <v>x</v>
          </cell>
          <cell r="S262" t="str">
            <v>x</v>
          </cell>
          <cell r="X262" t="str">
            <v>x</v>
          </cell>
          <cell r="Z262" t="str">
            <v>x</v>
          </cell>
        </row>
        <row r="263">
          <cell r="G263" t="str">
            <v>x</v>
          </cell>
          <cell r="H263" t="str">
            <v>x</v>
          </cell>
          <cell r="I263" t="str">
            <v>x</v>
          </cell>
          <cell r="J263" t="str">
            <v>x</v>
          </cell>
          <cell r="K263" t="str">
            <v>x</v>
          </cell>
          <cell r="L263" t="str">
            <v>x</v>
          </cell>
          <cell r="N263" t="str">
            <v>x</v>
          </cell>
          <cell r="O263" t="str">
            <v>x</v>
          </cell>
          <cell r="P263" t="str">
            <v>x</v>
          </cell>
          <cell r="Q263" t="str">
            <v>x</v>
          </cell>
          <cell r="R263" t="str">
            <v>x</v>
          </cell>
          <cell r="S263" t="str">
            <v>x</v>
          </cell>
          <cell r="U263" t="str">
            <v>x</v>
          </cell>
          <cell r="V263" t="str">
            <v>x</v>
          </cell>
          <cell r="W263" t="str">
            <v>x</v>
          </cell>
          <cell r="X263" t="str">
            <v>x</v>
          </cell>
          <cell r="Y263" t="str">
            <v>x</v>
          </cell>
          <cell r="Z263" t="str">
            <v>x</v>
          </cell>
        </row>
        <row r="264">
          <cell r="I264" t="str">
            <v>x</v>
          </cell>
          <cell r="J264" t="str">
            <v>x</v>
          </cell>
          <cell r="K264" t="str">
            <v>x</v>
          </cell>
          <cell r="P264" t="str">
            <v>x</v>
          </cell>
          <cell r="Q264" t="str">
            <v>x</v>
          </cell>
          <cell r="R264" t="str">
            <v>x</v>
          </cell>
          <cell r="W264" t="str">
            <v>x</v>
          </cell>
          <cell r="X264" t="str">
            <v>x</v>
          </cell>
          <cell r="Y264" t="str">
            <v>x</v>
          </cell>
        </row>
        <row r="265">
          <cell r="J265" t="str">
            <v>x</v>
          </cell>
          <cell r="L265" t="str">
            <v>x</v>
          </cell>
          <cell r="Q265" t="str">
            <v>x</v>
          </cell>
          <cell r="S265" t="str">
            <v>x</v>
          </cell>
          <cell r="X265" t="str">
            <v>x</v>
          </cell>
          <cell r="Z265" t="str">
            <v>x</v>
          </cell>
        </row>
        <row r="266">
          <cell r="G266" t="str">
            <v>x</v>
          </cell>
          <cell r="H266" t="str">
            <v>x</v>
          </cell>
          <cell r="I266" t="str">
            <v>x</v>
          </cell>
          <cell r="J266" t="str">
            <v>x</v>
          </cell>
          <cell r="K266" t="str">
            <v>x</v>
          </cell>
          <cell r="L266" t="str">
            <v>x</v>
          </cell>
          <cell r="N266" t="str">
            <v>x</v>
          </cell>
          <cell r="O266" t="str">
            <v>x</v>
          </cell>
          <cell r="P266" t="str">
            <v>x</v>
          </cell>
          <cell r="Q266" t="str">
            <v>x</v>
          </cell>
          <cell r="R266" t="str">
            <v>x</v>
          </cell>
          <cell r="S266" t="str">
            <v>x</v>
          </cell>
          <cell r="U266" t="str">
            <v>x</v>
          </cell>
          <cell r="V266" t="str">
            <v>x</v>
          </cell>
          <cell r="W266" t="str">
            <v>x</v>
          </cell>
          <cell r="X266" t="str">
            <v>x</v>
          </cell>
          <cell r="Y266" t="str">
            <v>x</v>
          </cell>
          <cell r="Z266" t="str">
            <v>x</v>
          </cell>
        </row>
        <row r="267">
          <cell r="I267" t="str">
            <v>x</v>
          </cell>
          <cell r="J267" t="str">
            <v>x</v>
          </cell>
          <cell r="K267" t="str">
            <v>x</v>
          </cell>
          <cell r="P267" t="str">
            <v>x</v>
          </cell>
          <cell r="Q267" t="str">
            <v>x</v>
          </cell>
          <cell r="R267" t="str">
            <v>x</v>
          </cell>
          <cell r="W267" t="str">
            <v>x</v>
          </cell>
          <cell r="X267" t="str">
            <v>x</v>
          </cell>
          <cell r="Y267" t="str">
            <v>x</v>
          </cell>
        </row>
        <row r="268">
          <cell r="J268" t="str">
            <v>x</v>
          </cell>
          <cell r="L268" t="str">
            <v>x</v>
          </cell>
          <cell r="Q268" t="str">
            <v>x</v>
          </cell>
          <cell r="S268" t="str">
            <v>x</v>
          </cell>
          <cell r="X268" t="str">
            <v>x</v>
          </cell>
          <cell r="Z268" t="str">
            <v>x</v>
          </cell>
        </row>
        <row r="270">
          <cell r="G270" t="str">
            <v>x</v>
          </cell>
          <cell r="H270" t="str">
            <v>x</v>
          </cell>
          <cell r="I270" t="str">
            <v>x</v>
          </cell>
          <cell r="J270" t="str">
            <v>x</v>
          </cell>
          <cell r="K270" t="str">
            <v>x</v>
          </cell>
          <cell r="L270" t="str">
            <v>x</v>
          </cell>
          <cell r="N270" t="str">
            <v>x</v>
          </cell>
          <cell r="O270" t="str">
            <v>x</v>
          </cell>
          <cell r="P270" t="str">
            <v>x</v>
          </cell>
          <cell r="Q270" t="str">
            <v>x</v>
          </cell>
          <cell r="R270" t="str">
            <v>x</v>
          </cell>
          <cell r="S270" t="str">
            <v>x</v>
          </cell>
          <cell r="U270" t="str">
            <v>x</v>
          </cell>
          <cell r="V270" t="str">
            <v>x</v>
          </cell>
          <cell r="W270" t="str">
            <v>x</v>
          </cell>
          <cell r="X270" t="str">
            <v>x</v>
          </cell>
          <cell r="Y270" t="str">
            <v>x</v>
          </cell>
          <cell r="Z270" t="str">
            <v>x</v>
          </cell>
        </row>
        <row r="271">
          <cell r="I271" t="str">
            <v>x</v>
          </cell>
          <cell r="J271" t="str">
            <v>x</v>
          </cell>
          <cell r="K271" t="str">
            <v>x</v>
          </cell>
          <cell r="P271" t="str">
            <v>x</v>
          </cell>
          <cell r="Q271" t="str">
            <v>x</v>
          </cell>
          <cell r="R271" t="str">
            <v>x</v>
          </cell>
          <cell r="W271" t="str">
            <v>x</v>
          </cell>
          <cell r="X271" t="str">
            <v>x</v>
          </cell>
          <cell r="Y271" t="str">
            <v>x</v>
          </cell>
        </row>
        <row r="272">
          <cell r="J272" t="str">
            <v>x</v>
          </cell>
          <cell r="L272" t="str">
            <v>x</v>
          </cell>
          <cell r="Q272" t="str">
            <v>x</v>
          </cell>
          <cell r="S272" t="str">
            <v>x</v>
          </cell>
          <cell r="X272" t="str">
            <v>x</v>
          </cell>
          <cell r="Z272" t="str">
            <v>x</v>
          </cell>
        </row>
        <row r="273">
          <cell r="G273" t="str">
            <v>x</v>
          </cell>
          <cell r="H273" t="str">
            <v>x</v>
          </cell>
          <cell r="I273" t="str">
            <v>x</v>
          </cell>
          <cell r="J273" t="str">
            <v>x</v>
          </cell>
          <cell r="K273" t="str">
            <v>x</v>
          </cell>
          <cell r="L273" t="str">
            <v>x</v>
          </cell>
          <cell r="N273" t="str">
            <v>x</v>
          </cell>
          <cell r="O273" t="str">
            <v>x</v>
          </cell>
          <cell r="P273" t="str">
            <v>x</v>
          </cell>
          <cell r="Q273" t="str">
            <v>x</v>
          </cell>
          <cell r="R273" t="str">
            <v>x</v>
          </cell>
          <cell r="S273" t="str">
            <v>x</v>
          </cell>
          <cell r="U273" t="str">
            <v>x</v>
          </cell>
          <cell r="V273" t="str">
            <v>x</v>
          </cell>
          <cell r="W273" t="str">
            <v>x</v>
          </cell>
          <cell r="X273" t="str">
            <v>x</v>
          </cell>
          <cell r="Y273" t="str">
            <v>x</v>
          </cell>
          <cell r="Z273" t="str">
            <v>x</v>
          </cell>
        </row>
        <row r="274">
          <cell r="I274" t="str">
            <v>x</v>
          </cell>
          <cell r="J274" t="str">
            <v>x</v>
          </cell>
          <cell r="K274" t="str">
            <v>x</v>
          </cell>
          <cell r="P274" t="str">
            <v>x</v>
          </cell>
          <cell r="Q274" t="str">
            <v>x</v>
          </cell>
          <cell r="R274" t="str">
            <v>x</v>
          </cell>
          <cell r="W274" t="str">
            <v>x</v>
          </cell>
          <cell r="X274" t="str">
            <v>x</v>
          </cell>
          <cell r="Y274" t="str">
            <v>x</v>
          </cell>
        </row>
        <row r="275">
          <cell r="J275" t="str">
            <v>x</v>
          </cell>
          <cell r="L275" t="str">
            <v>x</v>
          </cell>
          <cell r="Q275" t="str">
            <v>x</v>
          </cell>
          <cell r="S275" t="str">
            <v>x</v>
          </cell>
          <cell r="X275" t="str">
            <v>x</v>
          </cell>
          <cell r="Z275" t="str">
            <v>x</v>
          </cell>
        </row>
        <row r="276">
          <cell r="G276" t="str">
            <v>x</v>
          </cell>
          <cell r="H276" t="str">
            <v>x</v>
          </cell>
          <cell r="I276" t="str">
            <v>x</v>
          </cell>
          <cell r="J276" t="str">
            <v>x</v>
          </cell>
          <cell r="K276" t="str">
            <v>x</v>
          </cell>
          <cell r="L276" t="str">
            <v>x</v>
          </cell>
          <cell r="N276" t="str">
            <v>x</v>
          </cell>
          <cell r="O276" t="str">
            <v>x</v>
          </cell>
          <cell r="P276" t="str">
            <v>x</v>
          </cell>
          <cell r="Q276" t="str">
            <v>x</v>
          </cell>
          <cell r="R276" t="str">
            <v>x</v>
          </cell>
          <cell r="S276" t="str">
            <v>x</v>
          </cell>
          <cell r="U276" t="str">
            <v>x</v>
          </cell>
          <cell r="V276" t="str">
            <v>x</v>
          </cell>
          <cell r="W276" t="str">
            <v>x</v>
          </cell>
          <cell r="X276" t="str">
            <v>x</v>
          </cell>
          <cell r="Y276" t="str">
            <v>x</v>
          </cell>
          <cell r="Z276" t="str">
            <v>x</v>
          </cell>
        </row>
        <row r="277">
          <cell r="I277" t="str">
            <v>x</v>
          </cell>
          <cell r="J277" t="str">
            <v>x</v>
          </cell>
          <cell r="K277" t="str">
            <v>x</v>
          </cell>
          <cell r="P277" t="str">
            <v>x</v>
          </cell>
          <cell r="Q277" t="str">
            <v>x</v>
          </cell>
          <cell r="R277" t="str">
            <v>x</v>
          </cell>
          <cell r="W277" t="str">
            <v>x</v>
          </cell>
          <cell r="X277" t="str">
            <v>x</v>
          </cell>
          <cell r="Y277" t="str">
            <v>x</v>
          </cell>
        </row>
        <row r="278">
          <cell r="J278" t="str">
            <v>x</v>
          </cell>
          <cell r="L278" t="str">
            <v>x</v>
          </cell>
          <cell r="Q278" t="str">
            <v>x</v>
          </cell>
          <cell r="S278" t="str">
            <v>x</v>
          </cell>
          <cell r="X278" t="str">
            <v>x</v>
          </cell>
          <cell r="Z278" t="str">
            <v>x</v>
          </cell>
        </row>
        <row r="280">
          <cell r="I280" t="str">
            <v>x</v>
          </cell>
          <cell r="J280" t="str">
            <v>x</v>
          </cell>
          <cell r="K280" t="str">
            <v>x</v>
          </cell>
          <cell r="P280" t="str">
            <v>x</v>
          </cell>
          <cell r="Q280" t="str">
            <v>x</v>
          </cell>
          <cell r="R280" t="str">
            <v>x</v>
          </cell>
          <cell r="W280" t="str">
            <v>x</v>
          </cell>
          <cell r="X280" t="str">
            <v>x</v>
          </cell>
          <cell r="Y280" t="str">
            <v>x</v>
          </cell>
        </row>
        <row r="281">
          <cell r="J281" t="str">
            <v>x</v>
          </cell>
          <cell r="L281" t="str">
            <v>x</v>
          </cell>
          <cell r="Q281" t="str">
            <v>x</v>
          </cell>
          <cell r="S281" t="str">
            <v>x</v>
          </cell>
          <cell r="X281" t="str">
            <v>x</v>
          </cell>
          <cell r="Z281" t="str">
            <v>x</v>
          </cell>
        </row>
        <row r="283">
          <cell r="I283" t="str">
            <v>x</v>
          </cell>
          <cell r="J283" t="str">
            <v>x</v>
          </cell>
          <cell r="K283" t="str">
            <v>x</v>
          </cell>
          <cell r="P283" t="str">
            <v>x</v>
          </cell>
          <cell r="Q283" t="str">
            <v>x</v>
          </cell>
          <cell r="R283" t="str">
            <v>x</v>
          </cell>
          <cell r="W283" t="str">
            <v>x</v>
          </cell>
          <cell r="X283" t="str">
            <v>x</v>
          </cell>
          <cell r="Y283" t="str">
            <v>x</v>
          </cell>
        </row>
        <row r="284">
          <cell r="K284" t="str">
            <v>x</v>
          </cell>
          <cell r="L284" t="str">
            <v>x</v>
          </cell>
          <cell r="R284" t="str">
            <v>x</v>
          </cell>
          <cell r="S284" t="str">
            <v>x</v>
          </cell>
          <cell r="Y284" t="str">
            <v>x</v>
          </cell>
          <cell r="Z284" t="str">
            <v>x</v>
          </cell>
        </row>
        <row r="286">
          <cell r="G286" t="str">
            <v>x</v>
          </cell>
          <cell r="H286" t="str">
            <v>x</v>
          </cell>
          <cell r="I286" t="str">
            <v>x</v>
          </cell>
          <cell r="J286" t="str">
            <v>x</v>
          </cell>
          <cell r="K286" t="str">
            <v>x</v>
          </cell>
          <cell r="L286" t="str">
            <v>x</v>
          </cell>
          <cell r="N286" t="str">
            <v>x</v>
          </cell>
          <cell r="O286" t="str">
            <v>x</v>
          </cell>
          <cell r="P286" t="str">
            <v>x</v>
          </cell>
          <cell r="Q286" t="str">
            <v>x</v>
          </cell>
          <cell r="R286" t="str">
            <v>x</v>
          </cell>
          <cell r="S286" t="str">
            <v>x</v>
          </cell>
          <cell r="U286" t="str">
            <v>x</v>
          </cell>
          <cell r="V286" t="str">
            <v>x</v>
          </cell>
          <cell r="W286" t="str">
            <v>x</v>
          </cell>
          <cell r="X286" t="str">
            <v>x</v>
          </cell>
          <cell r="Y286" t="str">
            <v>x</v>
          </cell>
          <cell r="Z286" t="str">
            <v>x</v>
          </cell>
        </row>
        <row r="287">
          <cell r="I287" t="str">
            <v>x</v>
          </cell>
          <cell r="J287" t="str">
            <v>x</v>
          </cell>
          <cell r="K287" t="str">
            <v>x</v>
          </cell>
          <cell r="P287" t="str">
            <v>x</v>
          </cell>
          <cell r="Q287" t="str">
            <v>x</v>
          </cell>
          <cell r="R287" t="str">
            <v>x</v>
          </cell>
          <cell r="W287" t="str">
            <v>x</v>
          </cell>
          <cell r="X287" t="str">
            <v>x</v>
          </cell>
          <cell r="Y287" t="str">
            <v>x</v>
          </cell>
        </row>
        <row r="288">
          <cell r="I288" t="str">
            <v>x</v>
          </cell>
          <cell r="J288" t="str">
            <v>x</v>
          </cell>
          <cell r="K288" t="str">
            <v>x</v>
          </cell>
          <cell r="P288" t="str">
            <v>x</v>
          </cell>
          <cell r="Q288" t="str">
            <v>x</v>
          </cell>
          <cell r="R288" t="str">
            <v>x</v>
          </cell>
          <cell r="W288" t="str">
            <v>x</v>
          </cell>
          <cell r="X288" t="str">
            <v>x</v>
          </cell>
          <cell r="Y288" t="str">
            <v>x</v>
          </cell>
        </row>
        <row r="289">
          <cell r="I289" t="str">
            <v>x</v>
          </cell>
          <cell r="J289" t="str">
            <v>x</v>
          </cell>
          <cell r="K289" t="str">
            <v>x</v>
          </cell>
          <cell r="P289" t="str">
            <v>x</v>
          </cell>
          <cell r="Q289" t="str">
            <v>x</v>
          </cell>
          <cell r="R289" t="str">
            <v>x</v>
          </cell>
          <cell r="W289" t="str">
            <v>x</v>
          </cell>
          <cell r="X289" t="str">
            <v>x</v>
          </cell>
          <cell r="Y289" t="str">
            <v>x</v>
          </cell>
        </row>
        <row r="291">
          <cell r="G291" t="str">
            <v>x</v>
          </cell>
          <cell r="H291" t="str">
            <v>x</v>
          </cell>
          <cell r="I291" t="str">
            <v>x</v>
          </cell>
          <cell r="J291" t="str">
            <v>x</v>
          </cell>
          <cell r="K291" t="str">
            <v>x</v>
          </cell>
          <cell r="L291" t="str">
            <v>x</v>
          </cell>
          <cell r="N291" t="str">
            <v>x</v>
          </cell>
          <cell r="O291" t="str">
            <v>x</v>
          </cell>
          <cell r="P291" t="str">
            <v>x</v>
          </cell>
          <cell r="Q291" t="str">
            <v>x</v>
          </cell>
          <cell r="R291" t="str">
            <v>x</v>
          </cell>
          <cell r="S291" t="str">
            <v>x</v>
          </cell>
          <cell r="U291" t="str">
            <v>x</v>
          </cell>
          <cell r="V291" t="str">
            <v>x</v>
          </cell>
          <cell r="W291" t="str">
            <v>x</v>
          </cell>
          <cell r="X291" t="str">
            <v>x</v>
          </cell>
          <cell r="Y291" t="str">
            <v>x</v>
          </cell>
          <cell r="Z291" t="str">
            <v>x</v>
          </cell>
        </row>
        <row r="292">
          <cell r="I292" t="str">
            <v>x</v>
          </cell>
          <cell r="J292" t="str">
            <v>x</v>
          </cell>
          <cell r="K292" t="str">
            <v>x</v>
          </cell>
          <cell r="P292" t="str">
            <v>x</v>
          </cell>
          <cell r="Q292" t="str">
            <v>x</v>
          </cell>
          <cell r="R292" t="str">
            <v>x</v>
          </cell>
          <cell r="W292" t="str">
            <v>x</v>
          </cell>
          <cell r="X292" t="str">
            <v>x</v>
          </cell>
          <cell r="Y292" t="str">
            <v>x</v>
          </cell>
        </row>
        <row r="293">
          <cell r="I293" t="str">
            <v>x</v>
          </cell>
          <cell r="J293" t="str">
            <v>x</v>
          </cell>
          <cell r="K293" t="str">
            <v>x</v>
          </cell>
          <cell r="L293" t="str">
            <v>x</v>
          </cell>
          <cell r="P293" t="str">
            <v>x</v>
          </cell>
          <cell r="Q293" t="str">
            <v>x</v>
          </cell>
          <cell r="R293" t="str">
            <v>x</v>
          </cell>
          <cell r="S293" t="str">
            <v>x</v>
          </cell>
          <cell r="W293" t="str">
            <v>x</v>
          </cell>
          <cell r="X293" t="str">
            <v>x</v>
          </cell>
          <cell r="Y293" t="str">
            <v>x</v>
          </cell>
          <cell r="Z293" t="str">
            <v>x</v>
          </cell>
        </row>
        <row r="294">
          <cell r="J294" t="str">
            <v>x</v>
          </cell>
          <cell r="L294" t="str">
            <v>x</v>
          </cell>
          <cell r="Q294" t="str">
            <v>x</v>
          </cell>
          <cell r="S294" t="str">
            <v>x</v>
          </cell>
          <cell r="X294" t="str">
            <v>x</v>
          </cell>
          <cell r="Z294" t="str">
            <v>x</v>
          </cell>
        </row>
        <row r="295">
          <cell r="J295" t="str">
            <v>x</v>
          </cell>
          <cell r="L295" t="str">
            <v>x</v>
          </cell>
          <cell r="Q295" t="str">
            <v>x</v>
          </cell>
          <cell r="S295" t="str">
            <v>x</v>
          </cell>
          <cell r="X295" t="str">
            <v>x</v>
          </cell>
          <cell r="Z295" t="str">
            <v>x</v>
          </cell>
        </row>
        <row r="296">
          <cell r="K296" t="str">
            <v>x</v>
          </cell>
          <cell r="L296" t="str">
            <v>x</v>
          </cell>
          <cell r="R296" t="str">
            <v>x</v>
          </cell>
          <cell r="S296" t="str">
            <v>x</v>
          </cell>
          <cell r="Y296" t="str">
            <v>x</v>
          </cell>
          <cell r="Z296" t="str">
            <v>x</v>
          </cell>
        </row>
        <row r="297">
          <cell r="G297" t="str">
            <v>x</v>
          </cell>
          <cell r="H297" t="str">
            <v>x</v>
          </cell>
          <cell r="I297" t="str">
            <v>x</v>
          </cell>
          <cell r="J297" t="str">
            <v>x</v>
          </cell>
          <cell r="K297" t="str">
            <v>x</v>
          </cell>
          <cell r="L297" t="str">
            <v>x</v>
          </cell>
          <cell r="N297" t="str">
            <v>x</v>
          </cell>
          <cell r="O297" t="str">
            <v>x</v>
          </cell>
          <cell r="P297" t="str">
            <v>x</v>
          </cell>
          <cell r="Q297" t="str">
            <v>x</v>
          </cell>
          <cell r="R297" t="str">
            <v>x</v>
          </cell>
          <cell r="S297" t="str">
            <v>x</v>
          </cell>
          <cell r="U297" t="str">
            <v>x</v>
          </cell>
          <cell r="V297" t="str">
            <v>x</v>
          </cell>
          <cell r="W297" t="str">
            <v>x</v>
          </cell>
          <cell r="X297" t="str">
            <v>x</v>
          </cell>
          <cell r="Y297" t="str">
            <v>x</v>
          </cell>
          <cell r="Z297" t="str">
            <v>x</v>
          </cell>
        </row>
        <row r="298">
          <cell r="I298" t="str">
            <v>x</v>
          </cell>
          <cell r="J298" t="str">
            <v>x</v>
          </cell>
          <cell r="K298" t="str">
            <v>x</v>
          </cell>
          <cell r="P298" t="str">
            <v>x</v>
          </cell>
          <cell r="Q298" t="str">
            <v>x</v>
          </cell>
          <cell r="R298" t="str">
            <v>x</v>
          </cell>
          <cell r="W298" t="str">
            <v>x</v>
          </cell>
          <cell r="X298" t="str">
            <v>x</v>
          </cell>
          <cell r="Y298" t="str">
            <v>x</v>
          </cell>
        </row>
      </sheetData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З-22"/>
      <sheetName val="УЗ-23"/>
      <sheetName val="УЗ-24"/>
      <sheetName val="УЗ-25"/>
      <sheetName val="УЗ-26"/>
      <sheetName val="УЗ-27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Лист2"/>
      <sheetName val="Лист3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УЗ-21"/>
      <sheetName val="УЗ-21(1кв)"/>
      <sheetName val="УЗ-21(1кв)факт"/>
      <sheetName val="УЗ-21(2кв)"/>
      <sheetName val="УЗ-21(3кв)"/>
      <sheetName val="УЗ-21(4кв)"/>
      <sheetName val="УЗ-22(1кв)"/>
      <sheetName val="УЗ-22(2кв)"/>
      <sheetName val="УЗ-22(3кв)"/>
      <sheetName val="УЗ-22(4кв)"/>
      <sheetName val="УЗ-26 (1)"/>
      <sheetName val="УЗ-26 (2)"/>
      <sheetName val="УЗ-26 (3)"/>
      <sheetName val="УЗ-26 (4)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  <sheetName val="Лист1 (2)"/>
      <sheetName val="УЗ-21 (1полуг 2002)"/>
      <sheetName val="УЗ-21 (1полуг 2003 план)"/>
      <sheetName val="УЗ-21(1полуг2003факт)1"/>
      <sheetName val="УЗ-21 (1полуг 2003 факт)"/>
      <sheetName val="УЗ-22 (1полуг 2002)факт"/>
      <sheetName val="УЗ-22 (1полуг 2003)пл"/>
      <sheetName val="УЗ-22 (1полуг 2003)факт"/>
      <sheetName val="УЗ-23(1 полуг 2002)"/>
      <sheetName val="УЗ-23(1 полуг 2003)пл"/>
      <sheetName val="УЗ-23(1полуг 2003) факт"/>
      <sheetName val="УЗ-26 (1полуг 2002  факт)"/>
      <sheetName val="УЗ-26 (1полуг 2003 план)"/>
      <sheetName val="УЗ-26 (1полуг 2003 факт)"/>
      <sheetName val="_FES"/>
      <sheetName val="расходы - ТБР"/>
      <sheetName val="модель - RAB окончат."/>
      <sheetName val="Индексация"/>
      <sheetName val="НВВ - предложение ок."/>
      <sheetName val="Расх. - предложение ок."/>
      <sheetName val="модель - ТБР "/>
      <sheetName val="Расчет расходов RAB окончат. "/>
      <sheetName val="Покупная энергия RAB"/>
      <sheetName val="Расходы - индексация"/>
      <sheetName val="ПРОГНОЗ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2.1"/>
      <sheetName val="П2.2"/>
      <sheetName val="П1.24"/>
      <sheetName val="П1.25"/>
      <sheetName val="П1.27"/>
      <sheetName val="П1.1"/>
      <sheetName val="П1.2"/>
      <sheetName val="П1.3"/>
      <sheetName val="П1.4"/>
      <sheetName val="П1.5"/>
      <sheetName val="П1.6"/>
      <sheetName val="П1.6а"/>
      <sheetName val="П1.12"/>
      <sheetName val="расчет цены потерь"/>
      <sheetName val="П1.15.3"/>
      <sheetName val="П1.16.3"/>
      <sheetName val="П1.17.3"/>
      <sheetName val="17.1.3"/>
      <sheetName val="18"/>
      <sheetName val="18.2"/>
      <sheetName val="П1.20"/>
      <sheetName val="П1.20.3"/>
      <sheetName val="П1.21.3"/>
      <sheetName val="П1.30"/>
      <sheetName val="другие из прибыли"/>
      <sheetName val="другие затраты с-ст"/>
      <sheetName val="услуги производствен."/>
      <sheetName val="услуги непроизводств."/>
      <sheetName val="поощрение (ДВ)"/>
      <sheetName val="Passcheck"/>
      <sheetName val="% за кредит"/>
      <sheetName val="экология"/>
      <sheetName val="ремонты"/>
      <sheetName val="ФСК"/>
      <sheetName val="ССО_2008"/>
      <sheetName val="ССО_2009"/>
      <sheetName val="материалы"/>
      <sheetName val="хознужды"/>
      <sheetName val="страховые"/>
      <sheetName val="налоги в с-ст"/>
      <sheetName val="НИОКР"/>
      <sheetName val="выпадающие"/>
      <sheetName val="аренда"/>
      <sheetName val="Di2"/>
      <sheetName val="Di"/>
      <sheetName val="1"/>
      <sheetName val="2"/>
      <sheetName val="3"/>
      <sheetName val="4"/>
      <sheetName val="FES"/>
      <sheetName val="Лист"/>
      <sheetName val="навигация"/>
      <sheetName val="Т12"/>
      <sheetName val="Т3"/>
      <sheetName val="Материалы_В"/>
      <sheetName val="Регионы"/>
      <sheetName val="таблицы для расчетов28-04-08_2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>
        <row r="6">
          <cell r="F6">
            <v>45239</v>
          </cell>
          <cell r="G6">
            <v>93657</v>
          </cell>
          <cell r="H6">
            <v>51476</v>
          </cell>
          <cell r="I6">
            <v>126750</v>
          </cell>
        </row>
        <row r="7">
          <cell r="F7">
            <v>202821</v>
          </cell>
          <cell r="G7">
            <v>102668</v>
          </cell>
          <cell r="H7">
            <v>224287</v>
          </cell>
          <cell r="I7">
            <v>144805</v>
          </cell>
        </row>
        <row r="8">
          <cell r="I8">
            <v>85062</v>
          </cell>
        </row>
        <row r="9">
          <cell r="I9">
            <v>4690</v>
          </cell>
        </row>
        <row r="10">
          <cell r="F10">
            <v>248060</v>
          </cell>
          <cell r="G10">
            <v>196325</v>
          </cell>
          <cell r="H10">
            <v>275763</v>
          </cell>
          <cell r="I10">
            <v>361307</v>
          </cell>
        </row>
      </sheetData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справления 30.05.2006"/>
      <sheetName val="Заголовок"/>
      <sheetName val="Содержание"/>
      <sheetName val="3"/>
      <sheetName val="4"/>
      <sheetName val="5"/>
      <sheetName val="6"/>
      <sheetName val="15"/>
      <sheetName val="16"/>
      <sheetName val="17"/>
      <sheetName val="17.1"/>
      <sheetName val="18.2"/>
      <sheetName val="20"/>
      <sheetName val="20.1"/>
      <sheetName val="21.3"/>
      <sheetName val="24"/>
      <sheetName val="25"/>
      <sheetName val="27"/>
      <sheetName val="P2.1"/>
      <sheetName val="P2.2"/>
      <sheetName val="2.3"/>
      <sheetName val="перекрестка"/>
      <sheetName val="Регионы"/>
      <sheetName val="RAB_МСК_от 16.11.2010"/>
      <sheetName val="TDSheet"/>
      <sheetName val="Свод"/>
      <sheetName val="Ф-1 (для АО-энерго)"/>
      <sheetName val="Ф-2 (для АО-энерго)"/>
      <sheetName val="Справочники"/>
      <sheetName val="ИПР 2012"/>
      <sheetName val="ИПР 2012-2017"/>
      <sheetName val="прил. 1.1"/>
      <sheetName val="прил. 1.2 "/>
      <sheetName val="прил. 1.3"/>
      <sheetName val="прил. 1.4"/>
      <sheetName val="прил. 2.2"/>
      <sheetName val="прил. 4.2"/>
      <sheetName val="1.2"/>
      <sheetName val="стадия реализации"/>
      <sheetName val="ввод-вывод"/>
      <sheetName val="2.2_прил."/>
      <sheetName val="2008 -2010"/>
      <sheetName val="ээ"/>
      <sheetName val="СарРС"/>
      <sheetName val="ЭТЛ"/>
      <sheetName val="Добло"/>
      <sheetName val="TEHSHEET"/>
      <sheetName val="0"/>
      <sheetName val="1"/>
      <sheetName val="10"/>
      <sheetName val="11"/>
      <sheetName val="12"/>
      <sheetName val="13"/>
      <sheetName val="14"/>
      <sheetName val="18"/>
      <sheetName val="19"/>
      <sheetName val="2"/>
      <sheetName val="21"/>
      <sheetName val="22"/>
      <sheetName val="23"/>
      <sheetName val="24.1"/>
      <sheetName val="26"/>
      <sheetName val="28"/>
      <sheetName val="29"/>
      <sheetName val="4.1"/>
      <sheetName val="8"/>
      <sheetName val="9"/>
      <sheetName val="исправления_30_05_2006"/>
      <sheetName val="17_1"/>
      <sheetName val="18_2"/>
      <sheetName val="20_1"/>
      <sheetName val="21_3"/>
      <sheetName val="P2_1"/>
      <sheetName val="P2_2"/>
      <sheetName val="2_3"/>
      <sheetName val="RAB_МСК_от_16_11_2010"/>
      <sheetName val="Ф-1_(для_АО-энерго)"/>
      <sheetName val="Ф-2_(для_АО-энерго)"/>
      <sheetName val="ИПР_2012"/>
      <sheetName val="ИПР_2012-2017"/>
      <sheetName val="прил__1_1"/>
      <sheetName val="прил__1_2_"/>
      <sheetName val="прил__1_3"/>
      <sheetName val="прил__1_4"/>
      <sheetName val="прил__2_2"/>
      <sheetName val="прил__4_2"/>
      <sheetName val="1_2"/>
      <sheetName val="стадия_реализации"/>
      <sheetName val="2_2_прил_"/>
      <sheetName val="2008_-2010"/>
    </sheetNames>
    <sheetDataSet>
      <sheetData sheetId="0">
        <row r="10">
          <cell r="D10" t="str">
            <v>Действующая ИПР</v>
          </cell>
        </row>
      </sheetData>
      <sheetData sheetId="1"/>
      <sheetData sheetId="2"/>
      <sheetData sheetId="3"/>
      <sheetData sheetId="4" refreshError="1"/>
      <sheetData sheetId="5">
        <row r="12">
          <cell r="H12">
            <v>124.88</v>
          </cell>
        </row>
      </sheetData>
      <sheetData sheetId="6" refreshError="1"/>
      <sheetData sheetId="7" refreshError="1">
        <row r="10">
          <cell r="B10" t="str">
            <v>БП №1</v>
          </cell>
          <cell r="E10">
            <v>19670</v>
          </cell>
          <cell r="F10">
            <v>14881</v>
          </cell>
          <cell r="G10">
            <v>16229</v>
          </cell>
          <cell r="H10">
            <v>16868</v>
          </cell>
          <cell r="I10">
            <v>22609</v>
          </cell>
        </row>
        <row r="11">
          <cell r="E11">
            <v>9538.7800000000007</v>
          </cell>
          <cell r="F11">
            <v>8269</v>
          </cell>
          <cell r="G11">
            <v>9722.32</v>
          </cell>
          <cell r="H11">
            <v>8795</v>
          </cell>
          <cell r="I11">
            <v>8714</v>
          </cell>
        </row>
        <row r="12">
          <cell r="E12">
            <v>0</v>
          </cell>
          <cell r="F12">
            <v>334</v>
          </cell>
          <cell r="G12">
            <v>7000</v>
          </cell>
          <cell r="H12">
            <v>302</v>
          </cell>
          <cell r="I12">
            <v>4000</v>
          </cell>
        </row>
        <row r="14">
          <cell r="G14">
            <v>1.6240000000000001</v>
          </cell>
          <cell r="H14">
            <v>1.77</v>
          </cell>
          <cell r="I14">
            <v>1.92056</v>
          </cell>
        </row>
        <row r="15">
          <cell r="E15">
            <v>4587</v>
          </cell>
          <cell r="F15">
            <v>4939</v>
          </cell>
          <cell r="G15">
            <v>41599</v>
          </cell>
          <cell r="H15">
            <v>34768</v>
          </cell>
          <cell r="I15">
            <v>42610.5</v>
          </cell>
        </row>
        <row r="16">
          <cell r="G16">
            <v>36320</v>
          </cell>
          <cell r="H16">
            <v>30033</v>
          </cell>
          <cell r="I16">
            <v>37685.5</v>
          </cell>
        </row>
        <row r="17">
          <cell r="E17">
            <v>4587</v>
          </cell>
          <cell r="F17">
            <v>4939</v>
          </cell>
          <cell r="G17">
            <v>5279</v>
          </cell>
          <cell r="H17">
            <v>4735</v>
          </cell>
          <cell r="I17">
            <v>4925</v>
          </cell>
        </row>
        <row r="19">
          <cell r="E19">
            <v>5620</v>
          </cell>
          <cell r="F19">
            <v>5349</v>
          </cell>
          <cell r="G19">
            <v>8609.4</v>
          </cell>
          <cell r="H19">
            <v>5100</v>
          </cell>
          <cell r="I19">
            <v>7572.5</v>
          </cell>
        </row>
        <row r="20">
          <cell r="E20">
            <v>13665</v>
          </cell>
          <cell r="F20">
            <v>15256</v>
          </cell>
          <cell r="G20">
            <v>20684.432201960764</v>
          </cell>
          <cell r="H20">
            <v>21114</v>
          </cell>
          <cell r="I20">
            <v>24278.33840306686</v>
          </cell>
        </row>
        <row r="21">
          <cell r="E21">
            <v>1484</v>
          </cell>
          <cell r="F21">
            <v>1413</v>
          </cell>
          <cell r="G21">
            <v>2272.8816000000002</v>
          </cell>
          <cell r="H21">
            <v>1343</v>
          </cell>
          <cell r="I21">
            <v>1999.14</v>
          </cell>
        </row>
        <row r="26">
          <cell r="G26">
            <v>621</v>
          </cell>
          <cell r="I26">
            <v>621</v>
          </cell>
        </row>
        <row r="27">
          <cell r="E27">
            <v>35</v>
          </cell>
          <cell r="F27">
            <v>14</v>
          </cell>
          <cell r="G27">
            <v>34</v>
          </cell>
          <cell r="I27">
            <v>34</v>
          </cell>
        </row>
        <row r="28">
          <cell r="E28">
            <v>10718</v>
          </cell>
          <cell r="F28">
            <v>12824</v>
          </cell>
          <cell r="G28">
            <v>58564</v>
          </cell>
          <cell r="H28">
            <v>47594</v>
          </cell>
          <cell r="I28">
            <v>57759</v>
          </cell>
        </row>
        <row r="29">
          <cell r="G29">
            <v>9.61</v>
          </cell>
          <cell r="H29">
            <v>8</v>
          </cell>
          <cell r="I29">
            <v>10</v>
          </cell>
        </row>
        <row r="31">
          <cell r="E31">
            <v>4585</v>
          </cell>
          <cell r="F31">
            <v>1627</v>
          </cell>
          <cell r="G31">
            <v>2546</v>
          </cell>
          <cell r="H31">
            <v>444</v>
          </cell>
          <cell r="I31">
            <v>654</v>
          </cell>
        </row>
        <row r="32">
          <cell r="E32">
            <v>3776</v>
          </cell>
          <cell r="F32">
            <v>1372</v>
          </cell>
          <cell r="G32">
            <v>1610</v>
          </cell>
          <cell r="H32">
            <v>189</v>
          </cell>
          <cell r="I32">
            <v>396</v>
          </cell>
        </row>
        <row r="33">
          <cell r="E33">
            <v>289</v>
          </cell>
          <cell r="F33">
            <v>263</v>
          </cell>
          <cell r="G33">
            <v>316</v>
          </cell>
          <cell r="H33">
            <v>255</v>
          </cell>
          <cell r="I33">
            <v>258</v>
          </cell>
        </row>
        <row r="34">
          <cell r="E34">
            <v>7981</v>
          </cell>
          <cell r="F34">
            <v>10469.630000000001</v>
          </cell>
          <cell r="G34">
            <v>10256.450000000001</v>
          </cell>
          <cell r="H34">
            <v>49314</v>
          </cell>
          <cell r="I34">
            <v>15611.26</v>
          </cell>
        </row>
        <row r="36">
          <cell r="B36" t="str">
            <v>Арендная плата (земли)</v>
          </cell>
          <cell r="F36">
            <v>2387</v>
          </cell>
          <cell r="G36">
            <v>2434</v>
          </cell>
          <cell r="H36">
            <v>2121</v>
          </cell>
          <cell r="I36">
            <v>3235</v>
          </cell>
        </row>
        <row r="37">
          <cell r="B37" t="str">
            <v>Прочие другие затраты</v>
          </cell>
          <cell r="E37">
            <v>7981</v>
          </cell>
          <cell r="F37">
            <v>8082.63</v>
          </cell>
          <cell r="G37">
            <v>7822.45</v>
          </cell>
          <cell r="H37">
            <v>47193</v>
          </cell>
          <cell r="I37">
            <v>12376.26</v>
          </cell>
        </row>
        <row r="38">
          <cell r="B38" t="str">
            <v>Содержание РЭК</v>
          </cell>
          <cell r="E38">
            <v>2484</v>
          </cell>
          <cell r="F38">
            <v>2484</v>
          </cell>
        </row>
        <row r="39">
          <cell r="B39" t="str">
            <v>Командиров.,услуги связи</v>
          </cell>
          <cell r="E39">
            <v>2380</v>
          </cell>
          <cell r="F39">
            <v>2615</v>
          </cell>
          <cell r="G39">
            <v>3462</v>
          </cell>
          <cell r="H39">
            <v>3140</v>
          </cell>
          <cell r="I39">
            <v>4568</v>
          </cell>
        </row>
        <row r="40">
          <cell r="B40" t="str">
            <v>прочие</v>
          </cell>
          <cell r="E40">
            <v>3117</v>
          </cell>
          <cell r="F40">
            <v>2983.63</v>
          </cell>
          <cell r="G40">
            <v>4360.45</v>
          </cell>
          <cell r="H40">
            <v>44053</v>
          </cell>
          <cell r="I40">
            <v>7808.26</v>
          </cell>
        </row>
        <row r="44">
          <cell r="E44">
            <v>610</v>
          </cell>
          <cell r="G44">
            <v>297</v>
          </cell>
          <cell r="I44">
            <v>2090</v>
          </cell>
        </row>
        <row r="45">
          <cell r="E45">
            <v>4633</v>
          </cell>
          <cell r="I45">
            <v>4128</v>
          </cell>
        </row>
      </sheetData>
      <sheetData sheetId="8" refreshError="1"/>
      <sheetData sheetId="9">
        <row r="7">
          <cell r="G7">
            <v>884</v>
          </cell>
        </row>
      </sheetData>
      <sheetData sheetId="10" refreshError="1">
        <row r="9">
          <cell r="D9">
            <v>398753</v>
          </cell>
          <cell r="I9">
            <v>7588</v>
          </cell>
        </row>
        <row r="10">
          <cell r="D10">
            <v>309108</v>
          </cell>
          <cell r="I10">
            <v>6398</v>
          </cell>
        </row>
        <row r="11">
          <cell r="D11">
            <v>614010</v>
          </cell>
          <cell r="I11">
            <v>17096</v>
          </cell>
        </row>
        <row r="12">
          <cell r="D12">
            <v>149617</v>
          </cell>
          <cell r="F12">
            <v>25985</v>
          </cell>
          <cell r="I12">
            <v>4227</v>
          </cell>
        </row>
        <row r="14">
          <cell r="F14">
            <v>23686</v>
          </cell>
        </row>
        <row r="15">
          <cell r="F15">
            <v>2539</v>
          </cell>
          <cell r="I15">
            <v>53447</v>
          </cell>
        </row>
        <row r="17">
          <cell r="F17">
            <v>35548</v>
          </cell>
          <cell r="I17">
            <v>46028</v>
          </cell>
        </row>
        <row r="19">
          <cell r="D19">
            <v>305708</v>
          </cell>
          <cell r="F19">
            <v>13902</v>
          </cell>
          <cell r="I19">
            <v>11315</v>
          </cell>
        </row>
        <row r="20">
          <cell r="D20">
            <v>94292</v>
          </cell>
          <cell r="I20">
            <v>4768</v>
          </cell>
        </row>
        <row r="21">
          <cell r="D21">
            <v>128094</v>
          </cell>
          <cell r="I21">
            <v>5592</v>
          </cell>
        </row>
        <row r="22">
          <cell r="D22">
            <v>7513</v>
          </cell>
          <cell r="F22">
            <v>0</v>
          </cell>
          <cell r="I22">
            <v>602</v>
          </cell>
        </row>
      </sheetData>
      <sheetData sheetId="11" refreshError="1">
        <row r="6">
          <cell r="F6">
            <v>17217</v>
          </cell>
        </row>
        <row r="28">
          <cell r="B28" t="str">
            <v>Налог на землю</v>
          </cell>
        </row>
        <row r="29">
          <cell r="B29" t="str">
            <v>Налог с владенльцев транспортных средств</v>
          </cell>
        </row>
        <row r="30">
          <cell r="B30" t="str">
            <v>средства по обязат.страхов.гражд.ответст.влад.странс.ср-в</v>
          </cell>
        </row>
        <row r="34">
          <cell r="B34" t="str">
            <v>Арнедная плата</v>
          </cell>
        </row>
        <row r="35">
          <cell r="B35" t="str">
            <v>услуги сторонних организаций</v>
          </cell>
        </row>
        <row r="36">
          <cell r="B36" t="str">
            <v>налог на имущество</v>
          </cell>
        </row>
        <row r="37">
          <cell r="B37" t="str">
            <v>прочие расходы</v>
          </cell>
        </row>
      </sheetData>
      <sheetData sheetId="12" refreshError="1">
        <row r="6">
          <cell r="F6">
            <v>17217</v>
          </cell>
        </row>
        <row r="9">
          <cell r="E9">
            <v>32296</v>
          </cell>
          <cell r="F9">
            <v>11290</v>
          </cell>
          <cell r="G9">
            <v>52239</v>
          </cell>
          <cell r="H9">
            <v>52109</v>
          </cell>
          <cell r="I9">
            <v>95510</v>
          </cell>
        </row>
        <row r="13">
          <cell r="E13">
            <v>32296</v>
          </cell>
          <cell r="F13">
            <v>11290</v>
          </cell>
          <cell r="G13">
            <v>51869</v>
          </cell>
          <cell r="H13">
            <v>51739</v>
          </cell>
          <cell r="I13">
            <v>95510</v>
          </cell>
        </row>
        <row r="14">
          <cell r="F14">
            <v>23686</v>
          </cell>
        </row>
        <row r="15">
          <cell r="F15">
            <v>2539</v>
          </cell>
          <cell r="G15">
            <v>58468</v>
          </cell>
          <cell r="H15">
            <v>54192</v>
          </cell>
          <cell r="I15">
            <v>53447</v>
          </cell>
        </row>
        <row r="17">
          <cell r="F17">
            <v>35548</v>
          </cell>
          <cell r="G17">
            <v>35840</v>
          </cell>
          <cell r="H17">
            <v>43900</v>
          </cell>
          <cell r="I17">
            <v>46028</v>
          </cell>
        </row>
        <row r="18">
          <cell r="G18">
            <v>370</v>
          </cell>
          <cell r="H18">
            <v>370</v>
          </cell>
        </row>
        <row r="19">
          <cell r="F19">
            <v>13902</v>
          </cell>
          <cell r="G19">
            <v>17411</v>
          </cell>
          <cell r="H19">
            <v>18800</v>
          </cell>
          <cell r="I19">
            <v>21403</v>
          </cell>
        </row>
      </sheetData>
      <sheetData sheetId="13"/>
      <sheetData sheetId="14" refreshError="1">
        <row r="10">
          <cell r="E10">
            <v>0</v>
          </cell>
        </row>
        <row r="13">
          <cell r="E13">
            <v>0</v>
          </cell>
        </row>
        <row r="14">
          <cell r="E14">
            <v>0</v>
          </cell>
        </row>
        <row r="15">
          <cell r="E15">
            <v>0</v>
          </cell>
        </row>
        <row r="17">
          <cell r="E17">
            <v>142</v>
          </cell>
          <cell r="G17">
            <v>154.66</v>
          </cell>
          <cell r="H17">
            <v>-185</v>
          </cell>
          <cell r="I17">
            <v>167</v>
          </cell>
        </row>
        <row r="20">
          <cell r="E20">
            <v>2094</v>
          </cell>
          <cell r="F20">
            <v>-2621</v>
          </cell>
          <cell r="G20">
            <v>2402</v>
          </cell>
          <cell r="H20">
            <v>-2505</v>
          </cell>
          <cell r="I20">
            <v>2820</v>
          </cell>
        </row>
        <row r="21">
          <cell r="E21">
            <v>0</v>
          </cell>
          <cell r="I21">
            <v>0</v>
          </cell>
        </row>
        <row r="22">
          <cell r="E22">
            <v>5940</v>
          </cell>
          <cell r="F22">
            <v>-29988</v>
          </cell>
          <cell r="G22">
            <v>2375</v>
          </cell>
          <cell r="H22">
            <v>-71986</v>
          </cell>
          <cell r="I22">
            <v>2167</v>
          </cell>
        </row>
        <row r="24">
          <cell r="E24">
            <v>0</v>
          </cell>
          <cell r="F24">
            <v>-1860</v>
          </cell>
          <cell r="G24">
            <v>0</v>
          </cell>
          <cell r="H24">
            <v>-239</v>
          </cell>
          <cell r="I24">
            <v>0</v>
          </cell>
        </row>
        <row r="25">
          <cell r="E25">
            <v>236</v>
          </cell>
          <cell r="F25">
            <v>-1068</v>
          </cell>
          <cell r="G25">
            <v>500</v>
          </cell>
          <cell r="H25">
            <v>-967</v>
          </cell>
          <cell r="I25">
            <v>555</v>
          </cell>
        </row>
        <row r="29">
          <cell r="B29" t="str">
            <v>-отчисления профсоюзу</v>
          </cell>
          <cell r="E29">
            <v>143</v>
          </cell>
          <cell r="F29">
            <v>-42</v>
          </cell>
          <cell r="G29">
            <v>168</v>
          </cell>
          <cell r="H29">
            <v>-137</v>
          </cell>
          <cell r="I29">
            <v>250</v>
          </cell>
        </row>
        <row r="30">
          <cell r="B30" t="str">
            <v>-представительские расходы</v>
          </cell>
          <cell r="E30">
            <v>210</v>
          </cell>
          <cell r="F30">
            <v>-90</v>
          </cell>
          <cell r="G30">
            <v>230</v>
          </cell>
          <cell r="H30">
            <v>-205</v>
          </cell>
          <cell r="I30">
            <v>255</v>
          </cell>
        </row>
        <row r="31">
          <cell r="B31" t="str">
            <v>-расходы Сов.директоров,Ревизионной комиссии</v>
          </cell>
          <cell r="E31">
            <v>720</v>
          </cell>
          <cell r="F31">
            <v>-740</v>
          </cell>
          <cell r="G31">
            <v>357</v>
          </cell>
          <cell r="H31">
            <v>-760</v>
          </cell>
          <cell r="I31">
            <v>410</v>
          </cell>
        </row>
        <row r="32">
          <cell r="B32" t="str">
            <v>-выходные пособия</v>
          </cell>
          <cell r="E32">
            <v>41</v>
          </cell>
        </row>
        <row r="33">
          <cell r="B33" t="str">
            <v>-лицензии,уплата госпошлины при регистрации,услуги нотариусов</v>
          </cell>
          <cell r="E33">
            <v>45</v>
          </cell>
          <cell r="F33">
            <v>-243</v>
          </cell>
          <cell r="G33">
            <v>20</v>
          </cell>
          <cell r="H33">
            <v>-60</v>
          </cell>
          <cell r="I33">
            <v>22</v>
          </cell>
        </row>
        <row r="34">
          <cell r="B34" t="str">
            <v>-расходы на реструктуризацию ОАО "Калмэнерго"</v>
          </cell>
          <cell r="E34">
            <v>3400</v>
          </cell>
          <cell r="F34">
            <v>-362</v>
          </cell>
          <cell r="H34">
            <v>-250</v>
          </cell>
        </row>
        <row r="35">
          <cell r="B35" t="str">
            <v>-материалы за счет прибыли</v>
          </cell>
          <cell r="E35">
            <v>320</v>
          </cell>
        </row>
        <row r="37">
          <cell r="B37" t="str">
            <v>Членские взносы в Объединение РаЭл</v>
          </cell>
          <cell r="E37">
            <v>0</v>
          </cell>
          <cell r="F37">
            <v>-300</v>
          </cell>
          <cell r="G37">
            <v>930</v>
          </cell>
          <cell r="H37">
            <v>-630</v>
          </cell>
          <cell r="I37">
            <v>320</v>
          </cell>
        </row>
        <row r="38">
          <cell r="B38" t="str">
            <v>Резерв по сомнительным долгам</v>
          </cell>
          <cell r="E38">
            <v>0</v>
          </cell>
        </row>
        <row r="39">
          <cell r="B39" t="str">
            <v>прибыль на поощрение</v>
          </cell>
          <cell r="E39">
            <v>457</v>
          </cell>
          <cell r="F39">
            <v>-401</v>
          </cell>
          <cell r="G39">
            <v>391</v>
          </cell>
          <cell r="H39">
            <v>-320</v>
          </cell>
          <cell r="I39">
            <v>355</v>
          </cell>
        </row>
        <row r="40">
          <cell r="B40" t="str">
            <v>судебные издержки по исп произв-ву</v>
          </cell>
          <cell r="F40">
            <v>-950</v>
          </cell>
          <cell r="H40">
            <v>-1541</v>
          </cell>
        </row>
        <row r="41">
          <cell r="B41" t="str">
            <v>дебит задолженность более 3 лет</v>
          </cell>
          <cell r="F41">
            <v>-23549</v>
          </cell>
          <cell r="H41">
            <v>-40369</v>
          </cell>
        </row>
        <row r="42">
          <cell r="B42" t="str">
            <v>прочие</v>
          </cell>
          <cell r="E42">
            <v>368</v>
          </cell>
          <cell r="F42">
            <v>-383</v>
          </cell>
          <cell r="G42">
            <v>-221</v>
          </cell>
          <cell r="H42">
            <v>-26508</v>
          </cell>
        </row>
        <row r="44">
          <cell r="E44">
            <v>6199</v>
          </cell>
          <cell r="G44">
            <v>3395</v>
          </cell>
          <cell r="I44">
            <v>6051.3</v>
          </cell>
        </row>
        <row r="47">
          <cell r="E47">
            <v>1488</v>
          </cell>
          <cell r="G47">
            <v>815</v>
          </cell>
          <cell r="I47">
            <v>695</v>
          </cell>
        </row>
        <row r="52">
          <cell r="E52">
            <v>1467</v>
          </cell>
          <cell r="F52">
            <v>-1195</v>
          </cell>
          <cell r="G52">
            <v>1467</v>
          </cell>
        </row>
        <row r="60">
          <cell r="B60" t="str">
            <v>Сбор на содержание милиции</v>
          </cell>
          <cell r="E60">
            <v>45</v>
          </cell>
          <cell r="G60">
            <v>32</v>
          </cell>
          <cell r="I60">
            <v>34.6</v>
          </cell>
        </row>
        <row r="66">
          <cell r="E66">
            <v>2663</v>
          </cell>
          <cell r="F66">
            <v>-8054.7648532569801</v>
          </cell>
          <cell r="G66">
            <v>1579.4</v>
          </cell>
          <cell r="H66">
            <v>-16277.782065401912</v>
          </cell>
          <cell r="I66">
            <v>1048.0407234662571</v>
          </cell>
        </row>
        <row r="67">
          <cell r="E67">
            <v>2143</v>
          </cell>
          <cell r="F67">
            <v>-6481.9230493915538</v>
          </cell>
          <cell r="G67">
            <v>1427.65</v>
          </cell>
          <cell r="H67">
            <v>-14713.799902286335</v>
          </cell>
          <cell r="I67">
            <v>1066.3872743918873</v>
          </cell>
        </row>
        <row r="68">
          <cell r="E68">
            <v>4952</v>
          </cell>
          <cell r="F68">
            <v>-14978.293486041517</v>
          </cell>
          <cell r="G68">
            <v>3150.43</v>
          </cell>
          <cell r="H68">
            <v>-32469.300337029337</v>
          </cell>
          <cell r="I68">
            <v>2996.9460645850368</v>
          </cell>
        </row>
        <row r="69">
          <cell r="E69">
            <v>1418</v>
          </cell>
          <cell r="F69">
            <v>-4289.0186113099498</v>
          </cell>
          <cell r="G69">
            <v>1088.1800000000007</v>
          </cell>
          <cell r="H69">
            <v>-11215.117695282426</v>
          </cell>
          <cell r="I69">
            <v>772.22593755681908</v>
          </cell>
        </row>
      </sheetData>
      <sheetData sheetId="15"/>
      <sheetData sheetId="16"/>
      <sheetData sheetId="17" refreshError="1">
        <row r="4">
          <cell r="K4" t="str">
            <v>БП №1</v>
          </cell>
          <cell r="Q4" t="str">
            <v>БП №2</v>
          </cell>
          <cell r="W4" t="str">
            <v>БП №3</v>
          </cell>
          <cell r="AC4" t="str">
            <v>БП №4</v>
          </cell>
        </row>
        <row r="13">
          <cell r="E13">
            <v>547.77</v>
          </cell>
        </row>
      </sheetData>
      <sheetData sheetId="18">
        <row r="11">
          <cell r="F11">
            <v>230</v>
          </cell>
        </row>
      </sheetData>
      <sheetData sheetId="19"/>
      <sheetData sheetId="20" refreshError="1">
        <row r="24">
          <cell r="K24">
            <v>1538</v>
          </cell>
        </row>
        <row r="25">
          <cell r="K25">
            <v>274</v>
          </cell>
        </row>
        <row r="26">
          <cell r="K26">
            <v>278</v>
          </cell>
        </row>
        <row r="27">
          <cell r="H27">
            <v>78.694000000000003</v>
          </cell>
          <cell r="K27">
            <v>784</v>
          </cell>
        </row>
        <row r="28">
          <cell r="K28">
            <v>202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>
        <row r="10">
          <cell r="D10" t="str">
            <v>Действующая ИПР</v>
          </cell>
        </row>
      </sheetData>
      <sheetData sheetId="30"/>
      <sheetData sheetId="31"/>
      <sheetData sheetId="32">
        <row r="10">
          <cell r="D10" t="str">
            <v>Действующая ИПР</v>
          </cell>
        </row>
      </sheetData>
      <sheetData sheetId="33"/>
      <sheetData sheetId="34"/>
      <sheetData sheetId="35">
        <row r="10">
          <cell r="D10" t="str">
            <v>Действующая ИПР</v>
          </cell>
        </row>
      </sheetData>
      <sheetData sheetId="36"/>
      <sheetData sheetId="37"/>
      <sheetData sheetId="38">
        <row r="10">
          <cell r="D10" t="str">
            <v>Действующая ИПР</v>
          </cell>
        </row>
      </sheetData>
      <sheetData sheetId="39"/>
      <sheetData sheetId="40"/>
      <sheetData sheetId="41" refreshError="1"/>
      <sheetData sheetId="42" refreshError="1"/>
      <sheetData sheetId="43">
        <row r="10">
          <cell r="B10" t="str">
            <v>Наименование статей</v>
          </cell>
        </row>
      </sheetData>
      <sheetData sheetId="44">
        <row r="10">
          <cell r="B10">
            <v>0</v>
          </cell>
        </row>
      </sheetData>
      <sheetData sheetId="45">
        <row r="11">
          <cell r="L11">
            <v>14851</v>
          </cell>
        </row>
      </sheetData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Лист2"/>
      <sheetName val="Лист3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_FES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З-22"/>
      <sheetName val="УЗ-23"/>
      <sheetName val="УЗ-24"/>
      <sheetName val="УЗ-25"/>
      <sheetName val="УЗ-26"/>
      <sheetName val="УЗ-27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УЗ-21"/>
      <sheetName val="УЗ-21(1кв)"/>
      <sheetName val="УЗ-21(1кв)факт"/>
      <sheetName val="УЗ-21(2кв)"/>
      <sheetName val="УЗ-21(3кв)"/>
      <sheetName val="УЗ-21(4кв)"/>
      <sheetName val="УЗ-22(1кв)"/>
      <sheetName val="УЗ-22(2кв)"/>
      <sheetName val="УЗ-22(3кв)"/>
      <sheetName val="УЗ-22(4кв)"/>
      <sheetName val="УЗ-26 (1)"/>
      <sheetName val="УЗ-26 (2)"/>
      <sheetName val="УЗ-26 (3)"/>
      <sheetName val="УЗ-26 (4)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  <sheetName val="Лист1 (2)"/>
      <sheetName val="УЗ-21 (1полуг 2002)"/>
      <sheetName val="УЗ-21 (1полуг 2003 план)"/>
      <sheetName val="УЗ-21(1полуг2003факт)1"/>
      <sheetName val="УЗ-21 (1полуг 2003 факт)"/>
      <sheetName val="УЗ-22 (1полуг 2002)факт"/>
      <sheetName val="УЗ-22 (1полуг 2003)пл"/>
      <sheetName val="УЗ-22 (1полуг 2003)факт"/>
      <sheetName val="УЗ-23(1 полуг 2002)"/>
      <sheetName val="УЗ-23(1 полуг 2003)пл"/>
      <sheetName val="УЗ-23(1полуг 2003) факт"/>
      <sheetName val="УЗ-26 (1полуг 2002  факт)"/>
      <sheetName val="УЗ-26 (1полуг 2003 план)"/>
      <sheetName val="УЗ-26 (1полуг 2003 факт)"/>
      <sheetName val="Прил 1"/>
      <sheetName val="Прил. 1.1."/>
      <sheetName val="Объемы"/>
      <sheetName val="СКС"/>
      <sheetName val="пл-ф 01.06г."/>
      <sheetName val="Премия (Бизнес-план) "/>
      <sheetName val="Премия (БДР) "/>
      <sheetName val="Объемы "/>
      <sheetName val="СКС "/>
      <sheetName val="Качк_тепло"/>
      <sheetName val="Качк_электро"/>
      <sheetName val="Качк_вода"/>
      <sheetName val="Качк_стоки"/>
      <sheetName val="Качк_свод"/>
      <sheetName val="Н_Тура"/>
      <sheetName val="Первоур"/>
      <sheetName val="пл-ф 02.06г."/>
      <sheetName val="Дотация за февраль"/>
      <sheetName val="Анализ по субконто"/>
      <sheetName val="Объемы март "/>
      <sheetName val="Доходы март"/>
      <sheetName val="свод"/>
      <sheetName val="тэнергия"/>
      <sheetName val="котельные"/>
      <sheetName val="котельные 2"/>
      <sheetName val="ээнергия"/>
      <sheetName val="водоотведение"/>
      <sheetName val="водоснабжение"/>
      <sheetName val="прочие"/>
      <sheetName val="расшифровка по прочим"/>
      <sheetName val="анализ покупки ТЭР"/>
      <sheetName val="обьем продаж"/>
      <sheetName val="смета ахр"/>
      <sheetName val="приложение 2 "/>
      <sheetName val="Лист"/>
      <sheetName val="навигация"/>
      <sheetName val="Т12"/>
      <sheetName val="Т3"/>
      <sheetName val="УФ-53 1кв02 скорр"/>
      <sheetName val="УФ-53 1кв 2002 факт "/>
      <sheetName val="УФ-53 2кв02 скорр"/>
      <sheetName val="УФ-53 3кв02скорр"/>
      <sheetName val="УФ-53 4кв02 скорр"/>
      <sheetName val="УФ-53 2002 всего"/>
      <sheetName val="TEHSHEET"/>
      <sheetName val="Заголовок"/>
      <sheetName val="под кредитное плечо 25%"/>
      <sheetName val="выручка"/>
      <sheetName val="ТМЦ ремонт"/>
      <sheetName val="ремонт"/>
      <sheetName val="пуско-нал"/>
      <sheetName val="ОФ вне смет строек"/>
      <sheetName val="ОФ"/>
      <sheetName val="ОС до 10 тр"/>
      <sheetName val="НИОКР"/>
      <sheetName val="аренда"/>
      <sheetName val="диагностика"/>
      <sheetName val="гостехнадзор"/>
      <sheetName val="лицензии"/>
      <sheetName val="вода"/>
      <sheetName val="охрана окр ср"/>
      <sheetName val="типографские бланки"/>
      <sheetName val="ТМЦ канц"/>
      <sheetName val="командиров"/>
      <sheetName val="спецлитература"/>
      <sheetName val="XLR_NoRangeSheet"/>
      <sheetName val="VLOOKUP"/>
      <sheetName val="INPUTMASTER"/>
      <sheetName val="Sheet2"/>
      <sheetName val="Данные для расчета"/>
      <sheetName val="Справочники"/>
      <sheetName val="SMetstrait"/>
      <sheetName val="2001"/>
      <sheetName val="Справочно"/>
      <sheetName val="Ком потери"/>
      <sheetName val="t_Настройки"/>
      <sheetName val="ñâîä äî âí.îá."/>
      <sheetName val="ðàñø.äëÿ ÐÀÎ"/>
      <sheetName val="ðàñø.äëÿ ÐÀÎ ñòð.310"/>
      <sheetName val="Ëèñò1"/>
      <sheetName val="Ãðàôèêè_Ãêàë,òûñ.ðóá."/>
      <sheetName val="5.1_ÿíâàðü"/>
      <sheetName val="5.1_ôåâðàëü"/>
      <sheetName val="5.1_ìàðò"/>
      <sheetName val="Ý1.14 ÎÀÎ"/>
      <sheetName val="Ý1.15ÎÀÎ"/>
      <sheetName val="Ý1.14 ÇÝÑ"/>
      <sheetName val="Ý1.14ÖÝÑ"/>
      <sheetName val="Ý1.14ÂÝÑ"/>
      <sheetName val="Ý1.14ÞÝÑ"/>
      <sheetName val="Ý1.15ÇÝÑ"/>
      <sheetName val="Ý1.15ÖÝÑ"/>
      <sheetName val="Ý1.15ÂÝÑ"/>
      <sheetName val="Ý1.15ÞÝÑ"/>
      <sheetName val="1 êâ."/>
      <sheetName val="2 êâ."/>
      <sheetName val="3 êâ."/>
      <sheetName val="4 êâ."/>
      <sheetName val=" ãîä"/>
      <sheetName val="ÓÏ 33 ñâîä."/>
      <sheetName val="Ôàêò"/>
      <sheetName val="ïë. è ôàêò"/>
      <sheetName val="Ìîäóëü2"/>
      <sheetName val="Ìîäóëü1"/>
      <sheetName val="òèòóë"/>
      <sheetName val="À1"/>
      <sheetName val="À2"/>
      <sheetName val="ÏÝÏ2"/>
      <sheetName val="ÏÝÏ3"/>
      <sheetName val="Á1"/>
      <sheetName val="ÄÏÍ1"/>
      <sheetName val="ÄÏÍ2"/>
      <sheetName val="ÏÁ1"/>
      <sheetName val="ÏÁ2"/>
      <sheetName val="ÓÔ1 "/>
      <sheetName val="Ì2"/>
      <sheetName val="Ì3"/>
      <sheetName val="ÓÇ1 "/>
      <sheetName val="ÓÇ2"/>
      <sheetName val="ÓÏ1"/>
      <sheetName val="ÓÏ2"/>
      <sheetName val="ÓÏ3"/>
      <sheetName val="ÓÈ1"/>
      <sheetName val="ÓÈ2"/>
      <sheetName val="ÓÐ1"/>
      <sheetName val="È1"/>
      <sheetName val="È2"/>
      <sheetName val="ÓÔ2"/>
      <sheetName val="Ëèñò2"/>
      <sheetName val="Ëèñò3"/>
      <sheetName val="Инфо"/>
      <sheetName val="СОК накладные (ТК-Бишкек)"/>
      <sheetName val="2013б_п"/>
      <sheetName val="ИТОГИ  по Н,Р,Э,Q"/>
      <sheetName val="материалы"/>
      <sheetName val="Лист13"/>
      <sheetName val="Макет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/>
      <sheetData sheetId="140"/>
      <sheetData sheetId="141"/>
      <sheetData sheetId="142"/>
      <sheetData sheetId="143"/>
      <sheetData sheetId="144"/>
      <sheetData sheetId="145" refreshError="1"/>
      <sheetData sheetId="146" refreshError="1"/>
      <sheetData sheetId="147" refreshError="1"/>
      <sheetData sheetId="148" refreshError="1"/>
      <sheetData sheetId="149"/>
      <sheetData sheetId="150"/>
      <sheetData sheetId="151"/>
      <sheetData sheetId="152" refreshError="1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Инструкция"/>
      <sheetName val="Заголовок"/>
      <sheetName val="Свод"/>
      <sheetName val="Сетевые организации"/>
      <sheetName val="Сбытовые организации"/>
      <sheetName val="ЭСО"/>
      <sheetName val="TEHSHEET"/>
      <sheetName val="Рейтинг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42">
          <cell r="I42" t="str">
            <v>Новое строительство и расширение</v>
          </cell>
        </row>
        <row r="43">
          <cell r="I43" t="str">
            <v>Техническое перевооружение и реконструкция</v>
          </cell>
        </row>
        <row r="44">
          <cell r="I44" t="str">
            <v>Приобретение объектов основных средств</v>
          </cell>
        </row>
      </sheetData>
      <sheetData sheetId="9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Инструкция"/>
      <sheetName val="Заголовок"/>
      <sheetName val="Свод"/>
      <sheetName val="Сетевые организации"/>
      <sheetName val="Сбытовые организации"/>
      <sheetName val="ЭСО"/>
      <sheetName val="TEHSHEET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42">
          <cell r="I42" t="str">
            <v>Новое строительство и расширение</v>
          </cell>
        </row>
        <row r="43">
          <cell r="I43" t="str">
            <v>Техническое перевооружение и реконструкция</v>
          </cell>
        </row>
        <row r="44">
          <cell r="I44" t="str">
            <v>Приобретение объектов основных средств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П1.2 МПОКХ"/>
      <sheetName val="1.2.2"/>
      <sheetName val="1.3 (3)"/>
      <sheetName val="1.3"/>
      <sheetName val="1.4"/>
      <sheetName val="1.5"/>
      <sheetName val="1.6"/>
      <sheetName val="1.6 (2)"/>
      <sheetName val="1.13"/>
      <sheetName val="1.15"/>
      <sheetName val="1.16"/>
      <sheetName val="1.16 (ЮСК)"/>
      <sheetName val="1.17"/>
      <sheetName val="1.18.2."/>
      <sheetName val="1.21.3"/>
      <sheetName val="1.24."/>
      <sheetName val="1.25."/>
      <sheetName val="1.27"/>
      <sheetName val="2.1усл.ед"/>
      <sheetName val="2.2усл.ед"/>
      <sheetName val="распр затрат"/>
      <sheetName val="Лист2"/>
      <sheetName val="ГСМ"/>
      <sheetName val="усл.ед."/>
      <sheetName val="POYS2008"/>
      <sheetName val="Лист1 "/>
      <sheetName val="P2.1"/>
      <sheetName val="P2.2"/>
      <sheetName val="TEHSHEET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  <sheetName val="F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>
        <row r="6">
          <cell r="A6">
            <v>1</v>
          </cell>
          <cell r="B6">
            <v>2</v>
          </cell>
          <cell r="C6">
            <v>3</v>
          </cell>
          <cell r="D6">
            <v>4</v>
          </cell>
          <cell r="F6">
            <v>5</v>
          </cell>
          <cell r="G6">
            <v>6</v>
          </cell>
          <cell r="H6" t="str">
            <v>7 = 5 * 6 /100</v>
          </cell>
        </row>
        <row r="7">
          <cell r="H7">
            <v>0</v>
          </cell>
        </row>
        <row r="8">
          <cell r="H8">
            <v>0</v>
          </cell>
        </row>
        <row r="9">
          <cell r="H9">
            <v>0</v>
          </cell>
        </row>
        <row r="10">
          <cell r="H10">
            <v>0</v>
          </cell>
        </row>
        <row r="11">
          <cell r="F11">
            <v>230</v>
          </cell>
          <cell r="H11">
            <v>0</v>
          </cell>
        </row>
        <row r="12">
          <cell r="F12">
            <v>170</v>
          </cell>
          <cell r="H12">
            <v>0</v>
          </cell>
        </row>
        <row r="13">
          <cell r="F13">
            <v>290</v>
          </cell>
          <cell r="H13">
            <v>0</v>
          </cell>
        </row>
        <row r="14">
          <cell r="F14">
            <v>210</v>
          </cell>
          <cell r="H14">
            <v>0</v>
          </cell>
        </row>
        <row r="15">
          <cell r="F15">
            <v>260</v>
          </cell>
          <cell r="H15">
            <v>0</v>
          </cell>
        </row>
        <row r="16">
          <cell r="F16">
            <v>210</v>
          </cell>
          <cell r="H16">
            <v>0</v>
          </cell>
        </row>
        <row r="17">
          <cell r="F17">
            <v>140</v>
          </cell>
          <cell r="H17">
            <v>0</v>
          </cell>
        </row>
        <row r="18">
          <cell r="F18">
            <v>270</v>
          </cell>
          <cell r="H18">
            <v>0</v>
          </cell>
        </row>
        <row r="19">
          <cell r="F19">
            <v>180</v>
          </cell>
          <cell r="H19">
            <v>0</v>
          </cell>
        </row>
        <row r="20">
          <cell r="F20">
            <v>180</v>
          </cell>
          <cell r="G20">
            <v>251.99700000000001</v>
          </cell>
          <cell r="H20">
            <v>453.59460000000001</v>
          </cell>
        </row>
        <row r="21">
          <cell r="F21">
            <v>160</v>
          </cell>
          <cell r="H21">
            <v>0</v>
          </cell>
        </row>
        <row r="22">
          <cell r="F22">
            <v>130</v>
          </cell>
          <cell r="G22">
            <v>1605.2560000000001</v>
          </cell>
          <cell r="H22">
            <v>2086.8328000000001</v>
          </cell>
        </row>
        <row r="23">
          <cell r="F23">
            <v>190</v>
          </cell>
          <cell r="H23">
            <v>0</v>
          </cell>
        </row>
        <row r="24">
          <cell r="F24">
            <v>160</v>
          </cell>
          <cell r="G24">
            <v>125.77</v>
          </cell>
          <cell r="H24">
            <v>201.232</v>
          </cell>
        </row>
        <row r="25">
          <cell r="F25">
            <v>3000</v>
          </cell>
          <cell r="H25">
            <v>0</v>
          </cell>
        </row>
        <row r="26">
          <cell r="F26">
            <v>2300</v>
          </cell>
          <cell r="H26">
            <v>0</v>
          </cell>
        </row>
        <row r="27">
          <cell r="H27">
            <v>2741.6594</v>
          </cell>
        </row>
        <row r="28">
          <cell r="F28">
            <v>170</v>
          </cell>
          <cell r="G28">
            <v>484.08</v>
          </cell>
          <cell r="H28">
            <v>822.93599999999992</v>
          </cell>
        </row>
        <row r="29">
          <cell r="F29">
            <v>140</v>
          </cell>
          <cell r="H29">
            <v>0</v>
          </cell>
        </row>
        <row r="30">
          <cell r="F30">
            <v>120</v>
          </cell>
          <cell r="G30">
            <v>1533.655</v>
          </cell>
          <cell r="H30">
            <v>1840.386</v>
          </cell>
        </row>
        <row r="31">
          <cell r="F31">
            <v>180</v>
          </cell>
          <cell r="H31">
            <v>0</v>
          </cell>
        </row>
        <row r="32">
          <cell r="F32">
            <v>150</v>
          </cell>
          <cell r="G32">
            <v>17.794</v>
          </cell>
          <cell r="H32">
            <v>26.690999999999999</v>
          </cell>
        </row>
        <row r="33">
          <cell r="F33">
            <v>160</v>
          </cell>
          <cell r="G33">
            <v>335.76</v>
          </cell>
          <cell r="H33">
            <v>537.21600000000001</v>
          </cell>
        </row>
        <row r="34">
          <cell r="F34">
            <v>140</v>
          </cell>
          <cell r="G34">
            <v>3133.66</v>
          </cell>
          <cell r="H34">
            <v>4387.1239999999998</v>
          </cell>
        </row>
        <row r="35">
          <cell r="F35">
            <v>110</v>
          </cell>
          <cell r="G35">
            <v>9559.77</v>
          </cell>
          <cell r="H35">
            <v>10515.746999999999</v>
          </cell>
        </row>
        <row r="36">
          <cell r="F36">
            <v>470</v>
          </cell>
          <cell r="H36">
            <v>0</v>
          </cell>
        </row>
        <row r="37">
          <cell r="F37">
            <v>350</v>
          </cell>
          <cell r="H37">
            <v>0</v>
          </cell>
        </row>
        <row r="38">
          <cell r="H38">
            <v>2690.0129999999999</v>
          </cell>
        </row>
        <row r="39">
          <cell r="H39">
            <v>15440.087</v>
          </cell>
        </row>
        <row r="40">
          <cell r="F40">
            <v>260</v>
          </cell>
          <cell r="G40">
            <v>214.4</v>
          </cell>
          <cell r="H40">
            <v>557.44000000000005</v>
          </cell>
        </row>
        <row r="41">
          <cell r="F41">
            <v>220</v>
          </cell>
          <cell r="G41">
            <v>1443.6</v>
          </cell>
          <cell r="H41">
            <v>3175.92</v>
          </cell>
        </row>
        <row r="42">
          <cell r="F42">
            <v>150</v>
          </cell>
          <cell r="G42">
            <v>2145.87</v>
          </cell>
          <cell r="H42">
            <v>3218.8049999999998</v>
          </cell>
        </row>
        <row r="43">
          <cell r="F43">
            <v>270</v>
          </cell>
          <cell r="H43">
            <v>0</v>
          </cell>
        </row>
        <row r="44">
          <cell r="H44">
            <v>6952.165</v>
          </cell>
        </row>
      </sheetData>
      <sheetData sheetId="28" refreshError="1">
        <row r="6">
          <cell r="A6">
            <v>1</v>
          </cell>
          <cell r="B6">
            <v>2</v>
          </cell>
          <cell r="D6">
            <v>3</v>
          </cell>
          <cell r="E6">
            <v>4</v>
          </cell>
          <cell r="F6">
            <v>5</v>
          </cell>
          <cell r="G6">
            <v>6</v>
          </cell>
          <cell r="H6" t="str">
            <v>7=5*6</v>
          </cell>
        </row>
        <row r="7">
          <cell r="H7">
            <v>0</v>
          </cell>
        </row>
        <row r="8">
          <cell r="H8">
            <v>0</v>
          </cell>
        </row>
        <row r="9">
          <cell r="H9">
            <v>0</v>
          </cell>
        </row>
        <row r="10">
          <cell r="F10">
            <v>250</v>
          </cell>
          <cell r="H10">
            <v>0</v>
          </cell>
        </row>
        <row r="11">
          <cell r="F11">
            <v>210</v>
          </cell>
          <cell r="H11">
            <v>0</v>
          </cell>
        </row>
        <row r="12">
          <cell r="F12">
            <v>105</v>
          </cell>
          <cell r="G12">
            <v>44</v>
          </cell>
          <cell r="H12">
            <v>4620</v>
          </cell>
        </row>
        <row r="13">
          <cell r="F13">
            <v>75</v>
          </cell>
          <cell r="G13">
            <v>70</v>
          </cell>
          <cell r="H13">
            <v>5250</v>
          </cell>
        </row>
        <row r="14">
          <cell r="H14">
            <v>0</v>
          </cell>
        </row>
        <row r="15">
          <cell r="H15">
            <v>0</v>
          </cell>
        </row>
        <row r="16">
          <cell r="H16">
            <v>0</v>
          </cell>
        </row>
        <row r="17">
          <cell r="F17">
            <v>18</v>
          </cell>
          <cell r="H17">
            <v>0</v>
          </cell>
        </row>
        <row r="18">
          <cell r="F18">
            <v>14</v>
          </cell>
          <cell r="H18">
            <v>0</v>
          </cell>
        </row>
        <row r="19">
          <cell r="F19">
            <v>7.8</v>
          </cell>
          <cell r="G19">
            <v>67</v>
          </cell>
          <cell r="H19">
            <v>522.6</v>
          </cell>
        </row>
        <row r="20">
          <cell r="F20">
            <v>2.1</v>
          </cell>
          <cell r="G20">
            <v>88</v>
          </cell>
          <cell r="H20">
            <v>184.8</v>
          </cell>
        </row>
        <row r="21">
          <cell r="F21">
            <v>1</v>
          </cell>
          <cell r="G21">
            <v>161</v>
          </cell>
          <cell r="H21">
            <v>161</v>
          </cell>
        </row>
        <row r="22">
          <cell r="H22">
            <v>0</v>
          </cell>
        </row>
        <row r="23">
          <cell r="H23">
            <v>0</v>
          </cell>
        </row>
        <row r="24">
          <cell r="H24">
            <v>0</v>
          </cell>
        </row>
        <row r="25">
          <cell r="F25">
            <v>66</v>
          </cell>
          <cell r="H25">
            <v>0</v>
          </cell>
        </row>
        <row r="26">
          <cell r="F26">
            <v>43</v>
          </cell>
          <cell r="H26">
            <v>0</v>
          </cell>
        </row>
        <row r="27">
          <cell r="F27">
            <v>26</v>
          </cell>
          <cell r="H27">
            <v>0</v>
          </cell>
        </row>
        <row r="28">
          <cell r="F28">
            <v>11</v>
          </cell>
          <cell r="H28">
            <v>0</v>
          </cell>
        </row>
        <row r="29">
          <cell r="F29">
            <v>5.5</v>
          </cell>
          <cell r="H29">
            <v>0</v>
          </cell>
        </row>
        <row r="30">
          <cell r="F30">
            <v>23</v>
          </cell>
          <cell r="H30">
            <v>0</v>
          </cell>
        </row>
        <row r="31">
          <cell r="F31">
            <v>14</v>
          </cell>
          <cell r="G31">
            <v>85</v>
          </cell>
          <cell r="H31">
            <v>1190</v>
          </cell>
        </row>
        <row r="32">
          <cell r="F32">
            <v>6.4</v>
          </cell>
          <cell r="G32">
            <v>213</v>
          </cell>
          <cell r="H32">
            <v>1363.2</v>
          </cell>
        </row>
        <row r="33">
          <cell r="F33">
            <v>3.1</v>
          </cell>
          <cell r="G33">
            <v>1031</v>
          </cell>
          <cell r="H33">
            <v>3196.1</v>
          </cell>
        </row>
        <row r="34">
          <cell r="H34">
            <v>0</v>
          </cell>
        </row>
        <row r="35">
          <cell r="F35">
            <v>24</v>
          </cell>
          <cell r="H35">
            <v>0</v>
          </cell>
        </row>
        <row r="36">
          <cell r="F36">
            <v>19</v>
          </cell>
          <cell r="H36">
            <v>0</v>
          </cell>
        </row>
        <row r="37">
          <cell r="F37">
            <v>9.5</v>
          </cell>
          <cell r="G37">
            <v>38</v>
          </cell>
          <cell r="H37">
            <v>361</v>
          </cell>
        </row>
        <row r="38">
          <cell r="F38">
            <v>4.7</v>
          </cell>
          <cell r="G38">
            <v>12</v>
          </cell>
          <cell r="H38">
            <v>56.400000000000006</v>
          </cell>
        </row>
        <row r="39">
          <cell r="F39">
            <v>2.2999999999999998</v>
          </cell>
          <cell r="H39">
            <v>0</v>
          </cell>
        </row>
        <row r="40">
          <cell r="F40">
            <v>26</v>
          </cell>
          <cell r="H40">
            <v>0</v>
          </cell>
        </row>
        <row r="41">
          <cell r="F41">
            <v>48</v>
          </cell>
          <cell r="H41">
            <v>0</v>
          </cell>
        </row>
        <row r="42">
          <cell r="F42">
            <v>2.4</v>
          </cell>
          <cell r="G42">
            <v>23.34</v>
          </cell>
          <cell r="H42">
            <v>56.015999999999998</v>
          </cell>
        </row>
        <row r="43">
          <cell r="F43">
            <v>2.5</v>
          </cell>
          <cell r="H43">
            <v>0</v>
          </cell>
        </row>
        <row r="44">
          <cell r="F44">
            <v>2.5</v>
          </cell>
          <cell r="G44">
            <v>216</v>
          </cell>
          <cell r="H44">
            <v>540</v>
          </cell>
        </row>
        <row r="45">
          <cell r="F45">
            <v>2.2999999999999998</v>
          </cell>
          <cell r="G45">
            <v>3322</v>
          </cell>
          <cell r="H45">
            <v>7640.5999999999995</v>
          </cell>
        </row>
        <row r="46">
          <cell r="F46">
            <v>3</v>
          </cell>
          <cell r="G46">
            <v>1</v>
          </cell>
          <cell r="H46">
            <v>3</v>
          </cell>
        </row>
        <row r="47">
          <cell r="F47">
            <v>3.5</v>
          </cell>
          <cell r="H47">
            <v>0</v>
          </cell>
        </row>
        <row r="48">
          <cell r="H48">
            <v>6693.6</v>
          </cell>
        </row>
        <row r="49">
          <cell r="H49">
            <v>6910.4159999999993</v>
          </cell>
        </row>
        <row r="50">
          <cell r="H50">
            <v>11540.699999999999</v>
          </cell>
        </row>
        <row r="51">
          <cell r="H51">
            <v>0</v>
          </cell>
        </row>
      </sheetData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6 (5)"/>
      <sheetName val="НВВ"/>
      <sheetName val="П1.2 МПОКХ"/>
      <sheetName val="тариф"/>
      <sheetName val="1.5 (2)"/>
      <sheetName val="1.3_"/>
      <sheetName val="1.6 (3)"/>
      <sheetName val="1.6 (2)"/>
      <sheetName val="Лист1"/>
      <sheetName val="1.2.2"/>
      <sheetName val="1.3"/>
      <sheetName val="1.4"/>
      <sheetName val="1.5"/>
      <sheetName val="1.6"/>
      <sheetName val="1.13"/>
      <sheetName val="1.15"/>
      <sheetName val="1.16_2008"/>
      <sheetName val="1.16 (ЮСК)"/>
      <sheetName val="1.17"/>
      <sheetName val="1.18.2."/>
      <sheetName val="1.21.3"/>
      <sheetName val="1.24."/>
      <sheetName val="1.25."/>
      <sheetName val="1.27"/>
      <sheetName val="POYS2008"/>
      <sheetName val="2.1усл.ед"/>
      <sheetName val="2.2усл.ед"/>
      <sheetName val="распр затрат"/>
      <sheetName val="Лист2"/>
      <sheetName val="ГСМ"/>
      <sheetName val="усл.ед."/>
      <sheetName val="Лист1 "/>
      <sheetName val="P2.1"/>
      <sheetName val="P2.2"/>
      <sheetName val="перекрестка"/>
      <sheetName val="16"/>
      <sheetName val="18.2"/>
      <sheetName val="4"/>
      <sheetName val="6"/>
      <sheetName val="15"/>
      <sheetName val="17.1"/>
      <sheetName val="21.3"/>
      <sheetName val="2.3"/>
      <sheetName val="20"/>
      <sheetName val="27"/>
      <sheetName val="TEHSHEET"/>
      <sheetName val="Огл. Графиков"/>
      <sheetName val="Текущие цены"/>
      <sheetName val="рабочий"/>
      <sheetName val="окраска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>
        <row r="11">
          <cell r="F11">
            <v>230</v>
          </cell>
        </row>
        <row r="12">
          <cell r="F12">
            <v>170</v>
          </cell>
        </row>
        <row r="13">
          <cell r="F13">
            <v>290</v>
          </cell>
        </row>
        <row r="14">
          <cell r="F14">
            <v>210</v>
          </cell>
        </row>
        <row r="15">
          <cell r="F15">
            <v>260</v>
          </cell>
        </row>
        <row r="16">
          <cell r="F16">
            <v>210</v>
          </cell>
        </row>
        <row r="17">
          <cell r="F17">
            <v>140</v>
          </cell>
        </row>
        <row r="18">
          <cell r="F18">
            <v>270</v>
          </cell>
        </row>
        <row r="19">
          <cell r="F19">
            <v>180</v>
          </cell>
        </row>
        <row r="20">
          <cell r="F20">
            <v>180</v>
          </cell>
          <cell r="G20">
            <v>251.99699999999999</v>
          </cell>
        </row>
        <row r="21">
          <cell r="F21">
            <v>160</v>
          </cell>
        </row>
        <row r="22">
          <cell r="F22">
            <v>130</v>
          </cell>
          <cell r="G22">
            <v>1606.4889999999998</v>
          </cell>
        </row>
        <row r="23">
          <cell r="F23">
            <v>190</v>
          </cell>
        </row>
        <row r="24">
          <cell r="F24">
            <v>160</v>
          </cell>
          <cell r="G24">
            <v>125.77000000000001</v>
          </cell>
        </row>
        <row r="25">
          <cell r="F25">
            <v>3000</v>
          </cell>
        </row>
        <row r="26">
          <cell r="F26">
            <v>2300</v>
          </cell>
        </row>
        <row r="28">
          <cell r="F28">
            <v>170</v>
          </cell>
          <cell r="G28">
            <v>131.86199999999999</v>
          </cell>
        </row>
        <row r="29">
          <cell r="F29">
            <v>140</v>
          </cell>
        </row>
        <row r="30">
          <cell r="F30">
            <v>120</v>
          </cell>
          <cell r="G30">
            <v>1553.5030000000002</v>
          </cell>
        </row>
        <row r="31">
          <cell r="F31">
            <v>180</v>
          </cell>
        </row>
        <row r="32">
          <cell r="F32">
            <v>150</v>
          </cell>
          <cell r="G32">
            <v>21.844000000000001</v>
          </cell>
        </row>
        <row r="33">
          <cell r="F33">
            <v>160</v>
          </cell>
          <cell r="G33">
            <v>338.16</v>
          </cell>
        </row>
        <row r="34">
          <cell r="F34">
            <v>140</v>
          </cell>
          <cell r="G34">
            <v>3141.6149999999998</v>
          </cell>
        </row>
        <row r="35">
          <cell r="F35">
            <v>110</v>
          </cell>
          <cell r="G35">
            <v>9639.9349999999977</v>
          </cell>
        </row>
        <row r="36">
          <cell r="F36">
            <v>470</v>
          </cell>
        </row>
        <row r="37">
          <cell r="F37">
            <v>350</v>
          </cell>
        </row>
        <row r="40">
          <cell r="F40">
            <v>260</v>
          </cell>
          <cell r="G40">
            <v>248.89000000000004</v>
          </cell>
        </row>
        <row r="41">
          <cell r="F41">
            <v>220</v>
          </cell>
          <cell r="G41">
            <v>1431.27</v>
          </cell>
        </row>
        <row r="42">
          <cell r="F42">
            <v>150</v>
          </cell>
          <cell r="G42">
            <v>2343.6549999999997</v>
          </cell>
        </row>
        <row r="43">
          <cell r="F43">
            <v>270</v>
          </cell>
        </row>
      </sheetData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2"/>
      <sheetName val="План счетов"/>
      <sheetName val="Общая часть"/>
      <sheetName val="журнал изменений"/>
      <sheetName val="01"/>
      <sheetName val="02"/>
      <sheetName val="03"/>
      <sheetName val="04"/>
      <sheetName val="05"/>
      <sheetName val="05-1"/>
      <sheetName val="05-2"/>
      <sheetName val="06"/>
      <sheetName val="07"/>
      <sheetName val="08"/>
      <sheetName val="0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30"/>
      <sheetName val="31"/>
      <sheetName val="32"/>
      <sheetName val="33"/>
      <sheetName val="34"/>
      <sheetName val="35"/>
      <sheetName val="36"/>
      <sheetName val="37"/>
      <sheetName val="38"/>
      <sheetName val="39"/>
      <sheetName val="40"/>
      <sheetName val="41"/>
      <sheetName val="42"/>
      <sheetName val="43"/>
      <sheetName val="44"/>
      <sheetName val="45"/>
      <sheetName val="46"/>
      <sheetName val="47"/>
      <sheetName val="48"/>
      <sheetName val="49"/>
      <sheetName val="50"/>
      <sheetName val="51 "/>
      <sheetName val="52"/>
      <sheetName val="53"/>
      <sheetName val="54"/>
      <sheetName val="55"/>
      <sheetName val="56"/>
      <sheetName val="57"/>
      <sheetName val="58"/>
      <sheetName val="59"/>
      <sheetName val="60"/>
      <sheetName val="61"/>
      <sheetName val="62"/>
      <sheetName val="63"/>
      <sheetName val="64"/>
      <sheetName val="65"/>
      <sheetName val="66"/>
      <sheetName val="6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йтинг"/>
      <sheetName val="Лист1"/>
      <sheetName val="РЧА"/>
      <sheetName val="РЧА новый"/>
      <sheetName val="доляКТ"/>
      <sheetName val="Лист4"/>
      <sheetName val="Дт_Кт"/>
      <sheetName val="Исходные"/>
      <sheetName val="FES"/>
      <sheetName val="Прилож.1"/>
      <sheetName val="SHPZ"/>
      <sheetName val="P2.1"/>
      <sheetName val="P2.2"/>
      <sheetName val="эл ст"/>
      <sheetName val="TEHSHEET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  <sheetName val="Adj2002"/>
      <sheetName val="ИТОГИ  по Н,Р,Э,Q"/>
      <sheetName val="план"/>
      <sheetName val="Россия-экспорт"/>
      <sheetName val="Объекты"/>
      <sheetName val="35"/>
    </sheetNames>
    <sheetDataSet>
      <sheetData sheetId="0" refreshError="1">
        <row r="14">
          <cell r="A14" t="str">
            <v>Показатели деловой активности</v>
          </cell>
        </row>
      </sheetData>
      <sheetData sheetId="1" refreshError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гр.БП"/>
      <sheetName val="ИТ-бюджет"/>
      <sheetName val="P2.1"/>
      <sheetName val="Скорр_АБП_на 2009г_Курскэнерго_"/>
      <sheetName val="Рейтинг"/>
    </sheetNames>
    <sheetDataSet>
      <sheetData sheetId="0" refreshError="1"/>
      <sheetData sheetId="1" refreshError="1">
        <row r="5">
          <cell r="L5">
            <v>93</v>
          </cell>
        </row>
        <row r="6">
          <cell r="L6">
            <v>93</v>
          </cell>
        </row>
        <row r="8">
          <cell r="L8">
            <v>12</v>
          </cell>
        </row>
        <row r="9">
          <cell r="L9">
            <v>56</v>
          </cell>
        </row>
        <row r="10">
          <cell r="L10">
            <v>15</v>
          </cell>
        </row>
        <row r="11">
          <cell r="L11">
            <v>10</v>
          </cell>
        </row>
        <row r="18">
          <cell r="L18">
            <v>0</v>
          </cell>
        </row>
        <row r="27">
          <cell r="L27">
            <v>0</v>
          </cell>
        </row>
        <row r="30">
          <cell r="L30">
            <v>0</v>
          </cell>
        </row>
        <row r="38">
          <cell r="L38">
            <v>0</v>
          </cell>
        </row>
        <row r="46">
          <cell r="L46">
            <v>0</v>
          </cell>
        </row>
        <row r="51">
          <cell r="L51">
            <v>0</v>
          </cell>
        </row>
        <row r="56">
          <cell r="L56">
            <v>0</v>
          </cell>
        </row>
        <row r="66">
          <cell r="L66">
            <v>0</v>
          </cell>
        </row>
        <row r="77">
          <cell r="L77">
            <v>0</v>
          </cell>
        </row>
        <row r="85">
          <cell r="L85">
            <v>0</v>
          </cell>
        </row>
        <row r="93">
          <cell r="L93">
            <v>0</v>
          </cell>
        </row>
        <row r="95">
          <cell r="L95">
            <v>0</v>
          </cell>
        </row>
        <row r="99">
          <cell r="L99">
            <v>0</v>
          </cell>
        </row>
      </sheetData>
      <sheetData sheetId="2" refreshError="1"/>
      <sheetData sheetId="3" refreshError="1"/>
      <sheetData sheetId="4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0-факт"/>
      <sheetName val="на 1 тут"/>
      <sheetName val="Воркута-99"/>
      <sheetName val="Воркута2000"/>
      <sheetName val="Воркута2002"/>
      <sheetName val="Лист1"/>
      <sheetName val="FES"/>
      <sheetName val="Позиция"/>
      <sheetName val="ВАРИАНТ 3 РАБОЧИЙ"/>
      <sheetName val="20"/>
      <sheetName val="23"/>
      <sheetName val="26"/>
      <sheetName val="27"/>
      <sheetName val="28"/>
      <sheetName val="21"/>
      <sheetName val="29"/>
      <sheetName val="Справочники"/>
      <sheetName val="25"/>
      <sheetName val="19"/>
      <sheetName val="22"/>
      <sheetName val="24"/>
      <sheetName val="Кедровский"/>
      <sheetName val="UGOL"/>
      <sheetName val="TEHSHEET"/>
      <sheetName val="план 2000"/>
      <sheetName val="Перегруппировка"/>
      <sheetName val="ПрЭС"/>
      <sheetName val="Главная для ТП"/>
      <sheetName val="1.15 (д.б.)"/>
      <sheetName val="Заголовок"/>
      <sheetName val="EKDEB90"/>
      <sheetName val="Смета_"/>
      <sheetName val="на_1_тут"/>
      <sheetName val="ВАРИАНТ_3_РАБОЧИЙ"/>
      <sheetName val="план_2000"/>
      <sheetName val="Главная_для_ТП"/>
      <sheetName val="1_15_(д_б_)"/>
      <sheetName val="ФОТ по месяцам"/>
      <sheetName val="Смета ДУ и ПД"/>
      <sheetName val="Главная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гр.БП"/>
      <sheetName val="ИТ-бюджет"/>
      <sheetName val="таблица 1"/>
      <sheetName val="Лист1"/>
      <sheetName val="P2.1"/>
    </sheetNames>
    <sheetDataSet>
      <sheetData sheetId="0" refreshError="1"/>
      <sheetData sheetId="1" refreshError="1">
        <row r="46">
          <cell r="L46">
            <v>0</v>
          </cell>
        </row>
        <row r="53">
          <cell r="L53">
            <v>0</v>
          </cell>
        </row>
        <row r="60">
          <cell r="L60">
            <v>0</v>
          </cell>
        </row>
        <row r="70">
          <cell r="L70">
            <v>0</v>
          </cell>
        </row>
        <row r="71">
          <cell r="L71">
            <v>0</v>
          </cell>
        </row>
        <row r="79">
          <cell r="L79">
            <v>0</v>
          </cell>
        </row>
        <row r="89">
          <cell r="L89">
            <v>0</v>
          </cell>
        </row>
        <row r="93">
          <cell r="L93">
            <v>0</v>
          </cell>
        </row>
        <row r="95">
          <cell r="L95">
            <v>0</v>
          </cell>
        </row>
      </sheetData>
      <sheetData sheetId="2" refreshError="1"/>
      <sheetData sheetId="3" refreshError="1"/>
      <sheetData sheetId="4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гр.БП"/>
      <sheetName val="ИТ-бюджет"/>
    </sheetNames>
    <sheetDataSet>
      <sheetData sheetId="0" refreshError="1"/>
      <sheetData sheetId="1" refreshError="1">
        <row r="5">
          <cell r="L5">
            <v>93</v>
          </cell>
        </row>
        <row r="6">
          <cell r="L6">
            <v>93</v>
          </cell>
        </row>
        <row r="8">
          <cell r="L8">
            <v>12</v>
          </cell>
        </row>
        <row r="9">
          <cell r="L9">
            <v>56</v>
          </cell>
        </row>
        <row r="10">
          <cell r="L10">
            <v>15</v>
          </cell>
        </row>
        <row r="11">
          <cell r="L11">
            <v>10</v>
          </cell>
        </row>
        <row r="18">
          <cell r="L18">
            <v>0</v>
          </cell>
        </row>
        <row r="27">
          <cell r="L27">
            <v>0</v>
          </cell>
        </row>
        <row r="30">
          <cell r="L30">
            <v>0</v>
          </cell>
        </row>
        <row r="38">
          <cell r="L38">
            <v>0</v>
          </cell>
        </row>
        <row r="46">
          <cell r="L46">
            <v>23977</v>
          </cell>
        </row>
        <row r="51">
          <cell r="L51">
            <v>23416</v>
          </cell>
        </row>
        <row r="54">
          <cell r="L54">
            <v>23416</v>
          </cell>
        </row>
        <row r="55">
          <cell r="L55">
            <v>386</v>
          </cell>
        </row>
        <row r="56">
          <cell r="L56">
            <v>175</v>
          </cell>
        </row>
        <row r="58">
          <cell r="L58">
            <v>175</v>
          </cell>
        </row>
        <row r="67">
          <cell r="L67">
            <v>12411</v>
          </cell>
        </row>
        <row r="68">
          <cell r="L68">
            <v>10835</v>
          </cell>
        </row>
        <row r="69">
          <cell r="L69">
            <v>1123</v>
          </cell>
        </row>
        <row r="70">
          <cell r="L70">
            <v>84</v>
          </cell>
        </row>
        <row r="72">
          <cell r="L72">
            <v>369</v>
          </cell>
        </row>
        <row r="78">
          <cell r="L78">
            <v>3204</v>
          </cell>
        </row>
        <row r="79">
          <cell r="L79">
            <v>2474</v>
          </cell>
        </row>
        <row r="80">
          <cell r="L80">
            <v>534</v>
          </cell>
        </row>
        <row r="81">
          <cell r="L81">
            <v>196</v>
          </cell>
        </row>
        <row r="86">
          <cell r="L86">
            <v>3730</v>
          </cell>
        </row>
        <row r="88">
          <cell r="L88">
            <v>3364</v>
          </cell>
        </row>
        <row r="90">
          <cell r="L90">
            <v>366</v>
          </cell>
        </row>
        <row r="94">
          <cell r="L94">
            <v>0</v>
          </cell>
        </row>
        <row r="96">
          <cell r="L96">
            <v>0</v>
          </cell>
        </row>
      </sheetData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гр.БП"/>
      <sheetName val="ИТ-бюджет"/>
      <sheetName val="таблица 1"/>
      <sheetName val="Лист1"/>
    </sheetNames>
    <sheetDataSet>
      <sheetData sheetId="0" refreshError="1"/>
      <sheetData sheetId="1" refreshError="1">
        <row r="46">
          <cell r="L46">
            <v>0</v>
          </cell>
        </row>
        <row r="53">
          <cell r="L53">
            <v>0</v>
          </cell>
        </row>
        <row r="60">
          <cell r="L60">
            <v>0</v>
          </cell>
        </row>
        <row r="70">
          <cell r="L70">
            <v>0</v>
          </cell>
        </row>
        <row r="71">
          <cell r="L71">
            <v>0</v>
          </cell>
        </row>
        <row r="79">
          <cell r="L79">
            <v>0</v>
          </cell>
        </row>
        <row r="89">
          <cell r="L89">
            <v>0</v>
          </cell>
        </row>
        <row r="93">
          <cell r="L93">
            <v>0</v>
          </cell>
        </row>
        <row r="95">
          <cell r="L95">
            <v>0</v>
          </cell>
        </row>
      </sheetData>
      <sheetData sheetId="2" refreshError="1"/>
      <sheetData sheetId="3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PZ"/>
      <sheetName val="неосновн"/>
      <sheetName val="непром"/>
      <sheetName val="эл ст"/>
      <sheetName val="Рейтинг"/>
      <sheetName val="P2.1"/>
      <sheetName val="ИТ-бюджет"/>
      <sheetName val="Свод"/>
      <sheetName val="06 нас-е Прейскурант"/>
      <sheetName val="расшифровка"/>
      <sheetName val="топография"/>
      <sheetName val="ТЭП ПД "/>
      <sheetName val="Исходные данные тариф электрика"/>
      <sheetName val="Лизинг ДГУ"/>
    </sheetNames>
    <sheetDataSet>
      <sheetData sheetId="0" refreshError="1">
        <row r="1">
          <cell r="A1" t="str">
            <v>GOD</v>
          </cell>
          <cell r="B1" t="str">
            <v>MES</v>
          </cell>
          <cell r="C1" t="str">
            <v>NPP</v>
          </cell>
          <cell r="D1" t="str">
            <v>DEN</v>
          </cell>
          <cell r="E1" t="str">
            <v>CXO</v>
          </cell>
          <cell r="F1" t="str">
            <v>PXO</v>
          </cell>
          <cell r="G1" t="str">
            <v>OXO</v>
          </cell>
          <cell r="H1" t="str">
            <v>DEB</v>
          </cell>
          <cell r="I1" t="str">
            <v>KRE</v>
          </cell>
          <cell r="J1" t="str">
            <v>SUM</v>
          </cell>
          <cell r="K1" t="str">
            <v>KDV</v>
          </cell>
          <cell r="L1" t="str">
            <v>SUMV</v>
          </cell>
          <cell r="M1" t="str">
            <v>TSUD</v>
          </cell>
          <cell r="N1" t="str">
            <v>SUBD</v>
          </cell>
          <cell r="O1" t="str">
            <v>TDGD</v>
          </cell>
          <cell r="P1" t="str">
            <v>NDGD</v>
          </cell>
          <cell r="Q1" t="str">
            <v>NSFD</v>
          </cell>
          <cell r="R1" t="str">
            <v>TNED</v>
          </cell>
          <cell r="S1" t="str">
            <v>OBED</v>
          </cell>
          <cell r="T1" t="str">
            <v>KWOD</v>
          </cell>
          <cell r="U1" t="str">
            <v>PDRD</v>
          </cell>
          <cell r="V1" t="str">
            <v>TSUK</v>
          </cell>
          <cell r="W1" t="str">
            <v>SUBK</v>
          </cell>
          <cell r="X1" t="str">
            <v>TDGK</v>
          </cell>
          <cell r="Y1" t="str">
            <v>NDGK</v>
          </cell>
          <cell r="Z1" t="str">
            <v>NSFK</v>
          </cell>
          <cell r="AA1" t="str">
            <v>TNEK</v>
          </cell>
          <cell r="AB1" t="str">
            <v>OBEK</v>
          </cell>
          <cell r="AC1" t="str">
            <v>KWOK</v>
          </cell>
          <cell r="AD1" t="str">
            <v>PDRK</v>
          </cell>
          <cell r="AE1" t="str">
            <v>CHK</v>
          </cell>
          <cell r="AF1" t="str">
            <v>VDC</v>
          </cell>
          <cell r="AG1" t="str">
            <v>NDC</v>
          </cell>
          <cell r="AH1" t="str">
            <v>NDO</v>
          </cell>
          <cell r="AI1" t="str">
            <v>DPU</v>
          </cell>
          <cell r="AJ1" t="str">
            <v>HAP</v>
          </cell>
          <cell r="AK1" t="str">
            <v>REE</v>
          </cell>
          <cell r="AL1" t="str">
            <v>DOU</v>
          </cell>
          <cell r="AM1" t="str">
            <v>NCX</v>
          </cell>
          <cell r="AN1" t="str">
            <v>NZP</v>
          </cell>
          <cell r="AO1" t="str">
            <v>MAD</v>
          </cell>
          <cell r="AP1" t="str">
            <v>MADZ</v>
          </cell>
          <cell r="AQ1" t="str">
            <v>MAN</v>
          </cell>
          <cell r="AR1" t="str">
            <v>MAV</v>
          </cell>
          <cell r="AS1" t="str">
            <v>MMOD</v>
          </cell>
          <cell r="AT1" t="str">
            <v>MMOK</v>
          </cell>
          <cell r="AU1" t="str">
            <v>DPR</v>
          </cell>
          <cell r="AV1" t="str">
            <v>NCD</v>
          </cell>
          <cell r="AW1" t="str">
            <v>APM</v>
          </cell>
          <cell r="AX1" t="str">
            <v>NAP</v>
          </cell>
          <cell r="AY1" t="str">
            <v>INA</v>
          </cell>
          <cell r="AZ1" t="str">
            <v>NIA</v>
          </cell>
          <cell r="BA1" t="str">
            <v>ALG</v>
          </cell>
          <cell r="BB1" t="str">
            <v>IDL</v>
          </cell>
          <cell r="BC1" t="str">
            <v>DPK</v>
          </cell>
        </row>
        <row r="2">
          <cell r="A2">
            <v>2006</v>
          </cell>
          <cell r="B2">
            <v>1</v>
          </cell>
          <cell r="C2">
            <v>1</v>
          </cell>
          <cell r="D2">
            <v>20</v>
          </cell>
          <cell r="E2">
            <v>792030</v>
          </cell>
          <cell r="F2">
            <v>0</v>
          </cell>
          <cell r="G2" t="str">
            <v>Затраты по ШПЗ (неосновные)</v>
          </cell>
          <cell r="H2">
            <v>2030</v>
          </cell>
          <cell r="I2">
            <v>7920</v>
          </cell>
          <cell r="J2">
            <v>13.34</v>
          </cell>
          <cell r="K2">
            <v>1</v>
          </cell>
          <cell r="L2">
            <v>0</v>
          </cell>
          <cell r="M2">
            <v>0</v>
          </cell>
          <cell r="N2">
            <v>0</v>
          </cell>
          <cell r="R2">
            <v>0</v>
          </cell>
          <cell r="S2">
            <v>0</v>
          </cell>
          <cell r="T2">
            <v>0</v>
          </cell>
          <cell r="U2">
            <v>42</v>
          </cell>
          <cell r="V2">
            <v>0</v>
          </cell>
          <cell r="W2">
            <v>0</v>
          </cell>
          <cell r="AA2">
            <v>0</v>
          </cell>
          <cell r="AB2">
            <v>0</v>
          </cell>
          <cell r="AC2">
            <v>0</v>
          </cell>
          <cell r="AD2">
            <v>42</v>
          </cell>
          <cell r="AE2">
            <v>110000</v>
          </cell>
          <cell r="AF2">
            <v>0</v>
          </cell>
          <cell r="AI2">
            <v>2223</v>
          </cell>
          <cell r="AK2">
            <v>0</v>
          </cell>
          <cell r="AM2">
            <v>128</v>
          </cell>
          <cell r="AN2">
            <v>1</v>
          </cell>
          <cell r="AO2">
            <v>393216</v>
          </cell>
          <cell r="AQ2">
            <v>0</v>
          </cell>
          <cell r="AR2">
            <v>0</v>
          </cell>
          <cell r="AS2" t="str">
            <v>Ы</v>
          </cell>
          <cell r="AT2" t="str">
            <v>Ы</v>
          </cell>
          <cell r="AU2">
            <v>0</v>
          </cell>
          <cell r="AV2">
            <v>0</v>
          </cell>
          <cell r="AW2">
            <v>23</v>
          </cell>
          <cell r="AX2">
            <v>1</v>
          </cell>
          <cell r="AY2">
            <v>0</v>
          </cell>
          <cell r="AZ2">
            <v>0</v>
          </cell>
          <cell r="BA2">
            <v>0</v>
          </cell>
          <cell r="BB2">
            <v>0</v>
          </cell>
          <cell r="BC2">
            <v>38828</v>
          </cell>
        </row>
        <row r="3">
          <cell r="A3">
            <v>2006</v>
          </cell>
          <cell r="B3">
            <v>1</v>
          </cell>
          <cell r="C3">
            <v>2</v>
          </cell>
          <cell r="D3">
            <v>20</v>
          </cell>
          <cell r="E3">
            <v>792030</v>
          </cell>
          <cell r="F3">
            <v>0</v>
          </cell>
          <cell r="G3" t="str">
            <v>Затраты по ШПЗ (неосновные)</v>
          </cell>
          <cell r="H3">
            <v>2030</v>
          </cell>
          <cell r="I3">
            <v>7920</v>
          </cell>
          <cell r="J3">
            <v>2.2000000000000002</v>
          </cell>
          <cell r="K3">
            <v>1</v>
          </cell>
          <cell r="L3">
            <v>0</v>
          </cell>
          <cell r="M3">
            <v>0</v>
          </cell>
          <cell r="N3">
            <v>0</v>
          </cell>
          <cell r="R3">
            <v>0</v>
          </cell>
          <cell r="S3">
            <v>0</v>
          </cell>
          <cell r="T3">
            <v>0</v>
          </cell>
          <cell r="U3">
            <v>42</v>
          </cell>
          <cell r="V3">
            <v>0</v>
          </cell>
          <cell r="W3">
            <v>0</v>
          </cell>
          <cell r="AA3">
            <v>0</v>
          </cell>
          <cell r="AB3">
            <v>0</v>
          </cell>
          <cell r="AC3">
            <v>0</v>
          </cell>
          <cell r="AD3">
            <v>42</v>
          </cell>
          <cell r="AE3">
            <v>114020</v>
          </cell>
          <cell r="AF3">
            <v>0</v>
          </cell>
          <cell r="AI3">
            <v>2223</v>
          </cell>
          <cell r="AK3">
            <v>0</v>
          </cell>
          <cell r="AM3">
            <v>129</v>
          </cell>
          <cell r="AN3">
            <v>1</v>
          </cell>
          <cell r="AO3">
            <v>393216</v>
          </cell>
          <cell r="AQ3">
            <v>0</v>
          </cell>
          <cell r="AR3">
            <v>0</v>
          </cell>
          <cell r="AS3" t="str">
            <v>Ы</v>
          </cell>
          <cell r="AT3" t="str">
            <v>Ы</v>
          </cell>
          <cell r="AU3">
            <v>0</v>
          </cell>
          <cell r="AV3">
            <v>0</v>
          </cell>
          <cell r="AW3">
            <v>23</v>
          </cell>
          <cell r="AX3">
            <v>1</v>
          </cell>
          <cell r="AY3">
            <v>0</v>
          </cell>
          <cell r="AZ3">
            <v>0</v>
          </cell>
          <cell r="BA3">
            <v>0</v>
          </cell>
          <cell r="BB3">
            <v>0</v>
          </cell>
          <cell r="BC3">
            <v>38828</v>
          </cell>
        </row>
        <row r="4">
          <cell r="A4">
            <v>2006</v>
          </cell>
          <cell r="B4">
            <v>1</v>
          </cell>
          <cell r="C4">
            <v>3</v>
          </cell>
          <cell r="D4">
            <v>20</v>
          </cell>
          <cell r="E4">
            <v>792030</v>
          </cell>
          <cell r="F4">
            <v>0</v>
          </cell>
          <cell r="G4" t="str">
            <v>Затраты по ШПЗ (неосновные)</v>
          </cell>
          <cell r="H4">
            <v>2030</v>
          </cell>
          <cell r="I4">
            <v>7920</v>
          </cell>
          <cell r="J4">
            <v>4.55</v>
          </cell>
          <cell r="K4">
            <v>1</v>
          </cell>
          <cell r="L4">
            <v>0</v>
          </cell>
          <cell r="M4">
            <v>0</v>
          </cell>
          <cell r="N4">
            <v>0</v>
          </cell>
          <cell r="R4">
            <v>0</v>
          </cell>
          <cell r="S4">
            <v>0</v>
          </cell>
          <cell r="T4">
            <v>0</v>
          </cell>
          <cell r="U4">
            <v>42</v>
          </cell>
          <cell r="V4">
            <v>0</v>
          </cell>
          <cell r="W4">
            <v>0</v>
          </cell>
          <cell r="AA4">
            <v>0</v>
          </cell>
          <cell r="AB4">
            <v>0</v>
          </cell>
          <cell r="AC4">
            <v>0</v>
          </cell>
          <cell r="AD4">
            <v>42</v>
          </cell>
          <cell r="AE4">
            <v>117000</v>
          </cell>
          <cell r="AF4">
            <v>0</v>
          </cell>
          <cell r="AI4">
            <v>2223</v>
          </cell>
          <cell r="AK4">
            <v>0</v>
          </cell>
          <cell r="AM4">
            <v>130</v>
          </cell>
          <cell r="AN4">
            <v>1</v>
          </cell>
          <cell r="AO4">
            <v>393216</v>
          </cell>
          <cell r="AQ4">
            <v>0</v>
          </cell>
          <cell r="AR4">
            <v>0</v>
          </cell>
          <cell r="AS4" t="str">
            <v>Ы</v>
          </cell>
          <cell r="AT4" t="str">
            <v>Ы</v>
          </cell>
          <cell r="AU4">
            <v>0</v>
          </cell>
          <cell r="AV4">
            <v>0</v>
          </cell>
          <cell r="AW4">
            <v>23</v>
          </cell>
          <cell r="AX4">
            <v>1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38828</v>
          </cell>
        </row>
        <row r="5">
          <cell r="A5">
            <v>2006</v>
          </cell>
          <cell r="B5">
            <v>1</v>
          </cell>
          <cell r="C5">
            <v>4</v>
          </cell>
          <cell r="D5">
            <v>20</v>
          </cell>
          <cell r="E5">
            <v>792030</v>
          </cell>
          <cell r="F5">
            <v>0</v>
          </cell>
          <cell r="G5" t="str">
            <v>Затраты по ШПЗ (неосновные)</v>
          </cell>
          <cell r="H5">
            <v>2030</v>
          </cell>
          <cell r="I5">
            <v>7920</v>
          </cell>
          <cell r="J5">
            <v>44.18</v>
          </cell>
          <cell r="K5">
            <v>1</v>
          </cell>
          <cell r="L5">
            <v>0</v>
          </cell>
          <cell r="M5">
            <v>0</v>
          </cell>
          <cell r="N5">
            <v>0</v>
          </cell>
          <cell r="R5">
            <v>0</v>
          </cell>
          <cell r="S5">
            <v>0</v>
          </cell>
          <cell r="T5">
            <v>0</v>
          </cell>
          <cell r="U5">
            <v>42</v>
          </cell>
          <cell r="V5">
            <v>0</v>
          </cell>
          <cell r="W5">
            <v>0</v>
          </cell>
          <cell r="AA5">
            <v>0</v>
          </cell>
          <cell r="AB5">
            <v>0</v>
          </cell>
          <cell r="AC5">
            <v>0</v>
          </cell>
          <cell r="AD5">
            <v>42</v>
          </cell>
          <cell r="AE5">
            <v>118000</v>
          </cell>
          <cell r="AF5">
            <v>0</v>
          </cell>
          <cell r="AI5">
            <v>2223</v>
          </cell>
          <cell r="AK5">
            <v>0</v>
          </cell>
          <cell r="AM5">
            <v>131</v>
          </cell>
          <cell r="AN5">
            <v>1</v>
          </cell>
          <cell r="AO5">
            <v>393216</v>
          </cell>
          <cell r="AQ5">
            <v>0</v>
          </cell>
          <cell r="AR5">
            <v>0</v>
          </cell>
          <cell r="AS5" t="str">
            <v>Ы</v>
          </cell>
          <cell r="AT5" t="str">
            <v>Ы</v>
          </cell>
          <cell r="AU5">
            <v>0</v>
          </cell>
          <cell r="AV5">
            <v>0</v>
          </cell>
          <cell r="AW5">
            <v>23</v>
          </cell>
          <cell r="AX5">
            <v>1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38828</v>
          </cell>
        </row>
        <row r="6">
          <cell r="A6">
            <v>2006</v>
          </cell>
          <cell r="B6">
            <v>1</v>
          </cell>
          <cell r="C6">
            <v>5</v>
          </cell>
          <cell r="D6">
            <v>20</v>
          </cell>
          <cell r="E6">
            <v>792030</v>
          </cell>
          <cell r="F6">
            <v>0</v>
          </cell>
          <cell r="G6" t="str">
            <v>Затраты по ШПЗ (неосновные)</v>
          </cell>
          <cell r="H6">
            <v>2030</v>
          </cell>
          <cell r="I6">
            <v>7920</v>
          </cell>
          <cell r="J6">
            <v>1</v>
          </cell>
          <cell r="K6">
            <v>1</v>
          </cell>
          <cell r="L6">
            <v>0</v>
          </cell>
          <cell r="M6">
            <v>0</v>
          </cell>
          <cell r="N6">
            <v>0</v>
          </cell>
          <cell r="R6">
            <v>0</v>
          </cell>
          <cell r="S6">
            <v>0</v>
          </cell>
          <cell r="T6">
            <v>0</v>
          </cell>
          <cell r="U6">
            <v>42</v>
          </cell>
          <cell r="V6">
            <v>0</v>
          </cell>
          <cell r="W6">
            <v>0</v>
          </cell>
          <cell r="AA6">
            <v>0</v>
          </cell>
          <cell r="AB6">
            <v>0</v>
          </cell>
          <cell r="AC6">
            <v>0</v>
          </cell>
          <cell r="AD6">
            <v>42</v>
          </cell>
          <cell r="AE6">
            <v>130000</v>
          </cell>
          <cell r="AF6">
            <v>0</v>
          </cell>
          <cell r="AI6">
            <v>2223</v>
          </cell>
          <cell r="AK6">
            <v>0</v>
          </cell>
          <cell r="AM6">
            <v>132</v>
          </cell>
          <cell r="AN6">
            <v>1</v>
          </cell>
          <cell r="AO6">
            <v>393216</v>
          </cell>
          <cell r="AQ6">
            <v>0</v>
          </cell>
          <cell r="AR6">
            <v>0</v>
          </cell>
          <cell r="AS6" t="str">
            <v>Ы</v>
          </cell>
          <cell r="AT6" t="str">
            <v>Ы</v>
          </cell>
          <cell r="AU6">
            <v>0</v>
          </cell>
          <cell r="AV6">
            <v>0</v>
          </cell>
          <cell r="AW6">
            <v>23</v>
          </cell>
          <cell r="AX6">
            <v>1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38828</v>
          </cell>
        </row>
        <row r="7">
          <cell r="A7">
            <v>2006</v>
          </cell>
          <cell r="B7">
            <v>1</v>
          </cell>
          <cell r="C7">
            <v>6</v>
          </cell>
          <cell r="D7">
            <v>20</v>
          </cell>
          <cell r="E7">
            <v>792030</v>
          </cell>
          <cell r="F7">
            <v>0</v>
          </cell>
          <cell r="G7" t="str">
            <v>Затраты по ШПЗ (неосновные)</v>
          </cell>
          <cell r="H7">
            <v>2030</v>
          </cell>
          <cell r="I7">
            <v>7920</v>
          </cell>
          <cell r="J7">
            <v>3.77</v>
          </cell>
          <cell r="K7">
            <v>1</v>
          </cell>
          <cell r="L7">
            <v>0</v>
          </cell>
          <cell r="M7">
            <v>0</v>
          </cell>
          <cell r="N7">
            <v>0</v>
          </cell>
          <cell r="R7">
            <v>0</v>
          </cell>
          <cell r="S7">
            <v>0</v>
          </cell>
          <cell r="T7">
            <v>0</v>
          </cell>
          <cell r="U7">
            <v>42</v>
          </cell>
          <cell r="V7">
            <v>0</v>
          </cell>
          <cell r="W7">
            <v>0</v>
          </cell>
          <cell r="AA7">
            <v>0</v>
          </cell>
          <cell r="AB7">
            <v>0</v>
          </cell>
          <cell r="AC7">
            <v>0</v>
          </cell>
          <cell r="AD7">
            <v>42</v>
          </cell>
          <cell r="AE7">
            <v>131000</v>
          </cell>
          <cell r="AF7">
            <v>0</v>
          </cell>
          <cell r="AI7">
            <v>2223</v>
          </cell>
          <cell r="AK7">
            <v>0</v>
          </cell>
          <cell r="AM7">
            <v>133</v>
          </cell>
          <cell r="AN7">
            <v>1</v>
          </cell>
          <cell r="AO7">
            <v>393216</v>
          </cell>
          <cell r="AQ7">
            <v>0</v>
          </cell>
          <cell r="AR7">
            <v>0</v>
          </cell>
          <cell r="AS7" t="str">
            <v>Ы</v>
          </cell>
          <cell r="AT7" t="str">
            <v>Ы</v>
          </cell>
          <cell r="AU7">
            <v>0</v>
          </cell>
          <cell r="AV7">
            <v>0</v>
          </cell>
          <cell r="AW7">
            <v>23</v>
          </cell>
          <cell r="AX7">
            <v>1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38828</v>
          </cell>
        </row>
        <row r="8">
          <cell r="A8">
            <v>2006</v>
          </cell>
          <cell r="B8">
            <v>1</v>
          </cell>
          <cell r="C8">
            <v>7</v>
          </cell>
          <cell r="D8">
            <v>20</v>
          </cell>
          <cell r="E8">
            <v>792030</v>
          </cell>
          <cell r="F8">
            <v>0</v>
          </cell>
          <cell r="G8" t="str">
            <v>Затраты по ШПЗ (неосновные)</v>
          </cell>
          <cell r="H8">
            <v>2030</v>
          </cell>
          <cell r="I8">
            <v>7920</v>
          </cell>
          <cell r="J8">
            <v>51.24</v>
          </cell>
          <cell r="K8">
            <v>1</v>
          </cell>
          <cell r="L8">
            <v>0</v>
          </cell>
          <cell r="M8">
            <v>0</v>
          </cell>
          <cell r="N8">
            <v>0</v>
          </cell>
          <cell r="R8">
            <v>0</v>
          </cell>
          <cell r="S8">
            <v>0</v>
          </cell>
          <cell r="T8">
            <v>0</v>
          </cell>
          <cell r="U8">
            <v>42</v>
          </cell>
          <cell r="V8">
            <v>0</v>
          </cell>
          <cell r="W8">
            <v>0</v>
          </cell>
          <cell r="AA8">
            <v>0</v>
          </cell>
          <cell r="AB8">
            <v>0</v>
          </cell>
          <cell r="AC8">
            <v>0</v>
          </cell>
          <cell r="AD8">
            <v>42</v>
          </cell>
          <cell r="AE8">
            <v>132000</v>
          </cell>
          <cell r="AF8">
            <v>0</v>
          </cell>
          <cell r="AI8">
            <v>2223</v>
          </cell>
          <cell r="AK8">
            <v>0</v>
          </cell>
          <cell r="AM8">
            <v>134</v>
          </cell>
          <cell r="AN8">
            <v>1</v>
          </cell>
          <cell r="AO8">
            <v>393216</v>
          </cell>
          <cell r="AQ8">
            <v>0</v>
          </cell>
          <cell r="AR8">
            <v>0</v>
          </cell>
          <cell r="AS8" t="str">
            <v>Ы</v>
          </cell>
          <cell r="AT8" t="str">
            <v>Ы</v>
          </cell>
          <cell r="AU8">
            <v>0</v>
          </cell>
          <cell r="AV8">
            <v>0</v>
          </cell>
          <cell r="AW8">
            <v>23</v>
          </cell>
          <cell r="AX8">
            <v>1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38828</v>
          </cell>
        </row>
        <row r="9">
          <cell r="A9">
            <v>2006</v>
          </cell>
          <cell r="B9">
            <v>1</v>
          </cell>
          <cell r="C9">
            <v>8</v>
          </cell>
          <cell r="D9">
            <v>20</v>
          </cell>
          <cell r="E9">
            <v>792030</v>
          </cell>
          <cell r="F9">
            <v>0</v>
          </cell>
          <cell r="G9" t="str">
            <v>Затраты по ШПЗ (неосновные)</v>
          </cell>
          <cell r="H9">
            <v>2030</v>
          </cell>
          <cell r="I9">
            <v>7920</v>
          </cell>
          <cell r="J9">
            <v>5.05</v>
          </cell>
          <cell r="K9">
            <v>1</v>
          </cell>
          <cell r="L9">
            <v>0</v>
          </cell>
          <cell r="M9">
            <v>0</v>
          </cell>
          <cell r="N9">
            <v>0</v>
          </cell>
          <cell r="R9">
            <v>0</v>
          </cell>
          <cell r="S9">
            <v>0</v>
          </cell>
          <cell r="T9">
            <v>0</v>
          </cell>
          <cell r="U9">
            <v>42</v>
          </cell>
          <cell r="V9">
            <v>0</v>
          </cell>
          <cell r="W9">
            <v>0</v>
          </cell>
          <cell r="AA9">
            <v>0</v>
          </cell>
          <cell r="AB9">
            <v>0</v>
          </cell>
          <cell r="AC9">
            <v>0</v>
          </cell>
          <cell r="AD9">
            <v>42</v>
          </cell>
          <cell r="AE9">
            <v>135000</v>
          </cell>
          <cell r="AF9">
            <v>0</v>
          </cell>
          <cell r="AI9">
            <v>2223</v>
          </cell>
          <cell r="AK9">
            <v>0</v>
          </cell>
          <cell r="AM9">
            <v>135</v>
          </cell>
          <cell r="AN9">
            <v>1</v>
          </cell>
          <cell r="AO9">
            <v>393216</v>
          </cell>
          <cell r="AQ9">
            <v>0</v>
          </cell>
          <cell r="AR9">
            <v>0</v>
          </cell>
          <cell r="AS9" t="str">
            <v>Ы</v>
          </cell>
          <cell r="AT9" t="str">
            <v>Ы</v>
          </cell>
          <cell r="AU9">
            <v>0</v>
          </cell>
          <cell r="AV9">
            <v>0</v>
          </cell>
          <cell r="AW9">
            <v>23</v>
          </cell>
          <cell r="AX9">
            <v>1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38828</v>
          </cell>
        </row>
        <row r="10">
          <cell r="A10">
            <v>2006</v>
          </cell>
          <cell r="B10">
            <v>1</v>
          </cell>
          <cell r="C10">
            <v>9</v>
          </cell>
          <cell r="D10">
            <v>20</v>
          </cell>
          <cell r="E10">
            <v>792030</v>
          </cell>
          <cell r="F10">
            <v>0</v>
          </cell>
          <cell r="G10" t="str">
            <v>Затраты по ШПЗ (неосновные)</v>
          </cell>
          <cell r="H10">
            <v>2030</v>
          </cell>
          <cell r="I10">
            <v>7920</v>
          </cell>
          <cell r="J10">
            <v>23011.13</v>
          </cell>
          <cell r="K10">
            <v>1</v>
          </cell>
          <cell r="L10">
            <v>0</v>
          </cell>
          <cell r="M10">
            <v>0</v>
          </cell>
          <cell r="N10">
            <v>0</v>
          </cell>
          <cell r="R10">
            <v>0</v>
          </cell>
          <cell r="S10">
            <v>0</v>
          </cell>
          <cell r="T10">
            <v>0</v>
          </cell>
          <cell r="U10">
            <v>42</v>
          </cell>
          <cell r="V10">
            <v>0</v>
          </cell>
          <cell r="W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42</v>
          </cell>
          <cell r="AE10">
            <v>143000</v>
          </cell>
          <cell r="AF10">
            <v>0</v>
          </cell>
          <cell r="AI10">
            <v>2223</v>
          </cell>
          <cell r="AK10">
            <v>0</v>
          </cell>
          <cell r="AM10">
            <v>136</v>
          </cell>
          <cell r="AN10">
            <v>1</v>
          </cell>
          <cell r="AO10">
            <v>393216</v>
          </cell>
          <cell r="AQ10">
            <v>0</v>
          </cell>
          <cell r="AR10">
            <v>0</v>
          </cell>
          <cell r="AS10" t="str">
            <v>Ы</v>
          </cell>
          <cell r="AT10" t="str">
            <v>Ы</v>
          </cell>
          <cell r="AU10">
            <v>0</v>
          </cell>
          <cell r="AV10">
            <v>0</v>
          </cell>
          <cell r="AW10">
            <v>23</v>
          </cell>
          <cell r="AX10">
            <v>1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38828</v>
          </cell>
        </row>
        <row r="11">
          <cell r="A11">
            <v>2006</v>
          </cell>
          <cell r="B11">
            <v>1</v>
          </cell>
          <cell r="C11">
            <v>10</v>
          </cell>
          <cell r="D11">
            <v>20</v>
          </cell>
          <cell r="E11">
            <v>792030</v>
          </cell>
          <cell r="F11">
            <v>0</v>
          </cell>
          <cell r="G11" t="str">
            <v>Затраты по ШПЗ (неосновные)</v>
          </cell>
          <cell r="H11">
            <v>2030</v>
          </cell>
          <cell r="I11">
            <v>7920</v>
          </cell>
          <cell r="J11">
            <v>11.97</v>
          </cell>
          <cell r="K11">
            <v>1</v>
          </cell>
          <cell r="L11">
            <v>0</v>
          </cell>
          <cell r="M11">
            <v>0</v>
          </cell>
          <cell r="N11">
            <v>0</v>
          </cell>
          <cell r="R11">
            <v>0</v>
          </cell>
          <cell r="S11">
            <v>0</v>
          </cell>
          <cell r="T11">
            <v>0</v>
          </cell>
          <cell r="U11">
            <v>42</v>
          </cell>
          <cell r="V11">
            <v>0</v>
          </cell>
          <cell r="W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42</v>
          </cell>
          <cell r="AE11">
            <v>410000</v>
          </cell>
          <cell r="AF11">
            <v>0</v>
          </cell>
          <cell r="AI11">
            <v>2223</v>
          </cell>
          <cell r="AK11">
            <v>0</v>
          </cell>
          <cell r="AM11">
            <v>137</v>
          </cell>
          <cell r="AN11">
            <v>1</v>
          </cell>
          <cell r="AO11">
            <v>393216</v>
          </cell>
          <cell r="AQ11">
            <v>0</v>
          </cell>
          <cell r="AR11">
            <v>0</v>
          </cell>
          <cell r="AS11" t="str">
            <v>Ы</v>
          </cell>
          <cell r="AT11" t="str">
            <v>Ы</v>
          </cell>
          <cell r="AU11">
            <v>0</v>
          </cell>
          <cell r="AV11">
            <v>0</v>
          </cell>
          <cell r="AW11">
            <v>23</v>
          </cell>
          <cell r="AX11">
            <v>1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38828</v>
          </cell>
        </row>
        <row r="12">
          <cell r="A12">
            <v>2006</v>
          </cell>
          <cell r="B12">
            <v>1</v>
          </cell>
          <cell r="C12">
            <v>11</v>
          </cell>
          <cell r="D12">
            <v>20</v>
          </cell>
          <cell r="E12">
            <v>792030</v>
          </cell>
          <cell r="F12">
            <v>0</v>
          </cell>
          <cell r="G12" t="str">
            <v>Затраты по ШПЗ (неосновные)</v>
          </cell>
          <cell r="H12">
            <v>2030</v>
          </cell>
          <cell r="I12">
            <v>7920</v>
          </cell>
          <cell r="J12">
            <v>190.18</v>
          </cell>
          <cell r="K12">
            <v>1</v>
          </cell>
          <cell r="L12">
            <v>0</v>
          </cell>
          <cell r="M12">
            <v>0</v>
          </cell>
          <cell r="N12">
            <v>0</v>
          </cell>
          <cell r="R12">
            <v>0</v>
          </cell>
          <cell r="S12">
            <v>0</v>
          </cell>
          <cell r="T12">
            <v>0</v>
          </cell>
          <cell r="U12">
            <v>42</v>
          </cell>
          <cell r="V12">
            <v>0</v>
          </cell>
          <cell r="W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42</v>
          </cell>
          <cell r="AE12">
            <v>420000</v>
          </cell>
          <cell r="AF12">
            <v>0</v>
          </cell>
          <cell r="AI12">
            <v>2223</v>
          </cell>
          <cell r="AK12">
            <v>0</v>
          </cell>
          <cell r="AM12">
            <v>138</v>
          </cell>
          <cell r="AN12">
            <v>1</v>
          </cell>
          <cell r="AO12">
            <v>393216</v>
          </cell>
          <cell r="AQ12">
            <v>0</v>
          </cell>
          <cell r="AR12">
            <v>0</v>
          </cell>
          <cell r="AS12" t="str">
            <v>Ы</v>
          </cell>
          <cell r="AT12" t="str">
            <v>Ы</v>
          </cell>
          <cell r="AU12">
            <v>0</v>
          </cell>
          <cell r="AV12">
            <v>0</v>
          </cell>
          <cell r="AW12">
            <v>23</v>
          </cell>
          <cell r="AX12">
            <v>1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38828</v>
          </cell>
        </row>
        <row r="13">
          <cell r="A13">
            <v>2006</v>
          </cell>
          <cell r="B13">
            <v>1</v>
          </cell>
          <cell r="C13">
            <v>12</v>
          </cell>
          <cell r="D13">
            <v>20</v>
          </cell>
          <cell r="E13">
            <v>792030</v>
          </cell>
          <cell r="F13">
            <v>0</v>
          </cell>
          <cell r="G13" t="str">
            <v>Затраты по ШПЗ (неосновные)</v>
          </cell>
          <cell r="H13">
            <v>2030</v>
          </cell>
          <cell r="I13">
            <v>7920</v>
          </cell>
          <cell r="J13">
            <v>28.88</v>
          </cell>
          <cell r="K13">
            <v>1</v>
          </cell>
          <cell r="L13">
            <v>0</v>
          </cell>
          <cell r="M13">
            <v>0</v>
          </cell>
          <cell r="N13">
            <v>0</v>
          </cell>
          <cell r="R13">
            <v>0</v>
          </cell>
          <cell r="S13">
            <v>0</v>
          </cell>
          <cell r="T13">
            <v>0</v>
          </cell>
          <cell r="U13">
            <v>42</v>
          </cell>
          <cell r="V13">
            <v>0</v>
          </cell>
          <cell r="W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42</v>
          </cell>
          <cell r="AE13">
            <v>430000</v>
          </cell>
          <cell r="AF13">
            <v>0</v>
          </cell>
          <cell r="AI13">
            <v>2223</v>
          </cell>
          <cell r="AK13">
            <v>0</v>
          </cell>
          <cell r="AM13">
            <v>139</v>
          </cell>
          <cell r="AN13">
            <v>1</v>
          </cell>
          <cell r="AO13">
            <v>393216</v>
          </cell>
          <cell r="AQ13">
            <v>0</v>
          </cell>
          <cell r="AR13">
            <v>0</v>
          </cell>
          <cell r="AS13" t="str">
            <v>Ы</v>
          </cell>
          <cell r="AT13" t="str">
            <v>Ы</v>
          </cell>
          <cell r="AU13">
            <v>0</v>
          </cell>
          <cell r="AV13">
            <v>0</v>
          </cell>
          <cell r="AW13">
            <v>23</v>
          </cell>
          <cell r="AX13">
            <v>1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38828</v>
          </cell>
        </row>
        <row r="14">
          <cell r="A14">
            <v>2006</v>
          </cell>
          <cell r="B14">
            <v>1</v>
          </cell>
          <cell r="C14">
            <v>13</v>
          </cell>
          <cell r="D14">
            <v>20</v>
          </cell>
          <cell r="E14">
            <v>792030</v>
          </cell>
          <cell r="F14">
            <v>0</v>
          </cell>
          <cell r="G14" t="str">
            <v>Затраты по ШПЗ (неосновные)</v>
          </cell>
          <cell r="H14">
            <v>2030</v>
          </cell>
          <cell r="I14">
            <v>7920</v>
          </cell>
          <cell r="J14">
            <v>18.309999999999999</v>
          </cell>
          <cell r="K14">
            <v>1</v>
          </cell>
          <cell r="L14">
            <v>0</v>
          </cell>
          <cell r="M14">
            <v>0</v>
          </cell>
          <cell r="N14">
            <v>0</v>
          </cell>
          <cell r="R14">
            <v>0</v>
          </cell>
          <cell r="S14">
            <v>0</v>
          </cell>
          <cell r="T14">
            <v>0</v>
          </cell>
          <cell r="U14">
            <v>42</v>
          </cell>
          <cell r="V14">
            <v>0</v>
          </cell>
          <cell r="W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42</v>
          </cell>
          <cell r="AE14">
            <v>450000</v>
          </cell>
          <cell r="AF14">
            <v>0</v>
          </cell>
          <cell r="AI14">
            <v>2223</v>
          </cell>
          <cell r="AK14">
            <v>0</v>
          </cell>
          <cell r="AM14">
            <v>140</v>
          </cell>
          <cell r="AN14">
            <v>1</v>
          </cell>
          <cell r="AO14">
            <v>393216</v>
          </cell>
          <cell r="AQ14">
            <v>0</v>
          </cell>
          <cell r="AR14">
            <v>0</v>
          </cell>
          <cell r="AS14" t="str">
            <v>Ы</v>
          </cell>
          <cell r="AT14" t="str">
            <v>Ы</v>
          </cell>
          <cell r="AU14">
            <v>0</v>
          </cell>
          <cell r="AV14">
            <v>0</v>
          </cell>
          <cell r="AW14">
            <v>23</v>
          </cell>
          <cell r="AX14">
            <v>1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38828</v>
          </cell>
        </row>
        <row r="15">
          <cell r="A15">
            <v>2006</v>
          </cell>
          <cell r="B15">
            <v>1</v>
          </cell>
          <cell r="C15">
            <v>14</v>
          </cell>
          <cell r="D15">
            <v>20</v>
          </cell>
          <cell r="E15">
            <v>792030</v>
          </cell>
          <cell r="F15">
            <v>0</v>
          </cell>
          <cell r="G15" t="str">
            <v>Затраты по ШПЗ (неосновные)</v>
          </cell>
          <cell r="H15">
            <v>2030</v>
          </cell>
          <cell r="I15">
            <v>7920</v>
          </cell>
          <cell r="J15">
            <v>4.5599999999999996</v>
          </cell>
          <cell r="K15">
            <v>1</v>
          </cell>
          <cell r="L15">
            <v>0</v>
          </cell>
          <cell r="M15">
            <v>0</v>
          </cell>
          <cell r="N15">
            <v>0</v>
          </cell>
          <cell r="R15">
            <v>0</v>
          </cell>
          <cell r="S15">
            <v>0</v>
          </cell>
          <cell r="T15">
            <v>0</v>
          </cell>
          <cell r="U15">
            <v>42</v>
          </cell>
          <cell r="V15">
            <v>0</v>
          </cell>
          <cell r="W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42</v>
          </cell>
          <cell r="AE15">
            <v>460000</v>
          </cell>
          <cell r="AF15">
            <v>0</v>
          </cell>
          <cell r="AI15">
            <v>2223</v>
          </cell>
          <cell r="AK15">
            <v>0</v>
          </cell>
          <cell r="AM15">
            <v>141</v>
          </cell>
          <cell r="AN15">
            <v>1</v>
          </cell>
          <cell r="AO15">
            <v>393216</v>
          </cell>
          <cell r="AQ15">
            <v>0</v>
          </cell>
          <cell r="AR15">
            <v>0</v>
          </cell>
          <cell r="AS15" t="str">
            <v>Ы</v>
          </cell>
          <cell r="AT15" t="str">
            <v>Ы</v>
          </cell>
          <cell r="AU15">
            <v>0</v>
          </cell>
          <cell r="AV15">
            <v>0</v>
          </cell>
          <cell r="AW15">
            <v>23</v>
          </cell>
          <cell r="AX15">
            <v>1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38828</v>
          </cell>
        </row>
        <row r="16">
          <cell r="A16">
            <v>2006</v>
          </cell>
          <cell r="B16">
            <v>1</v>
          </cell>
          <cell r="C16">
            <v>15</v>
          </cell>
          <cell r="D16">
            <v>20</v>
          </cell>
          <cell r="E16">
            <v>792030</v>
          </cell>
          <cell r="F16">
            <v>0</v>
          </cell>
          <cell r="G16" t="str">
            <v>Затраты по ШПЗ (неосновные)</v>
          </cell>
          <cell r="H16">
            <v>2030</v>
          </cell>
          <cell r="I16">
            <v>7920</v>
          </cell>
          <cell r="J16">
            <v>0.18</v>
          </cell>
          <cell r="K16">
            <v>1</v>
          </cell>
          <cell r="L16">
            <v>0</v>
          </cell>
          <cell r="M16">
            <v>0</v>
          </cell>
          <cell r="N16">
            <v>0</v>
          </cell>
          <cell r="R16">
            <v>0</v>
          </cell>
          <cell r="S16">
            <v>0</v>
          </cell>
          <cell r="T16">
            <v>0</v>
          </cell>
          <cell r="U16">
            <v>42</v>
          </cell>
          <cell r="V16">
            <v>0</v>
          </cell>
          <cell r="W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42</v>
          </cell>
          <cell r="AE16">
            <v>465000</v>
          </cell>
          <cell r="AF16">
            <v>0</v>
          </cell>
          <cell r="AI16">
            <v>2223</v>
          </cell>
          <cell r="AK16">
            <v>0</v>
          </cell>
          <cell r="AM16">
            <v>142</v>
          </cell>
          <cell r="AN16">
            <v>1</v>
          </cell>
          <cell r="AO16">
            <v>393216</v>
          </cell>
          <cell r="AQ16">
            <v>0</v>
          </cell>
          <cell r="AR16">
            <v>0</v>
          </cell>
          <cell r="AS16" t="str">
            <v>Ы</v>
          </cell>
          <cell r="AT16" t="str">
            <v>Ы</v>
          </cell>
          <cell r="AU16">
            <v>0</v>
          </cell>
          <cell r="AV16">
            <v>0</v>
          </cell>
          <cell r="AW16">
            <v>23</v>
          </cell>
          <cell r="AX16">
            <v>1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38828</v>
          </cell>
        </row>
        <row r="17">
          <cell r="A17">
            <v>2006</v>
          </cell>
          <cell r="B17">
            <v>1</v>
          </cell>
          <cell r="C17">
            <v>16</v>
          </cell>
          <cell r="D17">
            <v>20</v>
          </cell>
          <cell r="E17">
            <v>792030</v>
          </cell>
          <cell r="F17">
            <v>0</v>
          </cell>
          <cell r="G17" t="str">
            <v>Затраты по ШПЗ (неосновные)</v>
          </cell>
          <cell r="H17">
            <v>2030</v>
          </cell>
          <cell r="I17">
            <v>7920</v>
          </cell>
          <cell r="J17">
            <v>363.45</v>
          </cell>
          <cell r="K17">
            <v>1</v>
          </cell>
          <cell r="L17">
            <v>0</v>
          </cell>
          <cell r="M17">
            <v>0</v>
          </cell>
          <cell r="N17">
            <v>0</v>
          </cell>
          <cell r="R17">
            <v>0</v>
          </cell>
          <cell r="S17">
            <v>0</v>
          </cell>
          <cell r="T17">
            <v>0</v>
          </cell>
          <cell r="U17">
            <v>42</v>
          </cell>
          <cell r="V17">
            <v>0</v>
          </cell>
          <cell r="W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42</v>
          </cell>
          <cell r="AE17">
            <v>502100</v>
          </cell>
          <cell r="AF17">
            <v>0</v>
          </cell>
          <cell r="AI17">
            <v>2223</v>
          </cell>
          <cell r="AK17">
            <v>0</v>
          </cell>
          <cell r="AM17">
            <v>143</v>
          </cell>
          <cell r="AN17">
            <v>1</v>
          </cell>
          <cell r="AO17">
            <v>393216</v>
          </cell>
          <cell r="AQ17">
            <v>0</v>
          </cell>
          <cell r="AR17">
            <v>0</v>
          </cell>
          <cell r="AS17" t="str">
            <v>Ы</v>
          </cell>
          <cell r="AT17" t="str">
            <v>Ы</v>
          </cell>
          <cell r="AU17">
            <v>0</v>
          </cell>
          <cell r="AV17">
            <v>0</v>
          </cell>
          <cell r="AW17">
            <v>23</v>
          </cell>
          <cell r="AX17">
            <v>1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38828</v>
          </cell>
        </row>
        <row r="18">
          <cell r="A18">
            <v>2006</v>
          </cell>
          <cell r="B18">
            <v>1</v>
          </cell>
          <cell r="C18">
            <v>17</v>
          </cell>
          <cell r="D18">
            <v>20</v>
          </cell>
          <cell r="E18">
            <v>792030</v>
          </cell>
          <cell r="F18">
            <v>0</v>
          </cell>
          <cell r="G18" t="str">
            <v>Затраты по ШПЗ (неосновные)</v>
          </cell>
          <cell r="H18">
            <v>2030</v>
          </cell>
          <cell r="I18">
            <v>7920</v>
          </cell>
          <cell r="J18">
            <v>98.73</v>
          </cell>
          <cell r="K18">
            <v>1</v>
          </cell>
          <cell r="L18">
            <v>0</v>
          </cell>
          <cell r="M18">
            <v>0</v>
          </cell>
          <cell r="N18">
            <v>0</v>
          </cell>
          <cell r="R18">
            <v>0</v>
          </cell>
          <cell r="S18">
            <v>0</v>
          </cell>
          <cell r="T18">
            <v>0</v>
          </cell>
          <cell r="U18">
            <v>42</v>
          </cell>
          <cell r="V18">
            <v>0</v>
          </cell>
          <cell r="W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42</v>
          </cell>
          <cell r="AE18">
            <v>503000</v>
          </cell>
          <cell r="AF18">
            <v>0</v>
          </cell>
          <cell r="AI18">
            <v>2223</v>
          </cell>
          <cell r="AK18">
            <v>0</v>
          </cell>
          <cell r="AM18">
            <v>144</v>
          </cell>
          <cell r="AN18">
            <v>1</v>
          </cell>
          <cell r="AO18">
            <v>393216</v>
          </cell>
          <cell r="AQ18">
            <v>0</v>
          </cell>
          <cell r="AR18">
            <v>0</v>
          </cell>
          <cell r="AS18" t="str">
            <v>Ы</v>
          </cell>
          <cell r="AT18" t="str">
            <v>Ы</v>
          </cell>
          <cell r="AU18">
            <v>0</v>
          </cell>
          <cell r="AV18">
            <v>0</v>
          </cell>
          <cell r="AW18">
            <v>23</v>
          </cell>
          <cell r="AX18">
            <v>1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38828</v>
          </cell>
        </row>
        <row r="19">
          <cell r="A19">
            <v>2006</v>
          </cell>
          <cell r="B19">
            <v>1</v>
          </cell>
          <cell r="C19">
            <v>18</v>
          </cell>
          <cell r="D19">
            <v>20</v>
          </cell>
          <cell r="E19">
            <v>792030</v>
          </cell>
          <cell r="F19">
            <v>0</v>
          </cell>
          <cell r="G19" t="str">
            <v>Затраты по ШПЗ (неосновные)</v>
          </cell>
          <cell r="H19">
            <v>2030</v>
          </cell>
          <cell r="I19">
            <v>7920</v>
          </cell>
          <cell r="J19">
            <v>6.01</v>
          </cell>
          <cell r="K19">
            <v>1</v>
          </cell>
          <cell r="L19">
            <v>0</v>
          </cell>
          <cell r="M19">
            <v>0</v>
          </cell>
          <cell r="N19">
            <v>0</v>
          </cell>
          <cell r="R19">
            <v>0</v>
          </cell>
          <cell r="S19">
            <v>0</v>
          </cell>
          <cell r="T19">
            <v>0</v>
          </cell>
          <cell r="U19">
            <v>42</v>
          </cell>
          <cell r="V19">
            <v>0</v>
          </cell>
          <cell r="W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42</v>
          </cell>
          <cell r="AE19">
            <v>504900</v>
          </cell>
          <cell r="AF19">
            <v>0</v>
          </cell>
          <cell r="AI19">
            <v>2223</v>
          </cell>
          <cell r="AK19">
            <v>0</v>
          </cell>
          <cell r="AM19">
            <v>145</v>
          </cell>
          <cell r="AN19">
            <v>1</v>
          </cell>
          <cell r="AO19">
            <v>393216</v>
          </cell>
          <cell r="AQ19">
            <v>0</v>
          </cell>
          <cell r="AR19">
            <v>0</v>
          </cell>
          <cell r="AS19" t="str">
            <v>Ы</v>
          </cell>
          <cell r="AT19" t="str">
            <v>Ы</v>
          </cell>
          <cell r="AU19">
            <v>0</v>
          </cell>
          <cell r="AV19">
            <v>0</v>
          </cell>
          <cell r="AW19">
            <v>23</v>
          </cell>
          <cell r="AX19">
            <v>1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38828</v>
          </cell>
        </row>
        <row r="20">
          <cell r="A20">
            <v>2006</v>
          </cell>
          <cell r="B20">
            <v>1</v>
          </cell>
          <cell r="C20">
            <v>19</v>
          </cell>
          <cell r="D20">
            <v>20</v>
          </cell>
          <cell r="E20">
            <v>792030</v>
          </cell>
          <cell r="F20">
            <v>0</v>
          </cell>
          <cell r="G20" t="str">
            <v>Затраты по ШПЗ (неосновные)</v>
          </cell>
          <cell r="H20">
            <v>2030</v>
          </cell>
          <cell r="I20">
            <v>7920</v>
          </cell>
          <cell r="J20">
            <v>29.97</v>
          </cell>
          <cell r="K20">
            <v>1</v>
          </cell>
          <cell r="L20">
            <v>0</v>
          </cell>
          <cell r="M20">
            <v>0</v>
          </cell>
          <cell r="N20">
            <v>0</v>
          </cell>
          <cell r="R20">
            <v>0</v>
          </cell>
          <cell r="S20">
            <v>0</v>
          </cell>
          <cell r="T20">
            <v>0</v>
          </cell>
          <cell r="U20">
            <v>42</v>
          </cell>
          <cell r="V20">
            <v>0</v>
          </cell>
          <cell r="W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42</v>
          </cell>
          <cell r="AE20">
            <v>505100</v>
          </cell>
          <cell r="AF20">
            <v>0</v>
          </cell>
          <cell r="AI20">
            <v>2223</v>
          </cell>
          <cell r="AK20">
            <v>0</v>
          </cell>
          <cell r="AM20">
            <v>146</v>
          </cell>
          <cell r="AN20">
            <v>1</v>
          </cell>
          <cell r="AO20">
            <v>393216</v>
          </cell>
          <cell r="AQ20">
            <v>0</v>
          </cell>
          <cell r="AR20">
            <v>0</v>
          </cell>
          <cell r="AS20" t="str">
            <v>Ы</v>
          </cell>
          <cell r="AT20" t="str">
            <v>Ы</v>
          </cell>
          <cell r="AU20">
            <v>0</v>
          </cell>
          <cell r="AV20">
            <v>0</v>
          </cell>
          <cell r="AW20">
            <v>23</v>
          </cell>
          <cell r="AX20">
            <v>1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38828</v>
          </cell>
        </row>
        <row r="21">
          <cell r="A21">
            <v>2006</v>
          </cell>
          <cell r="B21">
            <v>1</v>
          </cell>
          <cell r="C21">
            <v>20</v>
          </cell>
          <cell r="D21">
            <v>20</v>
          </cell>
          <cell r="E21">
            <v>792030</v>
          </cell>
          <cell r="F21">
            <v>0</v>
          </cell>
          <cell r="G21" t="str">
            <v>Затраты по ШПЗ (неосновные)</v>
          </cell>
          <cell r="H21">
            <v>2030</v>
          </cell>
          <cell r="I21">
            <v>7920</v>
          </cell>
          <cell r="J21">
            <v>12.49</v>
          </cell>
          <cell r="K21">
            <v>1</v>
          </cell>
          <cell r="L21">
            <v>0</v>
          </cell>
          <cell r="M21">
            <v>0</v>
          </cell>
          <cell r="N21">
            <v>0</v>
          </cell>
          <cell r="R21">
            <v>0</v>
          </cell>
          <cell r="S21">
            <v>0</v>
          </cell>
          <cell r="T21">
            <v>0</v>
          </cell>
          <cell r="U21">
            <v>42</v>
          </cell>
          <cell r="V21">
            <v>0</v>
          </cell>
          <cell r="W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42</v>
          </cell>
          <cell r="AE21">
            <v>505200</v>
          </cell>
          <cell r="AF21">
            <v>0</v>
          </cell>
          <cell r="AI21">
            <v>2223</v>
          </cell>
          <cell r="AK21">
            <v>0</v>
          </cell>
          <cell r="AM21">
            <v>147</v>
          </cell>
          <cell r="AN21">
            <v>1</v>
          </cell>
          <cell r="AO21">
            <v>393216</v>
          </cell>
          <cell r="AQ21">
            <v>0</v>
          </cell>
          <cell r="AR21">
            <v>0</v>
          </cell>
          <cell r="AS21" t="str">
            <v>Ы</v>
          </cell>
          <cell r="AT21" t="str">
            <v>Ы</v>
          </cell>
          <cell r="AU21">
            <v>0</v>
          </cell>
          <cell r="AV21">
            <v>0</v>
          </cell>
          <cell r="AW21">
            <v>23</v>
          </cell>
          <cell r="AX21">
            <v>1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38828</v>
          </cell>
        </row>
        <row r="22">
          <cell r="A22">
            <v>2006</v>
          </cell>
          <cell r="B22">
            <v>1</v>
          </cell>
          <cell r="C22">
            <v>21</v>
          </cell>
          <cell r="D22">
            <v>20</v>
          </cell>
          <cell r="E22">
            <v>792030</v>
          </cell>
          <cell r="F22">
            <v>0</v>
          </cell>
          <cell r="G22" t="str">
            <v>Затраты по ШПЗ (неосновные)</v>
          </cell>
          <cell r="H22">
            <v>2030</v>
          </cell>
          <cell r="I22">
            <v>7920</v>
          </cell>
          <cell r="J22">
            <v>0.24</v>
          </cell>
          <cell r="K22">
            <v>1</v>
          </cell>
          <cell r="L22">
            <v>0</v>
          </cell>
          <cell r="M22">
            <v>0</v>
          </cell>
          <cell r="N22">
            <v>0</v>
          </cell>
          <cell r="R22">
            <v>0</v>
          </cell>
          <cell r="S22">
            <v>0</v>
          </cell>
          <cell r="T22">
            <v>0</v>
          </cell>
          <cell r="U22">
            <v>42</v>
          </cell>
          <cell r="V22">
            <v>0</v>
          </cell>
          <cell r="W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42</v>
          </cell>
          <cell r="AE22">
            <v>505400</v>
          </cell>
          <cell r="AF22">
            <v>0</v>
          </cell>
          <cell r="AI22">
            <v>2223</v>
          </cell>
          <cell r="AK22">
            <v>0</v>
          </cell>
          <cell r="AM22">
            <v>148</v>
          </cell>
          <cell r="AN22">
            <v>1</v>
          </cell>
          <cell r="AO22">
            <v>393216</v>
          </cell>
          <cell r="AQ22">
            <v>0</v>
          </cell>
          <cell r="AR22">
            <v>0</v>
          </cell>
          <cell r="AS22" t="str">
            <v>Ы</v>
          </cell>
          <cell r="AT22" t="str">
            <v>Ы</v>
          </cell>
          <cell r="AU22">
            <v>0</v>
          </cell>
          <cell r="AV22">
            <v>0</v>
          </cell>
          <cell r="AW22">
            <v>23</v>
          </cell>
          <cell r="AX22">
            <v>1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38828</v>
          </cell>
        </row>
        <row r="23">
          <cell r="A23">
            <v>2006</v>
          </cell>
          <cell r="B23">
            <v>1</v>
          </cell>
          <cell r="C23">
            <v>22</v>
          </cell>
          <cell r="D23">
            <v>20</v>
          </cell>
          <cell r="E23">
            <v>792030</v>
          </cell>
          <cell r="F23">
            <v>0</v>
          </cell>
          <cell r="G23" t="str">
            <v>Затраты по ШПЗ (неосновные)</v>
          </cell>
          <cell r="H23">
            <v>2030</v>
          </cell>
          <cell r="I23">
            <v>7920</v>
          </cell>
          <cell r="J23">
            <v>143.41999999999999</v>
          </cell>
          <cell r="K23">
            <v>1</v>
          </cell>
          <cell r="L23">
            <v>0</v>
          </cell>
          <cell r="M23">
            <v>0</v>
          </cell>
          <cell r="N23">
            <v>0</v>
          </cell>
          <cell r="R23">
            <v>0</v>
          </cell>
          <cell r="S23">
            <v>0</v>
          </cell>
          <cell r="T23">
            <v>0</v>
          </cell>
          <cell r="U23">
            <v>42</v>
          </cell>
          <cell r="V23">
            <v>0</v>
          </cell>
          <cell r="W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42</v>
          </cell>
          <cell r="AE23">
            <v>510100</v>
          </cell>
          <cell r="AF23">
            <v>0</v>
          </cell>
          <cell r="AI23">
            <v>2223</v>
          </cell>
          <cell r="AK23">
            <v>0</v>
          </cell>
          <cell r="AM23">
            <v>149</v>
          </cell>
          <cell r="AN23">
            <v>1</v>
          </cell>
          <cell r="AO23">
            <v>393216</v>
          </cell>
          <cell r="AQ23">
            <v>0</v>
          </cell>
          <cell r="AR23">
            <v>0</v>
          </cell>
          <cell r="AS23" t="str">
            <v>Ы</v>
          </cell>
          <cell r="AT23" t="str">
            <v>Ы</v>
          </cell>
          <cell r="AU23">
            <v>0</v>
          </cell>
          <cell r="AV23">
            <v>0</v>
          </cell>
          <cell r="AW23">
            <v>23</v>
          </cell>
          <cell r="AX23">
            <v>1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38828</v>
          </cell>
        </row>
        <row r="24">
          <cell r="A24">
            <v>2006</v>
          </cell>
          <cell r="B24">
            <v>1</v>
          </cell>
          <cell r="C24">
            <v>23</v>
          </cell>
          <cell r="D24">
            <v>20</v>
          </cell>
          <cell r="E24">
            <v>792030</v>
          </cell>
          <cell r="F24">
            <v>0</v>
          </cell>
          <cell r="G24" t="str">
            <v>Затраты по ШПЗ (неосновные)</v>
          </cell>
          <cell r="H24">
            <v>2030</v>
          </cell>
          <cell r="I24">
            <v>7920</v>
          </cell>
          <cell r="J24">
            <v>0.08</v>
          </cell>
          <cell r="K24">
            <v>1</v>
          </cell>
          <cell r="L24">
            <v>0</v>
          </cell>
          <cell r="M24">
            <v>0</v>
          </cell>
          <cell r="N24">
            <v>0</v>
          </cell>
          <cell r="R24">
            <v>0</v>
          </cell>
          <cell r="S24">
            <v>0</v>
          </cell>
          <cell r="T24">
            <v>0</v>
          </cell>
          <cell r="U24">
            <v>42</v>
          </cell>
          <cell r="V24">
            <v>0</v>
          </cell>
          <cell r="W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42</v>
          </cell>
          <cell r="AE24">
            <v>510200</v>
          </cell>
          <cell r="AF24">
            <v>0</v>
          </cell>
          <cell r="AI24">
            <v>2223</v>
          </cell>
          <cell r="AK24">
            <v>0</v>
          </cell>
          <cell r="AM24">
            <v>150</v>
          </cell>
          <cell r="AN24">
            <v>1</v>
          </cell>
          <cell r="AO24">
            <v>393216</v>
          </cell>
          <cell r="AQ24">
            <v>0</v>
          </cell>
          <cell r="AR24">
            <v>0</v>
          </cell>
          <cell r="AS24" t="str">
            <v>Ы</v>
          </cell>
          <cell r="AT24" t="str">
            <v>Ы</v>
          </cell>
          <cell r="AU24">
            <v>0</v>
          </cell>
          <cell r="AV24">
            <v>0</v>
          </cell>
          <cell r="AW24">
            <v>23</v>
          </cell>
          <cell r="AX24">
            <v>1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38828</v>
          </cell>
        </row>
        <row r="25">
          <cell r="A25">
            <v>2006</v>
          </cell>
          <cell r="B25">
            <v>1</v>
          </cell>
          <cell r="C25">
            <v>24</v>
          </cell>
          <cell r="D25">
            <v>20</v>
          </cell>
          <cell r="E25">
            <v>792030</v>
          </cell>
          <cell r="F25">
            <v>0</v>
          </cell>
          <cell r="G25" t="str">
            <v>Затраты по ШПЗ (неосновные)</v>
          </cell>
          <cell r="H25">
            <v>2030</v>
          </cell>
          <cell r="I25">
            <v>7920</v>
          </cell>
          <cell r="J25">
            <v>16.7</v>
          </cell>
          <cell r="K25">
            <v>1</v>
          </cell>
          <cell r="L25">
            <v>0</v>
          </cell>
          <cell r="M25">
            <v>0</v>
          </cell>
          <cell r="N25">
            <v>0</v>
          </cell>
          <cell r="R25">
            <v>0</v>
          </cell>
          <cell r="S25">
            <v>0</v>
          </cell>
          <cell r="T25">
            <v>0</v>
          </cell>
          <cell r="U25">
            <v>42</v>
          </cell>
          <cell r="V25">
            <v>0</v>
          </cell>
          <cell r="W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42</v>
          </cell>
          <cell r="AE25">
            <v>510300</v>
          </cell>
          <cell r="AF25">
            <v>0</v>
          </cell>
          <cell r="AI25">
            <v>2223</v>
          </cell>
          <cell r="AK25">
            <v>0</v>
          </cell>
          <cell r="AM25">
            <v>151</v>
          </cell>
          <cell r="AN25">
            <v>1</v>
          </cell>
          <cell r="AO25">
            <v>393216</v>
          </cell>
          <cell r="AQ25">
            <v>0</v>
          </cell>
          <cell r="AR25">
            <v>0</v>
          </cell>
          <cell r="AS25" t="str">
            <v>Ы</v>
          </cell>
          <cell r="AT25" t="str">
            <v>Ы</v>
          </cell>
          <cell r="AU25">
            <v>0</v>
          </cell>
          <cell r="AV25">
            <v>0</v>
          </cell>
          <cell r="AW25">
            <v>23</v>
          </cell>
          <cell r="AX25">
            <v>1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38828</v>
          </cell>
        </row>
        <row r="26">
          <cell r="A26">
            <v>2006</v>
          </cell>
          <cell r="B26">
            <v>1</v>
          </cell>
          <cell r="C26">
            <v>25</v>
          </cell>
          <cell r="D26">
            <v>20</v>
          </cell>
          <cell r="E26">
            <v>792030</v>
          </cell>
          <cell r="F26">
            <v>0</v>
          </cell>
          <cell r="G26" t="str">
            <v>Затраты по ШПЗ (неосновные)</v>
          </cell>
          <cell r="H26">
            <v>2030</v>
          </cell>
          <cell r="I26">
            <v>7920</v>
          </cell>
          <cell r="J26">
            <v>2.38</v>
          </cell>
          <cell r="K26">
            <v>1</v>
          </cell>
          <cell r="L26">
            <v>0</v>
          </cell>
          <cell r="M26">
            <v>0</v>
          </cell>
          <cell r="N26">
            <v>0</v>
          </cell>
          <cell r="R26">
            <v>0</v>
          </cell>
          <cell r="S26">
            <v>0</v>
          </cell>
          <cell r="T26">
            <v>0</v>
          </cell>
          <cell r="U26">
            <v>42</v>
          </cell>
          <cell r="V26">
            <v>0</v>
          </cell>
          <cell r="W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42</v>
          </cell>
          <cell r="AE26">
            <v>510400</v>
          </cell>
          <cell r="AF26">
            <v>0</v>
          </cell>
          <cell r="AI26">
            <v>2223</v>
          </cell>
          <cell r="AK26">
            <v>0</v>
          </cell>
          <cell r="AM26">
            <v>152</v>
          </cell>
          <cell r="AN26">
            <v>1</v>
          </cell>
          <cell r="AO26">
            <v>393216</v>
          </cell>
          <cell r="AQ26">
            <v>0</v>
          </cell>
          <cell r="AR26">
            <v>0</v>
          </cell>
          <cell r="AS26" t="str">
            <v>Ы</v>
          </cell>
          <cell r="AT26" t="str">
            <v>Ы</v>
          </cell>
          <cell r="AU26">
            <v>0</v>
          </cell>
          <cell r="AV26">
            <v>0</v>
          </cell>
          <cell r="AW26">
            <v>23</v>
          </cell>
          <cell r="AX26">
            <v>1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38828</v>
          </cell>
        </row>
        <row r="27">
          <cell r="A27">
            <v>2006</v>
          </cell>
          <cell r="B27">
            <v>1</v>
          </cell>
          <cell r="C27">
            <v>26</v>
          </cell>
          <cell r="D27">
            <v>20</v>
          </cell>
          <cell r="E27">
            <v>792030</v>
          </cell>
          <cell r="F27">
            <v>0</v>
          </cell>
          <cell r="G27" t="str">
            <v>Затраты по ШПЗ (неосновные)</v>
          </cell>
          <cell r="H27">
            <v>2030</v>
          </cell>
          <cell r="I27">
            <v>7920</v>
          </cell>
          <cell r="J27">
            <v>1.29</v>
          </cell>
          <cell r="K27">
            <v>1</v>
          </cell>
          <cell r="L27">
            <v>0</v>
          </cell>
          <cell r="M27">
            <v>0</v>
          </cell>
          <cell r="N27">
            <v>0</v>
          </cell>
          <cell r="R27">
            <v>0</v>
          </cell>
          <cell r="S27">
            <v>0</v>
          </cell>
          <cell r="T27">
            <v>0</v>
          </cell>
          <cell r="U27">
            <v>42</v>
          </cell>
          <cell r="V27">
            <v>0</v>
          </cell>
          <cell r="W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42</v>
          </cell>
          <cell r="AE27">
            <v>510500</v>
          </cell>
          <cell r="AF27">
            <v>0</v>
          </cell>
          <cell r="AI27">
            <v>2223</v>
          </cell>
          <cell r="AK27">
            <v>0</v>
          </cell>
          <cell r="AM27">
            <v>153</v>
          </cell>
          <cell r="AN27">
            <v>1</v>
          </cell>
          <cell r="AO27">
            <v>393216</v>
          </cell>
          <cell r="AQ27">
            <v>0</v>
          </cell>
          <cell r="AR27">
            <v>0</v>
          </cell>
          <cell r="AS27" t="str">
            <v>Ы</v>
          </cell>
          <cell r="AT27" t="str">
            <v>Ы</v>
          </cell>
          <cell r="AU27">
            <v>0</v>
          </cell>
          <cell r="AV27">
            <v>0</v>
          </cell>
          <cell r="AW27">
            <v>23</v>
          </cell>
          <cell r="AX27">
            <v>1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38828</v>
          </cell>
        </row>
        <row r="28">
          <cell r="A28">
            <v>2006</v>
          </cell>
          <cell r="B28">
            <v>1</v>
          </cell>
          <cell r="C28">
            <v>27</v>
          </cell>
          <cell r="D28">
            <v>20</v>
          </cell>
          <cell r="E28">
            <v>792030</v>
          </cell>
          <cell r="F28">
            <v>0</v>
          </cell>
          <cell r="G28" t="str">
            <v>Затраты по ШПЗ (неосновные)</v>
          </cell>
          <cell r="H28">
            <v>2030</v>
          </cell>
          <cell r="I28">
            <v>7920</v>
          </cell>
          <cell r="J28">
            <v>62.91</v>
          </cell>
          <cell r="K28">
            <v>1</v>
          </cell>
          <cell r="L28">
            <v>0</v>
          </cell>
          <cell r="M28">
            <v>0</v>
          </cell>
          <cell r="N28">
            <v>0</v>
          </cell>
          <cell r="R28">
            <v>0</v>
          </cell>
          <cell r="S28">
            <v>0</v>
          </cell>
          <cell r="T28">
            <v>0</v>
          </cell>
          <cell r="U28">
            <v>42</v>
          </cell>
          <cell r="V28">
            <v>0</v>
          </cell>
          <cell r="W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42</v>
          </cell>
          <cell r="AE28">
            <v>510600</v>
          </cell>
          <cell r="AF28">
            <v>0</v>
          </cell>
          <cell r="AI28">
            <v>2223</v>
          </cell>
          <cell r="AK28">
            <v>0</v>
          </cell>
          <cell r="AM28">
            <v>154</v>
          </cell>
          <cell r="AN28">
            <v>1</v>
          </cell>
          <cell r="AO28">
            <v>393216</v>
          </cell>
          <cell r="AQ28">
            <v>0</v>
          </cell>
          <cell r="AR28">
            <v>0</v>
          </cell>
          <cell r="AS28" t="str">
            <v>Ы</v>
          </cell>
          <cell r="AT28" t="str">
            <v>Ы</v>
          </cell>
          <cell r="AU28">
            <v>0</v>
          </cell>
          <cell r="AV28">
            <v>0</v>
          </cell>
          <cell r="AW28">
            <v>23</v>
          </cell>
          <cell r="AX28">
            <v>1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38828</v>
          </cell>
        </row>
        <row r="29">
          <cell r="A29">
            <v>2006</v>
          </cell>
          <cell r="B29">
            <v>1</v>
          </cell>
          <cell r="C29">
            <v>28</v>
          </cell>
          <cell r="D29">
            <v>20</v>
          </cell>
          <cell r="E29">
            <v>792030</v>
          </cell>
          <cell r="F29">
            <v>0</v>
          </cell>
          <cell r="G29" t="str">
            <v>Затраты по ШПЗ (неосновные)</v>
          </cell>
          <cell r="H29">
            <v>2030</v>
          </cell>
          <cell r="I29">
            <v>7920</v>
          </cell>
          <cell r="J29">
            <v>0.62</v>
          </cell>
          <cell r="K29">
            <v>1</v>
          </cell>
          <cell r="L29">
            <v>0</v>
          </cell>
          <cell r="M29">
            <v>0</v>
          </cell>
          <cell r="N29">
            <v>0</v>
          </cell>
          <cell r="R29">
            <v>0</v>
          </cell>
          <cell r="S29">
            <v>0</v>
          </cell>
          <cell r="T29">
            <v>0</v>
          </cell>
          <cell r="U29">
            <v>42</v>
          </cell>
          <cell r="V29">
            <v>0</v>
          </cell>
          <cell r="W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42</v>
          </cell>
          <cell r="AE29">
            <v>510630</v>
          </cell>
          <cell r="AF29">
            <v>0</v>
          </cell>
          <cell r="AI29">
            <v>2223</v>
          </cell>
          <cell r="AK29">
            <v>0</v>
          </cell>
          <cell r="AM29">
            <v>155</v>
          </cell>
          <cell r="AN29">
            <v>1</v>
          </cell>
          <cell r="AO29">
            <v>393216</v>
          </cell>
          <cell r="AQ29">
            <v>0</v>
          </cell>
          <cell r="AR29">
            <v>0</v>
          </cell>
          <cell r="AS29" t="str">
            <v>Ы</v>
          </cell>
          <cell r="AT29" t="str">
            <v>Ы</v>
          </cell>
          <cell r="AU29">
            <v>0</v>
          </cell>
          <cell r="AV29">
            <v>0</v>
          </cell>
          <cell r="AW29">
            <v>23</v>
          </cell>
          <cell r="AX29">
            <v>1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38828</v>
          </cell>
        </row>
        <row r="30">
          <cell r="A30">
            <v>2006</v>
          </cell>
          <cell r="B30">
            <v>1</v>
          </cell>
          <cell r="C30">
            <v>84</v>
          </cell>
          <cell r="D30">
            <v>20</v>
          </cell>
          <cell r="E30">
            <v>792030</v>
          </cell>
          <cell r="F30">
            <v>0</v>
          </cell>
          <cell r="G30" t="str">
            <v>Затраты по ШПЗ (неосновные)</v>
          </cell>
          <cell r="H30">
            <v>2030</v>
          </cell>
          <cell r="I30">
            <v>7920</v>
          </cell>
          <cell r="J30">
            <v>44.14</v>
          </cell>
          <cell r="K30">
            <v>1</v>
          </cell>
          <cell r="L30">
            <v>0</v>
          </cell>
          <cell r="M30">
            <v>0</v>
          </cell>
          <cell r="N30">
            <v>0</v>
          </cell>
          <cell r="R30">
            <v>0</v>
          </cell>
          <cell r="S30">
            <v>0</v>
          </cell>
          <cell r="T30">
            <v>0</v>
          </cell>
          <cell r="U30">
            <v>32</v>
          </cell>
          <cell r="V30">
            <v>0</v>
          </cell>
          <cell r="W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32</v>
          </cell>
          <cell r="AE30">
            <v>110000</v>
          </cell>
          <cell r="AF30">
            <v>0</v>
          </cell>
          <cell r="AI30">
            <v>2223</v>
          </cell>
          <cell r="AK30">
            <v>0</v>
          </cell>
          <cell r="AM30">
            <v>211</v>
          </cell>
          <cell r="AN30">
            <v>1</v>
          </cell>
          <cell r="AO30">
            <v>393216</v>
          </cell>
          <cell r="AQ30">
            <v>0</v>
          </cell>
          <cell r="AR30">
            <v>0</v>
          </cell>
          <cell r="AS30" t="str">
            <v>Ы</v>
          </cell>
          <cell r="AT30" t="str">
            <v>Ы</v>
          </cell>
          <cell r="AU30">
            <v>0</v>
          </cell>
          <cell r="AV30">
            <v>0</v>
          </cell>
          <cell r="AW30">
            <v>23</v>
          </cell>
          <cell r="AX30">
            <v>1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38828</v>
          </cell>
        </row>
        <row r="31">
          <cell r="A31">
            <v>2006</v>
          </cell>
          <cell r="B31">
            <v>1</v>
          </cell>
          <cell r="C31">
            <v>85</v>
          </cell>
          <cell r="D31">
            <v>20</v>
          </cell>
          <cell r="E31">
            <v>792030</v>
          </cell>
          <cell r="F31">
            <v>0</v>
          </cell>
          <cell r="G31" t="str">
            <v>Затраты по ШПЗ (неосновные)</v>
          </cell>
          <cell r="H31">
            <v>2030</v>
          </cell>
          <cell r="I31">
            <v>7920</v>
          </cell>
          <cell r="J31">
            <v>3.63</v>
          </cell>
          <cell r="K31">
            <v>1</v>
          </cell>
          <cell r="L31">
            <v>0</v>
          </cell>
          <cell r="M31">
            <v>0</v>
          </cell>
          <cell r="N31">
            <v>0</v>
          </cell>
          <cell r="R31">
            <v>0</v>
          </cell>
          <cell r="S31">
            <v>0</v>
          </cell>
          <cell r="T31">
            <v>0</v>
          </cell>
          <cell r="U31">
            <v>32</v>
          </cell>
          <cell r="V31">
            <v>0</v>
          </cell>
          <cell r="W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32</v>
          </cell>
          <cell r="AE31">
            <v>114020</v>
          </cell>
          <cell r="AF31">
            <v>0</v>
          </cell>
          <cell r="AI31">
            <v>2223</v>
          </cell>
          <cell r="AK31">
            <v>0</v>
          </cell>
          <cell r="AM31">
            <v>212</v>
          </cell>
          <cell r="AN31">
            <v>1</v>
          </cell>
          <cell r="AO31">
            <v>393216</v>
          </cell>
          <cell r="AQ31">
            <v>0</v>
          </cell>
          <cell r="AR31">
            <v>0</v>
          </cell>
          <cell r="AS31" t="str">
            <v>Ы</v>
          </cell>
          <cell r="AT31" t="str">
            <v>Ы</v>
          </cell>
          <cell r="AU31">
            <v>0</v>
          </cell>
          <cell r="AV31">
            <v>0</v>
          </cell>
          <cell r="AW31">
            <v>23</v>
          </cell>
          <cell r="AX31">
            <v>1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38828</v>
          </cell>
        </row>
        <row r="32">
          <cell r="A32">
            <v>2006</v>
          </cell>
          <cell r="B32">
            <v>1</v>
          </cell>
          <cell r="C32">
            <v>86</v>
          </cell>
          <cell r="D32">
            <v>20</v>
          </cell>
          <cell r="E32">
            <v>792030</v>
          </cell>
          <cell r="F32">
            <v>0</v>
          </cell>
          <cell r="G32" t="str">
            <v>Затраты по ШПЗ (неосновные)</v>
          </cell>
          <cell r="H32">
            <v>2030</v>
          </cell>
          <cell r="I32">
            <v>7920</v>
          </cell>
          <cell r="J32">
            <v>5.03</v>
          </cell>
          <cell r="K32">
            <v>1</v>
          </cell>
          <cell r="L32">
            <v>0</v>
          </cell>
          <cell r="M32">
            <v>0</v>
          </cell>
          <cell r="N32">
            <v>0</v>
          </cell>
          <cell r="R32">
            <v>0</v>
          </cell>
          <cell r="S32">
            <v>0</v>
          </cell>
          <cell r="T32">
            <v>0</v>
          </cell>
          <cell r="U32">
            <v>32</v>
          </cell>
          <cell r="V32">
            <v>0</v>
          </cell>
          <cell r="W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32</v>
          </cell>
          <cell r="AE32">
            <v>117000</v>
          </cell>
          <cell r="AF32">
            <v>0</v>
          </cell>
          <cell r="AI32">
            <v>2223</v>
          </cell>
          <cell r="AK32">
            <v>0</v>
          </cell>
          <cell r="AM32">
            <v>213</v>
          </cell>
          <cell r="AN32">
            <v>1</v>
          </cell>
          <cell r="AO32">
            <v>393216</v>
          </cell>
          <cell r="AQ32">
            <v>0</v>
          </cell>
          <cell r="AR32">
            <v>0</v>
          </cell>
          <cell r="AS32" t="str">
            <v>Ы</v>
          </cell>
          <cell r="AT32" t="str">
            <v>Ы</v>
          </cell>
          <cell r="AU32">
            <v>0</v>
          </cell>
          <cell r="AV32">
            <v>0</v>
          </cell>
          <cell r="AW32">
            <v>23</v>
          </cell>
          <cell r="AX32">
            <v>1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38828</v>
          </cell>
        </row>
        <row r="33">
          <cell r="A33">
            <v>2006</v>
          </cell>
          <cell r="B33">
            <v>1</v>
          </cell>
          <cell r="C33">
            <v>87</v>
          </cell>
          <cell r="D33">
            <v>20</v>
          </cell>
          <cell r="E33">
            <v>792030</v>
          </cell>
          <cell r="F33">
            <v>0</v>
          </cell>
          <cell r="G33" t="str">
            <v>Затраты по ШПЗ (неосновные)</v>
          </cell>
          <cell r="H33">
            <v>2030</v>
          </cell>
          <cell r="I33">
            <v>7920</v>
          </cell>
          <cell r="J33">
            <v>1.3</v>
          </cell>
          <cell r="K33">
            <v>1</v>
          </cell>
          <cell r="L33">
            <v>0</v>
          </cell>
          <cell r="M33">
            <v>0</v>
          </cell>
          <cell r="N33">
            <v>0</v>
          </cell>
          <cell r="R33">
            <v>0</v>
          </cell>
          <cell r="S33">
            <v>0</v>
          </cell>
          <cell r="T33">
            <v>0</v>
          </cell>
          <cell r="U33">
            <v>32</v>
          </cell>
          <cell r="V33">
            <v>0</v>
          </cell>
          <cell r="W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32</v>
          </cell>
          <cell r="AE33">
            <v>130000</v>
          </cell>
          <cell r="AF33">
            <v>0</v>
          </cell>
          <cell r="AI33">
            <v>2223</v>
          </cell>
          <cell r="AK33">
            <v>0</v>
          </cell>
          <cell r="AM33">
            <v>214</v>
          </cell>
          <cell r="AN33">
            <v>1</v>
          </cell>
          <cell r="AO33">
            <v>393216</v>
          </cell>
          <cell r="AQ33">
            <v>0</v>
          </cell>
          <cell r="AR33">
            <v>0</v>
          </cell>
          <cell r="AS33" t="str">
            <v>Ы</v>
          </cell>
          <cell r="AT33" t="str">
            <v>Ы</v>
          </cell>
          <cell r="AU33">
            <v>0</v>
          </cell>
          <cell r="AV33">
            <v>0</v>
          </cell>
          <cell r="AW33">
            <v>23</v>
          </cell>
          <cell r="AX33">
            <v>1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38828</v>
          </cell>
        </row>
        <row r="34">
          <cell r="A34">
            <v>2006</v>
          </cell>
          <cell r="B34">
            <v>1</v>
          </cell>
          <cell r="C34">
            <v>88</v>
          </cell>
          <cell r="D34">
            <v>20</v>
          </cell>
          <cell r="E34">
            <v>792030</v>
          </cell>
          <cell r="F34">
            <v>0</v>
          </cell>
          <cell r="G34" t="str">
            <v>Затраты по ШПЗ (неосновные)</v>
          </cell>
          <cell r="H34">
            <v>2030</v>
          </cell>
          <cell r="I34">
            <v>7920</v>
          </cell>
          <cell r="J34">
            <v>1.05</v>
          </cell>
          <cell r="K34">
            <v>1</v>
          </cell>
          <cell r="L34">
            <v>0</v>
          </cell>
          <cell r="M34">
            <v>0</v>
          </cell>
          <cell r="N34">
            <v>0</v>
          </cell>
          <cell r="R34">
            <v>0</v>
          </cell>
          <cell r="S34">
            <v>0</v>
          </cell>
          <cell r="T34">
            <v>0</v>
          </cell>
          <cell r="U34">
            <v>32</v>
          </cell>
          <cell r="V34">
            <v>0</v>
          </cell>
          <cell r="W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32</v>
          </cell>
          <cell r="AE34">
            <v>132000</v>
          </cell>
          <cell r="AF34">
            <v>0</v>
          </cell>
          <cell r="AI34">
            <v>2223</v>
          </cell>
          <cell r="AK34">
            <v>0</v>
          </cell>
          <cell r="AM34">
            <v>215</v>
          </cell>
          <cell r="AN34">
            <v>1</v>
          </cell>
          <cell r="AO34">
            <v>393216</v>
          </cell>
          <cell r="AQ34">
            <v>0</v>
          </cell>
          <cell r="AR34">
            <v>0</v>
          </cell>
          <cell r="AS34" t="str">
            <v>Ы</v>
          </cell>
          <cell r="AT34" t="str">
            <v>Ы</v>
          </cell>
          <cell r="AU34">
            <v>0</v>
          </cell>
          <cell r="AV34">
            <v>0</v>
          </cell>
          <cell r="AW34">
            <v>23</v>
          </cell>
          <cell r="AX34">
            <v>1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38828</v>
          </cell>
        </row>
        <row r="35">
          <cell r="A35">
            <v>2006</v>
          </cell>
          <cell r="B35">
            <v>1</v>
          </cell>
          <cell r="C35">
            <v>89</v>
          </cell>
          <cell r="D35">
            <v>20</v>
          </cell>
          <cell r="E35">
            <v>792030</v>
          </cell>
          <cell r="F35">
            <v>0</v>
          </cell>
          <cell r="G35" t="str">
            <v>Затраты по ШПЗ (неосновные)</v>
          </cell>
          <cell r="H35">
            <v>2030</v>
          </cell>
          <cell r="I35">
            <v>7920</v>
          </cell>
          <cell r="J35">
            <v>9.08</v>
          </cell>
          <cell r="K35">
            <v>1</v>
          </cell>
          <cell r="L35">
            <v>0</v>
          </cell>
          <cell r="M35">
            <v>0</v>
          </cell>
          <cell r="N35">
            <v>0</v>
          </cell>
          <cell r="R35">
            <v>0</v>
          </cell>
          <cell r="S35">
            <v>0</v>
          </cell>
          <cell r="T35">
            <v>0</v>
          </cell>
          <cell r="U35">
            <v>32</v>
          </cell>
          <cell r="V35">
            <v>0</v>
          </cell>
          <cell r="W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32</v>
          </cell>
          <cell r="AE35">
            <v>135000</v>
          </cell>
          <cell r="AF35">
            <v>0</v>
          </cell>
          <cell r="AI35">
            <v>2223</v>
          </cell>
          <cell r="AK35">
            <v>0</v>
          </cell>
          <cell r="AM35">
            <v>216</v>
          </cell>
          <cell r="AN35">
            <v>1</v>
          </cell>
          <cell r="AO35">
            <v>393216</v>
          </cell>
          <cell r="AQ35">
            <v>0</v>
          </cell>
          <cell r="AR35">
            <v>0</v>
          </cell>
          <cell r="AS35" t="str">
            <v>Ы</v>
          </cell>
          <cell r="AT35" t="str">
            <v>Ы</v>
          </cell>
          <cell r="AU35">
            <v>0</v>
          </cell>
          <cell r="AV35">
            <v>0</v>
          </cell>
          <cell r="AW35">
            <v>23</v>
          </cell>
          <cell r="AX35">
            <v>1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38828</v>
          </cell>
        </row>
        <row r="36">
          <cell r="A36">
            <v>2006</v>
          </cell>
          <cell r="B36">
            <v>1</v>
          </cell>
          <cell r="C36">
            <v>90</v>
          </cell>
          <cell r="D36">
            <v>20</v>
          </cell>
          <cell r="E36">
            <v>792030</v>
          </cell>
          <cell r="F36">
            <v>0</v>
          </cell>
          <cell r="G36" t="str">
            <v>Затраты по ШПЗ (неосновные)</v>
          </cell>
          <cell r="H36">
            <v>2030</v>
          </cell>
          <cell r="I36">
            <v>7920</v>
          </cell>
          <cell r="J36">
            <v>37454.550000000003</v>
          </cell>
          <cell r="K36">
            <v>1</v>
          </cell>
          <cell r="L36">
            <v>0</v>
          </cell>
          <cell r="M36">
            <v>0</v>
          </cell>
          <cell r="N36">
            <v>0</v>
          </cell>
          <cell r="R36">
            <v>0</v>
          </cell>
          <cell r="S36">
            <v>0</v>
          </cell>
          <cell r="T36">
            <v>0</v>
          </cell>
          <cell r="U36">
            <v>32</v>
          </cell>
          <cell r="V36">
            <v>0</v>
          </cell>
          <cell r="W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32</v>
          </cell>
          <cell r="AE36">
            <v>143000</v>
          </cell>
          <cell r="AF36">
            <v>0</v>
          </cell>
          <cell r="AI36">
            <v>2223</v>
          </cell>
          <cell r="AK36">
            <v>0</v>
          </cell>
          <cell r="AM36">
            <v>217</v>
          </cell>
          <cell r="AN36">
            <v>1</v>
          </cell>
          <cell r="AO36">
            <v>393216</v>
          </cell>
          <cell r="AQ36">
            <v>0</v>
          </cell>
          <cell r="AR36">
            <v>0</v>
          </cell>
          <cell r="AS36" t="str">
            <v>Ы</v>
          </cell>
          <cell r="AT36" t="str">
            <v>Ы</v>
          </cell>
          <cell r="AU36">
            <v>0</v>
          </cell>
          <cell r="AV36">
            <v>0</v>
          </cell>
          <cell r="AW36">
            <v>23</v>
          </cell>
          <cell r="AX36">
            <v>1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38828</v>
          </cell>
        </row>
        <row r="37">
          <cell r="A37">
            <v>2006</v>
          </cell>
          <cell r="B37">
            <v>1</v>
          </cell>
          <cell r="C37">
            <v>91</v>
          </cell>
          <cell r="D37">
            <v>20</v>
          </cell>
          <cell r="E37">
            <v>792030</v>
          </cell>
          <cell r="F37">
            <v>0</v>
          </cell>
          <cell r="G37" t="str">
            <v>Затраты по ШПЗ (неосновные)</v>
          </cell>
          <cell r="H37">
            <v>2030</v>
          </cell>
          <cell r="I37">
            <v>7920</v>
          </cell>
          <cell r="J37">
            <v>4.1399999999999997</v>
          </cell>
          <cell r="K37">
            <v>1</v>
          </cell>
          <cell r="L37">
            <v>0</v>
          </cell>
          <cell r="M37">
            <v>0</v>
          </cell>
          <cell r="N37">
            <v>0</v>
          </cell>
          <cell r="R37">
            <v>0</v>
          </cell>
          <cell r="S37">
            <v>0</v>
          </cell>
          <cell r="T37">
            <v>0</v>
          </cell>
          <cell r="U37">
            <v>32</v>
          </cell>
          <cell r="V37">
            <v>0</v>
          </cell>
          <cell r="W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32</v>
          </cell>
          <cell r="AE37">
            <v>410000</v>
          </cell>
          <cell r="AF37">
            <v>0</v>
          </cell>
          <cell r="AI37">
            <v>2223</v>
          </cell>
          <cell r="AK37">
            <v>0</v>
          </cell>
          <cell r="AM37">
            <v>218</v>
          </cell>
          <cell r="AN37">
            <v>1</v>
          </cell>
          <cell r="AO37">
            <v>393216</v>
          </cell>
          <cell r="AQ37">
            <v>0</v>
          </cell>
          <cell r="AR37">
            <v>0</v>
          </cell>
          <cell r="AS37" t="str">
            <v>Ы</v>
          </cell>
          <cell r="AT37" t="str">
            <v>Ы</v>
          </cell>
          <cell r="AU37">
            <v>0</v>
          </cell>
          <cell r="AV37">
            <v>0</v>
          </cell>
          <cell r="AW37">
            <v>23</v>
          </cell>
          <cell r="AX37">
            <v>1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38828</v>
          </cell>
        </row>
        <row r="38">
          <cell r="A38">
            <v>2006</v>
          </cell>
          <cell r="B38">
            <v>1</v>
          </cell>
          <cell r="C38">
            <v>92</v>
          </cell>
          <cell r="D38">
            <v>20</v>
          </cell>
          <cell r="E38">
            <v>792030</v>
          </cell>
          <cell r="F38">
            <v>0</v>
          </cell>
          <cell r="G38" t="str">
            <v>Затраты по ШПЗ (неосновные)</v>
          </cell>
          <cell r="H38">
            <v>2030</v>
          </cell>
          <cell r="I38">
            <v>7920</v>
          </cell>
          <cell r="J38">
            <v>346.34</v>
          </cell>
          <cell r="K38">
            <v>1</v>
          </cell>
          <cell r="L38">
            <v>0</v>
          </cell>
          <cell r="M38">
            <v>0</v>
          </cell>
          <cell r="N38">
            <v>0</v>
          </cell>
          <cell r="R38">
            <v>0</v>
          </cell>
          <cell r="S38">
            <v>0</v>
          </cell>
          <cell r="T38">
            <v>0</v>
          </cell>
          <cell r="U38">
            <v>32</v>
          </cell>
          <cell r="V38">
            <v>0</v>
          </cell>
          <cell r="W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32</v>
          </cell>
          <cell r="AE38">
            <v>410100</v>
          </cell>
          <cell r="AF38">
            <v>0</v>
          </cell>
          <cell r="AI38">
            <v>2223</v>
          </cell>
          <cell r="AK38">
            <v>0</v>
          </cell>
          <cell r="AM38">
            <v>219</v>
          </cell>
          <cell r="AN38">
            <v>1</v>
          </cell>
          <cell r="AO38">
            <v>393216</v>
          </cell>
          <cell r="AQ38">
            <v>0</v>
          </cell>
          <cell r="AR38">
            <v>0</v>
          </cell>
          <cell r="AS38" t="str">
            <v>Ы</v>
          </cell>
          <cell r="AT38" t="str">
            <v>Ы</v>
          </cell>
          <cell r="AU38">
            <v>0</v>
          </cell>
          <cell r="AV38">
            <v>0</v>
          </cell>
          <cell r="AW38">
            <v>23</v>
          </cell>
          <cell r="AX38">
            <v>1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38828</v>
          </cell>
        </row>
        <row r="39">
          <cell r="A39">
            <v>2006</v>
          </cell>
          <cell r="B39">
            <v>1</v>
          </cell>
          <cell r="C39">
            <v>93</v>
          </cell>
          <cell r="D39">
            <v>20</v>
          </cell>
          <cell r="E39">
            <v>792030</v>
          </cell>
          <cell r="F39">
            <v>0</v>
          </cell>
          <cell r="G39" t="str">
            <v>Затраты по ШПЗ (неосновные)</v>
          </cell>
          <cell r="H39">
            <v>2030</v>
          </cell>
          <cell r="I39">
            <v>7920</v>
          </cell>
          <cell r="J39">
            <v>68.12</v>
          </cell>
          <cell r="K39">
            <v>1</v>
          </cell>
          <cell r="L39">
            <v>0</v>
          </cell>
          <cell r="M39">
            <v>0</v>
          </cell>
          <cell r="N39">
            <v>0</v>
          </cell>
          <cell r="R39">
            <v>0</v>
          </cell>
          <cell r="S39">
            <v>0</v>
          </cell>
          <cell r="T39">
            <v>0</v>
          </cell>
          <cell r="U39">
            <v>32</v>
          </cell>
          <cell r="V39">
            <v>0</v>
          </cell>
          <cell r="W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32</v>
          </cell>
          <cell r="AE39">
            <v>410200</v>
          </cell>
          <cell r="AF39">
            <v>0</v>
          </cell>
          <cell r="AI39">
            <v>2223</v>
          </cell>
          <cell r="AK39">
            <v>0</v>
          </cell>
          <cell r="AM39">
            <v>220</v>
          </cell>
          <cell r="AN39">
            <v>1</v>
          </cell>
          <cell r="AO39">
            <v>393216</v>
          </cell>
          <cell r="AQ39">
            <v>0</v>
          </cell>
          <cell r="AR39">
            <v>0</v>
          </cell>
          <cell r="AS39" t="str">
            <v>Ы</v>
          </cell>
          <cell r="AT39" t="str">
            <v>Ы</v>
          </cell>
          <cell r="AU39">
            <v>0</v>
          </cell>
          <cell r="AV39">
            <v>0</v>
          </cell>
          <cell r="AW39">
            <v>23</v>
          </cell>
          <cell r="AX39">
            <v>1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38828</v>
          </cell>
        </row>
        <row r="40">
          <cell r="A40">
            <v>2006</v>
          </cell>
          <cell r="B40">
            <v>1</v>
          </cell>
          <cell r="C40">
            <v>94</v>
          </cell>
          <cell r="D40">
            <v>20</v>
          </cell>
          <cell r="E40">
            <v>792030</v>
          </cell>
          <cell r="F40">
            <v>0</v>
          </cell>
          <cell r="G40" t="str">
            <v>Затраты по ШПЗ (неосновные)</v>
          </cell>
          <cell r="H40">
            <v>2030</v>
          </cell>
          <cell r="I40">
            <v>7920</v>
          </cell>
          <cell r="J40">
            <v>8.6999999999999993</v>
          </cell>
          <cell r="K40">
            <v>1</v>
          </cell>
          <cell r="L40">
            <v>0</v>
          </cell>
          <cell r="M40">
            <v>0</v>
          </cell>
          <cell r="N40">
            <v>0</v>
          </cell>
          <cell r="R40">
            <v>0</v>
          </cell>
          <cell r="S40">
            <v>0</v>
          </cell>
          <cell r="T40">
            <v>0</v>
          </cell>
          <cell r="U40">
            <v>32</v>
          </cell>
          <cell r="V40">
            <v>0</v>
          </cell>
          <cell r="W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32</v>
          </cell>
          <cell r="AE40">
            <v>420000</v>
          </cell>
          <cell r="AF40">
            <v>0</v>
          </cell>
          <cell r="AI40">
            <v>2223</v>
          </cell>
          <cell r="AK40">
            <v>0</v>
          </cell>
          <cell r="AM40">
            <v>221</v>
          </cell>
          <cell r="AN40">
            <v>1</v>
          </cell>
          <cell r="AO40">
            <v>393216</v>
          </cell>
          <cell r="AQ40">
            <v>0</v>
          </cell>
          <cell r="AR40">
            <v>0</v>
          </cell>
          <cell r="AS40" t="str">
            <v>Ы</v>
          </cell>
          <cell r="AT40" t="str">
            <v>Ы</v>
          </cell>
          <cell r="AU40">
            <v>0</v>
          </cell>
          <cell r="AV40">
            <v>0</v>
          </cell>
          <cell r="AW40">
            <v>23</v>
          </cell>
          <cell r="AX40">
            <v>1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38828</v>
          </cell>
        </row>
        <row r="41">
          <cell r="A41">
            <v>2006</v>
          </cell>
          <cell r="B41">
            <v>1</v>
          </cell>
          <cell r="C41">
            <v>95</v>
          </cell>
          <cell r="D41">
            <v>20</v>
          </cell>
          <cell r="E41">
            <v>792030</v>
          </cell>
          <cell r="F41">
            <v>0</v>
          </cell>
          <cell r="G41" t="str">
            <v>Затраты по ШПЗ (неосновные)</v>
          </cell>
          <cell r="H41">
            <v>2030</v>
          </cell>
          <cell r="I41">
            <v>7920</v>
          </cell>
          <cell r="J41">
            <v>17.149999999999999</v>
          </cell>
          <cell r="K41">
            <v>1</v>
          </cell>
          <cell r="L41">
            <v>0</v>
          </cell>
          <cell r="M41">
            <v>0</v>
          </cell>
          <cell r="N41">
            <v>0</v>
          </cell>
          <cell r="R41">
            <v>0</v>
          </cell>
          <cell r="S41">
            <v>0</v>
          </cell>
          <cell r="T41">
            <v>0</v>
          </cell>
          <cell r="U41">
            <v>32</v>
          </cell>
          <cell r="V41">
            <v>0</v>
          </cell>
          <cell r="W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32</v>
          </cell>
          <cell r="AE41">
            <v>430000</v>
          </cell>
          <cell r="AF41">
            <v>0</v>
          </cell>
          <cell r="AI41">
            <v>2223</v>
          </cell>
          <cell r="AK41">
            <v>0</v>
          </cell>
          <cell r="AM41">
            <v>222</v>
          </cell>
          <cell r="AN41">
            <v>1</v>
          </cell>
          <cell r="AO41">
            <v>393216</v>
          </cell>
          <cell r="AQ41">
            <v>0</v>
          </cell>
          <cell r="AR41">
            <v>0</v>
          </cell>
          <cell r="AS41" t="str">
            <v>Ы</v>
          </cell>
          <cell r="AT41" t="str">
            <v>Ы</v>
          </cell>
          <cell r="AU41">
            <v>0</v>
          </cell>
          <cell r="AV41">
            <v>0</v>
          </cell>
          <cell r="AW41">
            <v>23</v>
          </cell>
          <cell r="AX41">
            <v>1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38828</v>
          </cell>
        </row>
        <row r="42">
          <cell r="A42">
            <v>2006</v>
          </cell>
          <cell r="B42">
            <v>1</v>
          </cell>
          <cell r="C42">
            <v>96</v>
          </cell>
          <cell r="D42">
            <v>20</v>
          </cell>
          <cell r="E42">
            <v>792030</v>
          </cell>
          <cell r="F42">
            <v>0</v>
          </cell>
          <cell r="G42" t="str">
            <v>Затраты по ШПЗ (неосновные)</v>
          </cell>
          <cell r="H42">
            <v>2030</v>
          </cell>
          <cell r="I42">
            <v>7920</v>
          </cell>
          <cell r="J42">
            <v>1.53</v>
          </cell>
          <cell r="K42">
            <v>1</v>
          </cell>
          <cell r="L42">
            <v>0</v>
          </cell>
          <cell r="M42">
            <v>0</v>
          </cell>
          <cell r="N42">
            <v>0</v>
          </cell>
          <cell r="R42">
            <v>0</v>
          </cell>
          <cell r="S42">
            <v>0</v>
          </cell>
          <cell r="T42">
            <v>0</v>
          </cell>
          <cell r="U42">
            <v>32</v>
          </cell>
          <cell r="V42">
            <v>0</v>
          </cell>
          <cell r="W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32</v>
          </cell>
          <cell r="AE42">
            <v>430110</v>
          </cell>
          <cell r="AF42">
            <v>0</v>
          </cell>
          <cell r="AI42">
            <v>2223</v>
          </cell>
          <cell r="AK42">
            <v>0</v>
          </cell>
          <cell r="AM42">
            <v>223</v>
          </cell>
          <cell r="AN42">
            <v>1</v>
          </cell>
          <cell r="AO42">
            <v>393216</v>
          </cell>
          <cell r="AQ42">
            <v>0</v>
          </cell>
          <cell r="AR42">
            <v>0</v>
          </cell>
          <cell r="AS42" t="str">
            <v>Ы</v>
          </cell>
          <cell r="AT42" t="str">
            <v>Ы</v>
          </cell>
          <cell r="AU42">
            <v>0</v>
          </cell>
          <cell r="AV42">
            <v>0</v>
          </cell>
          <cell r="AW42">
            <v>23</v>
          </cell>
          <cell r="AX42">
            <v>1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38828</v>
          </cell>
        </row>
        <row r="43">
          <cell r="A43">
            <v>2006</v>
          </cell>
          <cell r="B43">
            <v>1</v>
          </cell>
          <cell r="C43">
            <v>97</v>
          </cell>
          <cell r="D43">
            <v>20</v>
          </cell>
          <cell r="E43">
            <v>792030</v>
          </cell>
          <cell r="F43">
            <v>0</v>
          </cell>
          <cell r="G43" t="str">
            <v>Затраты по ШПЗ (неосновные)</v>
          </cell>
          <cell r="H43">
            <v>2030</v>
          </cell>
          <cell r="I43">
            <v>7920</v>
          </cell>
          <cell r="J43">
            <v>4.24</v>
          </cell>
          <cell r="K43">
            <v>1</v>
          </cell>
          <cell r="L43">
            <v>0</v>
          </cell>
          <cell r="M43">
            <v>0</v>
          </cell>
          <cell r="N43">
            <v>0</v>
          </cell>
          <cell r="R43">
            <v>0</v>
          </cell>
          <cell r="S43">
            <v>0</v>
          </cell>
          <cell r="T43">
            <v>0</v>
          </cell>
          <cell r="U43">
            <v>32</v>
          </cell>
          <cell r="V43">
            <v>0</v>
          </cell>
          <cell r="W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32</v>
          </cell>
          <cell r="AE43">
            <v>502100</v>
          </cell>
          <cell r="AF43">
            <v>0</v>
          </cell>
          <cell r="AI43">
            <v>2223</v>
          </cell>
          <cell r="AK43">
            <v>0</v>
          </cell>
          <cell r="AM43">
            <v>224</v>
          </cell>
          <cell r="AN43">
            <v>1</v>
          </cell>
          <cell r="AO43">
            <v>393216</v>
          </cell>
          <cell r="AQ43">
            <v>0</v>
          </cell>
          <cell r="AR43">
            <v>0</v>
          </cell>
          <cell r="AS43" t="str">
            <v>Ы</v>
          </cell>
          <cell r="AT43" t="str">
            <v>Ы</v>
          </cell>
          <cell r="AU43">
            <v>0</v>
          </cell>
          <cell r="AV43">
            <v>0</v>
          </cell>
          <cell r="AW43">
            <v>23</v>
          </cell>
          <cell r="AX43">
            <v>1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38828</v>
          </cell>
        </row>
        <row r="44">
          <cell r="A44">
            <v>2006</v>
          </cell>
          <cell r="B44">
            <v>1</v>
          </cell>
          <cell r="C44">
            <v>98</v>
          </cell>
          <cell r="D44">
            <v>20</v>
          </cell>
          <cell r="E44">
            <v>792030</v>
          </cell>
          <cell r="F44">
            <v>0</v>
          </cell>
          <cell r="G44" t="str">
            <v>Затраты по ШПЗ (неосновные)</v>
          </cell>
          <cell r="H44">
            <v>2030</v>
          </cell>
          <cell r="I44">
            <v>7920</v>
          </cell>
          <cell r="J44">
            <v>367.8</v>
          </cell>
          <cell r="K44">
            <v>1</v>
          </cell>
          <cell r="L44">
            <v>0</v>
          </cell>
          <cell r="M44">
            <v>0</v>
          </cell>
          <cell r="N44">
            <v>0</v>
          </cell>
          <cell r="R44">
            <v>0</v>
          </cell>
          <cell r="S44">
            <v>0</v>
          </cell>
          <cell r="T44">
            <v>0</v>
          </cell>
          <cell r="U44">
            <v>32</v>
          </cell>
          <cell r="V44">
            <v>0</v>
          </cell>
          <cell r="W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32</v>
          </cell>
          <cell r="AE44">
            <v>503000</v>
          </cell>
          <cell r="AF44">
            <v>0</v>
          </cell>
          <cell r="AI44">
            <v>2223</v>
          </cell>
          <cell r="AK44">
            <v>0</v>
          </cell>
          <cell r="AM44">
            <v>225</v>
          </cell>
          <cell r="AN44">
            <v>1</v>
          </cell>
          <cell r="AO44">
            <v>393216</v>
          </cell>
          <cell r="AQ44">
            <v>0</v>
          </cell>
          <cell r="AR44">
            <v>0</v>
          </cell>
          <cell r="AS44" t="str">
            <v>Ы</v>
          </cell>
          <cell r="AT44" t="str">
            <v>Ы</v>
          </cell>
          <cell r="AU44">
            <v>0</v>
          </cell>
          <cell r="AV44">
            <v>0</v>
          </cell>
          <cell r="AW44">
            <v>23</v>
          </cell>
          <cell r="AX44">
            <v>1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38828</v>
          </cell>
        </row>
        <row r="45">
          <cell r="A45">
            <v>2006</v>
          </cell>
          <cell r="B45">
            <v>1</v>
          </cell>
          <cell r="C45">
            <v>99</v>
          </cell>
          <cell r="D45">
            <v>20</v>
          </cell>
          <cell r="E45">
            <v>792030</v>
          </cell>
          <cell r="F45">
            <v>0</v>
          </cell>
          <cell r="G45" t="str">
            <v>Затраты по ШПЗ (неосновные)</v>
          </cell>
          <cell r="H45">
            <v>2030</v>
          </cell>
          <cell r="I45">
            <v>7920</v>
          </cell>
          <cell r="J45">
            <v>0.27</v>
          </cell>
          <cell r="K45">
            <v>1</v>
          </cell>
          <cell r="L45">
            <v>0</v>
          </cell>
          <cell r="M45">
            <v>0</v>
          </cell>
          <cell r="N45">
            <v>0</v>
          </cell>
          <cell r="R45">
            <v>0</v>
          </cell>
          <cell r="S45">
            <v>0</v>
          </cell>
          <cell r="T45">
            <v>0</v>
          </cell>
          <cell r="U45">
            <v>32</v>
          </cell>
          <cell r="V45">
            <v>0</v>
          </cell>
          <cell r="W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32</v>
          </cell>
          <cell r="AE45">
            <v>504100</v>
          </cell>
          <cell r="AF45">
            <v>0</v>
          </cell>
          <cell r="AI45">
            <v>2223</v>
          </cell>
          <cell r="AK45">
            <v>0</v>
          </cell>
          <cell r="AM45">
            <v>226</v>
          </cell>
          <cell r="AN45">
            <v>1</v>
          </cell>
          <cell r="AO45">
            <v>393216</v>
          </cell>
          <cell r="AQ45">
            <v>0</v>
          </cell>
          <cell r="AR45">
            <v>0</v>
          </cell>
          <cell r="AS45" t="str">
            <v>Ы</v>
          </cell>
          <cell r="AT45" t="str">
            <v>Ы</v>
          </cell>
          <cell r="AU45">
            <v>0</v>
          </cell>
          <cell r="AV45">
            <v>0</v>
          </cell>
          <cell r="AW45">
            <v>23</v>
          </cell>
          <cell r="AX45">
            <v>1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38828</v>
          </cell>
        </row>
        <row r="46">
          <cell r="A46">
            <v>2006</v>
          </cell>
          <cell r="B46">
            <v>1</v>
          </cell>
          <cell r="C46">
            <v>100</v>
          </cell>
          <cell r="D46">
            <v>20</v>
          </cell>
          <cell r="E46">
            <v>792030</v>
          </cell>
          <cell r="F46">
            <v>0</v>
          </cell>
          <cell r="G46" t="str">
            <v>Затраты по ШПЗ (неосновные)</v>
          </cell>
          <cell r="H46">
            <v>2030</v>
          </cell>
          <cell r="I46">
            <v>7920</v>
          </cell>
          <cell r="J46">
            <v>1.67</v>
          </cell>
          <cell r="K46">
            <v>1</v>
          </cell>
          <cell r="L46">
            <v>0</v>
          </cell>
          <cell r="M46">
            <v>0</v>
          </cell>
          <cell r="N46">
            <v>0</v>
          </cell>
          <cell r="R46">
            <v>0</v>
          </cell>
          <cell r="S46">
            <v>0</v>
          </cell>
          <cell r="T46">
            <v>0</v>
          </cell>
          <cell r="U46">
            <v>32</v>
          </cell>
          <cell r="V46">
            <v>0</v>
          </cell>
          <cell r="W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32</v>
          </cell>
          <cell r="AE46">
            <v>504200</v>
          </cell>
          <cell r="AF46">
            <v>0</v>
          </cell>
          <cell r="AI46">
            <v>2223</v>
          </cell>
          <cell r="AK46">
            <v>0</v>
          </cell>
          <cell r="AM46">
            <v>227</v>
          </cell>
          <cell r="AN46">
            <v>1</v>
          </cell>
          <cell r="AO46">
            <v>393216</v>
          </cell>
          <cell r="AQ46">
            <v>0</v>
          </cell>
          <cell r="AR46">
            <v>0</v>
          </cell>
          <cell r="AS46" t="str">
            <v>Ы</v>
          </cell>
          <cell r="AT46" t="str">
            <v>Ы</v>
          </cell>
          <cell r="AU46">
            <v>0</v>
          </cell>
          <cell r="AV46">
            <v>0</v>
          </cell>
          <cell r="AW46">
            <v>23</v>
          </cell>
          <cell r="AX46">
            <v>1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38828</v>
          </cell>
        </row>
        <row r="47">
          <cell r="A47">
            <v>2006</v>
          </cell>
          <cell r="B47">
            <v>1</v>
          </cell>
          <cell r="C47">
            <v>101</v>
          </cell>
          <cell r="D47">
            <v>20</v>
          </cell>
          <cell r="E47">
            <v>792030</v>
          </cell>
          <cell r="F47">
            <v>0</v>
          </cell>
          <cell r="G47" t="str">
            <v>Затраты по ШПЗ (неосновные)</v>
          </cell>
          <cell r="H47">
            <v>2030</v>
          </cell>
          <cell r="I47">
            <v>7920</v>
          </cell>
          <cell r="J47">
            <v>0.52</v>
          </cell>
          <cell r="K47">
            <v>1</v>
          </cell>
          <cell r="L47">
            <v>0</v>
          </cell>
          <cell r="M47">
            <v>0</v>
          </cell>
          <cell r="N47">
            <v>0</v>
          </cell>
          <cell r="R47">
            <v>0</v>
          </cell>
          <cell r="S47">
            <v>0</v>
          </cell>
          <cell r="T47">
            <v>0</v>
          </cell>
          <cell r="U47">
            <v>32</v>
          </cell>
          <cell r="V47">
            <v>0</v>
          </cell>
          <cell r="W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32</v>
          </cell>
          <cell r="AE47">
            <v>504900</v>
          </cell>
          <cell r="AF47">
            <v>0</v>
          </cell>
          <cell r="AI47">
            <v>2223</v>
          </cell>
          <cell r="AK47">
            <v>0</v>
          </cell>
          <cell r="AM47">
            <v>228</v>
          </cell>
          <cell r="AN47">
            <v>1</v>
          </cell>
          <cell r="AO47">
            <v>393216</v>
          </cell>
          <cell r="AQ47">
            <v>0</v>
          </cell>
          <cell r="AR47">
            <v>0</v>
          </cell>
          <cell r="AS47" t="str">
            <v>Ы</v>
          </cell>
          <cell r="AT47" t="str">
            <v>Ы</v>
          </cell>
          <cell r="AU47">
            <v>0</v>
          </cell>
          <cell r="AV47">
            <v>0</v>
          </cell>
          <cell r="AW47">
            <v>23</v>
          </cell>
          <cell r="AX47">
            <v>1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38828</v>
          </cell>
        </row>
        <row r="48">
          <cell r="A48">
            <v>2006</v>
          </cell>
          <cell r="B48">
            <v>1</v>
          </cell>
          <cell r="C48">
            <v>102</v>
          </cell>
          <cell r="D48">
            <v>20</v>
          </cell>
          <cell r="E48">
            <v>792030</v>
          </cell>
          <cell r="F48">
            <v>0</v>
          </cell>
          <cell r="G48" t="str">
            <v>Затраты по ШПЗ (неосновные)</v>
          </cell>
          <cell r="H48">
            <v>2030</v>
          </cell>
          <cell r="I48">
            <v>7920</v>
          </cell>
          <cell r="J48">
            <v>10.51</v>
          </cell>
          <cell r="K48">
            <v>1</v>
          </cell>
          <cell r="L48">
            <v>0</v>
          </cell>
          <cell r="M48">
            <v>0</v>
          </cell>
          <cell r="N48">
            <v>0</v>
          </cell>
          <cell r="R48">
            <v>0</v>
          </cell>
          <cell r="S48">
            <v>0</v>
          </cell>
          <cell r="T48">
            <v>0</v>
          </cell>
          <cell r="U48">
            <v>32</v>
          </cell>
          <cell r="V48">
            <v>0</v>
          </cell>
          <cell r="W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32</v>
          </cell>
          <cell r="AE48">
            <v>505100</v>
          </cell>
          <cell r="AF48">
            <v>0</v>
          </cell>
          <cell r="AI48">
            <v>2223</v>
          </cell>
          <cell r="AK48">
            <v>0</v>
          </cell>
          <cell r="AM48">
            <v>229</v>
          </cell>
          <cell r="AN48">
            <v>1</v>
          </cell>
          <cell r="AO48">
            <v>393216</v>
          </cell>
          <cell r="AQ48">
            <v>0</v>
          </cell>
          <cell r="AR48">
            <v>0</v>
          </cell>
          <cell r="AS48" t="str">
            <v>Ы</v>
          </cell>
          <cell r="AT48" t="str">
            <v>Ы</v>
          </cell>
          <cell r="AU48">
            <v>0</v>
          </cell>
          <cell r="AV48">
            <v>0</v>
          </cell>
          <cell r="AW48">
            <v>23</v>
          </cell>
          <cell r="AX48">
            <v>1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38828</v>
          </cell>
        </row>
        <row r="49">
          <cell r="A49">
            <v>2006</v>
          </cell>
          <cell r="B49">
            <v>1</v>
          </cell>
          <cell r="C49">
            <v>103</v>
          </cell>
          <cell r="D49">
            <v>20</v>
          </cell>
          <cell r="E49">
            <v>792030</v>
          </cell>
          <cell r="F49">
            <v>0</v>
          </cell>
          <cell r="G49" t="str">
            <v>Затраты по ШПЗ (неосновные)</v>
          </cell>
          <cell r="H49">
            <v>2030</v>
          </cell>
          <cell r="I49">
            <v>7920</v>
          </cell>
          <cell r="J49">
            <v>33.79</v>
          </cell>
          <cell r="K49">
            <v>1</v>
          </cell>
          <cell r="L49">
            <v>0</v>
          </cell>
          <cell r="M49">
            <v>0</v>
          </cell>
          <cell r="N49">
            <v>0</v>
          </cell>
          <cell r="R49">
            <v>0</v>
          </cell>
          <cell r="S49">
            <v>0</v>
          </cell>
          <cell r="T49">
            <v>0</v>
          </cell>
          <cell r="U49">
            <v>32</v>
          </cell>
          <cell r="V49">
            <v>0</v>
          </cell>
          <cell r="W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32</v>
          </cell>
          <cell r="AE49">
            <v>505200</v>
          </cell>
          <cell r="AF49">
            <v>0</v>
          </cell>
          <cell r="AI49">
            <v>2223</v>
          </cell>
          <cell r="AK49">
            <v>0</v>
          </cell>
          <cell r="AM49">
            <v>230</v>
          </cell>
          <cell r="AN49">
            <v>1</v>
          </cell>
          <cell r="AO49">
            <v>393216</v>
          </cell>
          <cell r="AQ49">
            <v>0</v>
          </cell>
          <cell r="AR49">
            <v>0</v>
          </cell>
          <cell r="AS49" t="str">
            <v>Ы</v>
          </cell>
          <cell r="AT49" t="str">
            <v>Ы</v>
          </cell>
          <cell r="AU49">
            <v>0</v>
          </cell>
          <cell r="AV49">
            <v>0</v>
          </cell>
          <cell r="AW49">
            <v>23</v>
          </cell>
          <cell r="AX49">
            <v>1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38828</v>
          </cell>
        </row>
        <row r="50">
          <cell r="A50">
            <v>2006</v>
          </cell>
          <cell r="B50">
            <v>1</v>
          </cell>
          <cell r="C50">
            <v>104</v>
          </cell>
          <cell r="D50">
            <v>20</v>
          </cell>
          <cell r="E50">
            <v>792030</v>
          </cell>
          <cell r="F50">
            <v>0</v>
          </cell>
          <cell r="G50" t="str">
            <v>Затраты по ШПЗ (неосновные)</v>
          </cell>
          <cell r="H50">
            <v>2030</v>
          </cell>
          <cell r="I50">
            <v>7920</v>
          </cell>
          <cell r="J50">
            <v>1.49</v>
          </cell>
          <cell r="K50">
            <v>1</v>
          </cell>
          <cell r="L50">
            <v>0</v>
          </cell>
          <cell r="M50">
            <v>0</v>
          </cell>
          <cell r="N50">
            <v>0</v>
          </cell>
          <cell r="R50">
            <v>0</v>
          </cell>
          <cell r="S50">
            <v>0</v>
          </cell>
          <cell r="T50">
            <v>0</v>
          </cell>
          <cell r="U50">
            <v>32</v>
          </cell>
          <cell r="V50">
            <v>0</v>
          </cell>
          <cell r="W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32</v>
          </cell>
          <cell r="AE50">
            <v>505300</v>
          </cell>
          <cell r="AF50">
            <v>0</v>
          </cell>
          <cell r="AI50">
            <v>2223</v>
          </cell>
          <cell r="AK50">
            <v>0</v>
          </cell>
          <cell r="AM50">
            <v>231</v>
          </cell>
          <cell r="AN50">
            <v>1</v>
          </cell>
          <cell r="AO50">
            <v>393216</v>
          </cell>
          <cell r="AQ50">
            <v>0</v>
          </cell>
          <cell r="AR50">
            <v>0</v>
          </cell>
          <cell r="AS50" t="str">
            <v>Ы</v>
          </cell>
          <cell r="AT50" t="str">
            <v>Ы</v>
          </cell>
          <cell r="AU50">
            <v>0</v>
          </cell>
          <cell r="AV50">
            <v>0</v>
          </cell>
          <cell r="AW50">
            <v>23</v>
          </cell>
          <cell r="AX50">
            <v>1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38828</v>
          </cell>
        </row>
        <row r="51">
          <cell r="A51">
            <v>2006</v>
          </cell>
          <cell r="B51">
            <v>1</v>
          </cell>
          <cell r="C51">
            <v>105</v>
          </cell>
          <cell r="D51">
            <v>20</v>
          </cell>
          <cell r="E51">
            <v>792030</v>
          </cell>
          <cell r="F51">
            <v>0</v>
          </cell>
          <cell r="G51" t="str">
            <v>Затраты по ШПЗ (неосновные)</v>
          </cell>
          <cell r="H51">
            <v>2030</v>
          </cell>
          <cell r="I51">
            <v>7920</v>
          </cell>
          <cell r="J51">
            <v>0.02</v>
          </cell>
          <cell r="K51">
            <v>1</v>
          </cell>
          <cell r="L51">
            <v>0</v>
          </cell>
          <cell r="M51">
            <v>0</v>
          </cell>
          <cell r="N51">
            <v>0</v>
          </cell>
          <cell r="R51">
            <v>0</v>
          </cell>
          <cell r="S51">
            <v>0</v>
          </cell>
          <cell r="T51">
            <v>0</v>
          </cell>
          <cell r="U51">
            <v>32</v>
          </cell>
          <cell r="V51">
            <v>0</v>
          </cell>
          <cell r="W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32</v>
          </cell>
          <cell r="AE51">
            <v>507000</v>
          </cell>
          <cell r="AF51">
            <v>0</v>
          </cell>
          <cell r="AI51">
            <v>2223</v>
          </cell>
          <cell r="AK51">
            <v>0</v>
          </cell>
          <cell r="AM51">
            <v>232</v>
          </cell>
          <cell r="AN51">
            <v>1</v>
          </cell>
          <cell r="AO51">
            <v>393216</v>
          </cell>
          <cell r="AQ51">
            <v>0</v>
          </cell>
          <cell r="AR51">
            <v>0</v>
          </cell>
          <cell r="AS51" t="str">
            <v>Ы</v>
          </cell>
          <cell r="AT51" t="str">
            <v>Ы</v>
          </cell>
          <cell r="AU51">
            <v>0</v>
          </cell>
          <cell r="AV51">
            <v>0</v>
          </cell>
          <cell r="AW51">
            <v>23</v>
          </cell>
          <cell r="AX51">
            <v>1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38828</v>
          </cell>
        </row>
        <row r="52">
          <cell r="A52">
            <v>2006</v>
          </cell>
          <cell r="B52">
            <v>1</v>
          </cell>
          <cell r="C52">
            <v>106</v>
          </cell>
          <cell r="D52">
            <v>20</v>
          </cell>
          <cell r="E52">
            <v>792030</v>
          </cell>
          <cell r="F52">
            <v>0</v>
          </cell>
          <cell r="G52" t="str">
            <v>Затраты по ШПЗ (неосновные)</v>
          </cell>
          <cell r="H52">
            <v>2030</v>
          </cell>
          <cell r="I52">
            <v>7920</v>
          </cell>
          <cell r="J52">
            <v>10.88</v>
          </cell>
          <cell r="K52">
            <v>1</v>
          </cell>
          <cell r="L52">
            <v>0</v>
          </cell>
          <cell r="M52">
            <v>0</v>
          </cell>
          <cell r="N52">
            <v>0</v>
          </cell>
          <cell r="R52">
            <v>0</v>
          </cell>
          <cell r="S52">
            <v>0</v>
          </cell>
          <cell r="T52">
            <v>0</v>
          </cell>
          <cell r="U52">
            <v>32</v>
          </cell>
          <cell r="V52">
            <v>0</v>
          </cell>
          <cell r="W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32</v>
          </cell>
          <cell r="AE52">
            <v>508310</v>
          </cell>
          <cell r="AF52">
            <v>0</v>
          </cell>
          <cell r="AI52">
            <v>2223</v>
          </cell>
          <cell r="AK52">
            <v>0</v>
          </cell>
          <cell r="AM52">
            <v>233</v>
          </cell>
          <cell r="AN52">
            <v>1</v>
          </cell>
          <cell r="AO52">
            <v>393216</v>
          </cell>
          <cell r="AQ52">
            <v>0</v>
          </cell>
          <cell r="AR52">
            <v>0</v>
          </cell>
          <cell r="AS52" t="str">
            <v>Ы</v>
          </cell>
          <cell r="AT52" t="str">
            <v>Ы</v>
          </cell>
          <cell r="AU52">
            <v>0</v>
          </cell>
          <cell r="AV52">
            <v>0</v>
          </cell>
          <cell r="AW52">
            <v>23</v>
          </cell>
          <cell r="AX52">
            <v>1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38828</v>
          </cell>
        </row>
        <row r="53">
          <cell r="A53">
            <v>2006</v>
          </cell>
          <cell r="B53">
            <v>1</v>
          </cell>
          <cell r="C53">
            <v>107</v>
          </cell>
          <cell r="D53">
            <v>20</v>
          </cell>
          <cell r="E53">
            <v>792030</v>
          </cell>
          <cell r="F53">
            <v>0</v>
          </cell>
          <cell r="G53" t="str">
            <v>Затраты по ШПЗ (неосновные)</v>
          </cell>
          <cell r="H53">
            <v>2030</v>
          </cell>
          <cell r="I53">
            <v>7920</v>
          </cell>
          <cell r="J53">
            <v>180.07</v>
          </cell>
          <cell r="K53">
            <v>1</v>
          </cell>
          <cell r="L53">
            <v>0</v>
          </cell>
          <cell r="M53">
            <v>0</v>
          </cell>
          <cell r="N53">
            <v>0</v>
          </cell>
          <cell r="R53">
            <v>0</v>
          </cell>
          <cell r="S53">
            <v>0</v>
          </cell>
          <cell r="T53">
            <v>0</v>
          </cell>
          <cell r="U53">
            <v>32</v>
          </cell>
          <cell r="V53">
            <v>0</v>
          </cell>
          <cell r="W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32</v>
          </cell>
          <cell r="AE53">
            <v>510100</v>
          </cell>
          <cell r="AF53">
            <v>0</v>
          </cell>
          <cell r="AI53">
            <v>2223</v>
          </cell>
          <cell r="AK53">
            <v>0</v>
          </cell>
          <cell r="AM53">
            <v>234</v>
          </cell>
          <cell r="AN53">
            <v>1</v>
          </cell>
          <cell r="AO53">
            <v>393216</v>
          </cell>
          <cell r="AQ53">
            <v>0</v>
          </cell>
          <cell r="AR53">
            <v>0</v>
          </cell>
          <cell r="AS53" t="str">
            <v>Ы</v>
          </cell>
          <cell r="AT53" t="str">
            <v>Ы</v>
          </cell>
          <cell r="AU53">
            <v>0</v>
          </cell>
          <cell r="AV53">
            <v>0</v>
          </cell>
          <cell r="AW53">
            <v>23</v>
          </cell>
          <cell r="AX53">
            <v>1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38828</v>
          </cell>
        </row>
        <row r="54">
          <cell r="A54">
            <v>2006</v>
          </cell>
          <cell r="B54">
            <v>1</v>
          </cell>
          <cell r="C54">
            <v>108</v>
          </cell>
          <cell r="D54">
            <v>20</v>
          </cell>
          <cell r="E54">
            <v>792030</v>
          </cell>
          <cell r="F54">
            <v>0</v>
          </cell>
          <cell r="G54" t="str">
            <v>Затраты по ШПЗ (неосновные)</v>
          </cell>
          <cell r="H54">
            <v>2030</v>
          </cell>
          <cell r="I54">
            <v>7920</v>
          </cell>
          <cell r="J54">
            <v>1.28</v>
          </cell>
          <cell r="K54">
            <v>1</v>
          </cell>
          <cell r="L54">
            <v>0</v>
          </cell>
          <cell r="M54">
            <v>0</v>
          </cell>
          <cell r="N54">
            <v>0</v>
          </cell>
          <cell r="R54">
            <v>0</v>
          </cell>
          <cell r="S54">
            <v>0</v>
          </cell>
          <cell r="T54">
            <v>0</v>
          </cell>
          <cell r="U54">
            <v>32</v>
          </cell>
          <cell r="V54">
            <v>0</v>
          </cell>
          <cell r="W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32</v>
          </cell>
          <cell r="AE54">
            <v>510400</v>
          </cell>
          <cell r="AF54">
            <v>0</v>
          </cell>
          <cell r="AI54">
            <v>2223</v>
          </cell>
          <cell r="AK54">
            <v>0</v>
          </cell>
          <cell r="AM54">
            <v>235</v>
          </cell>
          <cell r="AN54">
            <v>1</v>
          </cell>
          <cell r="AO54">
            <v>393216</v>
          </cell>
          <cell r="AQ54">
            <v>0</v>
          </cell>
          <cell r="AR54">
            <v>0</v>
          </cell>
          <cell r="AS54" t="str">
            <v>Ы</v>
          </cell>
          <cell r="AT54" t="str">
            <v>Ы</v>
          </cell>
          <cell r="AU54">
            <v>0</v>
          </cell>
          <cell r="AV54">
            <v>0</v>
          </cell>
          <cell r="AW54">
            <v>23</v>
          </cell>
          <cell r="AX54">
            <v>1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38828</v>
          </cell>
        </row>
        <row r="55">
          <cell r="A55">
            <v>2006</v>
          </cell>
          <cell r="B55">
            <v>1</v>
          </cell>
          <cell r="C55">
            <v>109</v>
          </cell>
          <cell r="D55">
            <v>20</v>
          </cell>
          <cell r="E55">
            <v>792030</v>
          </cell>
          <cell r="F55">
            <v>0</v>
          </cell>
          <cell r="G55" t="str">
            <v>Затраты по ШПЗ (неосновные)</v>
          </cell>
          <cell r="H55">
            <v>2030</v>
          </cell>
          <cell r="I55">
            <v>7920</v>
          </cell>
          <cell r="J55">
            <v>0.47</v>
          </cell>
          <cell r="K55">
            <v>1</v>
          </cell>
          <cell r="L55">
            <v>0</v>
          </cell>
          <cell r="M55">
            <v>0</v>
          </cell>
          <cell r="N55">
            <v>0</v>
          </cell>
          <cell r="R55">
            <v>0</v>
          </cell>
          <cell r="S55">
            <v>0</v>
          </cell>
          <cell r="T55">
            <v>0</v>
          </cell>
          <cell r="U55">
            <v>32</v>
          </cell>
          <cell r="V55">
            <v>0</v>
          </cell>
          <cell r="W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32</v>
          </cell>
          <cell r="AE55">
            <v>510500</v>
          </cell>
          <cell r="AF55">
            <v>0</v>
          </cell>
          <cell r="AI55">
            <v>2223</v>
          </cell>
          <cell r="AK55">
            <v>0</v>
          </cell>
          <cell r="AM55">
            <v>236</v>
          </cell>
          <cell r="AN55">
            <v>1</v>
          </cell>
          <cell r="AO55">
            <v>393216</v>
          </cell>
          <cell r="AQ55">
            <v>0</v>
          </cell>
          <cell r="AR55">
            <v>0</v>
          </cell>
          <cell r="AS55" t="str">
            <v>Ы</v>
          </cell>
          <cell r="AT55" t="str">
            <v>Ы</v>
          </cell>
          <cell r="AU55">
            <v>0</v>
          </cell>
          <cell r="AV55">
            <v>0</v>
          </cell>
          <cell r="AW55">
            <v>23</v>
          </cell>
          <cell r="AX55">
            <v>1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38828</v>
          </cell>
        </row>
        <row r="56">
          <cell r="A56">
            <v>2006</v>
          </cell>
          <cell r="B56">
            <v>1</v>
          </cell>
          <cell r="C56">
            <v>110</v>
          </cell>
          <cell r="D56">
            <v>20</v>
          </cell>
          <cell r="E56">
            <v>792030</v>
          </cell>
          <cell r="F56">
            <v>0</v>
          </cell>
          <cell r="G56" t="str">
            <v>Затраты по ШПЗ (неосновные)</v>
          </cell>
          <cell r="H56">
            <v>2030</v>
          </cell>
          <cell r="I56">
            <v>7920</v>
          </cell>
          <cell r="J56">
            <v>98.72</v>
          </cell>
          <cell r="K56">
            <v>1</v>
          </cell>
          <cell r="L56">
            <v>0</v>
          </cell>
          <cell r="M56">
            <v>0</v>
          </cell>
          <cell r="N56">
            <v>0</v>
          </cell>
          <cell r="R56">
            <v>0</v>
          </cell>
          <cell r="S56">
            <v>0</v>
          </cell>
          <cell r="T56">
            <v>0</v>
          </cell>
          <cell r="U56">
            <v>32</v>
          </cell>
          <cell r="V56">
            <v>0</v>
          </cell>
          <cell r="W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32</v>
          </cell>
          <cell r="AE56">
            <v>510600</v>
          </cell>
          <cell r="AF56">
            <v>0</v>
          </cell>
          <cell r="AI56">
            <v>2223</v>
          </cell>
          <cell r="AK56">
            <v>0</v>
          </cell>
          <cell r="AM56">
            <v>237</v>
          </cell>
          <cell r="AN56">
            <v>1</v>
          </cell>
          <cell r="AO56">
            <v>393216</v>
          </cell>
          <cell r="AQ56">
            <v>0</v>
          </cell>
          <cell r="AR56">
            <v>0</v>
          </cell>
          <cell r="AS56" t="str">
            <v>Ы</v>
          </cell>
          <cell r="AT56" t="str">
            <v>Ы</v>
          </cell>
          <cell r="AU56">
            <v>0</v>
          </cell>
          <cell r="AV56">
            <v>0</v>
          </cell>
          <cell r="AW56">
            <v>23</v>
          </cell>
          <cell r="AX56">
            <v>1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38828</v>
          </cell>
        </row>
        <row r="57">
          <cell r="A57">
            <v>2006</v>
          </cell>
          <cell r="B57">
            <v>1</v>
          </cell>
          <cell r="C57">
            <v>168</v>
          </cell>
          <cell r="D57">
            <v>20</v>
          </cell>
          <cell r="E57">
            <v>792030</v>
          </cell>
          <cell r="F57">
            <v>0</v>
          </cell>
          <cell r="G57" t="str">
            <v>Затраты по ШПЗ (неосновные)</v>
          </cell>
          <cell r="H57">
            <v>2030</v>
          </cell>
          <cell r="I57">
            <v>7920</v>
          </cell>
          <cell r="J57">
            <v>14.9</v>
          </cell>
          <cell r="K57">
            <v>1</v>
          </cell>
          <cell r="L57">
            <v>0</v>
          </cell>
          <cell r="M57">
            <v>0</v>
          </cell>
          <cell r="N57">
            <v>0</v>
          </cell>
          <cell r="R57">
            <v>0</v>
          </cell>
          <cell r="S57">
            <v>0</v>
          </cell>
          <cell r="T57">
            <v>0</v>
          </cell>
          <cell r="U57">
            <v>31</v>
          </cell>
          <cell r="V57">
            <v>0</v>
          </cell>
          <cell r="W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31</v>
          </cell>
          <cell r="AE57">
            <v>110000</v>
          </cell>
          <cell r="AF57">
            <v>0</v>
          </cell>
          <cell r="AI57">
            <v>2223</v>
          </cell>
          <cell r="AK57">
            <v>0</v>
          </cell>
          <cell r="AM57">
            <v>295</v>
          </cell>
          <cell r="AN57">
            <v>1</v>
          </cell>
          <cell r="AO57">
            <v>393216</v>
          </cell>
          <cell r="AQ57">
            <v>0</v>
          </cell>
          <cell r="AR57">
            <v>0</v>
          </cell>
          <cell r="AS57" t="str">
            <v>Ы</v>
          </cell>
          <cell r="AT57" t="str">
            <v>Ы</v>
          </cell>
          <cell r="AU57">
            <v>0</v>
          </cell>
          <cell r="AV57">
            <v>0</v>
          </cell>
          <cell r="AW57">
            <v>23</v>
          </cell>
          <cell r="AX57">
            <v>1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38828</v>
          </cell>
        </row>
        <row r="58">
          <cell r="A58">
            <v>2006</v>
          </cell>
          <cell r="B58">
            <v>1</v>
          </cell>
          <cell r="C58">
            <v>169</v>
          </cell>
          <cell r="D58">
            <v>20</v>
          </cell>
          <cell r="E58">
            <v>792030</v>
          </cell>
          <cell r="F58">
            <v>0</v>
          </cell>
          <cell r="G58" t="str">
            <v>Затраты по ШПЗ (неосновные)</v>
          </cell>
          <cell r="H58">
            <v>2030</v>
          </cell>
          <cell r="I58">
            <v>7920</v>
          </cell>
          <cell r="J58">
            <v>8000</v>
          </cell>
          <cell r="K58">
            <v>1</v>
          </cell>
          <cell r="L58">
            <v>0</v>
          </cell>
          <cell r="M58">
            <v>0</v>
          </cell>
          <cell r="N58">
            <v>0</v>
          </cell>
          <cell r="R58">
            <v>0</v>
          </cell>
          <cell r="S58">
            <v>0</v>
          </cell>
          <cell r="T58">
            <v>0</v>
          </cell>
          <cell r="U58">
            <v>31</v>
          </cell>
          <cell r="V58">
            <v>0</v>
          </cell>
          <cell r="W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31</v>
          </cell>
          <cell r="AE58">
            <v>501102</v>
          </cell>
          <cell r="AF58">
            <v>0</v>
          </cell>
          <cell r="AI58">
            <v>2223</v>
          </cell>
          <cell r="AK58">
            <v>0</v>
          </cell>
          <cell r="AM58">
            <v>296</v>
          </cell>
          <cell r="AN58">
            <v>1</v>
          </cell>
          <cell r="AO58">
            <v>393216</v>
          </cell>
          <cell r="AQ58">
            <v>0</v>
          </cell>
          <cell r="AR58">
            <v>0</v>
          </cell>
          <cell r="AS58" t="str">
            <v>Ы</v>
          </cell>
          <cell r="AT58" t="str">
            <v>Ы</v>
          </cell>
          <cell r="AU58">
            <v>0</v>
          </cell>
          <cell r="AV58">
            <v>0</v>
          </cell>
          <cell r="AW58">
            <v>23</v>
          </cell>
          <cell r="AX58">
            <v>1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38828</v>
          </cell>
        </row>
        <row r="59">
          <cell r="A59">
            <v>2006</v>
          </cell>
          <cell r="B59">
            <v>1</v>
          </cell>
          <cell r="C59">
            <v>235</v>
          </cell>
          <cell r="D59">
            <v>20</v>
          </cell>
          <cell r="E59">
            <v>792030</v>
          </cell>
          <cell r="F59">
            <v>0</v>
          </cell>
          <cell r="G59" t="str">
            <v>Затраты по ШПЗ (неосновные)</v>
          </cell>
          <cell r="H59">
            <v>2030</v>
          </cell>
          <cell r="I59">
            <v>7920</v>
          </cell>
          <cell r="J59">
            <v>11349</v>
          </cell>
          <cell r="K59">
            <v>1</v>
          </cell>
          <cell r="L59">
            <v>0</v>
          </cell>
          <cell r="M59">
            <v>0</v>
          </cell>
          <cell r="N59">
            <v>0</v>
          </cell>
          <cell r="R59">
            <v>0</v>
          </cell>
          <cell r="S59">
            <v>0</v>
          </cell>
          <cell r="T59">
            <v>0</v>
          </cell>
          <cell r="U59">
            <v>33</v>
          </cell>
          <cell r="V59">
            <v>0</v>
          </cell>
          <cell r="W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33</v>
          </cell>
          <cell r="AE59">
            <v>143000</v>
          </cell>
          <cell r="AF59">
            <v>0</v>
          </cell>
          <cell r="AI59">
            <v>2223</v>
          </cell>
          <cell r="AK59">
            <v>0</v>
          </cell>
          <cell r="AM59">
            <v>362</v>
          </cell>
          <cell r="AN59">
            <v>1</v>
          </cell>
          <cell r="AO59">
            <v>393216</v>
          </cell>
          <cell r="AQ59">
            <v>0</v>
          </cell>
          <cell r="AR59">
            <v>0</v>
          </cell>
          <cell r="AS59" t="str">
            <v>Ы</v>
          </cell>
          <cell r="AT59" t="str">
            <v>Ы</v>
          </cell>
          <cell r="AU59">
            <v>0</v>
          </cell>
          <cell r="AV59">
            <v>0</v>
          </cell>
          <cell r="AW59">
            <v>23</v>
          </cell>
          <cell r="AX59">
            <v>1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38828</v>
          </cell>
        </row>
        <row r="60">
          <cell r="A60">
            <v>2006</v>
          </cell>
          <cell r="B60">
            <v>1</v>
          </cell>
          <cell r="C60">
            <v>236</v>
          </cell>
          <cell r="D60">
            <v>20</v>
          </cell>
          <cell r="E60">
            <v>792030</v>
          </cell>
          <cell r="F60">
            <v>0</v>
          </cell>
          <cell r="G60" t="str">
            <v>Затраты по ШПЗ (неосновные)</v>
          </cell>
          <cell r="H60">
            <v>2030</v>
          </cell>
          <cell r="I60">
            <v>7920</v>
          </cell>
          <cell r="J60">
            <v>314</v>
          </cell>
          <cell r="K60">
            <v>1</v>
          </cell>
          <cell r="L60">
            <v>0</v>
          </cell>
          <cell r="M60">
            <v>0</v>
          </cell>
          <cell r="N60">
            <v>0</v>
          </cell>
          <cell r="R60">
            <v>0</v>
          </cell>
          <cell r="S60">
            <v>0</v>
          </cell>
          <cell r="T60">
            <v>0</v>
          </cell>
          <cell r="U60">
            <v>33</v>
          </cell>
          <cell r="V60">
            <v>0</v>
          </cell>
          <cell r="W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33</v>
          </cell>
          <cell r="AE60">
            <v>503000</v>
          </cell>
          <cell r="AF60">
            <v>0</v>
          </cell>
          <cell r="AI60">
            <v>2223</v>
          </cell>
          <cell r="AK60">
            <v>0</v>
          </cell>
          <cell r="AM60">
            <v>363</v>
          </cell>
          <cell r="AN60">
            <v>1</v>
          </cell>
          <cell r="AO60">
            <v>393216</v>
          </cell>
          <cell r="AQ60">
            <v>0</v>
          </cell>
          <cell r="AR60">
            <v>0</v>
          </cell>
          <cell r="AS60" t="str">
            <v>Ы</v>
          </cell>
          <cell r="AT60" t="str">
            <v>Ы</v>
          </cell>
          <cell r="AU60">
            <v>0</v>
          </cell>
          <cell r="AV60">
            <v>0</v>
          </cell>
          <cell r="AW60">
            <v>23</v>
          </cell>
          <cell r="AX60">
            <v>1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38828</v>
          </cell>
        </row>
        <row r="61">
          <cell r="A61">
            <v>2006</v>
          </cell>
          <cell r="B61">
            <v>1</v>
          </cell>
          <cell r="C61">
            <v>237</v>
          </cell>
          <cell r="D61">
            <v>20</v>
          </cell>
          <cell r="E61">
            <v>792030</v>
          </cell>
          <cell r="F61">
            <v>0</v>
          </cell>
          <cell r="G61" t="str">
            <v>Затраты по ШПЗ (неосновные)</v>
          </cell>
          <cell r="H61">
            <v>2030</v>
          </cell>
          <cell r="I61">
            <v>7920</v>
          </cell>
          <cell r="J61">
            <v>371</v>
          </cell>
          <cell r="K61">
            <v>1</v>
          </cell>
          <cell r="L61">
            <v>0</v>
          </cell>
          <cell r="M61">
            <v>0</v>
          </cell>
          <cell r="N61">
            <v>0</v>
          </cell>
          <cell r="R61">
            <v>0</v>
          </cell>
          <cell r="S61">
            <v>0</v>
          </cell>
          <cell r="T61">
            <v>0</v>
          </cell>
          <cell r="U61">
            <v>33</v>
          </cell>
          <cell r="V61">
            <v>0</v>
          </cell>
          <cell r="W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33</v>
          </cell>
          <cell r="AE61">
            <v>510100</v>
          </cell>
          <cell r="AF61">
            <v>0</v>
          </cell>
          <cell r="AI61">
            <v>2223</v>
          </cell>
          <cell r="AK61">
            <v>0</v>
          </cell>
          <cell r="AM61">
            <v>364</v>
          </cell>
          <cell r="AN61">
            <v>1</v>
          </cell>
          <cell r="AO61">
            <v>393216</v>
          </cell>
          <cell r="AQ61">
            <v>0</v>
          </cell>
          <cell r="AR61">
            <v>0</v>
          </cell>
          <cell r="AS61" t="str">
            <v>Ы</v>
          </cell>
          <cell r="AT61" t="str">
            <v>Ы</v>
          </cell>
          <cell r="AU61">
            <v>0</v>
          </cell>
          <cell r="AV61">
            <v>0</v>
          </cell>
          <cell r="AW61">
            <v>23</v>
          </cell>
          <cell r="AX61">
            <v>1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38828</v>
          </cell>
        </row>
        <row r="62">
          <cell r="A62">
            <v>2006</v>
          </cell>
          <cell r="B62">
            <v>1</v>
          </cell>
          <cell r="C62">
            <v>293</v>
          </cell>
          <cell r="D62">
            <v>20</v>
          </cell>
          <cell r="E62">
            <v>792030</v>
          </cell>
          <cell r="F62">
            <v>0</v>
          </cell>
          <cell r="G62" t="str">
            <v>Затраты по ШПЗ (неосновные)</v>
          </cell>
          <cell r="H62">
            <v>2030</v>
          </cell>
          <cell r="I62">
            <v>7920</v>
          </cell>
          <cell r="J62">
            <v>1458.94</v>
          </cell>
          <cell r="K62">
            <v>1</v>
          </cell>
          <cell r="L62">
            <v>0</v>
          </cell>
          <cell r="M62">
            <v>0</v>
          </cell>
          <cell r="N62">
            <v>0</v>
          </cell>
          <cell r="R62">
            <v>0</v>
          </cell>
          <cell r="S62">
            <v>0</v>
          </cell>
          <cell r="T62">
            <v>0</v>
          </cell>
          <cell r="U62">
            <v>36</v>
          </cell>
          <cell r="V62">
            <v>0</v>
          </cell>
          <cell r="W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36</v>
          </cell>
          <cell r="AE62">
            <v>110000</v>
          </cell>
          <cell r="AF62">
            <v>0</v>
          </cell>
          <cell r="AI62">
            <v>2223</v>
          </cell>
          <cell r="AK62">
            <v>0</v>
          </cell>
          <cell r="AM62">
            <v>420</v>
          </cell>
          <cell r="AN62">
            <v>1</v>
          </cell>
          <cell r="AO62">
            <v>393216</v>
          </cell>
          <cell r="AQ62">
            <v>0</v>
          </cell>
          <cell r="AR62">
            <v>0</v>
          </cell>
          <cell r="AS62" t="str">
            <v>Ы</v>
          </cell>
          <cell r="AT62" t="str">
            <v>Ы</v>
          </cell>
          <cell r="AU62">
            <v>0</v>
          </cell>
          <cell r="AV62">
            <v>0</v>
          </cell>
          <cell r="AW62">
            <v>23</v>
          </cell>
          <cell r="AX62">
            <v>1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38828</v>
          </cell>
        </row>
        <row r="63">
          <cell r="A63">
            <v>2006</v>
          </cell>
          <cell r="B63">
            <v>1</v>
          </cell>
          <cell r="C63">
            <v>350</v>
          </cell>
          <cell r="D63">
            <v>20</v>
          </cell>
          <cell r="E63">
            <v>792030</v>
          </cell>
          <cell r="F63">
            <v>0</v>
          </cell>
          <cell r="G63" t="str">
            <v>Затраты по ШПЗ (неосновные)</v>
          </cell>
          <cell r="H63">
            <v>2030</v>
          </cell>
          <cell r="I63">
            <v>7920</v>
          </cell>
          <cell r="J63">
            <v>13326.1</v>
          </cell>
          <cell r="K63">
            <v>1</v>
          </cell>
          <cell r="L63">
            <v>0</v>
          </cell>
          <cell r="M63">
            <v>0</v>
          </cell>
          <cell r="N63">
            <v>0</v>
          </cell>
          <cell r="R63">
            <v>0</v>
          </cell>
          <cell r="S63">
            <v>0</v>
          </cell>
          <cell r="T63">
            <v>0</v>
          </cell>
          <cell r="U63">
            <v>34</v>
          </cell>
          <cell r="V63">
            <v>0</v>
          </cell>
          <cell r="W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34</v>
          </cell>
          <cell r="AE63">
            <v>110000</v>
          </cell>
          <cell r="AF63">
            <v>0</v>
          </cell>
          <cell r="AI63">
            <v>2223</v>
          </cell>
          <cell r="AK63">
            <v>0</v>
          </cell>
          <cell r="AM63">
            <v>477</v>
          </cell>
          <cell r="AN63">
            <v>1</v>
          </cell>
          <cell r="AO63">
            <v>393216</v>
          </cell>
          <cell r="AQ63">
            <v>0</v>
          </cell>
          <cell r="AR63">
            <v>0</v>
          </cell>
          <cell r="AS63" t="str">
            <v>Ы</v>
          </cell>
          <cell r="AT63" t="str">
            <v>Ы</v>
          </cell>
          <cell r="AU63">
            <v>0</v>
          </cell>
          <cell r="AV63">
            <v>0</v>
          </cell>
          <cell r="AW63">
            <v>23</v>
          </cell>
          <cell r="AX63">
            <v>1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38828</v>
          </cell>
        </row>
        <row r="64">
          <cell r="A64">
            <v>2006</v>
          </cell>
          <cell r="B64">
            <v>1</v>
          </cell>
          <cell r="C64">
            <v>398</v>
          </cell>
          <cell r="D64">
            <v>20</v>
          </cell>
          <cell r="E64">
            <v>792030</v>
          </cell>
          <cell r="F64">
            <v>0</v>
          </cell>
          <cell r="G64" t="str">
            <v>Затраты по ШПЗ (неосновные)</v>
          </cell>
          <cell r="H64">
            <v>2030</v>
          </cell>
          <cell r="I64">
            <v>7920</v>
          </cell>
          <cell r="J64">
            <v>9118</v>
          </cell>
          <cell r="K64">
            <v>1</v>
          </cell>
          <cell r="L64">
            <v>0</v>
          </cell>
          <cell r="M64">
            <v>0</v>
          </cell>
          <cell r="N64">
            <v>0</v>
          </cell>
          <cell r="R64">
            <v>0</v>
          </cell>
          <cell r="S64">
            <v>0</v>
          </cell>
          <cell r="T64">
            <v>0</v>
          </cell>
          <cell r="U64">
            <v>35</v>
          </cell>
          <cell r="V64">
            <v>0</v>
          </cell>
          <cell r="W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35</v>
          </cell>
          <cell r="AE64">
            <v>110000</v>
          </cell>
          <cell r="AF64">
            <v>0</v>
          </cell>
          <cell r="AI64">
            <v>2223</v>
          </cell>
          <cell r="AK64">
            <v>0</v>
          </cell>
          <cell r="AM64">
            <v>525</v>
          </cell>
          <cell r="AN64">
            <v>1</v>
          </cell>
          <cell r="AO64">
            <v>393216</v>
          </cell>
          <cell r="AQ64">
            <v>0</v>
          </cell>
          <cell r="AR64">
            <v>0</v>
          </cell>
          <cell r="AS64" t="str">
            <v>Ы</v>
          </cell>
          <cell r="AT64" t="str">
            <v>Ы</v>
          </cell>
          <cell r="AU64">
            <v>0</v>
          </cell>
          <cell r="AV64">
            <v>0</v>
          </cell>
          <cell r="AW64">
            <v>23</v>
          </cell>
          <cell r="AX64">
            <v>1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38828</v>
          </cell>
        </row>
        <row r="65">
          <cell r="A65">
            <v>2006</v>
          </cell>
          <cell r="B65">
            <v>1</v>
          </cell>
          <cell r="C65">
            <v>399</v>
          </cell>
          <cell r="D65">
            <v>20</v>
          </cell>
          <cell r="E65">
            <v>792030</v>
          </cell>
          <cell r="F65">
            <v>0</v>
          </cell>
          <cell r="G65" t="str">
            <v>Затраты по ШПЗ (неосновные)</v>
          </cell>
          <cell r="H65">
            <v>2030</v>
          </cell>
          <cell r="I65">
            <v>7920</v>
          </cell>
          <cell r="J65">
            <v>18.309999999999999</v>
          </cell>
          <cell r="K65">
            <v>1</v>
          </cell>
          <cell r="L65">
            <v>0</v>
          </cell>
          <cell r="M65">
            <v>0</v>
          </cell>
          <cell r="N65">
            <v>0</v>
          </cell>
          <cell r="R65">
            <v>0</v>
          </cell>
          <cell r="S65">
            <v>0</v>
          </cell>
          <cell r="T65">
            <v>0</v>
          </cell>
          <cell r="U65">
            <v>35</v>
          </cell>
          <cell r="V65">
            <v>0</v>
          </cell>
          <cell r="W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35</v>
          </cell>
          <cell r="AE65">
            <v>114020</v>
          </cell>
          <cell r="AF65">
            <v>0</v>
          </cell>
          <cell r="AI65">
            <v>2223</v>
          </cell>
          <cell r="AK65">
            <v>0</v>
          </cell>
          <cell r="AM65">
            <v>526</v>
          </cell>
          <cell r="AN65">
            <v>1</v>
          </cell>
          <cell r="AO65">
            <v>393216</v>
          </cell>
          <cell r="AQ65">
            <v>0</v>
          </cell>
          <cell r="AR65">
            <v>0</v>
          </cell>
          <cell r="AS65" t="str">
            <v>Ы</v>
          </cell>
          <cell r="AT65" t="str">
            <v>Ы</v>
          </cell>
          <cell r="AU65">
            <v>0</v>
          </cell>
          <cell r="AV65">
            <v>0</v>
          </cell>
          <cell r="AW65">
            <v>23</v>
          </cell>
          <cell r="AX65">
            <v>1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38828</v>
          </cell>
        </row>
        <row r="66">
          <cell r="A66">
            <v>2006</v>
          </cell>
          <cell r="B66">
            <v>1</v>
          </cell>
          <cell r="C66">
            <v>400</v>
          </cell>
          <cell r="D66">
            <v>20</v>
          </cell>
          <cell r="E66">
            <v>792030</v>
          </cell>
          <cell r="F66">
            <v>0</v>
          </cell>
          <cell r="G66" t="str">
            <v>Затраты по ШПЗ (неосновные)</v>
          </cell>
          <cell r="H66">
            <v>2030</v>
          </cell>
          <cell r="I66">
            <v>7920</v>
          </cell>
          <cell r="J66">
            <v>40.72</v>
          </cell>
          <cell r="K66">
            <v>1</v>
          </cell>
          <cell r="L66">
            <v>0</v>
          </cell>
          <cell r="M66">
            <v>0</v>
          </cell>
          <cell r="N66">
            <v>0</v>
          </cell>
          <cell r="R66">
            <v>0</v>
          </cell>
          <cell r="S66">
            <v>0</v>
          </cell>
          <cell r="T66">
            <v>0</v>
          </cell>
          <cell r="U66">
            <v>35</v>
          </cell>
          <cell r="V66">
            <v>0</v>
          </cell>
          <cell r="W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35</v>
          </cell>
          <cell r="AE66">
            <v>118000</v>
          </cell>
          <cell r="AF66">
            <v>0</v>
          </cell>
          <cell r="AI66">
            <v>2223</v>
          </cell>
          <cell r="AK66">
            <v>0</v>
          </cell>
          <cell r="AM66">
            <v>527</v>
          </cell>
          <cell r="AN66">
            <v>1</v>
          </cell>
          <cell r="AO66">
            <v>393216</v>
          </cell>
          <cell r="AQ66">
            <v>0</v>
          </cell>
          <cell r="AR66">
            <v>0</v>
          </cell>
          <cell r="AS66" t="str">
            <v>Ы</v>
          </cell>
          <cell r="AT66" t="str">
            <v>Ы</v>
          </cell>
          <cell r="AU66">
            <v>0</v>
          </cell>
          <cell r="AV66">
            <v>0</v>
          </cell>
          <cell r="AW66">
            <v>23</v>
          </cell>
          <cell r="AX66">
            <v>1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38828</v>
          </cell>
        </row>
        <row r="67">
          <cell r="A67">
            <v>2006</v>
          </cell>
          <cell r="B67">
            <v>1</v>
          </cell>
          <cell r="C67">
            <v>401</v>
          </cell>
          <cell r="D67">
            <v>20</v>
          </cell>
          <cell r="E67">
            <v>792030</v>
          </cell>
          <cell r="F67">
            <v>0</v>
          </cell>
          <cell r="G67" t="str">
            <v>Затраты по ШПЗ (неосновные)</v>
          </cell>
          <cell r="H67">
            <v>2030</v>
          </cell>
          <cell r="I67">
            <v>7920</v>
          </cell>
          <cell r="J67">
            <v>3.73</v>
          </cell>
          <cell r="K67">
            <v>1</v>
          </cell>
          <cell r="L67">
            <v>0</v>
          </cell>
          <cell r="M67">
            <v>0</v>
          </cell>
          <cell r="N67">
            <v>0</v>
          </cell>
          <cell r="R67">
            <v>0</v>
          </cell>
          <cell r="S67">
            <v>0</v>
          </cell>
          <cell r="T67">
            <v>0</v>
          </cell>
          <cell r="U67">
            <v>35</v>
          </cell>
          <cell r="V67">
            <v>0</v>
          </cell>
          <cell r="W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35</v>
          </cell>
          <cell r="AE67">
            <v>131000</v>
          </cell>
          <cell r="AF67">
            <v>0</v>
          </cell>
          <cell r="AI67">
            <v>2223</v>
          </cell>
          <cell r="AK67">
            <v>0</v>
          </cell>
          <cell r="AM67">
            <v>528</v>
          </cell>
          <cell r="AN67">
            <v>1</v>
          </cell>
          <cell r="AO67">
            <v>393216</v>
          </cell>
          <cell r="AQ67">
            <v>0</v>
          </cell>
          <cell r="AR67">
            <v>0</v>
          </cell>
          <cell r="AS67" t="str">
            <v>Ы</v>
          </cell>
          <cell r="AT67" t="str">
            <v>Ы</v>
          </cell>
          <cell r="AU67">
            <v>0</v>
          </cell>
          <cell r="AV67">
            <v>0</v>
          </cell>
          <cell r="AW67">
            <v>23</v>
          </cell>
          <cell r="AX67">
            <v>1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38828</v>
          </cell>
        </row>
        <row r="68">
          <cell r="A68">
            <v>2006</v>
          </cell>
          <cell r="B68">
            <v>1</v>
          </cell>
          <cell r="C68">
            <v>402</v>
          </cell>
          <cell r="D68">
            <v>20</v>
          </cell>
          <cell r="E68">
            <v>792030</v>
          </cell>
          <cell r="F68">
            <v>0</v>
          </cell>
          <cell r="G68" t="str">
            <v>Затраты по ШПЗ (неосновные)</v>
          </cell>
          <cell r="H68">
            <v>2030</v>
          </cell>
          <cell r="I68">
            <v>7920</v>
          </cell>
          <cell r="J68">
            <v>1.65</v>
          </cell>
          <cell r="K68">
            <v>1</v>
          </cell>
          <cell r="L68">
            <v>0</v>
          </cell>
          <cell r="M68">
            <v>0</v>
          </cell>
          <cell r="N68">
            <v>0</v>
          </cell>
          <cell r="R68">
            <v>0</v>
          </cell>
          <cell r="S68">
            <v>0</v>
          </cell>
          <cell r="T68">
            <v>0</v>
          </cell>
          <cell r="U68">
            <v>35</v>
          </cell>
          <cell r="V68">
            <v>0</v>
          </cell>
          <cell r="W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35</v>
          </cell>
          <cell r="AE68">
            <v>132000</v>
          </cell>
          <cell r="AF68">
            <v>0</v>
          </cell>
          <cell r="AI68">
            <v>2223</v>
          </cell>
          <cell r="AK68">
            <v>0</v>
          </cell>
          <cell r="AM68">
            <v>529</v>
          </cell>
          <cell r="AN68">
            <v>1</v>
          </cell>
          <cell r="AO68">
            <v>393216</v>
          </cell>
          <cell r="AQ68">
            <v>0</v>
          </cell>
          <cell r="AR68">
            <v>0</v>
          </cell>
          <cell r="AS68" t="str">
            <v>Ы</v>
          </cell>
          <cell r="AT68" t="str">
            <v>Ы</v>
          </cell>
          <cell r="AU68">
            <v>0</v>
          </cell>
          <cell r="AV68">
            <v>0</v>
          </cell>
          <cell r="AW68">
            <v>23</v>
          </cell>
          <cell r="AX68">
            <v>1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38828</v>
          </cell>
        </row>
        <row r="69">
          <cell r="A69">
            <v>2006</v>
          </cell>
          <cell r="B69">
            <v>1</v>
          </cell>
          <cell r="C69">
            <v>403</v>
          </cell>
          <cell r="D69">
            <v>20</v>
          </cell>
          <cell r="E69">
            <v>792030</v>
          </cell>
          <cell r="F69">
            <v>0</v>
          </cell>
          <cell r="G69" t="str">
            <v>Затраты по ШПЗ (неосновные)</v>
          </cell>
          <cell r="H69">
            <v>2030</v>
          </cell>
          <cell r="I69">
            <v>7920</v>
          </cell>
          <cell r="J69">
            <v>6.6</v>
          </cell>
          <cell r="K69">
            <v>1</v>
          </cell>
          <cell r="L69">
            <v>0</v>
          </cell>
          <cell r="M69">
            <v>0</v>
          </cell>
          <cell r="N69">
            <v>0</v>
          </cell>
          <cell r="R69">
            <v>0</v>
          </cell>
          <cell r="S69">
            <v>0</v>
          </cell>
          <cell r="T69">
            <v>0</v>
          </cell>
          <cell r="U69">
            <v>35</v>
          </cell>
          <cell r="V69">
            <v>0</v>
          </cell>
          <cell r="W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35</v>
          </cell>
          <cell r="AE69">
            <v>135000</v>
          </cell>
          <cell r="AF69">
            <v>0</v>
          </cell>
          <cell r="AI69">
            <v>2223</v>
          </cell>
          <cell r="AK69">
            <v>0</v>
          </cell>
          <cell r="AM69">
            <v>530</v>
          </cell>
          <cell r="AN69">
            <v>1</v>
          </cell>
          <cell r="AO69">
            <v>393216</v>
          </cell>
          <cell r="AQ69">
            <v>0</v>
          </cell>
          <cell r="AR69">
            <v>0</v>
          </cell>
          <cell r="AS69" t="str">
            <v>Ы</v>
          </cell>
          <cell r="AT69" t="str">
            <v>Ы</v>
          </cell>
          <cell r="AU69">
            <v>0</v>
          </cell>
          <cell r="AV69">
            <v>0</v>
          </cell>
          <cell r="AW69">
            <v>23</v>
          </cell>
          <cell r="AX69">
            <v>1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38828</v>
          </cell>
        </row>
        <row r="70">
          <cell r="A70">
            <v>2006</v>
          </cell>
          <cell r="B70">
            <v>1</v>
          </cell>
          <cell r="C70">
            <v>404</v>
          </cell>
          <cell r="D70">
            <v>20</v>
          </cell>
          <cell r="E70">
            <v>792030</v>
          </cell>
          <cell r="F70">
            <v>0</v>
          </cell>
          <cell r="G70" t="str">
            <v>Затраты по ШПЗ (неосновные)</v>
          </cell>
          <cell r="H70">
            <v>2030</v>
          </cell>
          <cell r="I70">
            <v>7920</v>
          </cell>
          <cell r="J70">
            <v>5136.8</v>
          </cell>
          <cell r="K70">
            <v>1</v>
          </cell>
          <cell r="L70">
            <v>0</v>
          </cell>
          <cell r="M70">
            <v>0</v>
          </cell>
          <cell r="N70">
            <v>0</v>
          </cell>
          <cell r="R70">
            <v>0</v>
          </cell>
          <cell r="S70">
            <v>0</v>
          </cell>
          <cell r="T70">
            <v>0</v>
          </cell>
          <cell r="U70">
            <v>35</v>
          </cell>
          <cell r="V70">
            <v>0</v>
          </cell>
          <cell r="W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35</v>
          </cell>
          <cell r="AE70">
            <v>143000</v>
          </cell>
          <cell r="AF70">
            <v>0</v>
          </cell>
          <cell r="AI70">
            <v>2223</v>
          </cell>
          <cell r="AK70">
            <v>0</v>
          </cell>
          <cell r="AM70">
            <v>531</v>
          </cell>
          <cell r="AN70">
            <v>1</v>
          </cell>
          <cell r="AO70">
            <v>393216</v>
          </cell>
          <cell r="AQ70">
            <v>0</v>
          </cell>
          <cell r="AR70">
            <v>0</v>
          </cell>
          <cell r="AS70" t="str">
            <v>Ы</v>
          </cell>
          <cell r="AT70" t="str">
            <v>Ы</v>
          </cell>
          <cell r="AU70">
            <v>0</v>
          </cell>
          <cell r="AV70">
            <v>0</v>
          </cell>
          <cell r="AW70">
            <v>23</v>
          </cell>
          <cell r="AX70">
            <v>1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38828</v>
          </cell>
        </row>
        <row r="71">
          <cell r="A71">
            <v>2006</v>
          </cell>
          <cell r="B71">
            <v>1</v>
          </cell>
          <cell r="C71">
            <v>405</v>
          </cell>
          <cell r="D71">
            <v>20</v>
          </cell>
          <cell r="E71">
            <v>792030</v>
          </cell>
          <cell r="F71">
            <v>0</v>
          </cell>
          <cell r="G71" t="str">
            <v>Затраты по ШПЗ (неосновные)</v>
          </cell>
          <cell r="H71">
            <v>2030</v>
          </cell>
          <cell r="I71">
            <v>7920</v>
          </cell>
          <cell r="J71">
            <v>67.61</v>
          </cell>
          <cell r="K71">
            <v>1</v>
          </cell>
          <cell r="L71">
            <v>0</v>
          </cell>
          <cell r="M71">
            <v>0</v>
          </cell>
          <cell r="N71">
            <v>0</v>
          </cell>
          <cell r="R71">
            <v>0</v>
          </cell>
          <cell r="S71">
            <v>0</v>
          </cell>
          <cell r="T71">
            <v>0</v>
          </cell>
          <cell r="U71">
            <v>35</v>
          </cell>
          <cell r="V71">
            <v>0</v>
          </cell>
          <cell r="W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35</v>
          </cell>
          <cell r="AE71">
            <v>410000</v>
          </cell>
          <cell r="AF71">
            <v>0</v>
          </cell>
          <cell r="AI71">
            <v>2223</v>
          </cell>
          <cell r="AK71">
            <v>0</v>
          </cell>
          <cell r="AM71">
            <v>532</v>
          </cell>
          <cell r="AN71">
            <v>1</v>
          </cell>
          <cell r="AO71">
            <v>393216</v>
          </cell>
          <cell r="AQ71">
            <v>0</v>
          </cell>
          <cell r="AR71">
            <v>0</v>
          </cell>
          <cell r="AS71" t="str">
            <v>Ы</v>
          </cell>
          <cell r="AT71" t="str">
            <v>Ы</v>
          </cell>
          <cell r="AU71">
            <v>0</v>
          </cell>
          <cell r="AV71">
            <v>0</v>
          </cell>
          <cell r="AW71">
            <v>23</v>
          </cell>
          <cell r="AX71">
            <v>1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38828</v>
          </cell>
        </row>
        <row r="72">
          <cell r="A72">
            <v>2006</v>
          </cell>
          <cell r="B72">
            <v>1</v>
          </cell>
          <cell r="C72">
            <v>406</v>
          </cell>
          <cell r="D72">
            <v>20</v>
          </cell>
          <cell r="E72">
            <v>792030</v>
          </cell>
          <cell r="F72">
            <v>0</v>
          </cell>
          <cell r="G72" t="str">
            <v>Затраты по ШПЗ (неосновные)</v>
          </cell>
          <cell r="H72">
            <v>2030</v>
          </cell>
          <cell r="I72">
            <v>7920</v>
          </cell>
          <cell r="J72">
            <v>716.61</v>
          </cell>
          <cell r="K72">
            <v>1</v>
          </cell>
          <cell r="L72">
            <v>0</v>
          </cell>
          <cell r="M72">
            <v>0</v>
          </cell>
          <cell r="N72">
            <v>0</v>
          </cell>
          <cell r="R72">
            <v>0</v>
          </cell>
          <cell r="S72">
            <v>0</v>
          </cell>
          <cell r="T72">
            <v>0</v>
          </cell>
          <cell r="U72">
            <v>35</v>
          </cell>
          <cell r="V72">
            <v>0</v>
          </cell>
          <cell r="W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35</v>
          </cell>
          <cell r="AE72">
            <v>420000</v>
          </cell>
          <cell r="AF72">
            <v>0</v>
          </cell>
          <cell r="AI72">
            <v>2223</v>
          </cell>
          <cell r="AK72">
            <v>0</v>
          </cell>
          <cell r="AM72">
            <v>533</v>
          </cell>
          <cell r="AN72">
            <v>1</v>
          </cell>
          <cell r="AO72">
            <v>393216</v>
          </cell>
          <cell r="AQ72">
            <v>0</v>
          </cell>
          <cell r="AR72">
            <v>0</v>
          </cell>
          <cell r="AS72" t="str">
            <v>Ы</v>
          </cell>
          <cell r="AT72" t="str">
            <v>Ы</v>
          </cell>
          <cell r="AU72">
            <v>0</v>
          </cell>
          <cell r="AV72">
            <v>0</v>
          </cell>
          <cell r="AW72">
            <v>23</v>
          </cell>
          <cell r="AX72">
            <v>1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38828</v>
          </cell>
        </row>
        <row r="73">
          <cell r="A73">
            <v>2006</v>
          </cell>
          <cell r="B73">
            <v>1</v>
          </cell>
          <cell r="C73">
            <v>407</v>
          </cell>
          <cell r="D73">
            <v>20</v>
          </cell>
          <cell r="E73">
            <v>792030</v>
          </cell>
          <cell r="F73">
            <v>0</v>
          </cell>
          <cell r="G73" t="str">
            <v>Затраты по ШПЗ (неосновные)</v>
          </cell>
          <cell r="H73">
            <v>2030</v>
          </cell>
          <cell r="I73">
            <v>7920</v>
          </cell>
          <cell r="J73">
            <v>17.25</v>
          </cell>
          <cell r="K73">
            <v>1</v>
          </cell>
          <cell r="L73">
            <v>0</v>
          </cell>
          <cell r="M73">
            <v>0</v>
          </cell>
          <cell r="N73">
            <v>0</v>
          </cell>
          <cell r="R73">
            <v>0</v>
          </cell>
          <cell r="S73">
            <v>0</v>
          </cell>
          <cell r="T73">
            <v>0</v>
          </cell>
          <cell r="U73">
            <v>35</v>
          </cell>
          <cell r="V73">
            <v>0</v>
          </cell>
          <cell r="W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35</v>
          </cell>
          <cell r="AE73">
            <v>430000</v>
          </cell>
          <cell r="AF73">
            <v>0</v>
          </cell>
          <cell r="AI73">
            <v>2223</v>
          </cell>
          <cell r="AK73">
            <v>0</v>
          </cell>
          <cell r="AM73">
            <v>534</v>
          </cell>
          <cell r="AN73">
            <v>1</v>
          </cell>
          <cell r="AO73">
            <v>393216</v>
          </cell>
          <cell r="AQ73">
            <v>0</v>
          </cell>
          <cell r="AR73">
            <v>0</v>
          </cell>
          <cell r="AS73" t="str">
            <v>Ы</v>
          </cell>
          <cell r="AT73" t="str">
            <v>Ы</v>
          </cell>
          <cell r="AU73">
            <v>0</v>
          </cell>
          <cell r="AV73">
            <v>0</v>
          </cell>
          <cell r="AW73">
            <v>23</v>
          </cell>
          <cell r="AX73">
            <v>1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38828</v>
          </cell>
        </row>
        <row r="74">
          <cell r="A74">
            <v>2006</v>
          </cell>
          <cell r="B74">
            <v>1</v>
          </cell>
          <cell r="C74">
            <v>408</v>
          </cell>
          <cell r="D74">
            <v>20</v>
          </cell>
          <cell r="E74">
            <v>792030</v>
          </cell>
          <cell r="F74">
            <v>0</v>
          </cell>
          <cell r="G74" t="str">
            <v>Затраты по ШПЗ (неосновные)</v>
          </cell>
          <cell r="H74">
            <v>2030</v>
          </cell>
          <cell r="I74">
            <v>7920</v>
          </cell>
          <cell r="J74">
            <v>113.96</v>
          </cell>
          <cell r="K74">
            <v>1</v>
          </cell>
          <cell r="L74">
            <v>0</v>
          </cell>
          <cell r="M74">
            <v>0</v>
          </cell>
          <cell r="N74">
            <v>0</v>
          </cell>
          <cell r="R74">
            <v>0</v>
          </cell>
          <cell r="S74">
            <v>0</v>
          </cell>
          <cell r="T74">
            <v>0</v>
          </cell>
          <cell r="U74">
            <v>35</v>
          </cell>
          <cell r="V74">
            <v>0</v>
          </cell>
          <cell r="W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35</v>
          </cell>
          <cell r="AE74">
            <v>430110</v>
          </cell>
          <cell r="AF74">
            <v>0</v>
          </cell>
          <cell r="AI74">
            <v>2223</v>
          </cell>
          <cell r="AK74">
            <v>0</v>
          </cell>
          <cell r="AM74">
            <v>535</v>
          </cell>
          <cell r="AN74">
            <v>1</v>
          </cell>
          <cell r="AO74">
            <v>393216</v>
          </cell>
          <cell r="AQ74">
            <v>0</v>
          </cell>
          <cell r="AR74">
            <v>0</v>
          </cell>
          <cell r="AS74" t="str">
            <v>Ы</v>
          </cell>
          <cell r="AT74" t="str">
            <v>Ы</v>
          </cell>
          <cell r="AU74">
            <v>0</v>
          </cell>
          <cell r="AV74">
            <v>0</v>
          </cell>
          <cell r="AW74">
            <v>23</v>
          </cell>
          <cell r="AX74">
            <v>1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38828</v>
          </cell>
        </row>
        <row r="75">
          <cell r="A75">
            <v>2006</v>
          </cell>
          <cell r="B75">
            <v>1</v>
          </cell>
          <cell r="C75">
            <v>409</v>
          </cell>
          <cell r="D75">
            <v>20</v>
          </cell>
          <cell r="E75">
            <v>792030</v>
          </cell>
          <cell r="F75">
            <v>0</v>
          </cell>
          <cell r="G75" t="str">
            <v>Затраты по ШПЗ (неосновные)</v>
          </cell>
          <cell r="H75">
            <v>2030</v>
          </cell>
          <cell r="I75">
            <v>7920</v>
          </cell>
          <cell r="J75">
            <v>39.71</v>
          </cell>
          <cell r="K75">
            <v>1</v>
          </cell>
          <cell r="L75">
            <v>0</v>
          </cell>
          <cell r="M75">
            <v>0</v>
          </cell>
          <cell r="N75">
            <v>0</v>
          </cell>
          <cell r="R75">
            <v>0</v>
          </cell>
          <cell r="S75">
            <v>0</v>
          </cell>
          <cell r="T75">
            <v>0</v>
          </cell>
          <cell r="U75">
            <v>35</v>
          </cell>
          <cell r="V75">
            <v>0</v>
          </cell>
          <cell r="W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35</v>
          </cell>
          <cell r="AE75">
            <v>430120</v>
          </cell>
          <cell r="AF75">
            <v>0</v>
          </cell>
          <cell r="AI75">
            <v>2223</v>
          </cell>
          <cell r="AK75">
            <v>0</v>
          </cell>
          <cell r="AM75">
            <v>536</v>
          </cell>
          <cell r="AN75">
            <v>1</v>
          </cell>
          <cell r="AO75">
            <v>393216</v>
          </cell>
          <cell r="AQ75">
            <v>0</v>
          </cell>
          <cell r="AR75">
            <v>0</v>
          </cell>
          <cell r="AS75" t="str">
            <v>Ы</v>
          </cell>
          <cell r="AT75" t="str">
            <v>Ы</v>
          </cell>
          <cell r="AU75">
            <v>0</v>
          </cell>
          <cell r="AV75">
            <v>0</v>
          </cell>
          <cell r="AW75">
            <v>23</v>
          </cell>
          <cell r="AX75">
            <v>1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38828</v>
          </cell>
        </row>
        <row r="76">
          <cell r="A76">
            <v>2006</v>
          </cell>
          <cell r="B76">
            <v>1</v>
          </cell>
          <cell r="C76">
            <v>410</v>
          </cell>
          <cell r="D76">
            <v>20</v>
          </cell>
          <cell r="E76">
            <v>792030</v>
          </cell>
          <cell r="F76">
            <v>0</v>
          </cell>
          <cell r="G76" t="str">
            <v>Затраты по ШПЗ (неосновные)</v>
          </cell>
          <cell r="H76">
            <v>2030</v>
          </cell>
          <cell r="I76">
            <v>7920</v>
          </cell>
          <cell r="J76">
            <v>219.32</v>
          </cell>
          <cell r="K76">
            <v>1</v>
          </cell>
          <cell r="L76">
            <v>0</v>
          </cell>
          <cell r="M76">
            <v>0</v>
          </cell>
          <cell r="N76">
            <v>0</v>
          </cell>
          <cell r="R76">
            <v>0</v>
          </cell>
          <cell r="S76">
            <v>0</v>
          </cell>
          <cell r="T76">
            <v>0</v>
          </cell>
          <cell r="U76">
            <v>35</v>
          </cell>
          <cell r="V76">
            <v>0</v>
          </cell>
          <cell r="W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35</v>
          </cell>
          <cell r="AE76">
            <v>430130</v>
          </cell>
          <cell r="AF76">
            <v>0</v>
          </cell>
          <cell r="AI76">
            <v>2223</v>
          </cell>
          <cell r="AK76">
            <v>0</v>
          </cell>
          <cell r="AM76">
            <v>537</v>
          </cell>
          <cell r="AN76">
            <v>1</v>
          </cell>
          <cell r="AO76">
            <v>393216</v>
          </cell>
          <cell r="AQ76">
            <v>0</v>
          </cell>
          <cell r="AR76">
            <v>0</v>
          </cell>
          <cell r="AS76" t="str">
            <v>Ы</v>
          </cell>
          <cell r="AT76" t="str">
            <v>Ы</v>
          </cell>
          <cell r="AU76">
            <v>0</v>
          </cell>
          <cell r="AV76">
            <v>0</v>
          </cell>
          <cell r="AW76">
            <v>23</v>
          </cell>
          <cell r="AX76">
            <v>1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38828</v>
          </cell>
        </row>
        <row r="77">
          <cell r="A77">
            <v>2006</v>
          </cell>
          <cell r="B77">
            <v>1</v>
          </cell>
          <cell r="C77">
            <v>411</v>
          </cell>
          <cell r="D77">
            <v>20</v>
          </cell>
          <cell r="E77">
            <v>792030</v>
          </cell>
          <cell r="F77">
            <v>0</v>
          </cell>
          <cell r="G77" t="str">
            <v>Затраты по ШПЗ (неосновные)</v>
          </cell>
          <cell r="H77">
            <v>2030</v>
          </cell>
          <cell r="I77">
            <v>7920</v>
          </cell>
          <cell r="J77">
            <v>133.87</v>
          </cell>
          <cell r="K77">
            <v>1</v>
          </cell>
          <cell r="L77">
            <v>0</v>
          </cell>
          <cell r="M77">
            <v>0</v>
          </cell>
          <cell r="N77">
            <v>0</v>
          </cell>
          <cell r="R77">
            <v>0</v>
          </cell>
          <cell r="S77">
            <v>0</v>
          </cell>
          <cell r="T77">
            <v>0</v>
          </cell>
          <cell r="U77">
            <v>35</v>
          </cell>
          <cell r="V77">
            <v>0</v>
          </cell>
          <cell r="W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35</v>
          </cell>
          <cell r="AE77">
            <v>430140</v>
          </cell>
          <cell r="AF77">
            <v>0</v>
          </cell>
          <cell r="AI77">
            <v>2223</v>
          </cell>
          <cell r="AK77">
            <v>0</v>
          </cell>
          <cell r="AM77">
            <v>538</v>
          </cell>
          <cell r="AN77">
            <v>1</v>
          </cell>
          <cell r="AO77">
            <v>393216</v>
          </cell>
          <cell r="AQ77">
            <v>0</v>
          </cell>
          <cell r="AR77">
            <v>0</v>
          </cell>
          <cell r="AS77" t="str">
            <v>Ы</v>
          </cell>
          <cell r="AT77" t="str">
            <v>Ы</v>
          </cell>
          <cell r="AU77">
            <v>0</v>
          </cell>
          <cell r="AV77">
            <v>0</v>
          </cell>
          <cell r="AW77">
            <v>23</v>
          </cell>
          <cell r="AX77">
            <v>1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38828</v>
          </cell>
        </row>
        <row r="78">
          <cell r="A78">
            <v>2006</v>
          </cell>
          <cell r="B78">
            <v>1</v>
          </cell>
          <cell r="C78">
            <v>412</v>
          </cell>
          <cell r="D78">
            <v>20</v>
          </cell>
          <cell r="E78">
            <v>792030</v>
          </cell>
          <cell r="F78">
            <v>0</v>
          </cell>
          <cell r="G78" t="str">
            <v>Затраты по ШПЗ (неосновные)</v>
          </cell>
          <cell r="H78">
            <v>2030</v>
          </cell>
          <cell r="I78">
            <v>7920</v>
          </cell>
          <cell r="J78">
            <v>0.4</v>
          </cell>
          <cell r="K78">
            <v>1</v>
          </cell>
          <cell r="L78">
            <v>0</v>
          </cell>
          <cell r="M78">
            <v>0</v>
          </cell>
          <cell r="N78">
            <v>0</v>
          </cell>
          <cell r="R78">
            <v>0</v>
          </cell>
          <cell r="S78">
            <v>0</v>
          </cell>
          <cell r="T78">
            <v>0</v>
          </cell>
          <cell r="U78">
            <v>35</v>
          </cell>
          <cell r="V78">
            <v>0</v>
          </cell>
          <cell r="W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35</v>
          </cell>
          <cell r="AE78">
            <v>430230</v>
          </cell>
          <cell r="AF78">
            <v>0</v>
          </cell>
          <cell r="AI78">
            <v>2223</v>
          </cell>
          <cell r="AK78">
            <v>0</v>
          </cell>
          <cell r="AM78">
            <v>539</v>
          </cell>
          <cell r="AN78">
            <v>1</v>
          </cell>
          <cell r="AO78">
            <v>393216</v>
          </cell>
          <cell r="AQ78">
            <v>0</v>
          </cell>
          <cell r="AR78">
            <v>0</v>
          </cell>
          <cell r="AS78" t="str">
            <v>Ы</v>
          </cell>
          <cell r="AT78" t="str">
            <v>Ы</v>
          </cell>
          <cell r="AU78">
            <v>0</v>
          </cell>
          <cell r="AV78">
            <v>0</v>
          </cell>
          <cell r="AW78">
            <v>23</v>
          </cell>
          <cell r="AX78">
            <v>1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38828</v>
          </cell>
        </row>
        <row r="79">
          <cell r="A79">
            <v>2006</v>
          </cell>
          <cell r="B79">
            <v>1</v>
          </cell>
          <cell r="C79">
            <v>413</v>
          </cell>
          <cell r="D79">
            <v>20</v>
          </cell>
          <cell r="E79">
            <v>792030</v>
          </cell>
          <cell r="F79">
            <v>0</v>
          </cell>
          <cell r="G79" t="str">
            <v>Затраты по ШПЗ (неосновные)</v>
          </cell>
          <cell r="H79">
            <v>2030</v>
          </cell>
          <cell r="I79">
            <v>7920</v>
          </cell>
          <cell r="J79">
            <v>1.42</v>
          </cell>
          <cell r="K79">
            <v>1</v>
          </cell>
          <cell r="L79">
            <v>0</v>
          </cell>
          <cell r="M79">
            <v>0</v>
          </cell>
          <cell r="N79">
            <v>0</v>
          </cell>
          <cell r="R79">
            <v>0</v>
          </cell>
          <cell r="S79">
            <v>0</v>
          </cell>
          <cell r="T79">
            <v>0</v>
          </cell>
          <cell r="U79">
            <v>35</v>
          </cell>
          <cell r="V79">
            <v>0</v>
          </cell>
          <cell r="W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35</v>
          </cell>
          <cell r="AE79">
            <v>430240</v>
          </cell>
          <cell r="AF79">
            <v>0</v>
          </cell>
          <cell r="AI79">
            <v>2223</v>
          </cell>
          <cell r="AK79">
            <v>0</v>
          </cell>
          <cell r="AM79">
            <v>540</v>
          </cell>
          <cell r="AN79">
            <v>1</v>
          </cell>
          <cell r="AO79">
            <v>393216</v>
          </cell>
          <cell r="AQ79">
            <v>0</v>
          </cell>
          <cell r="AR79">
            <v>0</v>
          </cell>
          <cell r="AS79" t="str">
            <v>Ы</v>
          </cell>
          <cell r="AT79" t="str">
            <v>Ы</v>
          </cell>
          <cell r="AU79">
            <v>0</v>
          </cell>
          <cell r="AV79">
            <v>0</v>
          </cell>
          <cell r="AW79">
            <v>23</v>
          </cell>
          <cell r="AX79">
            <v>1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38828</v>
          </cell>
        </row>
        <row r="80">
          <cell r="A80">
            <v>2006</v>
          </cell>
          <cell r="B80">
            <v>1</v>
          </cell>
          <cell r="C80">
            <v>414</v>
          </cell>
          <cell r="D80">
            <v>20</v>
          </cell>
          <cell r="E80">
            <v>792030</v>
          </cell>
          <cell r="F80">
            <v>0</v>
          </cell>
          <cell r="G80" t="str">
            <v>Затраты по ШПЗ (неосновные)</v>
          </cell>
          <cell r="H80">
            <v>2030</v>
          </cell>
          <cell r="I80">
            <v>7920</v>
          </cell>
          <cell r="J80">
            <v>127.51</v>
          </cell>
          <cell r="K80">
            <v>1</v>
          </cell>
          <cell r="L80">
            <v>0</v>
          </cell>
          <cell r="M80">
            <v>0</v>
          </cell>
          <cell r="N80">
            <v>0</v>
          </cell>
          <cell r="R80">
            <v>0</v>
          </cell>
          <cell r="S80">
            <v>0</v>
          </cell>
          <cell r="T80">
            <v>0</v>
          </cell>
          <cell r="U80">
            <v>35</v>
          </cell>
          <cell r="V80">
            <v>0</v>
          </cell>
          <cell r="W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35</v>
          </cell>
          <cell r="AE80">
            <v>450000</v>
          </cell>
          <cell r="AF80">
            <v>0</v>
          </cell>
          <cell r="AI80">
            <v>2223</v>
          </cell>
          <cell r="AK80">
            <v>0</v>
          </cell>
          <cell r="AM80">
            <v>541</v>
          </cell>
          <cell r="AN80">
            <v>1</v>
          </cell>
          <cell r="AO80">
            <v>393216</v>
          </cell>
          <cell r="AQ80">
            <v>0</v>
          </cell>
          <cell r="AR80">
            <v>0</v>
          </cell>
          <cell r="AS80" t="str">
            <v>Ы</v>
          </cell>
          <cell r="AT80" t="str">
            <v>Ы</v>
          </cell>
          <cell r="AU80">
            <v>0</v>
          </cell>
          <cell r="AV80">
            <v>0</v>
          </cell>
          <cell r="AW80">
            <v>23</v>
          </cell>
          <cell r="AX80">
            <v>1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38828</v>
          </cell>
        </row>
        <row r="81">
          <cell r="A81">
            <v>2006</v>
          </cell>
          <cell r="B81">
            <v>1</v>
          </cell>
          <cell r="C81">
            <v>415</v>
          </cell>
          <cell r="D81">
            <v>20</v>
          </cell>
          <cell r="E81">
            <v>792030</v>
          </cell>
          <cell r="F81">
            <v>0</v>
          </cell>
          <cell r="G81" t="str">
            <v>Затраты по ШПЗ (неосновные)</v>
          </cell>
          <cell r="H81">
            <v>2030</v>
          </cell>
          <cell r="I81">
            <v>7920</v>
          </cell>
          <cell r="J81">
            <v>13.63</v>
          </cell>
          <cell r="K81">
            <v>1</v>
          </cell>
          <cell r="L81">
            <v>0</v>
          </cell>
          <cell r="M81">
            <v>0</v>
          </cell>
          <cell r="N81">
            <v>0</v>
          </cell>
          <cell r="R81">
            <v>0</v>
          </cell>
          <cell r="S81">
            <v>0</v>
          </cell>
          <cell r="T81">
            <v>0</v>
          </cell>
          <cell r="U81">
            <v>35</v>
          </cell>
          <cell r="V81">
            <v>0</v>
          </cell>
          <cell r="W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35</v>
          </cell>
          <cell r="AE81">
            <v>460000</v>
          </cell>
          <cell r="AF81">
            <v>0</v>
          </cell>
          <cell r="AI81">
            <v>2223</v>
          </cell>
          <cell r="AK81">
            <v>0</v>
          </cell>
          <cell r="AM81">
            <v>542</v>
          </cell>
          <cell r="AN81">
            <v>1</v>
          </cell>
          <cell r="AO81">
            <v>393216</v>
          </cell>
          <cell r="AQ81">
            <v>0</v>
          </cell>
          <cell r="AR81">
            <v>0</v>
          </cell>
          <cell r="AS81" t="str">
            <v>Ы</v>
          </cell>
          <cell r="AT81" t="str">
            <v>Ы</v>
          </cell>
          <cell r="AU81">
            <v>0</v>
          </cell>
          <cell r="AV81">
            <v>0</v>
          </cell>
          <cell r="AW81">
            <v>23</v>
          </cell>
          <cell r="AX81">
            <v>1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38828</v>
          </cell>
        </row>
        <row r="82">
          <cell r="A82">
            <v>2006</v>
          </cell>
          <cell r="B82">
            <v>1</v>
          </cell>
          <cell r="C82">
            <v>416</v>
          </cell>
          <cell r="D82">
            <v>20</v>
          </cell>
          <cell r="E82">
            <v>792030</v>
          </cell>
          <cell r="F82">
            <v>0</v>
          </cell>
          <cell r="G82" t="str">
            <v>Затраты по ШПЗ (неосновные)</v>
          </cell>
          <cell r="H82">
            <v>2030</v>
          </cell>
          <cell r="I82">
            <v>7920</v>
          </cell>
          <cell r="J82">
            <v>3.57</v>
          </cell>
          <cell r="K82">
            <v>1</v>
          </cell>
          <cell r="L82">
            <v>0</v>
          </cell>
          <cell r="M82">
            <v>0</v>
          </cell>
          <cell r="N82">
            <v>0</v>
          </cell>
          <cell r="R82">
            <v>0</v>
          </cell>
          <cell r="S82">
            <v>0</v>
          </cell>
          <cell r="T82">
            <v>0</v>
          </cell>
          <cell r="U82">
            <v>35</v>
          </cell>
          <cell r="V82">
            <v>0</v>
          </cell>
          <cell r="W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35</v>
          </cell>
          <cell r="AE82">
            <v>465000</v>
          </cell>
          <cell r="AF82">
            <v>0</v>
          </cell>
          <cell r="AI82">
            <v>2223</v>
          </cell>
          <cell r="AK82">
            <v>0</v>
          </cell>
          <cell r="AM82">
            <v>543</v>
          </cell>
          <cell r="AN82">
            <v>1</v>
          </cell>
          <cell r="AO82">
            <v>393216</v>
          </cell>
          <cell r="AQ82">
            <v>0</v>
          </cell>
          <cell r="AR82">
            <v>0</v>
          </cell>
          <cell r="AS82" t="str">
            <v>Ы</v>
          </cell>
          <cell r="AT82" t="str">
            <v>Ы</v>
          </cell>
          <cell r="AU82">
            <v>0</v>
          </cell>
          <cell r="AV82">
            <v>0</v>
          </cell>
          <cell r="AW82">
            <v>23</v>
          </cell>
          <cell r="AX82">
            <v>1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38828</v>
          </cell>
        </row>
        <row r="83">
          <cell r="A83">
            <v>2006</v>
          </cell>
          <cell r="B83">
            <v>1</v>
          </cell>
          <cell r="C83">
            <v>417</v>
          </cell>
          <cell r="D83">
            <v>20</v>
          </cell>
          <cell r="E83">
            <v>792030</v>
          </cell>
          <cell r="F83">
            <v>0</v>
          </cell>
          <cell r="G83" t="str">
            <v>Затраты по ШПЗ (неосновные)</v>
          </cell>
          <cell r="H83">
            <v>2030</v>
          </cell>
          <cell r="I83">
            <v>7920</v>
          </cell>
          <cell r="J83">
            <v>72.400000000000006</v>
          </cell>
          <cell r="K83">
            <v>1</v>
          </cell>
          <cell r="L83">
            <v>0</v>
          </cell>
          <cell r="M83">
            <v>0</v>
          </cell>
          <cell r="N83">
            <v>0</v>
          </cell>
          <cell r="R83">
            <v>0</v>
          </cell>
          <cell r="S83">
            <v>0</v>
          </cell>
          <cell r="T83">
            <v>0</v>
          </cell>
          <cell r="U83">
            <v>35</v>
          </cell>
          <cell r="V83">
            <v>0</v>
          </cell>
          <cell r="W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35</v>
          </cell>
          <cell r="AE83">
            <v>503000</v>
          </cell>
          <cell r="AF83">
            <v>0</v>
          </cell>
          <cell r="AI83">
            <v>2223</v>
          </cell>
          <cell r="AK83">
            <v>0</v>
          </cell>
          <cell r="AM83">
            <v>544</v>
          </cell>
          <cell r="AN83">
            <v>1</v>
          </cell>
          <cell r="AO83">
            <v>393216</v>
          </cell>
          <cell r="AQ83">
            <v>0</v>
          </cell>
          <cell r="AR83">
            <v>0</v>
          </cell>
          <cell r="AS83" t="str">
            <v>Ы</v>
          </cell>
          <cell r="AT83" t="str">
            <v>Ы</v>
          </cell>
          <cell r="AU83">
            <v>0</v>
          </cell>
          <cell r="AV83">
            <v>0</v>
          </cell>
          <cell r="AW83">
            <v>23</v>
          </cell>
          <cell r="AX83">
            <v>1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38828</v>
          </cell>
        </row>
        <row r="84">
          <cell r="A84">
            <v>2006</v>
          </cell>
          <cell r="B84">
            <v>1</v>
          </cell>
          <cell r="C84">
            <v>418</v>
          </cell>
          <cell r="D84">
            <v>20</v>
          </cell>
          <cell r="E84">
            <v>792030</v>
          </cell>
          <cell r="F84">
            <v>0</v>
          </cell>
          <cell r="G84" t="str">
            <v>Затраты по ШПЗ (неосновные)</v>
          </cell>
          <cell r="H84">
            <v>2030</v>
          </cell>
          <cell r="I84">
            <v>7920</v>
          </cell>
          <cell r="J84">
            <v>29.79</v>
          </cell>
          <cell r="K84">
            <v>1</v>
          </cell>
          <cell r="L84">
            <v>0</v>
          </cell>
          <cell r="M84">
            <v>0</v>
          </cell>
          <cell r="N84">
            <v>0</v>
          </cell>
          <cell r="R84">
            <v>0</v>
          </cell>
          <cell r="S84">
            <v>0</v>
          </cell>
          <cell r="T84">
            <v>0</v>
          </cell>
          <cell r="U84">
            <v>35</v>
          </cell>
          <cell r="V84">
            <v>0</v>
          </cell>
          <cell r="W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35</v>
          </cell>
          <cell r="AE84">
            <v>504100</v>
          </cell>
          <cell r="AF84">
            <v>0</v>
          </cell>
          <cell r="AI84">
            <v>2223</v>
          </cell>
          <cell r="AK84">
            <v>0</v>
          </cell>
          <cell r="AM84">
            <v>545</v>
          </cell>
          <cell r="AN84">
            <v>1</v>
          </cell>
          <cell r="AO84">
            <v>393216</v>
          </cell>
          <cell r="AQ84">
            <v>0</v>
          </cell>
          <cell r="AR84">
            <v>0</v>
          </cell>
          <cell r="AS84" t="str">
            <v>Ы</v>
          </cell>
          <cell r="AT84" t="str">
            <v>Ы</v>
          </cell>
          <cell r="AU84">
            <v>0</v>
          </cell>
          <cell r="AV84">
            <v>0</v>
          </cell>
          <cell r="AW84">
            <v>23</v>
          </cell>
          <cell r="AX84">
            <v>1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38828</v>
          </cell>
        </row>
        <row r="85">
          <cell r="A85">
            <v>2006</v>
          </cell>
          <cell r="B85">
            <v>1</v>
          </cell>
          <cell r="C85">
            <v>419</v>
          </cell>
          <cell r="D85">
            <v>20</v>
          </cell>
          <cell r="E85">
            <v>792030</v>
          </cell>
          <cell r="F85">
            <v>0</v>
          </cell>
          <cell r="G85" t="str">
            <v>Затраты по ШПЗ (неосновные)</v>
          </cell>
          <cell r="H85">
            <v>2030</v>
          </cell>
          <cell r="I85">
            <v>7920</v>
          </cell>
          <cell r="J85">
            <v>11.79</v>
          </cell>
          <cell r="K85">
            <v>1</v>
          </cell>
          <cell r="L85">
            <v>0</v>
          </cell>
          <cell r="M85">
            <v>0</v>
          </cell>
          <cell r="N85">
            <v>0</v>
          </cell>
          <cell r="R85">
            <v>0</v>
          </cell>
          <cell r="S85">
            <v>0</v>
          </cell>
          <cell r="T85">
            <v>0</v>
          </cell>
          <cell r="U85">
            <v>35</v>
          </cell>
          <cell r="V85">
            <v>0</v>
          </cell>
          <cell r="W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35</v>
          </cell>
          <cell r="AE85">
            <v>504200</v>
          </cell>
          <cell r="AF85">
            <v>0</v>
          </cell>
          <cell r="AI85">
            <v>2223</v>
          </cell>
          <cell r="AK85">
            <v>0</v>
          </cell>
          <cell r="AM85">
            <v>546</v>
          </cell>
          <cell r="AN85">
            <v>1</v>
          </cell>
          <cell r="AO85">
            <v>393216</v>
          </cell>
          <cell r="AQ85">
            <v>0</v>
          </cell>
          <cell r="AR85">
            <v>0</v>
          </cell>
          <cell r="AS85" t="str">
            <v>Ы</v>
          </cell>
          <cell r="AT85" t="str">
            <v>Ы</v>
          </cell>
          <cell r="AU85">
            <v>0</v>
          </cell>
          <cell r="AV85">
            <v>0</v>
          </cell>
          <cell r="AW85">
            <v>23</v>
          </cell>
          <cell r="AX85">
            <v>1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38828</v>
          </cell>
        </row>
        <row r="86">
          <cell r="A86">
            <v>2006</v>
          </cell>
          <cell r="B86">
            <v>1</v>
          </cell>
          <cell r="C86">
            <v>420</v>
          </cell>
          <cell r="D86">
            <v>20</v>
          </cell>
          <cell r="E86">
            <v>792030</v>
          </cell>
          <cell r="F86">
            <v>0</v>
          </cell>
          <cell r="G86" t="str">
            <v>Затраты по ШПЗ (неосновные)</v>
          </cell>
          <cell r="H86">
            <v>2030</v>
          </cell>
          <cell r="I86">
            <v>7920</v>
          </cell>
          <cell r="J86">
            <v>2.95</v>
          </cell>
          <cell r="K86">
            <v>1</v>
          </cell>
          <cell r="L86">
            <v>0</v>
          </cell>
          <cell r="M86">
            <v>0</v>
          </cell>
          <cell r="N86">
            <v>0</v>
          </cell>
          <cell r="R86">
            <v>0</v>
          </cell>
          <cell r="S86">
            <v>0</v>
          </cell>
          <cell r="T86">
            <v>0</v>
          </cell>
          <cell r="U86">
            <v>35</v>
          </cell>
          <cell r="V86">
            <v>0</v>
          </cell>
          <cell r="W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35</v>
          </cell>
          <cell r="AE86">
            <v>504400</v>
          </cell>
          <cell r="AF86">
            <v>0</v>
          </cell>
          <cell r="AI86">
            <v>2223</v>
          </cell>
          <cell r="AK86">
            <v>0</v>
          </cell>
          <cell r="AM86">
            <v>547</v>
          </cell>
          <cell r="AN86">
            <v>1</v>
          </cell>
          <cell r="AO86">
            <v>393216</v>
          </cell>
          <cell r="AQ86">
            <v>0</v>
          </cell>
          <cell r="AR86">
            <v>0</v>
          </cell>
          <cell r="AS86" t="str">
            <v>Ы</v>
          </cell>
          <cell r="AT86" t="str">
            <v>Ы</v>
          </cell>
          <cell r="AU86">
            <v>0</v>
          </cell>
          <cell r="AV86">
            <v>0</v>
          </cell>
          <cell r="AW86">
            <v>23</v>
          </cell>
          <cell r="AX86">
            <v>1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38828</v>
          </cell>
        </row>
        <row r="87">
          <cell r="A87">
            <v>2006</v>
          </cell>
          <cell r="B87">
            <v>1</v>
          </cell>
          <cell r="C87">
            <v>421</v>
          </cell>
          <cell r="D87">
            <v>20</v>
          </cell>
          <cell r="E87">
            <v>792030</v>
          </cell>
          <cell r="F87">
            <v>0</v>
          </cell>
          <cell r="G87" t="str">
            <v>Затраты по ШПЗ (неосновные)</v>
          </cell>
          <cell r="H87">
            <v>2030</v>
          </cell>
          <cell r="I87">
            <v>7920</v>
          </cell>
          <cell r="J87">
            <v>119.58</v>
          </cell>
          <cell r="K87">
            <v>1</v>
          </cell>
          <cell r="L87">
            <v>0</v>
          </cell>
          <cell r="M87">
            <v>0</v>
          </cell>
          <cell r="N87">
            <v>0</v>
          </cell>
          <cell r="R87">
            <v>0</v>
          </cell>
          <cell r="S87">
            <v>0</v>
          </cell>
          <cell r="T87">
            <v>0</v>
          </cell>
          <cell r="U87">
            <v>35</v>
          </cell>
          <cell r="V87">
            <v>0</v>
          </cell>
          <cell r="W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35</v>
          </cell>
          <cell r="AE87">
            <v>505100</v>
          </cell>
          <cell r="AF87">
            <v>0</v>
          </cell>
          <cell r="AI87">
            <v>2223</v>
          </cell>
          <cell r="AK87">
            <v>0</v>
          </cell>
          <cell r="AM87">
            <v>548</v>
          </cell>
          <cell r="AN87">
            <v>1</v>
          </cell>
          <cell r="AO87">
            <v>393216</v>
          </cell>
          <cell r="AQ87">
            <v>0</v>
          </cell>
          <cell r="AR87">
            <v>0</v>
          </cell>
          <cell r="AS87" t="str">
            <v>Ы</v>
          </cell>
          <cell r="AT87" t="str">
            <v>Ы</v>
          </cell>
          <cell r="AU87">
            <v>0</v>
          </cell>
          <cell r="AV87">
            <v>0</v>
          </cell>
          <cell r="AW87">
            <v>23</v>
          </cell>
          <cell r="AX87">
            <v>1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38828</v>
          </cell>
        </row>
        <row r="88">
          <cell r="A88">
            <v>2006</v>
          </cell>
          <cell r="B88">
            <v>1</v>
          </cell>
          <cell r="C88">
            <v>422</v>
          </cell>
          <cell r="D88">
            <v>20</v>
          </cell>
          <cell r="E88">
            <v>792030</v>
          </cell>
          <cell r="F88">
            <v>0</v>
          </cell>
          <cell r="G88" t="str">
            <v>Затраты по ШПЗ (неосновные)</v>
          </cell>
          <cell r="H88">
            <v>2030</v>
          </cell>
          <cell r="I88">
            <v>7920</v>
          </cell>
          <cell r="J88">
            <v>1813.74</v>
          </cell>
          <cell r="K88">
            <v>1</v>
          </cell>
          <cell r="L88">
            <v>0</v>
          </cell>
          <cell r="M88">
            <v>0</v>
          </cell>
          <cell r="N88">
            <v>0</v>
          </cell>
          <cell r="R88">
            <v>0</v>
          </cell>
          <cell r="S88">
            <v>0</v>
          </cell>
          <cell r="T88">
            <v>0</v>
          </cell>
          <cell r="U88">
            <v>35</v>
          </cell>
          <cell r="V88">
            <v>0</v>
          </cell>
          <cell r="W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35</v>
          </cell>
          <cell r="AE88">
            <v>508310</v>
          </cell>
          <cell r="AF88">
            <v>0</v>
          </cell>
          <cell r="AI88">
            <v>2223</v>
          </cell>
          <cell r="AK88">
            <v>0</v>
          </cell>
          <cell r="AM88">
            <v>549</v>
          </cell>
          <cell r="AN88">
            <v>1</v>
          </cell>
          <cell r="AO88">
            <v>393216</v>
          </cell>
          <cell r="AQ88">
            <v>0</v>
          </cell>
          <cell r="AR88">
            <v>0</v>
          </cell>
          <cell r="AS88" t="str">
            <v>Ы</v>
          </cell>
          <cell r="AT88" t="str">
            <v>Ы</v>
          </cell>
          <cell r="AU88">
            <v>0</v>
          </cell>
          <cell r="AV88">
            <v>0</v>
          </cell>
          <cell r="AW88">
            <v>23</v>
          </cell>
          <cell r="AX88">
            <v>1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38828</v>
          </cell>
        </row>
        <row r="89">
          <cell r="A89">
            <v>2006</v>
          </cell>
          <cell r="B89">
            <v>1</v>
          </cell>
          <cell r="C89">
            <v>423</v>
          </cell>
          <cell r="D89">
            <v>20</v>
          </cell>
          <cell r="E89">
            <v>792030</v>
          </cell>
          <cell r="F89">
            <v>0</v>
          </cell>
          <cell r="G89" t="str">
            <v>Затраты по ШПЗ (неосновные)</v>
          </cell>
          <cell r="H89">
            <v>2030</v>
          </cell>
          <cell r="I89">
            <v>7920</v>
          </cell>
          <cell r="J89">
            <v>322.45999999999998</v>
          </cell>
          <cell r="K89">
            <v>1</v>
          </cell>
          <cell r="L89">
            <v>0</v>
          </cell>
          <cell r="M89">
            <v>0</v>
          </cell>
          <cell r="N89">
            <v>0</v>
          </cell>
          <cell r="R89">
            <v>0</v>
          </cell>
          <cell r="S89">
            <v>0</v>
          </cell>
          <cell r="T89">
            <v>0</v>
          </cell>
          <cell r="U89">
            <v>35</v>
          </cell>
          <cell r="V89">
            <v>0</v>
          </cell>
          <cell r="W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35</v>
          </cell>
          <cell r="AE89">
            <v>510100</v>
          </cell>
          <cell r="AF89">
            <v>0</v>
          </cell>
          <cell r="AI89">
            <v>2223</v>
          </cell>
          <cell r="AK89">
            <v>0</v>
          </cell>
          <cell r="AM89">
            <v>550</v>
          </cell>
          <cell r="AN89">
            <v>1</v>
          </cell>
          <cell r="AO89">
            <v>393216</v>
          </cell>
          <cell r="AQ89">
            <v>0</v>
          </cell>
          <cell r="AR89">
            <v>0</v>
          </cell>
          <cell r="AS89" t="str">
            <v>Ы</v>
          </cell>
          <cell r="AT89" t="str">
            <v>Ы</v>
          </cell>
          <cell r="AU89">
            <v>0</v>
          </cell>
          <cell r="AV89">
            <v>0</v>
          </cell>
          <cell r="AW89">
            <v>23</v>
          </cell>
          <cell r="AX89">
            <v>1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38828</v>
          </cell>
        </row>
        <row r="90">
          <cell r="A90">
            <v>2006</v>
          </cell>
          <cell r="B90">
            <v>1</v>
          </cell>
          <cell r="C90">
            <v>424</v>
          </cell>
          <cell r="D90">
            <v>20</v>
          </cell>
          <cell r="E90">
            <v>792030</v>
          </cell>
          <cell r="F90">
            <v>0</v>
          </cell>
          <cell r="G90" t="str">
            <v>Затраты по ШПЗ (неосновные)</v>
          </cell>
          <cell r="H90">
            <v>2030</v>
          </cell>
          <cell r="I90">
            <v>7920</v>
          </cell>
          <cell r="J90">
            <v>1.43</v>
          </cell>
          <cell r="K90">
            <v>1</v>
          </cell>
          <cell r="L90">
            <v>0</v>
          </cell>
          <cell r="M90">
            <v>0</v>
          </cell>
          <cell r="N90">
            <v>0</v>
          </cell>
          <cell r="R90">
            <v>0</v>
          </cell>
          <cell r="S90">
            <v>0</v>
          </cell>
          <cell r="T90">
            <v>0</v>
          </cell>
          <cell r="U90">
            <v>35</v>
          </cell>
          <cell r="V90">
            <v>0</v>
          </cell>
          <cell r="W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35</v>
          </cell>
          <cell r="AE90">
            <v>510200</v>
          </cell>
          <cell r="AF90">
            <v>0</v>
          </cell>
          <cell r="AI90">
            <v>2223</v>
          </cell>
          <cell r="AK90">
            <v>0</v>
          </cell>
          <cell r="AM90">
            <v>551</v>
          </cell>
          <cell r="AN90">
            <v>1</v>
          </cell>
          <cell r="AO90">
            <v>393216</v>
          </cell>
          <cell r="AQ90">
            <v>0</v>
          </cell>
          <cell r="AR90">
            <v>0</v>
          </cell>
          <cell r="AS90" t="str">
            <v>Ы</v>
          </cell>
          <cell r="AT90" t="str">
            <v>Ы</v>
          </cell>
          <cell r="AU90">
            <v>0</v>
          </cell>
          <cell r="AV90">
            <v>0</v>
          </cell>
          <cell r="AW90">
            <v>23</v>
          </cell>
          <cell r="AX90">
            <v>1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38828</v>
          </cell>
        </row>
        <row r="91">
          <cell r="A91">
            <v>2006</v>
          </cell>
          <cell r="B91">
            <v>1</v>
          </cell>
          <cell r="C91">
            <v>425</v>
          </cell>
          <cell r="D91">
            <v>20</v>
          </cell>
          <cell r="E91">
            <v>792030</v>
          </cell>
          <cell r="F91">
            <v>0</v>
          </cell>
          <cell r="G91" t="str">
            <v>Затраты по ШПЗ (неосновные)</v>
          </cell>
          <cell r="H91">
            <v>2030</v>
          </cell>
          <cell r="I91">
            <v>7920</v>
          </cell>
          <cell r="J91">
            <v>10.44</v>
          </cell>
          <cell r="K91">
            <v>1</v>
          </cell>
          <cell r="L91">
            <v>0</v>
          </cell>
          <cell r="M91">
            <v>0</v>
          </cell>
          <cell r="N91">
            <v>0</v>
          </cell>
          <cell r="R91">
            <v>0</v>
          </cell>
          <cell r="S91">
            <v>0</v>
          </cell>
          <cell r="T91">
            <v>0</v>
          </cell>
          <cell r="U91">
            <v>35</v>
          </cell>
          <cell r="V91">
            <v>0</v>
          </cell>
          <cell r="W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35</v>
          </cell>
          <cell r="AE91">
            <v>510400</v>
          </cell>
          <cell r="AF91">
            <v>0</v>
          </cell>
          <cell r="AI91">
            <v>2223</v>
          </cell>
          <cell r="AK91">
            <v>0</v>
          </cell>
          <cell r="AM91">
            <v>552</v>
          </cell>
          <cell r="AN91">
            <v>1</v>
          </cell>
          <cell r="AO91">
            <v>393216</v>
          </cell>
          <cell r="AQ91">
            <v>0</v>
          </cell>
          <cell r="AR91">
            <v>0</v>
          </cell>
          <cell r="AS91" t="str">
            <v>Ы</v>
          </cell>
          <cell r="AT91" t="str">
            <v>Ы</v>
          </cell>
          <cell r="AU91">
            <v>0</v>
          </cell>
          <cell r="AV91">
            <v>0</v>
          </cell>
          <cell r="AW91">
            <v>23</v>
          </cell>
          <cell r="AX91">
            <v>1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38828</v>
          </cell>
        </row>
        <row r="92">
          <cell r="A92">
            <v>2006</v>
          </cell>
          <cell r="B92">
            <v>1</v>
          </cell>
          <cell r="C92">
            <v>426</v>
          </cell>
          <cell r="D92">
            <v>20</v>
          </cell>
          <cell r="E92">
            <v>792030</v>
          </cell>
          <cell r="F92">
            <v>0</v>
          </cell>
          <cell r="G92" t="str">
            <v>Затраты по ШПЗ (неосновные)</v>
          </cell>
          <cell r="H92">
            <v>2030</v>
          </cell>
          <cell r="I92">
            <v>7920</v>
          </cell>
          <cell r="J92">
            <v>1158.77</v>
          </cell>
          <cell r="K92">
            <v>1</v>
          </cell>
          <cell r="L92">
            <v>0</v>
          </cell>
          <cell r="M92">
            <v>0</v>
          </cell>
          <cell r="N92">
            <v>0</v>
          </cell>
          <cell r="R92">
            <v>0</v>
          </cell>
          <cell r="S92">
            <v>0</v>
          </cell>
          <cell r="T92">
            <v>0</v>
          </cell>
          <cell r="U92">
            <v>35</v>
          </cell>
          <cell r="V92">
            <v>0</v>
          </cell>
          <cell r="W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35</v>
          </cell>
          <cell r="AE92">
            <v>510600</v>
          </cell>
          <cell r="AF92">
            <v>0</v>
          </cell>
          <cell r="AI92">
            <v>2223</v>
          </cell>
          <cell r="AK92">
            <v>0</v>
          </cell>
          <cell r="AM92">
            <v>553</v>
          </cell>
          <cell r="AN92">
            <v>1</v>
          </cell>
          <cell r="AO92">
            <v>393216</v>
          </cell>
          <cell r="AQ92">
            <v>0</v>
          </cell>
          <cell r="AR92">
            <v>0</v>
          </cell>
          <cell r="AS92" t="str">
            <v>Ы</v>
          </cell>
          <cell r="AT92" t="str">
            <v>Ы</v>
          </cell>
          <cell r="AU92">
            <v>0</v>
          </cell>
          <cell r="AV92">
            <v>0</v>
          </cell>
          <cell r="AW92">
            <v>23</v>
          </cell>
          <cell r="AX92">
            <v>1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38828</v>
          </cell>
        </row>
        <row r="93">
          <cell r="A93">
            <v>2006</v>
          </cell>
          <cell r="B93">
            <v>1</v>
          </cell>
          <cell r="C93">
            <v>427</v>
          </cell>
          <cell r="D93">
            <v>20</v>
          </cell>
          <cell r="E93">
            <v>792030</v>
          </cell>
          <cell r="F93">
            <v>0</v>
          </cell>
          <cell r="G93" t="str">
            <v>Затраты по ШПЗ (неосновные)</v>
          </cell>
          <cell r="H93">
            <v>2030</v>
          </cell>
          <cell r="I93">
            <v>7920</v>
          </cell>
          <cell r="J93">
            <v>0.06</v>
          </cell>
          <cell r="K93">
            <v>1</v>
          </cell>
          <cell r="L93">
            <v>0</v>
          </cell>
          <cell r="M93">
            <v>0</v>
          </cell>
          <cell r="N93">
            <v>0</v>
          </cell>
          <cell r="R93">
            <v>0</v>
          </cell>
          <cell r="S93">
            <v>0</v>
          </cell>
          <cell r="T93">
            <v>0</v>
          </cell>
          <cell r="U93">
            <v>35</v>
          </cell>
          <cell r="V93">
            <v>0</v>
          </cell>
          <cell r="W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35</v>
          </cell>
          <cell r="AE93">
            <v>512000</v>
          </cell>
          <cell r="AF93">
            <v>0</v>
          </cell>
          <cell r="AI93">
            <v>2223</v>
          </cell>
          <cell r="AK93">
            <v>0</v>
          </cell>
          <cell r="AM93">
            <v>554</v>
          </cell>
          <cell r="AN93">
            <v>1</v>
          </cell>
          <cell r="AO93">
            <v>393216</v>
          </cell>
          <cell r="AQ93">
            <v>0</v>
          </cell>
          <cell r="AR93">
            <v>0</v>
          </cell>
          <cell r="AS93" t="str">
            <v>Ы</v>
          </cell>
          <cell r="AT93" t="str">
            <v>Ы</v>
          </cell>
          <cell r="AU93">
            <v>0</v>
          </cell>
          <cell r="AV93">
            <v>0</v>
          </cell>
          <cell r="AW93">
            <v>23</v>
          </cell>
          <cell r="AX93">
            <v>1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38828</v>
          </cell>
        </row>
        <row r="94">
          <cell r="A94">
            <v>2006</v>
          </cell>
          <cell r="B94">
            <v>1</v>
          </cell>
          <cell r="C94">
            <v>482</v>
          </cell>
          <cell r="D94">
            <v>20</v>
          </cell>
          <cell r="E94">
            <v>792030</v>
          </cell>
          <cell r="F94">
            <v>0</v>
          </cell>
          <cell r="G94" t="str">
            <v>Затраты по ШПЗ (неосновные)</v>
          </cell>
          <cell r="H94">
            <v>2030</v>
          </cell>
          <cell r="I94">
            <v>7920</v>
          </cell>
          <cell r="J94">
            <v>459.63</v>
          </cell>
          <cell r="K94">
            <v>1</v>
          </cell>
          <cell r="L94">
            <v>0</v>
          </cell>
          <cell r="M94">
            <v>0</v>
          </cell>
          <cell r="N94">
            <v>0</v>
          </cell>
          <cell r="R94">
            <v>0</v>
          </cell>
          <cell r="S94">
            <v>0</v>
          </cell>
          <cell r="T94">
            <v>0</v>
          </cell>
          <cell r="U94">
            <v>38</v>
          </cell>
          <cell r="V94">
            <v>0</v>
          </cell>
          <cell r="W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38</v>
          </cell>
          <cell r="AE94">
            <v>110000</v>
          </cell>
          <cell r="AF94">
            <v>0</v>
          </cell>
          <cell r="AI94">
            <v>2223</v>
          </cell>
          <cell r="AK94">
            <v>0</v>
          </cell>
          <cell r="AM94">
            <v>609</v>
          </cell>
          <cell r="AN94">
            <v>1</v>
          </cell>
          <cell r="AO94">
            <v>393216</v>
          </cell>
          <cell r="AQ94">
            <v>0</v>
          </cell>
          <cell r="AR94">
            <v>0</v>
          </cell>
          <cell r="AS94" t="str">
            <v>Ы</v>
          </cell>
          <cell r="AT94" t="str">
            <v>Ы</v>
          </cell>
          <cell r="AU94">
            <v>0</v>
          </cell>
          <cell r="AV94">
            <v>0</v>
          </cell>
          <cell r="AW94">
            <v>23</v>
          </cell>
          <cell r="AX94">
            <v>1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38828</v>
          </cell>
        </row>
        <row r="95">
          <cell r="A95">
            <v>2006</v>
          </cell>
          <cell r="B95">
            <v>1</v>
          </cell>
          <cell r="C95">
            <v>483</v>
          </cell>
          <cell r="D95">
            <v>20</v>
          </cell>
          <cell r="E95">
            <v>792030</v>
          </cell>
          <cell r="F95">
            <v>0</v>
          </cell>
          <cell r="G95" t="str">
            <v>Затраты по ШПЗ (неосновные)</v>
          </cell>
          <cell r="H95">
            <v>2030</v>
          </cell>
          <cell r="I95">
            <v>7920</v>
          </cell>
          <cell r="J95">
            <v>28.31</v>
          </cell>
          <cell r="K95">
            <v>1</v>
          </cell>
          <cell r="L95">
            <v>0</v>
          </cell>
          <cell r="M95">
            <v>0</v>
          </cell>
          <cell r="N95">
            <v>0</v>
          </cell>
          <cell r="R95">
            <v>0</v>
          </cell>
          <cell r="S95">
            <v>0</v>
          </cell>
          <cell r="T95">
            <v>0</v>
          </cell>
          <cell r="U95">
            <v>38</v>
          </cell>
          <cell r="V95">
            <v>0</v>
          </cell>
          <cell r="W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38</v>
          </cell>
          <cell r="AE95">
            <v>114020</v>
          </cell>
          <cell r="AF95">
            <v>0</v>
          </cell>
          <cell r="AI95">
            <v>2223</v>
          </cell>
          <cell r="AK95">
            <v>0</v>
          </cell>
          <cell r="AM95">
            <v>610</v>
          </cell>
          <cell r="AN95">
            <v>1</v>
          </cell>
          <cell r="AO95">
            <v>393216</v>
          </cell>
          <cell r="AQ95">
            <v>0</v>
          </cell>
          <cell r="AR95">
            <v>0</v>
          </cell>
          <cell r="AS95" t="str">
            <v>Ы</v>
          </cell>
          <cell r="AT95" t="str">
            <v>Ы</v>
          </cell>
          <cell r="AU95">
            <v>0</v>
          </cell>
          <cell r="AV95">
            <v>0</v>
          </cell>
          <cell r="AW95">
            <v>23</v>
          </cell>
          <cell r="AX95">
            <v>1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38828</v>
          </cell>
        </row>
        <row r="96">
          <cell r="A96">
            <v>2006</v>
          </cell>
          <cell r="B96">
            <v>1</v>
          </cell>
          <cell r="C96">
            <v>484</v>
          </cell>
          <cell r="D96">
            <v>20</v>
          </cell>
          <cell r="E96">
            <v>792030</v>
          </cell>
          <cell r="F96">
            <v>0</v>
          </cell>
          <cell r="G96" t="str">
            <v>Затраты по ШПЗ (неосновные)</v>
          </cell>
          <cell r="H96">
            <v>2030</v>
          </cell>
          <cell r="I96">
            <v>7920</v>
          </cell>
          <cell r="J96">
            <v>95.77</v>
          </cell>
          <cell r="K96">
            <v>1</v>
          </cell>
          <cell r="L96">
            <v>0</v>
          </cell>
          <cell r="M96">
            <v>0</v>
          </cell>
          <cell r="N96">
            <v>0</v>
          </cell>
          <cell r="R96">
            <v>0</v>
          </cell>
          <cell r="S96">
            <v>0</v>
          </cell>
          <cell r="T96">
            <v>0</v>
          </cell>
          <cell r="U96">
            <v>38</v>
          </cell>
          <cell r="V96">
            <v>0</v>
          </cell>
          <cell r="W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38</v>
          </cell>
          <cell r="AE96">
            <v>117000</v>
          </cell>
          <cell r="AF96">
            <v>0</v>
          </cell>
          <cell r="AI96">
            <v>2223</v>
          </cell>
          <cell r="AK96">
            <v>0</v>
          </cell>
          <cell r="AM96">
            <v>611</v>
          </cell>
          <cell r="AN96">
            <v>1</v>
          </cell>
          <cell r="AO96">
            <v>393216</v>
          </cell>
          <cell r="AQ96">
            <v>0</v>
          </cell>
          <cell r="AR96">
            <v>0</v>
          </cell>
          <cell r="AS96" t="str">
            <v>Ы</v>
          </cell>
          <cell r="AT96" t="str">
            <v>Ы</v>
          </cell>
          <cell r="AU96">
            <v>0</v>
          </cell>
          <cell r="AV96">
            <v>0</v>
          </cell>
          <cell r="AW96">
            <v>23</v>
          </cell>
          <cell r="AX96">
            <v>1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38828</v>
          </cell>
        </row>
        <row r="97">
          <cell r="A97">
            <v>2006</v>
          </cell>
          <cell r="B97">
            <v>1</v>
          </cell>
          <cell r="C97">
            <v>485</v>
          </cell>
          <cell r="D97">
            <v>20</v>
          </cell>
          <cell r="E97">
            <v>792030</v>
          </cell>
          <cell r="F97">
            <v>0</v>
          </cell>
          <cell r="G97" t="str">
            <v>Затраты по ШПЗ (неосновные)</v>
          </cell>
          <cell r="H97">
            <v>2030</v>
          </cell>
          <cell r="I97">
            <v>7920</v>
          </cell>
          <cell r="J97">
            <v>297.39</v>
          </cell>
          <cell r="K97">
            <v>1</v>
          </cell>
          <cell r="L97">
            <v>0</v>
          </cell>
          <cell r="M97">
            <v>0</v>
          </cell>
          <cell r="N97">
            <v>0</v>
          </cell>
          <cell r="R97">
            <v>0</v>
          </cell>
          <cell r="S97">
            <v>0</v>
          </cell>
          <cell r="T97">
            <v>0</v>
          </cell>
          <cell r="U97">
            <v>38</v>
          </cell>
          <cell r="V97">
            <v>0</v>
          </cell>
          <cell r="W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38</v>
          </cell>
          <cell r="AE97">
            <v>118000</v>
          </cell>
          <cell r="AF97">
            <v>0</v>
          </cell>
          <cell r="AI97">
            <v>2223</v>
          </cell>
          <cell r="AK97">
            <v>0</v>
          </cell>
          <cell r="AM97">
            <v>612</v>
          </cell>
          <cell r="AN97">
            <v>1</v>
          </cell>
          <cell r="AO97">
            <v>393216</v>
          </cell>
          <cell r="AQ97">
            <v>0</v>
          </cell>
          <cell r="AR97">
            <v>0</v>
          </cell>
          <cell r="AS97" t="str">
            <v>Ы</v>
          </cell>
          <cell r="AT97" t="str">
            <v>Ы</v>
          </cell>
          <cell r="AU97">
            <v>0</v>
          </cell>
          <cell r="AV97">
            <v>0</v>
          </cell>
          <cell r="AW97">
            <v>23</v>
          </cell>
          <cell r="AX97">
            <v>1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38828</v>
          </cell>
        </row>
        <row r="98">
          <cell r="A98">
            <v>2006</v>
          </cell>
          <cell r="B98">
            <v>1</v>
          </cell>
          <cell r="C98">
            <v>486</v>
          </cell>
          <cell r="D98">
            <v>20</v>
          </cell>
          <cell r="E98">
            <v>792030</v>
          </cell>
          <cell r="F98">
            <v>0</v>
          </cell>
          <cell r="G98" t="str">
            <v>Затраты по ШПЗ (неосновные)</v>
          </cell>
          <cell r="H98">
            <v>2030</v>
          </cell>
          <cell r="I98">
            <v>7920</v>
          </cell>
          <cell r="J98">
            <v>36.299999999999997</v>
          </cell>
          <cell r="K98">
            <v>1</v>
          </cell>
          <cell r="L98">
            <v>0</v>
          </cell>
          <cell r="M98">
            <v>0</v>
          </cell>
          <cell r="N98">
            <v>0</v>
          </cell>
          <cell r="R98">
            <v>0</v>
          </cell>
          <cell r="S98">
            <v>0</v>
          </cell>
          <cell r="T98">
            <v>0</v>
          </cell>
          <cell r="U98">
            <v>38</v>
          </cell>
          <cell r="V98">
            <v>0</v>
          </cell>
          <cell r="W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38</v>
          </cell>
          <cell r="AE98">
            <v>130100</v>
          </cell>
          <cell r="AF98">
            <v>0</v>
          </cell>
          <cell r="AI98">
            <v>2223</v>
          </cell>
          <cell r="AK98">
            <v>0</v>
          </cell>
          <cell r="AM98">
            <v>613</v>
          </cell>
          <cell r="AN98">
            <v>1</v>
          </cell>
          <cell r="AO98">
            <v>393216</v>
          </cell>
          <cell r="AQ98">
            <v>0</v>
          </cell>
          <cell r="AR98">
            <v>0</v>
          </cell>
          <cell r="AS98" t="str">
            <v>Ы</v>
          </cell>
          <cell r="AT98" t="str">
            <v>Ы</v>
          </cell>
          <cell r="AU98">
            <v>0</v>
          </cell>
          <cell r="AV98">
            <v>0</v>
          </cell>
          <cell r="AW98">
            <v>23</v>
          </cell>
          <cell r="AX98">
            <v>1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38828</v>
          </cell>
        </row>
        <row r="99">
          <cell r="A99">
            <v>2006</v>
          </cell>
          <cell r="B99">
            <v>1</v>
          </cell>
          <cell r="C99">
            <v>487</v>
          </cell>
          <cell r="D99">
            <v>20</v>
          </cell>
          <cell r="E99">
            <v>792030</v>
          </cell>
          <cell r="F99">
            <v>0</v>
          </cell>
          <cell r="G99" t="str">
            <v>Затраты по ШПЗ (неосновные)</v>
          </cell>
          <cell r="H99">
            <v>2030</v>
          </cell>
          <cell r="I99">
            <v>7920</v>
          </cell>
          <cell r="J99">
            <v>11.88</v>
          </cell>
          <cell r="K99">
            <v>1</v>
          </cell>
          <cell r="L99">
            <v>0</v>
          </cell>
          <cell r="M99">
            <v>0</v>
          </cell>
          <cell r="N99">
            <v>0</v>
          </cell>
          <cell r="R99">
            <v>0</v>
          </cell>
          <cell r="S99">
            <v>0</v>
          </cell>
          <cell r="T99">
            <v>0</v>
          </cell>
          <cell r="U99">
            <v>38</v>
          </cell>
          <cell r="V99">
            <v>0</v>
          </cell>
          <cell r="W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38</v>
          </cell>
          <cell r="AE99">
            <v>131000</v>
          </cell>
          <cell r="AF99">
            <v>0</v>
          </cell>
          <cell r="AI99">
            <v>2223</v>
          </cell>
          <cell r="AK99">
            <v>0</v>
          </cell>
          <cell r="AM99">
            <v>614</v>
          </cell>
          <cell r="AN99">
            <v>1</v>
          </cell>
          <cell r="AO99">
            <v>393216</v>
          </cell>
          <cell r="AQ99">
            <v>0</v>
          </cell>
          <cell r="AR99">
            <v>0</v>
          </cell>
          <cell r="AS99" t="str">
            <v>Ы</v>
          </cell>
          <cell r="AT99" t="str">
            <v>Ы</v>
          </cell>
          <cell r="AU99">
            <v>0</v>
          </cell>
          <cell r="AV99">
            <v>0</v>
          </cell>
          <cell r="AW99">
            <v>23</v>
          </cell>
          <cell r="AX99">
            <v>1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38828</v>
          </cell>
        </row>
        <row r="100">
          <cell r="A100">
            <v>2006</v>
          </cell>
          <cell r="B100">
            <v>1</v>
          </cell>
          <cell r="C100">
            <v>488</v>
          </cell>
          <cell r="D100">
            <v>20</v>
          </cell>
          <cell r="E100">
            <v>792030</v>
          </cell>
          <cell r="F100">
            <v>0</v>
          </cell>
          <cell r="G100" t="str">
            <v>Затраты по ШПЗ (неосновные)</v>
          </cell>
          <cell r="H100">
            <v>2030</v>
          </cell>
          <cell r="I100">
            <v>7920</v>
          </cell>
          <cell r="J100">
            <v>39.68</v>
          </cell>
          <cell r="K100">
            <v>1</v>
          </cell>
          <cell r="L100">
            <v>0</v>
          </cell>
          <cell r="M100">
            <v>0</v>
          </cell>
          <cell r="N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38</v>
          </cell>
          <cell r="V100">
            <v>0</v>
          </cell>
          <cell r="W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38</v>
          </cell>
          <cell r="AE100">
            <v>132000</v>
          </cell>
          <cell r="AF100">
            <v>0</v>
          </cell>
          <cell r="AI100">
            <v>2223</v>
          </cell>
          <cell r="AK100">
            <v>0</v>
          </cell>
          <cell r="AM100">
            <v>615</v>
          </cell>
          <cell r="AN100">
            <v>1</v>
          </cell>
          <cell r="AO100">
            <v>393216</v>
          </cell>
          <cell r="AQ100">
            <v>0</v>
          </cell>
          <cell r="AR100">
            <v>0</v>
          </cell>
          <cell r="AS100" t="str">
            <v>Ы</v>
          </cell>
          <cell r="AT100" t="str">
            <v>Ы</v>
          </cell>
          <cell r="AU100">
            <v>0</v>
          </cell>
          <cell r="AV100">
            <v>0</v>
          </cell>
          <cell r="AW100">
            <v>23</v>
          </cell>
          <cell r="AX100">
            <v>1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38828</v>
          </cell>
        </row>
        <row r="101">
          <cell r="A101">
            <v>2006</v>
          </cell>
          <cell r="B101">
            <v>1</v>
          </cell>
          <cell r="C101">
            <v>489</v>
          </cell>
          <cell r="D101">
            <v>20</v>
          </cell>
          <cell r="E101">
            <v>792030</v>
          </cell>
          <cell r="F101">
            <v>0</v>
          </cell>
          <cell r="G101" t="str">
            <v>Затраты по ШПЗ (неосновные)</v>
          </cell>
          <cell r="H101">
            <v>2030</v>
          </cell>
          <cell r="I101">
            <v>7920</v>
          </cell>
          <cell r="J101">
            <v>6.12</v>
          </cell>
          <cell r="K101">
            <v>1</v>
          </cell>
          <cell r="L101">
            <v>0</v>
          </cell>
          <cell r="M101">
            <v>0</v>
          </cell>
          <cell r="N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38</v>
          </cell>
          <cell r="V101">
            <v>0</v>
          </cell>
          <cell r="W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38</v>
          </cell>
          <cell r="AE101">
            <v>135000</v>
          </cell>
          <cell r="AF101">
            <v>0</v>
          </cell>
          <cell r="AI101">
            <v>2223</v>
          </cell>
          <cell r="AK101">
            <v>0</v>
          </cell>
          <cell r="AM101">
            <v>616</v>
          </cell>
          <cell r="AN101">
            <v>1</v>
          </cell>
          <cell r="AO101">
            <v>393216</v>
          </cell>
          <cell r="AQ101">
            <v>0</v>
          </cell>
          <cell r="AR101">
            <v>0</v>
          </cell>
          <cell r="AS101" t="str">
            <v>Ы</v>
          </cell>
          <cell r="AT101" t="str">
            <v>Ы</v>
          </cell>
          <cell r="AU101">
            <v>0</v>
          </cell>
          <cell r="AV101">
            <v>0</v>
          </cell>
          <cell r="AW101">
            <v>23</v>
          </cell>
          <cell r="AX101">
            <v>1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38828</v>
          </cell>
        </row>
        <row r="102">
          <cell r="A102">
            <v>2006</v>
          </cell>
          <cell r="B102">
            <v>1</v>
          </cell>
          <cell r="C102">
            <v>490</v>
          </cell>
          <cell r="D102">
            <v>20</v>
          </cell>
          <cell r="E102">
            <v>792030</v>
          </cell>
          <cell r="F102">
            <v>0</v>
          </cell>
          <cell r="G102" t="str">
            <v>Затраты по ШПЗ (неосновные)</v>
          </cell>
          <cell r="H102">
            <v>2030</v>
          </cell>
          <cell r="I102">
            <v>7920</v>
          </cell>
          <cell r="J102">
            <v>402.06</v>
          </cell>
          <cell r="K102">
            <v>1</v>
          </cell>
          <cell r="L102">
            <v>0</v>
          </cell>
          <cell r="M102">
            <v>0</v>
          </cell>
          <cell r="N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38</v>
          </cell>
          <cell r="V102">
            <v>0</v>
          </cell>
          <cell r="W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38</v>
          </cell>
          <cell r="AE102">
            <v>143000</v>
          </cell>
          <cell r="AF102">
            <v>0</v>
          </cell>
          <cell r="AI102">
            <v>2223</v>
          </cell>
          <cell r="AK102">
            <v>0</v>
          </cell>
          <cell r="AM102">
            <v>617</v>
          </cell>
          <cell r="AN102">
            <v>1</v>
          </cell>
          <cell r="AO102">
            <v>393216</v>
          </cell>
          <cell r="AQ102">
            <v>0</v>
          </cell>
          <cell r="AR102">
            <v>0</v>
          </cell>
          <cell r="AS102" t="str">
            <v>Ы</v>
          </cell>
          <cell r="AT102" t="str">
            <v>Ы</v>
          </cell>
          <cell r="AU102">
            <v>0</v>
          </cell>
          <cell r="AV102">
            <v>0</v>
          </cell>
          <cell r="AW102">
            <v>23</v>
          </cell>
          <cell r="AX102">
            <v>1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38828</v>
          </cell>
        </row>
        <row r="103">
          <cell r="A103">
            <v>2006</v>
          </cell>
          <cell r="B103">
            <v>1</v>
          </cell>
          <cell r="C103">
            <v>491</v>
          </cell>
          <cell r="D103">
            <v>20</v>
          </cell>
          <cell r="E103">
            <v>792030</v>
          </cell>
          <cell r="F103">
            <v>0</v>
          </cell>
          <cell r="G103" t="str">
            <v>Затраты по ШПЗ (неосновные)</v>
          </cell>
          <cell r="H103">
            <v>2030</v>
          </cell>
          <cell r="I103">
            <v>7920</v>
          </cell>
          <cell r="J103">
            <v>35</v>
          </cell>
          <cell r="K103">
            <v>1</v>
          </cell>
          <cell r="L103">
            <v>0</v>
          </cell>
          <cell r="M103">
            <v>0</v>
          </cell>
          <cell r="N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38</v>
          </cell>
          <cell r="V103">
            <v>0</v>
          </cell>
          <cell r="W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38</v>
          </cell>
          <cell r="AE103">
            <v>151000</v>
          </cell>
          <cell r="AF103">
            <v>0</v>
          </cell>
          <cell r="AI103">
            <v>2223</v>
          </cell>
          <cell r="AK103">
            <v>0</v>
          </cell>
          <cell r="AM103">
            <v>618</v>
          </cell>
          <cell r="AN103">
            <v>1</v>
          </cell>
          <cell r="AO103">
            <v>393216</v>
          </cell>
          <cell r="AQ103">
            <v>0</v>
          </cell>
          <cell r="AR103">
            <v>0</v>
          </cell>
          <cell r="AS103" t="str">
            <v>Ы</v>
          </cell>
          <cell r="AT103" t="str">
            <v>Ы</v>
          </cell>
          <cell r="AU103">
            <v>0</v>
          </cell>
          <cell r="AV103">
            <v>0</v>
          </cell>
          <cell r="AW103">
            <v>23</v>
          </cell>
          <cell r="AX103">
            <v>1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38828</v>
          </cell>
        </row>
        <row r="104">
          <cell r="A104">
            <v>2006</v>
          </cell>
          <cell r="B104">
            <v>1</v>
          </cell>
          <cell r="C104">
            <v>492</v>
          </cell>
          <cell r="D104">
            <v>20</v>
          </cell>
          <cell r="E104">
            <v>792030</v>
          </cell>
          <cell r="F104">
            <v>0</v>
          </cell>
          <cell r="G104" t="str">
            <v>Затраты по ШПЗ (неосновные)</v>
          </cell>
          <cell r="H104">
            <v>2030</v>
          </cell>
          <cell r="I104">
            <v>7920</v>
          </cell>
          <cell r="J104">
            <v>50</v>
          </cell>
          <cell r="K104">
            <v>1</v>
          </cell>
          <cell r="L104">
            <v>0</v>
          </cell>
          <cell r="M104">
            <v>0</v>
          </cell>
          <cell r="N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38</v>
          </cell>
          <cell r="V104">
            <v>0</v>
          </cell>
          <cell r="W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38</v>
          </cell>
          <cell r="AE104">
            <v>152000</v>
          </cell>
          <cell r="AF104">
            <v>0</v>
          </cell>
          <cell r="AI104">
            <v>2223</v>
          </cell>
          <cell r="AK104">
            <v>0</v>
          </cell>
          <cell r="AM104">
            <v>619</v>
          </cell>
          <cell r="AN104">
            <v>1</v>
          </cell>
          <cell r="AO104">
            <v>393216</v>
          </cell>
          <cell r="AQ104">
            <v>0</v>
          </cell>
          <cell r="AR104">
            <v>0</v>
          </cell>
          <cell r="AS104" t="str">
            <v>Ы</v>
          </cell>
          <cell r="AT104" t="str">
            <v>Ы</v>
          </cell>
          <cell r="AU104">
            <v>0</v>
          </cell>
          <cell r="AV104">
            <v>0</v>
          </cell>
          <cell r="AW104">
            <v>23</v>
          </cell>
          <cell r="AX104">
            <v>1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38828</v>
          </cell>
        </row>
        <row r="105">
          <cell r="A105">
            <v>2006</v>
          </cell>
          <cell r="B105">
            <v>1</v>
          </cell>
          <cell r="C105">
            <v>493</v>
          </cell>
          <cell r="D105">
            <v>20</v>
          </cell>
          <cell r="E105">
            <v>792030</v>
          </cell>
          <cell r="F105">
            <v>0</v>
          </cell>
          <cell r="G105" t="str">
            <v>Затраты по ШПЗ (неосновные)</v>
          </cell>
          <cell r="H105">
            <v>2030</v>
          </cell>
          <cell r="I105">
            <v>7920</v>
          </cell>
          <cell r="J105">
            <v>27542.39</v>
          </cell>
          <cell r="K105">
            <v>1</v>
          </cell>
          <cell r="L105">
            <v>0</v>
          </cell>
          <cell r="M105">
            <v>0</v>
          </cell>
          <cell r="N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38</v>
          </cell>
          <cell r="V105">
            <v>0</v>
          </cell>
          <cell r="W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38</v>
          </cell>
          <cell r="AE105">
            <v>220000</v>
          </cell>
          <cell r="AF105">
            <v>0</v>
          </cell>
          <cell r="AI105">
            <v>2223</v>
          </cell>
          <cell r="AK105">
            <v>0</v>
          </cell>
          <cell r="AM105">
            <v>620</v>
          </cell>
          <cell r="AN105">
            <v>1</v>
          </cell>
          <cell r="AO105">
            <v>393216</v>
          </cell>
          <cell r="AQ105">
            <v>0</v>
          </cell>
          <cell r="AR105">
            <v>0</v>
          </cell>
          <cell r="AS105" t="str">
            <v>Ы</v>
          </cell>
          <cell r="AT105" t="str">
            <v>Ы</v>
          </cell>
          <cell r="AU105">
            <v>0</v>
          </cell>
          <cell r="AV105">
            <v>0</v>
          </cell>
          <cell r="AW105">
            <v>23</v>
          </cell>
          <cell r="AX105">
            <v>1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38828</v>
          </cell>
        </row>
        <row r="106">
          <cell r="A106">
            <v>2006</v>
          </cell>
          <cell r="B106">
            <v>1</v>
          </cell>
          <cell r="C106">
            <v>494</v>
          </cell>
          <cell r="D106">
            <v>20</v>
          </cell>
          <cell r="E106">
            <v>792030</v>
          </cell>
          <cell r="F106">
            <v>0</v>
          </cell>
          <cell r="G106" t="str">
            <v>Затраты по ШПЗ (неосновные)</v>
          </cell>
          <cell r="H106">
            <v>2030</v>
          </cell>
          <cell r="I106">
            <v>7920</v>
          </cell>
          <cell r="J106">
            <v>798.74</v>
          </cell>
          <cell r="K106">
            <v>1</v>
          </cell>
          <cell r="L106">
            <v>0</v>
          </cell>
          <cell r="M106">
            <v>0</v>
          </cell>
          <cell r="N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38</v>
          </cell>
          <cell r="V106">
            <v>0</v>
          </cell>
          <cell r="W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38</v>
          </cell>
          <cell r="AE106">
            <v>311000</v>
          </cell>
          <cell r="AF106">
            <v>0</v>
          </cell>
          <cell r="AI106">
            <v>2223</v>
          </cell>
          <cell r="AK106">
            <v>0</v>
          </cell>
          <cell r="AM106">
            <v>621</v>
          </cell>
          <cell r="AN106">
            <v>1</v>
          </cell>
          <cell r="AO106">
            <v>393216</v>
          </cell>
          <cell r="AQ106">
            <v>0</v>
          </cell>
          <cell r="AR106">
            <v>0</v>
          </cell>
          <cell r="AS106" t="str">
            <v>Ы</v>
          </cell>
          <cell r="AT106" t="str">
            <v>Ы</v>
          </cell>
          <cell r="AU106">
            <v>0</v>
          </cell>
          <cell r="AV106">
            <v>0</v>
          </cell>
          <cell r="AW106">
            <v>23</v>
          </cell>
          <cell r="AX106">
            <v>1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38828</v>
          </cell>
        </row>
        <row r="107">
          <cell r="A107">
            <v>2006</v>
          </cell>
          <cell r="B107">
            <v>1</v>
          </cell>
          <cell r="C107">
            <v>495</v>
          </cell>
          <cell r="D107">
            <v>20</v>
          </cell>
          <cell r="E107">
            <v>792030</v>
          </cell>
          <cell r="F107">
            <v>0</v>
          </cell>
          <cell r="G107" t="str">
            <v>Затраты по ШПЗ (неосновные)</v>
          </cell>
          <cell r="H107">
            <v>2030</v>
          </cell>
          <cell r="I107">
            <v>7920</v>
          </cell>
          <cell r="J107">
            <v>1652.56</v>
          </cell>
          <cell r="K107">
            <v>1</v>
          </cell>
          <cell r="L107">
            <v>0</v>
          </cell>
          <cell r="M107">
            <v>0</v>
          </cell>
          <cell r="N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38</v>
          </cell>
          <cell r="V107">
            <v>0</v>
          </cell>
          <cell r="W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38</v>
          </cell>
          <cell r="AE107">
            <v>312000</v>
          </cell>
          <cell r="AF107">
            <v>0</v>
          </cell>
          <cell r="AI107">
            <v>2223</v>
          </cell>
          <cell r="AK107">
            <v>0</v>
          </cell>
          <cell r="AM107">
            <v>622</v>
          </cell>
          <cell r="AN107">
            <v>1</v>
          </cell>
          <cell r="AO107">
            <v>393216</v>
          </cell>
          <cell r="AQ107">
            <v>0</v>
          </cell>
          <cell r="AR107">
            <v>0</v>
          </cell>
          <cell r="AS107" t="str">
            <v>Ы</v>
          </cell>
          <cell r="AT107" t="str">
            <v>Ы</v>
          </cell>
          <cell r="AU107">
            <v>0</v>
          </cell>
          <cell r="AV107">
            <v>0</v>
          </cell>
          <cell r="AW107">
            <v>23</v>
          </cell>
          <cell r="AX107">
            <v>1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38828</v>
          </cell>
        </row>
        <row r="108">
          <cell r="A108">
            <v>2006</v>
          </cell>
          <cell r="B108">
            <v>1</v>
          </cell>
          <cell r="C108">
            <v>496</v>
          </cell>
          <cell r="D108">
            <v>20</v>
          </cell>
          <cell r="E108">
            <v>792030</v>
          </cell>
          <cell r="F108">
            <v>0</v>
          </cell>
          <cell r="G108" t="str">
            <v>Затраты по ШПЗ (неосновные)</v>
          </cell>
          <cell r="H108">
            <v>2030</v>
          </cell>
          <cell r="I108">
            <v>7920</v>
          </cell>
          <cell r="J108">
            <v>3855.93</v>
          </cell>
          <cell r="K108">
            <v>1</v>
          </cell>
          <cell r="L108">
            <v>0</v>
          </cell>
          <cell r="M108">
            <v>0</v>
          </cell>
          <cell r="N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38</v>
          </cell>
          <cell r="V108">
            <v>0</v>
          </cell>
          <cell r="W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38</v>
          </cell>
          <cell r="AE108">
            <v>312200</v>
          </cell>
          <cell r="AF108">
            <v>0</v>
          </cell>
          <cell r="AI108">
            <v>2223</v>
          </cell>
          <cell r="AK108">
            <v>0</v>
          </cell>
          <cell r="AM108">
            <v>623</v>
          </cell>
          <cell r="AN108">
            <v>1</v>
          </cell>
          <cell r="AO108">
            <v>393216</v>
          </cell>
          <cell r="AQ108">
            <v>0</v>
          </cell>
          <cell r="AR108">
            <v>0</v>
          </cell>
          <cell r="AS108" t="str">
            <v>Ы</v>
          </cell>
          <cell r="AT108" t="str">
            <v>Ы</v>
          </cell>
          <cell r="AU108">
            <v>0</v>
          </cell>
          <cell r="AV108">
            <v>0</v>
          </cell>
          <cell r="AW108">
            <v>23</v>
          </cell>
          <cell r="AX108">
            <v>1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38828</v>
          </cell>
        </row>
        <row r="109">
          <cell r="A109">
            <v>2006</v>
          </cell>
          <cell r="B109">
            <v>1</v>
          </cell>
          <cell r="C109">
            <v>497</v>
          </cell>
          <cell r="D109">
            <v>20</v>
          </cell>
          <cell r="E109">
            <v>792030</v>
          </cell>
          <cell r="F109">
            <v>0</v>
          </cell>
          <cell r="G109" t="str">
            <v>Затраты по ШПЗ (неосновные)</v>
          </cell>
          <cell r="H109">
            <v>2030</v>
          </cell>
          <cell r="I109">
            <v>7920</v>
          </cell>
          <cell r="J109">
            <v>302.95999999999998</v>
          </cell>
          <cell r="K109">
            <v>1</v>
          </cell>
          <cell r="L109">
            <v>0</v>
          </cell>
          <cell r="M109">
            <v>0</v>
          </cell>
          <cell r="N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38</v>
          </cell>
          <cell r="V109">
            <v>0</v>
          </cell>
          <cell r="W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38</v>
          </cell>
          <cell r="AE109">
            <v>313000</v>
          </cell>
          <cell r="AF109">
            <v>0</v>
          </cell>
          <cell r="AI109">
            <v>2223</v>
          </cell>
          <cell r="AK109">
            <v>0</v>
          </cell>
          <cell r="AM109">
            <v>624</v>
          </cell>
          <cell r="AN109">
            <v>1</v>
          </cell>
          <cell r="AO109">
            <v>393216</v>
          </cell>
          <cell r="AQ109">
            <v>0</v>
          </cell>
          <cell r="AR109">
            <v>0</v>
          </cell>
          <cell r="AS109" t="str">
            <v>Ы</v>
          </cell>
          <cell r="AT109" t="str">
            <v>Ы</v>
          </cell>
          <cell r="AU109">
            <v>0</v>
          </cell>
          <cell r="AV109">
            <v>0</v>
          </cell>
          <cell r="AW109">
            <v>23</v>
          </cell>
          <cell r="AX109">
            <v>1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38828</v>
          </cell>
        </row>
        <row r="110">
          <cell r="A110">
            <v>2006</v>
          </cell>
          <cell r="B110">
            <v>1</v>
          </cell>
          <cell r="C110">
            <v>498</v>
          </cell>
          <cell r="D110">
            <v>20</v>
          </cell>
          <cell r="E110">
            <v>792030</v>
          </cell>
          <cell r="F110">
            <v>0</v>
          </cell>
          <cell r="G110" t="str">
            <v>Затраты по ШПЗ (неосновные)</v>
          </cell>
          <cell r="H110">
            <v>2030</v>
          </cell>
          <cell r="I110">
            <v>7920</v>
          </cell>
          <cell r="J110">
            <v>550.86</v>
          </cell>
          <cell r="K110">
            <v>1</v>
          </cell>
          <cell r="L110">
            <v>0</v>
          </cell>
          <cell r="M110">
            <v>0</v>
          </cell>
          <cell r="N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38</v>
          </cell>
          <cell r="V110">
            <v>0</v>
          </cell>
          <cell r="W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38</v>
          </cell>
          <cell r="AE110">
            <v>314000</v>
          </cell>
          <cell r="AF110">
            <v>0</v>
          </cell>
          <cell r="AI110">
            <v>2223</v>
          </cell>
          <cell r="AK110">
            <v>0</v>
          </cell>
          <cell r="AM110">
            <v>625</v>
          </cell>
          <cell r="AN110">
            <v>1</v>
          </cell>
          <cell r="AO110">
            <v>393216</v>
          </cell>
          <cell r="AQ110">
            <v>0</v>
          </cell>
          <cell r="AR110">
            <v>0</v>
          </cell>
          <cell r="AS110" t="str">
            <v>Ы</v>
          </cell>
          <cell r="AT110" t="str">
            <v>Ы</v>
          </cell>
          <cell r="AU110">
            <v>0</v>
          </cell>
          <cell r="AV110">
            <v>0</v>
          </cell>
          <cell r="AW110">
            <v>23</v>
          </cell>
          <cell r="AX110">
            <v>1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38828</v>
          </cell>
        </row>
        <row r="111">
          <cell r="A111">
            <v>2006</v>
          </cell>
          <cell r="B111">
            <v>1</v>
          </cell>
          <cell r="C111">
            <v>499</v>
          </cell>
          <cell r="D111">
            <v>20</v>
          </cell>
          <cell r="E111">
            <v>792030</v>
          </cell>
          <cell r="F111">
            <v>0</v>
          </cell>
          <cell r="G111" t="str">
            <v>Затраты по ШПЗ (неосновные)</v>
          </cell>
          <cell r="H111">
            <v>2030</v>
          </cell>
          <cell r="I111">
            <v>7920</v>
          </cell>
          <cell r="J111">
            <v>110.17</v>
          </cell>
          <cell r="K111">
            <v>1</v>
          </cell>
          <cell r="L111">
            <v>0</v>
          </cell>
          <cell r="M111">
            <v>0</v>
          </cell>
          <cell r="N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38</v>
          </cell>
          <cell r="V111">
            <v>0</v>
          </cell>
          <cell r="W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38</v>
          </cell>
          <cell r="AE111">
            <v>315000</v>
          </cell>
          <cell r="AF111">
            <v>0</v>
          </cell>
          <cell r="AI111">
            <v>2223</v>
          </cell>
          <cell r="AK111">
            <v>0</v>
          </cell>
          <cell r="AM111">
            <v>626</v>
          </cell>
          <cell r="AN111">
            <v>1</v>
          </cell>
          <cell r="AO111">
            <v>393216</v>
          </cell>
          <cell r="AQ111">
            <v>0</v>
          </cell>
          <cell r="AR111">
            <v>0</v>
          </cell>
          <cell r="AS111" t="str">
            <v>Ы</v>
          </cell>
          <cell r="AT111" t="str">
            <v>Ы</v>
          </cell>
          <cell r="AU111">
            <v>0</v>
          </cell>
          <cell r="AV111">
            <v>0</v>
          </cell>
          <cell r="AW111">
            <v>23</v>
          </cell>
          <cell r="AX111">
            <v>1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38828</v>
          </cell>
        </row>
        <row r="112">
          <cell r="A112">
            <v>2006</v>
          </cell>
          <cell r="B112">
            <v>1</v>
          </cell>
          <cell r="C112">
            <v>500</v>
          </cell>
          <cell r="D112">
            <v>20</v>
          </cell>
          <cell r="E112">
            <v>792030</v>
          </cell>
          <cell r="F112">
            <v>0</v>
          </cell>
          <cell r="G112" t="str">
            <v>Затраты по ШПЗ (неосновные)</v>
          </cell>
          <cell r="H112">
            <v>2030</v>
          </cell>
          <cell r="I112">
            <v>7920</v>
          </cell>
          <cell r="J112">
            <v>152.08000000000001</v>
          </cell>
          <cell r="K112">
            <v>1</v>
          </cell>
          <cell r="L112">
            <v>0</v>
          </cell>
          <cell r="M112">
            <v>0</v>
          </cell>
          <cell r="N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38</v>
          </cell>
          <cell r="V112">
            <v>0</v>
          </cell>
          <cell r="W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38</v>
          </cell>
          <cell r="AE112">
            <v>410000</v>
          </cell>
          <cell r="AF112">
            <v>0</v>
          </cell>
          <cell r="AI112">
            <v>2223</v>
          </cell>
          <cell r="AK112">
            <v>0</v>
          </cell>
          <cell r="AM112">
            <v>627</v>
          </cell>
          <cell r="AN112">
            <v>1</v>
          </cell>
          <cell r="AO112">
            <v>393216</v>
          </cell>
          <cell r="AQ112">
            <v>0</v>
          </cell>
          <cell r="AR112">
            <v>0</v>
          </cell>
          <cell r="AS112" t="str">
            <v>Ы</v>
          </cell>
          <cell r="AT112" t="str">
            <v>Ы</v>
          </cell>
          <cell r="AU112">
            <v>0</v>
          </cell>
          <cell r="AV112">
            <v>0</v>
          </cell>
          <cell r="AW112">
            <v>23</v>
          </cell>
          <cell r="AX112">
            <v>1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38828</v>
          </cell>
        </row>
        <row r="113">
          <cell r="A113">
            <v>2006</v>
          </cell>
          <cell r="B113">
            <v>1</v>
          </cell>
          <cell r="C113">
            <v>501</v>
          </cell>
          <cell r="D113">
            <v>20</v>
          </cell>
          <cell r="E113">
            <v>792030</v>
          </cell>
          <cell r="F113">
            <v>0</v>
          </cell>
          <cell r="G113" t="str">
            <v>Затраты по ШПЗ (неосновные)</v>
          </cell>
          <cell r="H113">
            <v>2030</v>
          </cell>
          <cell r="I113">
            <v>7920</v>
          </cell>
          <cell r="J113">
            <v>691.08</v>
          </cell>
          <cell r="K113">
            <v>1</v>
          </cell>
          <cell r="L113">
            <v>0</v>
          </cell>
          <cell r="M113">
            <v>0</v>
          </cell>
          <cell r="N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38</v>
          </cell>
          <cell r="V113">
            <v>0</v>
          </cell>
          <cell r="W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38</v>
          </cell>
          <cell r="AE113">
            <v>420000</v>
          </cell>
          <cell r="AF113">
            <v>0</v>
          </cell>
          <cell r="AI113">
            <v>2223</v>
          </cell>
          <cell r="AK113">
            <v>0</v>
          </cell>
          <cell r="AM113">
            <v>628</v>
          </cell>
          <cell r="AN113">
            <v>1</v>
          </cell>
          <cell r="AO113">
            <v>393216</v>
          </cell>
          <cell r="AQ113">
            <v>0</v>
          </cell>
          <cell r="AR113">
            <v>0</v>
          </cell>
          <cell r="AS113" t="str">
            <v>Ы</v>
          </cell>
          <cell r="AT113" t="str">
            <v>Ы</v>
          </cell>
          <cell r="AU113">
            <v>0</v>
          </cell>
          <cell r="AV113">
            <v>0</v>
          </cell>
          <cell r="AW113">
            <v>23</v>
          </cell>
          <cell r="AX113">
            <v>1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38828</v>
          </cell>
        </row>
        <row r="114">
          <cell r="A114">
            <v>2006</v>
          </cell>
          <cell r="B114">
            <v>1</v>
          </cell>
          <cell r="C114">
            <v>502</v>
          </cell>
          <cell r="D114">
            <v>20</v>
          </cell>
          <cell r="E114">
            <v>792030</v>
          </cell>
          <cell r="F114">
            <v>0</v>
          </cell>
          <cell r="G114" t="str">
            <v>Затраты по ШПЗ (неосновные)</v>
          </cell>
          <cell r="H114">
            <v>2030</v>
          </cell>
          <cell r="I114">
            <v>7920</v>
          </cell>
          <cell r="J114">
            <v>259.8</v>
          </cell>
          <cell r="K114">
            <v>1</v>
          </cell>
          <cell r="L114">
            <v>0</v>
          </cell>
          <cell r="M114">
            <v>0</v>
          </cell>
          <cell r="N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38</v>
          </cell>
          <cell r="V114">
            <v>0</v>
          </cell>
          <cell r="W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38</v>
          </cell>
          <cell r="AE114">
            <v>430000</v>
          </cell>
          <cell r="AF114">
            <v>0</v>
          </cell>
          <cell r="AI114">
            <v>2223</v>
          </cell>
          <cell r="AK114">
            <v>0</v>
          </cell>
          <cell r="AM114">
            <v>629</v>
          </cell>
          <cell r="AN114">
            <v>1</v>
          </cell>
          <cell r="AO114">
            <v>393216</v>
          </cell>
          <cell r="AQ114">
            <v>0</v>
          </cell>
          <cell r="AR114">
            <v>0</v>
          </cell>
          <cell r="AS114" t="str">
            <v>Ы</v>
          </cell>
          <cell r="AT114" t="str">
            <v>Ы</v>
          </cell>
          <cell r="AU114">
            <v>0</v>
          </cell>
          <cell r="AV114">
            <v>0</v>
          </cell>
          <cell r="AW114">
            <v>23</v>
          </cell>
          <cell r="AX114">
            <v>1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38828</v>
          </cell>
        </row>
        <row r="115">
          <cell r="A115">
            <v>2006</v>
          </cell>
          <cell r="B115">
            <v>1</v>
          </cell>
          <cell r="C115">
            <v>503</v>
          </cell>
          <cell r="D115">
            <v>20</v>
          </cell>
          <cell r="E115">
            <v>792030</v>
          </cell>
          <cell r="F115">
            <v>0</v>
          </cell>
          <cell r="G115" t="str">
            <v>Затраты по ШПЗ (неосновные)</v>
          </cell>
          <cell r="H115">
            <v>2030</v>
          </cell>
          <cell r="I115">
            <v>7920</v>
          </cell>
          <cell r="J115">
            <v>50.23</v>
          </cell>
          <cell r="K115">
            <v>1</v>
          </cell>
          <cell r="L115">
            <v>0</v>
          </cell>
          <cell r="M115">
            <v>0</v>
          </cell>
          <cell r="N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38</v>
          </cell>
          <cell r="V115">
            <v>0</v>
          </cell>
          <cell r="W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38</v>
          </cell>
          <cell r="AE115">
            <v>450000</v>
          </cell>
          <cell r="AF115">
            <v>0</v>
          </cell>
          <cell r="AI115">
            <v>2223</v>
          </cell>
          <cell r="AK115">
            <v>0</v>
          </cell>
          <cell r="AM115">
            <v>630</v>
          </cell>
          <cell r="AN115">
            <v>1</v>
          </cell>
          <cell r="AO115">
            <v>393216</v>
          </cell>
          <cell r="AQ115">
            <v>0</v>
          </cell>
          <cell r="AR115">
            <v>0</v>
          </cell>
          <cell r="AS115" t="str">
            <v>Ы</v>
          </cell>
          <cell r="AT115" t="str">
            <v>Ы</v>
          </cell>
          <cell r="AU115">
            <v>0</v>
          </cell>
          <cell r="AV115">
            <v>0</v>
          </cell>
          <cell r="AW115">
            <v>23</v>
          </cell>
          <cell r="AX115">
            <v>1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38828</v>
          </cell>
        </row>
        <row r="116">
          <cell r="A116">
            <v>2006</v>
          </cell>
          <cell r="B116">
            <v>1</v>
          </cell>
          <cell r="C116">
            <v>504</v>
          </cell>
          <cell r="D116">
            <v>20</v>
          </cell>
          <cell r="E116">
            <v>792030</v>
          </cell>
          <cell r="F116">
            <v>0</v>
          </cell>
          <cell r="G116" t="str">
            <v>Затраты по ШПЗ (неосновные)</v>
          </cell>
          <cell r="H116">
            <v>2030</v>
          </cell>
          <cell r="I116">
            <v>7920</v>
          </cell>
          <cell r="J116">
            <v>0.82</v>
          </cell>
          <cell r="K116">
            <v>1</v>
          </cell>
          <cell r="L116">
            <v>0</v>
          </cell>
          <cell r="M116">
            <v>0</v>
          </cell>
          <cell r="N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38</v>
          </cell>
          <cell r="V116">
            <v>0</v>
          </cell>
          <cell r="W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38</v>
          </cell>
          <cell r="AE116">
            <v>465000</v>
          </cell>
          <cell r="AF116">
            <v>0</v>
          </cell>
          <cell r="AI116">
            <v>2223</v>
          </cell>
          <cell r="AK116">
            <v>0</v>
          </cell>
          <cell r="AM116">
            <v>631</v>
          </cell>
          <cell r="AN116">
            <v>1</v>
          </cell>
          <cell r="AO116">
            <v>393216</v>
          </cell>
          <cell r="AQ116">
            <v>0</v>
          </cell>
          <cell r="AR116">
            <v>0</v>
          </cell>
          <cell r="AS116" t="str">
            <v>Ы</v>
          </cell>
          <cell r="AT116" t="str">
            <v>Ы</v>
          </cell>
          <cell r="AU116">
            <v>0</v>
          </cell>
          <cell r="AV116">
            <v>0</v>
          </cell>
          <cell r="AW116">
            <v>23</v>
          </cell>
          <cell r="AX116">
            <v>1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38828</v>
          </cell>
        </row>
        <row r="117">
          <cell r="A117">
            <v>2006</v>
          </cell>
          <cell r="B117">
            <v>1</v>
          </cell>
          <cell r="C117">
            <v>505</v>
          </cell>
          <cell r="D117">
            <v>20</v>
          </cell>
          <cell r="E117">
            <v>792030</v>
          </cell>
          <cell r="F117">
            <v>0</v>
          </cell>
          <cell r="G117" t="str">
            <v>Затраты по ШПЗ (неосновные)</v>
          </cell>
          <cell r="H117">
            <v>2030</v>
          </cell>
          <cell r="I117">
            <v>7920</v>
          </cell>
          <cell r="J117">
            <v>1203.19</v>
          </cell>
          <cell r="K117">
            <v>1</v>
          </cell>
          <cell r="L117">
            <v>0</v>
          </cell>
          <cell r="M117">
            <v>0</v>
          </cell>
          <cell r="N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38</v>
          </cell>
          <cell r="V117">
            <v>0</v>
          </cell>
          <cell r="W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38</v>
          </cell>
          <cell r="AE117">
            <v>503000</v>
          </cell>
          <cell r="AF117">
            <v>0</v>
          </cell>
          <cell r="AI117">
            <v>2223</v>
          </cell>
          <cell r="AK117">
            <v>0</v>
          </cell>
          <cell r="AM117">
            <v>632</v>
          </cell>
          <cell r="AN117">
            <v>1</v>
          </cell>
          <cell r="AO117">
            <v>393216</v>
          </cell>
          <cell r="AQ117">
            <v>0</v>
          </cell>
          <cell r="AR117">
            <v>0</v>
          </cell>
          <cell r="AS117" t="str">
            <v>Ы</v>
          </cell>
          <cell r="AT117" t="str">
            <v>Ы</v>
          </cell>
          <cell r="AU117">
            <v>0</v>
          </cell>
          <cell r="AV117">
            <v>0</v>
          </cell>
          <cell r="AW117">
            <v>23</v>
          </cell>
          <cell r="AX117">
            <v>1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38828</v>
          </cell>
        </row>
        <row r="118">
          <cell r="A118">
            <v>2006</v>
          </cell>
          <cell r="B118">
            <v>1</v>
          </cell>
          <cell r="C118">
            <v>506</v>
          </cell>
          <cell r="D118">
            <v>20</v>
          </cell>
          <cell r="E118">
            <v>792030</v>
          </cell>
          <cell r="F118">
            <v>0</v>
          </cell>
          <cell r="G118" t="str">
            <v>Затраты по ШПЗ (неосновные)</v>
          </cell>
          <cell r="H118">
            <v>2030</v>
          </cell>
          <cell r="I118">
            <v>7920</v>
          </cell>
          <cell r="J118">
            <v>49.59</v>
          </cell>
          <cell r="K118">
            <v>1</v>
          </cell>
          <cell r="L118">
            <v>0</v>
          </cell>
          <cell r="M118">
            <v>0</v>
          </cell>
          <cell r="N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38</v>
          </cell>
          <cell r="V118">
            <v>0</v>
          </cell>
          <cell r="W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38</v>
          </cell>
          <cell r="AE118">
            <v>504100</v>
          </cell>
          <cell r="AF118">
            <v>0</v>
          </cell>
          <cell r="AI118">
            <v>2223</v>
          </cell>
          <cell r="AK118">
            <v>0</v>
          </cell>
          <cell r="AM118">
            <v>633</v>
          </cell>
          <cell r="AN118">
            <v>1</v>
          </cell>
          <cell r="AO118">
            <v>393216</v>
          </cell>
          <cell r="AQ118">
            <v>0</v>
          </cell>
          <cell r="AR118">
            <v>0</v>
          </cell>
          <cell r="AS118" t="str">
            <v>Ы</v>
          </cell>
          <cell r="AT118" t="str">
            <v>Ы</v>
          </cell>
          <cell r="AU118">
            <v>0</v>
          </cell>
          <cell r="AV118">
            <v>0</v>
          </cell>
          <cell r="AW118">
            <v>23</v>
          </cell>
          <cell r="AX118">
            <v>1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38828</v>
          </cell>
        </row>
        <row r="119">
          <cell r="A119">
            <v>2006</v>
          </cell>
          <cell r="B119">
            <v>1</v>
          </cell>
          <cell r="C119">
            <v>507</v>
          </cell>
          <cell r="D119">
            <v>20</v>
          </cell>
          <cell r="E119">
            <v>792030</v>
          </cell>
          <cell r="F119">
            <v>0</v>
          </cell>
          <cell r="G119" t="str">
            <v>Затраты по ШПЗ (неосновные)</v>
          </cell>
          <cell r="H119">
            <v>2030</v>
          </cell>
          <cell r="I119">
            <v>7920</v>
          </cell>
          <cell r="J119">
            <v>19.5</v>
          </cell>
          <cell r="K119">
            <v>1</v>
          </cell>
          <cell r="L119">
            <v>0</v>
          </cell>
          <cell r="M119">
            <v>0</v>
          </cell>
          <cell r="N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38</v>
          </cell>
          <cell r="V119">
            <v>0</v>
          </cell>
          <cell r="W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38</v>
          </cell>
          <cell r="AE119">
            <v>504200</v>
          </cell>
          <cell r="AF119">
            <v>0</v>
          </cell>
          <cell r="AI119">
            <v>2223</v>
          </cell>
          <cell r="AK119">
            <v>0</v>
          </cell>
          <cell r="AM119">
            <v>634</v>
          </cell>
          <cell r="AN119">
            <v>1</v>
          </cell>
          <cell r="AO119">
            <v>393216</v>
          </cell>
          <cell r="AQ119">
            <v>0</v>
          </cell>
          <cell r="AR119">
            <v>0</v>
          </cell>
          <cell r="AS119" t="str">
            <v>Ы</v>
          </cell>
          <cell r="AT119" t="str">
            <v>Ы</v>
          </cell>
          <cell r="AU119">
            <v>0</v>
          </cell>
          <cell r="AV119">
            <v>0</v>
          </cell>
          <cell r="AW119">
            <v>23</v>
          </cell>
          <cell r="AX119">
            <v>1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38828</v>
          </cell>
        </row>
        <row r="120">
          <cell r="A120">
            <v>2006</v>
          </cell>
          <cell r="B120">
            <v>1</v>
          </cell>
          <cell r="C120">
            <v>508</v>
          </cell>
          <cell r="D120">
            <v>20</v>
          </cell>
          <cell r="E120">
            <v>792030</v>
          </cell>
          <cell r="F120">
            <v>0</v>
          </cell>
          <cell r="G120" t="str">
            <v>Затраты по ШПЗ (неосновные)</v>
          </cell>
          <cell r="H120">
            <v>2030</v>
          </cell>
          <cell r="I120">
            <v>7920</v>
          </cell>
          <cell r="J120">
            <v>2.4900000000000002</v>
          </cell>
          <cell r="K120">
            <v>1</v>
          </cell>
          <cell r="L120">
            <v>0</v>
          </cell>
          <cell r="M120">
            <v>0</v>
          </cell>
          <cell r="N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38</v>
          </cell>
          <cell r="V120">
            <v>0</v>
          </cell>
          <cell r="W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38</v>
          </cell>
          <cell r="AE120">
            <v>504400</v>
          </cell>
          <cell r="AF120">
            <v>0</v>
          </cell>
          <cell r="AI120">
            <v>2223</v>
          </cell>
          <cell r="AK120">
            <v>0</v>
          </cell>
          <cell r="AM120">
            <v>635</v>
          </cell>
          <cell r="AN120">
            <v>1</v>
          </cell>
          <cell r="AO120">
            <v>393216</v>
          </cell>
          <cell r="AQ120">
            <v>0</v>
          </cell>
          <cell r="AR120">
            <v>0</v>
          </cell>
          <cell r="AS120" t="str">
            <v>Ы</v>
          </cell>
          <cell r="AT120" t="str">
            <v>Ы</v>
          </cell>
          <cell r="AU120">
            <v>0</v>
          </cell>
          <cell r="AV120">
            <v>0</v>
          </cell>
          <cell r="AW120">
            <v>23</v>
          </cell>
          <cell r="AX120">
            <v>1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38828</v>
          </cell>
        </row>
        <row r="121">
          <cell r="A121">
            <v>2006</v>
          </cell>
          <cell r="B121">
            <v>1</v>
          </cell>
          <cell r="C121">
            <v>509</v>
          </cell>
          <cell r="D121">
            <v>20</v>
          </cell>
          <cell r="E121">
            <v>792030</v>
          </cell>
          <cell r="F121">
            <v>0</v>
          </cell>
          <cell r="G121" t="str">
            <v>Затраты по ШПЗ (неосновные)</v>
          </cell>
          <cell r="H121">
            <v>2030</v>
          </cell>
          <cell r="I121">
            <v>7920</v>
          </cell>
          <cell r="J121">
            <v>15.42</v>
          </cell>
          <cell r="K121">
            <v>1</v>
          </cell>
          <cell r="L121">
            <v>0</v>
          </cell>
          <cell r="M121">
            <v>0</v>
          </cell>
          <cell r="N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38</v>
          </cell>
          <cell r="V121">
            <v>0</v>
          </cell>
          <cell r="W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38</v>
          </cell>
          <cell r="AE121">
            <v>505100</v>
          </cell>
          <cell r="AF121">
            <v>0</v>
          </cell>
          <cell r="AI121">
            <v>2223</v>
          </cell>
          <cell r="AK121">
            <v>0</v>
          </cell>
          <cell r="AM121">
            <v>636</v>
          </cell>
          <cell r="AN121">
            <v>1</v>
          </cell>
          <cell r="AO121">
            <v>393216</v>
          </cell>
          <cell r="AQ121">
            <v>0</v>
          </cell>
          <cell r="AR121">
            <v>0</v>
          </cell>
          <cell r="AS121" t="str">
            <v>Ы</v>
          </cell>
          <cell r="AT121" t="str">
            <v>Ы</v>
          </cell>
          <cell r="AU121">
            <v>0</v>
          </cell>
          <cell r="AV121">
            <v>0</v>
          </cell>
          <cell r="AW121">
            <v>23</v>
          </cell>
          <cell r="AX121">
            <v>1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38828</v>
          </cell>
        </row>
        <row r="122">
          <cell r="A122">
            <v>2006</v>
          </cell>
          <cell r="B122">
            <v>1</v>
          </cell>
          <cell r="C122">
            <v>510</v>
          </cell>
          <cell r="D122">
            <v>20</v>
          </cell>
          <cell r="E122">
            <v>792030</v>
          </cell>
          <cell r="F122">
            <v>0</v>
          </cell>
          <cell r="G122" t="str">
            <v>Затраты по ШПЗ (неосновные)</v>
          </cell>
          <cell r="H122">
            <v>2030</v>
          </cell>
          <cell r="I122">
            <v>7920</v>
          </cell>
          <cell r="J122">
            <v>10.41</v>
          </cell>
          <cell r="K122">
            <v>1</v>
          </cell>
          <cell r="L122">
            <v>0</v>
          </cell>
          <cell r="M122">
            <v>0</v>
          </cell>
          <cell r="N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38</v>
          </cell>
          <cell r="V122">
            <v>0</v>
          </cell>
          <cell r="W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38</v>
          </cell>
          <cell r="AE122">
            <v>505200</v>
          </cell>
          <cell r="AF122">
            <v>0</v>
          </cell>
          <cell r="AI122">
            <v>2223</v>
          </cell>
          <cell r="AK122">
            <v>0</v>
          </cell>
          <cell r="AM122">
            <v>637</v>
          </cell>
          <cell r="AN122">
            <v>1</v>
          </cell>
          <cell r="AO122">
            <v>393216</v>
          </cell>
          <cell r="AQ122">
            <v>0</v>
          </cell>
          <cell r="AR122">
            <v>0</v>
          </cell>
          <cell r="AS122" t="str">
            <v>Ы</v>
          </cell>
          <cell r="AT122" t="str">
            <v>Ы</v>
          </cell>
          <cell r="AU122">
            <v>0</v>
          </cell>
          <cell r="AV122">
            <v>0</v>
          </cell>
          <cell r="AW122">
            <v>23</v>
          </cell>
          <cell r="AX122">
            <v>1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38828</v>
          </cell>
        </row>
        <row r="123">
          <cell r="A123">
            <v>2006</v>
          </cell>
          <cell r="B123">
            <v>1</v>
          </cell>
          <cell r="C123">
            <v>511</v>
          </cell>
          <cell r="D123">
            <v>20</v>
          </cell>
          <cell r="E123">
            <v>792030</v>
          </cell>
          <cell r="F123">
            <v>0</v>
          </cell>
          <cell r="G123" t="str">
            <v>Затраты по ШПЗ (неосновные)</v>
          </cell>
          <cell r="H123">
            <v>2030</v>
          </cell>
          <cell r="I123">
            <v>7920</v>
          </cell>
          <cell r="J123">
            <v>0.95</v>
          </cell>
          <cell r="K123">
            <v>1</v>
          </cell>
          <cell r="L123">
            <v>0</v>
          </cell>
          <cell r="M123">
            <v>0</v>
          </cell>
          <cell r="N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38</v>
          </cell>
          <cell r="V123">
            <v>0</v>
          </cell>
          <cell r="W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38</v>
          </cell>
          <cell r="AE123">
            <v>505300</v>
          </cell>
          <cell r="AF123">
            <v>0</v>
          </cell>
          <cell r="AI123">
            <v>2223</v>
          </cell>
          <cell r="AK123">
            <v>0</v>
          </cell>
          <cell r="AM123">
            <v>638</v>
          </cell>
          <cell r="AN123">
            <v>1</v>
          </cell>
          <cell r="AO123">
            <v>393216</v>
          </cell>
          <cell r="AQ123">
            <v>0</v>
          </cell>
          <cell r="AR123">
            <v>0</v>
          </cell>
          <cell r="AS123" t="str">
            <v>Ы</v>
          </cell>
          <cell r="AT123" t="str">
            <v>Ы</v>
          </cell>
          <cell r="AU123">
            <v>0</v>
          </cell>
          <cell r="AV123">
            <v>0</v>
          </cell>
          <cell r="AW123">
            <v>23</v>
          </cell>
          <cell r="AX123">
            <v>1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38828</v>
          </cell>
        </row>
        <row r="124">
          <cell r="A124">
            <v>2006</v>
          </cell>
          <cell r="B124">
            <v>1</v>
          </cell>
          <cell r="C124">
            <v>512</v>
          </cell>
          <cell r="D124">
            <v>20</v>
          </cell>
          <cell r="E124">
            <v>792030</v>
          </cell>
          <cell r="F124">
            <v>0</v>
          </cell>
          <cell r="G124" t="str">
            <v>Затраты по ШПЗ (неосновные)</v>
          </cell>
          <cell r="H124">
            <v>2030</v>
          </cell>
          <cell r="I124">
            <v>7920</v>
          </cell>
          <cell r="J124">
            <v>941.68</v>
          </cell>
          <cell r="K124">
            <v>1</v>
          </cell>
          <cell r="L124">
            <v>0</v>
          </cell>
          <cell r="M124">
            <v>0</v>
          </cell>
          <cell r="N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38</v>
          </cell>
          <cell r="V124">
            <v>0</v>
          </cell>
          <cell r="W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38</v>
          </cell>
          <cell r="AE124">
            <v>510100</v>
          </cell>
          <cell r="AF124">
            <v>0</v>
          </cell>
          <cell r="AI124">
            <v>2223</v>
          </cell>
          <cell r="AK124">
            <v>0</v>
          </cell>
          <cell r="AM124">
            <v>639</v>
          </cell>
          <cell r="AN124">
            <v>1</v>
          </cell>
          <cell r="AO124">
            <v>393216</v>
          </cell>
          <cell r="AQ124">
            <v>0</v>
          </cell>
          <cell r="AR124">
            <v>0</v>
          </cell>
          <cell r="AS124" t="str">
            <v>Ы</v>
          </cell>
          <cell r="AT124" t="str">
            <v>Ы</v>
          </cell>
          <cell r="AU124">
            <v>0</v>
          </cell>
          <cell r="AV124">
            <v>0</v>
          </cell>
          <cell r="AW124">
            <v>23</v>
          </cell>
          <cell r="AX124">
            <v>1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38828</v>
          </cell>
        </row>
        <row r="125">
          <cell r="A125">
            <v>2006</v>
          </cell>
          <cell r="B125">
            <v>1</v>
          </cell>
          <cell r="C125">
            <v>513</v>
          </cell>
          <cell r="D125">
            <v>20</v>
          </cell>
          <cell r="E125">
            <v>792030</v>
          </cell>
          <cell r="F125">
            <v>0</v>
          </cell>
          <cell r="G125" t="str">
            <v>Затраты по ШПЗ (неосновные)</v>
          </cell>
          <cell r="H125">
            <v>2030</v>
          </cell>
          <cell r="I125">
            <v>7920</v>
          </cell>
          <cell r="J125">
            <v>2.16</v>
          </cell>
          <cell r="K125">
            <v>1</v>
          </cell>
          <cell r="L125">
            <v>0</v>
          </cell>
          <cell r="M125">
            <v>0</v>
          </cell>
          <cell r="N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38</v>
          </cell>
          <cell r="V125">
            <v>0</v>
          </cell>
          <cell r="W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38</v>
          </cell>
          <cell r="AE125">
            <v>510200</v>
          </cell>
          <cell r="AF125">
            <v>0</v>
          </cell>
          <cell r="AI125">
            <v>2223</v>
          </cell>
          <cell r="AK125">
            <v>0</v>
          </cell>
          <cell r="AM125">
            <v>640</v>
          </cell>
          <cell r="AN125">
            <v>1</v>
          </cell>
          <cell r="AO125">
            <v>393216</v>
          </cell>
          <cell r="AQ125">
            <v>0</v>
          </cell>
          <cell r="AR125">
            <v>0</v>
          </cell>
          <cell r="AS125" t="str">
            <v>Ы</v>
          </cell>
          <cell r="AT125" t="str">
            <v>Ы</v>
          </cell>
          <cell r="AU125">
            <v>0</v>
          </cell>
          <cell r="AV125">
            <v>0</v>
          </cell>
          <cell r="AW125">
            <v>23</v>
          </cell>
          <cell r="AX125">
            <v>1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38828</v>
          </cell>
        </row>
        <row r="126">
          <cell r="A126">
            <v>2006</v>
          </cell>
          <cell r="B126">
            <v>1</v>
          </cell>
          <cell r="C126">
            <v>514</v>
          </cell>
          <cell r="D126">
            <v>20</v>
          </cell>
          <cell r="E126">
            <v>792030</v>
          </cell>
          <cell r="F126">
            <v>0</v>
          </cell>
          <cell r="G126" t="str">
            <v>Затраты по ШПЗ (неосновные)</v>
          </cell>
          <cell r="H126">
            <v>2030</v>
          </cell>
          <cell r="I126">
            <v>7920</v>
          </cell>
          <cell r="J126">
            <v>14.99</v>
          </cell>
          <cell r="K126">
            <v>1</v>
          </cell>
          <cell r="L126">
            <v>0</v>
          </cell>
          <cell r="M126">
            <v>0</v>
          </cell>
          <cell r="N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38</v>
          </cell>
          <cell r="V126">
            <v>0</v>
          </cell>
          <cell r="W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38</v>
          </cell>
          <cell r="AE126">
            <v>510300</v>
          </cell>
          <cell r="AF126">
            <v>0</v>
          </cell>
          <cell r="AI126">
            <v>2223</v>
          </cell>
          <cell r="AK126">
            <v>0</v>
          </cell>
          <cell r="AM126">
            <v>641</v>
          </cell>
          <cell r="AN126">
            <v>1</v>
          </cell>
          <cell r="AO126">
            <v>393216</v>
          </cell>
          <cell r="AQ126">
            <v>0</v>
          </cell>
          <cell r="AR126">
            <v>0</v>
          </cell>
          <cell r="AS126" t="str">
            <v>Ы</v>
          </cell>
          <cell r="AT126" t="str">
            <v>Ы</v>
          </cell>
          <cell r="AU126">
            <v>0</v>
          </cell>
          <cell r="AV126">
            <v>0</v>
          </cell>
          <cell r="AW126">
            <v>23</v>
          </cell>
          <cell r="AX126">
            <v>1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38828</v>
          </cell>
        </row>
        <row r="127">
          <cell r="A127">
            <v>2006</v>
          </cell>
          <cell r="B127">
            <v>1</v>
          </cell>
          <cell r="C127">
            <v>515</v>
          </cell>
          <cell r="D127">
            <v>20</v>
          </cell>
          <cell r="E127">
            <v>792030</v>
          </cell>
          <cell r="F127">
            <v>0</v>
          </cell>
          <cell r="G127" t="str">
            <v>Затраты по ШПЗ (неосновные)</v>
          </cell>
          <cell r="H127">
            <v>2030</v>
          </cell>
          <cell r="I127">
            <v>7920</v>
          </cell>
          <cell r="J127">
            <v>20.69</v>
          </cell>
          <cell r="K127">
            <v>1</v>
          </cell>
          <cell r="L127">
            <v>0</v>
          </cell>
          <cell r="M127">
            <v>0</v>
          </cell>
          <cell r="N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38</v>
          </cell>
          <cell r="V127">
            <v>0</v>
          </cell>
          <cell r="W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38</v>
          </cell>
          <cell r="AE127">
            <v>510400</v>
          </cell>
          <cell r="AF127">
            <v>0</v>
          </cell>
          <cell r="AI127">
            <v>2223</v>
          </cell>
          <cell r="AK127">
            <v>0</v>
          </cell>
          <cell r="AM127">
            <v>642</v>
          </cell>
          <cell r="AN127">
            <v>1</v>
          </cell>
          <cell r="AO127">
            <v>393216</v>
          </cell>
          <cell r="AQ127">
            <v>0</v>
          </cell>
          <cell r="AR127">
            <v>0</v>
          </cell>
          <cell r="AS127" t="str">
            <v>Ы</v>
          </cell>
          <cell r="AT127" t="str">
            <v>Ы</v>
          </cell>
          <cell r="AU127">
            <v>0</v>
          </cell>
          <cell r="AV127">
            <v>0</v>
          </cell>
          <cell r="AW127">
            <v>23</v>
          </cell>
          <cell r="AX127">
            <v>1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38828</v>
          </cell>
        </row>
        <row r="128">
          <cell r="A128">
            <v>2006</v>
          </cell>
          <cell r="B128">
            <v>1</v>
          </cell>
          <cell r="C128">
            <v>516</v>
          </cell>
          <cell r="D128">
            <v>20</v>
          </cell>
          <cell r="E128">
            <v>792030</v>
          </cell>
          <cell r="F128">
            <v>0</v>
          </cell>
          <cell r="G128" t="str">
            <v>Затраты по ШПЗ (неосновные)</v>
          </cell>
          <cell r="H128">
            <v>2030</v>
          </cell>
          <cell r="I128">
            <v>7920</v>
          </cell>
          <cell r="J128">
            <v>916.09</v>
          </cell>
          <cell r="K128">
            <v>1</v>
          </cell>
          <cell r="L128">
            <v>0</v>
          </cell>
          <cell r="M128">
            <v>0</v>
          </cell>
          <cell r="N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38</v>
          </cell>
          <cell r="V128">
            <v>0</v>
          </cell>
          <cell r="W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38</v>
          </cell>
          <cell r="AE128">
            <v>510600</v>
          </cell>
          <cell r="AF128">
            <v>0</v>
          </cell>
          <cell r="AI128">
            <v>2223</v>
          </cell>
          <cell r="AK128">
            <v>0</v>
          </cell>
          <cell r="AM128">
            <v>643</v>
          </cell>
          <cell r="AN128">
            <v>1</v>
          </cell>
          <cell r="AO128">
            <v>393216</v>
          </cell>
          <cell r="AQ128">
            <v>0</v>
          </cell>
          <cell r="AR128">
            <v>0</v>
          </cell>
          <cell r="AS128" t="str">
            <v>Ы</v>
          </cell>
          <cell r="AT128" t="str">
            <v>Ы</v>
          </cell>
          <cell r="AU128">
            <v>0</v>
          </cell>
          <cell r="AV128">
            <v>0</v>
          </cell>
          <cell r="AW128">
            <v>23</v>
          </cell>
          <cell r="AX128">
            <v>1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38828</v>
          </cell>
        </row>
        <row r="129">
          <cell r="A129">
            <v>2006</v>
          </cell>
          <cell r="B129">
            <v>1</v>
          </cell>
          <cell r="C129">
            <v>517</v>
          </cell>
          <cell r="D129">
            <v>20</v>
          </cell>
          <cell r="E129">
            <v>792030</v>
          </cell>
          <cell r="F129">
            <v>0</v>
          </cell>
          <cell r="G129" t="str">
            <v>Затраты по ШПЗ (неосновные)</v>
          </cell>
          <cell r="H129">
            <v>2030</v>
          </cell>
          <cell r="I129">
            <v>7920</v>
          </cell>
          <cell r="J129">
            <v>17.09</v>
          </cell>
          <cell r="K129">
            <v>1</v>
          </cell>
          <cell r="L129">
            <v>0</v>
          </cell>
          <cell r="M129">
            <v>0</v>
          </cell>
          <cell r="N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38</v>
          </cell>
          <cell r="V129">
            <v>0</v>
          </cell>
          <cell r="W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38</v>
          </cell>
          <cell r="AE129">
            <v>513600</v>
          </cell>
          <cell r="AF129">
            <v>0</v>
          </cell>
          <cell r="AI129">
            <v>2223</v>
          </cell>
          <cell r="AK129">
            <v>0</v>
          </cell>
          <cell r="AM129">
            <v>644</v>
          </cell>
          <cell r="AN129">
            <v>1</v>
          </cell>
          <cell r="AO129">
            <v>393216</v>
          </cell>
          <cell r="AQ129">
            <v>0</v>
          </cell>
          <cell r="AR129">
            <v>0</v>
          </cell>
          <cell r="AS129" t="str">
            <v>Ы</v>
          </cell>
          <cell r="AT129" t="str">
            <v>Ы</v>
          </cell>
          <cell r="AU129">
            <v>0</v>
          </cell>
          <cell r="AV129">
            <v>0</v>
          </cell>
          <cell r="AW129">
            <v>23</v>
          </cell>
          <cell r="AX129">
            <v>1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38828</v>
          </cell>
        </row>
        <row r="130">
          <cell r="A130">
            <v>2006</v>
          </cell>
          <cell r="B130">
            <v>2</v>
          </cell>
          <cell r="C130">
            <v>1</v>
          </cell>
          <cell r="D130">
            <v>21</v>
          </cell>
          <cell r="E130">
            <v>792030</v>
          </cell>
          <cell r="F130">
            <v>0</v>
          </cell>
          <cell r="G130" t="str">
            <v>Затраты по ШПЗ (неосновные)</v>
          </cell>
          <cell r="H130">
            <v>2030</v>
          </cell>
          <cell r="I130">
            <v>7920</v>
          </cell>
          <cell r="J130">
            <v>255</v>
          </cell>
          <cell r="K130">
            <v>1</v>
          </cell>
          <cell r="L130">
            <v>0</v>
          </cell>
          <cell r="M130">
            <v>0</v>
          </cell>
          <cell r="N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31</v>
          </cell>
          <cell r="V130">
            <v>0</v>
          </cell>
          <cell r="W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31</v>
          </cell>
          <cell r="AE130">
            <v>110000</v>
          </cell>
          <cell r="AF130">
            <v>0</v>
          </cell>
          <cell r="AI130">
            <v>2251</v>
          </cell>
          <cell r="AK130">
            <v>0</v>
          </cell>
          <cell r="AM130">
            <v>130</v>
          </cell>
          <cell r="AN130">
            <v>1</v>
          </cell>
          <cell r="AO130">
            <v>393216</v>
          </cell>
          <cell r="AQ130">
            <v>0</v>
          </cell>
          <cell r="AR130">
            <v>0</v>
          </cell>
          <cell r="AS130" t="str">
            <v>Ы</v>
          </cell>
          <cell r="AT130" t="str">
            <v>Ы</v>
          </cell>
          <cell r="AU130">
            <v>0</v>
          </cell>
          <cell r="AV130">
            <v>0</v>
          </cell>
          <cell r="AW130">
            <v>23</v>
          </cell>
          <cell r="AX130">
            <v>1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38828</v>
          </cell>
        </row>
        <row r="131">
          <cell r="A131">
            <v>2006</v>
          </cell>
          <cell r="B131">
            <v>2</v>
          </cell>
          <cell r="C131">
            <v>2</v>
          </cell>
          <cell r="D131">
            <v>21</v>
          </cell>
          <cell r="E131">
            <v>792030</v>
          </cell>
          <cell r="F131">
            <v>0</v>
          </cell>
          <cell r="G131" t="str">
            <v>Затраты по ШПЗ (неосновные)</v>
          </cell>
          <cell r="H131">
            <v>2030</v>
          </cell>
          <cell r="I131">
            <v>7920</v>
          </cell>
          <cell r="J131">
            <v>1000</v>
          </cell>
          <cell r="K131">
            <v>1</v>
          </cell>
          <cell r="L131">
            <v>0</v>
          </cell>
          <cell r="M131">
            <v>0</v>
          </cell>
          <cell r="N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31</v>
          </cell>
          <cell r="V131">
            <v>0</v>
          </cell>
          <cell r="W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31</v>
          </cell>
          <cell r="AE131">
            <v>114020</v>
          </cell>
          <cell r="AF131">
            <v>0</v>
          </cell>
          <cell r="AI131">
            <v>2251</v>
          </cell>
          <cell r="AK131">
            <v>0</v>
          </cell>
          <cell r="AM131">
            <v>131</v>
          </cell>
          <cell r="AN131">
            <v>1</v>
          </cell>
          <cell r="AO131">
            <v>393216</v>
          </cell>
          <cell r="AQ131">
            <v>0</v>
          </cell>
          <cell r="AR131">
            <v>0</v>
          </cell>
          <cell r="AS131" t="str">
            <v>Ы</v>
          </cell>
          <cell r="AT131" t="str">
            <v>Ы</v>
          </cell>
          <cell r="AU131">
            <v>0</v>
          </cell>
          <cell r="AV131">
            <v>0</v>
          </cell>
          <cell r="AW131">
            <v>23</v>
          </cell>
          <cell r="AX131">
            <v>1</v>
          </cell>
          <cell r="AY131">
            <v>0</v>
          </cell>
          <cell r="AZ131">
            <v>0</v>
          </cell>
          <cell r="BA131">
            <v>0</v>
          </cell>
          <cell r="BB131">
            <v>0</v>
          </cell>
          <cell r="BC131">
            <v>38828</v>
          </cell>
        </row>
        <row r="132">
          <cell r="A132">
            <v>2006</v>
          </cell>
          <cell r="B132">
            <v>2</v>
          </cell>
          <cell r="C132">
            <v>3</v>
          </cell>
          <cell r="D132">
            <v>21</v>
          </cell>
          <cell r="E132">
            <v>792030</v>
          </cell>
          <cell r="F132">
            <v>0</v>
          </cell>
          <cell r="G132" t="str">
            <v>Затраты по ШПЗ (неосновные)</v>
          </cell>
          <cell r="H132">
            <v>2030</v>
          </cell>
          <cell r="I132">
            <v>7920</v>
          </cell>
          <cell r="J132">
            <v>1000</v>
          </cell>
          <cell r="K132">
            <v>1</v>
          </cell>
          <cell r="L132">
            <v>0</v>
          </cell>
          <cell r="M132">
            <v>0</v>
          </cell>
          <cell r="N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31</v>
          </cell>
          <cell r="V132">
            <v>0</v>
          </cell>
          <cell r="W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31</v>
          </cell>
          <cell r="AE132">
            <v>135000</v>
          </cell>
          <cell r="AF132">
            <v>0</v>
          </cell>
          <cell r="AI132">
            <v>2251</v>
          </cell>
          <cell r="AK132">
            <v>0</v>
          </cell>
          <cell r="AM132">
            <v>132</v>
          </cell>
          <cell r="AN132">
            <v>1</v>
          </cell>
          <cell r="AO132">
            <v>393216</v>
          </cell>
          <cell r="AQ132">
            <v>0</v>
          </cell>
          <cell r="AR132">
            <v>0</v>
          </cell>
          <cell r="AS132" t="str">
            <v>Ы</v>
          </cell>
          <cell r="AT132" t="str">
            <v>Ы</v>
          </cell>
          <cell r="AU132">
            <v>0</v>
          </cell>
          <cell r="AV132">
            <v>0</v>
          </cell>
          <cell r="AW132">
            <v>23</v>
          </cell>
          <cell r="AX132">
            <v>1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38828</v>
          </cell>
        </row>
        <row r="133">
          <cell r="A133">
            <v>2006</v>
          </cell>
          <cell r="B133">
            <v>2</v>
          </cell>
          <cell r="C133">
            <v>4</v>
          </cell>
          <cell r="D133">
            <v>21</v>
          </cell>
          <cell r="E133">
            <v>792030</v>
          </cell>
          <cell r="F133">
            <v>0</v>
          </cell>
          <cell r="G133" t="str">
            <v>Затраты по ШПЗ (неосновные)</v>
          </cell>
          <cell r="H133">
            <v>2030</v>
          </cell>
          <cell r="I133">
            <v>7920</v>
          </cell>
          <cell r="J133">
            <v>48000</v>
          </cell>
          <cell r="K133">
            <v>1</v>
          </cell>
          <cell r="L133">
            <v>0</v>
          </cell>
          <cell r="M133">
            <v>0</v>
          </cell>
          <cell r="N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31</v>
          </cell>
          <cell r="V133">
            <v>0</v>
          </cell>
          <cell r="W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31</v>
          </cell>
          <cell r="AE133">
            <v>151000</v>
          </cell>
          <cell r="AF133">
            <v>0</v>
          </cell>
          <cell r="AI133">
            <v>2251</v>
          </cell>
          <cell r="AK133">
            <v>0</v>
          </cell>
          <cell r="AM133">
            <v>133</v>
          </cell>
          <cell r="AN133">
            <v>1</v>
          </cell>
          <cell r="AO133">
            <v>393216</v>
          </cell>
          <cell r="AQ133">
            <v>0</v>
          </cell>
          <cell r="AR133">
            <v>0</v>
          </cell>
          <cell r="AS133" t="str">
            <v>Ы</v>
          </cell>
          <cell r="AT133" t="str">
            <v>Ы</v>
          </cell>
          <cell r="AU133">
            <v>0</v>
          </cell>
          <cell r="AV133">
            <v>0</v>
          </cell>
          <cell r="AW133">
            <v>23</v>
          </cell>
          <cell r="AX133">
            <v>1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38828</v>
          </cell>
        </row>
        <row r="134">
          <cell r="A134">
            <v>2006</v>
          </cell>
          <cell r="B134">
            <v>2</v>
          </cell>
          <cell r="C134">
            <v>5</v>
          </cell>
          <cell r="D134">
            <v>21</v>
          </cell>
          <cell r="E134">
            <v>792030</v>
          </cell>
          <cell r="F134">
            <v>0</v>
          </cell>
          <cell r="G134" t="str">
            <v>Затраты по ШПЗ (неосновные)</v>
          </cell>
          <cell r="H134">
            <v>2030</v>
          </cell>
          <cell r="I134">
            <v>7920</v>
          </cell>
          <cell r="J134">
            <v>22000</v>
          </cell>
          <cell r="K134">
            <v>1</v>
          </cell>
          <cell r="L134">
            <v>0</v>
          </cell>
          <cell r="M134">
            <v>0</v>
          </cell>
          <cell r="N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31</v>
          </cell>
          <cell r="V134">
            <v>0</v>
          </cell>
          <cell r="W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31</v>
          </cell>
          <cell r="AE134">
            <v>152000</v>
          </cell>
          <cell r="AF134">
            <v>0</v>
          </cell>
          <cell r="AI134">
            <v>2251</v>
          </cell>
          <cell r="AK134">
            <v>0</v>
          </cell>
          <cell r="AM134">
            <v>134</v>
          </cell>
          <cell r="AN134">
            <v>1</v>
          </cell>
          <cell r="AO134">
            <v>393216</v>
          </cell>
          <cell r="AQ134">
            <v>0</v>
          </cell>
          <cell r="AR134">
            <v>0</v>
          </cell>
          <cell r="AS134" t="str">
            <v>Ы</v>
          </cell>
          <cell r="AT134" t="str">
            <v>Ы</v>
          </cell>
          <cell r="AU134">
            <v>0</v>
          </cell>
          <cell r="AV134">
            <v>0</v>
          </cell>
          <cell r="AW134">
            <v>23</v>
          </cell>
          <cell r="AX134">
            <v>1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38828</v>
          </cell>
        </row>
        <row r="135">
          <cell r="A135">
            <v>2006</v>
          </cell>
          <cell r="B135">
            <v>2</v>
          </cell>
          <cell r="C135">
            <v>6</v>
          </cell>
          <cell r="D135">
            <v>21</v>
          </cell>
          <cell r="E135">
            <v>792030</v>
          </cell>
          <cell r="F135">
            <v>0</v>
          </cell>
          <cell r="G135" t="str">
            <v>Затраты по ШПЗ (неосновные)</v>
          </cell>
          <cell r="H135">
            <v>2030</v>
          </cell>
          <cell r="I135">
            <v>7920</v>
          </cell>
          <cell r="J135">
            <v>8000</v>
          </cell>
          <cell r="K135">
            <v>1</v>
          </cell>
          <cell r="L135">
            <v>0</v>
          </cell>
          <cell r="M135">
            <v>0</v>
          </cell>
          <cell r="N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31</v>
          </cell>
          <cell r="V135">
            <v>0</v>
          </cell>
          <cell r="W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31</v>
          </cell>
          <cell r="AE135">
            <v>501102</v>
          </cell>
          <cell r="AF135">
            <v>0</v>
          </cell>
          <cell r="AI135">
            <v>2251</v>
          </cell>
          <cell r="AK135">
            <v>0</v>
          </cell>
          <cell r="AM135">
            <v>135</v>
          </cell>
          <cell r="AN135">
            <v>1</v>
          </cell>
          <cell r="AO135">
            <v>393216</v>
          </cell>
          <cell r="AQ135">
            <v>0</v>
          </cell>
          <cell r="AR135">
            <v>0</v>
          </cell>
          <cell r="AS135" t="str">
            <v>Ы</v>
          </cell>
          <cell r="AT135" t="str">
            <v>Ы</v>
          </cell>
          <cell r="AU135">
            <v>0</v>
          </cell>
          <cell r="AV135">
            <v>0</v>
          </cell>
          <cell r="AW135">
            <v>23</v>
          </cell>
          <cell r="AX135">
            <v>1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38828</v>
          </cell>
        </row>
        <row r="136">
          <cell r="A136">
            <v>2006</v>
          </cell>
          <cell r="B136">
            <v>2</v>
          </cell>
          <cell r="C136">
            <v>7</v>
          </cell>
          <cell r="D136">
            <v>21</v>
          </cell>
          <cell r="E136">
            <v>792030</v>
          </cell>
          <cell r="F136">
            <v>0</v>
          </cell>
          <cell r="G136" t="str">
            <v>Затраты по ШПЗ (неосновные)</v>
          </cell>
          <cell r="H136">
            <v>2030</v>
          </cell>
          <cell r="I136">
            <v>7920</v>
          </cell>
          <cell r="J136">
            <v>8000</v>
          </cell>
          <cell r="K136">
            <v>1</v>
          </cell>
          <cell r="L136">
            <v>0</v>
          </cell>
          <cell r="M136">
            <v>0</v>
          </cell>
          <cell r="N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31</v>
          </cell>
          <cell r="V136">
            <v>0</v>
          </cell>
          <cell r="W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31</v>
          </cell>
          <cell r="AE136">
            <v>510100</v>
          </cell>
          <cell r="AF136">
            <v>0</v>
          </cell>
          <cell r="AI136">
            <v>2251</v>
          </cell>
          <cell r="AK136">
            <v>0</v>
          </cell>
          <cell r="AM136">
            <v>136</v>
          </cell>
          <cell r="AN136">
            <v>1</v>
          </cell>
          <cell r="AO136">
            <v>393216</v>
          </cell>
          <cell r="AQ136">
            <v>0</v>
          </cell>
          <cell r="AR136">
            <v>0</v>
          </cell>
          <cell r="AS136" t="str">
            <v>Ы</v>
          </cell>
          <cell r="AT136" t="str">
            <v>Ы</v>
          </cell>
          <cell r="AU136">
            <v>0</v>
          </cell>
          <cell r="AV136">
            <v>0</v>
          </cell>
          <cell r="AW136">
            <v>23</v>
          </cell>
          <cell r="AX136">
            <v>1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38828</v>
          </cell>
        </row>
        <row r="137">
          <cell r="A137">
            <v>2006</v>
          </cell>
          <cell r="B137">
            <v>2</v>
          </cell>
          <cell r="C137">
            <v>84</v>
          </cell>
          <cell r="D137">
            <v>21</v>
          </cell>
          <cell r="E137">
            <v>792030</v>
          </cell>
          <cell r="F137">
            <v>0</v>
          </cell>
          <cell r="G137" t="str">
            <v>Затраты по ШПЗ (неосновные)</v>
          </cell>
          <cell r="H137">
            <v>2030</v>
          </cell>
          <cell r="I137">
            <v>7920</v>
          </cell>
          <cell r="J137">
            <v>33.85</v>
          </cell>
          <cell r="K137">
            <v>1</v>
          </cell>
          <cell r="L137">
            <v>0</v>
          </cell>
          <cell r="M137">
            <v>0</v>
          </cell>
          <cell r="N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32</v>
          </cell>
          <cell r="V137">
            <v>0</v>
          </cell>
          <cell r="W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32</v>
          </cell>
          <cell r="AE137">
            <v>110000</v>
          </cell>
          <cell r="AF137">
            <v>0</v>
          </cell>
          <cell r="AI137">
            <v>2251</v>
          </cell>
          <cell r="AK137">
            <v>0</v>
          </cell>
          <cell r="AM137">
            <v>213</v>
          </cell>
          <cell r="AN137">
            <v>1</v>
          </cell>
          <cell r="AO137">
            <v>393216</v>
          </cell>
          <cell r="AQ137">
            <v>0</v>
          </cell>
          <cell r="AR137">
            <v>0</v>
          </cell>
          <cell r="AS137" t="str">
            <v>Ы</v>
          </cell>
          <cell r="AT137" t="str">
            <v>Ы</v>
          </cell>
          <cell r="AU137">
            <v>0</v>
          </cell>
          <cell r="AV137">
            <v>0</v>
          </cell>
          <cell r="AW137">
            <v>23</v>
          </cell>
          <cell r="AX137">
            <v>1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38828</v>
          </cell>
        </row>
        <row r="138">
          <cell r="A138">
            <v>2006</v>
          </cell>
          <cell r="B138">
            <v>2</v>
          </cell>
          <cell r="C138">
            <v>85</v>
          </cell>
          <cell r="D138">
            <v>21</v>
          </cell>
          <cell r="E138">
            <v>792030</v>
          </cell>
          <cell r="F138">
            <v>0</v>
          </cell>
          <cell r="G138" t="str">
            <v>Затраты по ШПЗ (неосновные)</v>
          </cell>
          <cell r="H138">
            <v>2030</v>
          </cell>
          <cell r="I138">
            <v>7920</v>
          </cell>
          <cell r="J138">
            <v>3.19</v>
          </cell>
          <cell r="K138">
            <v>1</v>
          </cell>
          <cell r="L138">
            <v>0</v>
          </cell>
          <cell r="M138">
            <v>0</v>
          </cell>
          <cell r="N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32</v>
          </cell>
          <cell r="V138">
            <v>0</v>
          </cell>
          <cell r="W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32</v>
          </cell>
          <cell r="AE138">
            <v>114020</v>
          </cell>
          <cell r="AF138">
            <v>0</v>
          </cell>
          <cell r="AI138">
            <v>2251</v>
          </cell>
          <cell r="AK138">
            <v>0</v>
          </cell>
          <cell r="AM138">
            <v>214</v>
          </cell>
          <cell r="AN138">
            <v>1</v>
          </cell>
          <cell r="AO138">
            <v>393216</v>
          </cell>
          <cell r="AQ138">
            <v>0</v>
          </cell>
          <cell r="AR138">
            <v>0</v>
          </cell>
          <cell r="AS138" t="str">
            <v>Ы</v>
          </cell>
          <cell r="AT138" t="str">
            <v>Ы</v>
          </cell>
          <cell r="AU138">
            <v>0</v>
          </cell>
          <cell r="AV138">
            <v>0</v>
          </cell>
          <cell r="AW138">
            <v>23</v>
          </cell>
          <cell r="AX138">
            <v>1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C138">
            <v>38828</v>
          </cell>
        </row>
        <row r="139">
          <cell r="A139">
            <v>2006</v>
          </cell>
          <cell r="B139">
            <v>2</v>
          </cell>
          <cell r="C139">
            <v>86</v>
          </cell>
          <cell r="D139">
            <v>21</v>
          </cell>
          <cell r="E139">
            <v>792030</v>
          </cell>
          <cell r="F139">
            <v>0</v>
          </cell>
          <cell r="G139" t="str">
            <v>Затраты по ШПЗ (неосновные)</v>
          </cell>
          <cell r="H139">
            <v>2030</v>
          </cell>
          <cell r="I139">
            <v>7920</v>
          </cell>
          <cell r="J139">
            <v>3.21</v>
          </cell>
          <cell r="K139">
            <v>1</v>
          </cell>
          <cell r="L139">
            <v>0</v>
          </cell>
          <cell r="M139">
            <v>0</v>
          </cell>
          <cell r="N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32</v>
          </cell>
          <cell r="V139">
            <v>0</v>
          </cell>
          <cell r="W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32</v>
          </cell>
          <cell r="AE139">
            <v>117000</v>
          </cell>
          <cell r="AF139">
            <v>0</v>
          </cell>
          <cell r="AI139">
            <v>2251</v>
          </cell>
          <cell r="AK139">
            <v>0</v>
          </cell>
          <cell r="AM139">
            <v>215</v>
          </cell>
          <cell r="AN139">
            <v>1</v>
          </cell>
          <cell r="AO139">
            <v>393216</v>
          </cell>
          <cell r="AQ139">
            <v>0</v>
          </cell>
          <cell r="AR139">
            <v>0</v>
          </cell>
          <cell r="AS139" t="str">
            <v>Ы</v>
          </cell>
          <cell r="AT139" t="str">
            <v>Ы</v>
          </cell>
          <cell r="AU139">
            <v>0</v>
          </cell>
          <cell r="AV139">
            <v>0</v>
          </cell>
          <cell r="AW139">
            <v>23</v>
          </cell>
          <cell r="AX139">
            <v>1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38828</v>
          </cell>
        </row>
        <row r="140">
          <cell r="A140">
            <v>2006</v>
          </cell>
          <cell r="B140">
            <v>2</v>
          </cell>
          <cell r="C140">
            <v>87</v>
          </cell>
          <cell r="D140">
            <v>21</v>
          </cell>
          <cell r="E140">
            <v>792030</v>
          </cell>
          <cell r="F140">
            <v>0</v>
          </cell>
          <cell r="G140" t="str">
            <v>Затраты по ШПЗ (неосновные)</v>
          </cell>
          <cell r="H140">
            <v>2030</v>
          </cell>
          <cell r="I140">
            <v>7920</v>
          </cell>
          <cell r="J140">
            <v>0.41</v>
          </cell>
          <cell r="K140">
            <v>1</v>
          </cell>
          <cell r="L140">
            <v>0</v>
          </cell>
          <cell r="M140">
            <v>0</v>
          </cell>
          <cell r="N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32</v>
          </cell>
          <cell r="V140">
            <v>0</v>
          </cell>
          <cell r="W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32</v>
          </cell>
          <cell r="AE140">
            <v>130000</v>
          </cell>
          <cell r="AF140">
            <v>0</v>
          </cell>
          <cell r="AI140">
            <v>2251</v>
          </cell>
          <cell r="AK140">
            <v>0</v>
          </cell>
          <cell r="AM140">
            <v>216</v>
          </cell>
          <cell r="AN140">
            <v>1</v>
          </cell>
          <cell r="AO140">
            <v>393216</v>
          </cell>
          <cell r="AQ140">
            <v>0</v>
          </cell>
          <cell r="AR140">
            <v>0</v>
          </cell>
          <cell r="AS140" t="str">
            <v>Ы</v>
          </cell>
          <cell r="AT140" t="str">
            <v>Ы</v>
          </cell>
          <cell r="AU140">
            <v>0</v>
          </cell>
          <cell r="AV140">
            <v>0</v>
          </cell>
          <cell r="AW140">
            <v>23</v>
          </cell>
          <cell r="AX140">
            <v>1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38828</v>
          </cell>
        </row>
        <row r="141">
          <cell r="A141">
            <v>2006</v>
          </cell>
          <cell r="B141">
            <v>2</v>
          </cell>
          <cell r="C141">
            <v>88</v>
          </cell>
          <cell r="D141">
            <v>21</v>
          </cell>
          <cell r="E141">
            <v>792030</v>
          </cell>
          <cell r="F141">
            <v>0</v>
          </cell>
          <cell r="G141" t="str">
            <v>Затраты по ШПЗ (неосновные)</v>
          </cell>
          <cell r="H141">
            <v>2030</v>
          </cell>
          <cell r="I141">
            <v>7920</v>
          </cell>
          <cell r="J141">
            <v>0.38</v>
          </cell>
          <cell r="K141">
            <v>1</v>
          </cell>
          <cell r="L141">
            <v>0</v>
          </cell>
          <cell r="M141">
            <v>0</v>
          </cell>
          <cell r="N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32</v>
          </cell>
          <cell r="V141">
            <v>0</v>
          </cell>
          <cell r="W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32</v>
          </cell>
          <cell r="AE141">
            <v>131000</v>
          </cell>
          <cell r="AF141">
            <v>0</v>
          </cell>
          <cell r="AI141">
            <v>2251</v>
          </cell>
          <cell r="AK141">
            <v>0</v>
          </cell>
          <cell r="AM141">
            <v>217</v>
          </cell>
          <cell r="AN141">
            <v>1</v>
          </cell>
          <cell r="AO141">
            <v>393216</v>
          </cell>
          <cell r="AQ141">
            <v>0</v>
          </cell>
          <cell r="AR141">
            <v>0</v>
          </cell>
          <cell r="AS141" t="str">
            <v>Ы</v>
          </cell>
          <cell r="AT141" t="str">
            <v>Ы</v>
          </cell>
          <cell r="AU141">
            <v>0</v>
          </cell>
          <cell r="AV141">
            <v>0</v>
          </cell>
          <cell r="AW141">
            <v>23</v>
          </cell>
          <cell r="AX141">
            <v>1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38828</v>
          </cell>
        </row>
        <row r="142">
          <cell r="A142">
            <v>2006</v>
          </cell>
          <cell r="B142">
            <v>2</v>
          </cell>
          <cell r="C142">
            <v>89</v>
          </cell>
          <cell r="D142">
            <v>21</v>
          </cell>
          <cell r="E142">
            <v>792030</v>
          </cell>
          <cell r="F142">
            <v>0</v>
          </cell>
          <cell r="G142" t="str">
            <v>Затраты по ШПЗ (неосновные)</v>
          </cell>
          <cell r="H142">
            <v>2030</v>
          </cell>
          <cell r="I142">
            <v>7920</v>
          </cell>
          <cell r="J142">
            <v>0.94</v>
          </cell>
          <cell r="K142">
            <v>1</v>
          </cell>
          <cell r="L142">
            <v>0</v>
          </cell>
          <cell r="M142">
            <v>0</v>
          </cell>
          <cell r="N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32</v>
          </cell>
          <cell r="V142">
            <v>0</v>
          </cell>
          <cell r="W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32</v>
          </cell>
          <cell r="AE142">
            <v>132000</v>
          </cell>
          <cell r="AF142">
            <v>0</v>
          </cell>
          <cell r="AI142">
            <v>2251</v>
          </cell>
          <cell r="AK142">
            <v>0</v>
          </cell>
          <cell r="AM142">
            <v>218</v>
          </cell>
          <cell r="AN142">
            <v>1</v>
          </cell>
          <cell r="AO142">
            <v>393216</v>
          </cell>
          <cell r="AQ142">
            <v>0</v>
          </cell>
          <cell r="AR142">
            <v>0</v>
          </cell>
          <cell r="AS142" t="str">
            <v>Ы</v>
          </cell>
          <cell r="AT142" t="str">
            <v>Ы</v>
          </cell>
          <cell r="AU142">
            <v>0</v>
          </cell>
          <cell r="AV142">
            <v>0</v>
          </cell>
          <cell r="AW142">
            <v>23</v>
          </cell>
          <cell r="AX142">
            <v>1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38828</v>
          </cell>
        </row>
        <row r="143">
          <cell r="A143">
            <v>2006</v>
          </cell>
          <cell r="B143">
            <v>2</v>
          </cell>
          <cell r="C143">
            <v>90</v>
          </cell>
          <cell r="D143">
            <v>21</v>
          </cell>
          <cell r="E143">
            <v>792030</v>
          </cell>
          <cell r="F143">
            <v>0</v>
          </cell>
          <cell r="G143" t="str">
            <v>Затраты по ШПЗ (неосновные)</v>
          </cell>
          <cell r="H143">
            <v>2030</v>
          </cell>
          <cell r="I143">
            <v>7920</v>
          </cell>
          <cell r="J143">
            <v>12</v>
          </cell>
          <cell r="K143">
            <v>1</v>
          </cell>
          <cell r="L143">
            <v>0</v>
          </cell>
          <cell r="M143">
            <v>0</v>
          </cell>
          <cell r="N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32</v>
          </cell>
          <cell r="V143">
            <v>0</v>
          </cell>
          <cell r="W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32</v>
          </cell>
          <cell r="AE143">
            <v>135000</v>
          </cell>
          <cell r="AF143">
            <v>0</v>
          </cell>
          <cell r="AI143">
            <v>2251</v>
          </cell>
          <cell r="AK143">
            <v>0</v>
          </cell>
          <cell r="AM143">
            <v>219</v>
          </cell>
          <cell r="AN143">
            <v>1</v>
          </cell>
          <cell r="AO143">
            <v>393216</v>
          </cell>
          <cell r="AQ143">
            <v>0</v>
          </cell>
          <cell r="AR143">
            <v>0</v>
          </cell>
          <cell r="AS143" t="str">
            <v>Ы</v>
          </cell>
          <cell r="AT143" t="str">
            <v>Ы</v>
          </cell>
          <cell r="AU143">
            <v>0</v>
          </cell>
          <cell r="AV143">
            <v>0</v>
          </cell>
          <cell r="AW143">
            <v>23</v>
          </cell>
          <cell r="AX143">
            <v>1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38828</v>
          </cell>
        </row>
        <row r="144">
          <cell r="A144">
            <v>2006</v>
          </cell>
          <cell r="B144">
            <v>2</v>
          </cell>
          <cell r="C144">
            <v>91</v>
          </cell>
          <cell r="D144">
            <v>21</v>
          </cell>
          <cell r="E144">
            <v>792030</v>
          </cell>
          <cell r="F144">
            <v>0</v>
          </cell>
          <cell r="G144" t="str">
            <v>Затраты по ШПЗ (неосновные)</v>
          </cell>
          <cell r="H144">
            <v>2030</v>
          </cell>
          <cell r="I144">
            <v>7920</v>
          </cell>
          <cell r="J144">
            <v>35422.65</v>
          </cell>
          <cell r="K144">
            <v>1</v>
          </cell>
          <cell r="L144">
            <v>0</v>
          </cell>
          <cell r="M144">
            <v>0</v>
          </cell>
          <cell r="N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32</v>
          </cell>
          <cell r="V144">
            <v>0</v>
          </cell>
          <cell r="W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32</v>
          </cell>
          <cell r="AE144">
            <v>143000</v>
          </cell>
          <cell r="AF144">
            <v>0</v>
          </cell>
          <cell r="AI144">
            <v>2251</v>
          </cell>
          <cell r="AK144">
            <v>0</v>
          </cell>
          <cell r="AM144">
            <v>220</v>
          </cell>
          <cell r="AN144">
            <v>1</v>
          </cell>
          <cell r="AO144">
            <v>393216</v>
          </cell>
          <cell r="AQ144">
            <v>0</v>
          </cell>
          <cell r="AR144">
            <v>0</v>
          </cell>
          <cell r="AS144" t="str">
            <v>Ы</v>
          </cell>
          <cell r="AT144" t="str">
            <v>Ы</v>
          </cell>
          <cell r="AU144">
            <v>0</v>
          </cell>
          <cell r="AV144">
            <v>0</v>
          </cell>
          <cell r="AW144">
            <v>23</v>
          </cell>
          <cell r="AX144">
            <v>1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38828</v>
          </cell>
        </row>
        <row r="145">
          <cell r="A145">
            <v>2006</v>
          </cell>
          <cell r="B145">
            <v>2</v>
          </cell>
          <cell r="C145">
            <v>92</v>
          </cell>
          <cell r="D145">
            <v>21</v>
          </cell>
          <cell r="E145">
            <v>792030</v>
          </cell>
          <cell r="F145">
            <v>0</v>
          </cell>
          <cell r="G145" t="str">
            <v>Затраты по ШПЗ (неосновные)</v>
          </cell>
          <cell r="H145">
            <v>2030</v>
          </cell>
          <cell r="I145">
            <v>7920</v>
          </cell>
          <cell r="J145">
            <v>3.96</v>
          </cell>
          <cell r="K145">
            <v>1</v>
          </cell>
          <cell r="L145">
            <v>0</v>
          </cell>
          <cell r="M145">
            <v>0</v>
          </cell>
          <cell r="N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32</v>
          </cell>
          <cell r="V145">
            <v>0</v>
          </cell>
          <cell r="W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32</v>
          </cell>
          <cell r="AE145">
            <v>410000</v>
          </cell>
          <cell r="AF145">
            <v>0</v>
          </cell>
          <cell r="AI145">
            <v>2251</v>
          </cell>
          <cell r="AK145">
            <v>0</v>
          </cell>
          <cell r="AM145">
            <v>221</v>
          </cell>
          <cell r="AN145">
            <v>1</v>
          </cell>
          <cell r="AO145">
            <v>393216</v>
          </cell>
          <cell r="AQ145">
            <v>0</v>
          </cell>
          <cell r="AR145">
            <v>0</v>
          </cell>
          <cell r="AS145" t="str">
            <v>Ы</v>
          </cell>
          <cell r="AT145" t="str">
            <v>Ы</v>
          </cell>
          <cell r="AU145">
            <v>0</v>
          </cell>
          <cell r="AV145">
            <v>0</v>
          </cell>
          <cell r="AW145">
            <v>23</v>
          </cell>
          <cell r="AX145">
            <v>1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38828</v>
          </cell>
        </row>
        <row r="146">
          <cell r="A146">
            <v>2006</v>
          </cell>
          <cell r="B146">
            <v>2</v>
          </cell>
          <cell r="C146">
            <v>93</v>
          </cell>
          <cell r="D146">
            <v>21</v>
          </cell>
          <cell r="E146">
            <v>792030</v>
          </cell>
          <cell r="F146">
            <v>0</v>
          </cell>
          <cell r="G146" t="str">
            <v>Затраты по ШПЗ (неосновные)</v>
          </cell>
          <cell r="H146">
            <v>2030</v>
          </cell>
          <cell r="I146">
            <v>7920</v>
          </cell>
          <cell r="J146">
            <v>401.06</v>
          </cell>
          <cell r="K146">
            <v>1</v>
          </cell>
          <cell r="L146">
            <v>0</v>
          </cell>
          <cell r="M146">
            <v>0</v>
          </cell>
          <cell r="N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32</v>
          </cell>
          <cell r="V146">
            <v>0</v>
          </cell>
          <cell r="W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32</v>
          </cell>
          <cell r="AE146">
            <v>410100</v>
          </cell>
          <cell r="AF146">
            <v>0</v>
          </cell>
          <cell r="AI146">
            <v>2251</v>
          </cell>
          <cell r="AK146">
            <v>0</v>
          </cell>
          <cell r="AM146">
            <v>222</v>
          </cell>
          <cell r="AN146">
            <v>1</v>
          </cell>
          <cell r="AO146">
            <v>393216</v>
          </cell>
          <cell r="AQ146">
            <v>0</v>
          </cell>
          <cell r="AR146">
            <v>0</v>
          </cell>
          <cell r="AS146" t="str">
            <v>Ы</v>
          </cell>
          <cell r="AT146" t="str">
            <v>Ы</v>
          </cell>
          <cell r="AU146">
            <v>0</v>
          </cell>
          <cell r="AV146">
            <v>0</v>
          </cell>
          <cell r="AW146">
            <v>23</v>
          </cell>
          <cell r="AX146">
            <v>1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38828</v>
          </cell>
        </row>
        <row r="147">
          <cell r="A147">
            <v>2006</v>
          </cell>
          <cell r="B147">
            <v>2</v>
          </cell>
          <cell r="C147">
            <v>94</v>
          </cell>
          <cell r="D147">
            <v>21</v>
          </cell>
          <cell r="E147">
            <v>792030</v>
          </cell>
          <cell r="F147">
            <v>0</v>
          </cell>
          <cell r="G147" t="str">
            <v>Затраты по ШПЗ (неосновные)</v>
          </cell>
          <cell r="H147">
            <v>2030</v>
          </cell>
          <cell r="I147">
            <v>7920</v>
          </cell>
          <cell r="J147">
            <v>79.239999999999995</v>
          </cell>
          <cell r="K147">
            <v>1</v>
          </cell>
          <cell r="L147">
            <v>0</v>
          </cell>
          <cell r="M147">
            <v>0</v>
          </cell>
          <cell r="N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32</v>
          </cell>
          <cell r="V147">
            <v>0</v>
          </cell>
          <cell r="W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32</v>
          </cell>
          <cell r="AE147">
            <v>410200</v>
          </cell>
          <cell r="AF147">
            <v>0</v>
          </cell>
          <cell r="AI147">
            <v>2251</v>
          </cell>
          <cell r="AK147">
            <v>0</v>
          </cell>
          <cell r="AM147">
            <v>223</v>
          </cell>
          <cell r="AN147">
            <v>1</v>
          </cell>
          <cell r="AO147">
            <v>393216</v>
          </cell>
          <cell r="AQ147">
            <v>0</v>
          </cell>
          <cell r="AR147">
            <v>0</v>
          </cell>
          <cell r="AS147" t="str">
            <v>Ы</v>
          </cell>
          <cell r="AT147" t="str">
            <v>Ы</v>
          </cell>
          <cell r="AU147">
            <v>0</v>
          </cell>
          <cell r="AV147">
            <v>0</v>
          </cell>
          <cell r="AW147">
            <v>23</v>
          </cell>
          <cell r="AX147">
            <v>1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38828</v>
          </cell>
        </row>
        <row r="148">
          <cell r="A148">
            <v>2006</v>
          </cell>
          <cell r="B148">
            <v>2</v>
          </cell>
          <cell r="C148">
            <v>95</v>
          </cell>
          <cell r="D148">
            <v>21</v>
          </cell>
          <cell r="E148">
            <v>792030</v>
          </cell>
          <cell r="F148">
            <v>0</v>
          </cell>
          <cell r="G148" t="str">
            <v>Затраты по ШПЗ (неосновные)</v>
          </cell>
          <cell r="H148">
            <v>2030</v>
          </cell>
          <cell r="I148">
            <v>7920</v>
          </cell>
          <cell r="J148">
            <v>8.56</v>
          </cell>
          <cell r="K148">
            <v>1</v>
          </cell>
          <cell r="L148">
            <v>0</v>
          </cell>
          <cell r="M148">
            <v>0</v>
          </cell>
          <cell r="N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32</v>
          </cell>
          <cell r="V148">
            <v>0</v>
          </cell>
          <cell r="W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32</v>
          </cell>
          <cell r="AE148">
            <v>420000</v>
          </cell>
          <cell r="AF148">
            <v>0</v>
          </cell>
          <cell r="AI148">
            <v>2251</v>
          </cell>
          <cell r="AK148">
            <v>0</v>
          </cell>
          <cell r="AM148">
            <v>224</v>
          </cell>
          <cell r="AN148">
            <v>1</v>
          </cell>
          <cell r="AO148">
            <v>393216</v>
          </cell>
          <cell r="AQ148">
            <v>0</v>
          </cell>
          <cell r="AR148">
            <v>0</v>
          </cell>
          <cell r="AS148" t="str">
            <v>Ы</v>
          </cell>
          <cell r="AT148" t="str">
            <v>Ы</v>
          </cell>
          <cell r="AU148">
            <v>0</v>
          </cell>
          <cell r="AV148">
            <v>0</v>
          </cell>
          <cell r="AW148">
            <v>23</v>
          </cell>
          <cell r="AX148">
            <v>1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38828</v>
          </cell>
        </row>
        <row r="149">
          <cell r="A149">
            <v>2006</v>
          </cell>
          <cell r="B149">
            <v>2</v>
          </cell>
          <cell r="C149">
            <v>96</v>
          </cell>
          <cell r="D149">
            <v>21</v>
          </cell>
          <cell r="E149">
            <v>792030</v>
          </cell>
          <cell r="F149">
            <v>0</v>
          </cell>
          <cell r="G149" t="str">
            <v>Затраты по ШПЗ (неосновные)</v>
          </cell>
          <cell r="H149">
            <v>2030</v>
          </cell>
          <cell r="I149">
            <v>7920</v>
          </cell>
          <cell r="J149">
            <v>21.23</v>
          </cell>
          <cell r="K149">
            <v>1</v>
          </cell>
          <cell r="L149">
            <v>0</v>
          </cell>
          <cell r="M149">
            <v>0</v>
          </cell>
          <cell r="N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32</v>
          </cell>
          <cell r="V149">
            <v>0</v>
          </cell>
          <cell r="W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32</v>
          </cell>
          <cell r="AE149">
            <v>430000</v>
          </cell>
          <cell r="AF149">
            <v>0</v>
          </cell>
          <cell r="AI149">
            <v>2251</v>
          </cell>
          <cell r="AK149">
            <v>0</v>
          </cell>
          <cell r="AM149">
            <v>225</v>
          </cell>
          <cell r="AN149">
            <v>1</v>
          </cell>
          <cell r="AO149">
            <v>393216</v>
          </cell>
          <cell r="AQ149">
            <v>0</v>
          </cell>
          <cell r="AR149">
            <v>0</v>
          </cell>
          <cell r="AS149" t="str">
            <v>Ы</v>
          </cell>
          <cell r="AT149" t="str">
            <v>Ы</v>
          </cell>
          <cell r="AU149">
            <v>0</v>
          </cell>
          <cell r="AV149">
            <v>0</v>
          </cell>
          <cell r="AW149">
            <v>23</v>
          </cell>
          <cell r="AX149">
            <v>1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38828</v>
          </cell>
        </row>
        <row r="150">
          <cell r="A150">
            <v>2006</v>
          </cell>
          <cell r="B150">
            <v>2</v>
          </cell>
          <cell r="C150">
            <v>97</v>
          </cell>
          <cell r="D150">
            <v>21</v>
          </cell>
          <cell r="E150">
            <v>792030</v>
          </cell>
          <cell r="F150">
            <v>0</v>
          </cell>
          <cell r="G150" t="str">
            <v>Затраты по ШПЗ (неосновные)</v>
          </cell>
          <cell r="H150">
            <v>2030</v>
          </cell>
          <cell r="I150">
            <v>7920</v>
          </cell>
          <cell r="J150">
            <v>1.41</v>
          </cell>
          <cell r="K150">
            <v>1</v>
          </cell>
          <cell r="L150">
            <v>0</v>
          </cell>
          <cell r="M150">
            <v>0</v>
          </cell>
          <cell r="N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32</v>
          </cell>
          <cell r="V150">
            <v>0</v>
          </cell>
          <cell r="W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32</v>
          </cell>
          <cell r="AE150">
            <v>430110</v>
          </cell>
          <cell r="AF150">
            <v>0</v>
          </cell>
          <cell r="AI150">
            <v>2251</v>
          </cell>
          <cell r="AK150">
            <v>0</v>
          </cell>
          <cell r="AM150">
            <v>226</v>
          </cell>
          <cell r="AN150">
            <v>1</v>
          </cell>
          <cell r="AO150">
            <v>393216</v>
          </cell>
          <cell r="AQ150">
            <v>0</v>
          </cell>
          <cell r="AR150">
            <v>0</v>
          </cell>
          <cell r="AS150" t="str">
            <v>Ы</v>
          </cell>
          <cell r="AT150" t="str">
            <v>Ы</v>
          </cell>
          <cell r="AU150">
            <v>0</v>
          </cell>
          <cell r="AV150">
            <v>0</v>
          </cell>
          <cell r="AW150">
            <v>23</v>
          </cell>
          <cell r="AX150">
            <v>1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38828</v>
          </cell>
        </row>
        <row r="151">
          <cell r="A151">
            <v>2006</v>
          </cell>
          <cell r="B151">
            <v>2</v>
          </cell>
          <cell r="C151">
            <v>98</v>
          </cell>
          <cell r="D151">
            <v>21</v>
          </cell>
          <cell r="E151">
            <v>792030</v>
          </cell>
          <cell r="F151">
            <v>0</v>
          </cell>
          <cell r="G151" t="str">
            <v>Затраты по ШПЗ (неосновные)</v>
          </cell>
          <cell r="H151">
            <v>2030</v>
          </cell>
          <cell r="I151">
            <v>7920</v>
          </cell>
          <cell r="J151">
            <v>0.98</v>
          </cell>
          <cell r="K151">
            <v>1</v>
          </cell>
          <cell r="L151">
            <v>0</v>
          </cell>
          <cell r="M151">
            <v>0</v>
          </cell>
          <cell r="N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32</v>
          </cell>
          <cell r="V151">
            <v>0</v>
          </cell>
          <cell r="W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32</v>
          </cell>
          <cell r="AE151">
            <v>502100</v>
          </cell>
          <cell r="AF151">
            <v>0</v>
          </cell>
          <cell r="AI151">
            <v>2251</v>
          </cell>
          <cell r="AK151">
            <v>0</v>
          </cell>
          <cell r="AM151">
            <v>227</v>
          </cell>
          <cell r="AN151">
            <v>1</v>
          </cell>
          <cell r="AO151">
            <v>393216</v>
          </cell>
          <cell r="AQ151">
            <v>0</v>
          </cell>
          <cell r="AR151">
            <v>0</v>
          </cell>
          <cell r="AS151" t="str">
            <v>Ы</v>
          </cell>
          <cell r="AT151" t="str">
            <v>Ы</v>
          </cell>
          <cell r="AU151">
            <v>0</v>
          </cell>
          <cell r="AV151">
            <v>0</v>
          </cell>
          <cell r="AW151">
            <v>23</v>
          </cell>
          <cell r="AX151">
            <v>1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38828</v>
          </cell>
        </row>
        <row r="152">
          <cell r="A152">
            <v>2006</v>
          </cell>
          <cell r="B152">
            <v>2</v>
          </cell>
          <cell r="C152">
            <v>99</v>
          </cell>
          <cell r="D152">
            <v>21</v>
          </cell>
          <cell r="E152">
            <v>792030</v>
          </cell>
          <cell r="F152">
            <v>0</v>
          </cell>
          <cell r="G152" t="str">
            <v>Затраты по ШПЗ (неосновные)</v>
          </cell>
          <cell r="H152">
            <v>2030</v>
          </cell>
          <cell r="I152">
            <v>7920</v>
          </cell>
          <cell r="J152">
            <v>526.70000000000005</v>
          </cell>
          <cell r="K152">
            <v>1</v>
          </cell>
          <cell r="L152">
            <v>0</v>
          </cell>
          <cell r="M152">
            <v>0</v>
          </cell>
          <cell r="N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32</v>
          </cell>
          <cell r="V152">
            <v>0</v>
          </cell>
          <cell r="W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32</v>
          </cell>
          <cell r="AE152">
            <v>503000</v>
          </cell>
          <cell r="AF152">
            <v>0</v>
          </cell>
          <cell r="AI152">
            <v>2251</v>
          </cell>
          <cell r="AK152">
            <v>0</v>
          </cell>
          <cell r="AM152">
            <v>228</v>
          </cell>
          <cell r="AN152">
            <v>1</v>
          </cell>
          <cell r="AO152">
            <v>393216</v>
          </cell>
          <cell r="AQ152">
            <v>0</v>
          </cell>
          <cell r="AR152">
            <v>0</v>
          </cell>
          <cell r="AS152" t="str">
            <v>Ы</v>
          </cell>
          <cell r="AT152" t="str">
            <v>Ы</v>
          </cell>
          <cell r="AU152">
            <v>0</v>
          </cell>
          <cell r="AV152">
            <v>0</v>
          </cell>
          <cell r="AW152">
            <v>23</v>
          </cell>
          <cell r="AX152">
            <v>1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38828</v>
          </cell>
        </row>
        <row r="153">
          <cell r="A153">
            <v>2006</v>
          </cell>
          <cell r="B153">
            <v>2</v>
          </cell>
          <cell r="C153">
            <v>100</v>
          </cell>
          <cell r="D153">
            <v>21</v>
          </cell>
          <cell r="E153">
            <v>792030</v>
          </cell>
          <cell r="F153">
            <v>0</v>
          </cell>
          <cell r="G153" t="str">
            <v>Затраты по ШПЗ (неосновные)</v>
          </cell>
          <cell r="H153">
            <v>2030</v>
          </cell>
          <cell r="I153">
            <v>7920</v>
          </cell>
          <cell r="J153">
            <v>2.12</v>
          </cell>
          <cell r="K153">
            <v>1</v>
          </cell>
          <cell r="L153">
            <v>0</v>
          </cell>
          <cell r="M153">
            <v>0</v>
          </cell>
          <cell r="N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32</v>
          </cell>
          <cell r="V153">
            <v>0</v>
          </cell>
          <cell r="W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32</v>
          </cell>
          <cell r="AE153">
            <v>504100</v>
          </cell>
          <cell r="AF153">
            <v>0</v>
          </cell>
          <cell r="AI153">
            <v>2251</v>
          </cell>
          <cell r="AK153">
            <v>0</v>
          </cell>
          <cell r="AM153">
            <v>229</v>
          </cell>
          <cell r="AN153">
            <v>1</v>
          </cell>
          <cell r="AO153">
            <v>393216</v>
          </cell>
          <cell r="AQ153">
            <v>0</v>
          </cell>
          <cell r="AR153">
            <v>0</v>
          </cell>
          <cell r="AS153" t="str">
            <v>Ы</v>
          </cell>
          <cell r="AT153" t="str">
            <v>Ы</v>
          </cell>
          <cell r="AU153">
            <v>0</v>
          </cell>
          <cell r="AV153">
            <v>0</v>
          </cell>
          <cell r="AW153">
            <v>23</v>
          </cell>
          <cell r="AX153">
            <v>1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38828</v>
          </cell>
        </row>
        <row r="154">
          <cell r="A154">
            <v>2006</v>
          </cell>
          <cell r="B154">
            <v>2</v>
          </cell>
          <cell r="C154">
            <v>101</v>
          </cell>
          <cell r="D154">
            <v>21</v>
          </cell>
          <cell r="E154">
            <v>792030</v>
          </cell>
          <cell r="F154">
            <v>0</v>
          </cell>
          <cell r="G154" t="str">
            <v>Затраты по ШПЗ (неосновные)</v>
          </cell>
          <cell r="H154">
            <v>2030</v>
          </cell>
          <cell r="I154">
            <v>7920</v>
          </cell>
          <cell r="J154">
            <v>2.85</v>
          </cell>
          <cell r="K154">
            <v>1</v>
          </cell>
          <cell r="L154">
            <v>0</v>
          </cell>
          <cell r="M154">
            <v>0</v>
          </cell>
          <cell r="N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32</v>
          </cell>
          <cell r="V154">
            <v>0</v>
          </cell>
          <cell r="W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32</v>
          </cell>
          <cell r="AE154">
            <v>504900</v>
          </cell>
          <cell r="AF154">
            <v>0</v>
          </cell>
          <cell r="AI154">
            <v>2251</v>
          </cell>
          <cell r="AK154">
            <v>0</v>
          </cell>
          <cell r="AM154">
            <v>230</v>
          </cell>
          <cell r="AN154">
            <v>1</v>
          </cell>
          <cell r="AO154">
            <v>393216</v>
          </cell>
          <cell r="AQ154">
            <v>0</v>
          </cell>
          <cell r="AR154">
            <v>0</v>
          </cell>
          <cell r="AS154" t="str">
            <v>Ы</v>
          </cell>
          <cell r="AT154" t="str">
            <v>Ы</v>
          </cell>
          <cell r="AU154">
            <v>0</v>
          </cell>
          <cell r="AV154">
            <v>0</v>
          </cell>
          <cell r="AW154">
            <v>23</v>
          </cell>
          <cell r="AX154">
            <v>1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38828</v>
          </cell>
        </row>
        <row r="155">
          <cell r="A155">
            <v>2006</v>
          </cell>
          <cell r="B155">
            <v>2</v>
          </cell>
          <cell r="C155">
            <v>102</v>
          </cell>
          <cell r="D155">
            <v>21</v>
          </cell>
          <cell r="E155">
            <v>792030</v>
          </cell>
          <cell r="F155">
            <v>0</v>
          </cell>
          <cell r="G155" t="str">
            <v>Затраты по ШПЗ (неосновные)</v>
          </cell>
          <cell r="H155">
            <v>2030</v>
          </cell>
          <cell r="I155">
            <v>7920</v>
          </cell>
          <cell r="J155">
            <v>5.96</v>
          </cell>
          <cell r="K155">
            <v>1</v>
          </cell>
          <cell r="L155">
            <v>0</v>
          </cell>
          <cell r="M155">
            <v>0</v>
          </cell>
          <cell r="N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32</v>
          </cell>
          <cell r="V155">
            <v>0</v>
          </cell>
          <cell r="W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32</v>
          </cell>
          <cell r="AE155">
            <v>505100</v>
          </cell>
          <cell r="AF155">
            <v>0</v>
          </cell>
          <cell r="AI155">
            <v>2251</v>
          </cell>
          <cell r="AK155">
            <v>0</v>
          </cell>
          <cell r="AM155">
            <v>231</v>
          </cell>
          <cell r="AN155">
            <v>1</v>
          </cell>
          <cell r="AO155">
            <v>393216</v>
          </cell>
          <cell r="AQ155">
            <v>0</v>
          </cell>
          <cell r="AR155">
            <v>0</v>
          </cell>
          <cell r="AS155" t="str">
            <v>Ы</v>
          </cell>
          <cell r="AT155" t="str">
            <v>Ы</v>
          </cell>
          <cell r="AU155">
            <v>0</v>
          </cell>
          <cell r="AV155">
            <v>0</v>
          </cell>
          <cell r="AW155">
            <v>23</v>
          </cell>
          <cell r="AX155">
            <v>1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38828</v>
          </cell>
        </row>
        <row r="156">
          <cell r="A156">
            <v>2006</v>
          </cell>
          <cell r="B156">
            <v>2</v>
          </cell>
          <cell r="C156">
            <v>103</v>
          </cell>
          <cell r="D156">
            <v>21</v>
          </cell>
          <cell r="E156">
            <v>792030</v>
          </cell>
          <cell r="F156">
            <v>0</v>
          </cell>
          <cell r="G156" t="str">
            <v>Затраты по ШПЗ (неосновные)</v>
          </cell>
          <cell r="H156">
            <v>2030</v>
          </cell>
          <cell r="I156">
            <v>7920</v>
          </cell>
          <cell r="J156">
            <v>1.51</v>
          </cell>
          <cell r="K156">
            <v>1</v>
          </cell>
          <cell r="L156">
            <v>0</v>
          </cell>
          <cell r="M156">
            <v>0</v>
          </cell>
          <cell r="N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32</v>
          </cell>
          <cell r="V156">
            <v>0</v>
          </cell>
          <cell r="W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32</v>
          </cell>
          <cell r="AE156">
            <v>505200</v>
          </cell>
          <cell r="AF156">
            <v>0</v>
          </cell>
          <cell r="AI156">
            <v>2251</v>
          </cell>
          <cell r="AK156">
            <v>0</v>
          </cell>
          <cell r="AM156">
            <v>232</v>
          </cell>
          <cell r="AN156">
            <v>1</v>
          </cell>
          <cell r="AO156">
            <v>393216</v>
          </cell>
          <cell r="AQ156">
            <v>0</v>
          </cell>
          <cell r="AR156">
            <v>0</v>
          </cell>
          <cell r="AS156" t="str">
            <v>Ы</v>
          </cell>
          <cell r="AT156" t="str">
            <v>Ы</v>
          </cell>
          <cell r="AU156">
            <v>0</v>
          </cell>
          <cell r="AV156">
            <v>0</v>
          </cell>
          <cell r="AW156">
            <v>23</v>
          </cell>
          <cell r="AX156">
            <v>1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38828</v>
          </cell>
        </row>
        <row r="157">
          <cell r="A157">
            <v>2006</v>
          </cell>
          <cell r="B157">
            <v>2</v>
          </cell>
          <cell r="C157">
            <v>104</v>
          </cell>
          <cell r="D157">
            <v>21</v>
          </cell>
          <cell r="E157">
            <v>792030</v>
          </cell>
          <cell r="F157">
            <v>0</v>
          </cell>
          <cell r="G157" t="str">
            <v>Затраты по ШПЗ (неосновные)</v>
          </cell>
          <cell r="H157">
            <v>2030</v>
          </cell>
          <cell r="I157">
            <v>7920</v>
          </cell>
          <cell r="J157">
            <v>0.97</v>
          </cell>
          <cell r="K157">
            <v>1</v>
          </cell>
          <cell r="L157">
            <v>0</v>
          </cell>
          <cell r="M157">
            <v>0</v>
          </cell>
          <cell r="N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32</v>
          </cell>
          <cell r="V157">
            <v>0</v>
          </cell>
          <cell r="W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32</v>
          </cell>
          <cell r="AE157">
            <v>505300</v>
          </cell>
          <cell r="AF157">
            <v>0</v>
          </cell>
          <cell r="AI157">
            <v>2251</v>
          </cell>
          <cell r="AK157">
            <v>0</v>
          </cell>
          <cell r="AM157">
            <v>233</v>
          </cell>
          <cell r="AN157">
            <v>1</v>
          </cell>
          <cell r="AO157">
            <v>393216</v>
          </cell>
          <cell r="AQ157">
            <v>0</v>
          </cell>
          <cell r="AR157">
            <v>0</v>
          </cell>
          <cell r="AS157" t="str">
            <v>Ы</v>
          </cell>
          <cell r="AT157" t="str">
            <v>Ы</v>
          </cell>
          <cell r="AU157">
            <v>0</v>
          </cell>
          <cell r="AV157">
            <v>0</v>
          </cell>
          <cell r="AW157">
            <v>23</v>
          </cell>
          <cell r="AX157">
            <v>1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38828</v>
          </cell>
        </row>
        <row r="158">
          <cell r="A158">
            <v>2006</v>
          </cell>
          <cell r="B158">
            <v>2</v>
          </cell>
          <cell r="C158">
            <v>105</v>
          </cell>
          <cell r="D158">
            <v>21</v>
          </cell>
          <cell r="E158">
            <v>792030</v>
          </cell>
          <cell r="F158">
            <v>0</v>
          </cell>
          <cell r="G158" t="str">
            <v>Затраты по ШПЗ (неосновные)</v>
          </cell>
          <cell r="H158">
            <v>2030</v>
          </cell>
          <cell r="I158">
            <v>7920</v>
          </cell>
          <cell r="J158">
            <v>0.57999999999999996</v>
          </cell>
          <cell r="K158">
            <v>1</v>
          </cell>
          <cell r="L158">
            <v>0</v>
          </cell>
          <cell r="M158">
            <v>0</v>
          </cell>
          <cell r="N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32</v>
          </cell>
          <cell r="V158">
            <v>0</v>
          </cell>
          <cell r="W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32</v>
          </cell>
          <cell r="AE158">
            <v>507000</v>
          </cell>
          <cell r="AF158">
            <v>0</v>
          </cell>
          <cell r="AI158">
            <v>2251</v>
          </cell>
          <cell r="AK158">
            <v>0</v>
          </cell>
          <cell r="AM158">
            <v>234</v>
          </cell>
          <cell r="AN158">
            <v>1</v>
          </cell>
          <cell r="AO158">
            <v>393216</v>
          </cell>
          <cell r="AQ158">
            <v>0</v>
          </cell>
          <cell r="AR158">
            <v>0</v>
          </cell>
          <cell r="AS158" t="str">
            <v>Ы</v>
          </cell>
          <cell r="AT158" t="str">
            <v>Ы</v>
          </cell>
          <cell r="AU158">
            <v>0</v>
          </cell>
          <cell r="AV158">
            <v>0</v>
          </cell>
          <cell r="AW158">
            <v>23</v>
          </cell>
          <cell r="AX158">
            <v>1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38828</v>
          </cell>
        </row>
        <row r="159">
          <cell r="A159">
            <v>2006</v>
          </cell>
          <cell r="B159">
            <v>2</v>
          </cell>
          <cell r="C159">
            <v>106</v>
          </cell>
          <cell r="D159">
            <v>21</v>
          </cell>
          <cell r="E159">
            <v>792030</v>
          </cell>
          <cell r="F159">
            <v>0</v>
          </cell>
          <cell r="G159" t="str">
            <v>Затраты по ШПЗ (неосновные)</v>
          </cell>
          <cell r="H159">
            <v>2030</v>
          </cell>
          <cell r="I159">
            <v>7920</v>
          </cell>
          <cell r="J159">
            <v>831.07</v>
          </cell>
          <cell r="K159">
            <v>1</v>
          </cell>
          <cell r="L159">
            <v>0</v>
          </cell>
          <cell r="M159">
            <v>0</v>
          </cell>
          <cell r="N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32</v>
          </cell>
          <cell r="V159">
            <v>0</v>
          </cell>
          <cell r="W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32</v>
          </cell>
          <cell r="AE159">
            <v>510100</v>
          </cell>
          <cell r="AF159">
            <v>0</v>
          </cell>
          <cell r="AI159">
            <v>2251</v>
          </cell>
          <cell r="AK159">
            <v>0</v>
          </cell>
          <cell r="AM159">
            <v>235</v>
          </cell>
          <cell r="AN159">
            <v>1</v>
          </cell>
          <cell r="AO159">
            <v>393216</v>
          </cell>
          <cell r="AQ159">
            <v>0</v>
          </cell>
          <cell r="AR159">
            <v>0</v>
          </cell>
          <cell r="AS159" t="str">
            <v>Ы</v>
          </cell>
          <cell r="AT159" t="str">
            <v>Ы</v>
          </cell>
          <cell r="AU159">
            <v>0</v>
          </cell>
          <cell r="AV159">
            <v>0</v>
          </cell>
          <cell r="AW159">
            <v>23</v>
          </cell>
          <cell r="AX159">
            <v>1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38828</v>
          </cell>
        </row>
        <row r="160">
          <cell r="A160">
            <v>2006</v>
          </cell>
          <cell r="B160">
            <v>2</v>
          </cell>
          <cell r="C160">
            <v>107</v>
          </cell>
          <cell r="D160">
            <v>21</v>
          </cell>
          <cell r="E160">
            <v>792030</v>
          </cell>
          <cell r="F160">
            <v>0</v>
          </cell>
          <cell r="G160" t="str">
            <v>Затраты по ШПЗ (неосновные)</v>
          </cell>
          <cell r="H160">
            <v>2030</v>
          </cell>
          <cell r="I160">
            <v>7920</v>
          </cell>
          <cell r="J160">
            <v>0.31</v>
          </cell>
          <cell r="K160">
            <v>1</v>
          </cell>
          <cell r="L160">
            <v>0</v>
          </cell>
          <cell r="M160">
            <v>0</v>
          </cell>
          <cell r="N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32</v>
          </cell>
          <cell r="V160">
            <v>0</v>
          </cell>
          <cell r="W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32</v>
          </cell>
          <cell r="AE160">
            <v>510400</v>
          </cell>
          <cell r="AF160">
            <v>0</v>
          </cell>
          <cell r="AI160">
            <v>2251</v>
          </cell>
          <cell r="AK160">
            <v>0</v>
          </cell>
          <cell r="AM160">
            <v>236</v>
          </cell>
          <cell r="AN160">
            <v>1</v>
          </cell>
          <cell r="AO160">
            <v>393216</v>
          </cell>
          <cell r="AQ160">
            <v>0</v>
          </cell>
          <cell r="AR160">
            <v>0</v>
          </cell>
          <cell r="AS160" t="str">
            <v>Ы</v>
          </cell>
          <cell r="AT160" t="str">
            <v>Ы</v>
          </cell>
          <cell r="AU160">
            <v>0</v>
          </cell>
          <cell r="AV160">
            <v>0</v>
          </cell>
          <cell r="AW160">
            <v>23</v>
          </cell>
          <cell r="AX160">
            <v>1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38828</v>
          </cell>
        </row>
        <row r="161">
          <cell r="A161">
            <v>2006</v>
          </cell>
          <cell r="B161">
            <v>2</v>
          </cell>
          <cell r="C161">
            <v>108</v>
          </cell>
          <cell r="D161">
            <v>21</v>
          </cell>
          <cell r="E161">
            <v>792030</v>
          </cell>
          <cell r="F161">
            <v>0</v>
          </cell>
          <cell r="G161" t="str">
            <v>Затраты по ШПЗ (неосновные)</v>
          </cell>
          <cell r="H161">
            <v>2030</v>
          </cell>
          <cell r="I161">
            <v>7920</v>
          </cell>
          <cell r="J161">
            <v>0.42</v>
          </cell>
          <cell r="K161">
            <v>1</v>
          </cell>
          <cell r="L161">
            <v>0</v>
          </cell>
          <cell r="M161">
            <v>0</v>
          </cell>
          <cell r="N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32</v>
          </cell>
          <cell r="V161">
            <v>0</v>
          </cell>
          <cell r="W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32</v>
          </cell>
          <cell r="AE161">
            <v>510500</v>
          </cell>
          <cell r="AF161">
            <v>0</v>
          </cell>
          <cell r="AI161">
            <v>2251</v>
          </cell>
          <cell r="AK161">
            <v>0</v>
          </cell>
          <cell r="AM161">
            <v>237</v>
          </cell>
          <cell r="AN161">
            <v>1</v>
          </cell>
          <cell r="AO161">
            <v>393216</v>
          </cell>
          <cell r="AQ161">
            <v>0</v>
          </cell>
          <cell r="AR161">
            <v>0</v>
          </cell>
          <cell r="AS161" t="str">
            <v>Ы</v>
          </cell>
          <cell r="AT161" t="str">
            <v>Ы</v>
          </cell>
          <cell r="AU161">
            <v>0</v>
          </cell>
          <cell r="AV161">
            <v>0</v>
          </cell>
          <cell r="AW161">
            <v>23</v>
          </cell>
          <cell r="AX161">
            <v>1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38828</v>
          </cell>
        </row>
        <row r="162">
          <cell r="A162">
            <v>2006</v>
          </cell>
          <cell r="B162">
            <v>2</v>
          </cell>
          <cell r="C162">
            <v>109</v>
          </cell>
          <cell r="D162">
            <v>21</v>
          </cell>
          <cell r="E162">
            <v>792030</v>
          </cell>
          <cell r="F162">
            <v>0</v>
          </cell>
          <cell r="G162" t="str">
            <v>Затраты по ШПЗ (неосновные)</v>
          </cell>
          <cell r="H162">
            <v>2030</v>
          </cell>
          <cell r="I162">
            <v>7920</v>
          </cell>
          <cell r="J162">
            <v>1039.25</v>
          </cell>
          <cell r="K162">
            <v>1</v>
          </cell>
          <cell r="L162">
            <v>0</v>
          </cell>
          <cell r="M162">
            <v>0</v>
          </cell>
          <cell r="N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32</v>
          </cell>
          <cell r="V162">
            <v>0</v>
          </cell>
          <cell r="W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32</v>
          </cell>
          <cell r="AE162">
            <v>510600</v>
          </cell>
          <cell r="AF162">
            <v>0</v>
          </cell>
          <cell r="AI162">
            <v>2251</v>
          </cell>
          <cell r="AK162">
            <v>0</v>
          </cell>
          <cell r="AM162">
            <v>238</v>
          </cell>
          <cell r="AN162">
            <v>1</v>
          </cell>
          <cell r="AO162">
            <v>393216</v>
          </cell>
          <cell r="AQ162">
            <v>0</v>
          </cell>
          <cell r="AR162">
            <v>0</v>
          </cell>
          <cell r="AS162" t="str">
            <v>Ы</v>
          </cell>
          <cell r="AT162" t="str">
            <v>Ы</v>
          </cell>
          <cell r="AU162">
            <v>0</v>
          </cell>
          <cell r="AV162">
            <v>0</v>
          </cell>
          <cell r="AW162">
            <v>23</v>
          </cell>
          <cell r="AX162">
            <v>1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38828</v>
          </cell>
        </row>
        <row r="163">
          <cell r="A163">
            <v>2006</v>
          </cell>
          <cell r="B163">
            <v>2</v>
          </cell>
          <cell r="C163">
            <v>165</v>
          </cell>
          <cell r="D163">
            <v>21</v>
          </cell>
          <cell r="E163">
            <v>792030</v>
          </cell>
          <cell r="F163">
            <v>0</v>
          </cell>
          <cell r="G163" t="str">
            <v>Затраты по ШПЗ (неосновные)</v>
          </cell>
          <cell r="H163">
            <v>2030</v>
          </cell>
          <cell r="I163">
            <v>7920</v>
          </cell>
          <cell r="J163">
            <v>10029</v>
          </cell>
          <cell r="K163">
            <v>1</v>
          </cell>
          <cell r="L163">
            <v>0</v>
          </cell>
          <cell r="M163">
            <v>0</v>
          </cell>
          <cell r="N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33</v>
          </cell>
          <cell r="V163">
            <v>0</v>
          </cell>
          <cell r="W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33</v>
          </cell>
          <cell r="AE163">
            <v>143000</v>
          </cell>
          <cell r="AF163">
            <v>0</v>
          </cell>
          <cell r="AI163">
            <v>2251</v>
          </cell>
          <cell r="AK163">
            <v>0</v>
          </cell>
          <cell r="AM163">
            <v>294</v>
          </cell>
          <cell r="AN163">
            <v>1</v>
          </cell>
          <cell r="AO163">
            <v>393216</v>
          </cell>
          <cell r="AQ163">
            <v>0</v>
          </cell>
          <cell r="AR163">
            <v>0</v>
          </cell>
          <cell r="AS163" t="str">
            <v>Ы</v>
          </cell>
          <cell r="AT163" t="str">
            <v>Ы</v>
          </cell>
          <cell r="AU163">
            <v>0</v>
          </cell>
          <cell r="AV163">
            <v>0</v>
          </cell>
          <cell r="AW163">
            <v>23</v>
          </cell>
          <cell r="AX163">
            <v>1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38828</v>
          </cell>
        </row>
        <row r="164">
          <cell r="A164">
            <v>2006</v>
          </cell>
          <cell r="B164">
            <v>2</v>
          </cell>
          <cell r="C164">
            <v>166</v>
          </cell>
          <cell r="D164">
            <v>21</v>
          </cell>
          <cell r="E164">
            <v>792030</v>
          </cell>
          <cell r="F164">
            <v>0</v>
          </cell>
          <cell r="G164" t="str">
            <v>Затраты по ШПЗ (неосновные)</v>
          </cell>
          <cell r="H164">
            <v>2030</v>
          </cell>
          <cell r="I164">
            <v>7920</v>
          </cell>
          <cell r="J164">
            <v>314</v>
          </cell>
          <cell r="K164">
            <v>1</v>
          </cell>
          <cell r="L164">
            <v>0</v>
          </cell>
          <cell r="M164">
            <v>0</v>
          </cell>
          <cell r="N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33</v>
          </cell>
          <cell r="V164">
            <v>0</v>
          </cell>
          <cell r="W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33</v>
          </cell>
          <cell r="AE164">
            <v>503000</v>
          </cell>
          <cell r="AF164">
            <v>0</v>
          </cell>
          <cell r="AI164">
            <v>2251</v>
          </cell>
          <cell r="AK164">
            <v>0</v>
          </cell>
          <cell r="AM164">
            <v>295</v>
          </cell>
          <cell r="AN164">
            <v>1</v>
          </cell>
          <cell r="AO164">
            <v>393216</v>
          </cell>
          <cell r="AQ164">
            <v>0</v>
          </cell>
          <cell r="AR164">
            <v>0</v>
          </cell>
          <cell r="AS164" t="str">
            <v>Ы</v>
          </cell>
          <cell r="AT164" t="str">
            <v>Ы</v>
          </cell>
          <cell r="AU164">
            <v>0</v>
          </cell>
          <cell r="AV164">
            <v>0</v>
          </cell>
          <cell r="AW164">
            <v>23</v>
          </cell>
          <cell r="AX164">
            <v>1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38828</v>
          </cell>
        </row>
        <row r="165">
          <cell r="A165">
            <v>2006</v>
          </cell>
          <cell r="B165">
            <v>2</v>
          </cell>
          <cell r="C165">
            <v>167</v>
          </cell>
          <cell r="D165">
            <v>21</v>
          </cell>
          <cell r="E165">
            <v>792030</v>
          </cell>
          <cell r="F165">
            <v>0</v>
          </cell>
          <cell r="G165" t="str">
            <v>Затраты по ШПЗ (неосновные)</v>
          </cell>
          <cell r="H165">
            <v>2030</v>
          </cell>
          <cell r="I165">
            <v>7920</v>
          </cell>
          <cell r="J165">
            <v>389</v>
          </cell>
          <cell r="K165">
            <v>1</v>
          </cell>
          <cell r="L165">
            <v>0</v>
          </cell>
          <cell r="M165">
            <v>0</v>
          </cell>
          <cell r="N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33</v>
          </cell>
          <cell r="V165">
            <v>0</v>
          </cell>
          <cell r="W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33</v>
          </cell>
          <cell r="AE165">
            <v>510100</v>
          </cell>
          <cell r="AF165">
            <v>0</v>
          </cell>
          <cell r="AI165">
            <v>2251</v>
          </cell>
          <cell r="AK165">
            <v>0</v>
          </cell>
          <cell r="AM165">
            <v>296</v>
          </cell>
          <cell r="AN165">
            <v>1</v>
          </cell>
          <cell r="AO165">
            <v>393216</v>
          </cell>
          <cell r="AQ165">
            <v>0</v>
          </cell>
          <cell r="AR165">
            <v>0</v>
          </cell>
          <cell r="AS165" t="str">
            <v>Ы</v>
          </cell>
          <cell r="AT165" t="str">
            <v>Ы</v>
          </cell>
          <cell r="AU165">
            <v>0</v>
          </cell>
          <cell r="AV165">
            <v>0</v>
          </cell>
          <cell r="AW165">
            <v>23</v>
          </cell>
          <cell r="AX165">
            <v>1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38828</v>
          </cell>
        </row>
        <row r="166">
          <cell r="A166">
            <v>2006</v>
          </cell>
          <cell r="B166">
            <v>2</v>
          </cell>
          <cell r="C166">
            <v>226</v>
          </cell>
          <cell r="D166">
            <v>21</v>
          </cell>
          <cell r="E166">
            <v>792030</v>
          </cell>
          <cell r="F166">
            <v>0</v>
          </cell>
          <cell r="G166" t="str">
            <v>Затраты по ШПЗ (неосновные)</v>
          </cell>
          <cell r="H166">
            <v>2030</v>
          </cell>
          <cell r="I166">
            <v>7920</v>
          </cell>
          <cell r="J166">
            <v>11087.69</v>
          </cell>
          <cell r="K166">
            <v>1</v>
          </cell>
          <cell r="L166">
            <v>0</v>
          </cell>
          <cell r="M166">
            <v>0</v>
          </cell>
          <cell r="N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34</v>
          </cell>
          <cell r="V166">
            <v>0</v>
          </cell>
          <cell r="W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34</v>
          </cell>
          <cell r="AE166">
            <v>110000</v>
          </cell>
          <cell r="AF166">
            <v>0</v>
          </cell>
          <cell r="AI166">
            <v>2251</v>
          </cell>
          <cell r="AK166">
            <v>0</v>
          </cell>
          <cell r="AM166">
            <v>355</v>
          </cell>
          <cell r="AN166">
            <v>1</v>
          </cell>
          <cell r="AO166">
            <v>393216</v>
          </cell>
          <cell r="AQ166">
            <v>0</v>
          </cell>
          <cell r="AR166">
            <v>0</v>
          </cell>
          <cell r="AS166" t="str">
            <v>Ы</v>
          </cell>
          <cell r="AT166" t="str">
            <v>Ы</v>
          </cell>
          <cell r="AU166">
            <v>0</v>
          </cell>
          <cell r="AV166">
            <v>0</v>
          </cell>
          <cell r="AW166">
            <v>23</v>
          </cell>
          <cell r="AX166">
            <v>1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38828</v>
          </cell>
        </row>
        <row r="167">
          <cell r="A167">
            <v>2006</v>
          </cell>
          <cell r="B167">
            <v>2</v>
          </cell>
          <cell r="C167">
            <v>274</v>
          </cell>
          <cell r="D167">
            <v>21</v>
          </cell>
          <cell r="E167">
            <v>792030</v>
          </cell>
          <cell r="F167">
            <v>0</v>
          </cell>
          <cell r="G167" t="str">
            <v>Затраты по ШПЗ (неосновные)</v>
          </cell>
          <cell r="H167">
            <v>2030</v>
          </cell>
          <cell r="I167">
            <v>7920</v>
          </cell>
          <cell r="J167">
            <v>412.5</v>
          </cell>
          <cell r="K167">
            <v>1</v>
          </cell>
          <cell r="L167">
            <v>0</v>
          </cell>
          <cell r="M167">
            <v>0</v>
          </cell>
          <cell r="N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36</v>
          </cell>
          <cell r="V167">
            <v>0</v>
          </cell>
          <cell r="W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36</v>
          </cell>
          <cell r="AE167">
            <v>110000</v>
          </cell>
          <cell r="AF167">
            <v>0</v>
          </cell>
          <cell r="AI167">
            <v>2251</v>
          </cell>
          <cell r="AK167">
            <v>0</v>
          </cell>
          <cell r="AM167">
            <v>403</v>
          </cell>
          <cell r="AN167">
            <v>1</v>
          </cell>
          <cell r="AO167">
            <v>393216</v>
          </cell>
          <cell r="AQ167">
            <v>0</v>
          </cell>
          <cell r="AR167">
            <v>0</v>
          </cell>
          <cell r="AS167" t="str">
            <v>Ы</v>
          </cell>
          <cell r="AT167" t="str">
            <v>Ы</v>
          </cell>
          <cell r="AU167">
            <v>0</v>
          </cell>
          <cell r="AV167">
            <v>0</v>
          </cell>
          <cell r="AW167">
            <v>23</v>
          </cell>
          <cell r="AX167">
            <v>1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38828</v>
          </cell>
        </row>
        <row r="168">
          <cell r="A168">
            <v>2006</v>
          </cell>
          <cell r="B168">
            <v>2</v>
          </cell>
          <cell r="C168">
            <v>338</v>
          </cell>
          <cell r="D168">
            <v>21</v>
          </cell>
          <cell r="E168">
            <v>792030</v>
          </cell>
          <cell r="F168">
            <v>0</v>
          </cell>
          <cell r="G168" t="str">
            <v>Затраты по ШПЗ (неосновные)</v>
          </cell>
          <cell r="H168">
            <v>2030</v>
          </cell>
          <cell r="I168">
            <v>7920</v>
          </cell>
          <cell r="J168">
            <v>5017.13</v>
          </cell>
          <cell r="K168">
            <v>1</v>
          </cell>
          <cell r="L168">
            <v>0</v>
          </cell>
          <cell r="M168">
            <v>0</v>
          </cell>
          <cell r="N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35</v>
          </cell>
          <cell r="V168">
            <v>0</v>
          </cell>
          <cell r="W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35</v>
          </cell>
          <cell r="AE168">
            <v>110000</v>
          </cell>
          <cell r="AF168">
            <v>0</v>
          </cell>
          <cell r="AI168">
            <v>2251</v>
          </cell>
          <cell r="AK168">
            <v>0</v>
          </cell>
          <cell r="AM168">
            <v>467</v>
          </cell>
          <cell r="AN168">
            <v>1</v>
          </cell>
          <cell r="AO168">
            <v>393216</v>
          </cell>
          <cell r="AQ168">
            <v>0</v>
          </cell>
          <cell r="AR168">
            <v>0</v>
          </cell>
          <cell r="AS168" t="str">
            <v>Ы</v>
          </cell>
          <cell r="AT168" t="str">
            <v>Ы</v>
          </cell>
          <cell r="AU168">
            <v>0</v>
          </cell>
          <cell r="AV168">
            <v>0</v>
          </cell>
          <cell r="AW168">
            <v>23</v>
          </cell>
          <cell r="AX168">
            <v>1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38828</v>
          </cell>
        </row>
        <row r="169">
          <cell r="A169">
            <v>2006</v>
          </cell>
          <cell r="B169">
            <v>2</v>
          </cell>
          <cell r="C169">
            <v>339</v>
          </cell>
          <cell r="D169">
            <v>21</v>
          </cell>
          <cell r="E169">
            <v>792030</v>
          </cell>
          <cell r="F169">
            <v>0</v>
          </cell>
          <cell r="G169" t="str">
            <v>Затраты по ШПЗ (неосновные)</v>
          </cell>
          <cell r="H169">
            <v>2030</v>
          </cell>
          <cell r="I169">
            <v>7920</v>
          </cell>
          <cell r="J169">
            <v>246.8</v>
          </cell>
          <cell r="K169">
            <v>1</v>
          </cell>
          <cell r="L169">
            <v>0</v>
          </cell>
          <cell r="M169">
            <v>0</v>
          </cell>
          <cell r="N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35</v>
          </cell>
          <cell r="V169">
            <v>0</v>
          </cell>
          <cell r="W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35</v>
          </cell>
          <cell r="AE169">
            <v>114020</v>
          </cell>
          <cell r="AF169">
            <v>0</v>
          </cell>
          <cell r="AI169">
            <v>2251</v>
          </cell>
          <cell r="AK169">
            <v>0</v>
          </cell>
          <cell r="AM169">
            <v>468</v>
          </cell>
          <cell r="AN169">
            <v>1</v>
          </cell>
          <cell r="AO169">
            <v>393216</v>
          </cell>
          <cell r="AQ169">
            <v>0</v>
          </cell>
          <cell r="AR169">
            <v>0</v>
          </cell>
          <cell r="AS169" t="str">
            <v>Ы</v>
          </cell>
          <cell r="AT169" t="str">
            <v>Ы</v>
          </cell>
          <cell r="AU169">
            <v>0</v>
          </cell>
          <cell r="AV169">
            <v>0</v>
          </cell>
          <cell r="AW169">
            <v>23</v>
          </cell>
          <cell r="AX169">
            <v>1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38828</v>
          </cell>
        </row>
        <row r="170">
          <cell r="A170">
            <v>2006</v>
          </cell>
          <cell r="B170">
            <v>2</v>
          </cell>
          <cell r="C170">
            <v>340</v>
          </cell>
          <cell r="D170">
            <v>21</v>
          </cell>
          <cell r="E170">
            <v>792030</v>
          </cell>
          <cell r="F170">
            <v>0</v>
          </cell>
          <cell r="G170" t="str">
            <v>Затраты по ШПЗ (неосновные)</v>
          </cell>
          <cell r="H170">
            <v>2030</v>
          </cell>
          <cell r="I170">
            <v>7920</v>
          </cell>
          <cell r="J170">
            <v>2267.1999999999998</v>
          </cell>
          <cell r="K170">
            <v>1</v>
          </cell>
          <cell r="L170">
            <v>0</v>
          </cell>
          <cell r="M170">
            <v>0</v>
          </cell>
          <cell r="N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35</v>
          </cell>
          <cell r="V170">
            <v>0</v>
          </cell>
          <cell r="W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35</v>
          </cell>
          <cell r="AE170">
            <v>118000</v>
          </cell>
          <cell r="AF170">
            <v>0</v>
          </cell>
          <cell r="AI170">
            <v>2251</v>
          </cell>
          <cell r="AK170">
            <v>0</v>
          </cell>
          <cell r="AM170">
            <v>469</v>
          </cell>
          <cell r="AN170">
            <v>1</v>
          </cell>
          <cell r="AO170">
            <v>393216</v>
          </cell>
          <cell r="AQ170">
            <v>0</v>
          </cell>
          <cell r="AR170">
            <v>0</v>
          </cell>
          <cell r="AS170" t="str">
            <v>Ы</v>
          </cell>
          <cell r="AT170" t="str">
            <v>Ы</v>
          </cell>
          <cell r="AU170">
            <v>0</v>
          </cell>
          <cell r="AV170">
            <v>0</v>
          </cell>
          <cell r="AW170">
            <v>23</v>
          </cell>
          <cell r="AX170">
            <v>1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38828</v>
          </cell>
        </row>
        <row r="171">
          <cell r="A171">
            <v>2006</v>
          </cell>
          <cell r="B171">
            <v>2</v>
          </cell>
          <cell r="C171">
            <v>341</v>
          </cell>
          <cell r="D171">
            <v>21</v>
          </cell>
          <cell r="E171">
            <v>792030</v>
          </cell>
          <cell r="F171">
            <v>0</v>
          </cell>
          <cell r="G171" t="str">
            <v>Затраты по ШПЗ (неосновные)</v>
          </cell>
          <cell r="H171">
            <v>2030</v>
          </cell>
          <cell r="I171">
            <v>7920</v>
          </cell>
          <cell r="J171">
            <v>49.59</v>
          </cell>
          <cell r="K171">
            <v>1</v>
          </cell>
          <cell r="L171">
            <v>0</v>
          </cell>
          <cell r="M171">
            <v>0</v>
          </cell>
          <cell r="N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35</v>
          </cell>
          <cell r="V171">
            <v>0</v>
          </cell>
          <cell r="W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35</v>
          </cell>
          <cell r="AE171">
            <v>131000</v>
          </cell>
          <cell r="AF171">
            <v>0</v>
          </cell>
          <cell r="AI171">
            <v>2251</v>
          </cell>
          <cell r="AK171">
            <v>0</v>
          </cell>
          <cell r="AM171">
            <v>470</v>
          </cell>
          <cell r="AN171">
            <v>1</v>
          </cell>
          <cell r="AO171">
            <v>393216</v>
          </cell>
          <cell r="AQ171">
            <v>0</v>
          </cell>
          <cell r="AR171">
            <v>0</v>
          </cell>
          <cell r="AS171" t="str">
            <v>Ы</v>
          </cell>
          <cell r="AT171" t="str">
            <v>Ы</v>
          </cell>
          <cell r="AU171">
            <v>0</v>
          </cell>
          <cell r="AV171">
            <v>0</v>
          </cell>
          <cell r="AW171">
            <v>23</v>
          </cell>
          <cell r="AX171">
            <v>1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38828</v>
          </cell>
        </row>
        <row r="172">
          <cell r="A172">
            <v>2006</v>
          </cell>
          <cell r="B172">
            <v>2</v>
          </cell>
          <cell r="C172">
            <v>342</v>
          </cell>
          <cell r="D172">
            <v>21</v>
          </cell>
          <cell r="E172">
            <v>792030</v>
          </cell>
          <cell r="F172">
            <v>0</v>
          </cell>
          <cell r="G172" t="str">
            <v>Затраты по ШПЗ (неосновные)</v>
          </cell>
          <cell r="H172">
            <v>2030</v>
          </cell>
          <cell r="I172">
            <v>7920</v>
          </cell>
          <cell r="J172">
            <v>37.1</v>
          </cell>
          <cell r="K172">
            <v>1</v>
          </cell>
          <cell r="L172">
            <v>0</v>
          </cell>
          <cell r="M172">
            <v>0</v>
          </cell>
          <cell r="N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35</v>
          </cell>
          <cell r="V172">
            <v>0</v>
          </cell>
          <cell r="W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35</v>
          </cell>
          <cell r="AE172">
            <v>131100</v>
          </cell>
          <cell r="AF172">
            <v>0</v>
          </cell>
          <cell r="AI172">
            <v>2251</v>
          </cell>
          <cell r="AK172">
            <v>0</v>
          </cell>
          <cell r="AM172">
            <v>471</v>
          </cell>
          <cell r="AN172">
            <v>1</v>
          </cell>
          <cell r="AO172">
            <v>393216</v>
          </cell>
          <cell r="AQ172">
            <v>0</v>
          </cell>
          <cell r="AR172">
            <v>0</v>
          </cell>
          <cell r="AS172" t="str">
            <v>Ы</v>
          </cell>
          <cell r="AT172" t="str">
            <v>Ы</v>
          </cell>
          <cell r="AU172">
            <v>0</v>
          </cell>
          <cell r="AV172">
            <v>0</v>
          </cell>
          <cell r="AW172">
            <v>23</v>
          </cell>
          <cell r="AX172">
            <v>1</v>
          </cell>
          <cell r="AY172">
            <v>0</v>
          </cell>
          <cell r="AZ172">
            <v>0</v>
          </cell>
          <cell r="BA172">
            <v>0</v>
          </cell>
          <cell r="BB172">
            <v>0</v>
          </cell>
          <cell r="BC172">
            <v>38828</v>
          </cell>
        </row>
        <row r="173">
          <cell r="A173">
            <v>2006</v>
          </cell>
          <cell r="B173">
            <v>2</v>
          </cell>
          <cell r="C173">
            <v>343</v>
          </cell>
          <cell r="D173">
            <v>21</v>
          </cell>
          <cell r="E173">
            <v>792030</v>
          </cell>
          <cell r="F173">
            <v>0</v>
          </cell>
          <cell r="G173" t="str">
            <v>Затраты по ШПЗ (неосновные)</v>
          </cell>
          <cell r="H173">
            <v>2030</v>
          </cell>
          <cell r="I173">
            <v>7920</v>
          </cell>
          <cell r="J173">
            <v>1807.43</v>
          </cell>
          <cell r="K173">
            <v>1</v>
          </cell>
          <cell r="L173">
            <v>0</v>
          </cell>
          <cell r="M173">
            <v>0</v>
          </cell>
          <cell r="N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35</v>
          </cell>
          <cell r="V173">
            <v>0</v>
          </cell>
          <cell r="W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35</v>
          </cell>
          <cell r="AE173">
            <v>132000</v>
          </cell>
          <cell r="AF173">
            <v>0</v>
          </cell>
          <cell r="AI173">
            <v>2251</v>
          </cell>
          <cell r="AK173">
            <v>0</v>
          </cell>
          <cell r="AM173">
            <v>472</v>
          </cell>
          <cell r="AN173">
            <v>1</v>
          </cell>
          <cell r="AO173">
            <v>393216</v>
          </cell>
          <cell r="AQ173">
            <v>0</v>
          </cell>
          <cell r="AR173">
            <v>0</v>
          </cell>
          <cell r="AS173" t="str">
            <v>Ы</v>
          </cell>
          <cell r="AT173" t="str">
            <v>Ы</v>
          </cell>
          <cell r="AU173">
            <v>0</v>
          </cell>
          <cell r="AV173">
            <v>0</v>
          </cell>
          <cell r="AW173">
            <v>23</v>
          </cell>
          <cell r="AX173">
            <v>1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38828</v>
          </cell>
        </row>
        <row r="174">
          <cell r="A174">
            <v>2006</v>
          </cell>
          <cell r="B174">
            <v>2</v>
          </cell>
          <cell r="C174">
            <v>344</v>
          </cell>
          <cell r="D174">
            <v>21</v>
          </cell>
          <cell r="E174">
            <v>792030</v>
          </cell>
          <cell r="F174">
            <v>0</v>
          </cell>
          <cell r="G174" t="str">
            <v>Затраты по ШПЗ (неосновные)</v>
          </cell>
          <cell r="H174">
            <v>2030</v>
          </cell>
          <cell r="I174">
            <v>7920</v>
          </cell>
          <cell r="J174">
            <v>81</v>
          </cell>
          <cell r="K174">
            <v>1</v>
          </cell>
          <cell r="L174">
            <v>0</v>
          </cell>
          <cell r="M174">
            <v>0</v>
          </cell>
          <cell r="N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35</v>
          </cell>
          <cell r="V174">
            <v>0</v>
          </cell>
          <cell r="W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35</v>
          </cell>
          <cell r="AE174">
            <v>135000</v>
          </cell>
          <cell r="AF174">
            <v>0</v>
          </cell>
          <cell r="AI174">
            <v>2251</v>
          </cell>
          <cell r="AK174">
            <v>0</v>
          </cell>
          <cell r="AM174">
            <v>473</v>
          </cell>
          <cell r="AN174">
            <v>1</v>
          </cell>
          <cell r="AO174">
            <v>393216</v>
          </cell>
          <cell r="AQ174">
            <v>0</v>
          </cell>
          <cell r="AR174">
            <v>0</v>
          </cell>
          <cell r="AS174" t="str">
            <v>Ы</v>
          </cell>
          <cell r="AT174" t="str">
            <v>Ы</v>
          </cell>
          <cell r="AU174">
            <v>0</v>
          </cell>
          <cell r="AV174">
            <v>0</v>
          </cell>
          <cell r="AW174">
            <v>23</v>
          </cell>
          <cell r="AX174">
            <v>1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38828</v>
          </cell>
        </row>
        <row r="175">
          <cell r="A175">
            <v>2006</v>
          </cell>
          <cell r="B175">
            <v>2</v>
          </cell>
          <cell r="C175">
            <v>345</v>
          </cell>
          <cell r="D175">
            <v>21</v>
          </cell>
          <cell r="E175">
            <v>792030</v>
          </cell>
          <cell r="F175">
            <v>0</v>
          </cell>
          <cell r="G175" t="str">
            <v>Затраты по ШПЗ (неосновные)</v>
          </cell>
          <cell r="H175">
            <v>2030</v>
          </cell>
          <cell r="I175">
            <v>7920</v>
          </cell>
          <cell r="J175">
            <v>8205.02</v>
          </cell>
          <cell r="K175">
            <v>1</v>
          </cell>
          <cell r="L175">
            <v>0</v>
          </cell>
          <cell r="M175">
            <v>0</v>
          </cell>
          <cell r="N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35</v>
          </cell>
          <cell r="V175">
            <v>0</v>
          </cell>
          <cell r="W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35</v>
          </cell>
          <cell r="AE175">
            <v>143000</v>
          </cell>
          <cell r="AF175">
            <v>0</v>
          </cell>
          <cell r="AI175">
            <v>2251</v>
          </cell>
          <cell r="AK175">
            <v>0</v>
          </cell>
          <cell r="AM175">
            <v>474</v>
          </cell>
          <cell r="AN175">
            <v>1</v>
          </cell>
          <cell r="AO175">
            <v>393216</v>
          </cell>
          <cell r="AQ175">
            <v>0</v>
          </cell>
          <cell r="AR175">
            <v>0</v>
          </cell>
          <cell r="AS175" t="str">
            <v>Ы</v>
          </cell>
          <cell r="AT175" t="str">
            <v>Ы</v>
          </cell>
          <cell r="AU175">
            <v>0</v>
          </cell>
          <cell r="AV175">
            <v>0</v>
          </cell>
          <cell r="AW175">
            <v>23</v>
          </cell>
          <cell r="AX175">
            <v>1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38828</v>
          </cell>
        </row>
        <row r="176">
          <cell r="A176">
            <v>2006</v>
          </cell>
          <cell r="B176">
            <v>2</v>
          </cell>
          <cell r="C176">
            <v>346</v>
          </cell>
          <cell r="D176">
            <v>21</v>
          </cell>
          <cell r="E176">
            <v>792030</v>
          </cell>
          <cell r="F176">
            <v>0</v>
          </cell>
          <cell r="G176" t="str">
            <v>Затраты по ШПЗ (неосновные)</v>
          </cell>
          <cell r="H176">
            <v>2030</v>
          </cell>
          <cell r="I176">
            <v>7920</v>
          </cell>
          <cell r="J176">
            <v>274898</v>
          </cell>
          <cell r="K176">
            <v>1</v>
          </cell>
          <cell r="L176">
            <v>0</v>
          </cell>
          <cell r="M176">
            <v>0</v>
          </cell>
          <cell r="N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35</v>
          </cell>
          <cell r="V176">
            <v>0</v>
          </cell>
          <cell r="W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35</v>
          </cell>
          <cell r="AE176">
            <v>240000</v>
          </cell>
          <cell r="AF176">
            <v>0</v>
          </cell>
          <cell r="AI176">
            <v>2251</v>
          </cell>
          <cell r="AK176">
            <v>0</v>
          </cell>
          <cell r="AM176">
            <v>475</v>
          </cell>
          <cell r="AN176">
            <v>1</v>
          </cell>
          <cell r="AO176">
            <v>393216</v>
          </cell>
          <cell r="AQ176">
            <v>0</v>
          </cell>
          <cell r="AR176">
            <v>0</v>
          </cell>
          <cell r="AS176" t="str">
            <v>Ы</v>
          </cell>
          <cell r="AT176" t="str">
            <v>Ы</v>
          </cell>
          <cell r="AU176">
            <v>0</v>
          </cell>
          <cell r="AV176">
            <v>0</v>
          </cell>
          <cell r="AW176">
            <v>23</v>
          </cell>
          <cell r="AX176">
            <v>1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38828</v>
          </cell>
        </row>
        <row r="177">
          <cell r="A177">
            <v>2006</v>
          </cell>
          <cell r="B177">
            <v>2</v>
          </cell>
          <cell r="C177">
            <v>347</v>
          </cell>
          <cell r="D177">
            <v>21</v>
          </cell>
          <cell r="E177">
            <v>792030</v>
          </cell>
          <cell r="F177">
            <v>0</v>
          </cell>
          <cell r="G177" t="str">
            <v>Затраты по ШПЗ (неосновные)</v>
          </cell>
          <cell r="H177">
            <v>2030</v>
          </cell>
          <cell r="I177">
            <v>7920</v>
          </cell>
          <cell r="J177">
            <v>7906.53</v>
          </cell>
          <cell r="K177">
            <v>1</v>
          </cell>
          <cell r="L177">
            <v>0</v>
          </cell>
          <cell r="M177">
            <v>0</v>
          </cell>
          <cell r="N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35</v>
          </cell>
          <cell r="V177">
            <v>0</v>
          </cell>
          <cell r="W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35</v>
          </cell>
          <cell r="AE177">
            <v>311000</v>
          </cell>
          <cell r="AF177">
            <v>0</v>
          </cell>
          <cell r="AI177">
            <v>2251</v>
          </cell>
          <cell r="AK177">
            <v>0</v>
          </cell>
          <cell r="AM177">
            <v>476</v>
          </cell>
          <cell r="AN177">
            <v>1</v>
          </cell>
          <cell r="AO177">
            <v>393216</v>
          </cell>
          <cell r="AQ177">
            <v>0</v>
          </cell>
          <cell r="AR177">
            <v>0</v>
          </cell>
          <cell r="AS177" t="str">
            <v>Ы</v>
          </cell>
          <cell r="AT177" t="str">
            <v>Ы</v>
          </cell>
          <cell r="AU177">
            <v>0</v>
          </cell>
          <cell r="AV177">
            <v>0</v>
          </cell>
          <cell r="AW177">
            <v>23</v>
          </cell>
          <cell r="AX177">
            <v>1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  <cell r="BC177">
            <v>38828</v>
          </cell>
        </row>
        <row r="178">
          <cell r="A178">
            <v>2006</v>
          </cell>
          <cell r="B178">
            <v>2</v>
          </cell>
          <cell r="C178">
            <v>348</v>
          </cell>
          <cell r="D178">
            <v>21</v>
          </cell>
          <cell r="E178">
            <v>792030</v>
          </cell>
          <cell r="F178">
            <v>0</v>
          </cell>
          <cell r="G178" t="str">
            <v>Затраты по ШПЗ (неосновные)</v>
          </cell>
          <cell r="H178">
            <v>2030</v>
          </cell>
          <cell r="I178">
            <v>7920</v>
          </cell>
          <cell r="J178">
            <v>16042.08</v>
          </cell>
          <cell r="K178">
            <v>1</v>
          </cell>
          <cell r="L178">
            <v>0</v>
          </cell>
          <cell r="M178">
            <v>0</v>
          </cell>
          <cell r="N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35</v>
          </cell>
          <cell r="V178">
            <v>0</v>
          </cell>
          <cell r="W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35</v>
          </cell>
          <cell r="AE178">
            <v>312000</v>
          </cell>
          <cell r="AF178">
            <v>0</v>
          </cell>
          <cell r="AI178">
            <v>2251</v>
          </cell>
          <cell r="AK178">
            <v>0</v>
          </cell>
          <cell r="AM178">
            <v>477</v>
          </cell>
          <cell r="AN178">
            <v>1</v>
          </cell>
          <cell r="AO178">
            <v>393216</v>
          </cell>
          <cell r="AQ178">
            <v>0</v>
          </cell>
          <cell r="AR178">
            <v>0</v>
          </cell>
          <cell r="AS178" t="str">
            <v>Ы</v>
          </cell>
          <cell r="AT178" t="str">
            <v>Ы</v>
          </cell>
          <cell r="AU178">
            <v>0</v>
          </cell>
          <cell r="AV178">
            <v>0</v>
          </cell>
          <cell r="AW178">
            <v>23</v>
          </cell>
          <cell r="AX178">
            <v>1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38828</v>
          </cell>
        </row>
        <row r="179">
          <cell r="A179">
            <v>2006</v>
          </cell>
          <cell r="B179">
            <v>2</v>
          </cell>
          <cell r="C179">
            <v>349</v>
          </cell>
          <cell r="D179">
            <v>21</v>
          </cell>
          <cell r="E179">
            <v>792030</v>
          </cell>
          <cell r="F179">
            <v>0</v>
          </cell>
          <cell r="G179" t="str">
            <v>Затраты по ШПЗ (неосновные)</v>
          </cell>
          <cell r="H179">
            <v>2030</v>
          </cell>
          <cell r="I179">
            <v>7920</v>
          </cell>
          <cell r="J179">
            <v>3760.96</v>
          </cell>
          <cell r="K179">
            <v>1</v>
          </cell>
          <cell r="L179">
            <v>0</v>
          </cell>
          <cell r="M179">
            <v>0</v>
          </cell>
          <cell r="N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35</v>
          </cell>
          <cell r="V179">
            <v>0</v>
          </cell>
          <cell r="W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35</v>
          </cell>
          <cell r="AE179">
            <v>312100</v>
          </cell>
          <cell r="AF179">
            <v>0</v>
          </cell>
          <cell r="AI179">
            <v>2251</v>
          </cell>
          <cell r="AK179">
            <v>0</v>
          </cell>
          <cell r="AM179">
            <v>478</v>
          </cell>
          <cell r="AN179">
            <v>1</v>
          </cell>
          <cell r="AO179">
            <v>393216</v>
          </cell>
          <cell r="AQ179">
            <v>0</v>
          </cell>
          <cell r="AR179">
            <v>0</v>
          </cell>
          <cell r="AS179" t="str">
            <v>Ы</v>
          </cell>
          <cell r="AT179" t="str">
            <v>Ы</v>
          </cell>
          <cell r="AU179">
            <v>0</v>
          </cell>
          <cell r="AV179">
            <v>0</v>
          </cell>
          <cell r="AW179">
            <v>23</v>
          </cell>
          <cell r="AX179">
            <v>1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38828</v>
          </cell>
        </row>
        <row r="180">
          <cell r="A180">
            <v>2006</v>
          </cell>
          <cell r="B180">
            <v>2</v>
          </cell>
          <cell r="C180">
            <v>350</v>
          </cell>
          <cell r="D180">
            <v>21</v>
          </cell>
          <cell r="E180">
            <v>792030</v>
          </cell>
          <cell r="F180">
            <v>0</v>
          </cell>
          <cell r="G180" t="str">
            <v>Затраты по ШПЗ (неосновные)</v>
          </cell>
          <cell r="H180">
            <v>2030</v>
          </cell>
          <cell r="I180">
            <v>7920</v>
          </cell>
          <cell r="J180">
            <v>35041.019999999997</v>
          </cell>
          <cell r="K180">
            <v>1</v>
          </cell>
          <cell r="L180">
            <v>0</v>
          </cell>
          <cell r="M180">
            <v>0</v>
          </cell>
          <cell r="N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35</v>
          </cell>
          <cell r="V180">
            <v>0</v>
          </cell>
          <cell r="W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35</v>
          </cell>
          <cell r="AE180">
            <v>312200</v>
          </cell>
          <cell r="AF180">
            <v>0</v>
          </cell>
          <cell r="AI180">
            <v>2251</v>
          </cell>
          <cell r="AK180">
            <v>0</v>
          </cell>
          <cell r="AM180">
            <v>479</v>
          </cell>
          <cell r="AN180">
            <v>1</v>
          </cell>
          <cell r="AO180">
            <v>393216</v>
          </cell>
          <cell r="AQ180">
            <v>0</v>
          </cell>
          <cell r="AR180">
            <v>0</v>
          </cell>
          <cell r="AS180" t="str">
            <v>Ы</v>
          </cell>
          <cell r="AT180" t="str">
            <v>Ы</v>
          </cell>
          <cell r="AU180">
            <v>0</v>
          </cell>
          <cell r="AV180">
            <v>0</v>
          </cell>
          <cell r="AW180">
            <v>23</v>
          </cell>
          <cell r="AX180">
            <v>1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38828</v>
          </cell>
        </row>
        <row r="181">
          <cell r="A181">
            <v>2006</v>
          </cell>
          <cell r="B181">
            <v>2</v>
          </cell>
          <cell r="C181">
            <v>351</v>
          </cell>
          <cell r="D181">
            <v>21</v>
          </cell>
          <cell r="E181">
            <v>792030</v>
          </cell>
          <cell r="F181">
            <v>0</v>
          </cell>
          <cell r="G181" t="str">
            <v>Затраты по ШПЗ (неосновные)</v>
          </cell>
          <cell r="H181">
            <v>2030</v>
          </cell>
          <cell r="I181">
            <v>7920</v>
          </cell>
          <cell r="J181">
            <v>2999.01</v>
          </cell>
          <cell r="K181">
            <v>1</v>
          </cell>
          <cell r="L181">
            <v>0</v>
          </cell>
          <cell r="M181">
            <v>0</v>
          </cell>
          <cell r="N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35</v>
          </cell>
          <cell r="V181">
            <v>0</v>
          </cell>
          <cell r="W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35</v>
          </cell>
          <cell r="AE181">
            <v>313000</v>
          </cell>
          <cell r="AF181">
            <v>0</v>
          </cell>
          <cell r="AI181">
            <v>2251</v>
          </cell>
          <cell r="AK181">
            <v>0</v>
          </cell>
          <cell r="AM181">
            <v>480</v>
          </cell>
          <cell r="AN181">
            <v>1</v>
          </cell>
          <cell r="AO181">
            <v>393216</v>
          </cell>
          <cell r="AQ181">
            <v>0</v>
          </cell>
          <cell r="AR181">
            <v>0</v>
          </cell>
          <cell r="AS181" t="str">
            <v>Ы</v>
          </cell>
          <cell r="AT181" t="str">
            <v>Ы</v>
          </cell>
          <cell r="AU181">
            <v>0</v>
          </cell>
          <cell r="AV181">
            <v>0</v>
          </cell>
          <cell r="AW181">
            <v>23</v>
          </cell>
          <cell r="AX181">
            <v>1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38828</v>
          </cell>
        </row>
        <row r="182">
          <cell r="A182">
            <v>2006</v>
          </cell>
          <cell r="B182">
            <v>2</v>
          </cell>
          <cell r="C182">
            <v>352</v>
          </cell>
          <cell r="D182">
            <v>21</v>
          </cell>
          <cell r="E182">
            <v>792030</v>
          </cell>
          <cell r="F182">
            <v>0</v>
          </cell>
          <cell r="G182" t="str">
            <v>Затраты по ШПЗ (неосновные)</v>
          </cell>
          <cell r="H182">
            <v>2030</v>
          </cell>
          <cell r="I182">
            <v>7920</v>
          </cell>
          <cell r="J182">
            <v>5452.78</v>
          </cell>
          <cell r="K182">
            <v>1</v>
          </cell>
          <cell r="L182">
            <v>0</v>
          </cell>
          <cell r="M182">
            <v>0</v>
          </cell>
          <cell r="N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35</v>
          </cell>
          <cell r="V182">
            <v>0</v>
          </cell>
          <cell r="W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35</v>
          </cell>
          <cell r="AE182">
            <v>314000</v>
          </cell>
          <cell r="AF182">
            <v>0</v>
          </cell>
          <cell r="AI182">
            <v>2251</v>
          </cell>
          <cell r="AK182">
            <v>0</v>
          </cell>
          <cell r="AM182">
            <v>481</v>
          </cell>
          <cell r="AN182">
            <v>1</v>
          </cell>
          <cell r="AO182">
            <v>393216</v>
          </cell>
          <cell r="AQ182">
            <v>0</v>
          </cell>
          <cell r="AR182">
            <v>0</v>
          </cell>
          <cell r="AS182" t="str">
            <v>Ы</v>
          </cell>
          <cell r="AT182" t="str">
            <v>Ы</v>
          </cell>
          <cell r="AU182">
            <v>0</v>
          </cell>
          <cell r="AV182">
            <v>0</v>
          </cell>
          <cell r="AW182">
            <v>23</v>
          </cell>
          <cell r="AX182">
            <v>1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  <cell r="BC182">
            <v>38828</v>
          </cell>
        </row>
        <row r="183">
          <cell r="A183">
            <v>2006</v>
          </cell>
          <cell r="B183">
            <v>2</v>
          </cell>
          <cell r="C183">
            <v>353</v>
          </cell>
          <cell r="D183">
            <v>21</v>
          </cell>
          <cell r="E183">
            <v>792030</v>
          </cell>
          <cell r="F183">
            <v>0</v>
          </cell>
          <cell r="G183" t="str">
            <v>Затраты по ШПЗ (неосновные)</v>
          </cell>
          <cell r="H183">
            <v>2030</v>
          </cell>
          <cell r="I183">
            <v>7920</v>
          </cell>
          <cell r="J183">
            <v>1095.8900000000001</v>
          </cell>
          <cell r="K183">
            <v>1</v>
          </cell>
          <cell r="L183">
            <v>0</v>
          </cell>
          <cell r="M183">
            <v>0</v>
          </cell>
          <cell r="N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35</v>
          </cell>
          <cell r="V183">
            <v>0</v>
          </cell>
          <cell r="W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35</v>
          </cell>
          <cell r="AE183">
            <v>315000</v>
          </cell>
          <cell r="AF183">
            <v>0</v>
          </cell>
          <cell r="AI183">
            <v>2251</v>
          </cell>
          <cell r="AK183">
            <v>0</v>
          </cell>
          <cell r="AM183">
            <v>482</v>
          </cell>
          <cell r="AN183">
            <v>1</v>
          </cell>
          <cell r="AO183">
            <v>393216</v>
          </cell>
          <cell r="AQ183">
            <v>0</v>
          </cell>
          <cell r="AR183">
            <v>0</v>
          </cell>
          <cell r="AS183" t="str">
            <v>Ы</v>
          </cell>
          <cell r="AT183" t="str">
            <v>Ы</v>
          </cell>
          <cell r="AU183">
            <v>0</v>
          </cell>
          <cell r="AV183">
            <v>0</v>
          </cell>
          <cell r="AW183">
            <v>23</v>
          </cell>
          <cell r="AX183">
            <v>1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38828</v>
          </cell>
        </row>
        <row r="184">
          <cell r="A184">
            <v>2006</v>
          </cell>
          <cell r="B184">
            <v>2</v>
          </cell>
          <cell r="C184">
            <v>354</v>
          </cell>
          <cell r="D184">
            <v>21</v>
          </cell>
          <cell r="E184">
            <v>792030</v>
          </cell>
          <cell r="F184">
            <v>0</v>
          </cell>
          <cell r="G184" t="str">
            <v>Затраты по ШПЗ (неосновные)</v>
          </cell>
          <cell r="H184">
            <v>2030</v>
          </cell>
          <cell r="I184">
            <v>7920</v>
          </cell>
          <cell r="J184">
            <v>1387.66</v>
          </cell>
          <cell r="K184">
            <v>1</v>
          </cell>
          <cell r="L184">
            <v>0</v>
          </cell>
          <cell r="M184">
            <v>0</v>
          </cell>
          <cell r="N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35</v>
          </cell>
          <cell r="V184">
            <v>0</v>
          </cell>
          <cell r="W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35</v>
          </cell>
          <cell r="AE184">
            <v>410000</v>
          </cell>
          <cell r="AF184">
            <v>0</v>
          </cell>
          <cell r="AI184">
            <v>2251</v>
          </cell>
          <cell r="AK184">
            <v>0</v>
          </cell>
          <cell r="AM184">
            <v>483</v>
          </cell>
          <cell r="AN184">
            <v>1</v>
          </cell>
          <cell r="AO184">
            <v>393216</v>
          </cell>
          <cell r="AQ184">
            <v>0</v>
          </cell>
          <cell r="AR184">
            <v>0</v>
          </cell>
          <cell r="AS184" t="str">
            <v>Ы</v>
          </cell>
          <cell r="AT184" t="str">
            <v>Ы</v>
          </cell>
          <cell r="AU184">
            <v>0</v>
          </cell>
          <cell r="AV184">
            <v>0</v>
          </cell>
          <cell r="AW184">
            <v>23</v>
          </cell>
          <cell r="AX184">
            <v>1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38828</v>
          </cell>
        </row>
        <row r="185">
          <cell r="A185">
            <v>2006</v>
          </cell>
          <cell r="B185">
            <v>2</v>
          </cell>
          <cell r="C185">
            <v>355</v>
          </cell>
          <cell r="D185">
            <v>21</v>
          </cell>
          <cell r="E185">
            <v>792030</v>
          </cell>
          <cell r="F185">
            <v>0</v>
          </cell>
          <cell r="G185" t="str">
            <v>Затраты по ШПЗ (неосновные)</v>
          </cell>
          <cell r="H185">
            <v>2030</v>
          </cell>
          <cell r="I185">
            <v>7920</v>
          </cell>
          <cell r="J185">
            <v>9589.6299999999992</v>
          </cell>
          <cell r="K185">
            <v>1</v>
          </cell>
          <cell r="L185">
            <v>0</v>
          </cell>
          <cell r="M185">
            <v>0</v>
          </cell>
          <cell r="N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35</v>
          </cell>
          <cell r="V185">
            <v>0</v>
          </cell>
          <cell r="W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35</v>
          </cell>
          <cell r="AE185">
            <v>420000</v>
          </cell>
          <cell r="AF185">
            <v>0</v>
          </cell>
          <cell r="AI185">
            <v>2251</v>
          </cell>
          <cell r="AK185">
            <v>0</v>
          </cell>
          <cell r="AM185">
            <v>484</v>
          </cell>
          <cell r="AN185">
            <v>1</v>
          </cell>
          <cell r="AO185">
            <v>393216</v>
          </cell>
          <cell r="AQ185">
            <v>0</v>
          </cell>
          <cell r="AR185">
            <v>0</v>
          </cell>
          <cell r="AS185" t="str">
            <v>Ы</v>
          </cell>
          <cell r="AT185" t="str">
            <v>Ы</v>
          </cell>
          <cell r="AU185">
            <v>0</v>
          </cell>
          <cell r="AV185">
            <v>0</v>
          </cell>
          <cell r="AW185">
            <v>23</v>
          </cell>
          <cell r="AX185">
            <v>1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>
            <v>38828</v>
          </cell>
        </row>
        <row r="186">
          <cell r="A186">
            <v>2006</v>
          </cell>
          <cell r="B186">
            <v>2</v>
          </cell>
          <cell r="C186">
            <v>356</v>
          </cell>
          <cell r="D186">
            <v>21</v>
          </cell>
          <cell r="E186">
            <v>792030</v>
          </cell>
          <cell r="F186">
            <v>0</v>
          </cell>
          <cell r="G186" t="str">
            <v>Затраты по ШПЗ (неосновные)</v>
          </cell>
          <cell r="H186">
            <v>2030</v>
          </cell>
          <cell r="I186">
            <v>7920</v>
          </cell>
          <cell r="J186">
            <v>227.79</v>
          </cell>
          <cell r="K186">
            <v>1</v>
          </cell>
          <cell r="L186">
            <v>0</v>
          </cell>
          <cell r="M186">
            <v>0</v>
          </cell>
          <cell r="N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35</v>
          </cell>
          <cell r="V186">
            <v>0</v>
          </cell>
          <cell r="W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35</v>
          </cell>
          <cell r="AE186">
            <v>430000</v>
          </cell>
          <cell r="AF186">
            <v>0</v>
          </cell>
          <cell r="AI186">
            <v>2251</v>
          </cell>
          <cell r="AK186">
            <v>0</v>
          </cell>
          <cell r="AM186">
            <v>485</v>
          </cell>
          <cell r="AN186">
            <v>1</v>
          </cell>
          <cell r="AO186">
            <v>393216</v>
          </cell>
          <cell r="AQ186">
            <v>0</v>
          </cell>
          <cell r="AR186">
            <v>0</v>
          </cell>
          <cell r="AS186" t="str">
            <v>Ы</v>
          </cell>
          <cell r="AT186" t="str">
            <v>Ы</v>
          </cell>
          <cell r="AU186">
            <v>0</v>
          </cell>
          <cell r="AV186">
            <v>0</v>
          </cell>
          <cell r="AW186">
            <v>23</v>
          </cell>
          <cell r="AX186">
            <v>1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38828</v>
          </cell>
        </row>
        <row r="187">
          <cell r="A187">
            <v>2006</v>
          </cell>
          <cell r="B187">
            <v>2</v>
          </cell>
          <cell r="C187">
            <v>357</v>
          </cell>
          <cell r="D187">
            <v>21</v>
          </cell>
          <cell r="E187">
            <v>792030</v>
          </cell>
          <cell r="F187">
            <v>0</v>
          </cell>
          <cell r="G187" t="str">
            <v>Затраты по ШПЗ (неосновные)</v>
          </cell>
          <cell r="H187">
            <v>2030</v>
          </cell>
          <cell r="I187">
            <v>7920</v>
          </cell>
          <cell r="J187">
            <v>1501.98</v>
          </cell>
          <cell r="K187">
            <v>1</v>
          </cell>
          <cell r="L187">
            <v>0</v>
          </cell>
          <cell r="M187">
            <v>0</v>
          </cell>
          <cell r="N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35</v>
          </cell>
          <cell r="V187">
            <v>0</v>
          </cell>
          <cell r="W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35</v>
          </cell>
          <cell r="AE187">
            <v>430110</v>
          </cell>
          <cell r="AF187">
            <v>0</v>
          </cell>
          <cell r="AI187">
            <v>2251</v>
          </cell>
          <cell r="AK187">
            <v>0</v>
          </cell>
          <cell r="AM187">
            <v>486</v>
          </cell>
          <cell r="AN187">
            <v>1</v>
          </cell>
          <cell r="AO187">
            <v>393216</v>
          </cell>
          <cell r="AQ187">
            <v>0</v>
          </cell>
          <cell r="AR187">
            <v>0</v>
          </cell>
          <cell r="AS187" t="str">
            <v>Ы</v>
          </cell>
          <cell r="AT187" t="str">
            <v>Ы</v>
          </cell>
          <cell r="AU187">
            <v>0</v>
          </cell>
          <cell r="AV187">
            <v>0</v>
          </cell>
          <cell r="AW187">
            <v>23</v>
          </cell>
          <cell r="AX187">
            <v>1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  <cell r="BC187">
            <v>38828</v>
          </cell>
        </row>
        <row r="188">
          <cell r="A188">
            <v>2006</v>
          </cell>
          <cell r="B188">
            <v>2</v>
          </cell>
          <cell r="C188">
            <v>358</v>
          </cell>
          <cell r="D188">
            <v>21</v>
          </cell>
          <cell r="E188">
            <v>792030</v>
          </cell>
          <cell r="F188">
            <v>0</v>
          </cell>
          <cell r="G188" t="str">
            <v>Затраты по ШПЗ (неосновные)</v>
          </cell>
          <cell r="H188">
            <v>2030</v>
          </cell>
          <cell r="I188">
            <v>7920</v>
          </cell>
          <cell r="J188">
            <v>523.36</v>
          </cell>
          <cell r="K188">
            <v>1</v>
          </cell>
          <cell r="L188">
            <v>0</v>
          </cell>
          <cell r="M188">
            <v>0</v>
          </cell>
          <cell r="N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35</v>
          </cell>
          <cell r="V188">
            <v>0</v>
          </cell>
          <cell r="W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35</v>
          </cell>
          <cell r="AE188">
            <v>430120</v>
          </cell>
          <cell r="AF188">
            <v>0</v>
          </cell>
          <cell r="AI188">
            <v>2251</v>
          </cell>
          <cell r="AK188">
            <v>0</v>
          </cell>
          <cell r="AM188">
            <v>487</v>
          </cell>
          <cell r="AN188">
            <v>1</v>
          </cell>
          <cell r="AO188">
            <v>393216</v>
          </cell>
          <cell r="AQ188">
            <v>0</v>
          </cell>
          <cell r="AR188">
            <v>0</v>
          </cell>
          <cell r="AS188" t="str">
            <v>Ы</v>
          </cell>
          <cell r="AT188" t="str">
            <v>Ы</v>
          </cell>
          <cell r="AU188">
            <v>0</v>
          </cell>
          <cell r="AV188">
            <v>0</v>
          </cell>
          <cell r="AW188">
            <v>23</v>
          </cell>
          <cell r="AX188">
            <v>1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38828</v>
          </cell>
        </row>
        <row r="189">
          <cell r="A189">
            <v>2006</v>
          </cell>
          <cell r="B189">
            <v>2</v>
          </cell>
          <cell r="C189">
            <v>359</v>
          </cell>
          <cell r="D189">
            <v>21</v>
          </cell>
          <cell r="E189">
            <v>792030</v>
          </cell>
          <cell r="F189">
            <v>0</v>
          </cell>
          <cell r="G189" t="str">
            <v>Затраты по ШПЗ (неосновные)</v>
          </cell>
          <cell r="H189">
            <v>2030</v>
          </cell>
          <cell r="I189">
            <v>7920</v>
          </cell>
          <cell r="J189">
            <v>2890.48</v>
          </cell>
          <cell r="K189">
            <v>1</v>
          </cell>
          <cell r="L189">
            <v>0</v>
          </cell>
          <cell r="M189">
            <v>0</v>
          </cell>
          <cell r="N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35</v>
          </cell>
          <cell r="V189">
            <v>0</v>
          </cell>
          <cell r="W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35</v>
          </cell>
          <cell r="AE189">
            <v>430130</v>
          </cell>
          <cell r="AF189">
            <v>0</v>
          </cell>
          <cell r="AI189">
            <v>2251</v>
          </cell>
          <cell r="AK189">
            <v>0</v>
          </cell>
          <cell r="AM189">
            <v>488</v>
          </cell>
          <cell r="AN189">
            <v>1</v>
          </cell>
          <cell r="AO189">
            <v>393216</v>
          </cell>
          <cell r="AQ189">
            <v>0</v>
          </cell>
          <cell r="AR189">
            <v>0</v>
          </cell>
          <cell r="AS189" t="str">
            <v>Ы</v>
          </cell>
          <cell r="AT189" t="str">
            <v>Ы</v>
          </cell>
          <cell r="AU189">
            <v>0</v>
          </cell>
          <cell r="AV189">
            <v>0</v>
          </cell>
          <cell r="AW189">
            <v>23</v>
          </cell>
          <cell r="AX189">
            <v>1</v>
          </cell>
          <cell r="AY189">
            <v>0</v>
          </cell>
          <cell r="AZ189">
            <v>0</v>
          </cell>
          <cell r="BA189">
            <v>0</v>
          </cell>
          <cell r="BB189">
            <v>0</v>
          </cell>
          <cell r="BC189">
            <v>38828</v>
          </cell>
        </row>
        <row r="190">
          <cell r="A190">
            <v>2006</v>
          </cell>
          <cell r="B190">
            <v>2</v>
          </cell>
          <cell r="C190">
            <v>360</v>
          </cell>
          <cell r="D190">
            <v>21</v>
          </cell>
          <cell r="E190">
            <v>792030</v>
          </cell>
          <cell r="F190">
            <v>0</v>
          </cell>
          <cell r="G190" t="str">
            <v>Затраты по ШПЗ (неосновные)</v>
          </cell>
          <cell r="H190">
            <v>2030</v>
          </cell>
          <cell r="I190">
            <v>7920</v>
          </cell>
          <cell r="J190">
            <v>1766.3</v>
          </cell>
          <cell r="K190">
            <v>1</v>
          </cell>
          <cell r="L190">
            <v>0</v>
          </cell>
          <cell r="M190">
            <v>0</v>
          </cell>
          <cell r="N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35</v>
          </cell>
          <cell r="V190">
            <v>0</v>
          </cell>
          <cell r="W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35</v>
          </cell>
          <cell r="AE190">
            <v>430140</v>
          </cell>
          <cell r="AF190">
            <v>0</v>
          </cell>
          <cell r="AI190">
            <v>2251</v>
          </cell>
          <cell r="AK190">
            <v>0</v>
          </cell>
          <cell r="AM190">
            <v>489</v>
          </cell>
          <cell r="AN190">
            <v>1</v>
          </cell>
          <cell r="AO190">
            <v>393216</v>
          </cell>
          <cell r="AQ190">
            <v>0</v>
          </cell>
          <cell r="AR190">
            <v>0</v>
          </cell>
          <cell r="AS190" t="str">
            <v>Ы</v>
          </cell>
          <cell r="AT190" t="str">
            <v>Ы</v>
          </cell>
          <cell r="AU190">
            <v>0</v>
          </cell>
          <cell r="AV190">
            <v>0</v>
          </cell>
          <cell r="AW190">
            <v>23</v>
          </cell>
          <cell r="AX190">
            <v>1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38828</v>
          </cell>
        </row>
        <row r="191">
          <cell r="A191">
            <v>2006</v>
          </cell>
          <cell r="B191">
            <v>2</v>
          </cell>
          <cell r="C191">
            <v>361</v>
          </cell>
          <cell r="D191">
            <v>21</v>
          </cell>
          <cell r="E191">
            <v>792030</v>
          </cell>
          <cell r="F191">
            <v>0</v>
          </cell>
          <cell r="G191" t="str">
            <v>Затраты по ШПЗ (неосновные)</v>
          </cell>
          <cell r="H191">
            <v>2030</v>
          </cell>
          <cell r="I191">
            <v>7920</v>
          </cell>
          <cell r="J191">
            <v>5.34</v>
          </cell>
          <cell r="K191">
            <v>1</v>
          </cell>
          <cell r="L191">
            <v>0</v>
          </cell>
          <cell r="M191">
            <v>0</v>
          </cell>
          <cell r="N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35</v>
          </cell>
          <cell r="V191">
            <v>0</v>
          </cell>
          <cell r="W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35</v>
          </cell>
          <cell r="AE191">
            <v>430230</v>
          </cell>
          <cell r="AF191">
            <v>0</v>
          </cell>
          <cell r="AI191">
            <v>2251</v>
          </cell>
          <cell r="AK191">
            <v>0</v>
          </cell>
          <cell r="AM191">
            <v>490</v>
          </cell>
          <cell r="AN191">
            <v>1</v>
          </cell>
          <cell r="AO191">
            <v>393216</v>
          </cell>
          <cell r="AQ191">
            <v>0</v>
          </cell>
          <cell r="AR191">
            <v>0</v>
          </cell>
          <cell r="AS191" t="str">
            <v>Ы</v>
          </cell>
          <cell r="AT191" t="str">
            <v>Ы</v>
          </cell>
          <cell r="AU191">
            <v>0</v>
          </cell>
          <cell r="AV191">
            <v>0</v>
          </cell>
          <cell r="AW191">
            <v>23</v>
          </cell>
          <cell r="AX191">
            <v>1</v>
          </cell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C191">
            <v>38828</v>
          </cell>
        </row>
        <row r="192">
          <cell r="A192">
            <v>2006</v>
          </cell>
          <cell r="B192">
            <v>2</v>
          </cell>
          <cell r="C192">
            <v>362</v>
          </cell>
          <cell r="D192">
            <v>21</v>
          </cell>
          <cell r="E192">
            <v>792030</v>
          </cell>
          <cell r="F192">
            <v>0</v>
          </cell>
          <cell r="G192" t="str">
            <v>Затраты по ШПЗ (неосновные)</v>
          </cell>
          <cell r="H192">
            <v>2030</v>
          </cell>
          <cell r="I192">
            <v>7920</v>
          </cell>
          <cell r="J192">
            <v>18.7</v>
          </cell>
          <cell r="K192">
            <v>1</v>
          </cell>
          <cell r="L192">
            <v>0</v>
          </cell>
          <cell r="M192">
            <v>0</v>
          </cell>
          <cell r="N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35</v>
          </cell>
          <cell r="V192">
            <v>0</v>
          </cell>
          <cell r="W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35</v>
          </cell>
          <cell r="AE192">
            <v>430240</v>
          </cell>
          <cell r="AF192">
            <v>0</v>
          </cell>
          <cell r="AI192">
            <v>2251</v>
          </cell>
          <cell r="AK192">
            <v>0</v>
          </cell>
          <cell r="AM192">
            <v>491</v>
          </cell>
          <cell r="AN192">
            <v>1</v>
          </cell>
          <cell r="AO192">
            <v>393216</v>
          </cell>
          <cell r="AQ192">
            <v>0</v>
          </cell>
          <cell r="AR192">
            <v>0</v>
          </cell>
          <cell r="AS192" t="str">
            <v>Ы</v>
          </cell>
          <cell r="AT192" t="str">
            <v>Ы</v>
          </cell>
          <cell r="AU192">
            <v>0</v>
          </cell>
          <cell r="AV192">
            <v>0</v>
          </cell>
          <cell r="AW192">
            <v>23</v>
          </cell>
          <cell r="AX192">
            <v>1</v>
          </cell>
          <cell r="AY192">
            <v>0</v>
          </cell>
          <cell r="AZ192">
            <v>0</v>
          </cell>
          <cell r="BA192">
            <v>0</v>
          </cell>
          <cell r="BB192">
            <v>0</v>
          </cell>
          <cell r="BC192">
            <v>38828</v>
          </cell>
        </row>
        <row r="193">
          <cell r="A193">
            <v>2006</v>
          </cell>
          <cell r="B193">
            <v>2</v>
          </cell>
          <cell r="C193">
            <v>363</v>
          </cell>
          <cell r="D193">
            <v>21</v>
          </cell>
          <cell r="E193">
            <v>792030</v>
          </cell>
          <cell r="F193">
            <v>0</v>
          </cell>
          <cell r="G193" t="str">
            <v>Затраты по ШПЗ (неосновные)</v>
          </cell>
          <cell r="H193">
            <v>2030</v>
          </cell>
          <cell r="I193">
            <v>7920</v>
          </cell>
          <cell r="J193">
            <v>1843.62</v>
          </cell>
          <cell r="K193">
            <v>1</v>
          </cell>
          <cell r="L193">
            <v>0</v>
          </cell>
          <cell r="M193">
            <v>0</v>
          </cell>
          <cell r="N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35</v>
          </cell>
          <cell r="V193">
            <v>0</v>
          </cell>
          <cell r="W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35</v>
          </cell>
          <cell r="AE193">
            <v>450000</v>
          </cell>
          <cell r="AF193">
            <v>0</v>
          </cell>
          <cell r="AI193">
            <v>2251</v>
          </cell>
          <cell r="AK193">
            <v>0</v>
          </cell>
          <cell r="AM193">
            <v>492</v>
          </cell>
          <cell r="AN193">
            <v>1</v>
          </cell>
          <cell r="AO193">
            <v>393216</v>
          </cell>
          <cell r="AQ193">
            <v>0</v>
          </cell>
          <cell r="AR193">
            <v>0</v>
          </cell>
          <cell r="AS193" t="str">
            <v>Ы</v>
          </cell>
          <cell r="AT193" t="str">
            <v>Ы</v>
          </cell>
          <cell r="AU193">
            <v>0</v>
          </cell>
          <cell r="AV193">
            <v>0</v>
          </cell>
          <cell r="AW193">
            <v>23</v>
          </cell>
          <cell r="AX193">
            <v>1</v>
          </cell>
          <cell r="AY193">
            <v>0</v>
          </cell>
          <cell r="AZ193">
            <v>0</v>
          </cell>
          <cell r="BA193">
            <v>0</v>
          </cell>
          <cell r="BB193">
            <v>0</v>
          </cell>
          <cell r="BC193">
            <v>38828</v>
          </cell>
        </row>
        <row r="194">
          <cell r="A194">
            <v>2006</v>
          </cell>
          <cell r="B194">
            <v>2</v>
          </cell>
          <cell r="C194">
            <v>364</v>
          </cell>
          <cell r="D194">
            <v>21</v>
          </cell>
          <cell r="E194">
            <v>792030</v>
          </cell>
          <cell r="F194">
            <v>0</v>
          </cell>
          <cell r="G194" t="str">
            <v>Затраты по ШПЗ (неосновные)</v>
          </cell>
          <cell r="H194">
            <v>2030</v>
          </cell>
          <cell r="I194">
            <v>7920</v>
          </cell>
          <cell r="J194">
            <v>186.54</v>
          </cell>
          <cell r="K194">
            <v>1</v>
          </cell>
          <cell r="L194">
            <v>0</v>
          </cell>
          <cell r="M194">
            <v>0</v>
          </cell>
          <cell r="N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35</v>
          </cell>
          <cell r="V194">
            <v>0</v>
          </cell>
          <cell r="W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35</v>
          </cell>
          <cell r="AE194">
            <v>460000</v>
          </cell>
          <cell r="AF194">
            <v>0</v>
          </cell>
          <cell r="AI194">
            <v>2251</v>
          </cell>
          <cell r="AK194">
            <v>0</v>
          </cell>
          <cell r="AM194">
            <v>493</v>
          </cell>
          <cell r="AN194">
            <v>1</v>
          </cell>
          <cell r="AO194">
            <v>393216</v>
          </cell>
          <cell r="AQ194">
            <v>0</v>
          </cell>
          <cell r="AR194">
            <v>0</v>
          </cell>
          <cell r="AS194" t="str">
            <v>Ы</v>
          </cell>
          <cell r="AT194" t="str">
            <v>Ы</v>
          </cell>
          <cell r="AU194">
            <v>0</v>
          </cell>
          <cell r="AV194">
            <v>0</v>
          </cell>
          <cell r="AW194">
            <v>23</v>
          </cell>
          <cell r="AX194">
            <v>1</v>
          </cell>
          <cell r="AY194">
            <v>0</v>
          </cell>
          <cell r="AZ194">
            <v>0</v>
          </cell>
          <cell r="BA194">
            <v>0</v>
          </cell>
          <cell r="BB194">
            <v>0</v>
          </cell>
          <cell r="BC194">
            <v>38828</v>
          </cell>
        </row>
        <row r="195">
          <cell r="A195">
            <v>2006</v>
          </cell>
          <cell r="B195">
            <v>2</v>
          </cell>
          <cell r="C195">
            <v>365</v>
          </cell>
          <cell r="D195">
            <v>21</v>
          </cell>
          <cell r="E195">
            <v>792030</v>
          </cell>
          <cell r="F195">
            <v>0</v>
          </cell>
          <cell r="G195" t="str">
            <v>Затраты по ШПЗ (неосновные)</v>
          </cell>
          <cell r="H195">
            <v>2030</v>
          </cell>
          <cell r="I195">
            <v>7920</v>
          </cell>
          <cell r="J195">
            <v>74.84</v>
          </cell>
          <cell r="K195">
            <v>1</v>
          </cell>
          <cell r="L195">
            <v>0</v>
          </cell>
          <cell r="M195">
            <v>0</v>
          </cell>
          <cell r="N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35</v>
          </cell>
          <cell r="V195">
            <v>0</v>
          </cell>
          <cell r="W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35</v>
          </cell>
          <cell r="AE195">
            <v>465000</v>
          </cell>
          <cell r="AF195">
            <v>0</v>
          </cell>
          <cell r="AI195">
            <v>2251</v>
          </cell>
          <cell r="AK195">
            <v>0</v>
          </cell>
          <cell r="AM195">
            <v>494</v>
          </cell>
          <cell r="AN195">
            <v>1</v>
          </cell>
          <cell r="AO195">
            <v>393216</v>
          </cell>
          <cell r="AQ195">
            <v>0</v>
          </cell>
          <cell r="AR195">
            <v>0</v>
          </cell>
          <cell r="AS195" t="str">
            <v>Ы</v>
          </cell>
          <cell r="AT195" t="str">
            <v>Ы</v>
          </cell>
          <cell r="AU195">
            <v>0</v>
          </cell>
          <cell r="AV195">
            <v>0</v>
          </cell>
          <cell r="AW195">
            <v>23</v>
          </cell>
          <cell r="AX195">
            <v>1</v>
          </cell>
          <cell r="AY195">
            <v>0</v>
          </cell>
          <cell r="AZ195">
            <v>0</v>
          </cell>
          <cell r="BA195">
            <v>0</v>
          </cell>
          <cell r="BB195">
            <v>0</v>
          </cell>
          <cell r="BC195">
            <v>38828</v>
          </cell>
        </row>
        <row r="196">
          <cell r="A196">
            <v>2006</v>
          </cell>
          <cell r="B196">
            <v>2</v>
          </cell>
          <cell r="C196">
            <v>366</v>
          </cell>
          <cell r="D196">
            <v>21</v>
          </cell>
          <cell r="E196">
            <v>792030</v>
          </cell>
          <cell r="F196">
            <v>0</v>
          </cell>
          <cell r="G196" t="str">
            <v>Затраты по ШПЗ (неосновные)</v>
          </cell>
          <cell r="H196">
            <v>2030</v>
          </cell>
          <cell r="I196">
            <v>7920</v>
          </cell>
          <cell r="J196">
            <v>2551.69</v>
          </cell>
          <cell r="K196">
            <v>1</v>
          </cell>
          <cell r="L196">
            <v>0</v>
          </cell>
          <cell r="M196">
            <v>0</v>
          </cell>
          <cell r="N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35</v>
          </cell>
          <cell r="V196">
            <v>0</v>
          </cell>
          <cell r="W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35</v>
          </cell>
          <cell r="AE196">
            <v>503000</v>
          </cell>
          <cell r="AF196">
            <v>0</v>
          </cell>
          <cell r="AI196">
            <v>2251</v>
          </cell>
          <cell r="AK196">
            <v>0</v>
          </cell>
          <cell r="AM196">
            <v>495</v>
          </cell>
          <cell r="AN196">
            <v>1</v>
          </cell>
          <cell r="AO196">
            <v>393216</v>
          </cell>
          <cell r="AQ196">
            <v>0</v>
          </cell>
          <cell r="AR196">
            <v>0</v>
          </cell>
          <cell r="AS196" t="str">
            <v>Ы</v>
          </cell>
          <cell r="AT196" t="str">
            <v>Ы</v>
          </cell>
          <cell r="AU196">
            <v>0</v>
          </cell>
          <cell r="AV196">
            <v>0</v>
          </cell>
          <cell r="AW196">
            <v>23</v>
          </cell>
          <cell r="AX196">
            <v>1</v>
          </cell>
          <cell r="AY196">
            <v>0</v>
          </cell>
          <cell r="AZ196">
            <v>0</v>
          </cell>
          <cell r="BA196">
            <v>0</v>
          </cell>
          <cell r="BB196">
            <v>0</v>
          </cell>
          <cell r="BC196">
            <v>38828</v>
          </cell>
        </row>
        <row r="197">
          <cell r="A197">
            <v>2006</v>
          </cell>
          <cell r="B197">
            <v>2</v>
          </cell>
          <cell r="C197">
            <v>367</v>
          </cell>
          <cell r="D197">
            <v>21</v>
          </cell>
          <cell r="E197">
            <v>792030</v>
          </cell>
          <cell r="F197">
            <v>0</v>
          </cell>
          <cell r="G197" t="str">
            <v>Затраты по ШПЗ (неосновные)</v>
          </cell>
          <cell r="H197">
            <v>2030</v>
          </cell>
          <cell r="I197">
            <v>7920</v>
          </cell>
          <cell r="J197">
            <v>702.68</v>
          </cell>
          <cell r="K197">
            <v>1</v>
          </cell>
          <cell r="L197">
            <v>0</v>
          </cell>
          <cell r="M197">
            <v>0</v>
          </cell>
          <cell r="N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35</v>
          </cell>
          <cell r="V197">
            <v>0</v>
          </cell>
          <cell r="W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35</v>
          </cell>
          <cell r="AE197">
            <v>504100</v>
          </cell>
          <cell r="AF197">
            <v>0</v>
          </cell>
          <cell r="AI197">
            <v>2251</v>
          </cell>
          <cell r="AK197">
            <v>0</v>
          </cell>
          <cell r="AM197">
            <v>496</v>
          </cell>
          <cell r="AN197">
            <v>1</v>
          </cell>
          <cell r="AO197">
            <v>393216</v>
          </cell>
          <cell r="AQ197">
            <v>0</v>
          </cell>
          <cell r="AR197">
            <v>0</v>
          </cell>
          <cell r="AS197" t="str">
            <v>Ы</v>
          </cell>
          <cell r="AT197" t="str">
            <v>Ы</v>
          </cell>
          <cell r="AU197">
            <v>0</v>
          </cell>
          <cell r="AV197">
            <v>0</v>
          </cell>
          <cell r="AW197">
            <v>23</v>
          </cell>
          <cell r="AX197">
            <v>1</v>
          </cell>
          <cell r="AY197">
            <v>0</v>
          </cell>
          <cell r="AZ197">
            <v>0</v>
          </cell>
          <cell r="BA197">
            <v>0</v>
          </cell>
          <cell r="BB197">
            <v>0</v>
          </cell>
          <cell r="BC197">
            <v>38828</v>
          </cell>
        </row>
        <row r="198">
          <cell r="A198">
            <v>2006</v>
          </cell>
          <cell r="B198">
            <v>2</v>
          </cell>
          <cell r="C198">
            <v>368</v>
          </cell>
          <cell r="D198">
            <v>21</v>
          </cell>
          <cell r="E198">
            <v>792030</v>
          </cell>
          <cell r="F198">
            <v>0</v>
          </cell>
          <cell r="G198" t="str">
            <v>Затраты по ШПЗ (неосновные)</v>
          </cell>
          <cell r="H198">
            <v>2030</v>
          </cell>
          <cell r="I198">
            <v>7920</v>
          </cell>
          <cell r="J198">
            <v>1646.92</v>
          </cell>
          <cell r="K198">
            <v>1</v>
          </cell>
          <cell r="L198">
            <v>0</v>
          </cell>
          <cell r="M198">
            <v>0</v>
          </cell>
          <cell r="N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35</v>
          </cell>
          <cell r="V198">
            <v>0</v>
          </cell>
          <cell r="W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35</v>
          </cell>
          <cell r="AE198">
            <v>504200</v>
          </cell>
          <cell r="AF198">
            <v>0</v>
          </cell>
          <cell r="AI198">
            <v>2251</v>
          </cell>
          <cell r="AK198">
            <v>0</v>
          </cell>
          <cell r="AM198">
            <v>497</v>
          </cell>
          <cell r="AN198">
            <v>1</v>
          </cell>
          <cell r="AO198">
            <v>393216</v>
          </cell>
          <cell r="AQ198">
            <v>0</v>
          </cell>
          <cell r="AR198">
            <v>0</v>
          </cell>
          <cell r="AS198" t="str">
            <v>Ы</v>
          </cell>
          <cell r="AT198" t="str">
            <v>Ы</v>
          </cell>
          <cell r="AU198">
            <v>0</v>
          </cell>
          <cell r="AV198">
            <v>0</v>
          </cell>
          <cell r="AW198">
            <v>23</v>
          </cell>
          <cell r="AX198">
            <v>1</v>
          </cell>
          <cell r="AY198">
            <v>0</v>
          </cell>
          <cell r="AZ198">
            <v>0</v>
          </cell>
          <cell r="BA198">
            <v>0</v>
          </cell>
          <cell r="BB198">
            <v>0</v>
          </cell>
          <cell r="BC198">
            <v>38828</v>
          </cell>
        </row>
        <row r="199">
          <cell r="A199">
            <v>2006</v>
          </cell>
          <cell r="B199">
            <v>2</v>
          </cell>
          <cell r="C199">
            <v>369</v>
          </cell>
          <cell r="D199">
            <v>21</v>
          </cell>
          <cell r="E199">
            <v>792030</v>
          </cell>
          <cell r="F199">
            <v>0</v>
          </cell>
          <cell r="G199" t="str">
            <v>Затраты по ШПЗ (неосновные)</v>
          </cell>
          <cell r="H199">
            <v>2030</v>
          </cell>
          <cell r="I199">
            <v>7920</v>
          </cell>
          <cell r="J199">
            <v>128.11000000000001</v>
          </cell>
          <cell r="K199">
            <v>1</v>
          </cell>
          <cell r="L199">
            <v>0</v>
          </cell>
          <cell r="M199">
            <v>0</v>
          </cell>
          <cell r="N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35</v>
          </cell>
          <cell r="V199">
            <v>0</v>
          </cell>
          <cell r="W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35</v>
          </cell>
          <cell r="AE199">
            <v>504400</v>
          </cell>
          <cell r="AF199">
            <v>0</v>
          </cell>
          <cell r="AI199">
            <v>2251</v>
          </cell>
          <cell r="AK199">
            <v>0</v>
          </cell>
          <cell r="AM199">
            <v>498</v>
          </cell>
          <cell r="AN199">
            <v>1</v>
          </cell>
          <cell r="AO199">
            <v>393216</v>
          </cell>
          <cell r="AQ199">
            <v>0</v>
          </cell>
          <cell r="AR199">
            <v>0</v>
          </cell>
          <cell r="AS199" t="str">
            <v>Ы</v>
          </cell>
          <cell r="AT199" t="str">
            <v>Ы</v>
          </cell>
          <cell r="AU199">
            <v>0</v>
          </cell>
          <cell r="AV199">
            <v>0</v>
          </cell>
          <cell r="AW199">
            <v>23</v>
          </cell>
          <cell r="AX199">
            <v>1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  <cell r="BC199">
            <v>38828</v>
          </cell>
        </row>
        <row r="200">
          <cell r="A200">
            <v>2006</v>
          </cell>
          <cell r="B200">
            <v>2</v>
          </cell>
          <cell r="C200">
            <v>370</v>
          </cell>
          <cell r="D200">
            <v>21</v>
          </cell>
          <cell r="E200">
            <v>792030</v>
          </cell>
          <cell r="F200">
            <v>0</v>
          </cell>
          <cell r="G200" t="str">
            <v>Затраты по ШПЗ (неосновные)</v>
          </cell>
          <cell r="H200">
            <v>2030</v>
          </cell>
          <cell r="I200">
            <v>7920</v>
          </cell>
          <cell r="J200">
            <v>1754.25</v>
          </cell>
          <cell r="K200">
            <v>1</v>
          </cell>
          <cell r="L200">
            <v>0</v>
          </cell>
          <cell r="M200">
            <v>0</v>
          </cell>
          <cell r="N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35</v>
          </cell>
          <cell r="V200">
            <v>0</v>
          </cell>
          <cell r="W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35</v>
          </cell>
          <cell r="AE200">
            <v>505100</v>
          </cell>
          <cell r="AF200">
            <v>0</v>
          </cell>
          <cell r="AI200">
            <v>2251</v>
          </cell>
          <cell r="AK200">
            <v>0</v>
          </cell>
          <cell r="AM200">
            <v>499</v>
          </cell>
          <cell r="AN200">
            <v>1</v>
          </cell>
          <cell r="AO200">
            <v>393216</v>
          </cell>
          <cell r="AQ200">
            <v>0</v>
          </cell>
          <cell r="AR200">
            <v>0</v>
          </cell>
          <cell r="AS200" t="str">
            <v>Ы</v>
          </cell>
          <cell r="AT200" t="str">
            <v>Ы</v>
          </cell>
          <cell r="AU200">
            <v>0</v>
          </cell>
          <cell r="AV200">
            <v>0</v>
          </cell>
          <cell r="AW200">
            <v>23</v>
          </cell>
          <cell r="AX200">
            <v>1</v>
          </cell>
          <cell r="AY200">
            <v>0</v>
          </cell>
          <cell r="AZ200">
            <v>0</v>
          </cell>
          <cell r="BA200">
            <v>0</v>
          </cell>
          <cell r="BB200">
            <v>0</v>
          </cell>
          <cell r="BC200">
            <v>38828</v>
          </cell>
        </row>
        <row r="201">
          <cell r="A201">
            <v>2006</v>
          </cell>
          <cell r="B201">
            <v>2</v>
          </cell>
          <cell r="C201">
            <v>371</v>
          </cell>
          <cell r="D201">
            <v>21</v>
          </cell>
          <cell r="E201">
            <v>792030</v>
          </cell>
          <cell r="F201">
            <v>0</v>
          </cell>
          <cell r="G201" t="str">
            <v>Затраты по ШПЗ (неосновные)</v>
          </cell>
          <cell r="H201">
            <v>2030</v>
          </cell>
          <cell r="I201">
            <v>7920</v>
          </cell>
          <cell r="J201">
            <v>948.48</v>
          </cell>
          <cell r="K201">
            <v>1</v>
          </cell>
          <cell r="L201">
            <v>0</v>
          </cell>
          <cell r="M201">
            <v>0</v>
          </cell>
          <cell r="N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35</v>
          </cell>
          <cell r="V201">
            <v>0</v>
          </cell>
          <cell r="W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35</v>
          </cell>
          <cell r="AE201">
            <v>506200</v>
          </cell>
          <cell r="AF201">
            <v>0</v>
          </cell>
          <cell r="AI201">
            <v>2251</v>
          </cell>
          <cell r="AK201">
            <v>0</v>
          </cell>
          <cell r="AM201">
            <v>500</v>
          </cell>
          <cell r="AN201">
            <v>1</v>
          </cell>
          <cell r="AO201">
            <v>393216</v>
          </cell>
          <cell r="AQ201">
            <v>0</v>
          </cell>
          <cell r="AR201">
            <v>0</v>
          </cell>
          <cell r="AS201" t="str">
            <v>Ы</v>
          </cell>
          <cell r="AT201" t="str">
            <v>Ы</v>
          </cell>
          <cell r="AU201">
            <v>0</v>
          </cell>
          <cell r="AV201">
            <v>0</v>
          </cell>
          <cell r="AW201">
            <v>23</v>
          </cell>
          <cell r="AX201">
            <v>1</v>
          </cell>
          <cell r="AY201">
            <v>0</v>
          </cell>
          <cell r="AZ201">
            <v>0</v>
          </cell>
          <cell r="BA201">
            <v>0</v>
          </cell>
          <cell r="BB201">
            <v>0</v>
          </cell>
          <cell r="BC201">
            <v>38828</v>
          </cell>
        </row>
        <row r="202">
          <cell r="A202">
            <v>2006</v>
          </cell>
          <cell r="B202">
            <v>2</v>
          </cell>
          <cell r="C202">
            <v>372</v>
          </cell>
          <cell r="D202">
            <v>21</v>
          </cell>
          <cell r="E202">
            <v>792030</v>
          </cell>
          <cell r="F202">
            <v>0</v>
          </cell>
          <cell r="G202" t="str">
            <v>Затраты по ШПЗ (неосновные)</v>
          </cell>
          <cell r="H202">
            <v>2030</v>
          </cell>
          <cell r="I202">
            <v>7920</v>
          </cell>
          <cell r="J202">
            <v>6600.12</v>
          </cell>
          <cell r="K202">
            <v>1</v>
          </cell>
          <cell r="L202">
            <v>0</v>
          </cell>
          <cell r="M202">
            <v>0</v>
          </cell>
          <cell r="N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35</v>
          </cell>
          <cell r="V202">
            <v>0</v>
          </cell>
          <cell r="W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35</v>
          </cell>
          <cell r="AE202">
            <v>510100</v>
          </cell>
          <cell r="AF202">
            <v>0</v>
          </cell>
          <cell r="AI202">
            <v>2251</v>
          </cell>
          <cell r="AK202">
            <v>0</v>
          </cell>
          <cell r="AM202">
            <v>501</v>
          </cell>
          <cell r="AN202">
            <v>1</v>
          </cell>
          <cell r="AO202">
            <v>393216</v>
          </cell>
          <cell r="AQ202">
            <v>0</v>
          </cell>
          <cell r="AR202">
            <v>0</v>
          </cell>
          <cell r="AS202" t="str">
            <v>Ы</v>
          </cell>
          <cell r="AT202" t="str">
            <v>Ы</v>
          </cell>
          <cell r="AU202">
            <v>0</v>
          </cell>
          <cell r="AV202">
            <v>0</v>
          </cell>
          <cell r="AW202">
            <v>23</v>
          </cell>
          <cell r="AX202">
            <v>1</v>
          </cell>
          <cell r="AY202">
            <v>0</v>
          </cell>
          <cell r="AZ202">
            <v>0</v>
          </cell>
          <cell r="BA202">
            <v>0</v>
          </cell>
          <cell r="BB202">
            <v>0</v>
          </cell>
          <cell r="BC202">
            <v>38828</v>
          </cell>
        </row>
        <row r="203">
          <cell r="A203">
            <v>2006</v>
          </cell>
          <cell r="B203">
            <v>2</v>
          </cell>
          <cell r="C203">
            <v>373</v>
          </cell>
          <cell r="D203">
            <v>21</v>
          </cell>
          <cell r="E203">
            <v>792030</v>
          </cell>
          <cell r="F203">
            <v>0</v>
          </cell>
          <cell r="G203" t="str">
            <v>Затраты по ШПЗ (неосновные)</v>
          </cell>
          <cell r="H203">
            <v>2030</v>
          </cell>
          <cell r="I203">
            <v>7920</v>
          </cell>
          <cell r="J203">
            <v>151.28</v>
          </cell>
          <cell r="K203">
            <v>1</v>
          </cell>
          <cell r="L203">
            <v>0</v>
          </cell>
          <cell r="M203">
            <v>0</v>
          </cell>
          <cell r="N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35</v>
          </cell>
          <cell r="V203">
            <v>0</v>
          </cell>
          <cell r="W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35</v>
          </cell>
          <cell r="AE203">
            <v>510200</v>
          </cell>
          <cell r="AF203">
            <v>0</v>
          </cell>
          <cell r="AI203">
            <v>2251</v>
          </cell>
          <cell r="AK203">
            <v>0</v>
          </cell>
          <cell r="AM203">
            <v>502</v>
          </cell>
          <cell r="AN203">
            <v>1</v>
          </cell>
          <cell r="AO203">
            <v>393216</v>
          </cell>
          <cell r="AQ203">
            <v>0</v>
          </cell>
          <cell r="AR203">
            <v>0</v>
          </cell>
          <cell r="AS203" t="str">
            <v>Ы</v>
          </cell>
          <cell r="AT203" t="str">
            <v>Ы</v>
          </cell>
          <cell r="AU203">
            <v>0</v>
          </cell>
          <cell r="AV203">
            <v>0</v>
          </cell>
          <cell r="AW203">
            <v>23</v>
          </cell>
          <cell r="AX203">
            <v>1</v>
          </cell>
          <cell r="AY203">
            <v>0</v>
          </cell>
          <cell r="AZ203">
            <v>0</v>
          </cell>
          <cell r="BA203">
            <v>0</v>
          </cell>
          <cell r="BB203">
            <v>0</v>
          </cell>
          <cell r="BC203">
            <v>38828</v>
          </cell>
        </row>
        <row r="204">
          <cell r="A204">
            <v>2006</v>
          </cell>
          <cell r="B204">
            <v>2</v>
          </cell>
          <cell r="C204">
            <v>374</v>
          </cell>
          <cell r="D204">
            <v>21</v>
          </cell>
          <cell r="E204">
            <v>792030</v>
          </cell>
          <cell r="F204">
            <v>0</v>
          </cell>
          <cell r="G204" t="str">
            <v>Затраты по ШПЗ (неосновные)</v>
          </cell>
          <cell r="H204">
            <v>2030</v>
          </cell>
          <cell r="I204">
            <v>7920</v>
          </cell>
          <cell r="J204">
            <v>65.83</v>
          </cell>
          <cell r="K204">
            <v>1</v>
          </cell>
          <cell r="L204">
            <v>0</v>
          </cell>
          <cell r="M204">
            <v>0</v>
          </cell>
          <cell r="N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35</v>
          </cell>
          <cell r="V204">
            <v>0</v>
          </cell>
          <cell r="W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35</v>
          </cell>
          <cell r="AE204">
            <v>510300</v>
          </cell>
          <cell r="AF204">
            <v>0</v>
          </cell>
          <cell r="AI204">
            <v>2251</v>
          </cell>
          <cell r="AK204">
            <v>0</v>
          </cell>
          <cell r="AM204">
            <v>503</v>
          </cell>
          <cell r="AN204">
            <v>1</v>
          </cell>
          <cell r="AO204">
            <v>393216</v>
          </cell>
          <cell r="AQ204">
            <v>0</v>
          </cell>
          <cell r="AR204">
            <v>0</v>
          </cell>
          <cell r="AS204" t="str">
            <v>Ы</v>
          </cell>
          <cell r="AT204" t="str">
            <v>Ы</v>
          </cell>
          <cell r="AU204">
            <v>0</v>
          </cell>
          <cell r="AV204">
            <v>0</v>
          </cell>
          <cell r="AW204">
            <v>23</v>
          </cell>
          <cell r="AX204">
            <v>1</v>
          </cell>
          <cell r="AY204">
            <v>0</v>
          </cell>
          <cell r="AZ204">
            <v>0</v>
          </cell>
          <cell r="BA204">
            <v>0</v>
          </cell>
          <cell r="BB204">
            <v>0</v>
          </cell>
          <cell r="BC204">
            <v>38828</v>
          </cell>
        </row>
        <row r="205">
          <cell r="A205">
            <v>2006</v>
          </cell>
          <cell r="B205">
            <v>2</v>
          </cell>
          <cell r="C205">
            <v>375</v>
          </cell>
          <cell r="D205">
            <v>21</v>
          </cell>
          <cell r="E205">
            <v>792030</v>
          </cell>
          <cell r="F205">
            <v>0</v>
          </cell>
          <cell r="G205" t="str">
            <v>Затраты по ШПЗ (неосновные)</v>
          </cell>
          <cell r="H205">
            <v>2030</v>
          </cell>
          <cell r="I205">
            <v>7920</v>
          </cell>
          <cell r="J205">
            <v>379.68</v>
          </cell>
          <cell r="K205">
            <v>1</v>
          </cell>
          <cell r="L205">
            <v>0</v>
          </cell>
          <cell r="M205">
            <v>0</v>
          </cell>
          <cell r="N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35</v>
          </cell>
          <cell r="V205">
            <v>0</v>
          </cell>
          <cell r="W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35</v>
          </cell>
          <cell r="AE205">
            <v>510400</v>
          </cell>
          <cell r="AF205">
            <v>0</v>
          </cell>
          <cell r="AI205">
            <v>2251</v>
          </cell>
          <cell r="AK205">
            <v>0</v>
          </cell>
          <cell r="AM205">
            <v>504</v>
          </cell>
          <cell r="AN205">
            <v>1</v>
          </cell>
          <cell r="AO205">
            <v>393216</v>
          </cell>
          <cell r="AQ205">
            <v>0</v>
          </cell>
          <cell r="AR205">
            <v>0</v>
          </cell>
          <cell r="AS205" t="str">
            <v>Ы</v>
          </cell>
          <cell r="AT205" t="str">
            <v>Ы</v>
          </cell>
          <cell r="AU205">
            <v>0</v>
          </cell>
          <cell r="AV205">
            <v>0</v>
          </cell>
          <cell r="AW205">
            <v>23</v>
          </cell>
          <cell r="AX205">
            <v>1</v>
          </cell>
          <cell r="AY205">
            <v>0</v>
          </cell>
          <cell r="AZ205">
            <v>0</v>
          </cell>
          <cell r="BA205">
            <v>0</v>
          </cell>
          <cell r="BB205">
            <v>0</v>
          </cell>
          <cell r="BC205">
            <v>38828</v>
          </cell>
        </row>
        <row r="206">
          <cell r="A206">
            <v>2006</v>
          </cell>
          <cell r="B206">
            <v>2</v>
          </cell>
          <cell r="C206">
            <v>376</v>
          </cell>
          <cell r="D206">
            <v>21</v>
          </cell>
          <cell r="E206">
            <v>792030</v>
          </cell>
          <cell r="F206">
            <v>0</v>
          </cell>
          <cell r="G206" t="str">
            <v>Затраты по ШПЗ (неосновные)</v>
          </cell>
          <cell r="H206">
            <v>2030</v>
          </cell>
          <cell r="I206">
            <v>7920</v>
          </cell>
          <cell r="J206">
            <v>22585.54</v>
          </cell>
          <cell r="K206">
            <v>1</v>
          </cell>
          <cell r="L206">
            <v>0</v>
          </cell>
          <cell r="M206">
            <v>0</v>
          </cell>
          <cell r="N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35</v>
          </cell>
          <cell r="V206">
            <v>0</v>
          </cell>
          <cell r="W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35</v>
          </cell>
          <cell r="AE206">
            <v>510600</v>
          </cell>
          <cell r="AF206">
            <v>0</v>
          </cell>
          <cell r="AI206">
            <v>2251</v>
          </cell>
          <cell r="AK206">
            <v>0</v>
          </cell>
          <cell r="AM206">
            <v>505</v>
          </cell>
          <cell r="AN206">
            <v>1</v>
          </cell>
          <cell r="AO206">
            <v>393216</v>
          </cell>
          <cell r="AQ206">
            <v>0</v>
          </cell>
          <cell r="AR206">
            <v>0</v>
          </cell>
          <cell r="AS206" t="str">
            <v>Ы</v>
          </cell>
          <cell r="AT206" t="str">
            <v>Ы</v>
          </cell>
          <cell r="AU206">
            <v>0</v>
          </cell>
          <cell r="AV206">
            <v>0</v>
          </cell>
          <cell r="AW206">
            <v>23</v>
          </cell>
          <cell r="AX206">
            <v>1</v>
          </cell>
          <cell r="AY206">
            <v>0</v>
          </cell>
          <cell r="AZ206">
            <v>0</v>
          </cell>
          <cell r="BA206">
            <v>0</v>
          </cell>
          <cell r="BB206">
            <v>0</v>
          </cell>
          <cell r="BC206">
            <v>38828</v>
          </cell>
        </row>
        <row r="207">
          <cell r="A207">
            <v>2006</v>
          </cell>
          <cell r="B207">
            <v>2</v>
          </cell>
          <cell r="C207">
            <v>377</v>
          </cell>
          <cell r="D207">
            <v>21</v>
          </cell>
          <cell r="E207">
            <v>792030</v>
          </cell>
          <cell r="F207">
            <v>0</v>
          </cell>
          <cell r="G207" t="str">
            <v>Затраты по ШПЗ (неосновные)</v>
          </cell>
          <cell r="H207">
            <v>2030</v>
          </cell>
          <cell r="I207">
            <v>7920</v>
          </cell>
          <cell r="J207">
            <v>1.95</v>
          </cell>
          <cell r="K207">
            <v>1</v>
          </cell>
          <cell r="L207">
            <v>0</v>
          </cell>
          <cell r="M207">
            <v>0</v>
          </cell>
          <cell r="N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35</v>
          </cell>
          <cell r="V207">
            <v>0</v>
          </cell>
          <cell r="W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35</v>
          </cell>
          <cell r="AE207">
            <v>512000</v>
          </cell>
          <cell r="AF207">
            <v>0</v>
          </cell>
          <cell r="AI207">
            <v>2251</v>
          </cell>
          <cell r="AK207">
            <v>0</v>
          </cell>
          <cell r="AM207">
            <v>506</v>
          </cell>
          <cell r="AN207">
            <v>1</v>
          </cell>
          <cell r="AO207">
            <v>393216</v>
          </cell>
          <cell r="AQ207">
            <v>0</v>
          </cell>
          <cell r="AR207">
            <v>0</v>
          </cell>
          <cell r="AS207" t="str">
            <v>Ы</v>
          </cell>
          <cell r="AT207" t="str">
            <v>Ы</v>
          </cell>
          <cell r="AU207">
            <v>0</v>
          </cell>
          <cell r="AV207">
            <v>0</v>
          </cell>
          <cell r="AW207">
            <v>23</v>
          </cell>
          <cell r="AX207">
            <v>1</v>
          </cell>
          <cell r="AY207">
            <v>0</v>
          </cell>
          <cell r="AZ207">
            <v>0</v>
          </cell>
          <cell r="BA207">
            <v>0</v>
          </cell>
          <cell r="BB207">
            <v>0</v>
          </cell>
          <cell r="BC207">
            <v>38828</v>
          </cell>
        </row>
        <row r="208">
          <cell r="A208">
            <v>2006</v>
          </cell>
          <cell r="B208">
            <v>2</v>
          </cell>
          <cell r="C208">
            <v>493</v>
          </cell>
          <cell r="D208">
            <v>21</v>
          </cell>
          <cell r="E208">
            <v>792030</v>
          </cell>
          <cell r="F208">
            <v>0</v>
          </cell>
          <cell r="G208" t="str">
            <v>Затраты по ШПЗ (неосновные)</v>
          </cell>
          <cell r="H208">
            <v>2030</v>
          </cell>
          <cell r="I208">
            <v>7920</v>
          </cell>
          <cell r="J208">
            <v>3020.36</v>
          </cell>
          <cell r="K208">
            <v>1</v>
          </cell>
          <cell r="L208">
            <v>0</v>
          </cell>
          <cell r="M208">
            <v>0</v>
          </cell>
          <cell r="N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42</v>
          </cell>
          <cell r="V208">
            <v>0</v>
          </cell>
          <cell r="W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42</v>
          </cell>
          <cell r="AE208">
            <v>110000</v>
          </cell>
          <cell r="AF208">
            <v>0</v>
          </cell>
          <cell r="AI208">
            <v>2251</v>
          </cell>
          <cell r="AK208">
            <v>0</v>
          </cell>
          <cell r="AM208">
            <v>622</v>
          </cell>
          <cell r="AN208">
            <v>1</v>
          </cell>
          <cell r="AO208">
            <v>393216</v>
          </cell>
          <cell r="AQ208">
            <v>0</v>
          </cell>
          <cell r="AR208">
            <v>0</v>
          </cell>
          <cell r="AS208" t="str">
            <v>Ы</v>
          </cell>
          <cell r="AT208" t="str">
            <v>Ы</v>
          </cell>
          <cell r="AU208">
            <v>0</v>
          </cell>
          <cell r="AV208">
            <v>0</v>
          </cell>
          <cell r="AW208">
            <v>23</v>
          </cell>
          <cell r="AX208">
            <v>1</v>
          </cell>
          <cell r="AY208">
            <v>0</v>
          </cell>
          <cell r="AZ208">
            <v>0</v>
          </cell>
          <cell r="BA208">
            <v>0</v>
          </cell>
          <cell r="BB208">
            <v>0</v>
          </cell>
          <cell r="BC208">
            <v>38828</v>
          </cell>
        </row>
        <row r="209">
          <cell r="A209">
            <v>2006</v>
          </cell>
          <cell r="B209">
            <v>2</v>
          </cell>
          <cell r="C209">
            <v>494</v>
          </cell>
          <cell r="D209">
            <v>21</v>
          </cell>
          <cell r="E209">
            <v>792030</v>
          </cell>
          <cell r="F209">
            <v>0</v>
          </cell>
          <cell r="G209" t="str">
            <v>Затраты по ШПЗ (неосновные)</v>
          </cell>
          <cell r="H209">
            <v>2030</v>
          </cell>
          <cell r="I209">
            <v>7920</v>
          </cell>
          <cell r="J209">
            <v>359.2</v>
          </cell>
          <cell r="K209">
            <v>1</v>
          </cell>
          <cell r="L209">
            <v>0</v>
          </cell>
          <cell r="M209">
            <v>0</v>
          </cell>
          <cell r="N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42</v>
          </cell>
          <cell r="V209">
            <v>0</v>
          </cell>
          <cell r="W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42</v>
          </cell>
          <cell r="AE209">
            <v>114020</v>
          </cell>
          <cell r="AF209">
            <v>0</v>
          </cell>
          <cell r="AI209">
            <v>2251</v>
          </cell>
          <cell r="AK209">
            <v>0</v>
          </cell>
          <cell r="AM209">
            <v>623</v>
          </cell>
          <cell r="AN209">
            <v>1</v>
          </cell>
          <cell r="AO209">
            <v>393216</v>
          </cell>
          <cell r="AQ209">
            <v>0</v>
          </cell>
          <cell r="AR209">
            <v>0</v>
          </cell>
          <cell r="AS209" t="str">
            <v>Ы</v>
          </cell>
          <cell r="AT209" t="str">
            <v>Ы</v>
          </cell>
          <cell r="AU209">
            <v>0</v>
          </cell>
          <cell r="AV209">
            <v>0</v>
          </cell>
          <cell r="AW209">
            <v>23</v>
          </cell>
          <cell r="AX209">
            <v>1</v>
          </cell>
          <cell r="AY209">
            <v>0</v>
          </cell>
          <cell r="AZ209">
            <v>0</v>
          </cell>
          <cell r="BA209">
            <v>0</v>
          </cell>
          <cell r="BB209">
            <v>0</v>
          </cell>
          <cell r="BC209">
            <v>38828</v>
          </cell>
        </row>
        <row r="210">
          <cell r="A210">
            <v>2006</v>
          </cell>
          <cell r="B210">
            <v>2</v>
          </cell>
          <cell r="C210">
            <v>495</v>
          </cell>
          <cell r="D210">
            <v>21</v>
          </cell>
          <cell r="E210">
            <v>792030</v>
          </cell>
          <cell r="F210">
            <v>0</v>
          </cell>
          <cell r="G210" t="str">
            <v>Затраты по ШПЗ (неосновные)</v>
          </cell>
          <cell r="H210">
            <v>2030</v>
          </cell>
          <cell r="I210">
            <v>7920</v>
          </cell>
          <cell r="J210">
            <v>1053.83</v>
          </cell>
          <cell r="K210">
            <v>1</v>
          </cell>
          <cell r="L210">
            <v>0</v>
          </cell>
          <cell r="M210">
            <v>0</v>
          </cell>
          <cell r="N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42</v>
          </cell>
          <cell r="V210">
            <v>0</v>
          </cell>
          <cell r="W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42</v>
          </cell>
          <cell r="AE210">
            <v>117000</v>
          </cell>
          <cell r="AF210">
            <v>0</v>
          </cell>
          <cell r="AI210">
            <v>2251</v>
          </cell>
          <cell r="AK210">
            <v>0</v>
          </cell>
          <cell r="AM210">
            <v>624</v>
          </cell>
          <cell r="AN210">
            <v>1</v>
          </cell>
          <cell r="AO210">
            <v>393216</v>
          </cell>
          <cell r="AQ210">
            <v>0</v>
          </cell>
          <cell r="AR210">
            <v>0</v>
          </cell>
          <cell r="AS210" t="str">
            <v>Ы</v>
          </cell>
          <cell r="AT210" t="str">
            <v>Ы</v>
          </cell>
          <cell r="AU210">
            <v>0</v>
          </cell>
          <cell r="AV210">
            <v>0</v>
          </cell>
          <cell r="AW210">
            <v>23</v>
          </cell>
          <cell r="AX210">
            <v>1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38828</v>
          </cell>
        </row>
        <row r="211">
          <cell r="A211">
            <v>2006</v>
          </cell>
          <cell r="B211">
            <v>2</v>
          </cell>
          <cell r="C211">
            <v>496</v>
          </cell>
          <cell r="D211">
            <v>21</v>
          </cell>
          <cell r="E211">
            <v>792030</v>
          </cell>
          <cell r="F211">
            <v>0</v>
          </cell>
          <cell r="G211" t="str">
            <v>Затраты по ШПЗ (неосновные)</v>
          </cell>
          <cell r="H211">
            <v>2030</v>
          </cell>
          <cell r="I211">
            <v>7920</v>
          </cell>
          <cell r="J211">
            <v>2667.19</v>
          </cell>
          <cell r="K211">
            <v>1</v>
          </cell>
          <cell r="L211">
            <v>0</v>
          </cell>
          <cell r="M211">
            <v>0</v>
          </cell>
          <cell r="N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42</v>
          </cell>
          <cell r="V211">
            <v>0</v>
          </cell>
          <cell r="W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42</v>
          </cell>
          <cell r="AE211">
            <v>118000</v>
          </cell>
          <cell r="AF211">
            <v>0</v>
          </cell>
          <cell r="AI211">
            <v>2251</v>
          </cell>
          <cell r="AK211">
            <v>0</v>
          </cell>
          <cell r="AM211">
            <v>625</v>
          </cell>
          <cell r="AN211">
            <v>1</v>
          </cell>
          <cell r="AO211">
            <v>393216</v>
          </cell>
          <cell r="AQ211">
            <v>0</v>
          </cell>
          <cell r="AR211">
            <v>0</v>
          </cell>
          <cell r="AS211" t="str">
            <v>Ы</v>
          </cell>
          <cell r="AT211" t="str">
            <v>Ы</v>
          </cell>
          <cell r="AU211">
            <v>0</v>
          </cell>
          <cell r="AV211">
            <v>0</v>
          </cell>
          <cell r="AW211">
            <v>23</v>
          </cell>
          <cell r="AX211">
            <v>1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38828</v>
          </cell>
        </row>
        <row r="212">
          <cell r="A212">
            <v>2006</v>
          </cell>
          <cell r="B212">
            <v>2</v>
          </cell>
          <cell r="C212">
            <v>497</v>
          </cell>
          <cell r="D212">
            <v>21</v>
          </cell>
          <cell r="E212">
            <v>792030</v>
          </cell>
          <cell r="F212">
            <v>0</v>
          </cell>
          <cell r="G212" t="str">
            <v>Затраты по ШПЗ (неосновные)</v>
          </cell>
          <cell r="H212">
            <v>2030</v>
          </cell>
          <cell r="I212">
            <v>7920</v>
          </cell>
          <cell r="J212">
            <v>325.89999999999998</v>
          </cell>
          <cell r="K212">
            <v>1</v>
          </cell>
          <cell r="L212">
            <v>0</v>
          </cell>
          <cell r="M212">
            <v>0</v>
          </cell>
          <cell r="N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42</v>
          </cell>
          <cell r="V212">
            <v>0</v>
          </cell>
          <cell r="W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42</v>
          </cell>
          <cell r="AE212">
            <v>130000</v>
          </cell>
          <cell r="AF212">
            <v>0</v>
          </cell>
          <cell r="AI212">
            <v>2251</v>
          </cell>
          <cell r="AK212">
            <v>0</v>
          </cell>
          <cell r="AM212">
            <v>626</v>
          </cell>
          <cell r="AN212">
            <v>1</v>
          </cell>
          <cell r="AO212">
            <v>393216</v>
          </cell>
          <cell r="AQ212">
            <v>0</v>
          </cell>
          <cell r="AR212">
            <v>0</v>
          </cell>
          <cell r="AS212" t="str">
            <v>Ы</v>
          </cell>
          <cell r="AT212" t="str">
            <v>Ы</v>
          </cell>
          <cell r="AU212">
            <v>0</v>
          </cell>
          <cell r="AV212">
            <v>0</v>
          </cell>
          <cell r="AW212">
            <v>23</v>
          </cell>
          <cell r="AX212">
            <v>1</v>
          </cell>
          <cell r="AY212">
            <v>0</v>
          </cell>
          <cell r="AZ212">
            <v>0</v>
          </cell>
          <cell r="BA212">
            <v>0</v>
          </cell>
          <cell r="BB212">
            <v>0</v>
          </cell>
          <cell r="BC212">
            <v>38828</v>
          </cell>
        </row>
        <row r="213">
          <cell r="A213">
            <v>2006</v>
          </cell>
          <cell r="B213">
            <v>2</v>
          </cell>
          <cell r="C213">
            <v>498</v>
          </cell>
          <cell r="D213">
            <v>21</v>
          </cell>
          <cell r="E213">
            <v>792030</v>
          </cell>
          <cell r="F213">
            <v>0</v>
          </cell>
          <cell r="G213" t="str">
            <v>Затраты по ШПЗ (неосновные)</v>
          </cell>
          <cell r="H213">
            <v>2030</v>
          </cell>
          <cell r="I213">
            <v>7920</v>
          </cell>
          <cell r="J213">
            <v>1208.8399999999999</v>
          </cell>
          <cell r="K213">
            <v>1</v>
          </cell>
          <cell r="L213">
            <v>0</v>
          </cell>
          <cell r="M213">
            <v>0</v>
          </cell>
          <cell r="N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42</v>
          </cell>
          <cell r="V213">
            <v>0</v>
          </cell>
          <cell r="W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42</v>
          </cell>
          <cell r="AE213">
            <v>131000</v>
          </cell>
          <cell r="AF213">
            <v>0</v>
          </cell>
          <cell r="AI213">
            <v>2251</v>
          </cell>
          <cell r="AK213">
            <v>0</v>
          </cell>
          <cell r="AM213">
            <v>627</v>
          </cell>
          <cell r="AN213">
            <v>1</v>
          </cell>
          <cell r="AO213">
            <v>393216</v>
          </cell>
          <cell r="AQ213">
            <v>0</v>
          </cell>
          <cell r="AR213">
            <v>0</v>
          </cell>
          <cell r="AS213" t="str">
            <v>Ы</v>
          </cell>
          <cell r="AT213" t="str">
            <v>Ы</v>
          </cell>
          <cell r="AU213">
            <v>0</v>
          </cell>
          <cell r="AV213">
            <v>0</v>
          </cell>
          <cell r="AW213">
            <v>23</v>
          </cell>
          <cell r="AX213">
            <v>1</v>
          </cell>
          <cell r="AY213">
            <v>0</v>
          </cell>
          <cell r="AZ213">
            <v>0</v>
          </cell>
          <cell r="BA213">
            <v>0</v>
          </cell>
          <cell r="BB213">
            <v>0</v>
          </cell>
          <cell r="BC213">
            <v>38828</v>
          </cell>
        </row>
        <row r="214">
          <cell r="A214">
            <v>2006</v>
          </cell>
          <cell r="B214">
            <v>2</v>
          </cell>
          <cell r="C214">
            <v>499</v>
          </cell>
          <cell r="D214">
            <v>21</v>
          </cell>
          <cell r="E214">
            <v>792030</v>
          </cell>
          <cell r="F214">
            <v>0</v>
          </cell>
          <cell r="G214" t="str">
            <v>Затраты по ШПЗ (неосновные)</v>
          </cell>
          <cell r="H214">
            <v>2030</v>
          </cell>
          <cell r="I214">
            <v>7920</v>
          </cell>
          <cell r="J214">
            <v>8722.66</v>
          </cell>
          <cell r="K214">
            <v>1</v>
          </cell>
          <cell r="L214">
            <v>0</v>
          </cell>
          <cell r="M214">
            <v>0</v>
          </cell>
          <cell r="N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42</v>
          </cell>
          <cell r="V214">
            <v>0</v>
          </cell>
          <cell r="W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42</v>
          </cell>
          <cell r="AE214">
            <v>132000</v>
          </cell>
          <cell r="AF214">
            <v>0</v>
          </cell>
          <cell r="AI214">
            <v>2251</v>
          </cell>
          <cell r="AK214">
            <v>0</v>
          </cell>
          <cell r="AM214">
            <v>628</v>
          </cell>
          <cell r="AN214">
            <v>1</v>
          </cell>
          <cell r="AO214">
            <v>393216</v>
          </cell>
          <cell r="AQ214">
            <v>0</v>
          </cell>
          <cell r="AR214">
            <v>0</v>
          </cell>
          <cell r="AS214" t="str">
            <v>Ы</v>
          </cell>
          <cell r="AT214" t="str">
            <v>Ы</v>
          </cell>
          <cell r="AU214">
            <v>0</v>
          </cell>
          <cell r="AV214">
            <v>0</v>
          </cell>
          <cell r="AW214">
            <v>23</v>
          </cell>
          <cell r="AX214">
            <v>1</v>
          </cell>
          <cell r="AY214">
            <v>0</v>
          </cell>
          <cell r="AZ214">
            <v>0</v>
          </cell>
          <cell r="BA214">
            <v>0</v>
          </cell>
          <cell r="BB214">
            <v>0</v>
          </cell>
          <cell r="BC214">
            <v>38828</v>
          </cell>
        </row>
        <row r="215">
          <cell r="A215">
            <v>2006</v>
          </cell>
          <cell r="B215">
            <v>2</v>
          </cell>
          <cell r="C215">
            <v>500</v>
          </cell>
          <cell r="D215">
            <v>21</v>
          </cell>
          <cell r="E215">
            <v>792030</v>
          </cell>
          <cell r="F215">
            <v>0</v>
          </cell>
          <cell r="G215" t="str">
            <v>Затраты по ШПЗ (неосновные)</v>
          </cell>
          <cell r="H215">
            <v>2030</v>
          </cell>
          <cell r="I215">
            <v>7920</v>
          </cell>
          <cell r="J215">
            <v>854.14</v>
          </cell>
          <cell r="K215">
            <v>1</v>
          </cell>
          <cell r="L215">
            <v>0</v>
          </cell>
          <cell r="M215">
            <v>0</v>
          </cell>
          <cell r="N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42</v>
          </cell>
          <cell r="V215">
            <v>0</v>
          </cell>
          <cell r="W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42</v>
          </cell>
          <cell r="AE215">
            <v>135000</v>
          </cell>
          <cell r="AF215">
            <v>0</v>
          </cell>
          <cell r="AI215">
            <v>2251</v>
          </cell>
          <cell r="AK215">
            <v>0</v>
          </cell>
          <cell r="AM215">
            <v>629</v>
          </cell>
          <cell r="AN215">
            <v>1</v>
          </cell>
          <cell r="AO215">
            <v>393216</v>
          </cell>
          <cell r="AQ215">
            <v>0</v>
          </cell>
          <cell r="AR215">
            <v>0</v>
          </cell>
          <cell r="AS215" t="str">
            <v>Ы</v>
          </cell>
          <cell r="AT215" t="str">
            <v>Ы</v>
          </cell>
          <cell r="AU215">
            <v>0</v>
          </cell>
          <cell r="AV215">
            <v>0</v>
          </cell>
          <cell r="AW215">
            <v>23</v>
          </cell>
          <cell r="AX215">
            <v>1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  <cell r="BC215">
            <v>38828</v>
          </cell>
        </row>
        <row r="216">
          <cell r="A216">
            <v>2006</v>
          </cell>
          <cell r="B216">
            <v>2</v>
          </cell>
          <cell r="C216">
            <v>501</v>
          </cell>
          <cell r="D216">
            <v>21</v>
          </cell>
          <cell r="E216">
            <v>792030</v>
          </cell>
          <cell r="F216">
            <v>0</v>
          </cell>
          <cell r="G216" t="str">
            <v>Затраты по ШПЗ (неосновные)</v>
          </cell>
          <cell r="H216">
            <v>2030</v>
          </cell>
          <cell r="I216">
            <v>7920</v>
          </cell>
          <cell r="J216">
            <v>26256.86</v>
          </cell>
          <cell r="K216">
            <v>1</v>
          </cell>
          <cell r="L216">
            <v>0</v>
          </cell>
          <cell r="M216">
            <v>0</v>
          </cell>
          <cell r="N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42</v>
          </cell>
          <cell r="V216">
            <v>0</v>
          </cell>
          <cell r="W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42</v>
          </cell>
          <cell r="AE216">
            <v>143000</v>
          </cell>
          <cell r="AF216">
            <v>0</v>
          </cell>
          <cell r="AI216">
            <v>2251</v>
          </cell>
          <cell r="AK216">
            <v>0</v>
          </cell>
          <cell r="AM216">
            <v>630</v>
          </cell>
          <cell r="AN216">
            <v>1</v>
          </cell>
          <cell r="AO216">
            <v>393216</v>
          </cell>
          <cell r="AQ216">
            <v>0</v>
          </cell>
          <cell r="AR216">
            <v>0</v>
          </cell>
          <cell r="AS216" t="str">
            <v>Ы</v>
          </cell>
          <cell r="AT216" t="str">
            <v>Ы</v>
          </cell>
          <cell r="AU216">
            <v>0</v>
          </cell>
          <cell r="AV216">
            <v>0</v>
          </cell>
          <cell r="AW216">
            <v>23</v>
          </cell>
          <cell r="AX216">
            <v>1</v>
          </cell>
          <cell r="AY216">
            <v>0</v>
          </cell>
          <cell r="AZ216">
            <v>0</v>
          </cell>
          <cell r="BA216">
            <v>0</v>
          </cell>
          <cell r="BB216">
            <v>0</v>
          </cell>
          <cell r="BC216">
            <v>38828</v>
          </cell>
        </row>
        <row r="217">
          <cell r="A217">
            <v>2006</v>
          </cell>
          <cell r="B217">
            <v>2</v>
          </cell>
          <cell r="C217">
            <v>502</v>
          </cell>
          <cell r="D217">
            <v>21</v>
          </cell>
          <cell r="E217">
            <v>792030</v>
          </cell>
          <cell r="F217">
            <v>0</v>
          </cell>
          <cell r="G217" t="str">
            <v>Затраты по ШПЗ (неосновные)</v>
          </cell>
          <cell r="H217">
            <v>2030</v>
          </cell>
          <cell r="I217">
            <v>7920</v>
          </cell>
          <cell r="J217">
            <v>4395023</v>
          </cell>
          <cell r="K217">
            <v>1</v>
          </cell>
          <cell r="L217">
            <v>0</v>
          </cell>
          <cell r="M217">
            <v>0</v>
          </cell>
          <cell r="N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42</v>
          </cell>
          <cell r="V217">
            <v>0</v>
          </cell>
          <cell r="W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42</v>
          </cell>
          <cell r="AE217">
            <v>240000</v>
          </cell>
          <cell r="AF217">
            <v>0</v>
          </cell>
          <cell r="AI217">
            <v>2251</v>
          </cell>
          <cell r="AK217">
            <v>0</v>
          </cell>
          <cell r="AM217">
            <v>631</v>
          </cell>
          <cell r="AN217">
            <v>1</v>
          </cell>
          <cell r="AO217">
            <v>393216</v>
          </cell>
          <cell r="AQ217">
            <v>0</v>
          </cell>
          <cell r="AR217">
            <v>0</v>
          </cell>
          <cell r="AS217" t="str">
            <v>Ы</v>
          </cell>
          <cell r="AT217" t="str">
            <v>Ы</v>
          </cell>
          <cell r="AU217">
            <v>0</v>
          </cell>
          <cell r="AV217">
            <v>0</v>
          </cell>
          <cell r="AW217">
            <v>23</v>
          </cell>
          <cell r="AX217">
            <v>1</v>
          </cell>
          <cell r="AY217">
            <v>0</v>
          </cell>
          <cell r="AZ217">
            <v>0</v>
          </cell>
          <cell r="BA217">
            <v>0</v>
          </cell>
          <cell r="BB217">
            <v>0</v>
          </cell>
          <cell r="BC217">
            <v>38828</v>
          </cell>
        </row>
        <row r="218">
          <cell r="A218">
            <v>2006</v>
          </cell>
          <cell r="B218">
            <v>2</v>
          </cell>
          <cell r="C218">
            <v>503</v>
          </cell>
          <cell r="D218">
            <v>21</v>
          </cell>
          <cell r="E218">
            <v>792030</v>
          </cell>
          <cell r="F218">
            <v>0</v>
          </cell>
          <cell r="G218" t="str">
            <v>Затраты по ШПЗ (неосновные)</v>
          </cell>
          <cell r="H218">
            <v>2030</v>
          </cell>
          <cell r="I218">
            <v>7920</v>
          </cell>
          <cell r="J218">
            <v>127329.93</v>
          </cell>
          <cell r="K218">
            <v>1</v>
          </cell>
          <cell r="L218">
            <v>0</v>
          </cell>
          <cell r="M218">
            <v>0</v>
          </cell>
          <cell r="N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42</v>
          </cell>
          <cell r="V218">
            <v>0</v>
          </cell>
          <cell r="W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42</v>
          </cell>
          <cell r="AE218">
            <v>311000</v>
          </cell>
          <cell r="AF218">
            <v>0</v>
          </cell>
          <cell r="AI218">
            <v>2251</v>
          </cell>
          <cell r="AK218">
            <v>0</v>
          </cell>
          <cell r="AM218">
            <v>632</v>
          </cell>
          <cell r="AN218">
            <v>1</v>
          </cell>
          <cell r="AO218">
            <v>393216</v>
          </cell>
          <cell r="AQ218">
            <v>0</v>
          </cell>
          <cell r="AR218">
            <v>0</v>
          </cell>
          <cell r="AS218" t="str">
            <v>Ы</v>
          </cell>
          <cell r="AT218" t="str">
            <v>Ы</v>
          </cell>
          <cell r="AU218">
            <v>0</v>
          </cell>
          <cell r="AV218">
            <v>0</v>
          </cell>
          <cell r="AW218">
            <v>23</v>
          </cell>
          <cell r="AX218">
            <v>1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38828</v>
          </cell>
        </row>
        <row r="219">
          <cell r="A219">
            <v>2006</v>
          </cell>
          <cell r="B219">
            <v>2</v>
          </cell>
          <cell r="C219">
            <v>504</v>
          </cell>
          <cell r="D219">
            <v>21</v>
          </cell>
          <cell r="E219">
            <v>792030</v>
          </cell>
          <cell r="F219">
            <v>0</v>
          </cell>
          <cell r="G219" t="str">
            <v>Затраты по ШПЗ (неосновные)</v>
          </cell>
          <cell r="H219">
            <v>2030</v>
          </cell>
          <cell r="I219">
            <v>7920</v>
          </cell>
          <cell r="J219">
            <v>878744.45</v>
          </cell>
          <cell r="K219">
            <v>1</v>
          </cell>
          <cell r="L219">
            <v>0</v>
          </cell>
          <cell r="M219">
            <v>0</v>
          </cell>
          <cell r="N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42</v>
          </cell>
          <cell r="V219">
            <v>0</v>
          </cell>
          <cell r="W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42</v>
          </cell>
          <cell r="AE219">
            <v>312000</v>
          </cell>
          <cell r="AF219">
            <v>0</v>
          </cell>
          <cell r="AI219">
            <v>2251</v>
          </cell>
          <cell r="AK219">
            <v>0</v>
          </cell>
          <cell r="AM219">
            <v>633</v>
          </cell>
          <cell r="AN219">
            <v>1</v>
          </cell>
          <cell r="AO219">
            <v>393216</v>
          </cell>
          <cell r="AQ219">
            <v>0</v>
          </cell>
          <cell r="AR219">
            <v>0</v>
          </cell>
          <cell r="AS219" t="str">
            <v>Ы</v>
          </cell>
          <cell r="AT219" t="str">
            <v>Ы</v>
          </cell>
          <cell r="AU219">
            <v>0</v>
          </cell>
          <cell r="AV219">
            <v>0</v>
          </cell>
          <cell r="AW219">
            <v>23</v>
          </cell>
          <cell r="AX219">
            <v>1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  <cell r="BC219">
            <v>38828</v>
          </cell>
        </row>
        <row r="220">
          <cell r="A220">
            <v>2006</v>
          </cell>
          <cell r="B220">
            <v>2</v>
          </cell>
          <cell r="C220">
            <v>505</v>
          </cell>
          <cell r="D220">
            <v>21</v>
          </cell>
          <cell r="E220">
            <v>792030</v>
          </cell>
          <cell r="F220">
            <v>0</v>
          </cell>
          <cell r="G220" t="str">
            <v>Затраты по ШПЗ (неосновные)</v>
          </cell>
          <cell r="H220">
            <v>2030</v>
          </cell>
          <cell r="I220">
            <v>7920</v>
          </cell>
          <cell r="J220">
            <v>48297.71</v>
          </cell>
          <cell r="K220">
            <v>1</v>
          </cell>
          <cell r="L220">
            <v>0</v>
          </cell>
          <cell r="M220">
            <v>0</v>
          </cell>
          <cell r="N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42</v>
          </cell>
          <cell r="V220">
            <v>0</v>
          </cell>
          <cell r="W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42</v>
          </cell>
          <cell r="AE220">
            <v>313000</v>
          </cell>
          <cell r="AF220">
            <v>0</v>
          </cell>
          <cell r="AI220">
            <v>2251</v>
          </cell>
          <cell r="AK220">
            <v>0</v>
          </cell>
          <cell r="AM220">
            <v>634</v>
          </cell>
          <cell r="AN220">
            <v>1</v>
          </cell>
          <cell r="AO220">
            <v>393216</v>
          </cell>
          <cell r="AQ220">
            <v>0</v>
          </cell>
          <cell r="AR220">
            <v>0</v>
          </cell>
          <cell r="AS220" t="str">
            <v>Ы</v>
          </cell>
          <cell r="AT220" t="str">
            <v>Ы</v>
          </cell>
          <cell r="AU220">
            <v>0</v>
          </cell>
          <cell r="AV220">
            <v>0</v>
          </cell>
          <cell r="AW220">
            <v>23</v>
          </cell>
          <cell r="AX220">
            <v>1</v>
          </cell>
          <cell r="AY220">
            <v>0</v>
          </cell>
          <cell r="AZ220">
            <v>0</v>
          </cell>
          <cell r="BA220">
            <v>0</v>
          </cell>
          <cell r="BB220">
            <v>0</v>
          </cell>
          <cell r="BC220">
            <v>38828</v>
          </cell>
        </row>
        <row r="221">
          <cell r="A221">
            <v>2006</v>
          </cell>
          <cell r="B221">
            <v>2</v>
          </cell>
          <cell r="C221">
            <v>506</v>
          </cell>
          <cell r="D221">
            <v>21</v>
          </cell>
          <cell r="E221">
            <v>792030</v>
          </cell>
          <cell r="F221">
            <v>0</v>
          </cell>
          <cell r="G221" t="str">
            <v>Затраты по ШПЗ (неосновные)</v>
          </cell>
          <cell r="H221">
            <v>2030</v>
          </cell>
          <cell r="I221">
            <v>7920</v>
          </cell>
          <cell r="J221">
            <v>87813.74</v>
          </cell>
          <cell r="K221">
            <v>1</v>
          </cell>
          <cell r="L221">
            <v>0</v>
          </cell>
          <cell r="M221">
            <v>0</v>
          </cell>
          <cell r="N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42</v>
          </cell>
          <cell r="V221">
            <v>0</v>
          </cell>
          <cell r="W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42</v>
          </cell>
          <cell r="AE221">
            <v>314000</v>
          </cell>
          <cell r="AF221">
            <v>0</v>
          </cell>
          <cell r="AI221">
            <v>2251</v>
          </cell>
          <cell r="AK221">
            <v>0</v>
          </cell>
          <cell r="AM221">
            <v>635</v>
          </cell>
          <cell r="AN221">
            <v>1</v>
          </cell>
          <cell r="AO221">
            <v>393216</v>
          </cell>
          <cell r="AQ221">
            <v>0</v>
          </cell>
          <cell r="AR221">
            <v>0</v>
          </cell>
          <cell r="AS221" t="str">
            <v>Ы</v>
          </cell>
          <cell r="AT221" t="str">
            <v>Ы</v>
          </cell>
          <cell r="AU221">
            <v>0</v>
          </cell>
          <cell r="AV221">
            <v>0</v>
          </cell>
          <cell r="AW221">
            <v>23</v>
          </cell>
          <cell r="AX221">
            <v>1</v>
          </cell>
          <cell r="AY221">
            <v>0</v>
          </cell>
          <cell r="AZ221">
            <v>0</v>
          </cell>
          <cell r="BA221">
            <v>0</v>
          </cell>
          <cell r="BB221">
            <v>0</v>
          </cell>
          <cell r="BC221">
            <v>38828</v>
          </cell>
        </row>
        <row r="222">
          <cell r="A222">
            <v>2006</v>
          </cell>
          <cell r="B222">
            <v>2</v>
          </cell>
          <cell r="C222">
            <v>507</v>
          </cell>
          <cell r="D222">
            <v>21</v>
          </cell>
          <cell r="E222">
            <v>792030</v>
          </cell>
          <cell r="F222">
            <v>0</v>
          </cell>
          <cell r="G222" t="str">
            <v>Затраты по ШПЗ (неосновные)</v>
          </cell>
          <cell r="H222">
            <v>2030</v>
          </cell>
          <cell r="I222">
            <v>7920</v>
          </cell>
          <cell r="J222">
            <v>17573.16</v>
          </cell>
          <cell r="K222">
            <v>1</v>
          </cell>
          <cell r="L222">
            <v>0</v>
          </cell>
          <cell r="M222">
            <v>0</v>
          </cell>
          <cell r="N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42</v>
          </cell>
          <cell r="V222">
            <v>0</v>
          </cell>
          <cell r="W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42</v>
          </cell>
          <cell r="AE222">
            <v>315000</v>
          </cell>
          <cell r="AF222">
            <v>0</v>
          </cell>
          <cell r="AI222">
            <v>2251</v>
          </cell>
          <cell r="AK222">
            <v>0</v>
          </cell>
          <cell r="AM222">
            <v>636</v>
          </cell>
          <cell r="AN222">
            <v>1</v>
          </cell>
          <cell r="AO222">
            <v>393216</v>
          </cell>
          <cell r="AQ222">
            <v>0</v>
          </cell>
          <cell r="AR222">
            <v>0</v>
          </cell>
          <cell r="AS222" t="str">
            <v>Ы</v>
          </cell>
          <cell r="AT222" t="str">
            <v>Ы</v>
          </cell>
          <cell r="AU222">
            <v>0</v>
          </cell>
          <cell r="AV222">
            <v>0</v>
          </cell>
          <cell r="AW222">
            <v>23</v>
          </cell>
          <cell r="AX222">
            <v>1</v>
          </cell>
          <cell r="AY222">
            <v>0</v>
          </cell>
          <cell r="AZ222">
            <v>0</v>
          </cell>
          <cell r="BA222">
            <v>0</v>
          </cell>
          <cell r="BB222">
            <v>0</v>
          </cell>
          <cell r="BC222">
            <v>38828</v>
          </cell>
        </row>
        <row r="223">
          <cell r="A223">
            <v>2006</v>
          </cell>
          <cell r="B223">
            <v>2</v>
          </cell>
          <cell r="C223">
            <v>508</v>
          </cell>
          <cell r="D223">
            <v>21</v>
          </cell>
          <cell r="E223">
            <v>792030</v>
          </cell>
          <cell r="F223">
            <v>0</v>
          </cell>
          <cell r="G223" t="str">
            <v>Затраты по ШПЗ (неосновные)</v>
          </cell>
          <cell r="H223">
            <v>2030</v>
          </cell>
          <cell r="I223">
            <v>7920</v>
          </cell>
          <cell r="J223">
            <v>2621.2399999999998</v>
          </cell>
          <cell r="K223">
            <v>1</v>
          </cell>
          <cell r="L223">
            <v>0</v>
          </cell>
          <cell r="M223">
            <v>0</v>
          </cell>
          <cell r="N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42</v>
          </cell>
          <cell r="V223">
            <v>0</v>
          </cell>
          <cell r="W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42</v>
          </cell>
          <cell r="AE223">
            <v>410000</v>
          </cell>
          <cell r="AF223">
            <v>0</v>
          </cell>
          <cell r="AI223">
            <v>2251</v>
          </cell>
          <cell r="AK223">
            <v>0</v>
          </cell>
          <cell r="AM223">
            <v>637</v>
          </cell>
          <cell r="AN223">
            <v>1</v>
          </cell>
          <cell r="AO223">
            <v>393216</v>
          </cell>
          <cell r="AQ223">
            <v>0</v>
          </cell>
          <cell r="AR223">
            <v>0</v>
          </cell>
          <cell r="AS223" t="str">
            <v>Ы</v>
          </cell>
          <cell r="AT223" t="str">
            <v>Ы</v>
          </cell>
          <cell r="AU223">
            <v>0</v>
          </cell>
          <cell r="AV223">
            <v>0</v>
          </cell>
          <cell r="AW223">
            <v>23</v>
          </cell>
          <cell r="AX223">
            <v>1</v>
          </cell>
          <cell r="AY223">
            <v>0</v>
          </cell>
          <cell r="AZ223">
            <v>0</v>
          </cell>
          <cell r="BA223">
            <v>0</v>
          </cell>
          <cell r="BB223">
            <v>0</v>
          </cell>
          <cell r="BC223">
            <v>38828</v>
          </cell>
        </row>
        <row r="224">
          <cell r="A224">
            <v>2006</v>
          </cell>
          <cell r="B224">
            <v>2</v>
          </cell>
          <cell r="C224">
            <v>509</v>
          </cell>
          <cell r="D224">
            <v>21</v>
          </cell>
          <cell r="E224">
            <v>792030</v>
          </cell>
          <cell r="F224">
            <v>0</v>
          </cell>
          <cell r="G224" t="str">
            <v>Затраты по ШПЗ (неосновные)</v>
          </cell>
          <cell r="H224">
            <v>2030</v>
          </cell>
          <cell r="I224">
            <v>7920</v>
          </cell>
          <cell r="J224">
            <v>42337.4</v>
          </cell>
          <cell r="K224">
            <v>1</v>
          </cell>
          <cell r="L224">
            <v>0</v>
          </cell>
          <cell r="M224">
            <v>0</v>
          </cell>
          <cell r="N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42</v>
          </cell>
          <cell r="V224">
            <v>0</v>
          </cell>
          <cell r="W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42</v>
          </cell>
          <cell r="AE224">
            <v>420000</v>
          </cell>
          <cell r="AF224">
            <v>0</v>
          </cell>
          <cell r="AI224">
            <v>2251</v>
          </cell>
          <cell r="AK224">
            <v>0</v>
          </cell>
          <cell r="AM224">
            <v>638</v>
          </cell>
          <cell r="AN224">
            <v>1</v>
          </cell>
          <cell r="AO224">
            <v>393216</v>
          </cell>
          <cell r="AQ224">
            <v>0</v>
          </cell>
          <cell r="AR224">
            <v>0</v>
          </cell>
          <cell r="AS224" t="str">
            <v>Ы</v>
          </cell>
          <cell r="AT224" t="str">
            <v>Ы</v>
          </cell>
          <cell r="AU224">
            <v>0</v>
          </cell>
          <cell r="AV224">
            <v>0</v>
          </cell>
          <cell r="AW224">
            <v>23</v>
          </cell>
          <cell r="AX224">
            <v>1</v>
          </cell>
          <cell r="AY224">
            <v>0</v>
          </cell>
          <cell r="AZ224">
            <v>0</v>
          </cell>
          <cell r="BA224">
            <v>0</v>
          </cell>
          <cell r="BB224">
            <v>0</v>
          </cell>
          <cell r="BC224">
            <v>38828</v>
          </cell>
        </row>
        <row r="225">
          <cell r="A225">
            <v>2006</v>
          </cell>
          <cell r="B225">
            <v>2</v>
          </cell>
          <cell r="C225">
            <v>510</v>
          </cell>
          <cell r="D225">
            <v>21</v>
          </cell>
          <cell r="E225">
            <v>792030</v>
          </cell>
          <cell r="F225">
            <v>0</v>
          </cell>
          <cell r="G225" t="str">
            <v>Затраты по ШПЗ (неосновные)</v>
          </cell>
          <cell r="H225">
            <v>2030</v>
          </cell>
          <cell r="I225">
            <v>7920</v>
          </cell>
          <cell r="J225">
            <v>6431.39</v>
          </cell>
          <cell r="K225">
            <v>1</v>
          </cell>
          <cell r="L225">
            <v>0</v>
          </cell>
          <cell r="M225">
            <v>0</v>
          </cell>
          <cell r="N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42</v>
          </cell>
          <cell r="V225">
            <v>0</v>
          </cell>
          <cell r="W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42</v>
          </cell>
          <cell r="AE225">
            <v>430000</v>
          </cell>
          <cell r="AF225">
            <v>0</v>
          </cell>
          <cell r="AI225">
            <v>2251</v>
          </cell>
          <cell r="AK225">
            <v>0</v>
          </cell>
          <cell r="AM225">
            <v>639</v>
          </cell>
          <cell r="AN225">
            <v>1</v>
          </cell>
          <cell r="AO225">
            <v>393216</v>
          </cell>
          <cell r="AQ225">
            <v>0</v>
          </cell>
          <cell r="AR225">
            <v>0</v>
          </cell>
          <cell r="AS225" t="str">
            <v>Ы</v>
          </cell>
          <cell r="AT225" t="str">
            <v>Ы</v>
          </cell>
          <cell r="AU225">
            <v>0</v>
          </cell>
          <cell r="AV225">
            <v>0</v>
          </cell>
          <cell r="AW225">
            <v>23</v>
          </cell>
          <cell r="AX225">
            <v>1</v>
          </cell>
          <cell r="AY225">
            <v>0</v>
          </cell>
          <cell r="AZ225">
            <v>0</v>
          </cell>
          <cell r="BA225">
            <v>0</v>
          </cell>
          <cell r="BB225">
            <v>0</v>
          </cell>
          <cell r="BC225">
            <v>38828</v>
          </cell>
        </row>
        <row r="226">
          <cell r="A226">
            <v>2006</v>
          </cell>
          <cell r="B226">
            <v>2</v>
          </cell>
          <cell r="C226">
            <v>511</v>
          </cell>
          <cell r="D226">
            <v>21</v>
          </cell>
          <cell r="E226">
            <v>792030</v>
          </cell>
          <cell r="F226">
            <v>0</v>
          </cell>
          <cell r="G226" t="str">
            <v>Затраты по ШПЗ (неосновные)</v>
          </cell>
          <cell r="H226">
            <v>2030</v>
          </cell>
          <cell r="I226">
            <v>7920</v>
          </cell>
          <cell r="J226">
            <v>4051.88</v>
          </cell>
          <cell r="K226">
            <v>1</v>
          </cell>
          <cell r="L226">
            <v>0</v>
          </cell>
          <cell r="M226">
            <v>0</v>
          </cell>
          <cell r="N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42</v>
          </cell>
          <cell r="V226">
            <v>0</v>
          </cell>
          <cell r="W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42</v>
          </cell>
          <cell r="AE226">
            <v>450000</v>
          </cell>
          <cell r="AF226">
            <v>0</v>
          </cell>
          <cell r="AI226">
            <v>2251</v>
          </cell>
          <cell r="AK226">
            <v>0</v>
          </cell>
          <cell r="AM226">
            <v>640</v>
          </cell>
          <cell r="AN226">
            <v>1</v>
          </cell>
          <cell r="AO226">
            <v>393216</v>
          </cell>
          <cell r="AQ226">
            <v>0</v>
          </cell>
          <cell r="AR226">
            <v>0</v>
          </cell>
          <cell r="AS226" t="str">
            <v>Ы</v>
          </cell>
          <cell r="AT226" t="str">
            <v>Ы</v>
          </cell>
          <cell r="AU226">
            <v>0</v>
          </cell>
          <cell r="AV226">
            <v>0</v>
          </cell>
          <cell r="AW226">
            <v>23</v>
          </cell>
          <cell r="AX226">
            <v>1</v>
          </cell>
          <cell r="AY226">
            <v>0</v>
          </cell>
          <cell r="AZ226">
            <v>0</v>
          </cell>
          <cell r="BA226">
            <v>0</v>
          </cell>
          <cell r="BB226">
            <v>0</v>
          </cell>
          <cell r="BC226">
            <v>38828</v>
          </cell>
        </row>
        <row r="227">
          <cell r="A227">
            <v>2006</v>
          </cell>
          <cell r="B227">
            <v>2</v>
          </cell>
          <cell r="C227">
            <v>512</v>
          </cell>
          <cell r="D227">
            <v>21</v>
          </cell>
          <cell r="E227">
            <v>792030</v>
          </cell>
          <cell r="F227">
            <v>0</v>
          </cell>
          <cell r="G227" t="str">
            <v>Затраты по ШПЗ (неосновные)</v>
          </cell>
          <cell r="H227">
            <v>2030</v>
          </cell>
          <cell r="I227">
            <v>7920</v>
          </cell>
          <cell r="J227">
            <v>1009.97</v>
          </cell>
          <cell r="K227">
            <v>1</v>
          </cell>
          <cell r="L227">
            <v>0</v>
          </cell>
          <cell r="M227">
            <v>0</v>
          </cell>
          <cell r="N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42</v>
          </cell>
          <cell r="V227">
            <v>0</v>
          </cell>
          <cell r="W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42</v>
          </cell>
          <cell r="AE227">
            <v>460000</v>
          </cell>
          <cell r="AF227">
            <v>0</v>
          </cell>
          <cell r="AI227">
            <v>2251</v>
          </cell>
          <cell r="AK227">
            <v>0</v>
          </cell>
          <cell r="AM227">
            <v>641</v>
          </cell>
          <cell r="AN227">
            <v>1</v>
          </cell>
          <cell r="AO227">
            <v>393216</v>
          </cell>
          <cell r="AQ227">
            <v>0</v>
          </cell>
          <cell r="AR227">
            <v>0</v>
          </cell>
          <cell r="AS227" t="str">
            <v>Ы</v>
          </cell>
          <cell r="AT227" t="str">
            <v>Ы</v>
          </cell>
          <cell r="AU227">
            <v>0</v>
          </cell>
          <cell r="AV227">
            <v>0</v>
          </cell>
          <cell r="AW227">
            <v>23</v>
          </cell>
          <cell r="AX227">
            <v>1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38828</v>
          </cell>
        </row>
        <row r="228">
          <cell r="A228">
            <v>2006</v>
          </cell>
          <cell r="B228">
            <v>2</v>
          </cell>
          <cell r="C228">
            <v>513</v>
          </cell>
          <cell r="D228">
            <v>21</v>
          </cell>
          <cell r="E228">
            <v>792030</v>
          </cell>
          <cell r="F228">
            <v>0</v>
          </cell>
          <cell r="G228" t="str">
            <v>Затраты по ШПЗ (неосновные)</v>
          </cell>
          <cell r="H228">
            <v>2030</v>
          </cell>
          <cell r="I228">
            <v>7920</v>
          </cell>
          <cell r="J228">
            <v>39.770000000000003</v>
          </cell>
          <cell r="K228">
            <v>1</v>
          </cell>
          <cell r="L228">
            <v>0</v>
          </cell>
          <cell r="M228">
            <v>0</v>
          </cell>
          <cell r="N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42</v>
          </cell>
          <cell r="V228">
            <v>0</v>
          </cell>
          <cell r="W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42</v>
          </cell>
          <cell r="AE228">
            <v>465000</v>
          </cell>
          <cell r="AF228">
            <v>0</v>
          </cell>
          <cell r="AI228">
            <v>2251</v>
          </cell>
          <cell r="AK228">
            <v>0</v>
          </cell>
          <cell r="AM228">
            <v>642</v>
          </cell>
          <cell r="AN228">
            <v>1</v>
          </cell>
          <cell r="AO228">
            <v>393216</v>
          </cell>
          <cell r="AQ228">
            <v>0</v>
          </cell>
          <cell r="AR228">
            <v>0</v>
          </cell>
          <cell r="AS228" t="str">
            <v>Ы</v>
          </cell>
          <cell r="AT228" t="str">
            <v>Ы</v>
          </cell>
          <cell r="AU228">
            <v>0</v>
          </cell>
          <cell r="AV228">
            <v>0</v>
          </cell>
          <cell r="AW228">
            <v>23</v>
          </cell>
          <cell r="AX228">
            <v>1</v>
          </cell>
          <cell r="AY228">
            <v>0</v>
          </cell>
          <cell r="AZ228">
            <v>0</v>
          </cell>
          <cell r="BA228">
            <v>0</v>
          </cell>
          <cell r="BB228">
            <v>0</v>
          </cell>
          <cell r="BC228">
            <v>38828</v>
          </cell>
        </row>
        <row r="229">
          <cell r="A229">
            <v>2006</v>
          </cell>
          <cell r="B229">
            <v>2</v>
          </cell>
          <cell r="C229">
            <v>514</v>
          </cell>
          <cell r="D229">
            <v>21</v>
          </cell>
          <cell r="E229">
            <v>792030</v>
          </cell>
          <cell r="F229">
            <v>0</v>
          </cell>
          <cell r="G229" t="str">
            <v>Затраты по ШПЗ (неосновные)</v>
          </cell>
          <cell r="H229">
            <v>2030</v>
          </cell>
          <cell r="I229">
            <v>7920</v>
          </cell>
          <cell r="J229">
            <v>78250.55</v>
          </cell>
          <cell r="K229">
            <v>1</v>
          </cell>
          <cell r="L229">
            <v>0</v>
          </cell>
          <cell r="M229">
            <v>0</v>
          </cell>
          <cell r="N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42</v>
          </cell>
          <cell r="V229">
            <v>0</v>
          </cell>
          <cell r="W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42</v>
          </cell>
          <cell r="AE229">
            <v>502100</v>
          </cell>
          <cell r="AF229">
            <v>0</v>
          </cell>
          <cell r="AI229">
            <v>2251</v>
          </cell>
          <cell r="AK229">
            <v>0</v>
          </cell>
          <cell r="AM229">
            <v>643</v>
          </cell>
          <cell r="AN229">
            <v>1</v>
          </cell>
          <cell r="AO229">
            <v>393216</v>
          </cell>
          <cell r="AQ229">
            <v>0</v>
          </cell>
          <cell r="AR229">
            <v>0</v>
          </cell>
          <cell r="AS229" t="str">
            <v>Ы</v>
          </cell>
          <cell r="AT229" t="str">
            <v>Ы</v>
          </cell>
          <cell r="AU229">
            <v>0</v>
          </cell>
          <cell r="AV229">
            <v>0</v>
          </cell>
          <cell r="AW229">
            <v>23</v>
          </cell>
          <cell r="AX229">
            <v>1</v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>
            <v>38828</v>
          </cell>
        </row>
        <row r="230">
          <cell r="A230">
            <v>2006</v>
          </cell>
          <cell r="B230">
            <v>2</v>
          </cell>
          <cell r="C230">
            <v>515</v>
          </cell>
          <cell r="D230">
            <v>21</v>
          </cell>
          <cell r="E230">
            <v>792030</v>
          </cell>
          <cell r="F230">
            <v>0</v>
          </cell>
          <cell r="G230" t="str">
            <v>Затраты по ШПЗ (неосновные)</v>
          </cell>
          <cell r="H230">
            <v>2030</v>
          </cell>
          <cell r="I230">
            <v>7920</v>
          </cell>
          <cell r="J230">
            <v>21591.85</v>
          </cell>
          <cell r="K230">
            <v>1</v>
          </cell>
          <cell r="L230">
            <v>0</v>
          </cell>
          <cell r="M230">
            <v>0</v>
          </cell>
          <cell r="N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42</v>
          </cell>
          <cell r="V230">
            <v>0</v>
          </cell>
          <cell r="W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42</v>
          </cell>
          <cell r="AE230">
            <v>503000</v>
          </cell>
          <cell r="AF230">
            <v>0</v>
          </cell>
          <cell r="AI230">
            <v>2251</v>
          </cell>
          <cell r="AK230">
            <v>0</v>
          </cell>
          <cell r="AM230">
            <v>644</v>
          </cell>
          <cell r="AN230">
            <v>1</v>
          </cell>
          <cell r="AO230">
            <v>393216</v>
          </cell>
          <cell r="AQ230">
            <v>0</v>
          </cell>
          <cell r="AR230">
            <v>0</v>
          </cell>
          <cell r="AS230" t="str">
            <v>Ы</v>
          </cell>
          <cell r="AT230" t="str">
            <v>Ы</v>
          </cell>
          <cell r="AU230">
            <v>0</v>
          </cell>
          <cell r="AV230">
            <v>0</v>
          </cell>
          <cell r="AW230">
            <v>23</v>
          </cell>
          <cell r="AX230">
            <v>1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38828</v>
          </cell>
        </row>
        <row r="231">
          <cell r="A231">
            <v>2006</v>
          </cell>
          <cell r="B231">
            <v>2</v>
          </cell>
          <cell r="C231">
            <v>516</v>
          </cell>
          <cell r="D231">
            <v>21</v>
          </cell>
          <cell r="E231">
            <v>792030</v>
          </cell>
          <cell r="F231">
            <v>0</v>
          </cell>
          <cell r="G231" t="str">
            <v>Затраты по ШПЗ (неосновные)</v>
          </cell>
          <cell r="H231">
            <v>2030</v>
          </cell>
          <cell r="I231">
            <v>7920</v>
          </cell>
          <cell r="J231">
            <v>1377.62</v>
          </cell>
          <cell r="K231">
            <v>1</v>
          </cell>
          <cell r="L231">
            <v>0</v>
          </cell>
          <cell r="M231">
            <v>0</v>
          </cell>
          <cell r="N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42</v>
          </cell>
          <cell r="V231">
            <v>0</v>
          </cell>
          <cell r="W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42</v>
          </cell>
          <cell r="AE231">
            <v>504900</v>
          </cell>
          <cell r="AF231">
            <v>0</v>
          </cell>
          <cell r="AI231">
            <v>2251</v>
          </cell>
          <cell r="AK231">
            <v>0</v>
          </cell>
          <cell r="AM231">
            <v>645</v>
          </cell>
          <cell r="AN231">
            <v>1</v>
          </cell>
          <cell r="AO231">
            <v>393216</v>
          </cell>
          <cell r="AQ231">
            <v>0</v>
          </cell>
          <cell r="AR231">
            <v>0</v>
          </cell>
          <cell r="AS231" t="str">
            <v>Ы</v>
          </cell>
          <cell r="AT231" t="str">
            <v>Ы</v>
          </cell>
          <cell r="AU231">
            <v>0</v>
          </cell>
          <cell r="AV231">
            <v>0</v>
          </cell>
          <cell r="AW231">
            <v>23</v>
          </cell>
          <cell r="AX231">
            <v>1</v>
          </cell>
          <cell r="AY231">
            <v>0</v>
          </cell>
          <cell r="AZ231">
            <v>0</v>
          </cell>
          <cell r="BA231">
            <v>0</v>
          </cell>
          <cell r="BB231">
            <v>0</v>
          </cell>
          <cell r="BC231">
            <v>38828</v>
          </cell>
        </row>
        <row r="232">
          <cell r="A232">
            <v>2006</v>
          </cell>
          <cell r="B232">
            <v>2</v>
          </cell>
          <cell r="C232">
            <v>517</v>
          </cell>
          <cell r="D232">
            <v>21</v>
          </cell>
          <cell r="E232">
            <v>792030</v>
          </cell>
          <cell r="F232">
            <v>0</v>
          </cell>
          <cell r="G232" t="str">
            <v>Затраты по ШПЗ (неосновные)</v>
          </cell>
          <cell r="H232">
            <v>2030</v>
          </cell>
          <cell r="I232">
            <v>7920</v>
          </cell>
          <cell r="J232">
            <v>10318.14</v>
          </cell>
          <cell r="K232">
            <v>1</v>
          </cell>
          <cell r="L232">
            <v>0</v>
          </cell>
          <cell r="M232">
            <v>0</v>
          </cell>
          <cell r="N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42</v>
          </cell>
          <cell r="V232">
            <v>0</v>
          </cell>
          <cell r="W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42</v>
          </cell>
          <cell r="AE232">
            <v>505100</v>
          </cell>
          <cell r="AF232">
            <v>0</v>
          </cell>
          <cell r="AI232">
            <v>2251</v>
          </cell>
          <cell r="AK232">
            <v>0</v>
          </cell>
          <cell r="AM232">
            <v>646</v>
          </cell>
          <cell r="AN232">
            <v>1</v>
          </cell>
          <cell r="AO232">
            <v>393216</v>
          </cell>
          <cell r="AQ232">
            <v>0</v>
          </cell>
          <cell r="AR232">
            <v>0</v>
          </cell>
          <cell r="AS232" t="str">
            <v>Ы</v>
          </cell>
          <cell r="AT232" t="str">
            <v>Ы</v>
          </cell>
          <cell r="AU232">
            <v>0</v>
          </cell>
          <cell r="AV232">
            <v>0</v>
          </cell>
          <cell r="AW232">
            <v>23</v>
          </cell>
          <cell r="AX232">
            <v>1</v>
          </cell>
          <cell r="AY232">
            <v>0</v>
          </cell>
          <cell r="AZ232">
            <v>0</v>
          </cell>
          <cell r="BA232">
            <v>0</v>
          </cell>
          <cell r="BB232">
            <v>0</v>
          </cell>
          <cell r="BC232">
            <v>38828</v>
          </cell>
        </row>
        <row r="233">
          <cell r="A233">
            <v>2006</v>
          </cell>
          <cell r="B233">
            <v>2</v>
          </cell>
          <cell r="C233">
            <v>518</v>
          </cell>
          <cell r="D233">
            <v>21</v>
          </cell>
          <cell r="E233">
            <v>792030</v>
          </cell>
          <cell r="F233">
            <v>0</v>
          </cell>
          <cell r="G233" t="str">
            <v>Затраты по ШПЗ (неосновные)</v>
          </cell>
          <cell r="H233">
            <v>2030</v>
          </cell>
          <cell r="I233">
            <v>7920</v>
          </cell>
          <cell r="J233">
            <v>2636.91</v>
          </cell>
          <cell r="K233">
            <v>1</v>
          </cell>
          <cell r="L233">
            <v>0</v>
          </cell>
          <cell r="M233">
            <v>0</v>
          </cell>
          <cell r="N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42</v>
          </cell>
          <cell r="V233">
            <v>0</v>
          </cell>
          <cell r="W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42</v>
          </cell>
          <cell r="AE233">
            <v>505200</v>
          </cell>
          <cell r="AF233">
            <v>0</v>
          </cell>
          <cell r="AI233">
            <v>2251</v>
          </cell>
          <cell r="AK233">
            <v>0</v>
          </cell>
          <cell r="AM233">
            <v>647</v>
          </cell>
          <cell r="AN233">
            <v>1</v>
          </cell>
          <cell r="AO233">
            <v>393216</v>
          </cell>
          <cell r="AQ233">
            <v>0</v>
          </cell>
          <cell r="AR233">
            <v>0</v>
          </cell>
          <cell r="AS233" t="str">
            <v>Ы</v>
          </cell>
          <cell r="AT233" t="str">
            <v>Ы</v>
          </cell>
          <cell r="AU233">
            <v>0</v>
          </cell>
          <cell r="AV233">
            <v>0</v>
          </cell>
          <cell r="AW233">
            <v>23</v>
          </cell>
          <cell r="AX233">
            <v>1</v>
          </cell>
          <cell r="AY233">
            <v>0</v>
          </cell>
          <cell r="AZ233">
            <v>0</v>
          </cell>
          <cell r="BA233">
            <v>0</v>
          </cell>
          <cell r="BB233">
            <v>0</v>
          </cell>
          <cell r="BC233">
            <v>38828</v>
          </cell>
        </row>
        <row r="234">
          <cell r="A234">
            <v>2006</v>
          </cell>
          <cell r="B234">
            <v>2</v>
          </cell>
          <cell r="C234">
            <v>519</v>
          </cell>
          <cell r="D234">
            <v>21</v>
          </cell>
          <cell r="E234">
            <v>792030</v>
          </cell>
          <cell r="F234">
            <v>0</v>
          </cell>
          <cell r="G234" t="str">
            <v>Затраты по ШПЗ (неосновные)</v>
          </cell>
          <cell r="H234">
            <v>2030</v>
          </cell>
          <cell r="I234">
            <v>7920</v>
          </cell>
          <cell r="J234">
            <v>169.17</v>
          </cell>
          <cell r="K234">
            <v>1</v>
          </cell>
          <cell r="L234">
            <v>0</v>
          </cell>
          <cell r="M234">
            <v>0</v>
          </cell>
          <cell r="N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42</v>
          </cell>
          <cell r="V234">
            <v>0</v>
          </cell>
          <cell r="W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42</v>
          </cell>
          <cell r="AE234">
            <v>505400</v>
          </cell>
          <cell r="AF234">
            <v>0</v>
          </cell>
          <cell r="AI234">
            <v>2251</v>
          </cell>
          <cell r="AK234">
            <v>0</v>
          </cell>
          <cell r="AM234">
            <v>648</v>
          </cell>
          <cell r="AN234">
            <v>1</v>
          </cell>
          <cell r="AO234">
            <v>393216</v>
          </cell>
          <cell r="AQ234">
            <v>0</v>
          </cell>
          <cell r="AR234">
            <v>0</v>
          </cell>
          <cell r="AS234" t="str">
            <v>Ы</v>
          </cell>
          <cell r="AT234" t="str">
            <v>Ы</v>
          </cell>
          <cell r="AU234">
            <v>0</v>
          </cell>
          <cell r="AV234">
            <v>0</v>
          </cell>
          <cell r="AW234">
            <v>23</v>
          </cell>
          <cell r="AX234">
            <v>1</v>
          </cell>
          <cell r="AY234">
            <v>0</v>
          </cell>
          <cell r="AZ234">
            <v>0</v>
          </cell>
          <cell r="BA234">
            <v>0</v>
          </cell>
          <cell r="BB234">
            <v>0</v>
          </cell>
          <cell r="BC234">
            <v>38828</v>
          </cell>
        </row>
        <row r="235">
          <cell r="A235">
            <v>2006</v>
          </cell>
          <cell r="B235">
            <v>2</v>
          </cell>
          <cell r="C235">
            <v>520</v>
          </cell>
          <cell r="D235">
            <v>21</v>
          </cell>
          <cell r="E235">
            <v>792030</v>
          </cell>
          <cell r="F235">
            <v>0</v>
          </cell>
          <cell r="G235" t="str">
            <v>Затраты по ШПЗ (неосновные)</v>
          </cell>
          <cell r="H235">
            <v>2030</v>
          </cell>
          <cell r="I235">
            <v>7920</v>
          </cell>
          <cell r="J235">
            <v>1247.26</v>
          </cell>
          <cell r="K235">
            <v>1</v>
          </cell>
          <cell r="L235">
            <v>0</v>
          </cell>
          <cell r="M235">
            <v>0</v>
          </cell>
          <cell r="N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42</v>
          </cell>
          <cell r="V235">
            <v>0</v>
          </cell>
          <cell r="W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42</v>
          </cell>
          <cell r="AE235">
            <v>506200</v>
          </cell>
          <cell r="AF235">
            <v>0</v>
          </cell>
          <cell r="AI235">
            <v>2251</v>
          </cell>
          <cell r="AK235">
            <v>0</v>
          </cell>
          <cell r="AM235">
            <v>649</v>
          </cell>
          <cell r="AN235">
            <v>1</v>
          </cell>
          <cell r="AO235">
            <v>393216</v>
          </cell>
          <cell r="AQ235">
            <v>0</v>
          </cell>
          <cell r="AR235">
            <v>0</v>
          </cell>
          <cell r="AS235" t="str">
            <v>Ы</v>
          </cell>
          <cell r="AT235" t="str">
            <v>Ы</v>
          </cell>
          <cell r="AU235">
            <v>0</v>
          </cell>
          <cell r="AV235">
            <v>0</v>
          </cell>
          <cell r="AW235">
            <v>23</v>
          </cell>
          <cell r="AX235">
            <v>1</v>
          </cell>
          <cell r="AY235">
            <v>0</v>
          </cell>
          <cell r="AZ235">
            <v>0</v>
          </cell>
          <cell r="BA235">
            <v>0</v>
          </cell>
          <cell r="BB235">
            <v>0</v>
          </cell>
          <cell r="BC235">
            <v>38828</v>
          </cell>
        </row>
        <row r="236">
          <cell r="A236">
            <v>2006</v>
          </cell>
          <cell r="B236">
            <v>2</v>
          </cell>
          <cell r="C236">
            <v>521</v>
          </cell>
          <cell r="D236">
            <v>21</v>
          </cell>
          <cell r="E236">
            <v>792030</v>
          </cell>
          <cell r="F236">
            <v>0</v>
          </cell>
          <cell r="G236" t="str">
            <v>Затраты по ШПЗ (неосновные)</v>
          </cell>
          <cell r="H236">
            <v>2030</v>
          </cell>
          <cell r="I236">
            <v>7920</v>
          </cell>
          <cell r="J236">
            <v>2138.16</v>
          </cell>
          <cell r="K236">
            <v>1</v>
          </cell>
          <cell r="L236">
            <v>0</v>
          </cell>
          <cell r="M236">
            <v>0</v>
          </cell>
          <cell r="N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42</v>
          </cell>
          <cell r="V236">
            <v>0</v>
          </cell>
          <cell r="W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42</v>
          </cell>
          <cell r="AE236">
            <v>508310</v>
          </cell>
          <cell r="AF236">
            <v>0</v>
          </cell>
          <cell r="AI236">
            <v>2251</v>
          </cell>
          <cell r="AK236">
            <v>0</v>
          </cell>
          <cell r="AM236">
            <v>650</v>
          </cell>
          <cell r="AN236">
            <v>1</v>
          </cell>
          <cell r="AO236">
            <v>393216</v>
          </cell>
          <cell r="AQ236">
            <v>0</v>
          </cell>
          <cell r="AR236">
            <v>0</v>
          </cell>
          <cell r="AS236" t="str">
            <v>Ы</v>
          </cell>
          <cell r="AT236" t="str">
            <v>Ы</v>
          </cell>
          <cell r="AU236">
            <v>0</v>
          </cell>
          <cell r="AV236">
            <v>0</v>
          </cell>
          <cell r="AW236">
            <v>23</v>
          </cell>
          <cell r="AX236">
            <v>1</v>
          </cell>
          <cell r="AY236">
            <v>0</v>
          </cell>
          <cell r="AZ236">
            <v>0</v>
          </cell>
          <cell r="BA236">
            <v>0</v>
          </cell>
          <cell r="BB236">
            <v>0</v>
          </cell>
          <cell r="BC236">
            <v>38828</v>
          </cell>
        </row>
        <row r="237">
          <cell r="A237">
            <v>2006</v>
          </cell>
          <cell r="B237">
            <v>2</v>
          </cell>
          <cell r="C237">
            <v>522</v>
          </cell>
          <cell r="D237">
            <v>21</v>
          </cell>
          <cell r="E237">
            <v>792030</v>
          </cell>
          <cell r="F237">
            <v>0</v>
          </cell>
          <cell r="G237" t="str">
            <v>Затраты по ШПЗ (неосновные)</v>
          </cell>
          <cell r="H237">
            <v>2030</v>
          </cell>
          <cell r="I237">
            <v>7920</v>
          </cell>
          <cell r="J237">
            <v>314.31</v>
          </cell>
          <cell r="K237">
            <v>1</v>
          </cell>
          <cell r="L237">
            <v>0</v>
          </cell>
          <cell r="M237">
            <v>0</v>
          </cell>
          <cell r="N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42</v>
          </cell>
          <cell r="V237">
            <v>0</v>
          </cell>
          <cell r="W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42</v>
          </cell>
          <cell r="AE237">
            <v>508700</v>
          </cell>
          <cell r="AF237">
            <v>0</v>
          </cell>
          <cell r="AI237">
            <v>2251</v>
          </cell>
          <cell r="AK237">
            <v>0</v>
          </cell>
          <cell r="AM237">
            <v>651</v>
          </cell>
          <cell r="AN237">
            <v>1</v>
          </cell>
          <cell r="AO237">
            <v>393216</v>
          </cell>
          <cell r="AQ237">
            <v>0</v>
          </cell>
          <cell r="AR237">
            <v>0</v>
          </cell>
          <cell r="AS237" t="str">
            <v>Ы</v>
          </cell>
          <cell r="AT237" t="str">
            <v>Ы</v>
          </cell>
          <cell r="AU237">
            <v>0</v>
          </cell>
          <cell r="AV237">
            <v>0</v>
          </cell>
          <cell r="AW237">
            <v>23</v>
          </cell>
          <cell r="AX237">
            <v>1</v>
          </cell>
          <cell r="AY237">
            <v>0</v>
          </cell>
          <cell r="AZ237">
            <v>0</v>
          </cell>
          <cell r="BA237">
            <v>0</v>
          </cell>
          <cell r="BB237">
            <v>0</v>
          </cell>
          <cell r="BC237">
            <v>38828</v>
          </cell>
        </row>
        <row r="238">
          <cell r="A238">
            <v>2006</v>
          </cell>
          <cell r="B238">
            <v>2</v>
          </cell>
          <cell r="C238">
            <v>523</v>
          </cell>
          <cell r="D238">
            <v>21</v>
          </cell>
          <cell r="E238">
            <v>792030</v>
          </cell>
          <cell r="F238">
            <v>0</v>
          </cell>
          <cell r="G238" t="str">
            <v>Затраты по ШПЗ (неосновные)</v>
          </cell>
          <cell r="H238">
            <v>2030</v>
          </cell>
          <cell r="I238">
            <v>7920</v>
          </cell>
          <cell r="J238">
            <v>33650.519999999997</v>
          </cell>
          <cell r="K238">
            <v>1</v>
          </cell>
          <cell r="L238">
            <v>0</v>
          </cell>
          <cell r="M238">
            <v>0</v>
          </cell>
          <cell r="N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42</v>
          </cell>
          <cell r="V238">
            <v>0</v>
          </cell>
          <cell r="W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42</v>
          </cell>
          <cell r="AE238">
            <v>510100</v>
          </cell>
          <cell r="AF238">
            <v>0</v>
          </cell>
          <cell r="AI238">
            <v>2251</v>
          </cell>
          <cell r="AK238">
            <v>0</v>
          </cell>
          <cell r="AM238">
            <v>652</v>
          </cell>
          <cell r="AN238">
            <v>1</v>
          </cell>
          <cell r="AO238">
            <v>393216</v>
          </cell>
          <cell r="AQ238">
            <v>0</v>
          </cell>
          <cell r="AR238">
            <v>0</v>
          </cell>
          <cell r="AS238" t="str">
            <v>Ы</v>
          </cell>
          <cell r="AT238" t="str">
            <v>Ы</v>
          </cell>
          <cell r="AU238">
            <v>0</v>
          </cell>
          <cell r="AV238">
            <v>0</v>
          </cell>
          <cell r="AW238">
            <v>23</v>
          </cell>
          <cell r="AX238">
            <v>1</v>
          </cell>
          <cell r="AY238">
            <v>0</v>
          </cell>
          <cell r="AZ238">
            <v>0</v>
          </cell>
          <cell r="BA238">
            <v>0</v>
          </cell>
          <cell r="BB238">
            <v>0</v>
          </cell>
          <cell r="BC238">
            <v>38828</v>
          </cell>
        </row>
        <row r="239">
          <cell r="A239">
            <v>2006</v>
          </cell>
          <cell r="B239">
            <v>2</v>
          </cell>
          <cell r="C239">
            <v>524</v>
          </cell>
          <cell r="D239">
            <v>21</v>
          </cell>
          <cell r="E239">
            <v>792030</v>
          </cell>
          <cell r="F239">
            <v>0</v>
          </cell>
          <cell r="G239" t="str">
            <v>Затраты по ШПЗ (неосновные)</v>
          </cell>
          <cell r="H239">
            <v>2030</v>
          </cell>
          <cell r="I239">
            <v>7920</v>
          </cell>
          <cell r="J239">
            <v>48.11</v>
          </cell>
          <cell r="K239">
            <v>1</v>
          </cell>
          <cell r="L239">
            <v>0</v>
          </cell>
          <cell r="M239">
            <v>0</v>
          </cell>
          <cell r="N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42</v>
          </cell>
          <cell r="V239">
            <v>0</v>
          </cell>
          <cell r="W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42</v>
          </cell>
          <cell r="AE239">
            <v>510200</v>
          </cell>
          <cell r="AF239">
            <v>0</v>
          </cell>
          <cell r="AI239">
            <v>2251</v>
          </cell>
          <cell r="AK239">
            <v>0</v>
          </cell>
          <cell r="AM239">
            <v>653</v>
          </cell>
          <cell r="AN239">
            <v>1</v>
          </cell>
          <cell r="AO239">
            <v>393216</v>
          </cell>
          <cell r="AQ239">
            <v>0</v>
          </cell>
          <cell r="AR239">
            <v>0</v>
          </cell>
          <cell r="AS239" t="str">
            <v>Ы</v>
          </cell>
          <cell r="AT239" t="str">
            <v>Ы</v>
          </cell>
          <cell r="AU239">
            <v>0</v>
          </cell>
          <cell r="AV239">
            <v>0</v>
          </cell>
          <cell r="AW239">
            <v>23</v>
          </cell>
          <cell r="AX239">
            <v>1</v>
          </cell>
          <cell r="AY239">
            <v>0</v>
          </cell>
          <cell r="AZ239">
            <v>0</v>
          </cell>
          <cell r="BA239">
            <v>0</v>
          </cell>
          <cell r="BB239">
            <v>0</v>
          </cell>
          <cell r="BC239">
            <v>38828</v>
          </cell>
        </row>
        <row r="240">
          <cell r="A240">
            <v>2006</v>
          </cell>
          <cell r="B240">
            <v>2</v>
          </cell>
          <cell r="C240">
            <v>525</v>
          </cell>
          <cell r="D240">
            <v>21</v>
          </cell>
          <cell r="E240">
            <v>792030</v>
          </cell>
          <cell r="F240">
            <v>0</v>
          </cell>
          <cell r="G240" t="str">
            <v>Затраты по ШПЗ (неосновные)</v>
          </cell>
          <cell r="H240">
            <v>2030</v>
          </cell>
          <cell r="I240">
            <v>7920</v>
          </cell>
          <cell r="J240">
            <v>3273.44</v>
          </cell>
          <cell r="K240">
            <v>1</v>
          </cell>
          <cell r="L240">
            <v>0</v>
          </cell>
          <cell r="M240">
            <v>0</v>
          </cell>
          <cell r="N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42</v>
          </cell>
          <cell r="V240">
            <v>0</v>
          </cell>
          <cell r="W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42</v>
          </cell>
          <cell r="AE240">
            <v>510300</v>
          </cell>
          <cell r="AF240">
            <v>0</v>
          </cell>
          <cell r="AI240">
            <v>2251</v>
          </cell>
          <cell r="AK240">
            <v>0</v>
          </cell>
          <cell r="AM240">
            <v>654</v>
          </cell>
          <cell r="AN240">
            <v>1</v>
          </cell>
          <cell r="AO240">
            <v>393216</v>
          </cell>
          <cell r="AQ240">
            <v>0</v>
          </cell>
          <cell r="AR240">
            <v>0</v>
          </cell>
          <cell r="AS240" t="str">
            <v>Ы</v>
          </cell>
          <cell r="AT240" t="str">
            <v>Ы</v>
          </cell>
          <cell r="AU240">
            <v>0</v>
          </cell>
          <cell r="AV240">
            <v>0</v>
          </cell>
          <cell r="AW240">
            <v>23</v>
          </cell>
          <cell r="AX240">
            <v>1</v>
          </cell>
          <cell r="AY240">
            <v>0</v>
          </cell>
          <cell r="AZ240">
            <v>0</v>
          </cell>
          <cell r="BA240">
            <v>0</v>
          </cell>
          <cell r="BB240">
            <v>0</v>
          </cell>
          <cell r="BC240">
            <v>38828</v>
          </cell>
        </row>
        <row r="241">
          <cell r="A241">
            <v>2006</v>
          </cell>
          <cell r="B241">
            <v>2</v>
          </cell>
          <cell r="C241">
            <v>526</v>
          </cell>
          <cell r="D241">
            <v>21</v>
          </cell>
          <cell r="E241">
            <v>792030</v>
          </cell>
          <cell r="F241">
            <v>0</v>
          </cell>
          <cell r="G241" t="str">
            <v>Затраты по ШПЗ (неосновные)</v>
          </cell>
          <cell r="H241">
            <v>2030</v>
          </cell>
          <cell r="I241">
            <v>7920</v>
          </cell>
          <cell r="J241">
            <v>526.98</v>
          </cell>
          <cell r="K241">
            <v>1</v>
          </cell>
          <cell r="L241">
            <v>0</v>
          </cell>
          <cell r="M241">
            <v>0</v>
          </cell>
          <cell r="N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42</v>
          </cell>
          <cell r="V241">
            <v>0</v>
          </cell>
          <cell r="W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42</v>
          </cell>
          <cell r="AE241">
            <v>510400</v>
          </cell>
          <cell r="AF241">
            <v>0</v>
          </cell>
          <cell r="AI241">
            <v>2251</v>
          </cell>
          <cell r="AK241">
            <v>0</v>
          </cell>
          <cell r="AM241">
            <v>655</v>
          </cell>
          <cell r="AN241">
            <v>1</v>
          </cell>
          <cell r="AO241">
            <v>393216</v>
          </cell>
          <cell r="AQ241">
            <v>0</v>
          </cell>
          <cell r="AR241">
            <v>0</v>
          </cell>
          <cell r="AS241" t="str">
            <v>Ы</v>
          </cell>
          <cell r="AT241" t="str">
            <v>Ы</v>
          </cell>
          <cell r="AU241">
            <v>0</v>
          </cell>
          <cell r="AV241">
            <v>0</v>
          </cell>
          <cell r="AW241">
            <v>23</v>
          </cell>
          <cell r="AX241">
            <v>1</v>
          </cell>
          <cell r="AY241">
            <v>0</v>
          </cell>
          <cell r="AZ241">
            <v>0</v>
          </cell>
          <cell r="BA241">
            <v>0</v>
          </cell>
          <cell r="BB241">
            <v>0</v>
          </cell>
          <cell r="BC241">
            <v>38828</v>
          </cell>
        </row>
        <row r="242">
          <cell r="A242">
            <v>2006</v>
          </cell>
          <cell r="B242">
            <v>2</v>
          </cell>
          <cell r="C242">
            <v>527</v>
          </cell>
          <cell r="D242">
            <v>21</v>
          </cell>
          <cell r="E242">
            <v>792030</v>
          </cell>
          <cell r="F242">
            <v>0</v>
          </cell>
          <cell r="G242" t="str">
            <v>Затраты по ШПЗ (неосновные)</v>
          </cell>
          <cell r="H242">
            <v>2030</v>
          </cell>
          <cell r="I242">
            <v>7920</v>
          </cell>
          <cell r="J242">
            <v>163.36000000000001</v>
          </cell>
          <cell r="K242">
            <v>1</v>
          </cell>
          <cell r="L242">
            <v>0</v>
          </cell>
          <cell r="M242">
            <v>0</v>
          </cell>
          <cell r="N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42</v>
          </cell>
          <cell r="V242">
            <v>0</v>
          </cell>
          <cell r="W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42</v>
          </cell>
          <cell r="AE242">
            <v>510500</v>
          </cell>
          <cell r="AF242">
            <v>0</v>
          </cell>
          <cell r="AI242">
            <v>2251</v>
          </cell>
          <cell r="AK242">
            <v>0</v>
          </cell>
          <cell r="AM242">
            <v>656</v>
          </cell>
          <cell r="AN242">
            <v>1</v>
          </cell>
          <cell r="AO242">
            <v>393216</v>
          </cell>
          <cell r="AQ242">
            <v>0</v>
          </cell>
          <cell r="AR242">
            <v>0</v>
          </cell>
          <cell r="AS242" t="str">
            <v>Ы</v>
          </cell>
          <cell r="AT242" t="str">
            <v>Ы</v>
          </cell>
          <cell r="AU242">
            <v>0</v>
          </cell>
          <cell r="AV242">
            <v>0</v>
          </cell>
          <cell r="AW242">
            <v>23</v>
          </cell>
          <cell r="AX242">
            <v>1</v>
          </cell>
          <cell r="AY242">
            <v>0</v>
          </cell>
          <cell r="AZ242">
            <v>0</v>
          </cell>
          <cell r="BA242">
            <v>0</v>
          </cell>
          <cell r="BB242">
            <v>0</v>
          </cell>
          <cell r="BC242">
            <v>38828</v>
          </cell>
        </row>
        <row r="243">
          <cell r="A243">
            <v>2006</v>
          </cell>
          <cell r="B243">
            <v>2</v>
          </cell>
          <cell r="C243">
            <v>528</v>
          </cell>
          <cell r="D243">
            <v>21</v>
          </cell>
          <cell r="E243">
            <v>792030</v>
          </cell>
          <cell r="F243">
            <v>0</v>
          </cell>
          <cell r="G243" t="str">
            <v>Затраты по ШПЗ (неосновные)</v>
          </cell>
          <cell r="H243">
            <v>2030</v>
          </cell>
          <cell r="I243">
            <v>7920</v>
          </cell>
          <cell r="J243">
            <v>13924.13</v>
          </cell>
          <cell r="K243">
            <v>1</v>
          </cell>
          <cell r="L243">
            <v>0</v>
          </cell>
          <cell r="M243">
            <v>0</v>
          </cell>
          <cell r="N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42</v>
          </cell>
          <cell r="V243">
            <v>0</v>
          </cell>
          <cell r="W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42</v>
          </cell>
          <cell r="AE243">
            <v>510600</v>
          </cell>
          <cell r="AF243">
            <v>0</v>
          </cell>
          <cell r="AI243">
            <v>2251</v>
          </cell>
          <cell r="AK243">
            <v>0</v>
          </cell>
          <cell r="AM243">
            <v>657</v>
          </cell>
          <cell r="AN243">
            <v>1</v>
          </cell>
          <cell r="AO243">
            <v>393216</v>
          </cell>
          <cell r="AQ243">
            <v>0</v>
          </cell>
          <cell r="AR243">
            <v>0</v>
          </cell>
          <cell r="AS243" t="str">
            <v>Ы</v>
          </cell>
          <cell r="AT243" t="str">
            <v>Ы</v>
          </cell>
          <cell r="AU243">
            <v>0</v>
          </cell>
          <cell r="AV243">
            <v>0</v>
          </cell>
          <cell r="AW243">
            <v>23</v>
          </cell>
          <cell r="AX243">
            <v>1</v>
          </cell>
          <cell r="AY243">
            <v>0</v>
          </cell>
          <cell r="AZ243">
            <v>0</v>
          </cell>
          <cell r="BA243">
            <v>0</v>
          </cell>
          <cell r="BB243">
            <v>0</v>
          </cell>
          <cell r="BC243">
            <v>38828</v>
          </cell>
        </row>
        <row r="244">
          <cell r="A244">
            <v>2006</v>
          </cell>
          <cell r="B244">
            <v>2</v>
          </cell>
          <cell r="C244">
            <v>529</v>
          </cell>
          <cell r="D244">
            <v>21</v>
          </cell>
          <cell r="E244">
            <v>792030</v>
          </cell>
          <cell r="F244">
            <v>0</v>
          </cell>
          <cell r="G244" t="str">
            <v>Затраты по ШПЗ (неосновные)</v>
          </cell>
          <cell r="H244">
            <v>2030</v>
          </cell>
          <cell r="I244">
            <v>7920</v>
          </cell>
          <cell r="J244">
            <v>136.31</v>
          </cell>
          <cell r="K244">
            <v>1</v>
          </cell>
          <cell r="L244">
            <v>0</v>
          </cell>
          <cell r="M244">
            <v>0</v>
          </cell>
          <cell r="N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42</v>
          </cell>
          <cell r="V244">
            <v>0</v>
          </cell>
          <cell r="W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42</v>
          </cell>
          <cell r="AE244">
            <v>510630</v>
          </cell>
          <cell r="AF244">
            <v>0</v>
          </cell>
          <cell r="AI244">
            <v>2251</v>
          </cell>
          <cell r="AK244">
            <v>0</v>
          </cell>
          <cell r="AM244">
            <v>658</v>
          </cell>
          <cell r="AN244">
            <v>1</v>
          </cell>
          <cell r="AO244">
            <v>393216</v>
          </cell>
          <cell r="AQ244">
            <v>0</v>
          </cell>
          <cell r="AR244">
            <v>0</v>
          </cell>
          <cell r="AS244" t="str">
            <v>Ы</v>
          </cell>
          <cell r="AT244" t="str">
            <v>Ы</v>
          </cell>
          <cell r="AU244">
            <v>0</v>
          </cell>
          <cell r="AV244">
            <v>0</v>
          </cell>
          <cell r="AW244">
            <v>23</v>
          </cell>
          <cell r="AX244">
            <v>1</v>
          </cell>
          <cell r="AY244">
            <v>0</v>
          </cell>
          <cell r="AZ244">
            <v>0</v>
          </cell>
          <cell r="BA244">
            <v>0</v>
          </cell>
          <cell r="BB244">
            <v>0</v>
          </cell>
          <cell r="BC244">
            <v>38828</v>
          </cell>
        </row>
        <row r="245">
          <cell r="A245">
            <v>2006</v>
          </cell>
          <cell r="B245">
            <v>3</v>
          </cell>
          <cell r="C245">
            <v>1</v>
          </cell>
          <cell r="D245">
            <v>21</v>
          </cell>
          <cell r="E245">
            <v>792030</v>
          </cell>
          <cell r="F245">
            <v>0</v>
          </cell>
          <cell r="G245" t="str">
            <v>Затраты по ШПЗ (неосновные)</v>
          </cell>
          <cell r="H245">
            <v>2030</v>
          </cell>
          <cell r="I245">
            <v>7920</v>
          </cell>
          <cell r="J245">
            <v>11238</v>
          </cell>
          <cell r="K245">
            <v>1</v>
          </cell>
          <cell r="L245">
            <v>0</v>
          </cell>
          <cell r="M245">
            <v>0</v>
          </cell>
          <cell r="N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33</v>
          </cell>
          <cell r="V245">
            <v>0</v>
          </cell>
          <cell r="W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33</v>
          </cell>
          <cell r="AE245">
            <v>143000</v>
          </cell>
          <cell r="AF245">
            <v>0</v>
          </cell>
          <cell r="AI245">
            <v>2282</v>
          </cell>
          <cell r="AK245">
            <v>0</v>
          </cell>
          <cell r="AM245">
            <v>158</v>
          </cell>
          <cell r="AN245">
            <v>1</v>
          </cell>
          <cell r="AO245">
            <v>393216</v>
          </cell>
          <cell r="AQ245">
            <v>0</v>
          </cell>
          <cell r="AR245">
            <v>0</v>
          </cell>
          <cell r="AS245" t="str">
            <v>Ы</v>
          </cell>
          <cell r="AT245" t="str">
            <v>Ы</v>
          </cell>
          <cell r="AU245">
            <v>0</v>
          </cell>
          <cell r="AV245">
            <v>0</v>
          </cell>
          <cell r="AW245">
            <v>23</v>
          </cell>
          <cell r="AX245">
            <v>1</v>
          </cell>
          <cell r="AY245">
            <v>0</v>
          </cell>
          <cell r="AZ245">
            <v>0</v>
          </cell>
          <cell r="BA245">
            <v>0</v>
          </cell>
          <cell r="BB245">
            <v>0</v>
          </cell>
          <cell r="BC245">
            <v>38828</v>
          </cell>
        </row>
        <row r="246">
          <cell r="A246">
            <v>2006</v>
          </cell>
          <cell r="B246">
            <v>3</v>
          </cell>
          <cell r="C246">
            <v>2</v>
          </cell>
          <cell r="D246">
            <v>21</v>
          </cell>
          <cell r="E246">
            <v>792030</v>
          </cell>
          <cell r="F246">
            <v>0</v>
          </cell>
          <cell r="G246" t="str">
            <v>Затраты по ШПЗ (неосновные)</v>
          </cell>
          <cell r="H246">
            <v>2030</v>
          </cell>
          <cell r="I246">
            <v>7920</v>
          </cell>
          <cell r="J246">
            <v>252500</v>
          </cell>
          <cell r="K246">
            <v>1</v>
          </cell>
          <cell r="L246">
            <v>0</v>
          </cell>
          <cell r="M246">
            <v>0</v>
          </cell>
          <cell r="N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33</v>
          </cell>
          <cell r="V246">
            <v>0</v>
          </cell>
          <cell r="W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33</v>
          </cell>
          <cell r="AE246">
            <v>240000</v>
          </cell>
          <cell r="AF246">
            <v>0</v>
          </cell>
          <cell r="AI246">
            <v>2282</v>
          </cell>
          <cell r="AK246">
            <v>0</v>
          </cell>
          <cell r="AM246">
            <v>159</v>
          </cell>
          <cell r="AN246">
            <v>1</v>
          </cell>
          <cell r="AO246">
            <v>393216</v>
          </cell>
          <cell r="AQ246">
            <v>0</v>
          </cell>
          <cell r="AR246">
            <v>0</v>
          </cell>
          <cell r="AS246" t="str">
            <v>Ы</v>
          </cell>
          <cell r="AT246" t="str">
            <v>Ы</v>
          </cell>
          <cell r="AU246">
            <v>0</v>
          </cell>
          <cell r="AV246">
            <v>0</v>
          </cell>
          <cell r="AW246">
            <v>23</v>
          </cell>
          <cell r="AX246">
            <v>1</v>
          </cell>
          <cell r="AY246">
            <v>0</v>
          </cell>
          <cell r="AZ246">
            <v>0</v>
          </cell>
          <cell r="BA246">
            <v>0</v>
          </cell>
          <cell r="BB246">
            <v>0</v>
          </cell>
          <cell r="BC246">
            <v>38828</v>
          </cell>
        </row>
        <row r="247">
          <cell r="A247">
            <v>2006</v>
          </cell>
          <cell r="B247">
            <v>3</v>
          </cell>
          <cell r="C247">
            <v>3</v>
          </cell>
          <cell r="D247">
            <v>21</v>
          </cell>
          <cell r="E247">
            <v>792030</v>
          </cell>
          <cell r="F247">
            <v>0</v>
          </cell>
          <cell r="G247" t="str">
            <v>Затраты по ШПЗ (неосновные)</v>
          </cell>
          <cell r="H247">
            <v>2030</v>
          </cell>
          <cell r="I247">
            <v>7920</v>
          </cell>
          <cell r="J247">
            <v>7252.89</v>
          </cell>
          <cell r="K247">
            <v>1</v>
          </cell>
          <cell r="L247">
            <v>0</v>
          </cell>
          <cell r="M247">
            <v>0</v>
          </cell>
          <cell r="N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33</v>
          </cell>
          <cell r="V247">
            <v>0</v>
          </cell>
          <cell r="W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33</v>
          </cell>
          <cell r="AE247">
            <v>311000</v>
          </cell>
          <cell r="AF247">
            <v>0</v>
          </cell>
          <cell r="AI247">
            <v>2282</v>
          </cell>
          <cell r="AK247">
            <v>0</v>
          </cell>
          <cell r="AM247">
            <v>160</v>
          </cell>
          <cell r="AN247">
            <v>1</v>
          </cell>
          <cell r="AO247">
            <v>393216</v>
          </cell>
          <cell r="AQ247">
            <v>0</v>
          </cell>
          <cell r="AR247">
            <v>0</v>
          </cell>
          <cell r="AS247" t="str">
            <v>Ы</v>
          </cell>
          <cell r="AT247" t="str">
            <v>Ы</v>
          </cell>
          <cell r="AU247">
            <v>0</v>
          </cell>
          <cell r="AV247">
            <v>0</v>
          </cell>
          <cell r="AW247">
            <v>23</v>
          </cell>
          <cell r="AX247">
            <v>1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38828</v>
          </cell>
        </row>
        <row r="248">
          <cell r="A248">
            <v>2006</v>
          </cell>
          <cell r="B248">
            <v>3</v>
          </cell>
          <cell r="C248">
            <v>4</v>
          </cell>
          <cell r="D248">
            <v>21</v>
          </cell>
          <cell r="E248">
            <v>792030</v>
          </cell>
          <cell r="F248">
            <v>0</v>
          </cell>
          <cell r="G248" t="str">
            <v>Затраты по ШПЗ (неосновные)</v>
          </cell>
          <cell r="H248">
            <v>2030</v>
          </cell>
          <cell r="I248">
            <v>7920</v>
          </cell>
          <cell r="J248">
            <v>15005.99</v>
          </cell>
          <cell r="K248">
            <v>1</v>
          </cell>
          <cell r="L248">
            <v>0</v>
          </cell>
          <cell r="M248">
            <v>0</v>
          </cell>
          <cell r="N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33</v>
          </cell>
          <cell r="V248">
            <v>0</v>
          </cell>
          <cell r="W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33</v>
          </cell>
          <cell r="AE248">
            <v>312000</v>
          </cell>
          <cell r="AF248">
            <v>0</v>
          </cell>
          <cell r="AI248">
            <v>2282</v>
          </cell>
          <cell r="AK248">
            <v>0</v>
          </cell>
          <cell r="AM248">
            <v>161</v>
          </cell>
          <cell r="AN248">
            <v>1</v>
          </cell>
          <cell r="AO248">
            <v>393216</v>
          </cell>
          <cell r="AQ248">
            <v>0</v>
          </cell>
          <cell r="AR248">
            <v>0</v>
          </cell>
          <cell r="AS248" t="str">
            <v>Ы</v>
          </cell>
          <cell r="AT248" t="str">
            <v>Ы</v>
          </cell>
          <cell r="AU248">
            <v>0</v>
          </cell>
          <cell r="AV248">
            <v>0</v>
          </cell>
          <cell r="AW248">
            <v>23</v>
          </cell>
          <cell r="AX248">
            <v>1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38828</v>
          </cell>
        </row>
        <row r="249">
          <cell r="A249">
            <v>2006</v>
          </cell>
          <cell r="B249">
            <v>3</v>
          </cell>
          <cell r="C249">
            <v>5</v>
          </cell>
          <cell r="D249">
            <v>21</v>
          </cell>
          <cell r="E249">
            <v>792030</v>
          </cell>
          <cell r="F249">
            <v>0</v>
          </cell>
          <cell r="G249" t="str">
            <v>Затраты по ШПЗ (неосновные)</v>
          </cell>
          <cell r="H249">
            <v>2030</v>
          </cell>
          <cell r="I249">
            <v>7920</v>
          </cell>
          <cell r="J249">
            <v>2192</v>
          </cell>
          <cell r="K249">
            <v>1</v>
          </cell>
          <cell r="L249">
            <v>0</v>
          </cell>
          <cell r="M249">
            <v>0</v>
          </cell>
          <cell r="N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33</v>
          </cell>
          <cell r="V249">
            <v>0</v>
          </cell>
          <cell r="W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33</v>
          </cell>
          <cell r="AE249">
            <v>312100</v>
          </cell>
          <cell r="AF249">
            <v>0</v>
          </cell>
          <cell r="AI249">
            <v>2282</v>
          </cell>
          <cell r="AK249">
            <v>0</v>
          </cell>
          <cell r="AM249">
            <v>162</v>
          </cell>
          <cell r="AN249">
            <v>1</v>
          </cell>
          <cell r="AO249">
            <v>393216</v>
          </cell>
          <cell r="AQ249">
            <v>0</v>
          </cell>
          <cell r="AR249">
            <v>0</v>
          </cell>
          <cell r="AS249" t="str">
            <v>Ы</v>
          </cell>
          <cell r="AT249" t="str">
            <v>Ы</v>
          </cell>
          <cell r="AU249">
            <v>0</v>
          </cell>
          <cell r="AV249">
            <v>0</v>
          </cell>
          <cell r="AW249">
            <v>23</v>
          </cell>
          <cell r="AX249">
            <v>1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38828</v>
          </cell>
        </row>
        <row r="250">
          <cell r="A250">
            <v>2006</v>
          </cell>
          <cell r="B250">
            <v>3</v>
          </cell>
          <cell r="C250">
            <v>6</v>
          </cell>
          <cell r="D250">
            <v>21</v>
          </cell>
          <cell r="E250">
            <v>792030</v>
          </cell>
          <cell r="F250">
            <v>0</v>
          </cell>
          <cell r="G250" t="str">
            <v>Затраты по ШПЗ (неосновные)</v>
          </cell>
          <cell r="H250">
            <v>2030</v>
          </cell>
          <cell r="I250">
            <v>7920</v>
          </cell>
          <cell r="J250">
            <v>33158.01</v>
          </cell>
          <cell r="K250">
            <v>1</v>
          </cell>
          <cell r="L250">
            <v>0</v>
          </cell>
          <cell r="M250">
            <v>0</v>
          </cell>
          <cell r="N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33</v>
          </cell>
          <cell r="V250">
            <v>0</v>
          </cell>
          <cell r="W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33</v>
          </cell>
          <cell r="AE250">
            <v>312200</v>
          </cell>
          <cell r="AF250">
            <v>0</v>
          </cell>
          <cell r="AI250">
            <v>2282</v>
          </cell>
          <cell r="AK250">
            <v>0</v>
          </cell>
          <cell r="AM250">
            <v>163</v>
          </cell>
          <cell r="AN250">
            <v>1</v>
          </cell>
          <cell r="AO250">
            <v>393216</v>
          </cell>
          <cell r="AQ250">
            <v>0</v>
          </cell>
          <cell r="AR250">
            <v>0</v>
          </cell>
          <cell r="AS250" t="str">
            <v>Ы</v>
          </cell>
          <cell r="AT250" t="str">
            <v>Ы</v>
          </cell>
          <cell r="AU250">
            <v>0</v>
          </cell>
          <cell r="AV250">
            <v>0</v>
          </cell>
          <cell r="AW250">
            <v>23</v>
          </cell>
          <cell r="AX250">
            <v>1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38828</v>
          </cell>
        </row>
        <row r="251">
          <cell r="A251">
            <v>2006</v>
          </cell>
          <cell r="B251">
            <v>3</v>
          </cell>
          <cell r="C251">
            <v>7</v>
          </cell>
          <cell r="D251">
            <v>21</v>
          </cell>
          <cell r="E251">
            <v>792030</v>
          </cell>
          <cell r="F251">
            <v>0</v>
          </cell>
          <cell r="G251" t="str">
            <v>Затраты по ШПЗ (неосновные)</v>
          </cell>
          <cell r="H251">
            <v>2030</v>
          </cell>
          <cell r="I251">
            <v>7920</v>
          </cell>
          <cell r="J251">
            <v>2751.1</v>
          </cell>
          <cell r="K251">
            <v>1</v>
          </cell>
          <cell r="L251">
            <v>0</v>
          </cell>
          <cell r="M251">
            <v>0</v>
          </cell>
          <cell r="N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33</v>
          </cell>
          <cell r="V251">
            <v>0</v>
          </cell>
          <cell r="W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33</v>
          </cell>
          <cell r="AE251">
            <v>313000</v>
          </cell>
          <cell r="AF251">
            <v>0</v>
          </cell>
          <cell r="AI251">
            <v>2282</v>
          </cell>
          <cell r="AK251">
            <v>0</v>
          </cell>
          <cell r="AM251">
            <v>164</v>
          </cell>
          <cell r="AN251">
            <v>1</v>
          </cell>
          <cell r="AO251">
            <v>393216</v>
          </cell>
          <cell r="AQ251">
            <v>0</v>
          </cell>
          <cell r="AR251">
            <v>0</v>
          </cell>
          <cell r="AS251" t="str">
            <v>Ы</v>
          </cell>
          <cell r="AT251" t="str">
            <v>Ы</v>
          </cell>
          <cell r="AU251">
            <v>0</v>
          </cell>
          <cell r="AV251">
            <v>0</v>
          </cell>
          <cell r="AW251">
            <v>23</v>
          </cell>
          <cell r="AX251">
            <v>1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38828</v>
          </cell>
        </row>
        <row r="252">
          <cell r="A252">
            <v>2006</v>
          </cell>
          <cell r="B252">
            <v>3</v>
          </cell>
          <cell r="C252">
            <v>8</v>
          </cell>
          <cell r="D252">
            <v>21</v>
          </cell>
          <cell r="E252">
            <v>792030</v>
          </cell>
          <cell r="F252">
            <v>0</v>
          </cell>
          <cell r="G252" t="str">
            <v>Затраты по ШПЗ (неосновные)</v>
          </cell>
          <cell r="H252">
            <v>2030</v>
          </cell>
          <cell r="I252">
            <v>7920</v>
          </cell>
          <cell r="J252">
            <v>5001.99</v>
          </cell>
          <cell r="K252">
            <v>1</v>
          </cell>
          <cell r="L252">
            <v>0</v>
          </cell>
          <cell r="M252">
            <v>0</v>
          </cell>
          <cell r="N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33</v>
          </cell>
          <cell r="V252">
            <v>0</v>
          </cell>
          <cell r="W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33</v>
          </cell>
          <cell r="AE252">
            <v>314000</v>
          </cell>
          <cell r="AF252">
            <v>0</v>
          </cell>
          <cell r="AI252">
            <v>2282</v>
          </cell>
          <cell r="AK252">
            <v>0</v>
          </cell>
          <cell r="AM252">
            <v>165</v>
          </cell>
          <cell r="AN252">
            <v>1</v>
          </cell>
          <cell r="AO252">
            <v>393216</v>
          </cell>
          <cell r="AQ252">
            <v>0</v>
          </cell>
          <cell r="AR252">
            <v>0</v>
          </cell>
          <cell r="AS252" t="str">
            <v>Ы</v>
          </cell>
          <cell r="AT252" t="str">
            <v>Ы</v>
          </cell>
          <cell r="AU252">
            <v>0</v>
          </cell>
          <cell r="AV252">
            <v>0</v>
          </cell>
          <cell r="AW252">
            <v>23</v>
          </cell>
          <cell r="AX252">
            <v>1</v>
          </cell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38828</v>
          </cell>
        </row>
        <row r="253">
          <cell r="A253">
            <v>2006</v>
          </cell>
          <cell r="B253">
            <v>3</v>
          </cell>
          <cell r="C253">
            <v>9</v>
          </cell>
          <cell r="D253">
            <v>21</v>
          </cell>
          <cell r="E253">
            <v>792030</v>
          </cell>
          <cell r="F253">
            <v>0</v>
          </cell>
          <cell r="G253" t="str">
            <v>Затраты по ШПЗ (неосновные)</v>
          </cell>
          <cell r="H253">
            <v>2030</v>
          </cell>
          <cell r="I253">
            <v>7920</v>
          </cell>
          <cell r="J253">
            <v>1006.16</v>
          </cell>
          <cell r="K253">
            <v>1</v>
          </cell>
          <cell r="L253">
            <v>0</v>
          </cell>
          <cell r="M253">
            <v>0</v>
          </cell>
          <cell r="N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33</v>
          </cell>
          <cell r="V253">
            <v>0</v>
          </cell>
          <cell r="W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33</v>
          </cell>
          <cell r="AE253">
            <v>315000</v>
          </cell>
          <cell r="AF253">
            <v>0</v>
          </cell>
          <cell r="AI253">
            <v>2282</v>
          </cell>
          <cell r="AK253">
            <v>0</v>
          </cell>
          <cell r="AM253">
            <v>166</v>
          </cell>
          <cell r="AN253">
            <v>1</v>
          </cell>
          <cell r="AO253">
            <v>393216</v>
          </cell>
          <cell r="AQ253">
            <v>0</v>
          </cell>
          <cell r="AR253">
            <v>0</v>
          </cell>
          <cell r="AS253" t="str">
            <v>Ы</v>
          </cell>
          <cell r="AT253" t="str">
            <v>Ы</v>
          </cell>
          <cell r="AU253">
            <v>0</v>
          </cell>
          <cell r="AV253">
            <v>0</v>
          </cell>
          <cell r="AW253">
            <v>23</v>
          </cell>
          <cell r="AX253">
            <v>1</v>
          </cell>
          <cell r="AY253">
            <v>0</v>
          </cell>
          <cell r="AZ253">
            <v>0</v>
          </cell>
          <cell r="BA253">
            <v>0</v>
          </cell>
          <cell r="BB253">
            <v>0</v>
          </cell>
          <cell r="BC253">
            <v>38828</v>
          </cell>
        </row>
        <row r="254">
          <cell r="A254">
            <v>2006</v>
          </cell>
          <cell r="B254">
            <v>3</v>
          </cell>
          <cell r="C254">
            <v>10</v>
          </cell>
          <cell r="D254">
            <v>21</v>
          </cell>
          <cell r="E254">
            <v>792030</v>
          </cell>
          <cell r="F254">
            <v>0</v>
          </cell>
          <cell r="G254" t="str">
            <v>Затраты по ШПЗ (неосновные)</v>
          </cell>
          <cell r="H254">
            <v>2030</v>
          </cell>
          <cell r="I254">
            <v>7920</v>
          </cell>
          <cell r="J254">
            <v>314</v>
          </cell>
          <cell r="K254">
            <v>1</v>
          </cell>
          <cell r="L254">
            <v>0</v>
          </cell>
          <cell r="M254">
            <v>0</v>
          </cell>
          <cell r="N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33</v>
          </cell>
          <cell r="V254">
            <v>0</v>
          </cell>
          <cell r="W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33</v>
          </cell>
          <cell r="AE254">
            <v>503000</v>
          </cell>
          <cell r="AF254">
            <v>0</v>
          </cell>
          <cell r="AI254">
            <v>2282</v>
          </cell>
          <cell r="AK254">
            <v>0</v>
          </cell>
          <cell r="AM254">
            <v>167</v>
          </cell>
          <cell r="AN254">
            <v>1</v>
          </cell>
          <cell r="AO254">
            <v>393216</v>
          </cell>
          <cell r="AQ254">
            <v>0</v>
          </cell>
          <cell r="AR254">
            <v>0</v>
          </cell>
          <cell r="AS254" t="str">
            <v>Ы</v>
          </cell>
          <cell r="AT254" t="str">
            <v>Ы</v>
          </cell>
          <cell r="AU254">
            <v>0</v>
          </cell>
          <cell r="AV254">
            <v>0</v>
          </cell>
          <cell r="AW254">
            <v>23</v>
          </cell>
          <cell r="AX254">
            <v>1</v>
          </cell>
          <cell r="AY254">
            <v>0</v>
          </cell>
          <cell r="AZ254">
            <v>0</v>
          </cell>
          <cell r="BA254">
            <v>0</v>
          </cell>
          <cell r="BB254">
            <v>0</v>
          </cell>
          <cell r="BC254">
            <v>38828</v>
          </cell>
        </row>
        <row r="255">
          <cell r="A255">
            <v>2006</v>
          </cell>
          <cell r="B255">
            <v>3</v>
          </cell>
          <cell r="C255">
            <v>11</v>
          </cell>
          <cell r="D255">
            <v>21</v>
          </cell>
          <cell r="E255">
            <v>792030</v>
          </cell>
          <cell r="F255">
            <v>0</v>
          </cell>
          <cell r="G255" t="str">
            <v>Затраты по ШПЗ (неосновные)</v>
          </cell>
          <cell r="H255">
            <v>2030</v>
          </cell>
          <cell r="I255">
            <v>7920</v>
          </cell>
          <cell r="J255">
            <v>848</v>
          </cell>
          <cell r="K255">
            <v>1</v>
          </cell>
          <cell r="L255">
            <v>0</v>
          </cell>
          <cell r="M255">
            <v>0</v>
          </cell>
          <cell r="N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33</v>
          </cell>
          <cell r="V255">
            <v>0</v>
          </cell>
          <cell r="W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33</v>
          </cell>
          <cell r="AE255">
            <v>510100</v>
          </cell>
          <cell r="AF255">
            <v>0</v>
          </cell>
          <cell r="AI255">
            <v>2282</v>
          </cell>
          <cell r="AK255">
            <v>0</v>
          </cell>
          <cell r="AM255">
            <v>168</v>
          </cell>
          <cell r="AN255">
            <v>1</v>
          </cell>
          <cell r="AO255">
            <v>393216</v>
          </cell>
          <cell r="AQ255">
            <v>0</v>
          </cell>
          <cell r="AR255">
            <v>0</v>
          </cell>
          <cell r="AS255" t="str">
            <v>Ы</v>
          </cell>
          <cell r="AT255" t="str">
            <v>Ы</v>
          </cell>
          <cell r="AU255">
            <v>0</v>
          </cell>
          <cell r="AV255">
            <v>0</v>
          </cell>
          <cell r="AW255">
            <v>23</v>
          </cell>
          <cell r="AX255">
            <v>1</v>
          </cell>
          <cell r="AY255">
            <v>0</v>
          </cell>
          <cell r="AZ255">
            <v>0</v>
          </cell>
          <cell r="BA255">
            <v>0</v>
          </cell>
          <cell r="BB255">
            <v>0</v>
          </cell>
          <cell r="BC255">
            <v>38828</v>
          </cell>
        </row>
        <row r="256">
          <cell r="A256">
            <v>2006</v>
          </cell>
          <cell r="B256">
            <v>3</v>
          </cell>
          <cell r="C256">
            <v>76</v>
          </cell>
          <cell r="D256">
            <v>21</v>
          </cell>
          <cell r="E256">
            <v>792030</v>
          </cell>
          <cell r="F256">
            <v>0</v>
          </cell>
          <cell r="G256" t="str">
            <v>Затраты по ШПЗ (неосновные)</v>
          </cell>
          <cell r="H256">
            <v>2030</v>
          </cell>
          <cell r="I256">
            <v>7920</v>
          </cell>
          <cell r="J256">
            <v>9881.84</v>
          </cell>
          <cell r="K256">
            <v>1</v>
          </cell>
          <cell r="L256">
            <v>0</v>
          </cell>
          <cell r="M256">
            <v>0</v>
          </cell>
          <cell r="N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35</v>
          </cell>
          <cell r="V256">
            <v>0</v>
          </cell>
          <cell r="W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35</v>
          </cell>
          <cell r="AE256">
            <v>110000</v>
          </cell>
          <cell r="AF256">
            <v>0</v>
          </cell>
          <cell r="AI256">
            <v>2282</v>
          </cell>
          <cell r="AK256">
            <v>0</v>
          </cell>
          <cell r="AM256">
            <v>233</v>
          </cell>
          <cell r="AN256">
            <v>1</v>
          </cell>
          <cell r="AO256">
            <v>393216</v>
          </cell>
          <cell r="AQ256">
            <v>0</v>
          </cell>
          <cell r="AR256">
            <v>0</v>
          </cell>
          <cell r="AS256" t="str">
            <v>Ы</v>
          </cell>
          <cell r="AT256" t="str">
            <v>Ы</v>
          </cell>
          <cell r="AU256">
            <v>0</v>
          </cell>
          <cell r="AV256">
            <v>0</v>
          </cell>
          <cell r="AW256">
            <v>23</v>
          </cell>
          <cell r="AX256">
            <v>1</v>
          </cell>
          <cell r="AY256">
            <v>0</v>
          </cell>
          <cell r="AZ256">
            <v>0</v>
          </cell>
          <cell r="BA256">
            <v>0</v>
          </cell>
          <cell r="BB256">
            <v>0</v>
          </cell>
          <cell r="BC256">
            <v>38828</v>
          </cell>
        </row>
        <row r="257">
          <cell r="A257">
            <v>2006</v>
          </cell>
          <cell r="B257">
            <v>3</v>
          </cell>
          <cell r="C257">
            <v>77</v>
          </cell>
          <cell r="D257">
            <v>21</v>
          </cell>
          <cell r="E257">
            <v>792030</v>
          </cell>
          <cell r="F257">
            <v>0</v>
          </cell>
          <cell r="G257" t="str">
            <v>Затраты по ШПЗ (неосновные)</v>
          </cell>
          <cell r="H257">
            <v>2030</v>
          </cell>
          <cell r="I257">
            <v>7920</v>
          </cell>
          <cell r="J257">
            <v>11.12</v>
          </cell>
          <cell r="K257">
            <v>1</v>
          </cell>
          <cell r="L257">
            <v>0</v>
          </cell>
          <cell r="M257">
            <v>0</v>
          </cell>
          <cell r="N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35</v>
          </cell>
          <cell r="V257">
            <v>0</v>
          </cell>
          <cell r="W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35</v>
          </cell>
          <cell r="AE257">
            <v>114020</v>
          </cell>
          <cell r="AF257">
            <v>0</v>
          </cell>
          <cell r="AI257">
            <v>2282</v>
          </cell>
          <cell r="AK257">
            <v>0</v>
          </cell>
          <cell r="AM257">
            <v>234</v>
          </cell>
          <cell r="AN257">
            <v>1</v>
          </cell>
          <cell r="AO257">
            <v>393216</v>
          </cell>
          <cell r="AQ257">
            <v>0</v>
          </cell>
          <cell r="AR257">
            <v>0</v>
          </cell>
          <cell r="AS257" t="str">
            <v>Ы</v>
          </cell>
          <cell r="AT257" t="str">
            <v>Ы</v>
          </cell>
          <cell r="AU257">
            <v>0</v>
          </cell>
          <cell r="AV257">
            <v>0</v>
          </cell>
          <cell r="AW257">
            <v>23</v>
          </cell>
          <cell r="AX257">
            <v>1</v>
          </cell>
          <cell r="AY257">
            <v>0</v>
          </cell>
          <cell r="AZ257">
            <v>0</v>
          </cell>
          <cell r="BA257">
            <v>0</v>
          </cell>
          <cell r="BB257">
            <v>0</v>
          </cell>
          <cell r="BC257">
            <v>38828</v>
          </cell>
        </row>
        <row r="258">
          <cell r="A258">
            <v>2006</v>
          </cell>
          <cell r="B258">
            <v>3</v>
          </cell>
          <cell r="C258">
            <v>78</v>
          </cell>
          <cell r="D258">
            <v>21</v>
          </cell>
          <cell r="E258">
            <v>792030</v>
          </cell>
          <cell r="F258">
            <v>0</v>
          </cell>
          <cell r="G258" t="str">
            <v>Затраты по ШПЗ (неосновные)</v>
          </cell>
          <cell r="H258">
            <v>2030</v>
          </cell>
          <cell r="I258">
            <v>7920</v>
          </cell>
          <cell r="J258">
            <v>1.27</v>
          </cell>
          <cell r="K258">
            <v>1</v>
          </cell>
          <cell r="L258">
            <v>0</v>
          </cell>
          <cell r="M258">
            <v>0</v>
          </cell>
          <cell r="N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35</v>
          </cell>
          <cell r="V258">
            <v>0</v>
          </cell>
          <cell r="W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35</v>
          </cell>
          <cell r="AE258">
            <v>117000</v>
          </cell>
          <cell r="AF258">
            <v>0</v>
          </cell>
          <cell r="AI258">
            <v>2282</v>
          </cell>
          <cell r="AK258">
            <v>0</v>
          </cell>
          <cell r="AM258">
            <v>235</v>
          </cell>
          <cell r="AN258">
            <v>1</v>
          </cell>
          <cell r="AO258">
            <v>393216</v>
          </cell>
          <cell r="AQ258">
            <v>0</v>
          </cell>
          <cell r="AR258">
            <v>0</v>
          </cell>
          <cell r="AS258" t="str">
            <v>Ы</v>
          </cell>
          <cell r="AT258" t="str">
            <v>Ы</v>
          </cell>
          <cell r="AU258">
            <v>0</v>
          </cell>
          <cell r="AV258">
            <v>0</v>
          </cell>
          <cell r="AW258">
            <v>23</v>
          </cell>
          <cell r="AX258">
            <v>1</v>
          </cell>
          <cell r="AY258">
            <v>0</v>
          </cell>
          <cell r="AZ258">
            <v>0</v>
          </cell>
          <cell r="BA258">
            <v>0</v>
          </cell>
          <cell r="BB258">
            <v>0</v>
          </cell>
          <cell r="BC258">
            <v>38828</v>
          </cell>
        </row>
        <row r="259">
          <cell r="A259">
            <v>2006</v>
          </cell>
          <cell r="B259">
            <v>3</v>
          </cell>
          <cell r="C259">
            <v>79</v>
          </cell>
          <cell r="D259">
            <v>21</v>
          </cell>
          <cell r="E259">
            <v>792030</v>
          </cell>
          <cell r="F259">
            <v>0</v>
          </cell>
          <cell r="G259" t="str">
            <v>Затраты по ШПЗ (неосновные)</v>
          </cell>
          <cell r="H259">
            <v>2030</v>
          </cell>
          <cell r="I259">
            <v>7920</v>
          </cell>
          <cell r="J259">
            <v>26.02</v>
          </cell>
          <cell r="K259">
            <v>1</v>
          </cell>
          <cell r="L259">
            <v>0</v>
          </cell>
          <cell r="M259">
            <v>0</v>
          </cell>
          <cell r="N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35</v>
          </cell>
          <cell r="V259">
            <v>0</v>
          </cell>
          <cell r="W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35</v>
          </cell>
          <cell r="AE259">
            <v>118000</v>
          </cell>
          <cell r="AF259">
            <v>0</v>
          </cell>
          <cell r="AI259">
            <v>2282</v>
          </cell>
          <cell r="AK259">
            <v>0</v>
          </cell>
          <cell r="AM259">
            <v>236</v>
          </cell>
          <cell r="AN259">
            <v>1</v>
          </cell>
          <cell r="AO259">
            <v>393216</v>
          </cell>
          <cell r="AQ259">
            <v>0</v>
          </cell>
          <cell r="AR259">
            <v>0</v>
          </cell>
          <cell r="AS259" t="str">
            <v>Ы</v>
          </cell>
          <cell r="AT259" t="str">
            <v>Ы</v>
          </cell>
          <cell r="AU259">
            <v>0</v>
          </cell>
          <cell r="AV259">
            <v>0</v>
          </cell>
          <cell r="AW259">
            <v>23</v>
          </cell>
          <cell r="AX259">
            <v>1</v>
          </cell>
          <cell r="AY259">
            <v>0</v>
          </cell>
          <cell r="AZ259">
            <v>0</v>
          </cell>
          <cell r="BA259">
            <v>0</v>
          </cell>
          <cell r="BB259">
            <v>0</v>
          </cell>
          <cell r="BC259">
            <v>38828</v>
          </cell>
        </row>
        <row r="260">
          <cell r="A260">
            <v>2006</v>
          </cell>
          <cell r="B260">
            <v>3</v>
          </cell>
          <cell r="C260">
            <v>80</v>
          </cell>
          <cell r="D260">
            <v>21</v>
          </cell>
          <cell r="E260">
            <v>792030</v>
          </cell>
          <cell r="F260">
            <v>0</v>
          </cell>
          <cell r="G260" t="str">
            <v>Затраты по ШПЗ (неосновные)</v>
          </cell>
          <cell r="H260">
            <v>2030</v>
          </cell>
          <cell r="I260">
            <v>7920</v>
          </cell>
          <cell r="J260">
            <v>3.22</v>
          </cell>
          <cell r="K260">
            <v>1</v>
          </cell>
          <cell r="L260">
            <v>0</v>
          </cell>
          <cell r="M260">
            <v>0</v>
          </cell>
          <cell r="N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35</v>
          </cell>
          <cell r="V260">
            <v>0</v>
          </cell>
          <cell r="W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35</v>
          </cell>
          <cell r="AE260">
            <v>131000</v>
          </cell>
          <cell r="AF260">
            <v>0</v>
          </cell>
          <cell r="AI260">
            <v>2282</v>
          </cell>
          <cell r="AK260">
            <v>0</v>
          </cell>
          <cell r="AM260">
            <v>237</v>
          </cell>
          <cell r="AN260">
            <v>1</v>
          </cell>
          <cell r="AO260">
            <v>393216</v>
          </cell>
          <cell r="AQ260">
            <v>0</v>
          </cell>
          <cell r="AR260">
            <v>0</v>
          </cell>
          <cell r="AS260" t="str">
            <v>Ы</v>
          </cell>
          <cell r="AT260" t="str">
            <v>Ы</v>
          </cell>
          <cell r="AU260">
            <v>0</v>
          </cell>
          <cell r="AV260">
            <v>0</v>
          </cell>
          <cell r="AW260">
            <v>23</v>
          </cell>
          <cell r="AX260">
            <v>1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38828</v>
          </cell>
        </row>
        <row r="261">
          <cell r="A261">
            <v>2006</v>
          </cell>
          <cell r="B261">
            <v>3</v>
          </cell>
          <cell r="C261">
            <v>81</v>
          </cell>
          <cell r="D261">
            <v>21</v>
          </cell>
          <cell r="E261">
            <v>792030</v>
          </cell>
          <cell r="F261">
            <v>0</v>
          </cell>
          <cell r="G261" t="str">
            <v>Затраты по ШПЗ (неосновные)</v>
          </cell>
          <cell r="H261">
            <v>2030</v>
          </cell>
          <cell r="I261">
            <v>7920</v>
          </cell>
          <cell r="J261">
            <v>0.36</v>
          </cell>
          <cell r="K261">
            <v>1</v>
          </cell>
          <cell r="L261">
            <v>0</v>
          </cell>
          <cell r="M261">
            <v>0</v>
          </cell>
          <cell r="N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35</v>
          </cell>
          <cell r="V261">
            <v>0</v>
          </cell>
          <cell r="W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35</v>
          </cell>
          <cell r="AE261">
            <v>131100</v>
          </cell>
          <cell r="AF261">
            <v>0</v>
          </cell>
          <cell r="AI261">
            <v>2282</v>
          </cell>
          <cell r="AK261">
            <v>0</v>
          </cell>
          <cell r="AM261">
            <v>238</v>
          </cell>
          <cell r="AN261">
            <v>1</v>
          </cell>
          <cell r="AO261">
            <v>393216</v>
          </cell>
          <cell r="AQ261">
            <v>0</v>
          </cell>
          <cell r="AR261">
            <v>0</v>
          </cell>
          <cell r="AS261" t="str">
            <v>Ы</v>
          </cell>
          <cell r="AT261" t="str">
            <v>Ы</v>
          </cell>
          <cell r="AU261">
            <v>0</v>
          </cell>
          <cell r="AV261">
            <v>0</v>
          </cell>
          <cell r="AW261">
            <v>23</v>
          </cell>
          <cell r="AX261">
            <v>1</v>
          </cell>
          <cell r="AY261">
            <v>0</v>
          </cell>
          <cell r="AZ261">
            <v>0</v>
          </cell>
          <cell r="BA261">
            <v>0</v>
          </cell>
          <cell r="BB261">
            <v>0</v>
          </cell>
          <cell r="BC261">
            <v>38828</v>
          </cell>
        </row>
        <row r="262">
          <cell r="A262">
            <v>2006</v>
          </cell>
          <cell r="B262">
            <v>3</v>
          </cell>
          <cell r="C262">
            <v>82</v>
          </cell>
          <cell r="D262">
            <v>21</v>
          </cell>
          <cell r="E262">
            <v>792030</v>
          </cell>
          <cell r="F262">
            <v>0</v>
          </cell>
          <cell r="G262" t="str">
            <v>Затраты по ШПЗ (неосновные)</v>
          </cell>
          <cell r="H262">
            <v>2030</v>
          </cell>
          <cell r="I262">
            <v>7920</v>
          </cell>
          <cell r="J262">
            <v>2.46</v>
          </cell>
          <cell r="K262">
            <v>1</v>
          </cell>
          <cell r="L262">
            <v>0</v>
          </cell>
          <cell r="M262">
            <v>0</v>
          </cell>
          <cell r="N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35</v>
          </cell>
          <cell r="V262">
            <v>0</v>
          </cell>
          <cell r="W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35</v>
          </cell>
          <cell r="AE262">
            <v>132000</v>
          </cell>
          <cell r="AF262">
            <v>0</v>
          </cell>
          <cell r="AI262">
            <v>2282</v>
          </cell>
          <cell r="AK262">
            <v>0</v>
          </cell>
          <cell r="AM262">
            <v>239</v>
          </cell>
          <cell r="AN262">
            <v>1</v>
          </cell>
          <cell r="AO262">
            <v>393216</v>
          </cell>
          <cell r="AQ262">
            <v>0</v>
          </cell>
          <cell r="AR262">
            <v>0</v>
          </cell>
          <cell r="AS262" t="str">
            <v>Ы</v>
          </cell>
          <cell r="AT262" t="str">
            <v>Ы</v>
          </cell>
          <cell r="AU262">
            <v>0</v>
          </cell>
          <cell r="AV262">
            <v>0</v>
          </cell>
          <cell r="AW262">
            <v>23</v>
          </cell>
          <cell r="AX262">
            <v>1</v>
          </cell>
          <cell r="AY262">
            <v>0</v>
          </cell>
          <cell r="AZ262">
            <v>0</v>
          </cell>
          <cell r="BA262">
            <v>0</v>
          </cell>
          <cell r="BB262">
            <v>0</v>
          </cell>
          <cell r="BC262">
            <v>38828</v>
          </cell>
        </row>
        <row r="263">
          <cell r="A263">
            <v>2006</v>
          </cell>
          <cell r="B263">
            <v>3</v>
          </cell>
          <cell r="C263">
            <v>83</v>
          </cell>
          <cell r="D263">
            <v>21</v>
          </cell>
          <cell r="E263">
            <v>792030</v>
          </cell>
          <cell r="F263">
            <v>0</v>
          </cell>
          <cell r="G263" t="str">
            <v>Затраты по ШПЗ (неосновные)</v>
          </cell>
          <cell r="H263">
            <v>2030</v>
          </cell>
          <cell r="I263">
            <v>7920</v>
          </cell>
          <cell r="J263">
            <v>3.94</v>
          </cell>
          <cell r="K263">
            <v>1</v>
          </cell>
          <cell r="L263">
            <v>0</v>
          </cell>
          <cell r="M263">
            <v>0</v>
          </cell>
          <cell r="N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35</v>
          </cell>
          <cell r="V263">
            <v>0</v>
          </cell>
          <cell r="W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35</v>
          </cell>
          <cell r="AE263">
            <v>135000</v>
          </cell>
          <cell r="AF263">
            <v>0</v>
          </cell>
          <cell r="AI263">
            <v>2282</v>
          </cell>
          <cell r="AK263">
            <v>0</v>
          </cell>
          <cell r="AM263">
            <v>240</v>
          </cell>
          <cell r="AN263">
            <v>1</v>
          </cell>
          <cell r="AO263">
            <v>393216</v>
          </cell>
          <cell r="AQ263">
            <v>0</v>
          </cell>
          <cell r="AR263">
            <v>0</v>
          </cell>
          <cell r="AS263" t="str">
            <v>Ы</v>
          </cell>
          <cell r="AT263" t="str">
            <v>Ы</v>
          </cell>
          <cell r="AU263">
            <v>0</v>
          </cell>
          <cell r="AV263">
            <v>0</v>
          </cell>
          <cell r="AW263">
            <v>23</v>
          </cell>
          <cell r="AX263">
            <v>1</v>
          </cell>
          <cell r="AY263">
            <v>0</v>
          </cell>
          <cell r="AZ263">
            <v>0</v>
          </cell>
          <cell r="BA263">
            <v>0</v>
          </cell>
          <cell r="BB263">
            <v>0</v>
          </cell>
          <cell r="BC263">
            <v>38828</v>
          </cell>
        </row>
        <row r="264">
          <cell r="A264">
            <v>2006</v>
          </cell>
          <cell r="B264">
            <v>3</v>
          </cell>
          <cell r="C264">
            <v>84</v>
          </cell>
          <cell r="D264">
            <v>21</v>
          </cell>
          <cell r="E264">
            <v>792030</v>
          </cell>
          <cell r="F264">
            <v>0</v>
          </cell>
          <cell r="G264" t="str">
            <v>Затраты по ШПЗ (неосновные)</v>
          </cell>
          <cell r="H264">
            <v>2030</v>
          </cell>
          <cell r="I264">
            <v>7920</v>
          </cell>
          <cell r="J264">
            <v>5147.26</v>
          </cell>
          <cell r="K264">
            <v>1</v>
          </cell>
          <cell r="L264">
            <v>0</v>
          </cell>
          <cell r="M264">
            <v>0</v>
          </cell>
          <cell r="N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35</v>
          </cell>
          <cell r="V264">
            <v>0</v>
          </cell>
          <cell r="W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35</v>
          </cell>
          <cell r="AE264">
            <v>143000</v>
          </cell>
          <cell r="AF264">
            <v>0</v>
          </cell>
          <cell r="AI264">
            <v>2282</v>
          </cell>
          <cell r="AK264">
            <v>0</v>
          </cell>
          <cell r="AM264">
            <v>241</v>
          </cell>
          <cell r="AN264">
            <v>1</v>
          </cell>
          <cell r="AO264">
            <v>393216</v>
          </cell>
          <cell r="AQ264">
            <v>0</v>
          </cell>
          <cell r="AR264">
            <v>0</v>
          </cell>
          <cell r="AS264" t="str">
            <v>Ы</v>
          </cell>
          <cell r="AT264" t="str">
            <v>Ы</v>
          </cell>
          <cell r="AU264">
            <v>0</v>
          </cell>
          <cell r="AV264">
            <v>0</v>
          </cell>
          <cell r="AW264">
            <v>23</v>
          </cell>
          <cell r="AX264">
            <v>1</v>
          </cell>
          <cell r="AY264">
            <v>0</v>
          </cell>
          <cell r="AZ264">
            <v>0</v>
          </cell>
          <cell r="BA264">
            <v>0</v>
          </cell>
          <cell r="BB264">
            <v>0</v>
          </cell>
          <cell r="BC264">
            <v>38828</v>
          </cell>
        </row>
        <row r="265">
          <cell r="A265">
            <v>2006</v>
          </cell>
          <cell r="B265">
            <v>3</v>
          </cell>
          <cell r="C265">
            <v>85</v>
          </cell>
          <cell r="D265">
            <v>21</v>
          </cell>
          <cell r="E265">
            <v>792030</v>
          </cell>
          <cell r="F265">
            <v>0</v>
          </cell>
          <cell r="G265" t="str">
            <v>Затраты по ШПЗ (неосновные)</v>
          </cell>
          <cell r="H265">
            <v>2030</v>
          </cell>
          <cell r="I265">
            <v>7920</v>
          </cell>
          <cell r="J265">
            <v>63.53</v>
          </cell>
          <cell r="K265">
            <v>1</v>
          </cell>
          <cell r="L265">
            <v>0</v>
          </cell>
          <cell r="M265">
            <v>0</v>
          </cell>
          <cell r="N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35</v>
          </cell>
          <cell r="V265">
            <v>0</v>
          </cell>
          <cell r="W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35</v>
          </cell>
          <cell r="AE265">
            <v>410000</v>
          </cell>
          <cell r="AF265">
            <v>0</v>
          </cell>
          <cell r="AI265">
            <v>2282</v>
          </cell>
          <cell r="AK265">
            <v>0</v>
          </cell>
          <cell r="AM265">
            <v>242</v>
          </cell>
          <cell r="AN265">
            <v>1</v>
          </cell>
          <cell r="AO265">
            <v>393216</v>
          </cell>
          <cell r="AQ265">
            <v>0</v>
          </cell>
          <cell r="AR265">
            <v>0</v>
          </cell>
          <cell r="AS265" t="str">
            <v>Ы</v>
          </cell>
          <cell r="AT265" t="str">
            <v>Ы</v>
          </cell>
          <cell r="AU265">
            <v>0</v>
          </cell>
          <cell r="AV265">
            <v>0</v>
          </cell>
          <cell r="AW265">
            <v>23</v>
          </cell>
          <cell r="AX265">
            <v>1</v>
          </cell>
          <cell r="AY265">
            <v>0</v>
          </cell>
          <cell r="AZ265">
            <v>0</v>
          </cell>
          <cell r="BA265">
            <v>0</v>
          </cell>
          <cell r="BB265">
            <v>0</v>
          </cell>
          <cell r="BC265">
            <v>38828</v>
          </cell>
        </row>
        <row r="266">
          <cell r="A266">
            <v>2006</v>
          </cell>
          <cell r="B266">
            <v>3</v>
          </cell>
          <cell r="C266">
            <v>86</v>
          </cell>
          <cell r="D266">
            <v>21</v>
          </cell>
          <cell r="E266">
            <v>792030</v>
          </cell>
          <cell r="F266">
            <v>0</v>
          </cell>
          <cell r="G266" t="str">
            <v>Затраты по ШПЗ (неосновные)</v>
          </cell>
          <cell r="H266">
            <v>2030</v>
          </cell>
          <cell r="I266">
            <v>7920</v>
          </cell>
          <cell r="J266">
            <v>457.07</v>
          </cell>
          <cell r="K266">
            <v>1</v>
          </cell>
          <cell r="L266">
            <v>0</v>
          </cell>
          <cell r="M266">
            <v>0</v>
          </cell>
          <cell r="N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35</v>
          </cell>
          <cell r="V266">
            <v>0</v>
          </cell>
          <cell r="W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35</v>
          </cell>
          <cell r="AE266">
            <v>420000</v>
          </cell>
          <cell r="AF266">
            <v>0</v>
          </cell>
          <cell r="AI266">
            <v>2282</v>
          </cell>
          <cell r="AK266">
            <v>0</v>
          </cell>
          <cell r="AM266">
            <v>243</v>
          </cell>
          <cell r="AN266">
            <v>1</v>
          </cell>
          <cell r="AO266">
            <v>393216</v>
          </cell>
          <cell r="AQ266">
            <v>0</v>
          </cell>
          <cell r="AR266">
            <v>0</v>
          </cell>
          <cell r="AS266" t="str">
            <v>Ы</v>
          </cell>
          <cell r="AT266" t="str">
            <v>Ы</v>
          </cell>
          <cell r="AU266">
            <v>0</v>
          </cell>
          <cell r="AV266">
            <v>0</v>
          </cell>
          <cell r="AW266">
            <v>23</v>
          </cell>
          <cell r="AX266">
            <v>1</v>
          </cell>
          <cell r="AY266">
            <v>0</v>
          </cell>
          <cell r="AZ266">
            <v>0</v>
          </cell>
          <cell r="BA266">
            <v>0</v>
          </cell>
          <cell r="BB266">
            <v>0</v>
          </cell>
          <cell r="BC266">
            <v>38828</v>
          </cell>
        </row>
        <row r="267">
          <cell r="A267">
            <v>2006</v>
          </cell>
          <cell r="B267">
            <v>3</v>
          </cell>
          <cell r="C267">
            <v>87</v>
          </cell>
          <cell r="D267">
            <v>21</v>
          </cell>
          <cell r="E267">
            <v>792030</v>
          </cell>
          <cell r="F267">
            <v>0</v>
          </cell>
          <cell r="G267" t="str">
            <v>Затраты по ШПЗ (неосновные)</v>
          </cell>
          <cell r="H267">
            <v>2030</v>
          </cell>
          <cell r="I267">
            <v>7920</v>
          </cell>
          <cell r="J267">
            <v>10.87</v>
          </cell>
          <cell r="K267">
            <v>1</v>
          </cell>
          <cell r="L267">
            <v>0</v>
          </cell>
          <cell r="M267">
            <v>0</v>
          </cell>
          <cell r="N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35</v>
          </cell>
          <cell r="V267">
            <v>0</v>
          </cell>
          <cell r="W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35</v>
          </cell>
          <cell r="AE267">
            <v>430000</v>
          </cell>
          <cell r="AF267">
            <v>0</v>
          </cell>
          <cell r="AI267">
            <v>2282</v>
          </cell>
          <cell r="AK267">
            <v>0</v>
          </cell>
          <cell r="AM267">
            <v>244</v>
          </cell>
          <cell r="AN267">
            <v>1</v>
          </cell>
          <cell r="AO267">
            <v>393216</v>
          </cell>
          <cell r="AQ267">
            <v>0</v>
          </cell>
          <cell r="AR267">
            <v>0</v>
          </cell>
          <cell r="AS267" t="str">
            <v>Ы</v>
          </cell>
          <cell r="AT267" t="str">
            <v>Ы</v>
          </cell>
          <cell r="AU267">
            <v>0</v>
          </cell>
          <cell r="AV267">
            <v>0</v>
          </cell>
          <cell r="AW267">
            <v>23</v>
          </cell>
          <cell r="AX267">
            <v>1</v>
          </cell>
          <cell r="AY267">
            <v>0</v>
          </cell>
          <cell r="AZ267">
            <v>0</v>
          </cell>
          <cell r="BA267">
            <v>0</v>
          </cell>
          <cell r="BB267">
            <v>0</v>
          </cell>
          <cell r="BC267">
            <v>38828</v>
          </cell>
        </row>
        <row r="268">
          <cell r="A268">
            <v>2006</v>
          </cell>
          <cell r="B268">
            <v>3</v>
          </cell>
          <cell r="C268">
            <v>88</v>
          </cell>
          <cell r="D268">
            <v>21</v>
          </cell>
          <cell r="E268">
            <v>792030</v>
          </cell>
          <cell r="F268">
            <v>0</v>
          </cell>
          <cell r="G268" t="str">
            <v>Затраты по ШПЗ (неосновные)</v>
          </cell>
          <cell r="H268">
            <v>2030</v>
          </cell>
          <cell r="I268">
            <v>7920</v>
          </cell>
          <cell r="J268">
            <v>71.72</v>
          </cell>
          <cell r="K268">
            <v>1</v>
          </cell>
          <cell r="L268">
            <v>0</v>
          </cell>
          <cell r="M268">
            <v>0</v>
          </cell>
          <cell r="N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35</v>
          </cell>
          <cell r="V268">
            <v>0</v>
          </cell>
          <cell r="W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35</v>
          </cell>
          <cell r="AE268">
            <v>430110</v>
          </cell>
          <cell r="AF268">
            <v>0</v>
          </cell>
          <cell r="AI268">
            <v>2282</v>
          </cell>
          <cell r="AK268">
            <v>0</v>
          </cell>
          <cell r="AM268">
            <v>245</v>
          </cell>
          <cell r="AN268">
            <v>1</v>
          </cell>
          <cell r="AO268">
            <v>393216</v>
          </cell>
          <cell r="AQ268">
            <v>0</v>
          </cell>
          <cell r="AR268">
            <v>0</v>
          </cell>
          <cell r="AS268" t="str">
            <v>Ы</v>
          </cell>
          <cell r="AT268" t="str">
            <v>Ы</v>
          </cell>
          <cell r="AU268">
            <v>0</v>
          </cell>
          <cell r="AV268">
            <v>0</v>
          </cell>
          <cell r="AW268">
            <v>23</v>
          </cell>
          <cell r="AX268">
            <v>1</v>
          </cell>
          <cell r="AY268">
            <v>0</v>
          </cell>
          <cell r="AZ268">
            <v>0</v>
          </cell>
          <cell r="BA268">
            <v>0</v>
          </cell>
          <cell r="BB268">
            <v>0</v>
          </cell>
          <cell r="BC268">
            <v>38828</v>
          </cell>
        </row>
        <row r="269">
          <cell r="A269">
            <v>2006</v>
          </cell>
          <cell r="B269">
            <v>3</v>
          </cell>
          <cell r="C269">
            <v>89</v>
          </cell>
          <cell r="D269">
            <v>21</v>
          </cell>
          <cell r="E269">
            <v>792030</v>
          </cell>
          <cell r="F269">
            <v>0</v>
          </cell>
          <cell r="G269" t="str">
            <v>Затраты по ШПЗ (неосновные)</v>
          </cell>
          <cell r="H269">
            <v>2030</v>
          </cell>
          <cell r="I269">
            <v>7920</v>
          </cell>
          <cell r="J269">
            <v>24.99</v>
          </cell>
          <cell r="K269">
            <v>1</v>
          </cell>
          <cell r="L269">
            <v>0</v>
          </cell>
          <cell r="M269">
            <v>0</v>
          </cell>
          <cell r="N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35</v>
          </cell>
          <cell r="V269">
            <v>0</v>
          </cell>
          <cell r="W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35</v>
          </cell>
          <cell r="AE269">
            <v>430120</v>
          </cell>
          <cell r="AF269">
            <v>0</v>
          </cell>
          <cell r="AI269">
            <v>2282</v>
          </cell>
          <cell r="AK269">
            <v>0</v>
          </cell>
          <cell r="AM269">
            <v>246</v>
          </cell>
          <cell r="AN269">
            <v>1</v>
          </cell>
          <cell r="AO269">
            <v>393216</v>
          </cell>
          <cell r="AQ269">
            <v>0</v>
          </cell>
          <cell r="AR269">
            <v>0</v>
          </cell>
          <cell r="AS269" t="str">
            <v>Ы</v>
          </cell>
          <cell r="AT269" t="str">
            <v>Ы</v>
          </cell>
          <cell r="AU269">
            <v>0</v>
          </cell>
          <cell r="AV269">
            <v>0</v>
          </cell>
          <cell r="AW269">
            <v>23</v>
          </cell>
          <cell r="AX269">
            <v>1</v>
          </cell>
          <cell r="AY269">
            <v>0</v>
          </cell>
          <cell r="AZ269">
            <v>0</v>
          </cell>
          <cell r="BA269">
            <v>0</v>
          </cell>
          <cell r="BB269">
            <v>0</v>
          </cell>
          <cell r="BC269">
            <v>38828</v>
          </cell>
        </row>
        <row r="270">
          <cell r="A270">
            <v>2006</v>
          </cell>
          <cell r="B270">
            <v>3</v>
          </cell>
          <cell r="C270">
            <v>90</v>
          </cell>
          <cell r="D270">
            <v>21</v>
          </cell>
          <cell r="E270">
            <v>792030</v>
          </cell>
          <cell r="F270">
            <v>0</v>
          </cell>
          <cell r="G270" t="str">
            <v>Затраты по ШПЗ (неосновные)</v>
          </cell>
          <cell r="H270">
            <v>2030</v>
          </cell>
          <cell r="I270">
            <v>7920</v>
          </cell>
          <cell r="J270">
            <v>138.01</v>
          </cell>
          <cell r="K270">
            <v>1</v>
          </cell>
          <cell r="L270">
            <v>0</v>
          </cell>
          <cell r="M270">
            <v>0</v>
          </cell>
          <cell r="N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35</v>
          </cell>
          <cell r="V270">
            <v>0</v>
          </cell>
          <cell r="W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35</v>
          </cell>
          <cell r="AE270">
            <v>430130</v>
          </cell>
          <cell r="AF270">
            <v>0</v>
          </cell>
          <cell r="AI270">
            <v>2282</v>
          </cell>
          <cell r="AK270">
            <v>0</v>
          </cell>
          <cell r="AM270">
            <v>247</v>
          </cell>
          <cell r="AN270">
            <v>1</v>
          </cell>
          <cell r="AO270">
            <v>393216</v>
          </cell>
          <cell r="AQ270">
            <v>0</v>
          </cell>
          <cell r="AR270">
            <v>0</v>
          </cell>
          <cell r="AS270" t="str">
            <v>Ы</v>
          </cell>
          <cell r="AT270" t="str">
            <v>Ы</v>
          </cell>
          <cell r="AU270">
            <v>0</v>
          </cell>
          <cell r="AV270">
            <v>0</v>
          </cell>
          <cell r="AW270">
            <v>23</v>
          </cell>
          <cell r="AX270">
            <v>1</v>
          </cell>
          <cell r="AY270">
            <v>0</v>
          </cell>
          <cell r="AZ270">
            <v>0</v>
          </cell>
          <cell r="BA270">
            <v>0</v>
          </cell>
          <cell r="BB270">
            <v>0</v>
          </cell>
          <cell r="BC270">
            <v>38828</v>
          </cell>
        </row>
        <row r="271">
          <cell r="A271">
            <v>2006</v>
          </cell>
          <cell r="B271">
            <v>3</v>
          </cell>
          <cell r="C271">
            <v>91</v>
          </cell>
          <cell r="D271">
            <v>21</v>
          </cell>
          <cell r="E271">
            <v>792030</v>
          </cell>
          <cell r="F271">
            <v>0</v>
          </cell>
          <cell r="G271" t="str">
            <v>Затраты по ШПЗ (неосновные)</v>
          </cell>
          <cell r="H271">
            <v>2030</v>
          </cell>
          <cell r="I271">
            <v>7920</v>
          </cell>
          <cell r="J271">
            <v>84.33</v>
          </cell>
          <cell r="K271">
            <v>1</v>
          </cell>
          <cell r="L271">
            <v>0</v>
          </cell>
          <cell r="M271">
            <v>0</v>
          </cell>
          <cell r="N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35</v>
          </cell>
          <cell r="V271">
            <v>0</v>
          </cell>
          <cell r="W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35</v>
          </cell>
          <cell r="AE271">
            <v>430140</v>
          </cell>
          <cell r="AF271">
            <v>0</v>
          </cell>
          <cell r="AI271">
            <v>2282</v>
          </cell>
          <cell r="AK271">
            <v>0</v>
          </cell>
          <cell r="AM271">
            <v>248</v>
          </cell>
          <cell r="AN271">
            <v>1</v>
          </cell>
          <cell r="AO271">
            <v>393216</v>
          </cell>
          <cell r="AQ271">
            <v>0</v>
          </cell>
          <cell r="AR271">
            <v>0</v>
          </cell>
          <cell r="AS271" t="str">
            <v>Ы</v>
          </cell>
          <cell r="AT271" t="str">
            <v>Ы</v>
          </cell>
          <cell r="AU271">
            <v>0</v>
          </cell>
          <cell r="AV271">
            <v>0</v>
          </cell>
          <cell r="AW271">
            <v>23</v>
          </cell>
          <cell r="AX271">
            <v>1</v>
          </cell>
          <cell r="AY271">
            <v>0</v>
          </cell>
          <cell r="AZ271">
            <v>0</v>
          </cell>
          <cell r="BA271">
            <v>0</v>
          </cell>
          <cell r="BB271">
            <v>0</v>
          </cell>
          <cell r="BC271">
            <v>38828</v>
          </cell>
        </row>
        <row r="272">
          <cell r="A272">
            <v>2006</v>
          </cell>
          <cell r="B272">
            <v>3</v>
          </cell>
          <cell r="C272">
            <v>92</v>
          </cell>
          <cell r="D272">
            <v>21</v>
          </cell>
          <cell r="E272">
            <v>792030</v>
          </cell>
          <cell r="F272">
            <v>0</v>
          </cell>
          <cell r="G272" t="str">
            <v>Затраты по ШПЗ (неосновные)</v>
          </cell>
          <cell r="H272">
            <v>2030</v>
          </cell>
          <cell r="I272">
            <v>7920</v>
          </cell>
          <cell r="J272">
            <v>0.25</v>
          </cell>
          <cell r="K272">
            <v>1</v>
          </cell>
          <cell r="L272">
            <v>0</v>
          </cell>
          <cell r="M272">
            <v>0</v>
          </cell>
          <cell r="N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35</v>
          </cell>
          <cell r="V272">
            <v>0</v>
          </cell>
          <cell r="W272">
            <v>0</v>
          </cell>
          <cell r="AA272">
            <v>0</v>
          </cell>
          <cell r="AB272">
            <v>0</v>
          </cell>
          <cell r="AC272">
            <v>0</v>
          </cell>
          <cell r="AD272">
            <v>35</v>
          </cell>
          <cell r="AE272">
            <v>430230</v>
          </cell>
          <cell r="AF272">
            <v>0</v>
          </cell>
          <cell r="AI272">
            <v>2282</v>
          </cell>
          <cell r="AK272">
            <v>0</v>
          </cell>
          <cell r="AM272">
            <v>249</v>
          </cell>
          <cell r="AN272">
            <v>1</v>
          </cell>
          <cell r="AO272">
            <v>393216</v>
          </cell>
          <cell r="AQ272">
            <v>0</v>
          </cell>
          <cell r="AR272">
            <v>0</v>
          </cell>
          <cell r="AS272" t="str">
            <v>Ы</v>
          </cell>
          <cell r="AT272" t="str">
            <v>Ы</v>
          </cell>
          <cell r="AU272">
            <v>0</v>
          </cell>
          <cell r="AV272">
            <v>0</v>
          </cell>
          <cell r="AW272">
            <v>23</v>
          </cell>
          <cell r="AX272">
            <v>1</v>
          </cell>
          <cell r="AY272">
            <v>0</v>
          </cell>
          <cell r="AZ272">
            <v>0</v>
          </cell>
          <cell r="BA272">
            <v>0</v>
          </cell>
          <cell r="BB272">
            <v>0</v>
          </cell>
          <cell r="BC272">
            <v>38828</v>
          </cell>
        </row>
        <row r="273">
          <cell r="A273">
            <v>2006</v>
          </cell>
          <cell r="B273">
            <v>3</v>
          </cell>
          <cell r="C273">
            <v>93</v>
          </cell>
          <cell r="D273">
            <v>21</v>
          </cell>
          <cell r="E273">
            <v>792030</v>
          </cell>
          <cell r="F273">
            <v>0</v>
          </cell>
          <cell r="G273" t="str">
            <v>Затраты по ШПЗ (неосновные)</v>
          </cell>
          <cell r="H273">
            <v>2030</v>
          </cell>
          <cell r="I273">
            <v>7920</v>
          </cell>
          <cell r="J273">
            <v>0.9</v>
          </cell>
          <cell r="K273">
            <v>1</v>
          </cell>
          <cell r="L273">
            <v>0</v>
          </cell>
          <cell r="M273">
            <v>0</v>
          </cell>
          <cell r="N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35</v>
          </cell>
          <cell r="V273">
            <v>0</v>
          </cell>
          <cell r="W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35</v>
          </cell>
          <cell r="AE273">
            <v>430240</v>
          </cell>
          <cell r="AF273">
            <v>0</v>
          </cell>
          <cell r="AI273">
            <v>2282</v>
          </cell>
          <cell r="AK273">
            <v>0</v>
          </cell>
          <cell r="AM273">
            <v>250</v>
          </cell>
          <cell r="AN273">
            <v>1</v>
          </cell>
          <cell r="AO273">
            <v>393216</v>
          </cell>
          <cell r="AQ273">
            <v>0</v>
          </cell>
          <cell r="AR273">
            <v>0</v>
          </cell>
          <cell r="AS273" t="str">
            <v>Ы</v>
          </cell>
          <cell r="AT273" t="str">
            <v>Ы</v>
          </cell>
          <cell r="AU273">
            <v>0</v>
          </cell>
          <cell r="AV273">
            <v>0</v>
          </cell>
          <cell r="AW273">
            <v>23</v>
          </cell>
          <cell r="AX273">
            <v>1</v>
          </cell>
          <cell r="AY273">
            <v>0</v>
          </cell>
          <cell r="AZ273">
            <v>0</v>
          </cell>
          <cell r="BA273">
            <v>0</v>
          </cell>
          <cell r="BB273">
            <v>0</v>
          </cell>
          <cell r="BC273">
            <v>38828</v>
          </cell>
        </row>
        <row r="274">
          <cell r="A274">
            <v>2006</v>
          </cell>
          <cell r="B274">
            <v>3</v>
          </cell>
          <cell r="C274">
            <v>94</v>
          </cell>
          <cell r="D274">
            <v>21</v>
          </cell>
          <cell r="E274">
            <v>792030</v>
          </cell>
          <cell r="F274">
            <v>0</v>
          </cell>
          <cell r="G274" t="str">
            <v>Затраты по ШПЗ (неосновные)</v>
          </cell>
          <cell r="H274">
            <v>2030</v>
          </cell>
          <cell r="I274">
            <v>7920</v>
          </cell>
          <cell r="J274">
            <v>87.11</v>
          </cell>
          <cell r="K274">
            <v>1</v>
          </cell>
          <cell r="L274">
            <v>0</v>
          </cell>
          <cell r="M274">
            <v>0</v>
          </cell>
          <cell r="N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35</v>
          </cell>
          <cell r="V274">
            <v>0</v>
          </cell>
          <cell r="W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35</v>
          </cell>
          <cell r="AE274">
            <v>450000</v>
          </cell>
          <cell r="AF274">
            <v>0</v>
          </cell>
          <cell r="AI274">
            <v>2282</v>
          </cell>
          <cell r="AK274">
            <v>0</v>
          </cell>
          <cell r="AM274">
            <v>251</v>
          </cell>
          <cell r="AN274">
            <v>1</v>
          </cell>
          <cell r="AO274">
            <v>393216</v>
          </cell>
          <cell r="AQ274">
            <v>0</v>
          </cell>
          <cell r="AR274">
            <v>0</v>
          </cell>
          <cell r="AS274" t="str">
            <v>Ы</v>
          </cell>
          <cell r="AT274" t="str">
            <v>Ы</v>
          </cell>
          <cell r="AU274">
            <v>0</v>
          </cell>
          <cell r="AV274">
            <v>0</v>
          </cell>
          <cell r="AW274">
            <v>23</v>
          </cell>
          <cell r="AX274">
            <v>1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38828</v>
          </cell>
        </row>
        <row r="275">
          <cell r="A275">
            <v>2006</v>
          </cell>
          <cell r="B275">
            <v>3</v>
          </cell>
          <cell r="C275">
            <v>95</v>
          </cell>
          <cell r="D275">
            <v>21</v>
          </cell>
          <cell r="E275">
            <v>792030</v>
          </cell>
          <cell r="F275">
            <v>0</v>
          </cell>
          <cell r="G275" t="str">
            <v>Затраты по ШПЗ (неосновные)</v>
          </cell>
          <cell r="H275">
            <v>2030</v>
          </cell>
          <cell r="I275">
            <v>7920</v>
          </cell>
          <cell r="J275">
            <v>8.8800000000000008</v>
          </cell>
          <cell r="K275">
            <v>1</v>
          </cell>
          <cell r="L275">
            <v>0</v>
          </cell>
          <cell r="M275">
            <v>0</v>
          </cell>
          <cell r="N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35</v>
          </cell>
          <cell r="V275">
            <v>0</v>
          </cell>
          <cell r="W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35</v>
          </cell>
          <cell r="AE275">
            <v>460000</v>
          </cell>
          <cell r="AF275">
            <v>0</v>
          </cell>
          <cell r="AI275">
            <v>2282</v>
          </cell>
          <cell r="AK275">
            <v>0</v>
          </cell>
          <cell r="AM275">
            <v>252</v>
          </cell>
          <cell r="AN275">
            <v>1</v>
          </cell>
          <cell r="AO275">
            <v>393216</v>
          </cell>
          <cell r="AQ275">
            <v>0</v>
          </cell>
          <cell r="AR275">
            <v>0</v>
          </cell>
          <cell r="AS275" t="str">
            <v>Ы</v>
          </cell>
          <cell r="AT275" t="str">
            <v>Ы</v>
          </cell>
          <cell r="AU275">
            <v>0</v>
          </cell>
          <cell r="AV275">
            <v>0</v>
          </cell>
          <cell r="AW275">
            <v>23</v>
          </cell>
          <cell r="AX275">
            <v>1</v>
          </cell>
          <cell r="AY275">
            <v>0</v>
          </cell>
          <cell r="AZ275">
            <v>0</v>
          </cell>
          <cell r="BA275">
            <v>0</v>
          </cell>
          <cell r="BB275">
            <v>0</v>
          </cell>
          <cell r="BC275">
            <v>38828</v>
          </cell>
        </row>
        <row r="276">
          <cell r="A276">
            <v>2006</v>
          </cell>
          <cell r="B276">
            <v>3</v>
          </cell>
          <cell r="C276">
            <v>96</v>
          </cell>
          <cell r="D276">
            <v>21</v>
          </cell>
          <cell r="E276">
            <v>792030</v>
          </cell>
          <cell r="F276">
            <v>0</v>
          </cell>
          <cell r="G276" t="str">
            <v>Затраты по ШПЗ (неосновные)</v>
          </cell>
          <cell r="H276">
            <v>2030</v>
          </cell>
          <cell r="I276">
            <v>7920</v>
          </cell>
          <cell r="J276">
            <v>3.42</v>
          </cell>
          <cell r="K276">
            <v>1</v>
          </cell>
          <cell r="L276">
            <v>0</v>
          </cell>
          <cell r="M276">
            <v>0</v>
          </cell>
          <cell r="N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35</v>
          </cell>
          <cell r="V276">
            <v>0</v>
          </cell>
          <cell r="W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35</v>
          </cell>
          <cell r="AE276">
            <v>465000</v>
          </cell>
          <cell r="AF276">
            <v>0</v>
          </cell>
          <cell r="AI276">
            <v>2282</v>
          </cell>
          <cell r="AK276">
            <v>0</v>
          </cell>
          <cell r="AM276">
            <v>253</v>
          </cell>
          <cell r="AN276">
            <v>1</v>
          </cell>
          <cell r="AO276">
            <v>393216</v>
          </cell>
          <cell r="AQ276">
            <v>0</v>
          </cell>
          <cell r="AR276">
            <v>0</v>
          </cell>
          <cell r="AS276" t="str">
            <v>Ы</v>
          </cell>
          <cell r="AT276" t="str">
            <v>Ы</v>
          </cell>
          <cell r="AU276">
            <v>0</v>
          </cell>
          <cell r="AV276">
            <v>0</v>
          </cell>
          <cell r="AW276">
            <v>23</v>
          </cell>
          <cell r="AX276">
            <v>1</v>
          </cell>
          <cell r="AY276">
            <v>0</v>
          </cell>
          <cell r="AZ276">
            <v>0</v>
          </cell>
          <cell r="BA276">
            <v>0</v>
          </cell>
          <cell r="BB276">
            <v>0</v>
          </cell>
          <cell r="BC276">
            <v>38828</v>
          </cell>
        </row>
        <row r="277">
          <cell r="A277">
            <v>2006</v>
          </cell>
          <cell r="B277">
            <v>3</v>
          </cell>
          <cell r="C277">
            <v>97</v>
          </cell>
          <cell r="D277">
            <v>21</v>
          </cell>
          <cell r="E277">
            <v>792030</v>
          </cell>
          <cell r="F277">
            <v>0</v>
          </cell>
          <cell r="G277" t="str">
            <v>Затраты по ШПЗ (неосновные)</v>
          </cell>
          <cell r="H277">
            <v>2030</v>
          </cell>
          <cell r="I277">
            <v>7920</v>
          </cell>
          <cell r="J277">
            <v>180.53</v>
          </cell>
          <cell r="K277">
            <v>1</v>
          </cell>
          <cell r="L277">
            <v>0</v>
          </cell>
          <cell r="M277">
            <v>0</v>
          </cell>
          <cell r="N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35</v>
          </cell>
          <cell r="V277">
            <v>0</v>
          </cell>
          <cell r="W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35</v>
          </cell>
          <cell r="AE277">
            <v>501102</v>
          </cell>
          <cell r="AF277">
            <v>0</v>
          </cell>
          <cell r="AI277">
            <v>2282</v>
          </cell>
          <cell r="AK277">
            <v>0</v>
          </cell>
          <cell r="AM277">
            <v>254</v>
          </cell>
          <cell r="AN277">
            <v>1</v>
          </cell>
          <cell r="AO277">
            <v>393216</v>
          </cell>
          <cell r="AQ277">
            <v>0</v>
          </cell>
          <cell r="AR277">
            <v>0</v>
          </cell>
          <cell r="AS277" t="str">
            <v>Ы</v>
          </cell>
          <cell r="AT277" t="str">
            <v>Ы</v>
          </cell>
          <cell r="AU277">
            <v>0</v>
          </cell>
          <cell r="AV277">
            <v>0</v>
          </cell>
          <cell r="AW277">
            <v>23</v>
          </cell>
          <cell r="AX277">
            <v>1</v>
          </cell>
          <cell r="AY277">
            <v>0</v>
          </cell>
          <cell r="AZ277">
            <v>0</v>
          </cell>
          <cell r="BA277">
            <v>0</v>
          </cell>
          <cell r="BB277">
            <v>0</v>
          </cell>
          <cell r="BC277">
            <v>38828</v>
          </cell>
        </row>
        <row r="278">
          <cell r="A278">
            <v>2006</v>
          </cell>
          <cell r="B278">
            <v>3</v>
          </cell>
          <cell r="C278">
            <v>98</v>
          </cell>
          <cell r="D278">
            <v>21</v>
          </cell>
          <cell r="E278">
            <v>792030</v>
          </cell>
          <cell r="F278">
            <v>0</v>
          </cell>
          <cell r="G278" t="str">
            <v>Затраты по ШПЗ (неосновные)</v>
          </cell>
          <cell r="H278">
            <v>2030</v>
          </cell>
          <cell r="I278">
            <v>7920</v>
          </cell>
          <cell r="J278">
            <v>108.6</v>
          </cell>
          <cell r="K278">
            <v>1</v>
          </cell>
          <cell r="L278">
            <v>0</v>
          </cell>
          <cell r="M278">
            <v>0</v>
          </cell>
          <cell r="N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35</v>
          </cell>
          <cell r="V278">
            <v>0</v>
          </cell>
          <cell r="W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35</v>
          </cell>
          <cell r="AE278">
            <v>501103</v>
          </cell>
          <cell r="AF278">
            <v>0</v>
          </cell>
          <cell r="AI278">
            <v>2282</v>
          </cell>
          <cell r="AK278">
            <v>0</v>
          </cell>
          <cell r="AM278">
            <v>255</v>
          </cell>
          <cell r="AN278">
            <v>1</v>
          </cell>
          <cell r="AO278">
            <v>393216</v>
          </cell>
          <cell r="AQ278">
            <v>0</v>
          </cell>
          <cell r="AR278">
            <v>0</v>
          </cell>
          <cell r="AS278" t="str">
            <v>Ы</v>
          </cell>
          <cell r="AT278" t="str">
            <v>Ы</v>
          </cell>
          <cell r="AU278">
            <v>0</v>
          </cell>
          <cell r="AV278">
            <v>0</v>
          </cell>
          <cell r="AW278">
            <v>23</v>
          </cell>
          <cell r="AX278">
            <v>1</v>
          </cell>
          <cell r="AY278">
            <v>0</v>
          </cell>
          <cell r="AZ278">
            <v>0</v>
          </cell>
          <cell r="BA278">
            <v>0</v>
          </cell>
          <cell r="BB278">
            <v>0</v>
          </cell>
          <cell r="BC278">
            <v>38828</v>
          </cell>
        </row>
        <row r="279">
          <cell r="A279">
            <v>2006</v>
          </cell>
          <cell r="B279">
            <v>3</v>
          </cell>
          <cell r="C279">
            <v>99</v>
          </cell>
          <cell r="D279">
            <v>21</v>
          </cell>
          <cell r="E279">
            <v>792030</v>
          </cell>
          <cell r="F279">
            <v>0</v>
          </cell>
          <cell r="G279" t="str">
            <v>Затраты по ШПЗ (неосновные)</v>
          </cell>
          <cell r="H279">
            <v>2030</v>
          </cell>
          <cell r="I279">
            <v>7920</v>
          </cell>
          <cell r="J279">
            <v>207.47</v>
          </cell>
          <cell r="K279">
            <v>1</v>
          </cell>
          <cell r="L279">
            <v>0</v>
          </cell>
          <cell r="M279">
            <v>0</v>
          </cell>
          <cell r="N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35</v>
          </cell>
          <cell r="V279">
            <v>0</v>
          </cell>
          <cell r="W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35</v>
          </cell>
          <cell r="AE279">
            <v>501105</v>
          </cell>
          <cell r="AF279">
            <v>0</v>
          </cell>
          <cell r="AI279">
            <v>2282</v>
          </cell>
          <cell r="AK279">
            <v>0</v>
          </cell>
          <cell r="AM279">
            <v>256</v>
          </cell>
          <cell r="AN279">
            <v>1</v>
          </cell>
          <cell r="AO279">
            <v>393216</v>
          </cell>
          <cell r="AQ279">
            <v>0</v>
          </cell>
          <cell r="AR279">
            <v>0</v>
          </cell>
          <cell r="AS279" t="str">
            <v>Ы</v>
          </cell>
          <cell r="AT279" t="str">
            <v>Ы</v>
          </cell>
          <cell r="AU279">
            <v>0</v>
          </cell>
          <cell r="AV279">
            <v>0</v>
          </cell>
          <cell r="AW279">
            <v>23</v>
          </cell>
          <cell r="AX279">
            <v>1</v>
          </cell>
          <cell r="AY279">
            <v>0</v>
          </cell>
          <cell r="AZ279">
            <v>0</v>
          </cell>
          <cell r="BA279">
            <v>0</v>
          </cell>
          <cell r="BB279">
            <v>0</v>
          </cell>
          <cell r="BC279">
            <v>38828</v>
          </cell>
        </row>
        <row r="280">
          <cell r="A280">
            <v>2006</v>
          </cell>
          <cell r="B280">
            <v>3</v>
          </cell>
          <cell r="C280">
            <v>100</v>
          </cell>
          <cell r="D280">
            <v>21</v>
          </cell>
          <cell r="E280">
            <v>792030</v>
          </cell>
          <cell r="F280">
            <v>0</v>
          </cell>
          <cell r="G280" t="str">
            <v>Затраты по ШПЗ (неосновные)</v>
          </cell>
          <cell r="H280">
            <v>2030</v>
          </cell>
          <cell r="I280">
            <v>7920</v>
          </cell>
          <cell r="J280">
            <v>37.01</v>
          </cell>
          <cell r="K280">
            <v>1</v>
          </cell>
          <cell r="L280">
            <v>0</v>
          </cell>
          <cell r="M280">
            <v>0</v>
          </cell>
          <cell r="N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35</v>
          </cell>
          <cell r="V280">
            <v>0</v>
          </cell>
          <cell r="W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35</v>
          </cell>
          <cell r="AE280">
            <v>501106</v>
          </cell>
          <cell r="AF280">
            <v>0</v>
          </cell>
          <cell r="AI280">
            <v>2282</v>
          </cell>
          <cell r="AK280">
            <v>0</v>
          </cell>
          <cell r="AM280">
            <v>257</v>
          </cell>
          <cell r="AN280">
            <v>1</v>
          </cell>
          <cell r="AO280">
            <v>393216</v>
          </cell>
          <cell r="AQ280">
            <v>0</v>
          </cell>
          <cell r="AR280">
            <v>0</v>
          </cell>
          <cell r="AS280" t="str">
            <v>Ы</v>
          </cell>
          <cell r="AT280" t="str">
            <v>Ы</v>
          </cell>
          <cell r="AU280">
            <v>0</v>
          </cell>
          <cell r="AV280">
            <v>0</v>
          </cell>
          <cell r="AW280">
            <v>23</v>
          </cell>
          <cell r="AX280">
            <v>1</v>
          </cell>
          <cell r="AY280">
            <v>0</v>
          </cell>
          <cell r="AZ280">
            <v>0</v>
          </cell>
          <cell r="BA280">
            <v>0</v>
          </cell>
          <cell r="BB280">
            <v>0</v>
          </cell>
          <cell r="BC280">
            <v>38828</v>
          </cell>
        </row>
        <row r="281">
          <cell r="A281">
            <v>2006</v>
          </cell>
          <cell r="B281">
            <v>3</v>
          </cell>
          <cell r="C281">
            <v>101</v>
          </cell>
          <cell r="D281">
            <v>21</v>
          </cell>
          <cell r="E281">
            <v>792030</v>
          </cell>
          <cell r="F281">
            <v>0</v>
          </cell>
          <cell r="G281" t="str">
            <v>Затраты по ШПЗ (неосновные)</v>
          </cell>
          <cell r="H281">
            <v>2030</v>
          </cell>
          <cell r="I281">
            <v>7920</v>
          </cell>
          <cell r="J281">
            <v>112.89</v>
          </cell>
          <cell r="K281">
            <v>1</v>
          </cell>
          <cell r="L281">
            <v>0</v>
          </cell>
          <cell r="M281">
            <v>0</v>
          </cell>
          <cell r="N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35</v>
          </cell>
          <cell r="V281">
            <v>0</v>
          </cell>
          <cell r="W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35</v>
          </cell>
          <cell r="AE281">
            <v>503000</v>
          </cell>
          <cell r="AF281">
            <v>0</v>
          </cell>
          <cell r="AI281">
            <v>2282</v>
          </cell>
          <cell r="AK281">
            <v>0</v>
          </cell>
          <cell r="AM281">
            <v>258</v>
          </cell>
          <cell r="AN281">
            <v>1</v>
          </cell>
          <cell r="AO281">
            <v>393216</v>
          </cell>
          <cell r="AQ281">
            <v>0</v>
          </cell>
          <cell r="AR281">
            <v>0</v>
          </cell>
          <cell r="AS281" t="str">
            <v>Ы</v>
          </cell>
          <cell r="AT281" t="str">
            <v>Ы</v>
          </cell>
          <cell r="AU281">
            <v>0</v>
          </cell>
          <cell r="AV281">
            <v>0</v>
          </cell>
          <cell r="AW281">
            <v>23</v>
          </cell>
          <cell r="AX281">
            <v>1</v>
          </cell>
          <cell r="AY281">
            <v>0</v>
          </cell>
          <cell r="AZ281">
            <v>0</v>
          </cell>
          <cell r="BA281">
            <v>0</v>
          </cell>
          <cell r="BB281">
            <v>0</v>
          </cell>
          <cell r="BC281">
            <v>38828</v>
          </cell>
        </row>
        <row r="282">
          <cell r="A282">
            <v>2006</v>
          </cell>
          <cell r="B282">
            <v>3</v>
          </cell>
          <cell r="C282">
            <v>102</v>
          </cell>
          <cell r="D282">
            <v>21</v>
          </cell>
          <cell r="E282">
            <v>792030</v>
          </cell>
          <cell r="F282">
            <v>0</v>
          </cell>
          <cell r="G282" t="str">
            <v>Затраты по ШПЗ (неосновные)</v>
          </cell>
          <cell r="H282">
            <v>2030</v>
          </cell>
          <cell r="I282">
            <v>7920</v>
          </cell>
          <cell r="J282">
            <v>9.64</v>
          </cell>
          <cell r="K282">
            <v>1</v>
          </cell>
          <cell r="L282">
            <v>0</v>
          </cell>
          <cell r="M282">
            <v>0</v>
          </cell>
          <cell r="N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35</v>
          </cell>
          <cell r="V282">
            <v>0</v>
          </cell>
          <cell r="W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35</v>
          </cell>
          <cell r="AE282">
            <v>504100</v>
          </cell>
          <cell r="AF282">
            <v>0</v>
          </cell>
          <cell r="AI282">
            <v>2282</v>
          </cell>
          <cell r="AK282">
            <v>0</v>
          </cell>
          <cell r="AM282">
            <v>259</v>
          </cell>
          <cell r="AN282">
            <v>1</v>
          </cell>
          <cell r="AO282">
            <v>393216</v>
          </cell>
          <cell r="AQ282">
            <v>0</v>
          </cell>
          <cell r="AR282">
            <v>0</v>
          </cell>
          <cell r="AS282" t="str">
            <v>Ы</v>
          </cell>
          <cell r="AT282" t="str">
            <v>Ы</v>
          </cell>
          <cell r="AU282">
            <v>0</v>
          </cell>
          <cell r="AV282">
            <v>0</v>
          </cell>
          <cell r="AW282">
            <v>23</v>
          </cell>
          <cell r="AX282">
            <v>1</v>
          </cell>
          <cell r="AY282">
            <v>0</v>
          </cell>
          <cell r="AZ282">
            <v>0</v>
          </cell>
          <cell r="BA282">
            <v>0</v>
          </cell>
          <cell r="BB282">
            <v>0</v>
          </cell>
          <cell r="BC282">
            <v>38828</v>
          </cell>
        </row>
        <row r="283">
          <cell r="A283">
            <v>2006</v>
          </cell>
          <cell r="B283">
            <v>3</v>
          </cell>
          <cell r="C283">
            <v>103</v>
          </cell>
          <cell r="D283">
            <v>21</v>
          </cell>
          <cell r="E283">
            <v>792030</v>
          </cell>
          <cell r="F283">
            <v>0</v>
          </cell>
          <cell r="G283" t="str">
            <v>Затраты по ШПЗ (неосновные)</v>
          </cell>
          <cell r="H283">
            <v>2030</v>
          </cell>
          <cell r="I283">
            <v>7920</v>
          </cell>
          <cell r="J283">
            <v>97.19</v>
          </cell>
          <cell r="K283">
            <v>1</v>
          </cell>
          <cell r="L283">
            <v>0</v>
          </cell>
          <cell r="M283">
            <v>0</v>
          </cell>
          <cell r="N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35</v>
          </cell>
          <cell r="V283">
            <v>0</v>
          </cell>
          <cell r="W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35</v>
          </cell>
          <cell r="AE283">
            <v>504200</v>
          </cell>
          <cell r="AF283">
            <v>0</v>
          </cell>
          <cell r="AI283">
            <v>2282</v>
          </cell>
          <cell r="AK283">
            <v>0</v>
          </cell>
          <cell r="AM283">
            <v>260</v>
          </cell>
          <cell r="AN283">
            <v>1</v>
          </cell>
          <cell r="AO283">
            <v>393216</v>
          </cell>
          <cell r="AQ283">
            <v>0</v>
          </cell>
          <cell r="AR283">
            <v>0</v>
          </cell>
          <cell r="AS283" t="str">
            <v>Ы</v>
          </cell>
          <cell r="AT283" t="str">
            <v>Ы</v>
          </cell>
          <cell r="AU283">
            <v>0</v>
          </cell>
          <cell r="AV283">
            <v>0</v>
          </cell>
          <cell r="AW283">
            <v>23</v>
          </cell>
          <cell r="AX283">
            <v>1</v>
          </cell>
          <cell r="AY283">
            <v>0</v>
          </cell>
          <cell r="AZ283">
            <v>0</v>
          </cell>
          <cell r="BA283">
            <v>0</v>
          </cell>
          <cell r="BB283">
            <v>0</v>
          </cell>
          <cell r="BC283">
            <v>38828</v>
          </cell>
        </row>
        <row r="284">
          <cell r="A284">
            <v>2006</v>
          </cell>
          <cell r="B284">
            <v>3</v>
          </cell>
          <cell r="C284">
            <v>104</v>
          </cell>
          <cell r="D284">
            <v>21</v>
          </cell>
          <cell r="E284">
            <v>792030</v>
          </cell>
          <cell r="F284">
            <v>0</v>
          </cell>
          <cell r="G284" t="str">
            <v>Затраты по ШПЗ (неосновные)</v>
          </cell>
          <cell r="H284">
            <v>2030</v>
          </cell>
          <cell r="I284">
            <v>7920</v>
          </cell>
          <cell r="J284">
            <v>10.84</v>
          </cell>
          <cell r="K284">
            <v>1</v>
          </cell>
          <cell r="L284">
            <v>0</v>
          </cell>
          <cell r="M284">
            <v>0</v>
          </cell>
          <cell r="N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35</v>
          </cell>
          <cell r="V284">
            <v>0</v>
          </cell>
          <cell r="W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35</v>
          </cell>
          <cell r="AE284">
            <v>504400</v>
          </cell>
          <cell r="AF284">
            <v>0</v>
          </cell>
          <cell r="AI284">
            <v>2282</v>
          </cell>
          <cell r="AK284">
            <v>0</v>
          </cell>
          <cell r="AM284">
            <v>261</v>
          </cell>
          <cell r="AN284">
            <v>1</v>
          </cell>
          <cell r="AO284">
            <v>393216</v>
          </cell>
          <cell r="AQ284">
            <v>0</v>
          </cell>
          <cell r="AR284">
            <v>0</v>
          </cell>
          <cell r="AS284" t="str">
            <v>Ы</v>
          </cell>
          <cell r="AT284" t="str">
            <v>Ы</v>
          </cell>
          <cell r="AU284">
            <v>0</v>
          </cell>
          <cell r="AV284">
            <v>0</v>
          </cell>
          <cell r="AW284">
            <v>23</v>
          </cell>
          <cell r="AX284">
            <v>1</v>
          </cell>
          <cell r="AY284">
            <v>0</v>
          </cell>
          <cell r="AZ284">
            <v>0</v>
          </cell>
          <cell r="BA284">
            <v>0</v>
          </cell>
          <cell r="BB284">
            <v>0</v>
          </cell>
          <cell r="BC284">
            <v>38828</v>
          </cell>
        </row>
        <row r="285">
          <cell r="A285">
            <v>2006</v>
          </cell>
          <cell r="B285">
            <v>3</v>
          </cell>
          <cell r="C285">
            <v>105</v>
          </cell>
          <cell r="D285">
            <v>21</v>
          </cell>
          <cell r="E285">
            <v>792030</v>
          </cell>
          <cell r="F285">
            <v>0</v>
          </cell>
          <cell r="G285" t="str">
            <v>Затраты по ШПЗ (неосновные)</v>
          </cell>
          <cell r="H285">
            <v>2030</v>
          </cell>
          <cell r="I285">
            <v>7920</v>
          </cell>
          <cell r="J285">
            <v>125.06</v>
          </cell>
          <cell r="K285">
            <v>1</v>
          </cell>
          <cell r="L285">
            <v>0</v>
          </cell>
          <cell r="M285">
            <v>0</v>
          </cell>
          <cell r="N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35</v>
          </cell>
          <cell r="V285">
            <v>0</v>
          </cell>
          <cell r="W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35</v>
          </cell>
          <cell r="AE285">
            <v>505100</v>
          </cell>
          <cell r="AF285">
            <v>0</v>
          </cell>
          <cell r="AI285">
            <v>2282</v>
          </cell>
          <cell r="AK285">
            <v>0</v>
          </cell>
          <cell r="AM285">
            <v>262</v>
          </cell>
          <cell r="AN285">
            <v>1</v>
          </cell>
          <cell r="AO285">
            <v>393216</v>
          </cell>
          <cell r="AQ285">
            <v>0</v>
          </cell>
          <cell r="AR285">
            <v>0</v>
          </cell>
          <cell r="AS285" t="str">
            <v>Ы</v>
          </cell>
          <cell r="AT285" t="str">
            <v>Ы</v>
          </cell>
          <cell r="AU285">
            <v>0</v>
          </cell>
          <cell r="AV285">
            <v>0</v>
          </cell>
          <cell r="AW285">
            <v>23</v>
          </cell>
          <cell r="AX285">
            <v>1</v>
          </cell>
          <cell r="AY285">
            <v>0</v>
          </cell>
          <cell r="AZ285">
            <v>0</v>
          </cell>
          <cell r="BA285">
            <v>0</v>
          </cell>
          <cell r="BB285">
            <v>0</v>
          </cell>
          <cell r="BC285">
            <v>38828</v>
          </cell>
        </row>
        <row r="286">
          <cell r="A286">
            <v>2006</v>
          </cell>
          <cell r="B286">
            <v>3</v>
          </cell>
          <cell r="C286">
            <v>106</v>
          </cell>
          <cell r="D286">
            <v>21</v>
          </cell>
          <cell r="E286">
            <v>792030</v>
          </cell>
          <cell r="F286">
            <v>0</v>
          </cell>
          <cell r="G286" t="str">
            <v>Затраты по ШПЗ (неосновные)</v>
          </cell>
          <cell r="H286">
            <v>2030</v>
          </cell>
          <cell r="I286">
            <v>7920</v>
          </cell>
          <cell r="J286">
            <v>6.67</v>
          </cell>
          <cell r="K286">
            <v>1</v>
          </cell>
          <cell r="L286">
            <v>0</v>
          </cell>
          <cell r="M286">
            <v>0</v>
          </cell>
          <cell r="N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35</v>
          </cell>
          <cell r="V286">
            <v>0</v>
          </cell>
          <cell r="W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35</v>
          </cell>
          <cell r="AE286">
            <v>508700</v>
          </cell>
          <cell r="AF286">
            <v>0</v>
          </cell>
          <cell r="AI286">
            <v>2282</v>
          </cell>
          <cell r="AK286">
            <v>0</v>
          </cell>
          <cell r="AM286">
            <v>263</v>
          </cell>
          <cell r="AN286">
            <v>1</v>
          </cell>
          <cell r="AO286">
            <v>393216</v>
          </cell>
          <cell r="AQ286">
            <v>0</v>
          </cell>
          <cell r="AR286">
            <v>0</v>
          </cell>
          <cell r="AS286" t="str">
            <v>Ы</v>
          </cell>
          <cell r="AT286" t="str">
            <v>Ы</v>
          </cell>
          <cell r="AU286">
            <v>0</v>
          </cell>
          <cell r="AV286">
            <v>0</v>
          </cell>
          <cell r="AW286">
            <v>23</v>
          </cell>
          <cell r="AX286">
            <v>1</v>
          </cell>
          <cell r="AY286">
            <v>0</v>
          </cell>
          <cell r="AZ286">
            <v>0</v>
          </cell>
          <cell r="BA286">
            <v>0</v>
          </cell>
          <cell r="BB286">
            <v>0</v>
          </cell>
          <cell r="BC286">
            <v>38828</v>
          </cell>
        </row>
        <row r="287">
          <cell r="A287">
            <v>2006</v>
          </cell>
          <cell r="B287">
            <v>3</v>
          </cell>
          <cell r="C287">
            <v>107</v>
          </cell>
          <cell r="D287">
            <v>21</v>
          </cell>
          <cell r="E287">
            <v>792030</v>
          </cell>
          <cell r="F287">
            <v>0</v>
          </cell>
          <cell r="G287" t="str">
            <v>Затраты по ШПЗ (неосновные)</v>
          </cell>
          <cell r="H287">
            <v>2030</v>
          </cell>
          <cell r="I287">
            <v>7920</v>
          </cell>
          <cell r="J287">
            <v>302.51</v>
          </cell>
          <cell r="K287">
            <v>1</v>
          </cell>
          <cell r="L287">
            <v>0</v>
          </cell>
          <cell r="M287">
            <v>0</v>
          </cell>
          <cell r="N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35</v>
          </cell>
          <cell r="V287">
            <v>0</v>
          </cell>
          <cell r="W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35</v>
          </cell>
          <cell r="AE287">
            <v>510100</v>
          </cell>
          <cell r="AF287">
            <v>0</v>
          </cell>
          <cell r="AI287">
            <v>2282</v>
          </cell>
          <cell r="AK287">
            <v>0</v>
          </cell>
          <cell r="AM287">
            <v>264</v>
          </cell>
          <cell r="AN287">
            <v>1</v>
          </cell>
          <cell r="AO287">
            <v>393216</v>
          </cell>
          <cell r="AQ287">
            <v>0</v>
          </cell>
          <cell r="AR287">
            <v>0</v>
          </cell>
          <cell r="AS287" t="str">
            <v>Ы</v>
          </cell>
          <cell r="AT287" t="str">
            <v>Ы</v>
          </cell>
          <cell r="AU287">
            <v>0</v>
          </cell>
          <cell r="AV287">
            <v>0</v>
          </cell>
          <cell r="AW287">
            <v>23</v>
          </cell>
          <cell r="AX287">
            <v>1</v>
          </cell>
          <cell r="AY287">
            <v>0</v>
          </cell>
          <cell r="AZ287">
            <v>0</v>
          </cell>
          <cell r="BA287">
            <v>0</v>
          </cell>
          <cell r="BB287">
            <v>0</v>
          </cell>
          <cell r="BC287">
            <v>38828</v>
          </cell>
        </row>
        <row r="288">
          <cell r="A288">
            <v>2006</v>
          </cell>
          <cell r="B288">
            <v>3</v>
          </cell>
          <cell r="C288">
            <v>108</v>
          </cell>
          <cell r="D288">
            <v>21</v>
          </cell>
          <cell r="E288">
            <v>792030</v>
          </cell>
          <cell r="F288">
            <v>0</v>
          </cell>
          <cell r="G288" t="str">
            <v>Затраты по ШПЗ (неосновные)</v>
          </cell>
          <cell r="H288">
            <v>2030</v>
          </cell>
          <cell r="I288">
            <v>7920</v>
          </cell>
          <cell r="J288">
            <v>3.6</v>
          </cell>
          <cell r="K288">
            <v>1</v>
          </cell>
          <cell r="L288">
            <v>0</v>
          </cell>
          <cell r="M288">
            <v>0</v>
          </cell>
          <cell r="N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35</v>
          </cell>
          <cell r="V288">
            <v>0</v>
          </cell>
          <cell r="W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35</v>
          </cell>
          <cell r="AE288">
            <v>510200</v>
          </cell>
          <cell r="AF288">
            <v>0</v>
          </cell>
          <cell r="AI288">
            <v>2282</v>
          </cell>
          <cell r="AK288">
            <v>0</v>
          </cell>
          <cell r="AM288">
            <v>265</v>
          </cell>
          <cell r="AN288">
            <v>1</v>
          </cell>
          <cell r="AO288">
            <v>393216</v>
          </cell>
          <cell r="AQ288">
            <v>0</v>
          </cell>
          <cell r="AR288">
            <v>0</v>
          </cell>
          <cell r="AS288" t="str">
            <v>Ы</v>
          </cell>
          <cell r="AT288" t="str">
            <v>Ы</v>
          </cell>
          <cell r="AU288">
            <v>0</v>
          </cell>
          <cell r="AV288">
            <v>0</v>
          </cell>
          <cell r="AW288">
            <v>23</v>
          </cell>
          <cell r="AX288">
            <v>1</v>
          </cell>
          <cell r="AY288">
            <v>0</v>
          </cell>
          <cell r="AZ288">
            <v>0</v>
          </cell>
          <cell r="BA288">
            <v>0</v>
          </cell>
          <cell r="BB288">
            <v>0</v>
          </cell>
          <cell r="BC288">
            <v>38828</v>
          </cell>
        </row>
        <row r="289">
          <cell r="A289">
            <v>2006</v>
          </cell>
          <cell r="B289">
            <v>3</v>
          </cell>
          <cell r="C289">
            <v>109</v>
          </cell>
          <cell r="D289">
            <v>21</v>
          </cell>
          <cell r="E289">
            <v>792030</v>
          </cell>
          <cell r="F289">
            <v>0</v>
          </cell>
          <cell r="G289" t="str">
            <v>Затраты по ШПЗ (неосновные)</v>
          </cell>
          <cell r="H289">
            <v>2030</v>
          </cell>
          <cell r="I289">
            <v>7920</v>
          </cell>
          <cell r="J289">
            <v>2.91</v>
          </cell>
          <cell r="K289">
            <v>1</v>
          </cell>
          <cell r="L289">
            <v>0</v>
          </cell>
          <cell r="M289">
            <v>0</v>
          </cell>
          <cell r="N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35</v>
          </cell>
          <cell r="V289">
            <v>0</v>
          </cell>
          <cell r="W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35</v>
          </cell>
          <cell r="AE289">
            <v>510300</v>
          </cell>
          <cell r="AF289">
            <v>0</v>
          </cell>
          <cell r="AI289">
            <v>2282</v>
          </cell>
          <cell r="AK289">
            <v>0</v>
          </cell>
          <cell r="AM289">
            <v>266</v>
          </cell>
          <cell r="AN289">
            <v>1</v>
          </cell>
          <cell r="AO289">
            <v>393216</v>
          </cell>
          <cell r="AQ289">
            <v>0</v>
          </cell>
          <cell r="AR289">
            <v>0</v>
          </cell>
          <cell r="AS289" t="str">
            <v>Ы</v>
          </cell>
          <cell r="AT289" t="str">
            <v>Ы</v>
          </cell>
          <cell r="AU289">
            <v>0</v>
          </cell>
          <cell r="AV289">
            <v>0</v>
          </cell>
          <cell r="AW289">
            <v>23</v>
          </cell>
          <cell r="AX289">
            <v>1</v>
          </cell>
          <cell r="AY289">
            <v>0</v>
          </cell>
          <cell r="AZ289">
            <v>0</v>
          </cell>
          <cell r="BA289">
            <v>0</v>
          </cell>
          <cell r="BB289">
            <v>0</v>
          </cell>
          <cell r="BC289">
            <v>38828</v>
          </cell>
        </row>
        <row r="290">
          <cell r="A290">
            <v>2006</v>
          </cell>
          <cell r="B290">
            <v>3</v>
          </cell>
          <cell r="C290">
            <v>110</v>
          </cell>
          <cell r="D290">
            <v>21</v>
          </cell>
          <cell r="E290">
            <v>792030</v>
          </cell>
          <cell r="F290">
            <v>0</v>
          </cell>
          <cell r="G290" t="str">
            <v>Затраты по ШПЗ (неосновные)</v>
          </cell>
          <cell r="H290">
            <v>2030</v>
          </cell>
          <cell r="I290">
            <v>7920</v>
          </cell>
          <cell r="J290">
            <v>16.95</v>
          </cell>
          <cell r="K290">
            <v>1</v>
          </cell>
          <cell r="L290">
            <v>0</v>
          </cell>
          <cell r="M290">
            <v>0</v>
          </cell>
          <cell r="N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35</v>
          </cell>
          <cell r="V290">
            <v>0</v>
          </cell>
          <cell r="W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35</v>
          </cell>
          <cell r="AE290">
            <v>510400</v>
          </cell>
          <cell r="AF290">
            <v>0</v>
          </cell>
          <cell r="AI290">
            <v>2282</v>
          </cell>
          <cell r="AK290">
            <v>0</v>
          </cell>
          <cell r="AM290">
            <v>267</v>
          </cell>
          <cell r="AN290">
            <v>1</v>
          </cell>
          <cell r="AO290">
            <v>393216</v>
          </cell>
          <cell r="AQ290">
            <v>0</v>
          </cell>
          <cell r="AR290">
            <v>0</v>
          </cell>
          <cell r="AS290" t="str">
            <v>Ы</v>
          </cell>
          <cell r="AT290" t="str">
            <v>Ы</v>
          </cell>
          <cell r="AU290">
            <v>0</v>
          </cell>
          <cell r="AV290">
            <v>0</v>
          </cell>
          <cell r="AW290">
            <v>23</v>
          </cell>
          <cell r="AX290">
            <v>1</v>
          </cell>
          <cell r="AY290">
            <v>0</v>
          </cell>
          <cell r="AZ290">
            <v>0</v>
          </cell>
          <cell r="BA290">
            <v>0</v>
          </cell>
          <cell r="BB290">
            <v>0</v>
          </cell>
          <cell r="BC290">
            <v>38828</v>
          </cell>
        </row>
        <row r="291">
          <cell r="A291">
            <v>2006</v>
          </cell>
          <cell r="B291">
            <v>3</v>
          </cell>
          <cell r="C291">
            <v>111</v>
          </cell>
          <cell r="D291">
            <v>21</v>
          </cell>
          <cell r="E291">
            <v>792030</v>
          </cell>
          <cell r="F291">
            <v>0</v>
          </cell>
          <cell r="G291" t="str">
            <v>Затраты по ШПЗ (неосновные)</v>
          </cell>
          <cell r="H291">
            <v>2030</v>
          </cell>
          <cell r="I291">
            <v>7920</v>
          </cell>
          <cell r="J291">
            <v>1024.74</v>
          </cell>
          <cell r="K291">
            <v>1</v>
          </cell>
          <cell r="L291">
            <v>0</v>
          </cell>
          <cell r="M291">
            <v>0</v>
          </cell>
          <cell r="N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35</v>
          </cell>
          <cell r="V291">
            <v>0</v>
          </cell>
          <cell r="W291">
            <v>0</v>
          </cell>
          <cell r="AA291">
            <v>0</v>
          </cell>
          <cell r="AB291">
            <v>0</v>
          </cell>
          <cell r="AC291">
            <v>0</v>
          </cell>
          <cell r="AD291">
            <v>35</v>
          </cell>
          <cell r="AE291">
            <v>510600</v>
          </cell>
          <cell r="AF291">
            <v>0</v>
          </cell>
          <cell r="AI291">
            <v>2282</v>
          </cell>
          <cell r="AK291">
            <v>0</v>
          </cell>
          <cell r="AM291">
            <v>268</v>
          </cell>
          <cell r="AN291">
            <v>1</v>
          </cell>
          <cell r="AO291">
            <v>393216</v>
          </cell>
          <cell r="AQ291">
            <v>0</v>
          </cell>
          <cell r="AR291">
            <v>0</v>
          </cell>
          <cell r="AS291" t="str">
            <v>Ы</v>
          </cell>
          <cell r="AT291" t="str">
            <v>Ы</v>
          </cell>
          <cell r="AU291">
            <v>0</v>
          </cell>
          <cell r="AV291">
            <v>0</v>
          </cell>
          <cell r="AW291">
            <v>23</v>
          </cell>
          <cell r="AX291">
            <v>1</v>
          </cell>
          <cell r="AY291">
            <v>0</v>
          </cell>
          <cell r="AZ291">
            <v>0</v>
          </cell>
          <cell r="BA291">
            <v>0</v>
          </cell>
          <cell r="BB291">
            <v>0</v>
          </cell>
          <cell r="BC291">
            <v>38828</v>
          </cell>
        </row>
        <row r="292">
          <cell r="A292">
            <v>2006</v>
          </cell>
          <cell r="B292">
            <v>3</v>
          </cell>
          <cell r="C292">
            <v>112</v>
          </cell>
          <cell r="D292">
            <v>21</v>
          </cell>
          <cell r="E292">
            <v>792030</v>
          </cell>
          <cell r="F292">
            <v>0</v>
          </cell>
          <cell r="G292" t="str">
            <v>Затраты по ШПЗ (неосновные)</v>
          </cell>
          <cell r="H292">
            <v>2030</v>
          </cell>
          <cell r="I292">
            <v>7920</v>
          </cell>
          <cell r="J292">
            <v>0.09</v>
          </cell>
          <cell r="K292">
            <v>1</v>
          </cell>
          <cell r="L292">
            <v>0</v>
          </cell>
          <cell r="M292">
            <v>0</v>
          </cell>
          <cell r="N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35</v>
          </cell>
          <cell r="V292">
            <v>0</v>
          </cell>
          <cell r="W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35</v>
          </cell>
          <cell r="AE292">
            <v>512000</v>
          </cell>
          <cell r="AF292">
            <v>0</v>
          </cell>
          <cell r="AI292">
            <v>2282</v>
          </cell>
          <cell r="AK292">
            <v>0</v>
          </cell>
          <cell r="AM292">
            <v>269</v>
          </cell>
          <cell r="AN292">
            <v>1</v>
          </cell>
          <cell r="AO292">
            <v>393216</v>
          </cell>
          <cell r="AQ292">
            <v>0</v>
          </cell>
          <cell r="AR292">
            <v>0</v>
          </cell>
          <cell r="AS292" t="str">
            <v>Ы</v>
          </cell>
          <cell r="AT292" t="str">
            <v>Ы</v>
          </cell>
          <cell r="AU292">
            <v>0</v>
          </cell>
          <cell r="AV292">
            <v>0</v>
          </cell>
          <cell r="AW292">
            <v>23</v>
          </cell>
          <cell r="AX292">
            <v>1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38828</v>
          </cell>
        </row>
        <row r="293">
          <cell r="A293">
            <v>2006</v>
          </cell>
          <cell r="B293">
            <v>3</v>
          </cell>
          <cell r="C293">
            <v>113</v>
          </cell>
          <cell r="D293">
            <v>21</v>
          </cell>
          <cell r="E293">
            <v>792030</v>
          </cell>
          <cell r="F293">
            <v>0</v>
          </cell>
          <cell r="G293" t="str">
            <v>Затраты по ШПЗ (неосновные)</v>
          </cell>
          <cell r="H293">
            <v>2030</v>
          </cell>
          <cell r="I293">
            <v>7920</v>
          </cell>
          <cell r="J293">
            <v>14.49</v>
          </cell>
          <cell r="K293">
            <v>1</v>
          </cell>
          <cell r="L293">
            <v>0</v>
          </cell>
          <cell r="M293">
            <v>0</v>
          </cell>
          <cell r="N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35</v>
          </cell>
          <cell r="V293">
            <v>0</v>
          </cell>
          <cell r="W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35</v>
          </cell>
          <cell r="AE293">
            <v>523000</v>
          </cell>
          <cell r="AF293">
            <v>0</v>
          </cell>
          <cell r="AI293">
            <v>2282</v>
          </cell>
          <cell r="AK293">
            <v>0</v>
          </cell>
          <cell r="AM293">
            <v>270</v>
          </cell>
          <cell r="AN293">
            <v>1</v>
          </cell>
          <cell r="AO293">
            <v>393216</v>
          </cell>
          <cell r="AQ293">
            <v>0</v>
          </cell>
          <cell r="AR293">
            <v>0</v>
          </cell>
          <cell r="AS293" t="str">
            <v>Ы</v>
          </cell>
          <cell r="AT293" t="str">
            <v>Ы</v>
          </cell>
          <cell r="AU293">
            <v>0</v>
          </cell>
          <cell r="AV293">
            <v>0</v>
          </cell>
          <cell r="AW293">
            <v>23</v>
          </cell>
          <cell r="AX293">
            <v>1</v>
          </cell>
          <cell r="AY293">
            <v>0</v>
          </cell>
          <cell r="AZ293">
            <v>0</v>
          </cell>
          <cell r="BA293">
            <v>0</v>
          </cell>
          <cell r="BB293">
            <v>0</v>
          </cell>
          <cell r="BC293">
            <v>38828</v>
          </cell>
        </row>
        <row r="294">
          <cell r="A294">
            <v>2006</v>
          </cell>
          <cell r="B294">
            <v>3</v>
          </cell>
          <cell r="C294">
            <v>177</v>
          </cell>
          <cell r="D294">
            <v>21</v>
          </cell>
          <cell r="E294">
            <v>792030</v>
          </cell>
          <cell r="F294">
            <v>0</v>
          </cell>
          <cell r="G294" t="str">
            <v>Затраты по ШПЗ (неосновные)</v>
          </cell>
          <cell r="H294">
            <v>2030</v>
          </cell>
          <cell r="I294">
            <v>7920</v>
          </cell>
          <cell r="J294">
            <v>20.37</v>
          </cell>
          <cell r="K294">
            <v>1</v>
          </cell>
          <cell r="L294">
            <v>0</v>
          </cell>
          <cell r="M294">
            <v>0</v>
          </cell>
          <cell r="N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42</v>
          </cell>
          <cell r="V294">
            <v>0</v>
          </cell>
          <cell r="W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42</v>
          </cell>
          <cell r="AE294">
            <v>110000</v>
          </cell>
          <cell r="AF294">
            <v>0</v>
          </cell>
          <cell r="AI294">
            <v>2282</v>
          </cell>
          <cell r="AK294">
            <v>0</v>
          </cell>
          <cell r="AM294">
            <v>334</v>
          </cell>
          <cell r="AN294">
            <v>1</v>
          </cell>
          <cell r="AO294">
            <v>393216</v>
          </cell>
          <cell r="AQ294">
            <v>0</v>
          </cell>
          <cell r="AR294">
            <v>0</v>
          </cell>
          <cell r="AS294" t="str">
            <v>Ы</v>
          </cell>
          <cell r="AT294" t="str">
            <v>Ы</v>
          </cell>
          <cell r="AU294">
            <v>0</v>
          </cell>
          <cell r="AV294">
            <v>0</v>
          </cell>
          <cell r="AW294">
            <v>23</v>
          </cell>
          <cell r="AX294">
            <v>1</v>
          </cell>
          <cell r="AY294">
            <v>0</v>
          </cell>
          <cell r="AZ294">
            <v>0</v>
          </cell>
          <cell r="BA294">
            <v>0</v>
          </cell>
          <cell r="BB294">
            <v>0</v>
          </cell>
          <cell r="BC294">
            <v>38828</v>
          </cell>
        </row>
        <row r="295">
          <cell r="A295">
            <v>2006</v>
          </cell>
          <cell r="B295">
            <v>3</v>
          </cell>
          <cell r="C295">
            <v>178</v>
          </cell>
          <cell r="D295">
            <v>21</v>
          </cell>
          <cell r="E295">
            <v>792030</v>
          </cell>
          <cell r="F295">
            <v>0</v>
          </cell>
          <cell r="G295" t="str">
            <v>Затраты по ШПЗ (неосновные)</v>
          </cell>
          <cell r="H295">
            <v>2030</v>
          </cell>
          <cell r="I295">
            <v>7920</v>
          </cell>
          <cell r="J295">
            <v>1.57</v>
          </cell>
          <cell r="K295">
            <v>1</v>
          </cell>
          <cell r="L295">
            <v>0</v>
          </cell>
          <cell r="M295">
            <v>0</v>
          </cell>
          <cell r="N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42</v>
          </cell>
          <cell r="V295">
            <v>0</v>
          </cell>
          <cell r="W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42</v>
          </cell>
          <cell r="AE295">
            <v>114020</v>
          </cell>
          <cell r="AF295">
            <v>0</v>
          </cell>
          <cell r="AI295">
            <v>2282</v>
          </cell>
          <cell r="AK295">
            <v>0</v>
          </cell>
          <cell r="AM295">
            <v>335</v>
          </cell>
          <cell r="AN295">
            <v>1</v>
          </cell>
          <cell r="AO295">
            <v>393216</v>
          </cell>
          <cell r="AQ295">
            <v>0</v>
          </cell>
          <cell r="AR295">
            <v>0</v>
          </cell>
          <cell r="AS295" t="str">
            <v>Ы</v>
          </cell>
          <cell r="AT295" t="str">
            <v>Ы</v>
          </cell>
          <cell r="AU295">
            <v>0</v>
          </cell>
          <cell r="AV295">
            <v>0</v>
          </cell>
          <cell r="AW295">
            <v>23</v>
          </cell>
          <cell r="AX295">
            <v>1</v>
          </cell>
          <cell r="AY295">
            <v>0</v>
          </cell>
          <cell r="AZ295">
            <v>0</v>
          </cell>
          <cell r="BA295">
            <v>0</v>
          </cell>
          <cell r="BB295">
            <v>0</v>
          </cell>
          <cell r="BC295">
            <v>38828</v>
          </cell>
        </row>
        <row r="296">
          <cell r="A296">
            <v>2006</v>
          </cell>
          <cell r="B296">
            <v>3</v>
          </cell>
          <cell r="C296">
            <v>179</v>
          </cell>
          <cell r="D296">
            <v>21</v>
          </cell>
          <cell r="E296">
            <v>792030</v>
          </cell>
          <cell r="F296">
            <v>0</v>
          </cell>
          <cell r="G296" t="str">
            <v>Затраты по ШПЗ (неосновные)</v>
          </cell>
          <cell r="H296">
            <v>2030</v>
          </cell>
          <cell r="I296">
            <v>7920</v>
          </cell>
          <cell r="J296">
            <v>7077.31</v>
          </cell>
          <cell r="K296">
            <v>1</v>
          </cell>
          <cell r="L296">
            <v>0</v>
          </cell>
          <cell r="M296">
            <v>0</v>
          </cell>
          <cell r="N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42</v>
          </cell>
          <cell r="V296">
            <v>0</v>
          </cell>
          <cell r="W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42</v>
          </cell>
          <cell r="AE296">
            <v>117000</v>
          </cell>
          <cell r="AF296">
            <v>0</v>
          </cell>
          <cell r="AI296">
            <v>2282</v>
          </cell>
          <cell r="AK296">
            <v>0</v>
          </cell>
          <cell r="AM296">
            <v>336</v>
          </cell>
          <cell r="AN296">
            <v>1</v>
          </cell>
          <cell r="AO296">
            <v>393216</v>
          </cell>
          <cell r="AQ296">
            <v>0</v>
          </cell>
          <cell r="AR296">
            <v>0</v>
          </cell>
          <cell r="AS296" t="str">
            <v>Ы</v>
          </cell>
          <cell r="AT296" t="str">
            <v>Ы</v>
          </cell>
          <cell r="AU296">
            <v>0</v>
          </cell>
          <cell r="AV296">
            <v>0</v>
          </cell>
          <cell r="AW296">
            <v>23</v>
          </cell>
          <cell r="AX296">
            <v>1</v>
          </cell>
          <cell r="AY296">
            <v>0</v>
          </cell>
          <cell r="AZ296">
            <v>0</v>
          </cell>
          <cell r="BA296">
            <v>0</v>
          </cell>
          <cell r="BB296">
            <v>0</v>
          </cell>
          <cell r="BC296">
            <v>38828</v>
          </cell>
        </row>
        <row r="297">
          <cell r="A297">
            <v>2006</v>
          </cell>
          <cell r="B297">
            <v>3</v>
          </cell>
          <cell r="C297">
            <v>180</v>
          </cell>
          <cell r="D297">
            <v>21</v>
          </cell>
          <cell r="E297">
            <v>792030</v>
          </cell>
          <cell r="F297">
            <v>0</v>
          </cell>
          <cell r="G297" t="str">
            <v>Затраты по ШПЗ (неосновные)</v>
          </cell>
          <cell r="H297">
            <v>2030</v>
          </cell>
          <cell r="I297">
            <v>7920</v>
          </cell>
          <cell r="J297">
            <v>31.83</v>
          </cell>
          <cell r="K297">
            <v>1</v>
          </cell>
          <cell r="L297">
            <v>0</v>
          </cell>
          <cell r="M297">
            <v>0</v>
          </cell>
          <cell r="N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42</v>
          </cell>
          <cell r="V297">
            <v>0</v>
          </cell>
          <cell r="W297">
            <v>0</v>
          </cell>
          <cell r="AA297">
            <v>0</v>
          </cell>
          <cell r="AB297">
            <v>0</v>
          </cell>
          <cell r="AC297">
            <v>0</v>
          </cell>
          <cell r="AD297">
            <v>42</v>
          </cell>
          <cell r="AE297">
            <v>118000</v>
          </cell>
          <cell r="AF297">
            <v>0</v>
          </cell>
          <cell r="AI297">
            <v>2282</v>
          </cell>
          <cell r="AK297">
            <v>0</v>
          </cell>
          <cell r="AM297">
            <v>337</v>
          </cell>
          <cell r="AN297">
            <v>1</v>
          </cell>
          <cell r="AO297">
            <v>393216</v>
          </cell>
          <cell r="AQ297">
            <v>0</v>
          </cell>
          <cell r="AR297">
            <v>0</v>
          </cell>
          <cell r="AS297" t="str">
            <v>Ы</v>
          </cell>
          <cell r="AT297" t="str">
            <v>Ы</v>
          </cell>
          <cell r="AU297">
            <v>0</v>
          </cell>
          <cell r="AV297">
            <v>0</v>
          </cell>
          <cell r="AW297">
            <v>23</v>
          </cell>
          <cell r="AX297">
            <v>1</v>
          </cell>
          <cell r="AY297">
            <v>0</v>
          </cell>
          <cell r="AZ297">
            <v>0</v>
          </cell>
          <cell r="BA297">
            <v>0</v>
          </cell>
          <cell r="BB297">
            <v>0</v>
          </cell>
          <cell r="BC297">
            <v>38828</v>
          </cell>
        </row>
        <row r="298">
          <cell r="A298">
            <v>2006</v>
          </cell>
          <cell r="B298">
            <v>3</v>
          </cell>
          <cell r="C298">
            <v>181</v>
          </cell>
          <cell r="D298">
            <v>21</v>
          </cell>
          <cell r="E298">
            <v>792030</v>
          </cell>
          <cell r="F298">
            <v>0</v>
          </cell>
          <cell r="G298" t="str">
            <v>Затраты по ШПЗ (неосновные)</v>
          </cell>
          <cell r="H298">
            <v>2030</v>
          </cell>
          <cell r="I298">
            <v>7920</v>
          </cell>
          <cell r="J298">
            <v>8.34</v>
          </cell>
          <cell r="K298">
            <v>1</v>
          </cell>
          <cell r="L298">
            <v>0</v>
          </cell>
          <cell r="M298">
            <v>0</v>
          </cell>
          <cell r="N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42</v>
          </cell>
          <cell r="V298">
            <v>0</v>
          </cell>
          <cell r="W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42</v>
          </cell>
          <cell r="AE298">
            <v>130000</v>
          </cell>
          <cell r="AF298">
            <v>0</v>
          </cell>
          <cell r="AI298">
            <v>2282</v>
          </cell>
          <cell r="AK298">
            <v>0</v>
          </cell>
          <cell r="AM298">
            <v>338</v>
          </cell>
          <cell r="AN298">
            <v>1</v>
          </cell>
          <cell r="AO298">
            <v>393216</v>
          </cell>
          <cell r="AQ298">
            <v>0</v>
          </cell>
          <cell r="AR298">
            <v>0</v>
          </cell>
          <cell r="AS298" t="str">
            <v>Ы</v>
          </cell>
          <cell r="AT298" t="str">
            <v>Ы</v>
          </cell>
          <cell r="AU298">
            <v>0</v>
          </cell>
          <cell r="AV298">
            <v>0</v>
          </cell>
          <cell r="AW298">
            <v>23</v>
          </cell>
          <cell r="AX298">
            <v>1</v>
          </cell>
          <cell r="AY298">
            <v>0</v>
          </cell>
          <cell r="AZ298">
            <v>0</v>
          </cell>
          <cell r="BA298">
            <v>0</v>
          </cell>
          <cell r="BB298">
            <v>0</v>
          </cell>
          <cell r="BC298">
            <v>38828</v>
          </cell>
        </row>
        <row r="299">
          <cell r="A299">
            <v>2006</v>
          </cell>
          <cell r="B299">
            <v>3</v>
          </cell>
          <cell r="C299">
            <v>182</v>
          </cell>
          <cell r="D299">
            <v>21</v>
          </cell>
          <cell r="E299">
            <v>792030</v>
          </cell>
          <cell r="F299">
            <v>0</v>
          </cell>
          <cell r="G299" t="str">
            <v>Затраты по ШПЗ (неосновные)</v>
          </cell>
          <cell r="H299">
            <v>2030</v>
          </cell>
          <cell r="I299">
            <v>7920</v>
          </cell>
          <cell r="J299">
            <v>49.42</v>
          </cell>
          <cell r="K299">
            <v>1</v>
          </cell>
          <cell r="L299">
            <v>0</v>
          </cell>
          <cell r="M299">
            <v>0</v>
          </cell>
          <cell r="N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42</v>
          </cell>
          <cell r="V299">
            <v>0</v>
          </cell>
          <cell r="W299">
            <v>0</v>
          </cell>
          <cell r="AA299">
            <v>0</v>
          </cell>
          <cell r="AB299">
            <v>0</v>
          </cell>
          <cell r="AC299">
            <v>0</v>
          </cell>
          <cell r="AD299">
            <v>42</v>
          </cell>
          <cell r="AE299">
            <v>131000</v>
          </cell>
          <cell r="AF299">
            <v>0</v>
          </cell>
          <cell r="AI299">
            <v>2282</v>
          </cell>
          <cell r="AK299">
            <v>0</v>
          </cell>
          <cell r="AM299">
            <v>339</v>
          </cell>
          <cell r="AN299">
            <v>1</v>
          </cell>
          <cell r="AO299">
            <v>393216</v>
          </cell>
          <cell r="AQ299">
            <v>0</v>
          </cell>
          <cell r="AR299">
            <v>0</v>
          </cell>
          <cell r="AS299" t="str">
            <v>Ы</v>
          </cell>
          <cell r="AT299" t="str">
            <v>Ы</v>
          </cell>
          <cell r="AU299">
            <v>0</v>
          </cell>
          <cell r="AV299">
            <v>0</v>
          </cell>
          <cell r="AW299">
            <v>23</v>
          </cell>
          <cell r="AX299">
            <v>1</v>
          </cell>
          <cell r="AY299">
            <v>0</v>
          </cell>
          <cell r="AZ299">
            <v>0</v>
          </cell>
          <cell r="BA299">
            <v>0</v>
          </cell>
          <cell r="BB299">
            <v>0</v>
          </cell>
          <cell r="BC299">
            <v>38828</v>
          </cell>
        </row>
        <row r="300">
          <cell r="A300">
            <v>2006</v>
          </cell>
          <cell r="B300">
            <v>3</v>
          </cell>
          <cell r="C300">
            <v>183</v>
          </cell>
          <cell r="D300">
            <v>21</v>
          </cell>
          <cell r="E300">
            <v>792030</v>
          </cell>
          <cell r="F300">
            <v>0</v>
          </cell>
          <cell r="G300" t="str">
            <v>Затраты по ШПЗ (неосновные)</v>
          </cell>
          <cell r="H300">
            <v>2030</v>
          </cell>
          <cell r="I300">
            <v>7920</v>
          </cell>
          <cell r="J300">
            <v>41.76</v>
          </cell>
          <cell r="K300">
            <v>1</v>
          </cell>
          <cell r="L300">
            <v>0</v>
          </cell>
          <cell r="M300">
            <v>0</v>
          </cell>
          <cell r="N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42</v>
          </cell>
          <cell r="V300">
            <v>0</v>
          </cell>
          <cell r="W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42</v>
          </cell>
          <cell r="AE300">
            <v>132000</v>
          </cell>
          <cell r="AF300">
            <v>0</v>
          </cell>
          <cell r="AI300">
            <v>2282</v>
          </cell>
          <cell r="AK300">
            <v>0</v>
          </cell>
          <cell r="AM300">
            <v>340</v>
          </cell>
          <cell r="AN300">
            <v>1</v>
          </cell>
          <cell r="AO300">
            <v>393216</v>
          </cell>
          <cell r="AQ300">
            <v>0</v>
          </cell>
          <cell r="AR300">
            <v>0</v>
          </cell>
          <cell r="AS300" t="str">
            <v>Ы</v>
          </cell>
          <cell r="AT300" t="str">
            <v>Ы</v>
          </cell>
          <cell r="AU300">
            <v>0</v>
          </cell>
          <cell r="AV300">
            <v>0</v>
          </cell>
          <cell r="AW300">
            <v>23</v>
          </cell>
          <cell r="AX300">
            <v>1</v>
          </cell>
          <cell r="AY300">
            <v>0</v>
          </cell>
          <cell r="AZ300">
            <v>0</v>
          </cell>
          <cell r="BA300">
            <v>0</v>
          </cell>
          <cell r="BB300">
            <v>0</v>
          </cell>
          <cell r="BC300">
            <v>38828</v>
          </cell>
        </row>
        <row r="301">
          <cell r="A301">
            <v>2006</v>
          </cell>
          <cell r="B301">
            <v>3</v>
          </cell>
          <cell r="C301">
            <v>184</v>
          </cell>
          <cell r="D301">
            <v>21</v>
          </cell>
          <cell r="E301">
            <v>792030</v>
          </cell>
          <cell r="F301">
            <v>0</v>
          </cell>
          <cell r="G301" t="str">
            <v>Затраты по ШПЗ (неосновные)</v>
          </cell>
          <cell r="H301">
            <v>2030</v>
          </cell>
          <cell r="I301">
            <v>7920</v>
          </cell>
          <cell r="J301">
            <v>5.34</v>
          </cell>
          <cell r="K301">
            <v>1</v>
          </cell>
          <cell r="L301">
            <v>0</v>
          </cell>
          <cell r="M301">
            <v>0</v>
          </cell>
          <cell r="N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42</v>
          </cell>
          <cell r="V301">
            <v>0</v>
          </cell>
          <cell r="W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42</v>
          </cell>
          <cell r="AE301">
            <v>135000</v>
          </cell>
          <cell r="AF301">
            <v>0</v>
          </cell>
          <cell r="AI301">
            <v>2282</v>
          </cell>
          <cell r="AK301">
            <v>0</v>
          </cell>
          <cell r="AM301">
            <v>341</v>
          </cell>
          <cell r="AN301">
            <v>1</v>
          </cell>
          <cell r="AO301">
            <v>393216</v>
          </cell>
          <cell r="AQ301">
            <v>0</v>
          </cell>
          <cell r="AR301">
            <v>0</v>
          </cell>
          <cell r="AS301" t="str">
            <v>Ы</v>
          </cell>
          <cell r="AT301" t="str">
            <v>Ы</v>
          </cell>
          <cell r="AU301">
            <v>0</v>
          </cell>
          <cell r="AV301">
            <v>0</v>
          </cell>
          <cell r="AW301">
            <v>23</v>
          </cell>
          <cell r="AX301">
            <v>1</v>
          </cell>
          <cell r="AY301">
            <v>0</v>
          </cell>
          <cell r="AZ301">
            <v>0</v>
          </cell>
          <cell r="BA301">
            <v>0</v>
          </cell>
          <cell r="BB301">
            <v>0</v>
          </cell>
          <cell r="BC301">
            <v>38828</v>
          </cell>
        </row>
        <row r="302">
          <cell r="A302">
            <v>2006</v>
          </cell>
          <cell r="B302">
            <v>3</v>
          </cell>
          <cell r="C302">
            <v>185</v>
          </cell>
          <cell r="D302">
            <v>21</v>
          </cell>
          <cell r="E302">
            <v>792030</v>
          </cell>
          <cell r="F302">
            <v>0</v>
          </cell>
          <cell r="G302" t="str">
            <v>Затраты по ШПЗ (неосновные)</v>
          </cell>
          <cell r="H302">
            <v>2030</v>
          </cell>
          <cell r="I302">
            <v>7920</v>
          </cell>
          <cell r="J302">
            <v>18359.439999999999</v>
          </cell>
          <cell r="K302">
            <v>1</v>
          </cell>
          <cell r="L302">
            <v>0</v>
          </cell>
          <cell r="M302">
            <v>0</v>
          </cell>
          <cell r="N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42</v>
          </cell>
          <cell r="V302">
            <v>0</v>
          </cell>
          <cell r="W302">
            <v>0</v>
          </cell>
          <cell r="AA302">
            <v>0</v>
          </cell>
          <cell r="AB302">
            <v>0</v>
          </cell>
          <cell r="AC302">
            <v>0</v>
          </cell>
          <cell r="AD302">
            <v>42</v>
          </cell>
          <cell r="AE302">
            <v>143000</v>
          </cell>
          <cell r="AF302">
            <v>0</v>
          </cell>
          <cell r="AI302">
            <v>2282</v>
          </cell>
          <cell r="AK302">
            <v>0</v>
          </cell>
          <cell r="AM302">
            <v>342</v>
          </cell>
          <cell r="AN302">
            <v>1</v>
          </cell>
          <cell r="AO302">
            <v>393216</v>
          </cell>
          <cell r="AQ302">
            <v>0</v>
          </cell>
          <cell r="AR302">
            <v>0</v>
          </cell>
          <cell r="AS302" t="str">
            <v>Ы</v>
          </cell>
          <cell r="AT302" t="str">
            <v>Ы</v>
          </cell>
          <cell r="AU302">
            <v>0</v>
          </cell>
          <cell r="AV302">
            <v>0</v>
          </cell>
          <cell r="AW302">
            <v>23</v>
          </cell>
          <cell r="AX302">
            <v>1</v>
          </cell>
          <cell r="AY302">
            <v>0</v>
          </cell>
          <cell r="AZ302">
            <v>0</v>
          </cell>
          <cell r="BA302">
            <v>0</v>
          </cell>
          <cell r="BB302">
            <v>0</v>
          </cell>
          <cell r="BC302">
            <v>38828</v>
          </cell>
        </row>
        <row r="303">
          <cell r="A303">
            <v>2006</v>
          </cell>
          <cell r="B303">
            <v>3</v>
          </cell>
          <cell r="C303">
            <v>186</v>
          </cell>
          <cell r="D303">
            <v>21</v>
          </cell>
          <cell r="E303">
            <v>792030</v>
          </cell>
          <cell r="F303">
            <v>0</v>
          </cell>
          <cell r="G303" t="str">
            <v>Затраты по ШПЗ (неосновные)</v>
          </cell>
          <cell r="H303">
            <v>2030</v>
          </cell>
          <cell r="I303">
            <v>7920</v>
          </cell>
          <cell r="J303">
            <v>9.58</v>
          </cell>
          <cell r="K303">
            <v>1</v>
          </cell>
          <cell r="L303">
            <v>0</v>
          </cell>
          <cell r="M303">
            <v>0</v>
          </cell>
          <cell r="N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42</v>
          </cell>
          <cell r="V303">
            <v>0</v>
          </cell>
          <cell r="W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42</v>
          </cell>
          <cell r="AE303">
            <v>410000</v>
          </cell>
          <cell r="AF303">
            <v>0</v>
          </cell>
          <cell r="AI303">
            <v>2282</v>
          </cell>
          <cell r="AK303">
            <v>0</v>
          </cell>
          <cell r="AM303">
            <v>343</v>
          </cell>
          <cell r="AN303">
            <v>1</v>
          </cell>
          <cell r="AO303">
            <v>393216</v>
          </cell>
          <cell r="AQ303">
            <v>0</v>
          </cell>
          <cell r="AR303">
            <v>0</v>
          </cell>
          <cell r="AS303" t="str">
            <v>Ы</v>
          </cell>
          <cell r="AT303" t="str">
            <v>Ы</v>
          </cell>
          <cell r="AU303">
            <v>0</v>
          </cell>
          <cell r="AV303">
            <v>0</v>
          </cell>
          <cell r="AW303">
            <v>23</v>
          </cell>
          <cell r="AX303">
            <v>1</v>
          </cell>
          <cell r="AY303">
            <v>0</v>
          </cell>
          <cell r="AZ303">
            <v>0</v>
          </cell>
          <cell r="BA303">
            <v>0</v>
          </cell>
          <cell r="BB303">
            <v>0</v>
          </cell>
          <cell r="BC303">
            <v>38828</v>
          </cell>
        </row>
        <row r="304">
          <cell r="A304">
            <v>2006</v>
          </cell>
          <cell r="B304">
            <v>3</v>
          </cell>
          <cell r="C304">
            <v>187</v>
          </cell>
          <cell r="D304">
            <v>21</v>
          </cell>
          <cell r="E304">
            <v>792030</v>
          </cell>
          <cell r="F304">
            <v>0</v>
          </cell>
          <cell r="G304" t="str">
            <v>Затраты по ШПЗ (неосновные)</v>
          </cell>
          <cell r="H304">
            <v>2030</v>
          </cell>
          <cell r="I304">
            <v>7920</v>
          </cell>
          <cell r="J304">
            <v>220</v>
          </cell>
          <cell r="K304">
            <v>1</v>
          </cell>
          <cell r="L304">
            <v>0</v>
          </cell>
          <cell r="M304">
            <v>0</v>
          </cell>
          <cell r="N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42</v>
          </cell>
          <cell r="V304">
            <v>0</v>
          </cell>
          <cell r="W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42</v>
          </cell>
          <cell r="AE304">
            <v>420000</v>
          </cell>
          <cell r="AF304">
            <v>0</v>
          </cell>
          <cell r="AI304">
            <v>2282</v>
          </cell>
          <cell r="AK304">
            <v>0</v>
          </cell>
          <cell r="AM304">
            <v>344</v>
          </cell>
          <cell r="AN304">
            <v>1</v>
          </cell>
          <cell r="AO304">
            <v>393216</v>
          </cell>
          <cell r="AQ304">
            <v>0</v>
          </cell>
          <cell r="AR304">
            <v>0</v>
          </cell>
          <cell r="AS304" t="str">
            <v>Ы</v>
          </cell>
          <cell r="AT304" t="str">
            <v>Ы</v>
          </cell>
          <cell r="AU304">
            <v>0</v>
          </cell>
          <cell r="AV304">
            <v>0</v>
          </cell>
          <cell r="AW304">
            <v>23</v>
          </cell>
          <cell r="AX304">
            <v>1</v>
          </cell>
          <cell r="AY304">
            <v>0</v>
          </cell>
          <cell r="AZ304">
            <v>0</v>
          </cell>
          <cell r="BA304">
            <v>0</v>
          </cell>
          <cell r="BB304">
            <v>0</v>
          </cell>
          <cell r="BC304">
            <v>38828</v>
          </cell>
        </row>
        <row r="305">
          <cell r="A305">
            <v>2006</v>
          </cell>
          <cell r="B305">
            <v>3</v>
          </cell>
          <cell r="C305">
            <v>188</v>
          </cell>
          <cell r="D305">
            <v>21</v>
          </cell>
          <cell r="E305">
            <v>792030</v>
          </cell>
          <cell r="F305">
            <v>0</v>
          </cell>
          <cell r="G305" t="str">
            <v>Затраты по ШПЗ (неосновные)</v>
          </cell>
          <cell r="H305">
            <v>2030</v>
          </cell>
          <cell r="I305">
            <v>7920</v>
          </cell>
          <cell r="J305">
            <v>34.36</v>
          </cell>
          <cell r="K305">
            <v>1</v>
          </cell>
          <cell r="L305">
            <v>0</v>
          </cell>
          <cell r="M305">
            <v>0</v>
          </cell>
          <cell r="N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42</v>
          </cell>
          <cell r="V305">
            <v>0</v>
          </cell>
          <cell r="W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42</v>
          </cell>
          <cell r="AE305">
            <v>430000</v>
          </cell>
          <cell r="AF305">
            <v>0</v>
          </cell>
          <cell r="AI305">
            <v>2282</v>
          </cell>
          <cell r="AK305">
            <v>0</v>
          </cell>
          <cell r="AM305">
            <v>345</v>
          </cell>
          <cell r="AN305">
            <v>1</v>
          </cell>
          <cell r="AO305">
            <v>393216</v>
          </cell>
          <cell r="AQ305">
            <v>0</v>
          </cell>
          <cell r="AR305">
            <v>0</v>
          </cell>
          <cell r="AS305" t="str">
            <v>Ы</v>
          </cell>
          <cell r="AT305" t="str">
            <v>Ы</v>
          </cell>
          <cell r="AU305">
            <v>0</v>
          </cell>
          <cell r="AV305">
            <v>0</v>
          </cell>
          <cell r="AW305">
            <v>23</v>
          </cell>
          <cell r="AX305">
            <v>1</v>
          </cell>
          <cell r="AY305">
            <v>0</v>
          </cell>
          <cell r="AZ305">
            <v>0</v>
          </cell>
          <cell r="BA305">
            <v>0</v>
          </cell>
          <cell r="BB305">
            <v>0</v>
          </cell>
          <cell r="BC305">
            <v>38828</v>
          </cell>
        </row>
        <row r="306">
          <cell r="A306">
            <v>2006</v>
          </cell>
          <cell r="B306">
            <v>3</v>
          </cell>
          <cell r="C306">
            <v>189</v>
          </cell>
          <cell r="D306">
            <v>21</v>
          </cell>
          <cell r="E306">
            <v>792030</v>
          </cell>
          <cell r="F306">
            <v>0</v>
          </cell>
          <cell r="G306" t="str">
            <v>Затраты по ШПЗ (неосновные)</v>
          </cell>
          <cell r="H306">
            <v>2030</v>
          </cell>
          <cell r="I306">
            <v>7920</v>
          </cell>
          <cell r="J306">
            <v>14.04</v>
          </cell>
          <cell r="K306">
            <v>1</v>
          </cell>
          <cell r="L306">
            <v>0</v>
          </cell>
          <cell r="M306">
            <v>0</v>
          </cell>
          <cell r="N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42</v>
          </cell>
          <cell r="V306">
            <v>0</v>
          </cell>
          <cell r="W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42</v>
          </cell>
          <cell r="AE306">
            <v>450000</v>
          </cell>
          <cell r="AF306">
            <v>0</v>
          </cell>
          <cell r="AI306">
            <v>2282</v>
          </cell>
          <cell r="AK306">
            <v>0</v>
          </cell>
          <cell r="AM306">
            <v>346</v>
          </cell>
          <cell r="AN306">
            <v>1</v>
          </cell>
          <cell r="AO306">
            <v>393216</v>
          </cell>
          <cell r="AQ306">
            <v>0</v>
          </cell>
          <cell r="AR306">
            <v>0</v>
          </cell>
          <cell r="AS306" t="str">
            <v>Ы</v>
          </cell>
          <cell r="AT306" t="str">
            <v>Ы</v>
          </cell>
          <cell r="AU306">
            <v>0</v>
          </cell>
          <cell r="AV306">
            <v>0</v>
          </cell>
          <cell r="AW306">
            <v>23</v>
          </cell>
          <cell r="AX306">
            <v>1</v>
          </cell>
          <cell r="AY306">
            <v>0</v>
          </cell>
          <cell r="AZ306">
            <v>0</v>
          </cell>
          <cell r="BA306">
            <v>0</v>
          </cell>
          <cell r="BB306">
            <v>0</v>
          </cell>
          <cell r="BC306">
            <v>38828</v>
          </cell>
        </row>
        <row r="307">
          <cell r="A307">
            <v>2006</v>
          </cell>
          <cell r="B307">
            <v>3</v>
          </cell>
          <cell r="C307">
            <v>190</v>
          </cell>
          <cell r="D307">
            <v>21</v>
          </cell>
          <cell r="E307">
            <v>792030</v>
          </cell>
          <cell r="F307">
            <v>0</v>
          </cell>
          <cell r="G307" t="str">
            <v>Затраты по ШПЗ (неосновные)</v>
          </cell>
          <cell r="H307">
            <v>2030</v>
          </cell>
          <cell r="I307">
            <v>7920</v>
          </cell>
          <cell r="J307">
            <v>4.45</v>
          </cell>
          <cell r="K307">
            <v>1</v>
          </cell>
          <cell r="L307">
            <v>0</v>
          </cell>
          <cell r="M307">
            <v>0</v>
          </cell>
          <cell r="N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42</v>
          </cell>
          <cell r="V307">
            <v>0</v>
          </cell>
          <cell r="W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42</v>
          </cell>
          <cell r="AE307">
            <v>460000</v>
          </cell>
          <cell r="AF307">
            <v>0</v>
          </cell>
          <cell r="AI307">
            <v>2282</v>
          </cell>
          <cell r="AK307">
            <v>0</v>
          </cell>
          <cell r="AM307">
            <v>347</v>
          </cell>
          <cell r="AN307">
            <v>1</v>
          </cell>
          <cell r="AO307">
            <v>393216</v>
          </cell>
          <cell r="AQ307">
            <v>0</v>
          </cell>
          <cell r="AR307">
            <v>0</v>
          </cell>
          <cell r="AS307" t="str">
            <v>Ы</v>
          </cell>
          <cell r="AT307" t="str">
            <v>Ы</v>
          </cell>
          <cell r="AU307">
            <v>0</v>
          </cell>
          <cell r="AV307">
            <v>0</v>
          </cell>
          <cell r="AW307">
            <v>23</v>
          </cell>
          <cell r="AX307">
            <v>1</v>
          </cell>
          <cell r="AY307">
            <v>0</v>
          </cell>
          <cell r="AZ307">
            <v>0</v>
          </cell>
          <cell r="BA307">
            <v>0</v>
          </cell>
          <cell r="BB307">
            <v>0</v>
          </cell>
          <cell r="BC307">
            <v>38828</v>
          </cell>
        </row>
        <row r="308">
          <cell r="A308">
            <v>2006</v>
          </cell>
          <cell r="B308">
            <v>3</v>
          </cell>
          <cell r="C308">
            <v>191</v>
          </cell>
          <cell r="D308">
            <v>21</v>
          </cell>
          <cell r="E308">
            <v>792030</v>
          </cell>
          <cell r="F308">
            <v>0</v>
          </cell>
          <cell r="G308" t="str">
            <v>Затраты по ШПЗ (неосновные)</v>
          </cell>
          <cell r="H308">
            <v>2030</v>
          </cell>
          <cell r="I308">
            <v>7920</v>
          </cell>
          <cell r="J308">
            <v>0.13</v>
          </cell>
          <cell r="K308">
            <v>1</v>
          </cell>
          <cell r="L308">
            <v>0</v>
          </cell>
          <cell r="M308">
            <v>0</v>
          </cell>
          <cell r="N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42</v>
          </cell>
          <cell r="V308">
            <v>0</v>
          </cell>
          <cell r="W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42</v>
          </cell>
          <cell r="AE308">
            <v>465000</v>
          </cell>
          <cell r="AF308">
            <v>0</v>
          </cell>
          <cell r="AI308">
            <v>2282</v>
          </cell>
          <cell r="AK308">
            <v>0</v>
          </cell>
          <cell r="AM308">
            <v>348</v>
          </cell>
          <cell r="AN308">
            <v>1</v>
          </cell>
          <cell r="AO308">
            <v>393216</v>
          </cell>
          <cell r="AQ308">
            <v>0</v>
          </cell>
          <cell r="AR308">
            <v>0</v>
          </cell>
          <cell r="AS308" t="str">
            <v>Ы</v>
          </cell>
          <cell r="AT308" t="str">
            <v>Ы</v>
          </cell>
          <cell r="AU308">
            <v>0</v>
          </cell>
          <cell r="AV308">
            <v>0</v>
          </cell>
          <cell r="AW308">
            <v>23</v>
          </cell>
          <cell r="AX308">
            <v>1</v>
          </cell>
          <cell r="AY308">
            <v>0</v>
          </cell>
          <cell r="AZ308">
            <v>0</v>
          </cell>
          <cell r="BA308">
            <v>0</v>
          </cell>
          <cell r="BB308">
            <v>0</v>
          </cell>
          <cell r="BC308">
            <v>38828</v>
          </cell>
        </row>
        <row r="309">
          <cell r="A309">
            <v>2006</v>
          </cell>
          <cell r="B309">
            <v>3</v>
          </cell>
          <cell r="C309">
            <v>192</v>
          </cell>
          <cell r="D309">
            <v>21</v>
          </cell>
          <cell r="E309">
            <v>792030</v>
          </cell>
          <cell r="F309">
            <v>0</v>
          </cell>
          <cell r="G309" t="str">
            <v>Затраты по ШПЗ (неосновные)</v>
          </cell>
          <cell r="H309">
            <v>2030</v>
          </cell>
          <cell r="I309">
            <v>7920</v>
          </cell>
          <cell r="J309">
            <v>5.61</v>
          </cell>
          <cell r="K309">
            <v>1</v>
          </cell>
          <cell r="L309">
            <v>0</v>
          </cell>
          <cell r="M309">
            <v>0</v>
          </cell>
          <cell r="N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42</v>
          </cell>
          <cell r="V309">
            <v>0</v>
          </cell>
          <cell r="W309">
            <v>0</v>
          </cell>
          <cell r="AA309">
            <v>0</v>
          </cell>
          <cell r="AB309">
            <v>0</v>
          </cell>
          <cell r="AC309">
            <v>0</v>
          </cell>
          <cell r="AD309">
            <v>42</v>
          </cell>
          <cell r="AE309">
            <v>501103</v>
          </cell>
          <cell r="AF309">
            <v>0</v>
          </cell>
          <cell r="AI309">
            <v>2282</v>
          </cell>
          <cell r="AK309">
            <v>0</v>
          </cell>
          <cell r="AM309">
            <v>349</v>
          </cell>
          <cell r="AN309">
            <v>1</v>
          </cell>
          <cell r="AO309">
            <v>393216</v>
          </cell>
          <cell r="AQ309">
            <v>0</v>
          </cell>
          <cell r="AR309">
            <v>0</v>
          </cell>
          <cell r="AS309" t="str">
            <v>Ы</v>
          </cell>
          <cell r="AT309" t="str">
            <v>Ы</v>
          </cell>
          <cell r="AU309">
            <v>0</v>
          </cell>
          <cell r="AV309">
            <v>0</v>
          </cell>
          <cell r="AW309">
            <v>23</v>
          </cell>
          <cell r="AX309">
            <v>1</v>
          </cell>
          <cell r="AY309">
            <v>0</v>
          </cell>
          <cell r="AZ309">
            <v>0</v>
          </cell>
          <cell r="BA309">
            <v>0</v>
          </cell>
          <cell r="BB309">
            <v>0</v>
          </cell>
          <cell r="BC309">
            <v>38828</v>
          </cell>
        </row>
        <row r="310">
          <cell r="A310">
            <v>2006</v>
          </cell>
          <cell r="B310">
            <v>3</v>
          </cell>
          <cell r="C310">
            <v>193</v>
          </cell>
          <cell r="D310">
            <v>21</v>
          </cell>
          <cell r="E310">
            <v>792030</v>
          </cell>
          <cell r="F310">
            <v>0</v>
          </cell>
          <cell r="G310" t="str">
            <v>Затраты по ШПЗ (неосновные)</v>
          </cell>
          <cell r="H310">
            <v>2030</v>
          </cell>
          <cell r="I310">
            <v>7920</v>
          </cell>
          <cell r="J310">
            <v>15.69</v>
          </cell>
          <cell r="K310">
            <v>1</v>
          </cell>
          <cell r="L310">
            <v>0</v>
          </cell>
          <cell r="M310">
            <v>0</v>
          </cell>
          <cell r="N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42</v>
          </cell>
          <cell r="V310">
            <v>0</v>
          </cell>
          <cell r="W310">
            <v>0</v>
          </cell>
          <cell r="AA310">
            <v>0</v>
          </cell>
          <cell r="AB310">
            <v>0</v>
          </cell>
          <cell r="AC310">
            <v>0</v>
          </cell>
          <cell r="AD310">
            <v>42</v>
          </cell>
          <cell r="AE310">
            <v>501106</v>
          </cell>
          <cell r="AF310">
            <v>0</v>
          </cell>
          <cell r="AI310">
            <v>2282</v>
          </cell>
          <cell r="AK310">
            <v>0</v>
          </cell>
          <cell r="AM310">
            <v>350</v>
          </cell>
          <cell r="AN310">
            <v>1</v>
          </cell>
          <cell r="AO310">
            <v>393216</v>
          </cell>
          <cell r="AQ310">
            <v>0</v>
          </cell>
          <cell r="AR310">
            <v>0</v>
          </cell>
          <cell r="AS310" t="str">
            <v>Ы</v>
          </cell>
          <cell r="AT310" t="str">
            <v>Ы</v>
          </cell>
          <cell r="AU310">
            <v>0</v>
          </cell>
          <cell r="AV310">
            <v>0</v>
          </cell>
          <cell r="AW310">
            <v>23</v>
          </cell>
          <cell r="AX310">
            <v>1</v>
          </cell>
          <cell r="AY310">
            <v>0</v>
          </cell>
          <cell r="AZ310">
            <v>0</v>
          </cell>
          <cell r="BA310">
            <v>0</v>
          </cell>
          <cell r="BB310">
            <v>0</v>
          </cell>
          <cell r="BC310">
            <v>38828</v>
          </cell>
        </row>
        <row r="311">
          <cell r="A311">
            <v>2006</v>
          </cell>
          <cell r="B311">
            <v>3</v>
          </cell>
          <cell r="C311">
            <v>194</v>
          </cell>
          <cell r="D311">
            <v>21</v>
          </cell>
          <cell r="E311">
            <v>792030</v>
          </cell>
          <cell r="F311">
            <v>0</v>
          </cell>
          <cell r="G311" t="str">
            <v>Затраты по ШПЗ (неосновные)</v>
          </cell>
          <cell r="H311">
            <v>2030</v>
          </cell>
          <cell r="I311">
            <v>7920</v>
          </cell>
          <cell r="J311">
            <v>137.29</v>
          </cell>
          <cell r="K311">
            <v>1</v>
          </cell>
          <cell r="L311">
            <v>0</v>
          </cell>
          <cell r="M311">
            <v>0</v>
          </cell>
          <cell r="N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42</v>
          </cell>
          <cell r="V311">
            <v>0</v>
          </cell>
          <cell r="W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42</v>
          </cell>
          <cell r="AE311">
            <v>502100</v>
          </cell>
          <cell r="AF311">
            <v>0</v>
          </cell>
          <cell r="AI311">
            <v>2282</v>
          </cell>
          <cell r="AK311">
            <v>0</v>
          </cell>
          <cell r="AM311">
            <v>351</v>
          </cell>
          <cell r="AN311">
            <v>1</v>
          </cell>
          <cell r="AO311">
            <v>393216</v>
          </cell>
          <cell r="AQ311">
            <v>0</v>
          </cell>
          <cell r="AR311">
            <v>0</v>
          </cell>
          <cell r="AS311" t="str">
            <v>Ы</v>
          </cell>
          <cell r="AT311" t="str">
            <v>Ы</v>
          </cell>
          <cell r="AU311">
            <v>0</v>
          </cell>
          <cell r="AV311">
            <v>0</v>
          </cell>
          <cell r="AW311">
            <v>23</v>
          </cell>
          <cell r="AX311">
            <v>1</v>
          </cell>
          <cell r="AY311">
            <v>0</v>
          </cell>
          <cell r="AZ311">
            <v>0</v>
          </cell>
          <cell r="BA311">
            <v>0</v>
          </cell>
          <cell r="BB311">
            <v>0</v>
          </cell>
          <cell r="BC311">
            <v>38828</v>
          </cell>
        </row>
        <row r="312">
          <cell r="A312">
            <v>2006</v>
          </cell>
          <cell r="B312">
            <v>3</v>
          </cell>
          <cell r="C312">
            <v>195</v>
          </cell>
          <cell r="D312">
            <v>21</v>
          </cell>
          <cell r="E312">
            <v>792030</v>
          </cell>
          <cell r="F312">
            <v>0</v>
          </cell>
          <cell r="G312" t="str">
            <v>Затраты по ШПЗ (неосновные)</v>
          </cell>
          <cell r="H312">
            <v>2030</v>
          </cell>
          <cell r="I312">
            <v>7920</v>
          </cell>
          <cell r="J312">
            <v>2.96</v>
          </cell>
          <cell r="K312">
            <v>1</v>
          </cell>
          <cell r="L312">
            <v>0</v>
          </cell>
          <cell r="M312">
            <v>0</v>
          </cell>
          <cell r="N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42</v>
          </cell>
          <cell r="V312">
            <v>0</v>
          </cell>
          <cell r="W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42</v>
          </cell>
          <cell r="AE312">
            <v>503000</v>
          </cell>
          <cell r="AF312">
            <v>0</v>
          </cell>
          <cell r="AI312">
            <v>2282</v>
          </cell>
          <cell r="AK312">
            <v>0</v>
          </cell>
          <cell r="AM312">
            <v>352</v>
          </cell>
          <cell r="AN312">
            <v>1</v>
          </cell>
          <cell r="AO312">
            <v>393216</v>
          </cell>
          <cell r="AQ312">
            <v>0</v>
          </cell>
          <cell r="AR312">
            <v>0</v>
          </cell>
          <cell r="AS312" t="str">
            <v>Ы</v>
          </cell>
          <cell r="AT312" t="str">
            <v>Ы</v>
          </cell>
          <cell r="AU312">
            <v>0</v>
          </cell>
          <cell r="AV312">
            <v>0</v>
          </cell>
          <cell r="AW312">
            <v>23</v>
          </cell>
          <cell r="AX312">
            <v>1</v>
          </cell>
          <cell r="AY312">
            <v>0</v>
          </cell>
          <cell r="AZ312">
            <v>0</v>
          </cell>
          <cell r="BA312">
            <v>0</v>
          </cell>
          <cell r="BB312">
            <v>0</v>
          </cell>
          <cell r="BC312">
            <v>38828</v>
          </cell>
        </row>
        <row r="313">
          <cell r="A313">
            <v>2006</v>
          </cell>
          <cell r="B313">
            <v>3</v>
          </cell>
          <cell r="C313">
            <v>196</v>
          </cell>
          <cell r="D313">
            <v>21</v>
          </cell>
          <cell r="E313">
            <v>792030</v>
          </cell>
          <cell r="F313">
            <v>0</v>
          </cell>
          <cell r="G313" t="str">
            <v>Затраты по ШПЗ (неосновные)</v>
          </cell>
          <cell r="H313">
            <v>2030</v>
          </cell>
          <cell r="I313">
            <v>7920</v>
          </cell>
          <cell r="J313">
            <v>7.31</v>
          </cell>
          <cell r="K313">
            <v>1</v>
          </cell>
          <cell r="L313">
            <v>0</v>
          </cell>
          <cell r="M313">
            <v>0</v>
          </cell>
          <cell r="N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42</v>
          </cell>
          <cell r="V313">
            <v>0</v>
          </cell>
          <cell r="W313">
            <v>0</v>
          </cell>
          <cell r="AA313">
            <v>0</v>
          </cell>
          <cell r="AB313">
            <v>0</v>
          </cell>
          <cell r="AC313">
            <v>0</v>
          </cell>
          <cell r="AD313">
            <v>42</v>
          </cell>
          <cell r="AE313">
            <v>504900</v>
          </cell>
          <cell r="AF313">
            <v>0</v>
          </cell>
          <cell r="AI313">
            <v>2282</v>
          </cell>
          <cell r="AK313">
            <v>0</v>
          </cell>
          <cell r="AM313">
            <v>353</v>
          </cell>
          <cell r="AN313">
            <v>1</v>
          </cell>
          <cell r="AO313">
            <v>393216</v>
          </cell>
          <cell r="AQ313">
            <v>0</v>
          </cell>
          <cell r="AR313">
            <v>0</v>
          </cell>
          <cell r="AS313" t="str">
            <v>Ы</v>
          </cell>
          <cell r="AT313" t="str">
            <v>Ы</v>
          </cell>
          <cell r="AU313">
            <v>0</v>
          </cell>
          <cell r="AV313">
            <v>0</v>
          </cell>
          <cell r="AW313">
            <v>23</v>
          </cell>
          <cell r="AX313">
            <v>1</v>
          </cell>
          <cell r="AY313">
            <v>0</v>
          </cell>
          <cell r="AZ313">
            <v>0</v>
          </cell>
          <cell r="BA313">
            <v>0</v>
          </cell>
          <cell r="BB313">
            <v>0</v>
          </cell>
          <cell r="BC313">
            <v>38828</v>
          </cell>
        </row>
        <row r="314">
          <cell r="A314">
            <v>2006</v>
          </cell>
          <cell r="B314">
            <v>3</v>
          </cell>
          <cell r="C314">
            <v>197</v>
          </cell>
          <cell r="D314">
            <v>21</v>
          </cell>
          <cell r="E314">
            <v>792030</v>
          </cell>
          <cell r="F314">
            <v>0</v>
          </cell>
          <cell r="G314" t="str">
            <v>Затраты по ШПЗ (неосновные)</v>
          </cell>
          <cell r="H314">
            <v>2030</v>
          </cell>
          <cell r="I314">
            <v>7920</v>
          </cell>
          <cell r="J314">
            <v>16.5</v>
          </cell>
          <cell r="K314">
            <v>1</v>
          </cell>
          <cell r="L314">
            <v>0</v>
          </cell>
          <cell r="M314">
            <v>0</v>
          </cell>
          <cell r="N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42</v>
          </cell>
          <cell r="V314">
            <v>0</v>
          </cell>
          <cell r="W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42</v>
          </cell>
          <cell r="AE314">
            <v>505100</v>
          </cell>
          <cell r="AF314">
            <v>0</v>
          </cell>
          <cell r="AI314">
            <v>2282</v>
          </cell>
          <cell r="AK314">
            <v>0</v>
          </cell>
          <cell r="AM314">
            <v>354</v>
          </cell>
          <cell r="AN314">
            <v>1</v>
          </cell>
          <cell r="AO314">
            <v>393216</v>
          </cell>
          <cell r="AQ314">
            <v>0</v>
          </cell>
          <cell r="AR314">
            <v>0</v>
          </cell>
          <cell r="AS314" t="str">
            <v>Ы</v>
          </cell>
          <cell r="AT314" t="str">
            <v>Ы</v>
          </cell>
          <cell r="AU314">
            <v>0</v>
          </cell>
          <cell r="AV314">
            <v>0</v>
          </cell>
          <cell r="AW314">
            <v>23</v>
          </cell>
          <cell r="AX314">
            <v>1</v>
          </cell>
          <cell r="AY314">
            <v>0</v>
          </cell>
          <cell r="AZ314">
            <v>0</v>
          </cell>
          <cell r="BA314">
            <v>0</v>
          </cell>
          <cell r="BB314">
            <v>0</v>
          </cell>
          <cell r="BC314">
            <v>38828</v>
          </cell>
        </row>
        <row r="315">
          <cell r="A315">
            <v>2006</v>
          </cell>
          <cell r="B315">
            <v>3</v>
          </cell>
          <cell r="C315">
            <v>198</v>
          </cell>
          <cell r="D315">
            <v>21</v>
          </cell>
          <cell r="E315">
            <v>792030</v>
          </cell>
          <cell r="F315">
            <v>0</v>
          </cell>
          <cell r="G315" t="str">
            <v>Затраты по ШПЗ (неосновные)</v>
          </cell>
          <cell r="H315">
            <v>2030</v>
          </cell>
          <cell r="I315">
            <v>7920</v>
          </cell>
          <cell r="J315">
            <v>17.14</v>
          </cell>
          <cell r="K315">
            <v>1</v>
          </cell>
          <cell r="L315">
            <v>0</v>
          </cell>
          <cell r="M315">
            <v>0</v>
          </cell>
          <cell r="N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42</v>
          </cell>
          <cell r="V315">
            <v>0</v>
          </cell>
          <cell r="W315">
            <v>0</v>
          </cell>
          <cell r="AA315">
            <v>0</v>
          </cell>
          <cell r="AB315">
            <v>0</v>
          </cell>
          <cell r="AC315">
            <v>0</v>
          </cell>
          <cell r="AD315">
            <v>42</v>
          </cell>
          <cell r="AE315">
            <v>505200</v>
          </cell>
          <cell r="AF315">
            <v>0</v>
          </cell>
          <cell r="AI315">
            <v>2282</v>
          </cell>
          <cell r="AK315">
            <v>0</v>
          </cell>
          <cell r="AM315">
            <v>355</v>
          </cell>
          <cell r="AN315">
            <v>1</v>
          </cell>
          <cell r="AO315">
            <v>393216</v>
          </cell>
          <cell r="AQ315">
            <v>0</v>
          </cell>
          <cell r="AR315">
            <v>0</v>
          </cell>
          <cell r="AS315" t="str">
            <v>Ы</v>
          </cell>
          <cell r="AT315" t="str">
            <v>Ы</v>
          </cell>
          <cell r="AU315">
            <v>0</v>
          </cell>
          <cell r="AV315">
            <v>0</v>
          </cell>
          <cell r="AW315">
            <v>23</v>
          </cell>
          <cell r="AX315">
            <v>1</v>
          </cell>
          <cell r="AY315">
            <v>0</v>
          </cell>
          <cell r="AZ315">
            <v>0</v>
          </cell>
          <cell r="BA315">
            <v>0</v>
          </cell>
          <cell r="BB315">
            <v>0</v>
          </cell>
          <cell r="BC315">
            <v>38828</v>
          </cell>
        </row>
        <row r="316">
          <cell r="A316">
            <v>2006</v>
          </cell>
          <cell r="B316">
            <v>3</v>
          </cell>
          <cell r="C316">
            <v>199</v>
          </cell>
          <cell r="D316">
            <v>21</v>
          </cell>
          <cell r="E316">
            <v>792030</v>
          </cell>
          <cell r="F316">
            <v>0</v>
          </cell>
          <cell r="G316" t="str">
            <v>Затраты по ШПЗ (неосновные)</v>
          </cell>
          <cell r="H316">
            <v>2030</v>
          </cell>
          <cell r="I316">
            <v>7920</v>
          </cell>
          <cell r="J316">
            <v>0.92</v>
          </cell>
          <cell r="K316">
            <v>1</v>
          </cell>
          <cell r="L316">
            <v>0</v>
          </cell>
          <cell r="M316">
            <v>0</v>
          </cell>
          <cell r="N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42</v>
          </cell>
          <cell r="V316">
            <v>0</v>
          </cell>
          <cell r="W316">
            <v>0</v>
          </cell>
          <cell r="AA316">
            <v>0</v>
          </cell>
          <cell r="AB316">
            <v>0</v>
          </cell>
          <cell r="AC316">
            <v>0</v>
          </cell>
          <cell r="AD316">
            <v>42</v>
          </cell>
          <cell r="AE316">
            <v>506200</v>
          </cell>
          <cell r="AF316">
            <v>0</v>
          </cell>
          <cell r="AI316">
            <v>2282</v>
          </cell>
          <cell r="AK316">
            <v>0</v>
          </cell>
          <cell r="AM316">
            <v>356</v>
          </cell>
          <cell r="AN316">
            <v>1</v>
          </cell>
          <cell r="AO316">
            <v>393216</v>
          </cell>
          <cell r="AQ316">
            <v>0</v>
          </cell>
          <cell r="AR316">
            <v>0</v>
          </cell>
          <cell r="AS316" t="str">
            <v>Ы</v>
          </cell>
          <cell r="AT316" t="str">
            <v>Ы</v>
          </cell>
          <cell r="AU316">
            <v>0</v>
          </cell>
          <cell r="AV316">
            <v>0</v>
          </cell>
          <cell r="AW316">
            <v>23</v>
          </cell>
          <cell r="AX316">
            <v>1</v>
          </cell>
          <cell r="AY316">
            <v>0</v>
          </cell>
          <cell r="AZ316">
            <v>0</v>
          </cell>
          <cell r="BA316">
            <v>0</v>
          </cell>
          <cell r="BB316">
            <v>0</v>
          </cell>
          <cell r="BC316">
            <v>38828</v>
          </cell>
        </row>
        <row r="317">
          <cell r="A317">
            <v>2006</v>
          </cell>
          <cell r="B317">
            <v>3</v>
          </cell>
          <cell r="C317">
            <v>200</v>
          </cell>
          <cell r="D317">
            <v>21</v>
          </cell>
          <cell r="E317">
            <v>792030</v>
          </cell>
          <cell r="F317">
            <v>0</v>
          </cell>
          <cell r="G317" t="str">
            <v>Затраты по ШПЗ (неосновные)</v>
          </cell>
          <cell r="H317">
            <v>2030</v>
          </cell>
          <cell r="I317">
            <v>7920</v>
          </cell>
          <cell r="J317">
            <v>0.04</v>
          </cell>
          <cell r="K317">
            <v>1</v>
          </cell>
          <cell r="L317">
            <v>0</v>
          </cell>
          <cell r="M317">
            <v>0</v>
          </cell>
          <cell r="N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42</v>
          </cell>
          <cell r="V317">
            <v>0</v>
          </cell>
          <cell r="W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42</v>
          </cell>
          <cell r="AE317">
            <v>508400</v>
          </cell>
          <cell r="AF317">
            <v>0</v>
          </cell>
          <cell r="AI317">
            <v>2282</v>
          </cell>
          <cell r="AK317">
            <v>0</v>
          </cell>
          <cell r="AM317">
            <v>357</v>
          </cell>
          <cell r="AN317">
            <v>1</v>
          </cell>
          <cell r="AO317">
            <v>393216</v>
          </cell>
          <cell r="AQ317">
            <v>0</v>
          </cell>
          <cell r="AR317">
            <v>0</v>
          </cell>
          <cell r="AS317" t="str">
            <v>Ы</v>
          </cell>
          <cell r="AT317" t="str">
            <v>Ы</v>
          </cell>
          <cell r="AU317">
            <v>0</v>
          </cell>
          <cell r="AV317">
            <v>0</v>
          </cell>
          <cell r="AW317">
            <v>23</v>
          </cell>
          <cell r="AX317">
            <v>1</v>
          </cell>
          <cell r="AY317">
            <v>0</v>
          </cell>
          <cell r="AZ317">
            <v>0</v>
          </cell>
          <cell r="BA317">
            <v>0</v>
          </cell>
          <cell r="BB317">
            <v>0</v>
          </cell>
          <cell r="BC317">
            <v>38828</v>
          </cell>
        </row>
        <row r="318">
          <cell r="A318">
            <v>2006</v>
          </cell>
          <cell r="B318">
            <v>3</v>
          </cell>
          <cell r="C318">
            <v>201</v>
          </cell>
          <cell r="D318">
            <v>21</v>
          </cell>
          <cell r="E318">
            <v>792030</v>
          </cell>
          <cell r="F318">
            <v>0</v>
          </cell>
          <cell r="G318" t="str">
            <v>Затраты по ШПЗ (неосновные)</v>
          </cell>
          <cell r="H318">
            <v>2030</v>
          </cell>
          <cell r="I318">
            <v>7920</v>
          </cell>
          <cell r="J318">
            <v>0.67</v>
          </cell>
          <cell r="K318">
            <v>1</v>
          </cell>
          <cell r="L318">
            <v>0</v>
          </cell>
          <cell r="M318">
            <v>0</v>
          </cell>
          <cell r="N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42</v>
          </cell>
          <cell r="V318">
            <v>0</v>
          </cell>
          <cell r="W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42</v>
          </cell>
          <cell r="AE318">
            <v>508700</v>
          </cell>
          <cell r="AF318">
            <v>0</v>
          </cell>
          <cell r="AI318">
            <v>2282</v>
          </cell>
          <cell r="AK318">
            <v>0</v>
          </cell>
          <cell r="AM318">
            <v>358</v>
          </cell>
          <cell r="AN318">
            <v>1</v>
          </cell>
          <cell r="AO318">
            <v>393216</v>
          </cell>
          <cell r="AQ318">
            <v>0</v>
          </cell>
          <cell r="AR318">
            <v>0</v>
          </cell>
          <cell r="AS318" t="str">
            <v>Ы</v>
          </cell>
          <cell r="AT318" t="str">
            <v>Ы</v>
          </cell>
          <cell r="AU318">
            <v>0</v>
          </cell>
          <cell r="AV318">
            <v>0</v>
          </cell>
          <cell r="AW318">
            <v>23</v>
          </cell>
          <cell r="AX318">
            <v>1</v>
          </cell>
          <cell r="AY318">
            <v>0</v>
          </cell>
          <cell r="AZ318">
            <v>0</v>
          </cell>
          <cell r="BA318">
            <v>0</v>
          </cell>
          <cell r="BB318">
            <v>0</v>
          </cell>
          <cell r="BC318">
            <v>38828</v>
          </cell>
        </row>
        <row r="319">
          <cell r="A319">
            <v>2006</v>
          </cell>
          <cell r="B319">
            <v>3</v>
          </cell>
          <cell r="C319">
            <v>202</v>
          </cell>
          <cell r="D319">
            <v>21</v>
          </cell>
          <cell r="E319">
            <v>792030</v>
          </cell>
          <cell r="F319">
            <v>0</v>
          </cell>
          <cell r="G319" t="str">
            <v>Затраты по ШПЗ (неосновные)</v>
          </cell>
          <cell r="H319">
            <v>2030</v>
          </cell>
          <cell r="I319">
            <v>7920</v>
          </cell>
          <cell r="J319">
            <v>123.84</v>
          </cell>
          <cell r="K319">
            <v>1</v>
          </cell>
          <cell r="L319">
            <v>0</v>
          </cell>
          <cell r="M319">
            <v>0</v>
          </cell>
          <cell r="N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42</v>
          </cell>
          <cell r="V319">
            <v>0</v>
          </cell>
          <cell r="W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42</v>
          </cell>
          <cell r="AE319">
            <v>510100</v>
          </cell>
          <cell r="AF319">
            <v>0</v>
          </cell>
          <cell r="AI319">
            <v>2282</v>
          </cell>
          <cell r="AK319">
            <v>0</v>
          </cell>
          <cell r="AM319">
            <v>359</v>
          </cell>
          <cell r="AN319">
            <v>1</v>
          </cell>
          <cell r="AO319">
            <v>393216</v>
          </cell>
          <cell r="AQ319">
            <v>0</v>
          </cell>
          <cell r="AR319">
            <v>0</v>
          </cell>
          <cell r="AS319" t="str">
            <v>Ы</v>
          </cell>
          <cell r="AT319" t="str">
            <v>Ы</v>
          </cell>
          <cell r="AU319">
            <v>0</v>
          </cell>
          <cell r="AV319">
            <v>0</v>
          </cell>
          <cell r="AW319">
            <v>23</v>
          </cell>
          <cell r="AX319">
            <v>1</v>
          </cell>
          <cell r="AY319">
            <v>0</v>
          </cell>
          <cell r="AZ319">
            <v>0</v>
          </cell>
          <cell r="BA319">
            <v>0</v>
          </cell>
          <cell r="BB319">
            <v>0</v>
          </cell>
          <cell r="BC319">
            <v>38828</v>
          </cell>
        </row>
        <row r="320">
          <cell r="A320">
            <v>2006</v>
          </cell>
          <cell r="B320">
            <v>3</v>
          </cell>
          <cell r="C320">
            <v>203</v>
          </cell>
          <cell r="D320">
            <v>21</v>
          </cell>
          <cell r="E320">
            <v>792030</v>
          </cell>
          <cell r="F320">
            <v>0</v>
          </cell>
          <cell r="G320" t="str">
            <v>Затраты по ШПЗ (неосновные)</v>
          </cell>
          <cell r="H320">
            <v>2030</v>
          </cell>
          <cell r="I320">
            <v>7920</v>
          </cell>
          <cell r="J320">
            <v>0.28000000000000003</v>
          </cell>
          <cell r="K320">
            <v>1</v>
          </cell>
          <cell r="L320">
            <v>0</v>
          </cell>
          <cell r="M320">
            <v>0</v>
          </cell>
          <cell r="N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42</v>
          </cell>
          <cell r="V320">
            <v>0</v>
          </cell>
          <cell r="W320">
            <v>0</v>
          </cell>
          <cell r="AA320">
            <v>0</v>
          </cell>
          <cell r="AB320">
            <v>0</v>
          </cell>
          <cell r="AC320">
            <v>0</v>
          </cell>
          <cell r="AD320">
            <v>42</v>
          </cell>
          <cell r="AE320">
            <v>510200</v>
          </cell>
          <cell r="AF320">
            <v>0</v>
          </cell>
          <cell r="AI320">
            <v>2282</v>
          </cell>
          <cell r="AK320">
            <v>0</v>
          </cell>
          <cell r="AM320">
            <v>360</v>
          </cell>
          <cell r="AN320">
            <v>1</v>
          </cell>
          <cell r="AO320">
            <v>393216</v>
          </cell>
          <cell r="AQ320">
            <v>0</v>
          </cell>
          <cell r="AR320">
            <v>0</v>
          </cell>
          <cell r="AS320" t="str">
            <v>Ы</v>
          </cell>
          <cell r="AT320" t="str">
            <v>Ы</v>
          </cell>
          <cell r="AU320">
            <v>0</v>
          </cell>
          <cell r="AV320">
            <v>0</v>
          </cell>
          <cell r="AW320">
            <v>23</v>
          </cell>
          <cell r="AX320">
            <v>1</v>
          </cell>
          <cell r="AY320">
            <v>0</v>
          </cell>
          <cell r="AZ320">
            <v>0</v>
          </cell>
          <cell r="BA320">
            <v>0</v>
          </cell>
          <cell r="BB320">
            <v>0</v>
          </cell>
          <cell r="BC320">
            <v>38828</v>
          </cell>
        </row>
        <row r="321">
          <cell r="A321">
            <v>2006</v>
          </cell>
          <cell r="B321">
            <v>3</v>
          </cell>
          <cell r="C321">
            <v>204</v>
          </cell>
          <cell r="D321">
            <v>21</v>
          </cell>
          <cell r="E321">
            <v>792030</v>
          </cell>
          <cell r="F321">
            <v>0</v>
          </cell>
          <cell r="G321" t="str">
            <v>Затраты по ШПЗ (неосновные)</v>
          </cell>
          <cell r="H321">
            <v>2030</v>
          </cell>
          <cell r="I321">
            <v>7920</v>
          </cell>
          <cell r="J321">
            <v>-35.94</v>
          </cell>
          <cell r="K321">
            <v>1</v>
          </cell>
          <cell r="L321">
            <v>0</v>
          </cell>
          <cell r="M321">
            <v>0</v>
          </cell>
          <cell r="N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42</v>
          </cell>
          <cell r="V321">
            <v>0</v>
          </cell>
          <cell r="W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42</v>
          </cell>
          <cell r="AE321">
            <v>510300</v>
          </cell>
          <cell r="AF321">
            <v>0</v>
          </cell>
          <cell r="AI321">
            <v>2282</v>
          </cell>
          <cell r="AK321">
            <v>0</v>
          </cell>
          <cell r="AM321">
            <v>361</v>
          </cell>
          <cell r="AN321">
            <v>1</v>
          </cell>
          <cell r="AO321">
            <v>393216</v>
          </cell>
          <cell r="AQ321">
            <v>0</v>
          </cell>
          <cell r="AR321">
            <v>0</v>
          </cell>
          <cell r="AS321" t="str">
            <v>Ы</v>
          </cell>
          <cell r="AT321" t="str">
            <v>Ы</v>
          </cell>
          <cell r="AU321">
            <v>0</v>
          </cell>
          <cell r="AV321">
            <v>0</v>
          </cell>
          <cell r="AW321">
            <v>23</v>
          </cell>
          <cell r="AX321">
            <v>1</v>
          </cell>
          <cell r="AY321">
            <v>0</v>
          </cell>
          <cell r="AZ321">
            <v>0</v>
          </cell>
          <cell r="BA321">
            <v>0</v>
          </cell>
          <cell r="BB321">
            <v>0</v>
          </cell>
          <cell r="BC321">
            <v>38828</v>
          </cell>
        </row>
        <row r="322">
          <cell r="A322">
            <v>2006</v>
          </cell>
          <cell r="B322">
            <v>3</v>
          </cell>
          <cell r="C322">
            <v>205</v>
          </cell>
          <cell r="D322">
            <v>21</v>
          </cell>
          <cell r="E322">
            <v>792030</v>
          </cell>
          <cell r="F322">
            <v>0</v>
          </cell>
          <cell r="G322" t="str">
            <v>Затраты по ШПЗ (неосновные)</v>
          </cell>
          <cell r="H322">
            <v>2030</v>
          </cell>
          <cell r="I322">
            <v>7920</v>
          </cell>
          <cell r="J322">
            <v>1.83</v>
          </cell>
          <cell r="K322">
            <v>1</v>
          </cell>
          <cell r="L322">
            <v>0</v>
          </cell>
          <cell r="M322">
            <v>0</v>
          </cell>
          <cell r="N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42</v>
          </cell>
          <cell r="V322">
            <v>0</v>
          </cell>
          <cell r="W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42</v>
          </cell>
          <cell r="AE322">
            <v>510400</v>
          </cell>
          <cell r="AF322">
            <v>0</v>
          </cell>
          <cell r="AI322">
            <v>2282</v>
          </cell>
          <cell r="AK322">
            <v>0</v>
          </cell>
          <cell r="AM322">
            <v>362</v>
          </cell>
          <cell r="AN322">
            <v>1</v>
          </cell>
          <cell r="AO322">
            <v>393216</v>
          </cell>
          <cell r="AQ322">
            <v>0</v>
          </cell>
          <cell r="AR322">
            <v>0</v>
          </cell>
          <cell r="AS322" t="str">
            <v>Ы</v>
          </cell>
          <cell r="AT322" t="str">
            <v>Ы</v>
          </cell>
          <cell r="AU322">
            <v>0</v>
          </cell>
          <cell r="AV322">
            <v>0</v>
          </cell>
          <cell r="AW322">
            <v>23</v>
          </cell>
          <cell r="AX322">
            <v>1</v>
          </cell>
          <cell r="AY322">
            <v>0</v>
          </cell>
          <cell r="AZ322">
            <v>0</v>
          </cell>
          <cell r="BA322">
            <v>0</v>
          </cell>
          <cell r="BB322">
            <v>0</v>
          </cell>
          <cell r="BC322">
            <v>38828</v>
          </cell>
        </row>
        <row r="323">
          <cell r="A323">
            <v>2006</v>
          </cell>
          <cell r="B323">
            <v>3</v>
          </cell>
          <cell r="C323">
            <v>206</v>
          </cell>
          <cell r="D323">
            <v>21</v>
          </cell>
          <cell r="E323">
            <v>792030</v>
          </cell>
          <cell r="F323">
            <v>0</v>
          </cell>
          <cell r="G323" t="str">
            <v>Затраты по ШПЗ (неосновные)</v>
          </cell>
          <cell r="H323">
            <v>2030</v>
          </cell>
          <cell r="I323">
            <v>7920</v>
          </cell>
          <cell r="J323">
            <v>1.31</v>
          </cell>
          <cell r="K323">
            <v>1</v>
          </cell>
          <cell r="L323">
            <v>0</v>
          </cell>
          <cell r="M323">
            <v>0</v>
          </cell>
          <cell r="N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42</v>
          </cell>
          <cell r="V323">
            <v>0</v>
          </cell>
          <cell r="W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42</v>
          </cell>
          <cell r="AE323">
            <v>510500</v>
          </cell>
          <cell r="AF323">
            <v>0</v>
          </cell>
          <cell r="AI323">
            <v>2282</v>
          </cell>
          <cell r="AK323">
            <v>0</v>
          </cell>
          <cell r="AM323">
            <v>363</v>
          </cell>
          <cell r="AN323">
            <v>1</v>
          </cell>
          <cell r="AO323">
            <v>393216</v>
          </cell>
          <cell r="AQ323">
            <v>0</v>
          </cell>
          <cell r="AR323">
            <v>0</v>
          </cell>
          <cell r="AS323" t="str">
            <v>Ы</v>
          </cell>
          <cell r="AT323" t="str">
            <v>Ы</v>
          </cell>
          <cell r="AU323">
            <v>0</v>
          </cell>
          <cell r="AV323">
            <v>0</v>
          </cell>
          <cell r="AW323">
            <v>23</v>
          </cell>
          <cell r="AX323">
            <v>1</v>
          </cell>
          <cell r="AY323">
            <v>0</v>
          </cell>
          <cell r="AZ323">
            <v>0</v>
          </cell>
          <cell r="BA323">
            <v>0</v>
          </cell>
          <cell r="BB323">
            <v>0</v>
          </cell>
          <cell r="BC323">
            <v>38828</v>
          </cell>
        </row>
        <row r="324">
          <cell r="A324">
            <v>2006</v>
          </cell>
          <cell r="B324">
            <v>3</v>
          </cell>
          <cell r="C324">
            <v>207</v>
          </cell>
          <cell r="D324">
            <v>21</v>
          </cell>
          <cell r="E324">
            <v>792030</v>
          </cell>
          <cell r="F324">
            <v>0</v>
          </cell>
          <cell r="G324" t="str">
            <v>Затраты по ШПЗ (неосновные)</v>
          </cell>
          <cell r="H324">
            <v>2030</v>
          </cell>
          <cell r="I324">
            <v>7920</v>
          </cell>
          <cell r="J324">
            <v>54.03</v>
          </cell>
          <cell r="K324">
            <v>1</v>
          </cell>
          <cell r="L324">
            <v>0</v>
          </cell>
          <cell r="M324">
            <v>0</v>
          </cell>
          <cell r="N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42</v>
          </cell>
          <cell r="V324">
            <v>0</v>
          </cell>
          <cell r="W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42</v>
          </cell>
          <cell r="AE324">
            <v>510600</v>
          </cell>
          <cell r="AF324">
            <v>0</v>
          </cell>
          <cell r="AI324">
            <v>2282</v>
          </cell>
          <cell r="AK324">
            <v>0</v>
          </cell>
          <cell r="AM324">
            <v>364</v>
          </cell>
          <cell r="AN324">
            <v>1</v>
          </cell>
          <cell r="AO324">
            <v>393216</v>
          </cell>
          <cell r="AQ324">
            <v>0</v>
          </cell>
          <cell r="AR324">
            <v>0</v>
          </cell>
          <cell r="AS324" t="str">
            <v>Ы</v>
          </cell>
          <cell r="AT324" t="str">
            <v>Ы</v>
          </cell>
          <cell r="AU324">
            <v>0</v>
          </cell>
          <cell r="AV324">
            <v>0</v>
          </cell>
          <cell r="AW324">
            <v>23</v>
          </cell>
          <cell r="AX324">
            <v>1</v>
          </cell>
          <cell r="AY324">
            <v>0</v>
          </cell>
          <cell r="AZ324">
            <v>0</v>
          </cell>
          <cell r="BA324">
            <v>0</v>
          </cell>
          <cell r="BB324">
            <v>0</v>
          </cell>
          <cell r="BC324">
            <v>38828</v>
          </cell>
        </row>
        <row r="325">
          <cell r="A325">
            <v>2006</v>
          </cell>
          <cell r="B325">
            <v>3</v>
          </cell>
          <cell r="C325">
            <v>208</v>
          </cell>
          <cell r="D325">
            <v>21</v>
          </cell>
          <cell r="E325">
            <v>792030</v>
          </cell>
          <cell r="F325">
            <v>0</v>
          </cell>
          <cell r="G325" t="str">
            <v>Затраты по ШПЗ (неосновные)</v>
          </cell>
          <cell r="H325">
            <v>2030</v>
          </cell>
          <cell r="I325">
            <v>7920</v>
          </cell>
          <cell r="J325">
            <v>0.47</v>
          </cell>
          <cell r="K325">
            <v>1</v>
          </cell>
          <cell r="L325">
            <v>0</v>
          </cell>
          <cell r="M325">
            <v>0</v>
          </cell>
          <cell r="N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42</v>
          </cell>
          <cell r="V325">
            <v>0</v>
          </cell>
          <cell r="W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42</v>
          </cell>
          <cell r="AE325">
            <v>510630</v>
          </cell>
          <cell r="AF325">
            <v>0</v>
          </cell>
          <cell r="AI325">
            <v>2282</v>
          </cell>
          <cell r="AK325">
            <v>0</v>
          </cell>
          <cell r="AM325">
            <v>365</v>
          </cell>
          <cell r="AN325">
            <v>1</v>
          </cell>
          <cell r="AO325">
            <v>393216</v>
          </cell>
          <cell r="AQ325">
            <v>0</v>
          </cell>
          <cell r="AR325">
            <v>0</v>
          </cell>
          <cell r="AS325" t="str">
            <v>Ы</v>
          </cell>
          <cell r="AT325" t="str">
            <v>Ы</v>
          </cell>
          <cell r="AU325">
            <v>0</v>
          </cell>
          <cell r="AV325">
            <v>0</v>
          </cell>
          <cell r="AW325">
            <v>23</v>
          </cell>
          <cell r="AX325">
            <v>1</v>
          </cell>
          <cell r="AY325">
            <v>0</v>
          </cell>
          <cell r="AZ325">
            <v>0</v>
          </cell>
          <cell r="BA325">
            <v>0</v>
          </cell>
          <cell r="BB325">
            <v>0</v>
          </cell>
          <cell r="BC325">
            <v>38828</v>
          </cell>
        </row>
        <row r="326">
          <cell r="A326">
            <v>2006</v>
          </cell>
          <cell r="B326">
            <v>3</v>
          </cell>
          <cell r="C326">
            <v>268</v>
          </cell>
          <cell r="D326">
            <v>21</v>
          </cell>
          <cell r="E326">
            <v>792030</v>
          </cell>
          <cell r="F326">
            <v>0</v>
          </cell>
          <cell r="G326" t="str">
            <v>Затраты по ШПЗ (неосновные)</v>
          </cell>
          <cell r="H326">
            <v>2030</v>
          </cell>
          <cell r="I326">
            <v>7920</v>
          </cell>
          <cell r="J326">
            <v>2000</v>
          </cell>
          <cell r="K326">
            <v>1</v>
          </cell>
          <cell r="L326">
            <v>0</v>
          </cell>
          <cell r="M326">
            <v>0</v>
          </cell>
          <cell r="N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31</v>
          </cell>
          <cell r="V326">
            <v>0</v>
          </cell>
          <cell r="W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31</v>
          </cell>
          <cell r="AE326">
            <v>110000</v>
          </cell>
          <cell r="AF326">
            <v>0</v>
          </cell>
          <cell r="AI326">
            <v>2282</v>
          </cell>
          <cell r="AK326">
            <v>0</v>
          </cell>
          <cell r="AM326">
            <v>425</v>
          </cell>
          <cell r="AN326">
            <v>1</v>
          </cell>
          <cell r="AO326">
            <v>393216</v>
          </cell>
          <cell r="AQ326">
            <v>0</v>
          </cell>
          <cell r="AR326">
            <v>0</v>
          </cell>
          <cell r="AS326" t="str">
            <v>Ы</v>
          </cell>
          <cell r="AT326" t="str">
            <v>Ы</v>
          </cell>
          <cell r="AU326">
            <v>0</v>
          </cell>
          <cell r="AV326">
            <v>0</v>
          </cell>
          <cell r="AW326">
            <v>23</v>
          </cell>
          <cell r="AX326">
            <v>1</v>
          </cell>
          <cell r="AY326">
            <v>0</v>
          </cell>
          <cell r="AZ326">
            <v>0</v>
          </cell>
          <cell r="BA326">
            <v>0</v>
          </cell>
          <cell r="BB326">
            <v>0</v>
          </cell>
          <cell r="BC326">
            <v>38828</v>
          </cell>
        </row>
        <row r="327">
          <cell r="A327">
            <v>2006</v>
          </cell>
          <cell r="B327">
            <v>3</v>
          </cell>
          <cell r="C327">
            <v>269</v>
          </cell>
          <cell r="D327">
            <v>21</v>
          </cell>
          <cell r="E327">
            <v>792030</v>
          </cell>
          <cell r="F327">
            <v>0</v>
          </cell>
          <cell r="G327" t="str">
            <v>Затраты по ШПЗ (неосновные)</v>
          </cell>
          <cell r="H327">
            <v>2030</v>
          </cell>
          <cell r="I327">
            <v>7920</v>
          </cell>
          <cell r="J327">
            <v>1000</v>
          </cell>
          <cell r="K327">
            <v>1</v>
          </cell>
          <cell r="L327">
            <v>0</v>
          </cell>
          <cell r="M327">
            <v>0</v>
          </cell>
          <cell r="N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31</v>
          </cell>
          <cell r="V327">
            <v>0</v>
          </cell>
          <cell r="W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31</v>
          </cell>
          <cell r="AE327">
            <v>114020</v>
          </cell>
          <cell r="AF327">
            <v>0</v>
          </cell>
          <cell r="AI327">
            <v>2282</v>
          </cell>
          <cell r="AK327">
            <v>0</v>
          </cell>
          <cell r="AM327">
            <v>426</v>
          </cell>
          <cell r="AN327">
            <v>1</v>
          </cell>
          <cell r="AO327">
            <v>393216</v>
          </cell>
          <cell r="AQ327">
            <v>0</v>
          </cell>
          <cell r="AR327">
            <v>0</v>
          </cell>
          <cell r="AS327" t="str">
            <v>Ы</v>
          </cell>
          <cell r="AT327" t="str">
            <v>Ы</v>
          </cell>
          <cell r="AU327">
            <v>0</v>
          </cell>
          <cell r="AV327">
            <v>0</v>
          </cell>
          <cell r="AW327">
            <v>23</v>
          </cell>
          <cell r="AX327">
            <v>1</v>
          </cell>
          <cell r="AY327">
            <v>0</v>
          </cell>
          <cell r="AZ327">
            <v>0</v>
          </cell>
          <cell r="BA327">
            <v>0</v>
          </cell>
          <cell r="BB327">
            <v>0</v>
          </cell>
          <cell r="BC327">
            <v>38828</v>
          </cell>
        </row>
        <row r="328">
          <cell r="A328">
            <v>2006</v>
          </cell>
          <cell r="B328">
            <v>3</v>
          </cell>
          <cell r="C328">
            <v>270</v>
          </cell>
          <cell r="D328">
            <v>21</v>
          </cell>
          <cell r="E328">
            <v>792030</v>
          </cell>
          <cell r="F328">
            <v>0</v>
          </cell>
          <cell r="G328" t="str">
            <v>Затраты по ШПЗ (неосновные)</v>
          </cell>
          <cell r="H328">
            <v>2030</v>
          </cell>
          <cell r="I328">
            <v>7920</v>
          </cell>
          <cell r="J328">
            <v>1000</v>
          </cell>
          <cell r="K328">
            <v>1</v>
          </cell>
          <cell r="L328">
            <v>0</v>
          </cell>
          <cell r="M328">
            <v>0</v>
          </cell>
          <cell r="N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31</v>
          </cell>
          <cell r="V328">
            <v>0</v>
          </cell>
          <cell r="W328">
            <v>0</v>
          </cell>
          <cell r="AA328">
            <v>0</v>
          </cell>
          <cell r="AB328">
            <v>0</v>
          </cell>
          <cell r="AC328">
            <v>0</v>
          </cell>
          <cell r="AD328">
            <v>31</v>
          </cell>
          <cell r="AE328">
            <v>135000</v>
          </cell>
          <cell r="AF328">
            <v>0</v>
          </cell>
          <cell r="AI328">
            <v>2282</v>
          </cell>
          <cell r="AK328">
            <v>0</v>
          </cell>
          <cell r="AM328">
            <v>427</v>
          </cell>
          <cell r="AN328">
            <v>1</v>
          </cell>
          <cell r="AO328">
            <v>393216</v>
          </cell>
          <cell r="AQ328">
            <v>0</v>
          </cell>
          <cell r="AR328">
            <v>0</v>
          </cell>
          <cell r="AS328" t="str">
            <v>Ы</v>
          </cell>
          <cell r="AT328" t="str">
            <v>Ы</v>
          </cell>
          <cell r="AU328">
            <v>0</v>
          </cell>
          <cell r="AV328">
            <v>0</v>
          </cell>
          <cell r="AW328">
            <v>23</v>
          </cell>
          <cell r="AX328">
            <v>1</v>
          </cell>
          <cell r="AY328">
            <v>0</v>
          </cell>
          <cell r="AZ328">
            <v>0</v>
          </cell>
          <cell r="BA328">
            <v>0</v>
          </cell>
          <cell r="BB328">
            <v>0</v>
          </cell>
          <cell r="BC328">
            <v>38828</v>
          </cell>
        </row>
        <row r="329">
          <cell r="A329">
            <v>2006</v>
          </cell>
          <cell r="B329">
            <v>3</v>
          </cell>
          <cell r="C329">
            <v>271</v>
          </cell>
          <cell r="D329">
            <v>21</v>
          </cell>
          <cell r="E329">
            <v>792030</v>
          </cell>
          <cell r="F329">
            <v>0</v>
          </cell>
          <cell r="G329" t="str">
            <v>Затраты по ШПЗ (неосновные)</v>
          </cell>
          <cell r="H329">
            <v>2030</v>
          </cell>
          <cell r="I329">
            <v>7920</v>
          </cell>
          <cell r="J329">
            <v>48000</v>
          </cell>
          <cell r="K329">
            <v>1</v>
          </cell>
          <cell r="L329">
            <v>0</v>
          </cell>
          <cell r="M329">
            <v>0</v>
          </cell>
          <cell r="N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31</v>
          </cell>
          <cell r="V329">
            <v>0</v>
          </cell>
          <cell r="W329">
            <v>0</v>
          </cell>
          <cell r="AA329">
            <v>0</v>
          </cell>
          <cell r="AB329">
            <v>0</v>
          </cell>
          <cell r="AC329">
            <v>0</v>
          </cell>
          <cell r="AD329">
            <v>31</v>
          </cell>
          <cell r="AE329">
            <v>151000</v>
          </cell>
          <cell r="AF329">
            <v>0</v>
          </cell>
          <cell r="AI329">
            <v>2282</v>
          </cell>
          <cell r="AK329">
            <v>0</v>
          </cell>
          <cell r="AM329">
            <v>428</v>
          </cell>
          <cell r="AN329">
            <v>1</v>
          </cell>
          <cell r="AO329">
            <v>393216</v>
          </cell>
          <cell r="AQ329">
            <v>0</v>
          </cell>
          <cell r="AR329">
            <v>0</v>
          </cell>
          <cell r="AS329" t="str">
            <v>Ы</v>
          </cell>
          <cell r="AT329" t="str">
            <v>Ы</v>
          </cell>
          <cell r="AU329">
            <v>0</v>
          </cell>
          <cell r="AV329">
            <v>0</v>
          </cell>
          <cell r="AW329">
            <v>23</v>
          </cell>
          <cell r="AX329">
            <v>1</v>
          </cell>
          <cell r="AY329">
            <v>0</v>
          </cell>
          <cell r="AZ329">
            <v>0</v>
          </cell>
          <cell r="BA329">
            <v>0</v>
          </cell>
          <cell r="BB329">
            <v>0</v>
          </cell>
          <cell r="BC329">
            <v>38828</v>
          </cell>
        </row>
        <row r="330">
          <cell r="A330">
            <v>2006</v>
          </cell>
          <cell r="B330">
            <v>3</v>
          </cell>
          <cell r="C330">
            <v>272</v>
          </cell>
          <cell r="D330">
            <v>21</v>
          </cell>
          <cell r="E330">
            <v>792030</v>
          </cell>
          <cell r="F330">
            <v>0</v>
          </cell>
          <cell r="G330" t="str">
            <v>Затраты по ШПЗ (неосновные)</v>
          </cell>
          <cell r="H330">
            <v>2030</v>
          </cell>
          <cell r="I330">
            <v>7920</v>
          </cell>
          <cell r="J330">
            <v>22000</v>
          </cell>
          <cell r="K330">
            <v>1</v>
          </cell>
          <cell r="L330">
            <v>0</v>
          </cell>
          <cell r="M330">
            <v>0</v>
          </cell>
          <cell r="N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31</v>
          </cell>
          <cell r="V330">
            <v>0</v>
          </cell>
          <cell r="W330">
            <v>0</v>
          </cell>
          <cell r="AA330">
            <v>0</v>
          </cell>
          <cell r="AB330">
            <v>0</v>
          </cell>
          <cell r="AC330">
            <v>0</v>
          </cell>
          <cell r="AD330">
            <v>31</v>
          </cell>
          <cell r="AE330">
            <v>152000</v>
          </cell>
          <cell r="AF330">
            <v>0</v>
          </cell>
          <cell r="AI330">
            <v>2282</v>
          </cell>
          <cell r="AK330">
            <v>0</v>
          </cell>
          <cell r="AM330">
            <v>429</v>
          </cell>
          <cell r="AN330">
            <v>1</v>
          </cell>
          <cell r="AO330">
            <v>393216</v>
          </cell>
          <cell r="AQ330">
            <v>0</v>
          </cell>
          <cell r="AR330">
            <v>0</v>
          </cell>
          <cell r="AS330" t="str">
            <v>Ы</v>
          </cell>
          <cell r="AT330" t="str">
            <v>Ы</v>
          </cell>
          <cell r="AU330">
            <v>0</v>
          </cell>
          <cell r="AV330">
            <v>0</v>
          </cell>
          <cell r="AW330">
            <v>23</v>
          </cell>
          <cell r="AX330">
            <v>1</v>
          </cell>
          <cell r="AY330">
            <v>0</v>
          </cell>
          <cell r="AZ330">
            <v>0</v>
          </cell>
          <cell r="BA330">
            <v>0</v>
          </cell>
          <cell r="BB330">
            <v>0</v>
          </cell>
          <cell r="BC330">
            <v>38828</v>
          </cell>
        </row>
        <row r="331">
          <cell r="A331">
            <v>2006</v>
          </cell>
          <cell r="B331">
            <v>3</v>
          </cell>
          <cell r="C331">
            <v>273</v>
          </cell>
          <cell r="D331">
            <v>21</v>
          </cell>
          <cell r="E331">
            <v>792030</v>
          </cell>
          <cell r="F331">
            <v>0</v>
          </cell>
          <cell r="G331" t="str">
            <v>Затраты по ШПЗ (неосновные)</v>
          </cell>
          <cell r="H331">
            <v>2030</v>
          </cell>
          <cell r="I331">
            <v>7920</v>
          </cell>
          <cell r="J331">
            <v>559000</v>
          </cell>
          <cell r="K331">
            <v>1</v>
          </cell>
          <cell r="L331">
            <v>0</v>
          </cell>
          <cell r="M331">
            <v>0</v>
          </cell>
          <cell r="N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31</v>
          </cell>
          <cell r="V331">
            <v>0</v>
          </cell>
          <cell r="W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31</v>
          </cell>
          <cell r="AE331">
            <v>240000</v>
          </cell>
          <cell r="AF331">
            <v>0</v>
          </cell>
          <cell r="AI331">
            <v>2282</v>
          </cell>
          <cell r="AK331">
            <v>0</v>
          </cell>
          <cell r="AM331">
            <v>430</v>
          </cell>
          <cell r="AN331">
            <v>1</v>
          </cell>
          <cell r="AO331">
            <v>393216</v>
          </cell>
          <cell r="AQ331">
            <v>0</v>
          </cell>
          <cell r="AR331">
            <v>0</v>
          </cell>
          <cell r="AS331" t="str">
            <v>Ы</v>
          </cell>
          <cell r="AT331" t="str">
            <v>Ы</v>
          </cell>
          <cell r="AU331">
            <v>0</v>
          </cell>
          <cell r="AV331">
            <v>0</v>
          </cell>
          <cell r="AW331">
            <v>23</v>
          </cell>
          <cell r="AX331">
            <v>1</v>
          </cell>
          <cell r="AY331">
            <v>0</v>
          </cell>
          <cell r="AZ331">
            <v>0</v>
          </cell>
          <cell r="BA331">
            <v>0</v>
          </cell>
          <cell r="BB331">
            <v>0</v>
          </cell>
          <cell r="BC331">
            <v>38828</v>
          </cell>
        </row>
        <row r="332">
          <cell r="A332">
            <v>2006</v>
          </cell>
          <cell r="B332">
            <v>3</v>
          </cell>
          <cell r="C332">
            <v>274</v>
          </cell>
          <cell r="D332">
            <v>21</v>
          </cell>
          <cell r="E332">
            <v>792030</v>
          </cell>
          <cell r="F332">
            <v>0</v>
          </cell>
          <cell r="G332" t="str">
            <v>Затраты по ШПЗ (неосновные)</v>
          </cell>
          <cell r="H332">
            <v>2030</v>
          </cell>
          <cell r="I332">
            <v>7920</v>
          </cell>
          <cell r="J332">
            <v>4279.7</v>
          </cell>
          <cell r="K332">
            <v>1</v>
          </cell>
          <cell r="L332">
            <v>0</v>
          </cell>
          <cell r="M332">
            <v>0</v>
          </cell>
          <cell r="N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31</v>
          </cell>
          <cell r="V332">
            <v>0</v>
          </cell>
          <cell r="W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31</v>
          </cell>
          <cell r="AE332">
            <v>311000</v>
          </cell>
          <cell r="AF332">
            <v>0</v>
          </cell>
          <cell r="AI332">
            <v>2282</v>
          </cell>
          <cell r="AK332">
            <v>0</v>
          </cell>
          <cell r="AM332">
            <v>431</v>
          </cell>
          <cell r="AN332">
            <v>1</v>
          </cell>
          <cell r="AO332">
            <v>393216</v>
          </cell>
          <cell r="AQ332">
            <v>0</v>
          </cell>
          <cell r="AR332">
            <v>0</v>
          </cell>
          <cell r="AS332" t="str">
            <v>Ы</v>
          </cell>
          <cell r="AT332" t="str">
            <v>Ы</v>
          </cell>
          <cell r="AU332">
            <v>0</v>
          </cell>
          <cell r="AV332">
            <v>0</v>
          </cell>
          <cell r="AW332">
            <v>23</v>
          </cell>
          <cell r="AX332">
            <v>1</v>
          </cell>
          <cell r="AY332">
            <v>0</v>
          </cell>
          <cell r="AZ332">
            <v>0</v>
          </cell>
          <cell r="BA332">
            <v>0</v>
          </cell>
          <cell r="BB332">
            <v>0</v>
          </cell>
          <cell r="BC332">
            <v>38828</v>
          </cell>
        </row>
        <row r="333">
          <cell r="A333">
            <v>2006</v>
          </cell>
          <cell r="B333">
            <v>3</v>
          </cell>
          <cell r="C333">
            <v>275</v>
          </cell>
          <cell r="D333">
            <v>21</v>
          </cell>
          <cell r="E333">
            <v>792030</v>
          </cell>
          <cell r="F333">
            <v>0</v>
          </cell>
          <cell r="G333" t="str">
            <v>Затраты по ШПЗ (неосновные)</v>
          </cell>
          <cell r="H333">
            <v>2030</v>
          </cell>
          <cell r="I333">
            <v>7920</v>
          </cell>
          <cell r="J333">
            <v>8854.56</v>
          </cell>
          <cell r="K333">
            <v>1</v>
          </cell>
          <cell r="L333">
            <v>0</v>
          </cell>
          <cell r="M333">
            <v>0</v>
          </cell>
          <cell r="N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31</v>
          </cell>
          <cell r="V333">
            <v>0</v>
          </cell>
          <cell r="W333">
            <v>0</v>
          </cell>
          <cell r="AA333">
            <v>0</v>
          </cell>
          <cell r="AB333">
            <v>0</v>
          </cell>
          <cell r="AC333">
            <v>0</v>
          </cell>
          <cell r="AD333">
            <v>31</v>
          </cell>
          <cell r="AE333">
            <v>312000</v>
          </cell>
          <cell r="AF333">
            <v>0</v>
          </cell>
          <cell r="AI333">
            <v>2282</v>
          </cell>
          <cell r="AK333">
            <v>0</v>
          </cell>
          <cell r="AM333">
            <v>432</v>
          </cell>
          <cell r="AN333">
            <v>1</v>
          </cell>
          <cell r="AO333">
            <v>393216</v>
          </cell>
          <cell r="AQ333">
            <v>0</v>
          </cell>
          <cell r="AR333">
            <v>0</v>
          </cell>
          <cell r="AS333" t="str">
            <v>Ы</v>
          </cell>
          <cell r="AT333" t="str">
            <v>Ы</v>
          </cell>
          <cell r="AU333">
            <v>0</v>
          </cell>
          <cell r="AV333">
            <v>0</v>
          </cell>
          <cell r="AW333">
            <v>23</v>
          </cell>
          <cell r="AX333">
            <v>1</v>
          </cell>
          <cell r="AY333">
            <v>0</v>
          </cell>
          <cell r="AZ333">
            <v>0</v>
          </cell>
          <cell r="BA333">
            <v>0</v>
          </cell>
          <cell r="BB333">
            <v>0</v>
          </cell>
          <cell r="BC333">
            <v>38828</v>
          </cell>
        </row>
        <row r="334">
          <cell r="A334">
            <v>2006</v>
          </cell>
          <cell r="B334">
            <v>3</v>
          </cell>
          <cell r="C334">
            <v>276</v>
          </cell>
          <cell r="D334">
            <v>21</v>
          </cell>
          <cell r="E334">
            <v>792030</v>
          </cell>
          <cell r="F334">
            <v>0</v>
          </cell>
          <cell r="G334" t="str">
            <v>Затраты по ШПЗ (неосновные)</v>
          </cell>
          <cell r="H334">
            <v>2030</v>
          </cell>
          <cell r="I334">
            <v>7920</v>
          </cell>
          <cell r="J334">
            <v>129276.56</v>
          </cell>
          <cell r="K334">
            <v>1</v>
          </cell>
          <cell r="L334">
            <v>0</v>
          </cell>
          <cell r="M334">
            <v>0</v>
          </cell>
          <cell r="N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31</v>
          </cell>
          <cell r="V334">
            <v>0</v>
          </cell>
          <cell r="W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31</v>
          </cell>
          <cell r="AE334">
            <v>312200</v>
          </cell>
          <cell r="AF334">
            <v>0</v>
          </cell>
          <cell r="AI334">
            <v>2282</v>
          </cell>
          <cell r="AK334">
            <v>0</v>
          </cell>
          <cell r="AM334">
            <v>433</v>
          </cell>
          <cell r="AN334">
            <v>1</v>
          </cell>
          <cell r="AO334">
            <v>393216</v>
          </cell>
          <cell r="AQ334">
            <v>0</v>
          </cell>
          <cell r="AR334">
            <v>0</v>
          </cell>
          <cell r="AS334" t="str">
            <v>Ы</v>
          </cell>
          <cell r="AT334" t="str">
            <v>Ы</v>
          </cell>
          <cell r="AU334">
            <v>0</v>
          </cell>
          <cell r="AV334">
            <v>0</v>
          </cell>
          <cell r="AW334">
            <v>23</v>
          </cell>
          <cell r="AX334">
            <v>1</v>
          </cell>
          <cell r="AY334">
            <v>0</v>
          </cell>
          <cell r="AZ334">
            <v>0</v>
          </cell>
          <cell r="BA334">
            <v>0</v>
          </cell>
          <cell r="BB334">
            <v>0</v>
          </cell>
          <cell r="BC334">
            <v>38828</v>
          </cell>
        </row>
        <row r="335">
          <cell r="A335">
            <v>2006</v>
          </cell>
          <cell r="B335">
            <v>3</v>
          </cell>
          <cell r="C335">
            <v>277</v>
          </cell>
          <cell r="D335">
            <v>21</v>
          </cell>
          <cell r="E335">
            <v>792030</v>
          </cell>
          <cell r="F335">
            <v>0</v>
          </cell>
          <cell r="G335" t="str">
            <v>Затраты по ШПЗ (неосновные)</v>
          </cell>
          <cell r="H335">
            <v>2030</v>
          </cell>
          <cell r="I335">
            <v>7920</v>
          </cell>
          <cell r="J335">
            <v>1623.36</v>
          </cell>
          <cell r="K335">
            <v>1</v>
          </cell>
          <cell r="L335">
            <v>0</v>
          </cell>
          <cell r="M335">
            <v>0</v>
          </cell>
          <cell r="N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31</v>
          </cell>
          <cell r="V335">
            <v>0</v>
          </cell>
          <cell r="W335">
            <v>0</v>
          </cell>
          <cell r="AA335">
            <v>0</v>
          </cell>
          <cell r="AB335">
            <v>0</v>
          </cell>
          <cell r="AC335">
            <v>0</v>
          </cell>
          <cell r="AD335">
            <v>31</v>
          </cell>
          <cell r="AE335">
            <v>313000</v>
          </cell>
          <cell r="AF335">
            <v>0</v>
          </cell>
          <cell r="AI335">
            <v>2282</v>
          </cell>
          <cell r="AK335">
            <v>0</v>
          </cell>
          <cell r="AM335">
            <v>434</v>
          </cell>
          <cell r="AN335">
            <v>1</v>
          </cell>
          <cell r="AO335">
            <v>393216</v>
          </cell>
          <cell r="AQ335">
            <v>0</v>
          </cell>
          <cell r="AR335">
            <v>0</v>
          </cell>
          <cell r="AS335" t="str">
            <v>Ы</v>
          </cell>
          <cell r="AT335" t="str">
            <v>Ы</v>
          </cell>
          <cell r="AU335">
            <v>0</v>
          </cell>
          <cell r="AV335">
            <v>0</v>
          </cell>
          <cell r="AW335">
            <v>23</v>
          </cell>
          <cell r="AX335">
            <v>1</v>
          </cell>
          <cell r="AY335">
            <v>0</v>
          </cell>
          <cell r="AZ335">
            <v>0</v>
          </cell>
          <cell r="BA335">
            <v>0</v>
          </cell>
          <cell r="BB335">
            <v>0</v>
          </cell>
          <cell r="BC335">
            <v>38828</v>
          </cell>
        </row>
        <row r="336">
          <cell r="A336">
            <v>2006</v>
          </cell>
          <cell r="B336">
            <v>3</v>
          </cell>
          <cell r="C336">
            <v>278</v>
          </cell>
          <cell r="D336">
            <v>21</v>
          </cell>
          <cell r="E336">
            <v>792030</v>
          </cell>
          <cell r="F336">
            <v>0</v>
          </cell>
          <cell r="G336" t="str">
            <v>Затраты по ШПЗ (неосновные)</v>
          </cell>
          <cell r="H336">
            <v>2030</v>
          </cell>
          <cell r="I336">
            <v>7920</v>
          </cell>
          <cell r="J336">
            <v>2951.52</v>
          </cell>
          <cell r="K336">
            <v>1</v>
          </cell>
          <cell r="L336">
            <v>0</v>
          </cell>
          <cell r="M336">
            <v>0</v>
          </cell>
          <cell r="N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31</v>
          </cell>
          <cell r="V336">
            <v>0</v>
          </cell>
          <cell r="W336">
            <v>0</v>
          </cell>
          <cell r="AA336">
            <v>0</v>
          </cell>
          <cell r="AB336">
            <v>0</v>
          </cell>
          <cell r="AC336">
            <v>0</v>
          </cell>
          <cell r="AD336">
            <v>31</v>
          </cell>
          <cell r="AE336">
            <v>314000</v>
          </cell>
          <cell r="AF336">
            <v>0</v>
          </cell>
          <cell r="AI336">
            <v>2282</v>
          </cell>
          <cell r="AK336">
            <v>0</v>
          </cell>
          <cell r="AM336">
            <v>435</v>
          </cell>
          <cell r="AN336">
            <v>1</v>
          </cell>
          <cell r="AO336">
            <v>393216</v>
          </cell>
          <cell r="AQ336">
            <v>0</v>
          </cell>
          <cell r="AR336">
            <v>0</v>
          </cell>
          <cell r="AS336" t="str">
            <v>Ы</v>
          </cell>
          <cell r="AT336" t="str">
            <v>Ы</v>
          </cell>
          <cell r="AU336">
            <v>0</v>
          </cell>
          <cell r="AV336">
            <v>0</v>
          </cell>
          <cell r="AW336">
            <v>23</v>
          </cell>
          <cell r="AX336">
            <v>1</v>
          </cell>
          <cell r="AY336">
            <v>0</v>
          </cell>
          <cell r="AZ336">
            <v>0</v>
          </cell>
          <cell r="BA336">
            <v>0</v>
          </cell>
          <cell r="BB336">
            <v>0</v>
          </cell>
          <cell r="BC336">
            <v>38828</v>
          </cell>
        </row>
        <row r="337">
          <cell r="A337">
            <v>2006</v>
          </cell>
          <cell r="B337">
            <v>3</v>
          </cell>
          <cell r="C337">
            <v>279</v>
          </cell>
          <cell r="D337">
            <v>21</v>
          </cell>
          <cell r="E337">
            <v>792030</v>
          </cell>
          <cell r="F337">
            <v>0</v>
          </cell>
          <cell r="G337" t="str">
            <v>Затраты по ШПЗ (неосновные)</v>
          </cell>
          <cell r="H337">
            <v>2030</v>
          </cell>
          <cell r="I337">
            <v>7920</v>
          </cell>
          <cell r="J337">
            <v>590.29999999999995</v>
          </cell>
          <cell r="K337">
            <v>1</v>
          </cell>
          <cell r="L337">
            <v>0</v>
          </cell>
          <cell r="M337">
            <v>0</v>
          </cell>
          <cell r="N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31</v>
          </cell>
          <cell r="V337">
            <v>0</v>
          </cell>
          <cell r="W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31</v>
          </cell>
          <cell r="AE337">
            <v>315000</v>
          </cell>
          <cell r="AF337">
            <v>0</v>
          </cell>
          <cell r="AI337">
            <v>2282</v>
          </cell>
          <cell r="AK337">
            <v>0</v>
          </cell>
          <cell r="AM337">
            <v>436</v>
          </cell>
          <cell r="AN337">
            <v>1</v>
          </cell>
          <cell r="AO337">
            <v>393216</v>
          </cell>
          <cell r="AQ337">
            <v>0</v>
          </cell>
          <cell r="AR337">
            <v>0</v>
          </cell>
          <cell r="AS337" t="str">
            <v>Ы</v>
          </cell>
          <cell r="AT337" t="str">
            <v>Ы</v>
          </cell>
          <cell r="AU337">
            <v>0</v>
          </cell>
          <cell r="AV337">
            <v>0</v>
          </cell>
          <cell r="AW337">
            <v>23</v>
          </cell>
          <cell r="AX337">
            <v>1</v>
          </cell>
          <cell r="AY337">
            <v>0</v>
          </cell>
          <cell r="AZ337">
            <v>0</v>
          </cell>
          <cell r="BA337">
            <v>0</v>
          </cell>
          <cell r="BB337">
            <v>0</v>
          </cell>
          <cell r="BC337">
            <v>38828</v>
          </cell>
        </row>
        <row r="338">
          <cell r="A338">
            <v>2006</v>
          </cell>
          <cell r="B338">
            <v>3</v>
          </cell>
          <cell r="C338">
            <v>280</v>
          </cell>
          <cell r="D338">
            <v>21</v>
          </cell>
          <cell r="E338">
            <v>792030</v>
          </cell>
          <cell r="F338">
            <v>0</v>
          </cell>
          <cell r="G338" t="str">
            <v>Затраты по ШПЗ (неосновные)</v>
          </cell>
          <cell r="H338">
            <v>2030</v>
          </cell>
          <cell r="I338">
            <v>7920</v>
          </cell>
          <cell r="J338">
            <v>-16000</v>
          </cell>
          <cell r="K338">
            <v>1</v>
          </cell>
          <cell r="L338">
            <v>0</v>
          </cell>
          <cell r="M338">
            <v>0</v>
          </cell>
          <cell r="N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31</v>
          </cell>
          <cell r="V338">
            <v>0</v>
          </cell>
          <cell r="W338">
            <v>0</v>
          </cell>
          <cell r="AA338">
            <v>0</v>
          </cell>
          <cell r="AB338">
            <v>0</v>
          </cell>
          <cell r="AC338">
            <v>0</v>
          </cell>
          <cell r="AD338">
            <v>31</v>
          </cell>
          <cell r="AE338">
            <v>501102</v>
          </cell>
          <cell r="AF338">
            <v>0</v>
          </cell>
          <cell r="AI338">
            <v>2282</v>
          </cell>
          <cell r="AK338">
            <v>0</v>
          </cell>
          <cell r="AM338">
            <v>437</v>
          </cell>
          <cell r="AN338">
            <v>1</v>
          </cell>
          <cell r="AO338">
            <v>393216</v>
          </cell>
          <cell r="AQ338">
            <v>0</v>
          </cell>
          <cell r="AR338">
            <v>0</v>
          </cell>
          <cell r="AS338" t="str">
            <v>Ы</v>
          </cell>
          <cell r="AT338" t="str">
            <v>Ы</v>
          </cell>
          <cell r="AU338">
            <v>0</v>
          </cell>
          <cell r="AV338">
            <v>0</v>
          </cell>
          <cell r="AW338">
            <v>23</v>
          </cell>
          <cell r="AX338">
            <v>1</v>
          </cell>
          <cell r="AY338">
            <v>0</v>
          </cell>
          <cell r="AZ338">
            <v>0</v>
          </cell>
          <cell r="BA338">
            <v>0</v>
          </cell>
          <cell r="BB338">
            <v>0</v>
          </cell>
          <cell r="BC338">
            <v>38828</v>
          </cell>
        </row>
        <row r="339">
          <cell r="A339">
            <v>2006</v>
          </cell>
          <cell r="B339">
            <v>3</v>
          </cell>
          <cell r="C339">
            <v>281</v>
          </cell>
          <cell r="D339">
            <v>21</v>
          </cell>
          <cell r="E339">
            <v>792030</v>
          </cell>
          <cell r="F339">
            <v>0</v>
          </cell>
          <cell r="G339" t="str">
            <v>Затраты по ШПЗ (неосновные)</v>
          </cell>
          <cell r="H339">
            <v>2030</v>
          </cell>
          <cell r="I339">
            <v>7920</v>
          </cell>
          <cell r="J339">
            <v>8000</v>
          </cell>
          <cell r="K339">
            <v>1</v>
          </cell>
          <cell r="L339">
            <v>0</v>
          </cell>
          <cell r="M339">
            <v>0</v>
          </cell>
          <cell r="N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31</v>
          </cell>
          <cell r="V339">
            <v>0</v>
          </cell>
          <cell r="W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31</v>
          </cell>
          <cell r="AE339">
            <v>510100</v>
          </cell>
          <cell r="AF339">
            <v>0</v>
          </cell>
          <cell r="AI339">
            <v>2282</v>
          </cell>
          <cell r="AK339">
            <v>0</v>
          </cell>
          <cell r="AM339">
            <v>438</v>
          </cell>
          <cell r="AN339">
            <v>1</v>
          </cell>
          <cell r="AO339">
            <v>393216</v>
          </cell>
          <cell r="AQ339">
            <v>0</v>
          </cell>
          <cell r="AR339">
            <v>0</v>
          </cell>
          <cell r="AS339" t="str">
            <v>Ы</v>
          </cell>
          <cell r="AT339" t="str">
            <v>Ы</v>
          </cell>
          <cell r="AU339">
            <v>0</v>
          </cell>
          <cell r="AV339">
            <v>0</v>
          </cell>
          <cell r="AW339">
            <v>23</v>
          </cell>
          <cell r="AX339">
            <v>1</v>
          </cell>
          <cell r="AY339">
            <v>0</v>
          </cell>
          <cell r="AZ339">
            <v>0</v>
          </cell>
          <cell r="BA339">
            <v>0</v>
          </cell>
          <cell r="BB339">
            <v>0</v>
          </cell>
          <cell r="BC339">
            <v>38828</v>
          </cell>
        </row>
        <row r="340">
          <cell r="A340">
            <v>2006</v>
          </cell>
          <cell r="B340">
            <v>3</v>
          </cell>
          <cell r="C340">
            <v>423</v>
          </cell>
          <cell r="D340">
            <v>21</v>
          </cell>
          <cell r="E340">
            <v>792030</v>
          </cell>
          <cell r="F340">
            <v>0</v>
          </cell>
          <cell r="G340" t="str">
            <v>Затраты по ШПЗ (неосновные)</v>
          </cell>
          <cell r="H340">
            <v>2030</v>
          </cell>
          <cell r="I340">
            <v>7920</v>
          </cell>
          <cell r="J340">
            <v>88824.6</v>
          </cell>
          <cell r="K340">
            <v>1</v>
          </cell>
          <cell r="L340">
            <v>0</v>
          </cell>
          <cell r="M340">
            <v>0</v>
          </cell>
          <cell r="N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36</v>
          </cell>
          <cell r="V340">
            <v>0</v>
          </cell>
          <cell r="W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36</v>
          </cell>
          <cell r="AE340">
            <v>110000</v>
          </cell>
          <cell r="AF340">
            <v>0</v>
          </cell>
          <cell r="AI340">
            <v>2282</v>
          </cell>
          <cell r="AK340">
            <v>0</v>
          </cell>
          <cell r="AM340">
            <v>580</v>
          </cell>
          <cell r="AN340">
            <v>1</v>
          </cell>
          <cell r="AO340">
            <v>393216</v>
          </cell>
          <cell r="AQ340">
            <v>0</v>
          </cell>
          <cell r="AR340">
            <v>0</v>
          </cell>
          <cell r="AS340" t="str">
            <v>Ы</v>
          </cell>
          <cell r="AT340" t="str">
            <v>Ы</v>
          </cell>
          <cell r="AU340">
            <v>0</v>
          </cell>
          <cell r="AV340">
            <v>0</v>
          </cell>
          <cell r="AW340">
            <v>23</v>
          </cell>
          <cell r="AX340">
            <v>1</v>
          </cell>
          <cell r="AY340">
            <v>0</v>
          </cell>
          <cell r="AZ340">
            <v>0</v>
          </cell>
          <cell r="BA340">
            <v>0</v>
          </cell>
          <cell r="BB340">
            <v>0</v>
          </cell>
          <cell r="BC340">
            <v>38828</v>
          </cell>
        </row>
        <row r="341">
          <cell r="A341">
            <v>2006</v>
          </cell>
          <cell r="B341">
            <v>3</v>
          </cell>
          <cell r="C341">
            <v>424</v>
          </cell>
          <cell r="D341">
            <v>21</v>
          </cell>
          <cell r="E341">
            <v>792030</v>
          </cell>
          <cell r="F341">
            <v>0</v>
          </cell>
          <cell r="G341" t="str">
            <v>Затраты по ШПЗ (неосновные)</v>
          </cell>
          <cell r="H341">
            <v>2030</v>
          </cell>
          <cell r="I341">
            <v>7920</v>
          </cell>
          <cell r="J341">
            <v>400350</v>
          </cell>
          <cell r="K341">
            <v>1</v>
          </cell>
          <cell r="L341">
            <v>0</v>
          </cell>
          <cell r="M341">
            <v>0</v>
          </cell>
          <cell r="N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36</v>
          </cell>
          <cell r="V341">
            <v>0</v>
          </cell>
          <cell r="W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36</v>
          </cell>
          <cell r="AE341">
            <v>230000</v>
          </cell>
          <cell r="AF341">
            <v>0</v>
          </cell>
          <cell r="AI341">
            <v>2282</v>
          </cell>
          <cell r="AK341">
            <v>0</v>
          </cell>
          <cell r="AM341">
            <v>581</v>
          </cell>
          <cell r="AN341">
            <v>1</v>
          </cell>
          <cell r="AO341">
            <v>393216</v>
          </cell>
          <cell r="AQ341">
            <v>0</v>
          </cell>
          <cell r="AR341">
            <v>0</v>
          </cell>
          <cell r="AS341" t="str">
            <v>Ы</v>
          </cell>
          <cell r="AT341" t="str">
            <v>Ы</v>
          </cell>
          <cell r="AU341">
            <v>0</v>
          </cell>
          <cell r="AV341">
            <v>0</v>
          </cell>
          <cell r="AW341">
            <v>23</v>
          </cell>
          <cell r="AX341">
            <v>1</v>
          </cell>
          <cell r="AY341">
            <v>0</v>
          </cell>
          <cell r="AZ341">
            <v>0</v>
          </cell>
          <cell r="BA341">
            <v>0</v>
          </cell>
          <cell r="BB341">
            <v>0</v>
          </cell>
          <cell r="BC341">
            <v>38828</v>
          </cell>
        </row>
        <row r="342">
          <cell r="A342">
            <v>2006</v>
          </cell>
          <cell r="B342">
            <v>3</v>
          </cell>
          <cell r="C342">
            <v>425</v>
          </cell>
          <cell r="D342">
            <v>21</v>
          </cell>
          <cell r="E342">
            <v>792030</v>
          </cell>
          <cell r="F342">
            <v>0</v>
          </cell>
          <cell r="G342" t="str">
            <v>Затраты по ШПЗ (неосновные)</v>
          </cell>
          <cell r="H342">
            <v>2030</v>
          </cell>
          <cell r="I342">
            <v>7920</v>
          </cell>
          <cell r="J342">
            <v>11610.15</v>
          </cell>
          <cell r="K342">
            <v>1</v>
          </cell>
          <cell r="L342">
            <v>0</v>
          </cell>
          <cell r="M342">
            <v>0</v>
          </cell>
          <cell r="N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36</v>
          </cell>
          <cell r="V342">
            <v>0</v>
          </cell>
          <cell r="W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36</v>
          </cell>
          <cell r="AE342">
            <v>311000</v>
          </cell>
          <cell r="AF342">
            <v>0</v>
          </cell>
          <cell r="AI342">
            <v>2282</v>
          </cell>
          <cell r="AK342">
            <v>0</v>
          </cell>
          <cell r="AM342">
            <v>582</v>
          </cell>
          <cell r="AN342">
            <v>1</v>
          </cell>
          <cell r="AO342">
            <v>393216</v>
          </cell>
          <cell r="AQ342">
            <v>0</v>
          </cell>
          <cell r="AR342">
            <v>0</v>
          </cell>
          <cell r="AS342" t="str">
            <v>Ы</v>
          </cell>
          <cell r="AT342" t="str">
            <v>Ы</v>
          </cell>
          <cell r="AU342">
            <v>0</v>
          </cell>
          <cell r="AV342">
            <v>0</v>
          </cell>
          <cell r="AW342">
            <v>23</v>
          </cell>
          <cell r="AX342">
            <v>1</v>
          </cell>
          <cell r="AY342">
            <v>0</v>
          </cell>
          <cell r="AZ342">
            <v>0</v>
          </cell>
          <cell r="BA342">
            <v>0</v>
          </cell>
          <cell r="BB342">
            <v>0</v>
          </cell>
          <cell r="BC342">
            <v>38828</v>
          </cell>
        </row>
        <row r="343">
          <cell r="A343">
            <v>2006</v>
          </cell>
          <cell r="B343">
            <v>3</v>
          </cell>
          <cell r="C343">
            <v>426</v>
          </cell>
          <cell r="D343">
            <v>21</v>
          </cell>
          <cell r="E343">
            <v>792030</v>
          </cell>
          <cell r="F343">
            <v>0</v>
          </cell>
          <cell r="G343" t="str">
            <v>Затраты по ШПЗ (неосновные)</v>
          </cell>
          <cell r="H343">
            <v>2030</v>
          </cell>
          <cell r="I343">
            <v>7920</v>
          </cell>
          <cell r="J343">
            <v>40035</v>
          </cell>
          <cell r="K343">
            <v>1</v>
          </cell>
          <cell r="L343">
            <v>0</v>
          </cell>
          <cell r="M343">
            <v>0</v>
          </cell>
          <cell r="N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36</v>
          </cell>
          <cell r="V343">
            <v>0</v>
          </cell>
          <cell r="W343">
            <v>0</v>
          </cell>
          <cell r="AA343">
            <v>0</v>
          </cell>
          <cell r="AB343">
            <v>0</v>
          </cell>
          <cell r="AC343">
            <v>0</v>
          </cell>
          <cell r="AD343">
            <v>36</v>
          </cell>
          <cell r="AE343">
            <v>312000</v>
          </cell>
          <cell r="AF343">
            <v>0</v>
          </cell>
          <cell r="AI343">
            <v>2282</v>
          </cell>
          <cell r="AK343">
            <v>0</v>
          </cell>
          <cell r="AM343">
            <v>583</v>
          </cell>
          <cell r="AN343">
            <v>1</v>
          </cell>
          <cell r="AO343">
            <v>393216</v>
          </cell>
          <cell r="AQ343">
            <v>0</v>
          </cell>
          <cell r="AR343">
            <v>0</v>
          </cell>
          <cell r="AS343" t="str">
            <v>Ы</v>
          </cell>
          <cell r="AT343" t="str">
            <v>Ы</v>
          </cell>
          <cell r="AU343">
            <v>0</v>
          </cell>
          <cell r="AV343">
            <v>0</v>
          </cell>
          <cell r="AW343">
            <v>23</v>
          </cell>
          <cell r="AX343">
            <v>1</v>
          </cell>
          <cell r="AY343">
            <v>0</v>
          </cell>
          <cell r="AZ343">
            <v>0</v>
          </cell>
          <cell r="BA343">
            <v>0</v>
          </cell>
          <cell r="BB343">
            <v>0</v>
          </cell>
          <cell r="BC343">
            <v>38828</v>
          </cell>
        </row>
        <row r="344">
          <cell r="A344">
            <v>2006</v>
          </cell>
          <cell r="B344">
            <v>3</v>
          </cell>
          <cell r="C344">
            <v>427</v>
          </cell>
          <cell r="D344">
            <v>21</v>
          </cell>
          <cell r="E344">
            <v>792030</v>
          </cell>
          <cell r="F344">
            <v>0</v>
          </cell>
          <cell r="G344" t="str">
            <v>Затраты по ШПЗ (неосновные)</v>
          </cell>
          <cell r="H344">
            <v>2030</v>
          </cell>
          <cell r="I344">
            <v>7920</v>
          </cell>
          <cell r="J344">
            <v>40035</v>
          </cell>
          <cell r="K344">
            <v>1</v>
          </cell>
          <cell r="L344">
            <v>0</v>
          </cell>
          <cell r="M344">
            <v>0</v>
          </cell>
          <cell r="N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36</v>
          </cell>
          <cell r="V344">
            <v>0</v>
          </cell>
          <cell r="W344">
            <v>0</v>
          </cell>
          <cell r="AA344">
            <v>0</v>
          </cell>
          <cell r="AB344">
            <v>0</v>
          </cell>
          <cell r="AC344">
            <v>0</v>
          </cell>
          <cell r="AD344">
            <v>36</v>
          </cell>
          <cell r="AE344">
            <v>312200</v>
          </cell>
          <cell r="AF344">
            <v>0</v>
          </cell>
          <cell r="AI344">
            <v>2282</v>
          </cell>
          <cell r="AK344">
            <v>0</v>
          </cell>
          <cell r="AM344">
            <v>584</v>
          </cell>
          <cell r="AN344">
            <v>1</v>
          </cell>
          <cell r="AO344">
            <v>393216</v>
          </cell>
          <cell r="AQ344">
            <v>0</v>
          </cell>
          <cell r="AR344">
            <v>0</v>
          </cell>
          <cell r="AS344" t="str">
            <v>Ы</v>
          </cell>
          <cell r="AT344" t="str">
            <v>Ы</v>
          </cell>
          <cell r="AU344">
            <v>0</v>
          </cell>
          <cell r="AV344">
            <v>0</v>
          </cell>
          <cell r="AW344">
            <v>23</v>
          </cell>
          <cell r="AX344">
            <v>1</v>
          </cell>
          <cell r="AY344">
            <v>0</v>
          </cell>
          <cell r="AZ344">
            <v>0</v>
          </cell>
          <cell r="BA344">
            <v>0</v>
          </cell>
          <cell r="BB344">
            <v>0</v>
          </cell>
          <cell r="BC344">
            <v>38828</v>
          </cell>
        </row>
        <row r="345">
          <cell r="A345">
            <v>2006</v>
          </cell>
          <cell r="B345">
            <v>3</v>
          </cell>
          <cell r="C345">
            <v>428</v>
          </cell>
          <cell r="D345">
            <v>21</v>
          </cell>
          <cell r="E345">
            <v>792030</v>
          </cell>
          <cell r="F345">
            <v>0</v>
          </cell>
          <cell r="G345" t="str">
            <v>Затраты по ШПЗ (неосновные)</v>
          </cell>
          <cell r="H345">
            <v>2030</v>
          </cell>
          <cell r="I345">
            <v>7920</v>
          </cell>
          <cell r="J345">
            <v>4403.8500000000004</v>
          </cell>
          <cell r="K345">
            <v>1</v>
          </cell>
          <cell r="L345">
            <v>0</v>
          </cell>
          <cell r="M345">
            <v>0</v>
          </cell>
          <cell r="N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36</v>
          </cell>
          <cell r="V345">
            <v>0</v>
          </cell>
          <cell r="W345">
            <v>0</v>
          </cell>
          <cell r="AA345">
            <v>0</v>
          </cell>
          <cell r="AB345">
            <v>0</v>
          </cell>
          <cell r="AC345">
            <v>0</v>
          </cell>
          <cell r="AD345">
            <v>36</v>
          </cell>
          <cell r="AE345">
            <v>313000</v>
          </cell>
          <cell r="AF345">
            <v>0</v>
          </cell>
          <cell r="AI345">
            <v>2282</v>
          </cell>
          <cell r="AK345">
            <v>0</v>
          </cell>
          <cell r="AM345">
            <v>585</v>
          </cell>
          <cell r="AN345">
            <v>1</v>
          </cell>
          <cell r="AO345">
            <v>393216</v>
          </cell>
          <cell r="AQ345">
            <v>0</v>
          </cell>
          <cell r="AR345">
            <v>0</v>
          </cell>
          <cell r="AS345" t="str">
            <v>Ы</v>
          </cell>
          <cell r="AT345" t="str">
            <v>Ы</v>
          </cell>
          <cell r="AU345">
            <v>0</v>
          </cell>
          <cell r="AV345">
            <v>0</v>
          </cell>
          <cell r="AW345">
            <v>23</v>
          </cell>
          <cell r="AX345">
            <v>1</v>
          </cell>
          <cell r="AY345">
            <v>0</v>
          </cell>
          <cell r="AZ345">
            <v>0</v>
          </cell>
          <cell r="BA345">
            <v>0</v>
          </cell>
          <cell r="BB345">
            <v>0</v>
          </cell>
          <cell r="BC345">
            <v>38828</v>
          </cell>
        </row>
        <row r="346">
          <cell r="A346">
            <v>2006</v>
          </cell>
          <cell r="B346">
            <v>3</v>
          </cell>
          <cell r="C346">
            <v>429</v>
          </cell>
          <cell r="D346">
            <v>21</v>
          </cell>
          <cell r="E346">
            <v>792030</v>
          </cell>
          <cell r="F346">
            <v>0</v>
          </cell>
          <cell r="G346" t="str">
            <v>Затраты по ШПЗ (неосновные)</v>
          </cell>
          <cell r="H346">
            <v>2030</v>
          </cell>
          <cell r="I346">
            <v>7920</v>
          </cell>
          <cell r="J346">
            <v>8007</v>
          </cell>
          <cell r="K346">
            <v>1</v>
          </cell>
          <cell r="L346">
            <v>0</v>
          </cell>
          <cell r="M346">
            <v>0</v>
          </cell>
          <cell r="N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36</v>
          </cell>
          <cell r="V346">
            <v>0</v>
          </cell>
          <cell r="W346">
            <v>0</v>
          </cell>
          <cell r="AA346">
            <v>0</v>
          </cell>
          <cell r="AB346">
            <v>0</v>
          </cell>
          <cell r="AC346">
            <v>0</v>
          </cell>
          <cell r="AD346">
            <v>36</v>
          </cell>
          <cell r="AE346">
            <v>314000</v>
          </cell>
          <cell r="AF346">
            <v>0</v>
          </cell>
          <cell r="AI346">
            <v>2282</v>
          </cell>
          <cell r="AK346">
            <v>0</v>
          </cell>
          <cell r="AM346">
            <v>586</v>
          </cell>
          <cell r="AN346">
            <v>1</v>
          </cell>
          <cell r="AO346">
            <v>393216</v>
          </cell>
          <cell r="AQ346">
            <v>0</v>
          </cell>
          <cell r="AR346">
            <v>0</v>
          </cell>
          <cell r="AS346" t="str">
            <v>Ы</v>
          </cell>
          <cell r="AT346" t="str">
            <v>Ы</v>
          </cell>
          <cell r="AU346">
            <v>0</v>
          </cell>
          <cell r="AV346">
            <v>0</v>
          </cell>
          <cell r="AW346">
            <v>23</v>
          </cell>
          <cell r="AX346">
            <v>1</v>
          </cell>
          <cell r="AY346">
            <v>0</v>
          </cell>
          <cell r="AZ346">
            <v>0</v>
          </cell>
          <cell r="BA346">
            <v>0</v>
          </cell>
          <cell r="BB346">
            <v>0</v>
          </cell>
          <cell r="BC346">
            <v>38828</v>
          </cell>
        </row>
        <row r="347">
          <cell r="A347">
            <v>2006</v>
          </cell>
          <cell r="B347">
            <v>3</v>
          </cell>
          <cell r="C347">
            <v>430</v>
          </cell>
          <cell r="D347">
            <v>21</v>
          </cell>
          <cell r="E347">
            <v>792030</v>
          </cell>
          <cell r="F347">
            <v>0</v>
          </cell>
          <cell r="G347" t="str">
            <v>Затраты по ШПЗ (неосновные)</v>
          </cell>
          <cell r="H347">
            <v>2030</v>
          </cell>
          <cell r="I347">
            <v>7920</v>
          </cell>
          <cell r="J347">
            <v>1601.4</v>
          </cell>
          <cell r="K347">
            <v>1</v>
          </cell>
          <cell r="L347">
            <v>0</v>
          </cell>
          <cell r="M347">
            <v>0</v>
          </cell>
          <cell r="N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36</v>
          </cell>
          <cell r="V347">
            <v>0</v>
          </cell>
          <cell r="W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36</v>
          </cell>
          <cell r="AE347">
            <v>315000</v>
          </cell>
          <cell r="AF347">
            <v>0</v>
          </cell>
          <cell r="AI347">
            <v>2282</v>
          </cell>
          <cell r="AK347">
            <v>0</v>
          </cell>
          <cell r="AM347">
            <v>587</v>
          </cell>
          <cell r="AN347">
            <v>1</v>
          </cell>
          <cell r="AO347">
            <v>393216</v>
          </cell>
          <cell r="AQ347">
            <v>0</v>
          </cell>
          <cell r="AR347">
            <v>0</v>
          </cell>
          <cell r="AS347" t="str">
            <v>Ы</v>
          </cell>
          <cell r="AT347" t="str">
            <v>Ы</v>
          </cell>
          <cell r="AU347">
            <v>0</v>
          </cell>
          <cell r="AV347">
            <v>0</v>
          </cell>
          <cell r="AW347">
            <v>23</v>
          </cell>
          <cell r="AX347">
            <v>1</v>
          </cell>
          <cell r="AY347">
            <v>0</v>
          </cell>
          <cell r="AZ347">
            <v>0</v>
          </cell>
          <cell r="BA347">
            <v>0</v>
          </cell>
          <cell r="BB347">
            <v>0</v>
          </cell>
          <cell r="BC347">
            <v>38828</v>
          </cell>
        </row>
        <row r="348">
          <cell r="A348">
            <v>2006</v>
          </cell>
          <cell r="B348">
            <v>3</v>
          </cell>
          <cell r="C348">
            <v>431</v>
          </cell>
          <cell r="D348">
            <v>21</v>
          </cell>
          <cell r="E348">
            <v>792030</v>
          </cell>
          <cell r="F348">
            <v>0</v>
          </cell>
          <cell r="G348" t="str">
            <v>Затраты по ШПЗ (неосновные)</v>
          </cell>
          <cell r="H348">
            <v>2030</v>
          </cell>
          <cell r="I348">
            <v>7920</v>
          </cell>
          <cell r="J348">
            <v>13314.11</v>
          </cell>
          <cell r="K348">
            <v>1</v>
          </cell>
          <cell r="L348">
            <v>0</v>
          </cell>
          <cell r="M348">
            <v>0</v>
          </cell>
          <cell r="N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34</v>
          </cell>
          <cell r="V348">
            <v>0</v>
          </cell>
          <cell r="W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34</v>
          </cell>
          <cell r="AE348">
            <v>110000</v>
          </cell>
          <cell r="AF348">
            <v>0</v>
          </cell>
          <cell r="AI348">
            <v>2282</v>
          </cell>
          <cell r="AK348">
            <v>0</v>
          </cell>
          <cell r="AM348">
            <v>588</v>
          </cell>
          <cell r="AN348">
            <v>1</v>
          </cell>
          <cell r="AO348">
            <v>393216</v>
          </cell>
          <cell r="AQ348">
            <v>0</v>
          </cell>
          <cell r="AR348">
            <v>0</v>
          </cell>
          <cell r="AS348" t="str">
            <v>Ы</v>
          </cell>
          <cell r="AT348" t="str">
            <v>Ы</v>
          </cell>
          <cell r="AU348">
            <v>0</v>
          </cell>
          <cell r="AV348">
            <v>0</v>
          </cell>
          <cell r="AW348">
            <v>23</v>
          </cell>
          <cell r="AX348">
            <v>1</v>
          </cell>
          <cell r="AY348">
            <v>0</v>
          </cell>
          <cell r="AZ348">
            <v>0</v>
          </cell>
          <cell r="BA348">
            <v>0</v>
          </cell>
          <cell r="BB348">
            <v>0</v>
          </cell>
          <cell r="BC348">
            <v>38828</v>
          </cell>
        </row>
        <row r="349">
          <cell r="A349">
            <v>2006</v>
          </cell>
          <cell r="B349">
            <v>3</v>
          </cell>
          <cell r="C349">
            <v>432</v>
          </cell>
          <cell r="D349">
            <v>21</v>
          </cell>
          <cell r="E349">
            <v>792030</v>
          </cell>
          <cell r="F349">
            <v>0</v>
          </cell>
          <cell r="G349" t="str">
            <v>Затраты по ШПЗ (неосновные)</v>
          </cell>
          <cell r="H349">
            <v>2030</v>
          </cell>
          <cell r="I349">
            <v>7920</v>
          </cell>
          <cell r="J349">
            <v>339635</v>
          </cell>
          <cell r="K349">
            <v>1</v>
          </cell>
          <cell r="L349">
            <v>0</v>
          </cell>
          <cell r="M349">
            <v>0</v>
          </cell>
          <cell r="N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34</v>
          </cell>
          <cell r="V349">
            <v>0</v>
          </cell>
          <cell r="W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34</v>
          </cell>
          <cell r="AE349">
            <v>240000</v>
          </cell>
          <cell r="AF349">
            <v>0</v>
          </cell>
          <cell r="AI349">
            <v>2282</v>
          </cell>
          <cell r="AK349">
            <v>0</v>
          </cell>
          <cell r="AM349">
            <v>589</v>
          </cell>
          <cell r="AN349">
            <v>1</v>
          </cell>
          <cell r="AO349">
            <v>393216</v>
          </cell>
          <cell r="AQ349">
            <v>0</v>
          </cell>
          <cell r="AR349">
            <v>0</v>
          </cell>
          <cell r="AS349" t="str">
            <v>Ы</v>
          </cell>
          <cell r="AT349" t="str">
            <v>Ы</v>
          </cell>
          <cell r="AU349">
            <v>0</v>
          </cell>
          <cell r="AV349">
            <v>0</v>
          </cell>
          <cell r="AW349">
            <v>23</v>
          </cell>
          <cell r="AX349">
            <v>1</v>
          </cell>
          <cell r="AY349">
            <v>0</v>
          </cell>
          <cell r="AZ349">
            <v>0</v>
          </cell>
          <cell r="BA349">
            <v>0</v>
          </cell>
          <cell r="BB349">
            <v>0</v>
          </cell>
          <cell r="BC349">
            <v>38828</v>
          </cell>
        </row>
        <row r="350">
          <cell r="A350">
            <v>2006</v>
          </cell>
          <cell r="B350">
            <v>3</v>
          </cell>
          <cell r="C350">
            <v>433</v>
          </cell>
          <cell r="D350">
            <v>21</v>
          </cell>
          <cell r="E350">
            <v>792030</v>
          </cell>
          <cell r="F350">
            <v>0</v>
          </cell>
          <cell r="G350" t="str">
            <v>Затраты по ШПЗ (неосновные)</v>
          </cell>
          <cell r="H350">
            <v>2030</v>
          </cell>
          <cell r="I350">
            <v>7920</v>
          </cell>
          <cell r="J350">
            <v>9849.42</v>
          </cell>
          <cell r="K350">
            <v>1</v>
          </cell>
          <cell r="L350">
            <v>0</v>
          </cell>
          <cell r="M350">
            <v>0</v>
          </cell>
          <cell r="N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34</v>
          </cell>
          <cell r="V350">
            <v>0</v>
          </cell>
          <cell r="W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34</v>
          </cell>
          <cell r="AE350">
            <v>311000</v>
          </cell>
          <cell r="AF350">
            <v>0</v>
          </cell>
          <cell r="AI350">
            <v>2282</v>
          </cell>
          <cell r="AK350">
            <v>0</v>
          </cell>
          <cell r="AM350">
            <v>590</v>
          </cell>
          <cell r="AN350">
            <v>1</v>
          </cell>
          <cell r="AO350">
            <v>393216</v>
          </cell>
          <cell r="AQ350">
            <v>0</v>
          </cell>
          <cell r="AR350">
            <v>0</v>
          </cell>
          <cell r="AS350" t="str">
            <v>Ы</v>
          </cell>
          <cell r="AT350" t="str">
            <v>Ы</v>
          </cell>
          <cell r="AU350">
            <v>0</v>
          </cell>
          <cell r="AV350">
            <v>0</v>
          </cell>
          <cell r="AW350">
            <v>23</v>
          </cell>
          <cell r="AX350">
            <v>1</v>
          </cell>
          <cell r="AY350">
            <v>0</v>
          </cell>
          <cell r="AZ350">
            <v>0</v>
          </cell>
          <cell r="BA350">
            <v>0</v>
          </cell>
          <cell r="BB350">
            <v>0</v>
          </cell>
          <cell r="BC350">
            <v>38828</v>
          </cell>
        </row>
        <row r="351">
          <cell r="A351">
            <v>2006</v>
          </cell>
          <cell r="B351">
            <v>3</v>
          </cell>
          <cell r="C351">
            <v>434</v>
          </cell>
          <cell r="D351">
            <v>21</v>
          </cell>
          <cell r="E351">
            <v>792030</v>
          </cell>
          <cell r="F351">
            <v>0</v>
          </cell>
          <cell r="G351" t="str">
            <v>Затраты по ШПЗ (неосновные)</v>
          </cell>
          <cell r="H351">
            <v>2030</v>
          </cell>
          <cell r="I351">
            <v>7920</v>
          </cell>
          <cell r="J351">
            <v>20378.099999999999</v>
          </cell>
          <cell r="K351">
            <v>1</v>
          </cell>
          <cell r="L351">
            <v>0</v>
          </cell>
          <cell r="M351">
            <v>0</v>
          </cell>
          <cell r="N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34</v>
          </cell>
          <cell r="V351">
            <v>0</v>
          </cell>
          <cell r="W351">
            <v>0</v>
          </cell>
          <cell r="AA351">
            <v>0</v>
          </cell>
          <cell r="AB351">
            <v>0</v>
          </cell>
          <cell r="AC351">
            <v>0</v>
          </cell>
          <cell r="AD351">
            <v>34</v>
          </cell>
          <cell r="AE351">
            <v>312000</v>
          </cell>
          <cell r="AF351">
            <v>0</v>
          </cell>
          <cell r="AI351">
            <v>2282</v>
          </cell>
          <cell r="AK351">
            <v>0</v>
          </cell>
          <cell r="AM351">
            <v>591</v>
          </cell>
          <cell r="AN351">
            <v>1</v>
          </cell>
          <cell r="AO351">
            <v>393216</v>
          </cell>
          <cell r="AQ351">
            <v>0</v>
          </cell>
          <cell r="AR351">
            <v>0</v>
          </cell>
          <cell r="AS351" t="str">
            <v>Ы</v>
          </cell>
          <cell r="AT351" t="str">
            <v>Ы</v>
          </cell>
          <cell r="AU351">
            <v>0</v>
          </cell>
          <cell r="AV351">
            <v>0</v>
          </cell>
          <cell r="AW351">
            <v>23</v>
          </cell>
          <cell r="AX351">
            <v>1</v>
          </cell>
          <cell r="AY351">
            <v>0</v>
          </cell>
          <cell r="AZ351">
            <v>0</v>
          </cell>
          <cell r="BA351">
            <v>0</v>
          </cell>
          <cell r="BB351">
            <v>0</v>
          </cell>
          <cell r="BC351">
            <v>38828</v>
          </cell>
        </row>
        <row r="352">
          <cell r="A352">
            <v>2006</v>
          </cell>
          <cell r="B352">
            <v>3</v>
          </cell>
          <cell r="C352">
            <v>435</v>
          </cell>
          <cell r="D352">
            <v>21</v>
          </cell>
          <cell r="E352">
            <v>792030</v>
          </cell>
          <cell r="F352">
            <v>0</v>
          </cell>
          <cell r="G352" t="str">
            <v>Затраты по ШПЗ (неосновные)</v>
          </cell>
          <cell r="H352">
            <v>2030</v>
          </cell>
          <cell r="I352">
            <v>7920</v>
          </cell>
          <cell r="J352">
            <v>4143.55</v>
          </cell>
          <cell r="K352">
            <v>1</v>
          </cell>
          <cell r="L352">
            <v>0</v>
          </cell>
          <cell r="M352">
            <v>0</v>
          </cell>
          <cell r="N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34</v>
          </cell>
          <cell r="V352">
            <v>0</v>
          </cell>
          <cell r="W352">
            <v>0</v>
          </cell>
          <cell r="AA352">
            <v>0</v>
          </cell>
          <cell r="AB352">
            <v>0</v>
          </cell>
          <cell r="AC352">
            <v>0</v>
          </cell>
          <cell r="AD352">
            <v>34</v>
          </cell>
          <cell r="AE352">
            <v>312100</v>
          </cell>
          <cell r="AF352">
            <v>0</v>
          </cell>
          <cell r="AI352">
            <v>2282</v>
          </cell>
          <cell r="AK352">
            <v>0</v>
          </cell>
          <cell r="AM352">
            <v>592</v>
          </cell>
          <cell r="AN352">
            <v>1</v>
          </cell>
          <cell r="AO352">
            <v>393216</v>
          </cell>
          <cell r="AQ352">
            <v>0</v>
          </cell>
          <cell r="AR352">
            <v>0</v>
          </cell>
          <cell r="AS352" t="str">
            <v>Ы</v>
          </cell>
          <cell r="AT352" t="str">
            <v>Ы</v>
          </cell>
          <cell r="AU352">
            <v>0</v>
          </cell>
          <cell r="AV352">
            <v>0</v>
          </cell>
          <cell r="AW352">
            <v>23</v>
          </cell>
          <cell r="AX352">
            <v>1</v>
          </cell>
          <cell r="AY352">
            <v>0</v>
          </cell>
          <cell r="AZ352">
            <v>0</v>
          </cell>
          <cell r="BA352">
            <v>0</v>
          </cell>
          <cell r="BB352">
            <v>0</v>
          </cell>
          <cell r="BC352">
            <v>38828</v>
          </cell>
        </row>
        <row r="353">
          <cell r="A353">
            <v>2006</v>
          </cell>
          <cell r="B353">
            <v>3</v>
          </cell>
          <cell r="C353">
            <v>436</v>
          </cell>
          <cell r="D353">
            <v>21</v>
          </cell>
          <cell r="E353">
            <v>792030</v>
          </cell>
          <cell r="F353">
            <v>0</v>
          </cell>
          <cell r="G353" t="str">
            <v>Затраты по ШПЗ (неосновные)</v>
          </cell>
          <cell r="H353">
            <v>2030</v>
          </cell>
          <cell r="I353">
            <v>7920</v>
          </cell>
          <cell r="J353">
            <v>43405.35</v>
          </cell>
          <cell r="K353">
            <v>1</v>
          </cell>
          <cell r="L353">
            <v>0</v>
          </cell>
          <cell r="M353">
            <v>0</v>
          </cell>
          <cell r="N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34</v>
          </cell>
          <cell r="V353">
            <v>0</v>
          </cell>
          <cell r="W353">
            <v>0</v>
          </cell>
          <cell r="AA353">
            <v>0</v>
          </cell>
          <cell r="AB353">
            <v>0</v>
          </cell>
          <cell r="AC353">
            <v>0</v>
          </cell>
          <cell r="AD353">
            <v>34</v>
          </cell>
          <cell r="AE353">
            <v>312200</v>
          </cell>
          <cell r="AF353">
            <v>0</v>
          </cell>
          <cell r="AI353">
            <v>2282</v>
          </cell>
          <cell r="AK353">
            <v>0</v>
          </cell>
          <cell r="AM353">
            <v>593</v>
          </cell>
          <cell r="AN353">
            <v>1</v>
          </cell>
          <cell r="AO353">
            <v>393216</v>
          </cell>
          <cell r="AQ353">
            <v>0</v>
          </cell>
          <cell r="AR353">
            <v>0</v>
          </cell>
          <cell r="AS353" t="str">
            <v>Ы</v>
          </cell>
          <cell r="AT353" t="str">
            <v>Ы</v>
          </cell>
          <cell r="AU353">
            <v>0</v>
          </cell>
          <cell r="AV353">
            <v>0</v>
          </cell>
          <cell r="AW353">
            <v>23</v>
          </cell>
          <cell r="AX353">
            <v>1</v>
          </cell>
          <cell r="AY353">
            <v>0</v>
          </cell>
          <cell r="AZ353">
            <v>0</v>
          </cell>
          <cell r="BA353">
            <v>0</v>
          </cell>
          <cell r="BB353">
            <v>0</v>
          </cell>
          <cell r="BC353">
            <v>38828</v>
          </cell>
        </row>
        <row r="354">
          <cell r="A354">
            <v>2006</v>
          </cell>
          <cell r="B354">
            <v>3</v>
          </cell>
          <cell r="C354">
            <v>437</v>
          </cell>
          <cell r="D354">
            <v>21</v>
          </cell>
          <cell r="E354">
            <v>792030</v>
          </cell>
          <cell r="F354">
            <v>0</v>
          </cell>
          <cell r="G354" t="str">
            <v>Затраты по ШПЗ (неосновные)</v>
          </cell>
          <cell r="H354">
            <v>2030</v>
          </cell>
          <cell r="I354">
            <v>7920</v>
          </cell>
          <cell r="J354">
            <v>3735.99</v>
          </cell>
          <cell r="K354">
            <v>1</v>
          </cell>
          <cell r="L354">
            <v>0</v>
          </cell>
          <cell r="M354">
            <v>0</v>
          </cell>
          <cell r="N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34</v>
          </cell>
          <cell r="V354">
            <v>0</v>
          </cell>
          <cell r="W354">
            <v>0</v>
          </cell>
          <cell r="AA354">
            <v>0</v>
          </cell>
          <cell r="AB354">
            <v>0</v>
          </cell>
          <cell r="AC354">
            <v>0</v>
          </cell>
          <cell r="AD354">
            <v>34</v>
          </cell>
          <cell r="AE354">
            <v>313000</v>
          </cell>
          <cell r="AF354">
            <v>0</v>
          </cell>
          <cell r="AI354">
            <v>2282</v>
          </cell>
          <cell r="AK354">
            <v>0</v>
          </cell>
          <cell r="AM354">
            <v>594</v>
          </cell>
          <cell r="AN354">
            <v>1</v>
          </cell>
          <cell r="AO354">
            <v>393216</v>
          </cell>
          <cell r="AQ354">
            <v>0</v>
          </cell>
          <cell r="AR354">
            <v>0</v>
          </cell>
          <cell r="AS354" t="str">
            <v>Ы</v>
          </cell>
          <cell r="AT354" t="str">
            <v>Ы</v>
          </cell>
          <cell r="AU354">
            <v>0</v>
          </cell>
          <cell r="AV354">
            <v>0</v>
          </cell>
          <cell r="AW354">
            <v>23</v>
          </cell>
          <cell r="AX354">
            <v>1</v>
          </cell>
          <cell r="AY354">
            <v>0</v>
          </cell>
          <cell r="AZ354">
            <v>0</v>
          </cell>
          <cell r="BA354">
            <v>0</v>
          </cell>
          <cell r="BB354">
            <v>0</v>
          </cell>
          <cell r="BC354">
            <v>38828</v>
          </cell>
        </row>
        <row r="355">
          <cell r="A355">
            <v>2006</v>
          </cell>
          <cell r="B355">
            <v>3</v>
          </cell>
          <cell r="C355">
            <v>438</v>
          </cell>
          <cell r="D355">
            <v>21</v>
          </cell>
          <cell r="E355">
            <v>792030</v>
          </cell>
          <cell r="F355">
            <v>0</v>
          </cell>
          <cell r="G355" t="str">
            <v>Затраты по ШПЗ (неосновные)</v>
          </cell>
          <cell r="H355">
            <v>2030</v>
          </cell>
          <cell r="I355">
            <v>7920</v>
          </cell>
          <cell r="J355">
            <v>6792.7</v>
          </cell>
          <cell r="K355">
            <v>1</v>
          </cell>
          <cell r="L355">
            <v>0</v>
          </cell>
          <cell r="M355">
            <v>0</v>
          </cell>
          <cell r="N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34</v>
          </cell>
          <cell r="V355">
            <v>0</v>
          </cell>
          <cell r="W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34</v>
          </cell>
          <cell r="AE355">
            <v>314000</v>
          </cell>
          <cell r="AF355">
            <v>0</v>
          </cell>
          <cell r="AI355">
            <v>2282</v>
          </cell>
          <cell r="AK355">
            <v>0</v>
          </cell>
          <cell r="AM355">
            <v>595</v>
          </cell>
          <cell r="AN355">
            <v>1</v>
          </cell>
          <cell r="AO355">
            <v>393216</v>
          </cell>
          <cell r="AQ355">
            <v>0</v>
          </cell>
          <cell r="AR355">
            <v>0</v>
          </cell>
          <cell r="AS355" t="str">
            <v>Ы</v>
          </cell>
          <cell r="AT355" t="str">
            <v>Ы</v>
          </cell>
          <cell r="AU355">
            <v>0</v>
          </cell>
          <cell r="AV355">
            <v>0</v>
          </cell>
          <cell r="AW355">
            <v>23</v>
          </cell>
          <cell r="AX355">
            <v>1</v>
          </cell>
          <cell r="AY355">
            <v>0</v>
          </cell>
          <cell r="AZ355">
            <v>0</v>
          </cell>
          <cell r="BA355">
            <v>0</v>
          </cell>
          <cell r="BB355">
            <v>0</v>
          </cell>
          <cell r="BC355">
            <v>38828</v>
          </cell>
        </row>
        <row r="356">
          <cell r="A356">
            <v>2006</v>
          </cell>
          <cell r="B356">
            <v>3</v>
          </cell>
          <cell r="C356">
            <v>439</v>
          </cell>
          <cell r="D356">
            <v>21</v>
          </cell>
          <cell r="E356">
            <v>792030</v>
          </cell>
          <cell r="F356">
            <v>0</v>
          </cell>
          <cell r="G356" t="str">
            <v>Затраты по ШПЗ (неосновные)</v>
          </cell>
          <cell r="H356">
            <v>2030</v>
          </cell>
          <cell r="I356">
            <v>7920</v>
          </cell>
          <cell r="J356">
            <v>1358.53</v>
          </cell>
          <cell r="K356">
            <v>1</v>
          </cell>
          <cell r="L356">
            <v>0</v>
          </cell>
          <cell r="M356">
            <v>0</v>
          </cell>
          <cell r="N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34</v>
          </cell>
          <cell r="V356">
            <v>0</v>
          </cell>
          <cell r="W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34</v>
          </cell>
          <cell r="AE356">
            <v>315000</v>
          </cell>
          <cell r="AF356">
            <v>0</v>
          </cell>
          <cell r="AI356">
            <v>2282</v>
          </cell>
          <cell r="AK356">
            <v>0</v>
          </cell>
          <cell r="AM356">
            <v>596</v>
          </cell>
          <cell r="AN356">
            <v>1</v>
          </cell>
          <cell r="AO356">
            <v>393216</v>
          </cell>
          <cell r="AQ356">
            <v>0</v>
          </cell>
          <cell r="AR356">
            <v>0</v>
          </cell>
          <cell r="AS356" t="str">
            <v>Ы</v>
          </cell>
          <cell r="AT356" t="str">
            <v>Ы</v>
          </cell>
          <cell r="AU356">
            <v>0</v>
          </cell>
          <cell r="AV356">
            <v>0</v>
          </cell>
          <cell r="AW356">
            <v>23</v>
          </cell>
          <cell r="AX356">
            <v>1</v>
          </cell>
          <cell r="AY356">
            <v>0</v>
          </cell>
          <cell r="AZ356">
            <v>0</v>
          </cell>
          <cell r="BA356">
            <v>0</v>
          </cell>
          <cell r="BB356">
            <v>0</v>
          </cell>
          <cell r="BC356">
            <v>38828</v>
          </cell>
        </row>
        <row r="357">
          <cell r="A357">
            <v>2006</v>
          </cell>
          <cell r="B357">
            <v>3</v>
          </cell>
          <cell r="C357">
            <v>501</v>
          </cell>
          <cell r="D357">
            <v>21</v>
          </cell>
          <cell r="E357">
            <v>792030</v>
          </cell>
          <cell r="F357">
            <v>0</v>
          </cell>
          <cell r="G357" t="str">
            <v>Затраты по ШПЗ (неосновные)</v>
          </cell>
          <cell r="H357">
            <v>2030</v>
          </cell>
          <cell r="I357">
            <v>7920</v>
          </cell>
          <cell r="J357">
            <v>203040</v>
          </cell>
          <cell r="K357">
            <v>1</v>
          </cell>
          <cell r="L357">
            <v>0</v>
          </cell>
          <cell r="M357">
            <v>0</v>
          </cell>
          <cell r="N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37</v>
          </cell>
          <cell r="V357">
            <v>0</v>
          </cell>
          <cell r="W357">
            <v>0</v>
          </cell>
          <cell r="AA357">
            <v>0</v>
          </cell>
          <cell r="AB357">
            <v>0</v>
          </cell>
          <cell r="AC357">
            <v>0</v>
          </cell>
          <cell r="AD357">
            <v>37</v>
          </cell>
          <cell r="AE357">
            <v>110000</v>
          </cell>
          <cell r="AF357">
            <v>0</v>
          </cell>
          <cell r="AI357">
            <v>2282</v>
          </cell>
          <cell r="AK357">
            <v>0</v>
          </cell>
          <cell r="AM357">
            <v>658</v>
          </cell>
          <cell r="AN357">
            <v>1</v>
          </cell>
          <cell r="AO357">
            <v>393216</v>
          </cell>
          <cell r="AQ357">
            <v>0</v>
          </cell>
          <cell r="AR357">
            <v>0</v>
          </cell>
          <cell r="AS357" t="str">
            <v>Ы</v>
          </cell>
          <cell r="AT357" t="str">
            <v>Ы</v>
          </cell>
          <cell r="AU357">
            <v>0</v>
          </cell>
          <cell r="AV357">
            <v>0</v>
          </cell>
          <cell r="AW357">
            <v>23</v>
          </cell>
          <cell r="AX357">
            <v>1</v>
          </cell>
          <cell r="AY357">
            <v>0</v>
          </cell>
          <cell r="AZ357">
            <v>0</v>
          </cell>
          <cell r="BA357">
            <v>0</v>
          </cell>
          <cell r="BB357">
            <v>0</v>
          </cell>
          <cell r="BC357">
            <v>38828</v>
          </cell>
        </row>
        <row r="358">
          <cell r="A358">
            <v>2006</v>
          </cell>
          <cell r="B358">
            <v>3</v>
          </cell>
          <cell r="C358">
            <v>502</v>
          </cell>
          <cell r="D358">
            <v>21</v>
          </cell>
          <cell r="E358">
            <v>792030</v>
          </cell>
          <cell r="F358">
            <v>0</v>
          </cell>
          <cell r="G358" t="str">
            <v>Затраты по ШПЗ (неосновные)</v>
          </cell>
          <cell r="H358">
            <v>2030</v>
          </cell>
          <cell r="I358">
            <v>7920</v>
          </cell>
          <cell r="J358">
            <v>68000</v>
          </cell>
          <cell r="K358">
            <v>1</v>
          </cell>
          <cell r="L358">
            <v>0</v>
          </cell>
          <cell r="M358">
            <v>0</v>
          </cell>
          <cell r="N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37</v>
          </cell>
          <cell r="V358">
            <v>0</v>
          </cell>
          <cell r="W358">
            <v>0</v>
          </cell>
          <cell r="AA358">
            <v>0</v>
          </cell>
          <cell r="AB358">
            <v>0</v>
          </cell>
          <cell r="AC358">
            <v>0</v>
          </cell>
          <cell r="AD358">
            <v>37</v>
          </cell>
          <cell r="AE358">
            <v>131000</v>
          </cell>
          <cell r="AF358">
            <v>0</v>
          </cell>
          <cell r="AI358">
            <v>2282</v>
          </cell>
          <cell r="AK358">
            <v>0</v>
          </cell>
          <cell r="AM358">
            <v>659</v>
          </cell>
          <cell r="AN358">
            <v>1</v>
          </cell>
          <cell r="AO358">
            <v>393216</v>
          </cell>
          <cell r="AQ358">
            <v>0</v>
          </cell>
          <cell r="AR358">
            <v>0</v>
          </cell>
          <cell r="AS358" t="str">
            <v>Ы</v>
          </cell>
          <cell r="AT358" t="str">
            <v>Ы</v>
          </cell>
          <cell r="AU358">
            <v>0</v>
          </cell>
          <cell r="AV358">
            <v>0</v>
          </cell>
          <cell r="AW358">
            <v>23</v>
          </cell>
          <cell r="AX358">
            <v>1</v>
          </cell>
          <cell r="AY358">
            <v>0</v>
          </cell>
          <cell r="AZ358">
            <v>0</v>
          </cell>
          <cell r="BA358">
            <v>0</v>
          </cell>
          <cell r="BB358">
            <v>0</v>
          </cell>
          <cell r="BC358">
            <v>38828</v>
          </cell>
        </row>
        <row r="359">
          <cell r="A359">
            <v>2006</v>
          </cell>
          <cell r="B359">
            <v>3</v>
          </cell>
          <cell r="C359">
            <v>503</v>
          </cell>
          <cell r="D359">
            <v>21</v>
          </cell>
          <cell r="E359">
            <v>792030</v>
          </cell>
          <cell r="F359">
            <v>0</v>
          </cell>
          <cell r="G359" t="str">
            <v>Затраты по ШПЗ (неосновные)</v>
          </cell>
          <cell r="H359">
            <v>2030</v>
          </cell>
          <cell r="I359">
            <v>7920</v>
          </cell>
          <cell r="J359">
            <v>2546270</v>
          </cell>
          <cell r="K359">
            <v>1</v>
          </cell>
          <cell r="L359">
            <v>0</v>
          </cell>
          <cell r="M359">
            <v>0</v>
          </cell>
          <cell r="N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37</v>
          </cell>
          <cell r="V359">
            <v>0</v>
          </cell>
          <cell r="W359">
            <v>0</v>
          </cell>
          <cell r="AA359">
            <v>0</v>
          </cell>
          <cell r="AB359">
            <v>0</v>
          </cell>
          <cell r="AC359">
            <v>0</v>
          </cell>
          <cell r="AD359">
            <v>37</v>
          </cell>
          <cell r="AE359">
            <v>240000</v>
          </cell>
          <cell r="AF359">
            <v>0</v>
          </cell>
          <cell r="AI359">
            <v>2282</v>
          </cell>
          <cell r="AK359">
            <v>0</v>
          </cell>
          <cell r="AM359">
            <v>660</v>
          </cell>
          <cell r="AN359">
            <v>1</v>
          </cell>
          <cell r="AO359">
            <v>393216</v>
          </cell>
          <cell r="AQ359">
            <v>0</v>
          </cell>
          <cell r="AR359">
            <v>0</v>
          </cell>
          <cell r="AS359" t="str">
            <v>Ы</v>
          </cell>
          <cell r="AT359" t="str">
            <v>Ы</v>
          </cell>
          <cell r="AU359">
            <v>0</v>
          </cell>
          <cell r="AV359">
            <v>0</v>
          </cell>
          <cell r="AW359">
            <v>23</v>
          </cell>
          <cell r="AX359">
            <v>1</v>
          </cell>
          <cell r="AY359">
            <v>0</v>
          </cell>
          <cell r="AZ359">
            <v>0</v>
          </cell>
          <cell r="BA359">
            <v>0</v>
          </cell>
          <cell r="BB359">
            <v>0</v>
          </cell>
          <cell r="BC359">
            <v>38828</v>
          </cell>
        </row>
        <row r="360">
          <cell r="A360">
            <v>2006</v>
          </cell>
          <cell r="B360">
            <v>3</v>
          </cell>
          <cell r="C360">
            <v>504</v>
          </cell>
          <cell r="D360">
            <v>21</v>
          </cell>
          <cell r="E360">
            <v>792030</v>
          </cell>
          <cell r="F360">
            <v>0</v>
          </cell>
          <cell r="G360" t="str">
            <v>Затраты по ШПЗ (неосновные)</v>
          </cell>
          <cell r="H360">
            <v>2030</v>
          </cell>
          <cell r="I360">
            <v>7920</v>
          </cell>
          <cell r="J360">
            <v>120008.04</v>
          </cell>
          <cell r="K360">
            <v>1</v>
          </cell>
          <cell r="L360">
            <v>0</v>
          </cell>
          <cell r="M360">
            <v>0</v>
          </cell>
          <cell r="N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37</v>
          </cell>
          <cell r="V360">
            <v>0</v>
          </cell>
          <cell r="W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37</v>
          </cell>
          <cell r="AE360">
            <v>311000</v>
          </cell>
          <cell r="AF360">
            <v>0</v>
          </cell>
          <cell r="AI360">
            <v>2282</v>
          </cell>
          <cell r="AK360">
            <v>0</v>
          </cell>
          <cell r="AM360">
            <v>661</v>
          </cell>
          <cell r="AN360">
            <v>1</v>
          </cell>
          <cell r="AO360">
            <v>393216</v>
          </cell>
          <cell r="AQ360">
            <v>0</v>
          </cell>
          <cell r="AR360">
            <v>0</v>
          </cell>
          <cell r="AS360" t="str">
            <v>Ы</v>
          </cell>
          <cell r="AT360" t="str">
            <v>Ы</v>
          </cell>
          <cell r="AU360">
            <v>0</v>
          </cell>
          <cell r="AV360">
            <v>0</v>
          </cell>
          <cell r="AW360">
            <v>23</v>
          </cell>
          <cell r="AX360">
            <v>1</v>
          </cell>
          <cell r="AY360">
            <v>0</v>
          </cell>
          <cell r="AZ360">
            <v>0</v>
          </cell>
          <cell r="BA360">
            <v>0</v>
          </cell>
          <cell r="BB360">
            <v>0</v>
          </cell>
          <cell r="BC360">
            <v>38828</v>
          </cell>
        </row>
        <row r="361">
          <cell r="A361">
            <v>2006</v>
          </cell>
          <cell r="B361">
            <v>3</v>
          </cell>
          <cell r="C361">
            <v>505</v>
          </cell>
          <cell r="D361">
            <v>21</v>
          </cell>
          <cell r="E361">
            <v>792030</v>
          </cell>
          <cell r="F361">
            <v>0</v>
          </cell>
          <cell r="G361" t="str">
            <v>Затраты по ШПЗ (неосновные)</v>
          </cell>
          <cell r="H361">
            <v>2030</v>
          </cell>
          <cell r="I361">
            <v>7920</v>
          </cell>
          <cell r="J361">
            <v>469750.03</v>
          </cell>
          <cell r="K361">
            <v>1</v>
          </cell>
          <cell r="L361">
            <v>0</v>
          </cell>
          <cell r="M361">
            <v>0</v>
          </cell>
          <cell r="N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37</v>
          </cell>
          <cell r="V361">
            <v>0</v>
          </cell>
          <cell r="W361">
            <v>0</v>
          </cell>
          <cell r="AA361">
            <v>0</v>
          </cell>
          <cell r="AB361">
            <v>0</v>
          </cell>
          <cell r="AC361">
            <v>0</v>
          </cell>
          <cell r="AD361">
            <v>37</v>
          </cell>
          <cell r="AE361">
            <v>312000</v>
          </cell>
          <cell r="AF361">
            <v>0</v>
          </cell>
          <cell r="AI361">
            <v>2282</v>
          </cell>
          <cell r="AK361">
            <v>0</v>
          </cell>
          <cell r="AM361">
            <v>662</v>
          </cell>
          <cell r="AN361">
            <v>1</v>
          </cell>
          <cell r="AO361">
            <v>393216</v>
          </cell>
          <cell r="AQ361">
            <v>0</v>
          </cell>
          <cell r="AR361">
            <v>0</v>
          </cell>
          <cell r="AS361" t="str">
            <v>Ы</v>
          </cell>
          <cell r="AT361" t="str">
            <v>Ы</v>
          </cell>
          <cell r="AU361">
            <v>0</v>
          </cell>
          <cell r="AV361">
            <v>0</v>
          </cell>
          <cell r="AW361">
            <v>23</v>
          </cell>
          <cell r="AX361">
            <v>1</v>
          </cell>
          <cell r="AY361">
            <v>0</v>
          </cell>
          <cell r="AZ361">
            <v>0</v>
          </cell>
          <cell r="BA361">
            <v>0</v>
          </cell>
          <cell r="BB361">
            <v>0</v>
          </cell>
          <cell r="BC361">
            <v>38828</v>
          </cell>
        </row>
        <row r="362">
          <cell r="A362">
            <v>2006</v>
          </cell>
          <cell r="B362">
            <v>3</v>
          </cell>
          <cell r="C362">
            <v>506</v>
          </cell>
          <cell r="D362">
            <v>21</v>
          </cell>
          <cell r="E362">
            <v>792030</v>
          </cell>
          <cell r="F362">
            <v>0</v>
          </cell>
          <cell r="G362" t="str">
            <v>Затраты по ШПЗ (неосновные)</v>
          </cell>
          <cell r="H362">
            <v>2030</v>
          </cell>
          <cell r="I362">
            <v>7920</v>
          </cell>
          <cell r="J362">
            <v>25817.02</v>
          </cell>
          <cell r="K362">
            <v>1</v>
          </cell>
          <cell r="L362">
            <v>0</v>
          </cell>
          <cell r="M362">
            <v>0</v>
          </cell>
          <cell r="N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37</v>
          </cell>
          <cell r="V362">
            <v>0</v>
          </cell>
          <cell r="W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37</v>
          </cell>
          <cell r="AE362">
            <v>313000</v>
          </cell>
          <cell r="AF362">
            <v>0</v>
          </cell>
          <cell r="AI362">
            <v>2282</v>
          </cell>
          <cell r="AK362">
            <v>0</v>
          </cell>
          <cell r="AM362">
            <v>663</v>
          </cell>
          <cell r="AN362">
            <v>1</v>
          </cell>
          <cell r="AO362">
            <v>393216</v>
          </cell>
          <cell r="AQ362">
            <v>0</v>
          </cell>
          <cell r="AR362">
            <v>0</v>
          </cell>
          <cell r="AS362" t="str">
            <v>Ы</v>
          </cell>
          <cell r="AT362" t="str">
            <v>Ы</v>
          </cell>
          <cell r="AU362">
            <v>0</v>
          </cell>
          <cell r="AV362">
            <v>0</v>
          </cell>
          <cell r="AW362">
            <v>23</v>
          </cell>
          <cell r="AX362">
            <v>1</v>
          </cell>
          <cell r="AY362">
            <v>0</v>
          </cell>
          <cell r="AZ362">
            <v>0</v>
          </cell>
          <cell r="BA362">
            <v>0</v>
          </cell>
          <cell r="BB362">
            <v>0</v>
          </cell>
          <cell r="BC362">
            <v>38828</v>
          </cell>
        </row>
        <row r="363">
          <cell r="A363">
            <v>2006</v>
          </cell>
          <cell r="B363">
            <v>3</v>
          </cell>
          <cell r="C363">
            <v>507</v>
          </cell>
          <cell r="D363">
            <v>21</v>
          </cell>
          <cell r="E363">
            <v>792030</v>
          </cell>
          <cell r="F363">
            <v>0</v>
          </cell>
          <cell r="G363" t="str">
            <v>Затраты по ШПЗ (неосновные)</v>
          </cell>
          <cell r="H363">
            <v>2030</v>
          </cell>
          <cell r="I363">
            <v>7920</v>
          </cell>
          <cell r="J363">
            <v>46939.99</v>
          </cell>
          <cell r="K363">
            <v>1</v>
          </cell>
          <cell r="L363">
            <v>0</v>
          </cell>
          <cell r="M363">
            <v>0</v>
          </cell>
          <cell r="N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37</v>
          </cell>
          <cell r="V363">
            <v>0</v>
          </cell>
          <cell r="W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37</v>
          </cell>
          <cell r="AE363">
            <v>314000</v>
          </cell>
          <cell r="AF363">
            <v>0</v>
          </cell>
          <cell r="AI363">
            <v>2282</v>
          </cell>
          <cell r="AK363">
            <v>0</v>
          </cell>
          <cell r="AM363">
            <v>664</v>
          </cell>
          <cell r="AN363">
            <v>1</v>
          </cell>
          <cell r="AO363">
            <v>393216</v>
          </cell>
          <cell r="AQ363">
            <v>0</v>
          </cell>
          <cell r="AR363">
            <v>0</v>
          </cell>
          <cell r="AS363" t="str">
            <v>Ы</v>
          </cell>
          <cell r="AT363" t="str">
            <v>Ы</v>
          </cell>
          <cell r="AU363">
            <v>0</v>
          </cell>
          <cell r="AV363">
            <v>0</v>
          </cell>
          <cell r="AW363">
            <v>23</v>
          </cell>
          <cell r="AX363">
            <v>1</v>
          </cell>
          <cell r="AY363">
            <v>0</v>
          </cell>
          <cell r="AZ363">
            <v>0</v>
          </cell>
          <cell r="BA363">
            <v>0</v>
          </cell>
          <cell r="BB363">
            <v>0</v>
          </cell>
          <cell r="BC363">
            <v>38828</v>
          </cell>
        </row>
        <row r="364">
          <cell r="A364">
            <v>2006</v>
          </cell>
          <cell r="B364">
            <v>3</v>
          </cell>
          <cell r="C364">
            <v>508</v>
          </cell>
          <cell r="D364">
            <v>21</v>
          </cell>
          <cell r="E364">
            <v>792030</v>
          </cell>
          <cell r="F364">
            <v>0</v>
          </cell>
          <cell r="G364" t="str">
            <v>Затраты по ШПЗ (неосновные)</v>
          </cell>
          <cell r="H364">
            <v>2030</v>
          </cell>
          <cell r="I364">
            <v>7920</v>
          </cell>
          <cell r="J364">
            <v>9394.02</v>
          </cell>
          <cell r="K364">
            <v>1</v>
          </cell>
          <cell r="L364">
            <v>0</v>
          </cell>
          <cell r="M364">
            <v>0</v>
          </cell>
          <cell r="N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37</v>
          </cell>
          <cell r="V364">
            <v>0</v>
          </cell>
          <cell r="W364">
            <v>0</v>
          </cell>
          <cell r="AA364">
            <v>0</v>
          </cell>
          <cell r="AB364">
            <v>0</v>
          </cell>
          <cell r="AC364">
            <v>0</v>
          </cell>
          <cell r="AD364">
            <v>37</v>
          </cell>
          <cell r="AE364">
            <v>315000</v>
          </cell>
          <cell r="AF364">
            <v>0</v>
          </cell>
          <cell r="AI364">
            <v>2282</v>
          </cell>
          <cell r="AK364">
            <v>0</v>
          </cell>
          <cell r="AM364">
            <v>665</v>
          </cell>
          <cell r="AN364">
            <v>1</v>
          </cell>
          <cell r="AO364">
            <v>393216</v>
          </cell>
          <cell r="AQ364">
            <v>0</v>
          </cell>
          <cell r="AR364">
            <v>0</v>
          </cell>
          <cell r="AS364" t="str">
            <v>Ы</v>
          </cell>
          <cell r="AT364" t="str">
            <v>Ы</v>
          </cell>
          <cell r="AU364">
            <v>0</v>
          </cell>
          <cell r="AV364">
            <v>0</v>
          </cell>
          <cell r="AW364">
            <v>23</v>
          </cell>
          <cell r="AX364">
            <v>1</v>
          </cell>
          <cell r="AY364">
            <v>0</v>
          </cell>
          <cell r="AZ364">
            <v>0</v>
          </cell>
          <cell r="BA364">
            <v>0</v>
          </cell>
          <cell r="BB364">
            <v>0</v>
          </cell>
          <cell r="BC364">
            <v>38828</v>
          </cell>
        </row>
        <row r="365">
          <cell r="A365">
            <v>2006</v>
          </cell>
          <cell r="B365">
            <v>3</v>
          </cell>
          <cell r="C365">
            <v>509</v>
          </cell>
          <cell r="D365">
            <v>21</v>
          </cell>
          <cell r="E365">
            <v>792030</v>
          </cell>
          <cell r="F365">
            <v>0</v>
          </cell>
          <cell r="G365" t="str">
            <v>Затраты по ШПЗ (неосновные)</v>
          </cell>
          <cell r="H365">
            <v>2030</v>
          </cell>
          <cell r="I365">
            <v>7920</v>
          </cell>
          <cell r="J365">
            <v>140082</v>
          </cell>
          <cell r="K365">
            <v>1</v>
          </cell>
          <cell r="L365">
            <v>0</v>
          </cell>
          <cell r="M365">
            <v>0</v>
          </cell>
          <cell r="N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37</v>
          </cell>
          <cell r="V365">
            <v>0</v>
          </cell>
          <cell r="W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37</v>
          </cell>
          <cell r="AE365">
            <v>450000</v>
          </cell>
          <cell r="AF365">
            <v>0</v>
          </cell>
          <cell r="AI365">
            <v>2282</v>
          </cell>
          <cell r="AK365">
            <v>0</v>
          </cell>
          <cell r="AM365">
            <v>666</v>
          </cell>
          <cell r="AN365">
            <v>1</v>
          </cell>
          <cell r="AO365">
            <v>393216</v>
          </cell>
          <cell r="AQ365">
            <v>0</v>
          </cell>
          <cell r="AR365">
            <v>0</v>
          </cell>
          <cell r="AS365" t="str">
            <v>Ы</v>
          </cell>
          <cell r="AT365" t="str">
            <v>Ы</v>
          </cell>
          <cell r="AU365">
            <v>0</v>
          </cell>
          <cell r="AV365">
            <v>0</v>
          </cell>
          <cell r="AW365">
            <v>23</v>
          </cell>
          <cell r="AX365">
            <v>1</v>
          </cell>
          <cell r="AY365">
            <v>0</v>
          </cell>
          <cell r="AZ365">
            <v>0</v>
          </cell>
          <cell r="BA365">
            <v>0</v>
          </cell>
          <cell r="BB365">
            <v>0</v>
          </cell>
          <cell r="BC365">
            <v>38828</v>
          </cell>
        </row>
        <row r="366">
          <cell r="A366">
            <v>2006</v>
          </cell>
          <cell r="B366">
            <v>3</v>
          </cell>
          <cell r="C366">
            <v>510</v>
          </cell>
          <cell r="D366">
            <v>21</v>
          </cell>
          <cell r="E366">
            <v>792030</v>
          </cell>
          <cell r="F366">
            <v>0</v>
          </cell>
          <cell r="G366" t="str">
            <v>Затраты по ШПЗ (неосновные)</v>
          </cell>
          <cell r="H366">
            <v>2030</v>
          </cell>
          <cell r="I366">
            <v>7920</v>
          </cell>
          <cell r="J366">
            <v>76325</v>
          </cell>
          <cell r="K366">
            <v>1</v>
          </cell>
          <cell r="L366">
            <v>0</v>
          </cell>
          <cell r="M366">
            <v>0</v>
          </cell>
          <cell r="N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37</v>
          </cell>
          <cell r="V366">
            <v>0</v>
          </cell>
          <cell r="W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37</v>
          </cell>
          <cell r="AE366">
            <v>503000</v>
          </cell>
          <cell r="AF366">
            <v>0</v>
          </cell>
          <cell r="AI366">
            <v>2282</v>
          </cell>
          <cell r="AK366">
            <v>0</v>
          </cell>
          <cell r="AM366">
            <v>667</v>
          </cell>
          <cell r="AN366">
            <v>1</v>
          </cell>
          <cell r="AO366">
            <v>393216</v>
          </cell>
          <cell r="AQ366">
            <v>0</v>
          </cell>
          <cell r="AR366">
            <v>0</v>
          </cell>
          <cell r="AS366" t="str">
            <v>Ы</v>
          </cell>
          <cell r="AT366" t="str">
            <v>Ы</v>
          </cell>
          <cell r="AU366">
            <v>0</v>
          </cell>
          <cell r="AV366">
            <v>0</v>
          </cell>
          <cell r="AW366">
            <v>23</v>
          </cell>
          <cell r="AX366">
            <v>1</v>
          </cell>
          <cell r="AY366">
            <v>0</v>
          </cell>
          <cell r="AZ366">
            <v>0</v>
          </cell>
          <cell r="BA366">
            <v>0</v>
          </cell>
          <cell r="BB366">
            <v>0</v>
          </cell>
          <cell r="BC366">
            <v>38828</v>
          </cell>
        </row>
        <row r="367">
          <cell r="A367">
            <v>2006</v>
          </cell>
          <cell r="B367">
            <v>3</v>
          </cell>
          <cell r="C367">
            <v>511</v>
          </cell>
          <cell r="D367">
            <v>21</v>
          </cell>
          <cell r="E367">
            <v>792030</v>
          </cell>
          <cell r="F367">
            <v>0</v>
          </cell>
          <cell r="G367" t="str">
            <v>Затраты по ШПЗ (неосновные)</v>
          </cell>
          <cell r="H367">
            <v>2030</v>
          </cell>
          <cell r="I367">
            <v>7920</v>
          </cell>
          <cell r="J367">
            <v>213000</v>
          </cell>
          <cell r="K367">
            <v>1</v>
          </cell>
          <cell r="L367">
            <v>0</v>
          </cell>
          <cell r="M367">
            <v>0</v>
          </cell>
          <cell r="N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37</v>
          </cell>
          <cell r="V367">
            <v>0</v>
          </cell>
          <cell r="W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37</v>
          </cell>
          <cell r="AE367">
            <v>510100</v>
          </cell>
          <cell r="AF367">
            <v>0</v>
          </cell>
          <cell r="AI367">
            <v>2282</v>
          </cell>
          <cell r="AK367">
            <v>0</v>
          </cell>
          <cell r="AM367">
            <v>668</v>
          </cell>
          <cell r="AN367">
            <v>1</v>
          </cell>
          <cell r="AO367">
            <v>393216</v>
          </cell>
          <cell r="AQ367">
            <v>0</v>
          </cell>
          <cell r="AR367">
            <v>0</v>
          </cell>
          <cell r="AS367" t="str">
            <v>Ы</v>
          </cell>
          <cell r="AT367" t="str">
            <v>Ы</v>
          </cell>
          <cell r="AU367">
            <v>0</v>
          </cell>
          <cell r="AV367">
            <v>0</v>
          </cell>
          <cell r="AW367">
            <v>23</v>
          </cell>
          <cell r="AX367">
            <v>1</v>
          </cell>
          <cell r="AY367">
            <v>0</v>
          </cell>
          <cell r="AZ367">
            <v>0</v>
          </cell>
          <cell r="BA367">
            <v>0</v>
          </cell>
          <cell r="BB367">
            <v>0</v>
          </cell>
          <cell r="BC367">
            <v>38828</v>
          </cell>
        </row>
        <row r="368">
          <cell r="A368">
            <v>2006</v>
          </cell>
          <cell r="B368">
            <v>3</v>
          </cell>
          <cell r="C368">
            <v>512</v>
          </cell>
          <cell r="D368">
            <v>21</v>
          </cell>
          <cell r="E368">
            <v>792030</v>
          </cell>
          <cell r="F368">
            <v>0</v>
          </cell>
          <cell r="G368" t="str">
            <v>Затраты по ШПЗ (неосновные)</v>
          </cell>
          <cell r="H368">
            <v>2030</v>
          </cell>
          <cell r="I368">
            <v>7920</v>
          </cell>
          <cell r="J368">
            <v>177000</v>
          </cell>
          <cell r="K368">
            <v>1</v>
          </cell>
          <cell r="L368">
            <v>0</v>
          </cell>
          <cell r="M368">
            <v>0</v>
          </cell>
          <cell r="N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37</v>
          </cell>
          <cell r="V368">
            <v>0</v>
          </cell>
          <cell r="W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37</v>
          </cell>
          <cell r="AE368">
            <v>510600</v>
          </cell>
          <cell r="AF368">
            <v>0</v>
          </cell>
          <cell r="AI368">
            <v>2282</v>
          </cell>
          <cell r="AK368">
            <v>0</v>
          </cell>
          <cell r="AM368">
            <v>669</v>
          </cell>
          <cell r="AN368">
            <v>1</v>
          </cell>
          <cell r="AO368">
            <v>393216</v>
          </cell>
          <cell r="AQ368">
            <v>0</v>
          </cell>
          <cell r="AR368">
            <v>0</v>
          </cell>
          <cell r="AS368" t="str">
            <v>Ы</v>
          </cell>
          <cell r="AT368" t="str">
            <v>Ы</v>
          </cell>
          <cell r="AU368">
            <v>0</v>
          </cell>
          <cell r="AV368">
            <v>0</v>
          </cell>
          <cell r="AW368">
            <v>23</v>
          </cell>
          <cell r="AX368">
            <v>1</v>
          </cell>
          <cell r="AY368">
            <v>0</v>
          </cell>
          <cell r="AZ368">
            <v>0</v>
          </cell>
          <cell r="BA368">
            <v>0</v>
          </cell>
          <cell r="BB368">
            <v>0</v>
          </cell>
          <cell r="BC368">
            <v>38828</v>
          </cell>
        </row>
        <row r="369">
          <cell r="A369">
            <v>2006</v>
          </cell>
          <cell r="B369">
            <v>3</v>
          </cell>
          <cell r="C369">
            <v>648</v>
          </cell>
          <cell r="D369">
            <v>21</v>
          </cell>
          <cell r="E369">
            <v>792030</v>
          </cell>
          <cell r="F369">
            <v>0</v>
          </cell>
          <cell r="G369" t="str">
            <v>Затраты по ШПЗ (неосновные)</v>
          </cell>
          <cell r="H369">
            <v>2030</v>
          </cell>
          <cell r="I369">
            <v>7920</v>
          </cell>
          <cell r="J369">
            <v>5468.34</v>
          </cell>
          <cell r="K369">
            <v>1</v>
          </cell>
          <cell r="L369">
            <v>0</v>
          </cell>
          <cell r="M369">
            <v>0</v>
          </cell>
          <cell r="N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38</v>
          </cell>
          <cell r="V369">
            <v>0</v>
          </cell>
          <cell r="W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38</v>
          </cell>
          <cell r="AE369">
            <v>110000</v>
          </cell>
          <cell r="AF369">
            <v>0</v>
          </cell>
          <cell r="AI369">
            <v>2282</v>
          </cell>
          <cell r="AK369">
            <v>0</v>
          </cell>
          <cell r="AM369">
            <v>805</v>
          </cell>
          <cell r="AN369">
            <v>1</v>
          </cell>
          <cell r="AO369">
            <v>393216</v>
          </cell>
          <cell r="AQ369">
            <v>0</v>
          </cell>
          <cell r="AR369">
            <v>0</v>
          </cell>
          <cell r="AS369" t="str">
            <v>Ы</v>
          </cell>
          <cell r="AT369" t="str">
            <v>Ы</v>
          </cell>
          <cell r="AU369">
            <v>0</v>
          </cell>
          <cell r="AV369">
            <v>0</v>
          </cell>
          <cell r="AW369">
            <v>23</v>
          </cell>
          <cell r="AX369">
            <v>1</v>
          </cell>
          <cell r="AY369">
            <v>0</v>
          </cell>
          <cell r="AZ369">
            <v>0</v>
          </cell>
          <cell r="BA369">
            <v>0</v>
          </cell>
          <cell r="BB369">
            <v>0</v>
          </cell>
          <cell r="BC369">
            <v>38828</v>
          </cell>
        </row>
        <row r="370">
          <cell r="A370">
            <v>2006</v>
          </cell>
          <cell r="B370">
            <v>3</v>
          </cell>
          <cell r="C370">
            <v>649</v>
          </cell>
          <cell r="D370">
            <v>21</v>
          </cell>
          <cell r="E370">
            <v>792030</v>
          </cell>
          <cell r="F370">
            <v>0</v>
          </cell>
          <cell r="G370" t="str">
            <v>Затраты по ШПЗ (неосновные)</v>
          </cell>
          <cell r="H370">
            <v>2030</v>
          </cell>
          <cell r="I370">
            <v>7920</v>
          </cell>
          <cell r="J370">
            <v>281.07</v>
          </cell>
          <cell r="K370">
            <v>1</v>
          </cell>
          <cell r="L370">
            <v>0</v>
          </cell>
          <cell r="M370">
            <v>0</v>
          </cell>
          <cell r="N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38</v>
          </cell>
          <cell r="V370">
            <v>0</v>
          </cell>
          <cell r="W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38</v>
          </cell>
          <cell r="AE370">
            <v>114020</v>
          </cell>
          <cell r="AF370">
            <v>0</v>
          </cell>
          <cell r="AI370">
            <v>2282</v>
          </cell>
          <cell r="AK370">
            <v>0</v>
          </cell>
          <cell r="AM370">
            <v>806</v>
          </cell>
          <cell r="AN370">
            <v>1</v>
          </cell>
          <cell r="AO370">
            <v>393216</v>
          </cell>
          <cell r="AQ370">
            <v>0</v>
          </cell>
          <cell r="AR370">
            <v>0</v>
          </cell>
          <cell r="AS370" t="str">
            <v>Ы</v>
          </cell>
          <cell r="AT370" t="str">
            <v>Ы</v>
          </cell>
          <cell r="AU370">
            <v>0</v>
          </cell>
          <cell r="AV370">
            <v>0</v>
          </cell>
          <cell r="AW370">
            <v>23</v>
          </cell>
          <cell r="AX370">
            <v>1</v>
          </cell>
          <cell r="AY370">
            <v>0</v>
          </cell>
          <cell r="AZ370">
            <v>0</v>
          </cell>
          <cell r="BA370">
            <v>0</v>
          </cell>
          <cell r="BB370">
            <v>0</v>
          </cell>
          <cell r="BC370">
            <v>38828</v>
          </cell>
        </row>
        <row r="371">
          <cell r="A371">
            <v>2006</v>
          </cell>
          <cell r="B371">
            <v>3</v>
          </cell>
          <cell r="C371">
            <v>650</v>
          </cell>
          <cell r="D371">
            <v>21</v>
          </cell>
          <cell r="E371">
            <v>792030</v>
          </cell>
          <cell r="F371">
            <v>0</v>
          </cell>
          <cell r="G371" t="str">
            <v>Затраты по ШПЗ (неосновные)</v>
          </cell>
          <cell r="H371">
            <v>2030</v>
          </cell>
          <cell r="I371">
            <v>7920</v>
          </cell>
          <cell r="J371">
            <v>285.94</v>
          </cell>
          <cell r="K371">
            <v>1</v>
          </cell>
          <cell r="L371">
            <v>0</v>
          </cell>
          <cell r="M371">
            <v>0</v>
          </cell>
          <cell r="N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38</v>
          </cell>
          <cell r="V371">
            <v>0</v>
          </cell>
          <cell r="W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38</v>
          </cell>
          <cell r="AE371">
            <v>117000</v>
          </cell>
          <cell r="AF371">
            <v>0</v>
          </cell>
          <cell r="AI371">
            <v>2282</v>
          </cell>
          <cell r="AK371">
            <v>0</v>
          </cell>
          <cell r="AM371">
            <v>807</v>
          </cell>
          <cell r="AN371">
            <v>1</v>
          </cell>
          <cell r="AO371">
            <v>393216</v>
          </cell>
          <cell r="AQ371">
            <v>0</v>
          </cell>
          <cell r="AR371">
            <v>0</v>
          </cell>
          <cell r="AS371" t="str">
            <v>Ы</v>
          </cell>
          <cell r="AT371" t="str">
            <v>Ы</v>
          </cell>
          <cell r="AU371">
            <v>0</v>
          </cell>
          <cell r="AV371">
            <v>0</v>
          </cell>
          <cell r="AW371">
            <v>23</v>
          </cell>
          <cell r="AX371">
            <v>1</v>
          </cell>
          <cell r="AY371">
            <v>0</v>
          </cell>
          <cell r="AZ371">
            <v>0</v>
          </cell>
          <cell r="BA371">
            <v>0</v>
          </cell>
          <cell r="BB371">
            <v>0</v>
          </cell>
          <cell r="BC371">
            <v>38828</v>
          </cell>
        </row>
        <row r="372">
          <cell r="A372">
            <v>2006</v>
          </cell>
          <cell r="B372">
            <v>3</v>
          </cell>
          <cell r="C372">
            <v>651</v>
          </cell>
          <cell r="D372">
            <v>21</v>
          </cell>
          <cell r="E372">
            <v>792030</v>
          </cell>
          <cell r="F372">
            <v>0</v>
          </cell>
          <cell r="G372" t="str">
            <v>Затраты по ШПЗ (неосновные)</v>
          </cell>
          <cell r="H372">
            <v>2030</v>
          </cell>
          <cell r="I372">
            <v>7920</v>
          </cell>
          <cell r="J372">
            <v>84.7</v>
          </cell>
          <cell r="K372">
            <v>1</v>
          </cell>
          <cell r="L372">
            <v>0</v>
          </cell>
          <cell r="M372">
            <v>0</v>
          </cell>
          <cell r="N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38</v>
          </cell>
          <cell r="V372">
            <v>0</v>
          </cell>
          <cell r="W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38</v>
          </cell>
          <cell r="AE372">
            <v>118000</v>
          </cell>
          <cell r="AF372">
            <v>0</v>
          </cell>
          <cell r="AI372">
            <v>2282</v>
          </cell>
          <cell r="AK372">
            <v>0</v>
          </cell>
          <cell r="AM372">
            <v>808</v>
          </cell>
          <cell r="AN372">
            <v>1</v>
          </cell>
          <cell r="AO372">
            <v>393216</v>
          </cell>
          <cell r="AQ372">
            <v>0</v>
          </cell>
          <cell r="AR372">
            <v>0</v>
          </cell>
          <cell r="AS372" t="str">
            <v>Ы</v>
          </cell>
          <cell r="AT372" t="str">
            <v>Ы</v>
          </cell>
          <cell r="AU372">
            <v>0</v>
          </cell>
          <cell r="AV372">
            <v>0</v>
          </cell>
          <cell r="AW372">
            <v>23</v>
          </cell>
          <cell r="AX372">
            <v>1</v>
          </cell>
          <cell r="AY372">
            <v>0</v>
          </cell>
          <cell r="AZ372">
            <v>0</v>
          </cell>
          <cell r="BA372">
            <v>0</v>
          </cell>
          <cell r="BB372">
            <v>0</v>
          </cell>
          <cell r="BC372">
            <v>38828</v>
          </cell>
        </row>
        <row r="373">
          <cell r="A373">
            <v>2006</v>
          </cell>
          <cell r="B373">
            <v>3</v>
          </cell>
          <cell r="C373">
            <v>652</v>
          </cell>
          <cell r="D373">
            <v>21</v>
          </cell>
          <cell r="E373">
            <v>792030</v>
          </cell>
          <cell r="F373">
            <v>0</v>
          </cell>
          <cell r="G373" t="str">
            <v>Затраты по ШПЗ (неосновные)</v>
          </cell>
          <cell r="H373">
            <v>2030</v>
          </cell>
          <cell r="I373">
            <v>7920</v>
          </cell>
          <cell r="J373">
            <v>22.45</v>
          </cell>
          <cell r="K373">
            <v>1</v>
          </cell>
          <cell r="L373">
            <v>0</v>
          </cell>
          <cell r="M373">
            <v>0</v>
          </cell>
          <cell r="N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38</v>
          </cell>
          <cell r="V373">
            <v>0</v>
          </cell>
          <cell r="W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38</v>
          </cell>
          <cell r="AE373">
            <v>131000</v>
          </cell>
          <cell r="AF373">
            <v>0</v>
          </cell>
          <cell r="AI373">
            <v>2282</v>
          </cell>
          <cell r="AK373">
            <v>0</v>
          </cell>
          <cell r="AM373">
            <v>809</v>
          </cell>
          <cell r="AN373">
            <v>1</v>
          </cell>
          <cell r="AO373">
            <v>393216</v>
          </cell>
          <cell r="AQ373">
            <v>0</v>
          </cell>
          <cell r="AR373">
            <v>0</v>
          </cell>
          <cell r="AS373" t="str">
            <v>Ы</v>
          </cell>
          <cell r="AT373" t="str">
            <v>Ы</v>
          </cell>
          <cell r="AU373">
            <v>0</v>
          </cell>
          <cell r="AV373">
            <v>0</v>
          </cell>
          <cell r="AW373">
            <v>23</v>
          </cell>
          <cell r="AX373">
            <v>1</v>
          </cell>
          <cell r="AY373">
            <v>0</v>
          </cell>
          <cell r="AZ373">
            <v>0</v>
          </cell>
          <cell r="BA373">
            <v>0</v>
          </cell>
          <cell r="BB373">
            <v>0</v>
          </cell>
          <cell r="BC373">
            <v>38828</v>
          </cell>
        </row>
        <row r="374">
          <cell r="A374">
            <v>2006</v>
          </cell>
          <cell r="B374">
            <v>3</v>
          </cell>
          <cell r="C374">
            <v>653</v>
          </cell>
          <cell r="D374">
            <v>21</v>
          </cell>
          <cell r="E374">
            <v>792030</v>
          </cell>
          <cell r="F374">
            <v>0</v>
          </cell>
          <cell r="G374" t="str">
            <v>Затраты по ШПЗ (неосновные)</v>
          </cell>
          <cell r="H374">
            <v>2030</v>
          </cell>
          <cell r="I374">
            <v>7920</v>
          </cell>
          <cell r="J374">
            <v>870.71</v>
          </cell>
          <cell r="K374">
            <v>1</v>
          </cell>
          <cell r="L374">
            <v>0</v>
          </cell>
          <cell r="M374">
            <v>0</v>
          </cell>
          <cell r="N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38</v>
          </cell>
          <cell r="V374">
            <v>0</v>
          </cell>
          <cell r="W374">
            <v>0</v>
          </cell>
          <cell r="AA374">
            <v>0</v>
          </cell>
          <cell r="AB374">
            <v>0</v>
          </cell>
          <cell r="AC374">
            <v>0</v>
          </cell>
          <cell r="AD374">
            <v>38</v>
          </cell>
          <cell r="AE374">
            <v>132000</v>
          </cell>
          <cell r="AF374">
            <v>0</v>
          </cell>
          <cell r="AI374">
            <v>2282</v>
          </cell>
          <cell r="AK374">
            <v>0</v>
          </cell>
          <cell r="AM374">
            <v>810</v>
          </cell>
          <cell r="AN374">
            <v>1</v>
          </cell>
          <cell r="AO374">
            <v>393216</v>
          </cell>
          <cell r="AQ374">
            <v>0</v>
          </cell>
          <cell r="AR374">
            <v>0</v>
          </cell>
          <cell r="AS374" t="str">
            <v>Ы</v>
          </cell>
          <cell r="AT374" t="str">
            <v>Ы</v>
          </cell>
          <cell r="AU374">
            <v>0</v>
          </cell>
          <cell r="AV374">
            <v>0</v>
          </cell>
          <cell r="AW374">
            <v>23</v>
          </cell>
          <cell r="AX374">
            <v>1</v>
          </cell>
          <cell r="AY374">
            <v>0</v>
          </cell>
          <cell r="AZ374">
            <v>0</v>
          </cell>
          <cell r="BA374">
            <v>0</v>
          </cell>
          <cell r="BB374">
            <v>0</v>
          </cell>
          <cell r="BC374">
            <v>38828</v>
          </cell>
        </row>
        <row r="375">
          <cell r="A375">
            <v>2006</v>
          </cell>
          <cell r="B375">
            <v>3</v>
          </cell>
          <cell r="C375">
            <v>654</v>
          </cell>
          <cell r="D375">
            <v>21</v>
          </cell>
          <cell r="E375">
            <v>792030</v>
          </cell>
          <cell r="F375">
            <v>0</v>
          </cell>
          <cell r="G375" t="str">
            <v>Затраты по ШПЗ (неосновные)</v>
          </cell>
          <cell r="H375">
            <v>2030</v>
          </cell>
          <cell r="I375">
            <v>7920</v>
          </cell>
          <cell r="J375">
            <v>44.5</v>
          </cell>
          <cell r="K375">
            <v>1</v>
          </cell>
          <cell r="L375">
            <v>0</v>
          </cell>
          <cell r="M375">
            <v>0</v>
          </cell>
          <cell r="N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38</v>
          </cell>
          <cell r="V375">
            <v>0</v>
          </cell>
          <cell r="W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38</v>
          </cell>
          <cell r="AE375">
            <v>135000</v>
          </cell>
          <cell r="AF375">
            <v>0</v>
          </cell>
          <cell r="AI375">
            <v>2282</v>
          </cell>
          <cell r="AK375">
            <v>0</v>
          </cell>
          <cell r="AM375">
            <v>811</v>
          </cell>
          <cell r="AN375">
            <v>1</v>
          </cell>
          <cell r="AO375">
            <v>393216</v>
          </cell>
          <cell r="AQ375">
            <v>0</v>
          </cell>
          <cell r="AR375">
            <v>0</v>
          </cell>
          <cell r="AS375" t="str">
            <v>Ы</v>
          </cell>
          <cell r="AT375" t="str">
            <v>Ы</v>
          </cell>
          <cell r="AU375">
            <v>0</v>
          </cell>
          <cell r="AV375">
            <v>0</v>
          </cell>
          <cell r="AW375">
            <v>23</v>
          </cell>
          <cell r="AX375">
            <v>1</v>
          </cell>
          <cell r="AY375">
            <v>0</v>
          </cell>
          <cell r="AZ375">
            <v>0</v>
          </cell>
          <cell r="BA375">
            <v>0</v>
          </cell>
          <cell r="BB375">
            <v>0</v>
          </cell>
          <cell r="BC375">
            <v>38828</v>
          </cell>
        </row>
        <row r="376">
          <cell r="A376">
            <v>2006</v>
          </cell>
          <cell r="B376">
            <v>3</v>
          </cell>
          <cell r="C376">
            <v>655</v>
          </cell>
          <cell r="D376">
            <v>21</v>
          </cell>
          <cell r="E376">
            <v>792030</v>
          </cell>
          <cell r="F376">
            <v>0</v>
          </cell>
          <cell r="G376" t="str">
            <v>Затраты по ШПЗ (неосновные)</v>
          </cell>
          <cell r="H376">
            <v>2030</v>
          </cell>
          <cell r="I376">
            <v>7920</v>
          </cell>
          <cell r="J376">
            <v>3717.38</v>
          </cell>
          <cell r="K376">
            <v>1</v>
          </cell>
          <cell r="L376">
            <v>0</v>
          </cell>
          <cell r="M376">
            <v>0</v>
          </cell>
          <cell r="N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38</v>
          </cell>
          <cell r="V376">
            <v>0</v>
          </cell>
          <cell r="W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38</v>
          </cell>
          <cell r="AE376">
            <v>143000</v>
          </cell>
          <cell r="AF376">
            <v>0</v>
          </cell>
          <cell r="AI376">
            <v>2282</v>
          </cell>
          <cell r="AK376">
            <v>0</v>
          </cell>
          <cell r="AM376">
            <v>812</v>
          </cell>
          <cell r="AN376">
            <v>1</v>
          </cell>
          <cell r="AO376">
            <v>393216</v>
          </cell>
          <cell r="AQ376">
            <v>0</v>
          </cell>
          <cell r="AR376">
            <v>0</v>
          </cell>
          <cell r="AS376" t="str">
            <v>Ы</v>
          </cell>
          <cell r="AT376" t="str">
            <v>Ы</v>
          </cell>
          <cell r="AU376">
            <v>0</v>
          </cell>
          <cell r="AV376">
            <v>0</v>
          </cell>
          <cell r="AW376">
            <v>23</v>
          </cell>
          <cell r="AX376">
            <v>1</v>
          </cell>
          <cell r="AY376">
            <v>0</v>
          </cell>
          <cell r="AZ376">
            <v>0</v>
          </cell>
          <cell r="BA376">
            <v>0</v>
          </cell>
          <cell r="BB376">
            <v>0</v>
          </cell>
          <cell r="BC376">
            <v>38828</v>
          </cell>
        </row>
        <row r="377">
          <cell r="A377">
            <v>2006</v>
          </cell>
          <cell r="B377">
            <v>3</v>
          </cell>
          <cell r="C377">
            <v>656</v>
          </cell>
          <cell r="D377">
            <v>21</v>
          </cell>
          <cell r="E377">
            <v>792030</v>
          </cell>
          <cell r="F377">
            <v>0</v>
          </cell>
          <cell r="G377" t="str">
            <v>Затраты по ШПЗ (неосновные)</v>
          </cell>
          <cell r="H377">
            <v>2030</v>
          </cell>
          <cell r="I377">
            <v>7920</v>
          </cell>
          <cell r="J377">
            <v>370</v>
          </cell>
          <cell r="K377">
            <v>1</v>
          </cell>
          <cell r="L377">
            <v>0</v>
          </cell>
          <cell r="M377">
            <v>0</v>
          </cell>
          <cell r="N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38</v>
          </cell>
          <cell r="V377">
            <v>0</v>
          </cell>
          <cell r="W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38</v>
          </cell>
          <cell r="AE377">
            <v>151000</v>
          </cell>
          <cell r="AF377">
            <v>0</v>
          </cell>
          <cell r="AI377">
            <v>2282</v>
          </cell>
          <cell r="AK377">
            <v>0</v>
          </cell>
          <cell r="AM377">
            <v>813</v>
          </cell>
          <cell r="AN377">
            <v>1</v>
          </cell>
          <cell r="AO377">
            <v>393216</v>
          </cell>
          <cell r="AQ377">
            <v>0</v>
          </cell>
          <cell r="AR377">
            <v>0</v>
          </cell>
          <cell r="AS377" t="str">
            <v>Ы</v>
          </cell>
          <cell r="AT377" t="str">
            <v>Ы</v>
          </cell>
          <cell r="AU377">
            <v>0</v>
          </cell>
          <cell r="AV377">
            <v>0</v>
          </cell>
          <cell r="AW377">
            <v>23</v>
          </cell>
          <cell r="AX377">
            <v>1</v>
          </cell>
          <cell r="AY377">
            <v>0</v>
          </cell>
          <cell r="AZ377">
            <v>0</v>
          </cell>
          <cell r="BA377">
            <v>0</v>
          </cell>
          <cell r="BB377">
            <v>0</v>
          </cell>
          <cell r="BC377">
            <v>38828</v>
          </cell>
        </row>
        <row r="378">
          <cell r="A378">
            <v>2006</v>
          </cell>
          <cell r="B378">
            <v>3</v>
          </cell>
          <cell r="C378">
            <v>657</v>
          </cell>
          <cell r="D378">
            <v>21</v>
          </cell>
          <cell r="E378">
            <v>792030</v>
          </cell>
          <cell r="F378">
            <v>0</v>
          </cell>
          <cell r="G378" t="str">
            <v>Затраты по ШПЗ (неосновные)</v>
          </cell>
          <cell r="H378">
            <v>2030</v>
          </cell>
          <cell r="I378">
            <v>7920</v>
          </cell>
          <cell r="J378">
            <v>460</v>
          </cell>
          <cell r="K378">
            <v>1</v>
          </cell>
          <cell r="L378">
            <v>0</v>
          </cell>
          <cell r="M378">
            <v>0</v>
          </cell>
          <cell r="N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38</v>
          </cell>
          <cell r="V378">
            <v>0</v>
          </cell>
          <cell r="W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38</v>
          </cell>
          <cell r="AE378">
            <v>152000</v>
          </cell>
          <cell r="AF378">
            <v>0</v>
          </cell>
          <cell r="AI378">
            <v>2282</v>
          </cell>
          <cell r="AK378">
            <v>0</v>
          </cell>
          <cell r="AM378">
            <v>814</v>
          </cell>
          <cell r="AN378">
            <v>1</v>
          </cell>
          <cell r="AO378">
            <v>393216</v>
          </cell>
          <cell r="AQ378">
            <v>0</v>
          </cell>
          <cell r="AR378">
            <v>0</v>
          </cell>
          <cell r="AS378" t="str">
            <v>Ы</v>
          </cell>
          <cell r="AT378" t="str">
            <v>Ы</v>
          </cell>
          <cell r="AU378">
            <v>0</v>
          </cell>
          <cell r="AV378">
            <v>0</v>
          </cell>
          <cell r="AW378">
            <v>23</v>
          </cell>
          <cell r="AX378">
            <v>1</v>
          </cell>
          <cell r="AY378">
            <v>0</v>
          </cell>
          <cell r="AZ378">
            <v>0</v>
          </cell>
          <cell r="BA378">
            <v>0</v>
          </cell>
          <cell r="BB378">
            <v>0</v>
          </cell>
          <cell r="BC378">
            <v>38828</v>
          </cell>
        </row>
        <row r="379">
          <cell r="A379">
            <v>2006</v>
          </cell>
          <cell r="B379">
            <v>3</v>
          </cell>
          <cell r="C379">
            <v>658</v>
          </cell>
          <cell r="D379">
            <v>21</v>
          </cell>
          <cell r="E379">
            <v>792030</v>
          </cell>
          <cell r="F379">
            <v>0</v>
          </cell>
          <cell r="G379" t="str">
            <v>Затраты по ШПЗ (неосновные)</v>
          </cell>
          <cell r="H379">
            <v>2030</v>
          </cell>
          <cell r="I379">
            <v>7920</v>
          </cell>
          <cell r="J379">
            <v>296600</v>
          </cell>
          <cell r="K379">
            <v>1</v>
          </cell>
          <cell r="L379">
            <v>0</v>
          </cell>
          <cell r="M379">
            <v>0</v>
          </cell>
          <cell r="N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38</v>
          </cell>
          <cell r="V379">
            <v>0</v>
          </cell>
          <cell r="W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38</v>
          </cell>
          <cell r="AE379">
            <v>240000</v>
          </cell>
          <cell r="AF379">
            <v>0</v>
          </cell>
          <cell r="AI379">
            <v>2282</v>
          </cell>
          <cell r="AK379">
            <v>0</v>
          </cell>
          <cell r="AM379">
            <v>815</v>
          </cell>
          <cell r="AN379">
            <v>1</v>
          </cell>
          <cell r="AO379">
            <v>393216</v>
          </cell>
          <cell r="AQ379">
            <v>0</v>
          </cell>
          <cell r="AR379">
            <v>0</v>
          </cell>
          <cell r="AS379" t="str">
            <v>Ы</v>
          </cell>
          <cell r="AT379" t="str">
            <v>Ы</v>
          </cell>
          <cell r="AU379">
            <v>0</v>
          </cell>
          <cell r="AV379">
            <v>0</v>
          </cell>
          <cell r="AW379">
            <v>23</v>
          </cell>
          <cell r="AX379">
            <v>1</v>
          </cell>
          <cell r="AY379">
            <v>0</v>
          </cell>
          <cell r="AZ379">
            <v>0</v>
          </cell>
          <cell r="BA379">
            <v>0</v>
          </cell>
          <cell r="BB379">
            <v>0</v>
          </cell>
          <cell r="BC379">
            <v>38828</v>
          </cell>
        </row>
        <row r="380">
          <cell r="A380">
            <v>2006</v>
          </cell>
          <cell r="B380">
            <v>3</v>
          </cell>
          <cell r="C380">
            <v>659</v>
          </cell>
          <cell r="D380">
            <v>21</v>
          </cell>
          <cell r="E380">
            <v>792030</v>
          </cell>
          <cell r="F380">
            <v>0</v>
          </cell>
          <cell r="G380" t="str">
            <v>Затраты по ШПЗ (неосновные)</v>
          </cell>
          <cell r="H380">
            <v>2030</v>
          </cell>
          <cell r="I380">
            <v>7920</v>
          </cell>
          <cell r="J380">
            <v>8586.9</v>
          </cell>
          <cell r="K380">
            <v>1</v>
          </cell>
          <cell r="L380">
            <v>0</v>
          </cell>
          <cell r="M380">
            <v>0</v>
          </cell>
          <cell r="N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38</v>
          </cell>
          <cell r="V380">
            <v>0</v>
          </cell>
          <cell r="W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38</v>
          </cell>
          <cell r="AE380">
            <v>311000</v>
          </cell>
          <cell r="AF380">
            <v>0</v>
          </cell>
          <cell r="AI380">
            <v>2282</v>
          </cell>
          <cell r="AK380">
            <v>0</v>
          </cell>
          <cell r="AM380">
            <v>816</v>
          </cell>
          <cell r="AN380">
            <v>1</v>
          </cell>
          <cell r="AO380">
            <v>393216</v>
          </cell>
          <cell r="AQ380">
            <v>0</v>
          </cell>
          <cell r="AR380">
            <v>0</v>
          </cell>
          <cell r="AS380" t="str">
            <v>Ы</v>
          </cell>
          <cell r="AT380" t="str">
            <v>Ы</v>
          </cell>
          <cell r="AU380">
            <v>0</v>
          </cell>
          <cell r="AV380">
            <v>0</v>
          </cell>
          <cell r="AW380">
            <v>23</v>
          </cell>
          <cell r="AX380">
            <v>1</v>
          </cell>
          <cell r="AY380">
            <v>0</v>
          </cell>
          <cell r="AZ380">
            <v>0</v>
          </cell>
          <cell r="BA380">
            <v>0</v>
          </cell>
          <cell r="BB380">
            <v>0</v>
          </cell>
          <cell r="BC380">
            <v>38828</v>
          </cell>
        </row>
        <row r="381">
          <cell r="A381">
            <v>2006</v>
          </cell>
          <cell r="B381">
            <v>3</v>
          </cell>
          <cell r="C381">
            <v>660</v>
          </cell>
          <cell r="D381">
            <v>21</v>
          </cell>
          <cell r="E381">
            <v>792030</v>
          </cell>
          <cell r="F381">
            <v>0</v>
          </cell>
          <cell r="G381" t="str">
            <v>Затраты по ШПЗ (неосновные)</v>
          </cell>
          <cell r="H381">
            <v>2030</v>
          </cell>
          <cell r="I381">
            <v>7920</v>
          </cell>
          <cell r="J381">
            <v>17766</v>
          </cell>
          <cell r="K381">
            <v>1</v>
          </cell>
          <cell r="L381">
            <v>0</v>
          </cell>
          <cell r="M381">
            <v>0</v>
          </cell>
          <cell r="N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38</v>
          </cell>
          <cell r="V381">
            <v>0</v>
          </cell>
          <cell r="W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38</v>
          </cell>
          <cell r="AE381">
            <v>312000</v>
          </cell>
          <cell r="AF381">
            <v>0</v>
          </cell>
          <cell r="AI381">
            <v>2282</v>
          </cell>
          <cell r="AK381">
            <v>0</v>
          </cell>
          <cell r="AM381">
            <v>817</v>
          </cell>
          <cell r="AN381">
            <v>1</v>
          </cell>
          <cell r="AO381">
            <v>393216</v>
          </cell>
          <cell r="AQ381">
            <v>0</v>
          </cell>
          <cell r="AR381">
            <v>0</v>
          </cell>
          <cell r="AS381" t="str">
            <v>Ы</v>
          </cell>
          <cell r="AT381" t="str">
            <v>Ы</v>
          </cell>
          <cell r="AU381">
            <v>0</v>
          </cell>
          <cell r="AV381">
            <v>0</v>
          </cell>
          <cell r="AW381">
            <v>23</v>
          </cell>
          <cell r="AX381">
            <v>1</v>
          </cell>
          <cell r="AY381">
            <v>0</v>
          </cell>
          <cell r="AZ381">
            <v>0</v>
          </cell>
          <cell r="BA381">
            <v>0</v>
          </cell>
          <cell r="BB381">
            <v>0</v>
          </cell>
          <cell r="BC381">
            <v>38828</v>
          </cell>
        </row>
        <row r="382">
          <cell r="A382">
            <v>2006</v>
          </cell>
          <cell r="B382">
            <v>3</v>
          </cell>
          <cell r="C382">
            <v>661</v>
          </cell>
          <cell r="D382">
            <v>21</v>
          </cell>
          <cell r="E382">
            <v>792030</v>
          </cell>
          <cell r="F382">
            <v>0</v>
          </cell>
          <cell r="G382" t="str">
            <v>Затраты по ШПЗ (неосновные)</v>
          </cell>
          <cell r="H382">
            <v>2030</v>
          </cell>
          <cell r="I382">
            <v>7920</v>
          </cell>
          <cell r="J382">
            <v>3025.2</v>
          </cell>
          <cell r="K382">
            <v>1</v>
          </cell>
          <cell r="L382">
            <v>0</v>
          </cell>
          <cell r="M382">
            <v>0</v>
          </cell>
          <cell r="N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38</v>
          </cell>
          <cell r="V382">
            <v>0</v>
          </cell>
          <cell r="W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38</v>
          </cell>
          <cell r="AE382">
            <v>312100</v>
          </cell>
          <cell r="AF382">
            <v>0</v>
          </cell>
          <cell r="AI382">
            <v>2282</v>
          </cell>
          <cell r="AK382">
            <v>0</v>
          </cell>
          <cell r="AM382">
            <v>818</v>
          </cell>
          <cell r="AN382">
            <v>1</v>
          </cell>
          <cell r="AO382">
            <v>393216</v>
          </cell>
          <cell r="AQ382">
            <v>0</v>
          </cell>
          <cell r="AR382">
            <v>0</v>
          </cell>
          <cell r="AS382" t="str">
            <v>Ы</v>
          </cell>
          <cell r="AT382" t="str">
            <v>Ы</v>
          </cell>
          <cell r="AU382">
            <v>0</v>
          </cell>
          <cell r="AV382">
            <v>0</v>
          </cell>
          <cell r="AW382">
            <v>23</v>
          </cell>
          <cell r="AX382">
            <v>1</v>
          </cell>
          <cell r="AY382">
            <v>0</v>
          </cell>
          <cell r="AZ382">
            <v>0</v>
          </cell>
          <cell r="BA382">
            <v>0</v>
          </cell>
          <cell r="BB382">
            <v>0</v>
          </cell>
          <cell r="BC382">
            <v>38828</v>
          </cell>
        </row>
        <row r="383">
          <cell r="A383">
            <v>2006</v>
          </cell>
          <cell r="B383">
            <v>3</v>
          </cell>
          <cell r="C383">
            <v>662</v>
          </cell>
          <cell r="D383">
            <v>21</v>
          </cell>
          <cell r="E383">
            <v>792030</v>
          </cell>
          <cell r="F383">
            <v>0</v>
          </cell>
          <cell r="G383" t="str">
            <v>Затраты по ШПЗ (неосновные)</v>
          </cell>
          <cell r="H383">
            <v>2030</v>
          </cell>
          <cell r="I383">
            <v>7920</v>
          </cell>
          <cell r="J383">
            <v>38498.800000000003</v>
          </cell>
          <cell r="K383">
            <v>1</v>
          </cell>
          <cell r="L383">
            <v>0</v>
          </cell>
          <cell r="M383">
            <v>0</v>
          </cell>
          <cell r="N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38</v>
          </cell>
          <cell r="V383">
            <v>0</v>
          </cell>
          <cell r="W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38</v>
          </cell>
          <cell r="AE383">
            <v>312200</v>
          </cell>
          <cell r="AF383">
            <v>0</v>
          </cell>
          <cell r="AI383">
            <v>2282</v>
          </cell>
          <cell r="AK383">
            <v>0</v>
          </cell>
          <cell r="AM383">
            <v>819</v>
          </cell>
          <cell r="AN383">
            <v>1</v>
          </cell>
          <cell r="AO383">
            <v>393216</v>
          </cell>
          <cell r="AQ383">
            <v>0</v>
          </cell>
          <cell r="AR383">
            <v>0</v>
          </cell>
          <cell r="AS383" t="str">
            <v>Ы</v>
          </cell>
          <cell r="AT383" t="str">
            <v>Ы</v>
          </cell>
          <cell r="AU383">
            <v>0</v>
          </cell>
          <cell r="AV383">
            <v>0</v>
          </cell>
          <cell r="AW383">
            <v>23</v>
          </cell>
          <cell r="AX383">
            <v>1</v>
          </cell>
          <cell r="AY383">
            <v>0</v>
          </cell>
          <cell r="AZ383">
            <v>0</v>
          </cell>
          <cell r="BA383">
            <v>0</v>
          </cell>
          <cell r="BB383">
            <v>0</v>
          </cell>
          <cell r="BC383">
            <v>38828</v>
          </cell>
        </row>
        <row r="384">
          <cell r="A384">
            <v>2006</v>
          </cell>
          <cell r="B384">
            <v>3</v>
          </cell>
          <cell r="C384">
            <v>663</v>
          </cell>
          <cell r="D384">
            <v>21</v>
          </cell>
          <cell r="E384">
            <v>792030</v>
          </cell>
          <cell r="F384">
            <v>0</v>
          </cell>
          <cell r="G384" t="str">
            <v>Затраты по ШПЗ (неосновные)</v>
          </cell>
          <cell r="H384">
            <v>2030</v>
          </cell>
          <cell r="I384">
            <v>7920</v>
          </cell>
          <cell r="J384">
            <v>3257.1</v>
          </cell>
          <cell r="K384">
            <v>1</v>
          </cell>
          <cell r="L384">
            <v>0</v>
          </cell>
          <cell r="M384">
            <v>0</v>
          </cell>
          <cell r="N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38</v>
          </cell>
          <cell r="V384">
            <v>0</v>
          </cell>
          <cell r="W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38</v>
          </cell>
          <cell r="AE384">
            <v>313000</v>
          </cell>
          <cell r="AF384">
            <v>0</v>
          </cell>
          <cell r="AI384">
            <v>2282</v>
          </cell>
          <cell r="AK384">
            <v>0</v>
          </cell>
          <cell r="AM384">
            <v>820</v>
          </cell>
          <cell r="AN384">
            <v>1</v>
          </cell>
          <cell r="AO384">
            <v>393216</v>
          </cell>
          <cell r="AQ384">
            <v>0</v>
          </cell>
          <cell r="AR384">
            <v>0</v>
          </cell>
          <cell r="AS384" t="str">
            <v>Ы</v>
          </cell>
          <cell r="AT384" t="str">
            <v>Ы</v>
          </cell>
          <cell r="AU384">
            <v>0</v>
          </cell>
          <cell r="AV384">
            <v>0</v>
          </cell>
          <cell r="AW384">
            <v>23</v>
          </cell>
          <cell r="AX384">
            <v>1</v>
          </cell>
          <cell r="AY384">
            <v>0</v>
          </cell>
          <cell r="AZ384">
            <v>0</v>
          </cell>
          <cell r="BA384">
            <v>0</v>
          </cell>
          <cell r="BB384">
            <v>0</v>
          </cell>
          <cell r="BC384">
            <v>38828</v>
          </cell>
        </row>
        <row r="385">
          <cell r="A385">
            <v>2006</v>
          </cell>
          <cell r="B385">
            <v>3</v>
          </cell>
          <cell r="C385">
            <v>664</v>
          </cell>
          <cell r="D385">
            <v>21</v>
          </cell>
          <cell r="E385">
            <v>792030</v>
          </cell>
          <cell r="F385">
            <v>0</v>
          </cell>
          <cell r="G385" t="str">
            <v>Затраты по ШПЗ (неосновные)</v>
          </cell>
          <cell r="H385">
            <v>2030</v>
          </cell>
          <cell r="I385">
            <v>7920</v>
          </cell>
          <cell r="J385">
            <v>5922</v>
          </cell>
          <cell r="K385">
            <v>1</v>
          </cell>
          <cell r="L385">
            <v>0</v>
          </cell>
          <cell r="M385">
            <v>0</v>
          </cell>
          <cell r="N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38</v>
          </cell>
          <cell r="V385">
            <v>0</v>
          </cell>
          <cell r="W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38</v>
          </cell>
          <cell r="AE385">
            <v>314000</v>
          </cell>
          <cell r="AF385">
            <v>0</v>
          </cell>
          <cell r="AI385">
            <v>2282</v>
          </cell>
          <cell r="AK385">
            <v>0</v>
          </cell>
          <cell r="AM385">
            <v>821</v>
          </cell>
          <cell r="AN385">
            <v>1</v>
          </cell>
          <cell r="AO385">
            <v>393216</v>
          </cell>
          <cell r="AQ385">
            <v>0</v>
          </cell>
          <cell r="AR385">
            <v>0</v>
          </cell>
          <cell r="AS385" t="str">
            <v>Ы</v>
          </cell>
          <cell r="AT385" t="str">
            <v>Ы</v>
          </cell>
          <cell r="AU385">
            <v>0</v>
          </cell>
          <cell r="AV385">
            <v>0</v>
          </cell>
          <cell r="AW385">
            <v>23</v>
          </cell>
          <cell r="AX385">
            <v>1</v>
          </cell>
          <cell r="AY385">
            <v>0</v>
          </cell>
          <cell r="AZ385">
            <v>0</v>
          </cell>
          <cell r="BA385">
            <v>0</v>
          </cell>
          <cell r="BB385">
            <v>0</v>
          </cell>
          <cell r="BC385">
            <v>38828</v>
          </cell>
        </row>
        <row r="386">
          <cell r="A386">
            <v>2006</v>
          </cell>
          <cell r="B386">
            <v>3</v>
          </cell>
          <cell r="C386">
            <v>665</v>
          </cell>
          <cell r="D386">
            <v>21</v>
          </cell>
          <cell r="E386">
            <v>792030</v>
          </cell>
          <cell r="F386">
            <v>0</v>
          </cell>
          <cell r="G386" t="str">
            <v>Затраты по ШПЗ (неосновные)</v>
          </cell>
          <cell r="H386">
            <v>2030</v>
          </cell>
          <cell r="I386">
            <v>7920</v>
          </cell>
          <cell r="J386">
            <v>1185.5999999999999</v>
          </cell>
          <cell r="K386">
            <v>1</v>
          </cell>
          <cell r="L386">
            <v>0</v>
          </cell>
          <cell r="M386">
            <v>0</v>
          </cell>
          <cell r="N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38</v>
          </cell>
          <cell r="V386">
            <v>0</v>
          </cell>
          <cell r="W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38</v>
          </cell>
          <cell r="AE386">
            <v>315000</v>
          </cell>
          <cell r="AF386">
            <v>0</v>
          </cell>
          <cell r="AI386">
            <v>2282</v>
          </cell>
          <cell r="AK386">
            <v>0</v>
          </cell>
          <cell r="AM386">
            <v>822</v>
          </cell>
          <cell r="AN386">
            <v>1</v>
          </cell>
          <cell r="AO386">
            <v>393216</v>
          </cell>
          <cell r="AQ386">
            <v>0</v>
          </cell>
          <cell r="AR386">
            <v>0</v>
          </cell>
          <cell r="AS386" t="str">
            <v>Ы</v>
          </cell>
          <cell r="AT386" t="str">
            <v>Ы</v>
          </cell>
          <cell r="AU386">
            <v>0</v>
          </cell>
          <cell r="AV386">
            <v>0</v>
          </cell>
          <cell r="AW386">
            <v>23</v>
          </cell>
          <cell r="AX386">
            <v>1</v>
          </cell>
          <cell r="AY386">
            <v>0</v>
          </cell>
          <cell r="AZ386">
            <v>0</v>
          </cell>
          <cell r="BA386">
            <v>0</v>
          </cell>
          <cell r="BB386">
            <v>0</v>
          </cell>
          <cell r="BC386">
            <v>38828</v>
          </cell>
        </row>
        <row r="387">
          <cell r="A387">
            <v>2006</v>
          </cell>
          <cell r="B387">
            <v>3</v>
          </cell>
          <cell r="C387">
            <v>666</v>
          </cell>
          <cell r="D387">
            <v>21</v>
          </cell>
          <cell r="E387">
            <v>792030</v>
          </cell>
          <cell r="F387">
            <v>0</v>
          </cell>
          <cell r="G387" t="str">
            <v>Затраты по ШПЗ (неосновные)</v>
          </cell>
          <cell r="H387">
            <v>2030</v>
          </cell>
          <cell r="I387">
            <v>7920</v>
          </cell>
          <cell r="J387">
            <v>1652.01</v>
          </cell>
          <cell r="K387">
            <v>1</v>
          </cell>
          <cell r="L387">
            <v>0</v>
          </cell>
          <cell r="M387">
            <v>0</v>
          </cell>
          <cell r="N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38</v>
          </cell>
          <cell r="V387">
            <v>0</v>
          </cell>
          <cell r="W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38</v>
          </cell>
          <cell r="AE387">
            <v>410000</v>
          </cell>
          <cell r="AF387">
            <v>0</v>
          </cell>
          <cell r="AI387">
            <v>2282</v>
          </cell>
          <cell r="AK387">
            <v>0</v>
          </cell>
          <cell r="AM387">
            <v>823</v>
          </cell>
          <cell r="AN387">
            <v>1</v>
          </cell>
          <cell r="AO387">
            <v>393216</v>
          </cell>
          <cell r="AQ387">
            <v>0</v>
          </cell>
          <cell r="AR387">
            <v>0</v>
          </cell>
          <cell r="AS387" t="str">
            <v>Ы</v>
          </cell>
          <cell r="AT387" t="str">
            <v>Ы</v>
          </cell>
          <cell r="AU387">
            <v>0</v>
          </cell>
          <cell r="AV387">
            <v>0</v>
          </cell>
          <cell r="AW387">
            <v>23</v>
          </cell>
          <cell r="AX387">
            <v>1</v>
          </cell>
          <cell r="AY387">
            <v>0</v>
          </cell>
          <cell r="AZ387">
            <v>0</v>
          </cell>
          <cell r="BA387">
            <v>0</v>
          </cell>
          <cell r="BB387">
            <v>0</v>
          </cell>
          <cell r="BC387">
            <v>38828</v>
          </cell>
        </row>
        <row r="388">
          <cell r="A388">
            <v>2006</v>
          </cell>
          <cell r="B388">
            <v>3</v>
          </cell>
          <cell r="C388">
            <v>667</v>
          </cell>
          <cell r="D388">
            <v>21</v>
          </cell>
          <cell r="E388">
            <v>792030</v>
          </cell>
          <cell r="F388">
            <v>0</v>
          </cell>
          <cell r="G388" t="str">
            <v>Затраты по ШПЗ (неосновные)</v>
          </cell>
          <cell r="H388">
            <v>2030</v>
          </cell>
          <cell r="I388">
            <v>7920</v>
          </cell>
          <cell r="J388">
            <v>7418.85</v>
          </cell>
          <cell r="K388">
            <v>1</v>
          </cell>
          <cell r="L388">
            <v>0</v>
          </cell>
          <cell r="M388">
            <v>0</v>
          </cell>
          <cell r="N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38</v>
          </cell>
          <cell r="V388">
            <v>0</v>
          </cell>
          <cell r="W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38</v>
          </cell>
          <cell r="AE388">
            <v>420000</v>
          </cell>
          <cell r="AF388">
            <v>0</v>
          </cell>
          <cell r="AI388">
            <v>2282</v>
          </cell>
          <cell r="AK388">
            <v>0</v>
          </cell>
          <cell r="AM388">
            <v>824</v>
          </cell>
          <cell r="AN388">
            <v>1</v>
          </cell>
          <cell r="AO388">
            <v>393216</v>
          </cell>
          <cell r="AQ388">
            <v>0</v>
          </cell>
          <cell r="AR388">
            <v>0</v>
          </cell>
          <cell r="AS388" t="str">
            <v>Ы</v>
          </cell>
          <cell r="AT388" t="str">
            <v>Ы</v>
          </cell>
          <cell r="AU388">
            <v>0</v>
          </cell>
          <cell r="AV388">
            <v>0</v>
          </cell>
          <cell r="AW388">
            <v>23</v>
          </cell>
          <cell r="AX388">
            <v>1</v>
          </cell>
          <cell r="AY388">
            <v>0</v>
          </cell>
          <cell r="AZ388">
            <v>0</v>
          </cell>
          <cell r="BA388">
            <v>0</v>
          </cell>
          <cell r="BB388">
            <v>0</v>
          </cell>
          <cell r="BC388">
            <v>38828</v>
          </cell>
        </row>
        <row r="389">
          <cell r="A389">
            <v>2006</v>
          </cell>
          <cell r="B389">
            <v>3</v>
          </cell>
          <cell r="C389">
            <v>668</v>
          </cell>
          <cell r="D389">
            <v>21</v>
          </cell>
          <cell r="E389">
            <v>792030</v>
          </cell>
          <cell r="F389">
            <v>0</v>
          </cell>
          <cell r="G389" t="str">
            <v>Затраты по ШПЗ (неосновные)</v>
          </cell>
          <cell r="H389">
            <v>2030</v>
          </cell>
          <cell r="I389">
            <v>7920</v>
          </cell>
          <cell r="J389">
            <v>2822.17</v>
          </cell>
          <cell r="K389">
            <v>1</v>
          </cell>
          <cell r="L389">
            <v>0</v>
          </cell>
          <cell r="M389">
            <v>0</v>
          </cell>
          <cell r="N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38</v>
          </cell>
          <cell r="V389">
            <v>0</v>
          </cell>
          <cell r="W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38</v>
          </cell>
          <cell r="AE389">
            <v>430000</v>
          </cell>
          <cell r="AF389">
            <v>0</v>
          </cell>
          <cell r="AI389">
            <v>2282</v>
          </cell>
          <cell r="AK389">
            <v>0</v>
          </cell>
          <cell r="AM389">
            <v>825</v>
          </cell>
          <cell r="AN389">
            <v>1</v>
          </cell>
          <cell r="AO389">
            <v>393216</v>
          </cell>
          <cell r="AQ389">
            <v>0</v>
          </cell>
          <cell r="AR389">
            <v>0</v>
          </cell>
          <cell r="AS389" t="str">
            <v>Ы</v>
          </cell>
          <cell r="AT389" t="str">
            <v>Ы</v>
          </cell>
          <cell r="AU389">
            <v>0</v>
          </cell>
          <cell r="AV389">
            <v>0</v>
          </cell>
          <cell r="AW389">
            <v>23</v>
          </cell>
          <cell r="AX389">
            <v>1</v>
          </cell>
          <cell r="AY389">
            <v>0</v>
          </cell>
          <cell r="AZ389">
            <v>0</v>
          </cell>
          <cell r="BA389">
            <v>0</v>
          </cell>
          <cell r="BB389">
            <v>0</v>
          </cell>
          <cell r="BC389">
            <v>38828</v>
          </cell>
        </row>
        <row r="390">
          <cell r="A390">
            <v>2006</v>
          </cell>
          <cell r="B390">
            <v>3</v>
          </cell>
          <cell r="C390">
            <v>669</v>
          </cell>
          <cell r="D390">
            <v>21</v>
          </cell>
          <cell r="E390">
            <v>792030</v>
          </cell>
          <cell r="F390">
            <v>0</v>
          </cell>
          <cell r="G390" t="str">
            <v>Затраты по ШПЗ (неосновные)</v>
          </cell>
          <cell r="H390">
            <v>2030</v>
          </cell>
          <cell r="I390">
            <v>7920</v>
          </cell>
          <cell r="J390">
            <v>543.89</v>
          </cell>
          <cell r="K390">
            <v>1</v>
          </cell>
          <cell r="L390">
            <v>0</v>
          </cell>
          <cell r="M390">
            <v>0</v>
          </cell>
          <cell r="N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38</v>
          </cell>
          <cell r="V390">
            <v>0</v>
          </cell>
          <cell r="W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38</v>
          </cell>
          <cell r="AE390">
            <v>450000</v>
          </cell>
          <cell r="AF390">
            <v>0</v>
          </cell>
          <cell r="AI390">
            <v>2282</v>
          </cell>
          <cell r="AK390">
            <v>0</v>
          </cell>
          <cell r="AM390">
            <v>826</v>
          </cell>
          <cell r="AN390">
            <v>1</v>
          </cell>
          <cell r="AO390">
            <v>393216</v>
          </cell>
          <cell r="AQ390">
            <v>0</v>
          </cell>
          <cell r="AR390">
            <v>0</v>
          </cell>
          <cell r="AS390" t="str">
            <v>Ы</v>
          </cell>
          <cell r="AT390" t="str">
            <v>Ы</v>
          </cell>
          <cell r="AU390">
            <v>0</v>
          </cell>
          <cell r="AV390">
            <v>0</v>
          </cell>
          <cell r="AW390">
            <v>23</v>
          </cell>
          <cell r="AX390">
            <v>1</v>
          </cell>
          <cell r="AY390">
            <v>0</v>
          </cell>
          <cell r="AZ390">
            <v>0</v>
          </cell>
          <cell r="BA390">
            <v>0</v>
          </cell>
          <cell r="BB390">
            <v>0</v>
          </cell>
          <cell r="BC390">
            <v>38828</v>
          </cell>
        </row>
        <row r="391">
          <cell r="A391">
            <v>2006</v>
          </cell>
          <cell r="B391">
            <v>3</v>
          </cell>
          <cell r="C391">
            <v>670</v>
          </cell>
          <cell r="D391">
            <v>21</v>
          </cell>
          <cell r="E391">
            <v>792030</v>
          </cell>
          <cell r="F391">
            <v>0</v>
          </cell>
          <cell r="G391" t="str">
            <v>Затраты по ШПЗ (неосновные)</v>
          </cell>
          <cell r="H391">
            <v>2030</v>
          </cell>
          <cell r="I391">
            <v>7920</v>
          </cell>
          <cell r="J391">
            <v>38</v>
          </cell>
          <cell r="K391">
            <v>1</v>
          </cell>
          <cell r="L391">
            <v>0</v>
          </cell>
          <cell r="M391">
            <v>0</v>
          </cell>
          <cell r="N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38</v>
          </cell>
          <cell r="V391">
            <v>0</v>
          </cell>
          <cell r="W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38</v>
          </cell>
          <cell r="AE391">
            <v>460000</v>
          </cell>
          <cell r="AF391">
            <v>0</v>
          </cell>
          <cell r="AI391">
            <v>2282</v>
          </cell>
          <cell r="AK391">
            <v>0</v>
          </cell>
          <cell r="AM391">
            <v>827</v>
          </cell>
          <cell r="AN391">
            <v>1</v>
          </cell>
          <cell r="AO391">
            <v>393216</v>
          </cell>
          <cell r="AQ391">
            <v>0</v>
          </cell>
          <cell r="AR391">
            <v>0</v>
          </cell>
          <cell r="AS391" t="str">
            <v>Ы</v>
          </cell>
          <cell r="AT391" t="str">
            <v>Ы</v>
          </cell>
          <cell r="AU391">
            <v>0</v>
          </cell>
          <cell r="AV391">
            <v>0</v>
          </cell>
          <cell r="AW391">
            <v>23</v>
          </cell>
          <cell r="AX391">
            <v>1</v>
          </cell>
          <cell r="AY391">
            <v>0</v>
          </cell>
          <cell r="AZ391">
            <v>0</v>
          </cell>
          <cell r="BA391">
            <v>0</v>
          </cell>
          <cell r="BB391">
            <v>0</v>
          </cell>
          <cell r="BC391">
            <v>38828</v>
          </cell>
        </row>
        <row r="392">
          <cell r="A392">
            <v>2006</v>
          </cell>
          <cell r="B392">
            <v>3</v>
          </cell>
          <cell r="C392">
            <v>671</v>
          </cell>
          <cell r="D392">
            <v>21</v>
          </cell>
          <cell r="E392">
            <v>792030</v>
          </cell>
          <cell r="F392">
            <v>0</v>
          </cell>
          <cell r="G392" t="str">
            <v>Затраты по ШПЗ (неосновные)</v>
          </cell>
          <cell r="H392">
            <v>2030</v>
          </cell>
          <cell r="I392">
            <v>7920</v>
          </cell>
          <cell r="J392">
            <v>8.9</v>
          </cell>
          <cell r="K392">
            <v>1</v>
          </cell>
          <cell r="L392">
            <v>0</v>
          </cell>
          <cell r="M392">
            <v>0</v>
          </cell>
          <cell r="N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38</v>
          </cell>
          <cell r="V392">
            <v>0</v>
          </cell>
          <cell r="W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38</v>
          </cell>
          <cell r="AE392">
            <v>465000</v>
          </cell>
          <cell r="AF392">
            <v>0</v>
          </cell>
          <cell r="AI392">
            <v>2282</v>
          </cell>
          <cell r="AK392">
            <v>0</v>
          </cell>
          <cell r="AM392">
            <v>828</v>
          </cell>
          <cell r="AN392">
            <v>1</v>
          </cell>
          <cell r="AO392">
            <v>393216</v>
          </cell>
          <cell r="AQ392">
            <v>0</v>
          </cell>
          <cell r="AR392">
            <v>0</v>
          </cell>
          <cell r="AS392" t="str">
            <v>Ы</v>
          </cell>
          <cell r="AT392" t="str">
            <v>Ы</v>
          </cell>
          <cell r="AU392">
            <v>0</v>
          </cell>
          <cell r="AV392">
            <v>0</v>
          </cell>
          <cell r="AW392">
            <v>23</v>
          </cell>
          <cell r="AX392">
            <v>1</v>
          </cell>
          <cell r="AY392">
            <v>0</v>
          </cell>
          <cell r="AZ392">
            <v>0</v>
          </cell>
          <cell r="BA392">
            <v>0</v>
          </cell>
          <cell r="BB392">
            <v>0</v>
          </cell>
          <cell r="BC392">
            <v>38828</v>
          </cell>
        </row>
        <row r="393">
          <cell r="A393">
            <v>2006</v>
          </cell>
          <cell r="B393">
            <v>3</v>
          </cell>
          <cell r="C393">
            <v>672</v>
          </cell>
          <cell r="D393">
            <v>21</v>
          </cell>
          <cell r="E393">
            <v>792030</v>
          </cell>
          <cell r="F393">
            <v>0</v>
          </cell>
          <cell r="G393" t="str">
            <v>Затраты по ШПЗ (неосновные)</v>
          </cell>
          <cell r="H393">
            <v>2030</v>
          </cell>
          <cell r="I393">
            <v>7920</v>
          </cell>
          <cell r="J393">
            <v>2910.45</v>
          </cell>
          <cell r="K393">
            <v>1</v>
          </cell>
          <cell r="L393">
            <v>0</v>
          </cell>
          <cell r="M393">
            <v>0</v>
          </cell>
          <cell r="N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38</v>
          </cell>
          <cell r="V393">
            <v>0</v>
          </cell>
          <cell r="W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38</v>
          </cell>
          <cell r="AE393">
            <v>501102</v>
          </cell>
          <cell r="AF393">
            <v>0</v>
          </cell>
          <cell r="AI393">
            <v>2282</v>
          </cell>
          <cell r="AK393">
            <v>0</v>
          </cell>
          <cell r="AM393">
            <v>829</v>
          </cell>
          <cell r="AN393">
            <v>1</v>
          </cell>
          <cell r="AO393">
            <v>393216</v>
          </cell>
          <cell r="AQ393">
            <v>0</v>
          </cell>
          <cell r="AR393">
            <v>0</v>
          </cell>
          <cell r="AS393" t="str">
            <v>Ы</v>
          </cell>
          <cell r="AT393" t="str">
            <v>Ы</v>
          </cell>
          <cell r="AU393">
            <v>0</v>
          </cell>
          <cell r="AV393">
            <v>0</v>
          </cell>
          <cell r="AW393">
            <v>23</v>
          </cell>
          <cell r="AX393">
            <v>1</v>
          </cell>
          <cell r="AY393">
            <v>0</v>
          </cell>
          <cell r="AZ393">
            <v>0</v>
          </cell>
          <cell r="BA393">
            <v>0</v>
          </cell>
          <cell r="BB393">
            <v>0</v>
          </cell>
          <cell r="BC393">
            <v>38828</v>
          </cell>
        </row>
        <row r="394">
          <cell r="A394">
            <v>2006</v>
          </cell>
          <cell r="B394">
            <v>3</v>
          </cell>
          <cell r="C394">
            <v>673</v>
          </cell>
          <cell r="D394">
            <v>21</v>
          </cell>
          <cell r="E394">
            <v>792030</v>
          </cell>
          <cell r="F394">
            <v>0</v>
          </cell>
          <cell r="G394" t="str">
            <v>Затраты по ШПЗ (неосновные)</v>
          </cell>
          <cell r="H394">
            <v>2030</v>
          </cell>
          <cell r="I394">
            <v>7920</v>
          </cell>
          <cell r="J394">
            <v>8346.8799999999992</v>
          </cell>
          <cell r="K394">
            <v>1</v>
          </cell>
          <cell r="L394">
            <v>0</v>
          </cell>
          <cell r="M394">
            <v>0</v>
          </cell>
          <cell r="N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38</v>
          </cell>
          <cell r="V394">
            <v>0</v>
          </cell>
          <cell r="W394">
            <v>0</v>
          </cell>
          <cell r="AA394">
            <v>0</v>
          </cell>
          <cell r="AB394">
            <v>0</v>
          </cell>
          <cell r="AC394">
            <v>0</v>
          </cell>
          <cell r="AD394">
            <v>38</v>
          </cell>
          <cell r="AE394">
            <v>501103</v>
          </cell>
          <cell r="AF394">
            <v>0</v>
          </cell>
          <cell r="AI394">
            <v>2282</v>
          </cell>
          <cell r="AK394">
            <v>0</v>
          </cell>
          <cell r="AM394">
            <v>830</v>
          </cell>
          <cell r="AN394">
            <v>1</v>
          </cell>
          <cell r="AO394">
            <v>393216</v>
          </cell>
          <cell r="AQ394">
            <v>0</v>
          </cell>
          <cell r="AR394">
            <v>0</v>
          </cell>
          <cell r="AS394" t="str">
            <v>Ы</v>
          </cell>
          <cell r="AT394" t="str">
            <v>Ы</v>
          </cell>
          <cell r="AU394">
            <v>0</v>
          </cell>
          <cell r="AV394">
            <v>0</v>
          </cell>
          <cell r="AW394">
            <v>23</v>
          </cell>
          <cell r="AX394">
            <v>1</v>
          </cell>
          <cell r="AY394">
            <v>0</v>
          </cell>
          <cell r="AZ394">
            <v>0</v>
          </cell>
          <cell r="BA394">
            <v>0</v>
          </cell>
          <cell r="BB394">
            <v>0</v>
          </cell>
          <cell r="BC394">
            <v>38828</v>
          </cell>
        </row>
        <row r="395">
          <cell r="A395">
            <v>2006</v>
          </cell>
          <cell r="B395">
            <v>3</v>
          </cell>
          <cell r="C395">
            <v>674</v>
          </cell>
          <cell r="D395">
            <v>21</v>
          </cell>
          <cell r="E395">
            <v>792030</v>
          </cell>
          <cell r="F395">
            <v>0</v>
          </cell>
          <cell r="G395" t="str">
            <v>Затраты по ШПЗ (неосновные)</v>
          </cell>
          <cell r="H395">
            <v>2030</v>
          </cell>
          <cell r="I395">
            <v>7920</v>
          </cell>
          <cell r="J395">
            <v>5897.32</v>
          </cell>
          <cell r="K395">
            <v>1</v>
          </cell>
          <cell r="L395">
            <v>0</v>
          </cell>
          <cell r="M395">
            <v>0</v>
          </cell>
          <cell r="N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38</v>
          </cell>
          <cell r="V395">
            <v>0</v>
          </cell>
          <cell r="W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38</v>
          </cell>
          <cell r="AE395">
            <v>501105</v>
          </cell>
          <cell r="AF395">
            <v>0</v>
          </cell>
          <cell r="AI395">
            <v>2282</v>
          </cell>
          <cell r="AK395">
            <v>0</v>
          </cell>
          <cell r="AM395">
            <v>831</v>
          </cell>
          <cell r="AN395">
            <v>1</v>
          </cell>
          <cell r="AO395">
            <v>393216</v>
          </cell>
          <cell r="AQ395">
            <v>0</v>
          </cell>
          <cell r="AR395">
            <v>0</v>
          </cell>
          <cell r="AS395" t="str">
            <v>Ы</v>
          </cell>
          <cell r="AT395" t="str">
            <v>Ы</v>
          </cell>
          <cell r="AU395">
            <v>0</v>
          </cell>
          <cell r="AV395">
            <v>0</v>
          </cell>
          <cell r="AW395">
            <v>23</v>
          </cell>
          <cell r="AX395">
            <v>1</v>
          </cell>
          <cell r="AY395">
            <v>0</v>
          </cell>
          <cell r="AZ395">
            <v>0</v>
          </cell>
          <cell r="BA395">
            <v>0</v>
          </cell>
          <cell r="BB395">
            <v>0</v>
          </cell>
          <cell r="BC395">
            <v>38828</v>
          </cell>
        </row>
        <row r="396">
          <cell r="A396">
            <v>2006</v>
          </cell>
          <cell r="B396">
            <v>3</v>
          </cell>
          <cell r="C396">
            <v>675</v>
          </cell>
          <cell r="D396">
            <v>21</v>
          </cell>
          <cell r="E396">
            <v>792030</v>
          </cell>
          <cell r="F396">
            <v>0</v>
          </cell>
          <cell r="G396" t="str">
            <v>Затраты по ШПЗ (неосновные)</v>
          </cell>
          <cell r="H396">
            <v>2030</v>
          </cell>
          <cell r="I396">
            <v>7920</v>
          </cell>
          <cell r="J396">
            <v>10655.32</v>
          </cell>
          <cell r="K396">
            <v>1</v>
          </cell>
          <cell r="L396">
            <v>0</v>
          </cell>
          <cell r="M396">
            <v>0</v>
          </cell>
          <cell r="N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38</v>
          </cell>
          <cell r="V396">
            <v>0</v>
          </cell>
          <cell r="W396">
            <v>0</v>
          </cell>
          <cell r="AA396">
            <v>0</v>
          </cell>
          <cell r="AB396">
            <v>0</v>
          </cell>
          <cell r="AC396">
            <v>0</v>
          </cell>
          <cell r="AD396">
            <v>38</v>
          </cell>
          <cell r="AE396">
            <v>501106</v>
          </cell>
          <cell r="AF396">
            <v>0</v>
          </cell>
          <cell r="AI396">
            <v>2282</v>
          </cell>
          <cell r="AK396">
            <v>0</v>
          </cell>
          <cell r="AM396">
            <v>832</v>
          </cell>
          <cell r="AN396">
            <v>1</v>
          </cell>
          <cell r="AO396">
            <v>393216</v>
          </cell>
          <cell r="AQ396">
            <v>0</v>
          </cell>
          <cell r="AR396">
            <v>0</v>
          </cell>
          <cell r="AS396" t="str">
            <v>Ы</v>
          </cell>
          <cell r="AT396" t="str">
            <v>Ы</v>
          </cell>
          <cell r="AU396">
            <v>0</v>
          </cell>
          <cell r="AV396">
            <v>0</v>
          </cell>
          <cell r="AW396">
            <v>23</v>
          </cell>
          <cell r="AX396">
            <v>1</v>
          </cell>
          <cell r="AY396">
            <v>0</v>
          </cell>
          <cell r="AZ396">
            <v>0</v>
          </cell>
          <cell r="BA396">
            <v>0</v>
          </cell>
          <cell r="BB396">
            <v>0</v>
          </cell>
          <cell r="BC396">
            <v>38828</v>
          </cell>
        </row>
        <row r="397">
          <cell r="A397">
            <v>2006</v>
          </cell>
          <cell r="B397">
            <v>3</v>
          </cell>
          <cell r="C397">
            <v>676</v>
          </cell>
          <cell r="D397">
            <v>21</v>
          </cell>
          <cell r="E397">
            <v>792030</v>
          </cell>
          <cell r="F397">
            <v>0</v>
          </cell>
          <cell r="G397" t="str">
            <v>Затраты по ШПЗ (неосновные)</v>
          </cell>
          <cell r="H397">
            <v>2030</v>
          </cell>
          <cell r="I397">
            <v>7920</v>
          </cell>
          <cell r="J397">
            <v>12113.75</v>
          </cell>
          <cell r="K397">
            <v>1</v>
          </cell>
          <cell r="L397">
            <v>0</v>
          </cell>
          <cell r="M397">
            <v>0</v>
          </cell>
          <cell r="N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38</v>
          </cell>
          <cell r="V397">
            <v>0</v>
          </cell>
          <cell r="W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38</v>
          </cell>
          <cell r="AE397">
            <v>503000</v>
          </cell>
          <cell r="AF397">
            <v>0</v>
          </cell>
          <cell r="AI397">
            <v>2282</v>
          </cell>
          <cell r="AK397">
            <v>0</v>
          </cell>
          <cell r="AM397">
            <v>833</v>
          </cell>
          <cell r="AN397">
            <v>1</v>
          </cell>
          <cell r="AO397">
            <v>393216</v>
          </cell>
          <cell r="AQ397">
            <v>0</v>
          </cell>
          <cell r="AR397">
            <v>0</v>
          </cell>
          <cell r="AS397" t="str">
            <v>Ы</v>
          </cell>
          <cell r="AT397" t="str">
            <v>Ы</v>
          </cell>
          <cell r="AU397">
            <v>0</v>
          </cell>
          <cell r="AV397">
            <v>0</v>
          </cell>
          <cell r="AW397">
            <v>23</v>
          </cell>
          <cell r="AX397">
            <v>1</v>
          </cell>
          <cell r="AY397">
            <v>0</v>
          </cell>
          <cell r="AZ397">
            <v>0</v>
          </cell>
          <cell r="BA397">
            <v>0</v>
          </cell>
          <cell r="BB397">
            <v>0</v>
          </cell>
          <cell r="BC397">
            <v>38828</v>
          </cell>
        </row>
        <row r="398">
          <cell r="A398">
            <v>2006</v>
          </cell>
          <cell r="B398">
            <v>3</v>
          </cell>
          <cell r="C398">
            <v>677</v>
          </cell>
          <cell r="D398">
            <v>21</v>
          </cell>
          <cell r="E398">
            <v>792030</v>
          </cell>
          <cell r="F398">
            <v>0</v>
          </cell>
          <cell r="G398" t="str">
            <v>Затраты по ШПЗ (неосновные)</v>
          </cell>
          <cell r="H398">
            <v>2030</v>
          </cell>
          <cell r="I398">
            <v>7920</v>
          </cell>
          <cell r="J398">
            <v>389.07</v>
          </cell>
          <cell r="K398">
            <v>1</v>
          </cell>
          <cell r="L398">
            <v>0</v>
          </cell>
          <cell r="M398">
            <v>0</v>
          </cell>
          <cell r="N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38</v>
          </cell>
          <cell r="V398">
            <v>0</v>
          </cell>
          <cell r="W398">
            <v>0</v>
          </cell>
          <cell r="AA398">
            <v>0</v>
          </cell>
          <cell r="AB398">
            <v>0</v>
          </cell>
          <cell r="AC398">
            <v>0</v>
          </cell>
          <cell r="AD398">
            <v>38</v>
          </cell>
          <cell r="AE398">
            <v>504100</v>
          </cell>
          <cell r="AF398">
            <v>0</v>
          </cell>
          <cell r="AI398">
            <v>2282</v>
          </cell>
          <cell r="AK398">
            <v>0</v>
          </cell>
          <cell r="AM398">
            <v>834</v>
          </cell>
          <cell r="AN398">
            <v>1</v>
          </cell>
          <cell r="AO398">
            <v>393216</v>
          </cell>
          <cell r="AQ398">
            <v>0</v>
          </cell>
          <cell r="AR398">
            <v>0</v>
          </cell>
          <cell r="AS398" t="str">
            <v>Ы</v>
          </cell>
          <cell r="AT398" t="str">
            <v>Ы</v>
          </cell>
          <cell r="AU398">
            <v>0</v>
          </cell>
          <cell r="AV398">
            <v>0</v>
          </cell>
          <cell r="AW398">
            <v>23</v>
          </cell>
          <cell r="AX398">
            <v>1</v>
          </cell>
          <cell r="AY398">
            <v>0</v>
          </cell>
          <cell r="AZ398">
            <v>0</v>
          </cell>
          <cell r="BA398">
            <v>0</v>
          </cell>
          <cell r="BB398">
            <v>0</v>
          </cell>
          <cell r="BC398">
            <v>38828</v>
          </cell>
        </row>
        <row r="399">
          <cell r="A399">
            <v>2006</v>
          </cell>
          <cell r="B399">
            <v>3</v>
          </cell>
          <cell r="C399">
            <v>678</v>
          </cell>
          <cell r="D399">
            <v>21</v>
          </cell>
          <cell r="E399">
            <v>792030</v>
          </cell>
          <cell r="F399">
            <v>0</v>
          </cell>
          <cell r="G399" t="str">
            <v>Затраты по ШПЗ (неосновные)</v>
          </cell>
          <cell r="H399">
            <v>2030</v>
          </cell>
          <cell r="I399">
            <v>7920</v>
          </cell>
          <cell r="J399">
            <v>6.73</v>
          </cell>
          <cell r="K399">
            <v>1</v>
          </cell>
          <cell r="L399">
            <v>0</v>
          </cell>
          <cell r="M399">
            <v>0</v>
          </cell>
          <cell r="N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38</v>
          </cell>
          <cell r="V399">
            <v>0</v>
          </cell>
          <cell r="W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38</v>
          </cell>
          <cell r="AE399">
            <v>504900</v>
          </cell>
          <cell r="AF399">
            <v>0</v>
          </cell>
          <cell r="AI399">
            <v>2282</v>
          </cell>
          <cell r="AK399">
            <v>0</v>
          </cell>
          <cell r="AM399">
            <v>835</v>
          </cell>
          <cell r="AN399">
            <v>1</v>
          </cell>
          <cell r="AO399">
            <v>393216</v>
          </cell>
          <cell r="AQ399">
            <v>0</v>
          </cell>
          <cell r="AR399">
            <v>0</v>
          </cell>
          <cell r="AS399" t="str">
            <v>Ы</v>
          </cell>
          <cell r="AT399" t="str">
            <v>Ы</v>
          </cell>
          <cell r="AU399">
            <v>0</v>
          </cell>
          <cell r="AV399">
            <v>0</v>
          </cell>
          <cell r="AW399">
            <v>23</v>
          </cell>
          <cell r="AX399">
            <v>1</v>
          </cell>
          <cell r="AY399">
            <v>0</v>
          </cell>
          <cell r="AZ399">
            <v>0</v>
          </cell>
          <cell r="BA399">
            <v>0</v>
          </cell>
          <cell r="BB399">
            <v>0</v>
          </cell>
          <cell r="BC399">
            <v>38828</v>
          </cell>
        </row>
        <row r="400">
          <cell r="A400">
            <v>2006</v>
          </cell>
          <cell r="B400">
            <v>3</v>
          </cell>
          <cell r="C400">
            <v>679</v>
          </cell>
          <cell r="D400">
            <v>21</v>
          </cell>
          <cell r="E400">
            <v>792030</v>
          </cell>
          <cell r="F400">
            <v>0</v>
          </cell>
          <cell r="G400" t="str">
            <v>Затраты по ШПЗ (неосновные)</v>
          </cell>
          <cell r="H400">
            <v>2030</v>
          </cell>
          <cell r="I400">
            <v>7920</v>
          </cell>
          <cell r="J400">
            <v>404.34</v>
          </cell>
          <cell r="K400">
            <v>1</v>
          </cell>
          <cell r="L400">
            <v>0</v>
          </cell>
          <cell r="M400">
            <v>0</v>
          </cell>
          <cell r="N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38</v>
          </cell>
          <cell r="V400">
            <v>0</v>
          </cell>
          <cell r="W400">
            <v>0</v>
          </cell>
          <cell r="AA400">
            <v>0</v>
          </cell>
          <cell r="AB400">
            <v>0</v>
          </cell>
          <cell r="AC400">
            <v>0</v>
          </cell>
          <cell r="AD400">
            <v>38</v>
          </cell>
          <cell r="AE400">
            <v>505100</v>
          </cell>
          <cell r="AF400">
            <v>0</v>
          </cell>
          <cell r="AI400">
            <v>2282</v>
          </cell>
          <cell r="AK400">
            <v>0</v>
          </cell>
          <cell r="AM400">
            <v>836</v>
          </cell>
          <cell r="AN400">
            <v>1</v>
          </cell>
          <cell r="AO400">
            <v>393216</v>
          </cell>
          <cell r="AQ400">
            <v>0</v>
          </cell>
          <cell r="AR400">
            <v>0</v>
          </cell>
          <cell r="AS400" t="str">
            <v>Ы</v>
          </cell>
          <cell r="AT400" t="str">
            <v>Ы</v>
          </cell>
          <cell r="AU400">
            <v>0</v>
          </cell>
          <cell r="AV400">
            <v>0</v>
          </cell>
          <cell r="AW400">
            <v>23</v>
          </cell>
          <cell r="AX400">
            <v>1</v>
          </cell>
          <cell r="AY400">
            <v>0</v>
          </cell>
          <cell r="AZ400">
            <v>0</v>
          </cell>
          <cell r="BA400">
            <v>0</v>
          </cell>
          <cell r="BB400">
            <v>0</v>
          </cell>
          <cell r="BC400">
            <v>38828</v>
          </cell>
        </row>
        <row r="401">
          <cell r="A401">
            <v>2006</v>
          </cell>
          <cell r="B401">
            <v>3</v>
          </cell>
          <cell r="C401">
            <v>680</v>
          </cell>
          <cell r="D401">
            <v>21</v>
          </cell>
          <cell r="E401">
            <v>792030</v>
          </cell>
          <cell r="F401">
            <v>0</v>
          </cell>
          <cell r="G401" t="str">
            <v>Затраты по ШПЗ (неосновные)</v>
          </cell>
          <cell r="H401">
            <v>2030</v>
          </cell>
          <cell r="I401">
            <v>7920</v>
          </cell>
          <cell r="J401">
            <v>42.84</v>
          </cell>
          <cell r="K401">
            <v>1</v>
          </cell>
          <cell r="L401">
            <v>0</v>
          </cell>
          <cell r="M401">
            <v>0</v>
          </cell>
          <cell r="N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38</v>
          </cell>
          <cell r="V401">
            <v>0</v>
          </cell>
          <cell r="W401">
            <v>0</v>
          </cell>
          <cell r="AA401">
            <v>0</v>
          </cell>
          <cell r="AB401">
            <v>0</v>
          </cell>
          <cell r="AC401">
            <v>0</v>
          </cell>
          <cell r="AD401">
            <v>38</v>
          </cell>
          <cell r="AE401">
            <v>505200</v>
          </cell>
          <cell r="AF401">
            <v>0</v>
          </cell>
          <cell r="AI401">
            <v>2282</v>
          </cell>
          <cell r="AK401">
            <v>0</v>
          </cell>
          <cell r="AM401">
            <v>837</v>
          </cell>
          <cell r="AN401">
            <v>1</v>
          </cell>
          <cell r="AO401">
            <v>393216</v>
          </cell>
          <cell r="AQ401">
            <v>0</v>
          </cell>
          <cell r="AR401">
            <v>0</v>
          </cell>
          <cell r="AS401" t="str">
            <v>Ы</v>
          </cell>
          <cell r="AT401" t="str">
            <v>Ы</v>
          </cell>
          <cell r="AU401">
            <v>0</v>
          </cell>
          <cell r="AV401">
            <v>0</v>
          </cell>
          <cell r="AW401">
            <v>23</v>
          </cell>
          <cell r="AX401">
            <v>1</v>
          </cell>
          <cell r="AY401">
            <v>0</v>
          </cell>
          <cell r="AZ401">
            <v>0</v>
          </cell>
          <cell r="BA401">
            <v>0</v>
          </cell>
          <cell r="BB401">
            <v>0</v>
          </cell>
          <cell r="BC401">
            <v>38828</v>
          </cell>
        </row>
        <row r="402">
          <cell r="A402">
            <v>2006</v>
          </cell>
          <cell r="B402">
            <v>3</v>
          </cell>
          <cell r="C402">
            <v>681</v>
          </cell>
          <cell r="D402">
            <v>21</v>
          </cell>
          <cell r="E402">
            <v>792030</v>
          </cell>
          <cell r="F402">
            <v>0</v>
          </cell>
          <cell r="G402" t="str">
            <v>Затраты по ШПЗ (неосновные)</v>
          </cell>
          <cell r="H402">
            <v>2030</v>
          </cell>
          <cell r="I402">
            <v>7920</v>
          </cell>
          <cell r="J402">
            <v>14.97</v>
          </cell>
          <cell r="K402">
            <v>1</v>
          </cell>
          <cell r="L402">
            <v>0</v>
          </cell>
          <cell r="M402">
            <v>0</v>
          </cell>
          <cell r="N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38</v>
          </cell>
          <cell r="V402">
            <v>0</v>
          </cell>
          <cell r="W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38</v>
          </cell>
          <cell r="AE402">
            <v>505300</v>
          </cell>
          <cell r="AF402">
            <v>0</v>
          </cell>
          <cell r="AI402">
            <v>2282</v>
          </cell>
          <cell r="AK402">
            <v>0</v>
          </cell>
          <cell r="AM402">
            <v>838</v>
          </cell>
          <cell r="AN402">
            <v>1</v>
          </cell>
          <cell r="AO402">
            <v>393216</v>
          </cell>
          <cell r="AQ402">
            <v>0</v>
          </cell>
          <cell r="AR402">
            <v>0</v>
          </cell>
          <cell r="AS402" t="str">
            <v>Ы</v>
          </cell>
          <cell r="AT402" t="str">
            <v>Ы</v>
          </cell>
          <cell r="AU402">
            <v>0</v>
          </cell>
          <cell r="AV402">
            <v>0</v>
          </cell>
          <cell r="AW402">
            <v>23</v>
          </cell>
          <cell r="AX402">
            <v>1</v>
          </cell>
          <cell r="AY402">
            <v>0</v>
          </cell>
          <cell r="AZ402">
            <v>0</v>
          </cell>
          <cell r="BA402">
            <v>0</v>
          </cell>
          <cell r="BB402">
            <v>0</v>
          </cell>
          <cell r="BC402">
            <v>38828</v>
          </cell>
        </row>
        <row r="403">
          <cell r="A403">
            <v>2006</v>
          </cell>
          <cell r="B403">
            <v>3</v>
          </cell>
          <cell r="C403">
            <v>682</v>
          </cell>
          <cell r="D403">
            <v>21</v>
          </cell>
          <cell r="E403">
            <v>792030</v>
          </cell>
          <cell r="F403">
            <v>0</v>
          </cell>
          <cell r="G403" t="str">
            <v>Затраты по ШПЗ (неосновные)</v>
          </cell>
          <cell r="H403">
            <v>2030</v>
          </cell>
          <cell r="I403">
            <v>7920</v>
          </cell>
          <cell r="J403">
            <v>5840.74</v>
          </cell>
          <cell r="K403">
            <v>1</v>
          </cell>
          <cell r="L403">
            <v>0</v>
          </cell>
          <cell r="M403">
            <v>0</v>
          </cell>
          <cell r="N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38</v>
          </cell>
          <cell r="V403">
            <v>0</v>
          </cell>
          <cell r="W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38</v>
          </cell>
          <cell r="AE403">
            <v>505400</v>
          </cell>
          <cell r="AF403">
            <v>0</v>
          </cell>
          <cell r="AI403">
            <v>2282</v>
          </cell>
          <cell r="AK403">
            <v>0</v>
          </cell>
          <cell r="AM403">
            <v>839</v>
          </cell>
          <cell r="AN403">
            <v>1</v>
          </cell>
          <cell r="AO403">
            <v>393216</v>
          </cell>
          <cell r="AQ403">
            <v>0</v>
          </cell>
          <cell r="AR403">
            <v>0</v>
          </cell>
          <cell r="AS403" t="str">
            <v>Ы</v>
          </cell>
          <cell r="AT403" t="str">
            <v>Ы</v>
          </cell>
          <cell r="AU403">
            <v>0</v>
          </cell>
          <cell r="AV403">
            <v>0</v>
          </cell>
          <cell r="AW403">
            <v>23</v>
          </cell>
          <cell r="AX403">
            <v>1</v>
          </cell>
          <cell r="AY403">
            <v>0</v>
          </cell>
          <cell r="AZ403">
            <v>0</v>
          </cell>
          <cell r="BA403">
            <v>0</v>
          </cell>
          <cell r="BB403">
            <v>0</v>
          </cell>
          <cell r="BC403">
            <v>38828</v>
          </cell>
        </row>
        <row r="404">
          <cell r="A404">
            <v>2006</v>
          </cell>
          <cell r="B404">
            <v>3</v>
          </cell>
          <cell r="C404">
            <v>683</v>
          </cell>
          <cell r="D404">
            <v>21</v>
          </cell>
          <cell r="E404">
            <v>792030</v>
          </cell>
          <cell r="F404">
            <v>0</v>
          </cell>
          <cell r="G404" t="str">
            <v>Затраты по ШПЗ (неосновные)</v>
          </cell>
          <cell r="H404">
            <v>2030</v>
          </cell>
          <cell r="I404">
            <v>7920</v>
          </cell>
          <cell r="J404">
            <v>139.91999999999999</v>
          </cell>
          <cell r="K404">
            <v>1</v>
          </cell>
          <cell r="L404">
            <v>0</v>
          </cell>
          <cell r="M404">
            <v>0</v>
          </cell>
          <cell r="N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38</v>
          </cell>
          <cell r="V404">
            <v>0</v>
          </cell>
          <cell r="W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38</v>
          </cell>
          <cell r="AE404">
            <v>508700</v>
          </cell>
          <cell r="AF404">
            <v>0</v>
          </cell>
          <cell r="AI404">
            <v>2282</v>
          </cell>
          <cell r="AK404">
            <v>0</v>
          </cell>
          <cell r="AM404">
            <v>840</v>
          </cell>
          <cell r="AN404">
            <v>1</v>
          </cell>
          <cell r="AO404">
            <v>393216</v>
          </cell>
          <cell r="AQ404">
            <v>0</v>
          </cell>
          <cell r="AR404">
            <v>0</v>
          </cell>
          <cell r="AS404" t="str">
            <v>Ы</v>
          </cell>
          <cell r="AT404" t="str">
            <v>Ы</v>
          </cell>
          <cell r="AU404">
            <v>0</v>
          </cell>
          <cell r="AV404">
            <v>0</v>
          </cell>
          <cell r="AW404">
            <v>23</v>
          </cell>
          <cell r="AX404">
            <v>1</v>
          </cell>
          <cell r="AY404">
            <v>0</v>
          </cell>
          <cell r="AZ404">
            <v>0</v>
          </cell>
          <cell r="BA404">
            <v>0</v>
          </cell>
          <cell r="BB404">
            <v>0</v>
          </cell>
          <cell r="BC404">
            <v>38828</v>
          </cell>
        </row>
        <row r="405">
          <cell r="A405">
            <v>2006</v>
          </cell>
          <cell r="B405">
            <v>3</v>
          </cell>
          <cell r="C405">
            <v>684</v>
          </cell>
          <cell r="D405">
            <v>21</v>
          </cell>
          <cell r="E405">
            <v>792030</v>
          </cell>
          <cell r="F405">
            <v>0</v>
          </cell>
          <cell r="G405" t="str">
            <v>Затраты по ШПЗ (неосновные)</v>
          </cell>
          <cell r="H405">
            <v>2030</v>
          </cell>
          <cell r="I405">
            <v>7920</v>
          </cell>
          <cell r="J405">
            <v>2993.63</v>
          </cell>
          <cell r="K405">
            <v>1</v>
          </cell>
          <cell r="L405">
            <v>0</v>
          </cell>
          <cell r="M405">
            <v>0</v>
          </cell>
          <cell r="N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38</v>
          </cell>
          <cell r="V405">
            <v>0</v>
          </cell>
          <cell r="W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38</v>
          </cell>
          <cell r="AE405">
            <v>510100</v>
          </cell>
          <cell r="AF405">
            <v>0</v>
          </cell>
          <cell r="AI405">
            <v>2282</v>
          </cell>
          <cell r="AK405">
            <v>0</v>
          </cell>
          <cell r="AM405">
            <v>841</v>
          </cell>
          <cell r="AN405">
            <v>1</v>
          </cell>
          <cell r="AO405">
            <v>393216</v>
          </cell>
          <cell r="AQ405">
            <v>0</v>
          </cell>
          <cell r="AR405">
            <v>0</v>
          </cell>
          <cell r="AS405" t="str">
            <v>Ы</v>
          </cell>
          <cell r="AT405" t="str">
            <v>Ы</v>
          </cell>
          <cell r="AU405">
            <v>0</v>
          </cell>
          <cell r="AV405">
            <v>0</v>
          </cell>
          <cell r="AW405">
            <v>23</v>
          </cell>
          <cell r="AX405">
            <v>1</v>
          </cell>
          <cell r="AY405">
            <v>0</v>
          </cell>
          <cell r="AZ405">
            <v>0</v>
          </cell>
          <cell r="BA405">
            <v>0</v>
          </cell>
          <cell r="BB405">
            <v>0</v>
          </cell>
          <cell r="BC405">
            <v>38828</v>
          </cell>
        </row>
        <row r="406">
          <cell r="A406">
            <v>2006</v>
          </cell>
          <cell r="B406">
            <v>3</v>
          </cell>
          <cell r="C406">
            <v>685</v>
          </cell>
          <cell r="D406">
            <v>21</v>
          </cell>
          <cell r="E406">
            <v>792030</v>
          </cell>
          <cell r="F406">
            <v>0</v>
          </cell>
          <cell r="G406" t="str">
            <v>Затраты по ШПЗ (неосновные)</v>
          </cell>
          <cell r="H406">
            <v>2030</v>
          </cell>
          <cell r="I406">
            <v>7920</v>
          </cell>
          <cell r="J406">
            <v>20.57</v>
          </cell>
          <cell r="K406">
            <v>1</v>
          </cell>
          <cell r="L406">
            <v>0</v>
          </cell>
          <cell r="M406">
            <v>0</v>
          </cell>
          <cell r="N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38</v>
          </cell>
          <cell r="V406">
            <v>0</v>
          </cell>
          <cell r="W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38</v>
          </cell>
          <cell r="AE406">
            <v>510200</v>
          </cell>
          <cell r="AF406">
            <v>0</v>
          </cell>
          <cell r="AI406">
            <v>2282</v>
          </cell>
          <cell r="AK406">
            <v>0</v>
          </cell>
          <cell r="AM406">
            <v>842</v>
          </cell>
          <cell r="AN406">
            <v>1</v>
          </cell>
          <cell r="AO406">
            <v>393216</v>
          </cell>
          <cell r="AQ406">
            <v>0</v>
          </cell>
          <cell r="AR406">
            <v>0</v>
          </cell>
          <cell r="AS406" t="str">
            <v>Ы</v>
          </cell>
          <cell r="AT406" t="str">
            <v>Ы</v>
          </cell>
          <cell r="AU406">
            <v>0</v>
          </cell>
          <cell r="AV406">
            <v>0</v>
          </cell>
          <cell r="AW406">
            <v>23</v>
          </cell>
          <cell r="AX406">
            <v>1</v>
          </cell>
          <cell r="AY406">
            <v>0</v>
          </cell>
          <cell r="AZ406">
            <v>0</v>
          </cell>
          <cell r="BA406">
            <v>0</v>
          </cell>
          <cell r="BB406">
            <v>0</v>
          </cell>
          <cell r="BC406">
            <v>38828</v>
          </cell>
        </row>
        <row r="407">
          <cell r="A407">
            <v>2006</v>
          </cell>
          <cell r="B407">
            <v>3</v>
          </cell>
          <cell r="C407">
            <v>686</v>
          </cell>
          <cell r="D407">
            <v>21</v>
          </cell>
          <cell r="E407">
            <v>792030</v>
          </cell>
          <cell r="F407">
            <v>0</v>
          </cell>
          <cell r="G407" t="str">
            <v>Затраты по ШПЗ (неосновные)</v>
          </cell>
          <cell r="H407">
            <v>2030</v>
          </cell>
          <cell r="I407">
            <v>7920</v>
          </cell>
          <cell r="J407">
            <v>162.82</v>
          </cell>
          <cell r="K407">
            <v>1</v>
          </cell>
          <cell r="L407">
            <v>0</v>
          </cell>
          <cell r="M407">
            <v>0</v>
          </cell>
          <cell r="N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38</v>
          </cell>
          <cell r="V407">
            <v>0</v>
          </cell>
          <cell r="W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38</v>
          </cell>
          <cell r="AE407">
            <v>510300</v>
          </cell>
          <cell r="AF407">
            <v>0</v>
          </cell>
          <cell r="AI407">
            <v>2282</v>
          </cell>
          <cell r="AK407">
            <v>0</v>
          </cell>
          <cell r="AM407">
            <v>843</v>
          </cell>
          <cell r="AN407">
            <v>1</v>
          </cell>
          <cell r="AO407">
            <v>393216</v>
          </cell>
          <cell r="AQ407">
            <v>0</v>
          </cell>
          <cell r="AR407">
            <v>0</v>
          </cell>
          <cell r="AS407" t="str">
            <v>Ы</v>
          </cell>
          <cell r="AT407" t="str">
            <v>Ы</v>
          </cell>
          <cell r="AU407">
            <v>0</v>
          </cell>
          <cell r="AV407">
            <v>0</v>
          </cell>
          <cell r="AW407">
            <v>23</v>
          </cell>
          <cell r="AX407">
            <v>1</v>
          </cell>
          <cell r="AY407">
            <v>0</v>
          </cell>
          <cell r="AZ407">
            <v>0</v>
          </cell>
          <cell r="BA407">
            <v>0</v>
          </cell>
          <cell r="BB407">
            <v>0</v>
          </cell>
          <cell r="BC407">
            <v>38828</v>
          </cell>
        </row>
        <row r="408">
          <cell r="A408">
            <v>2006</v>
          </cell>
          <cell r="B408">
            <v>3</v>
          </cell>
          <cell r="C408">
            <v>687</v>
          </cell>
          <cell r="D408">
            <v>21</v>
          </cell>
          <cell r="E408">
            <v>792030</v>
          </cell>
          <cell r="F408">
            <v>0</v>
          </cell>
          <cell r="G408" t="str">
            <v>Затраты по ШПЗ (неосновные)</v>
          </cell>
          <cell r="H408">
            <v>2030</v>
          </cell>
          <cell r="I408">
            <v>7920</v>
          </cell>
          <cell r="J408">
            <v>224.76</v>
          </cell>
          <cell r="K408">
            <v>1</v>
          </cell>
          <cell r="L408">
            <v>0</v>
          </cell>
          <cell r="M408">
            <v>0</v>
          </cell>
          <cell r="N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38</v>
          </cell>
          <cell r="V408">
            <v>0</v>
          </cell>
          <cell r="W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38</v>
          </cell>
          <cell r="AE408">
            <v>510400</v>
          </cell>
          <cell r="AF408">
            <v>0</v>
          </cell>
          <cell r="AI408">
            <v>2282</v>
          </cell>
          <cell r="AK408">
            <v>0</v>
          </cell>
          <cell r="AM408">
            <v>844</v>
          </cell>
          <cell r="AN408">
            <v>1</v>
          </cell>
          <cell r="AO408">
            <v>393216</v>
          </cell>
          <cell r="AQ408">
            <v>0</v>
          </cell>
          <cell r="AR408">
            <v>0</v>
          </cell>
          <cell r="AS408" t="str">
            <v>Ы</v>
          </cell>
          <cell r="AT408" t="str">
            <v>Ы</v>
          </cell>
          <cell r="AU408">
            <v>0</v>
          </cell>
          <cell r="AV408">
            <v>0</v>
          </cell>
          <cell r="AW408">
            <v>23</v>
          </cell>
          <cell r="AX408">
            <v>1</v>
          </cell>
          <cell r="AY408">
            <v>0</v>
          </cell>
          <cell r="AZ408">
            <v>0</v>
          </cell>
          <cell r="BA408">
            <v>0</v>
          </cell>
          <cell r="BB408">
            <v>0</v>
          </cell>
          <cell r="BC408">
            <v>38828</v>
          </cell>
        </row>
        <row r="409">
          <cell r="A409">
            <v>2006</v>
          </cell>
          <cell r="B409">
            <v>3</v>
          </cell>
          <cell r="C409">
            <v>688</v>
          </cell>
          <cell r="D409">
            <v>21</v>
          </cell>
          <cell r="E409">
            <v>792030</v>
          </cell>
          <cell r="F409">
            <v>0</v>
          </cell>
          <cell r="G409" t="str">
            <v>Затраты по ШПЗ (неосновные)</v>
          </cell>
          <cell r="H409">
            <v>2030</v>
          </cell>
          <cell r="I409">
            <v>7920</v>
          </cell>
          <cell r="J409">
            <v>3053.7</v>
          </cell>
          <cell r="K409">
            <v>1</v>
          </cell>
          <cell r="L409">
            <v>0</v>
          </cell>
          <cell r="M409">
            <v>0</v>
          </cell>
          <cell r="N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38</v>
          </cell>
          <cell r="V409">
            <v>0</v>
          </cell>
          <cell r="W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38</v>
          </cell>
          <cell r="AE409">
            <v>510600</v>
          </cell>
          <cell r="AF409">
            <v>0</v>
          </cell>
          <cell r="AI409">
            <v>2282</v>
          </cell>
          <cell r="AK409">
            <v>0</v>
          </cell>
          <cell r="AM409">
            <v>845</v>
          </cell>
          <cell r="AN409">
            <v>1</v>
          </cell>
          <cell r="AO409">
            <v>393216</v>
          </cell>
          <cell r="AQ409">
            <v>0</v>
          </cell>
          <cell r="AR409">
            <v>0</v>
          </cell>
          <cell r="AS409" t="str">
            <v>Ы</v>
          </cell>
          <cell r="AT409" t="str">
            <v>Ы</v>
          </cell>
          <cell r="AU409">
            <v>0</v>
          </cell>
          <cell r="AV409">
            <v>0</v>
          </cell>
          <cell r="AW409">
            <v>23</v>
          </cell>
          <cell r="AX409">
            <v>1</v>
          </cell>
          <cell r="AY409">
            <v>0</v>
          </cell>
          <cell r="AZ409">
            <v>0</v>
          </cell>
          <cell r="BA409">
            <v>0</v>
          </cell>
          <cell r="BB409">
            <v>0</v>
          </cell>
          <cell r="BC409">
            <v>38828</v>
          </cell>
        </row>
        <row r="410">
          <cell r="A410">
            <v>2006</v>
          </cell>
          <cell r="B410">
            <v>3</v>
          </cell>
          <cell r="C410">
            <v>689</v>
          </cell>
          <cell r="D410">
            <v>21</v>
          </cell>
          <cell r="E410">
            <v>792030</v>
          </cell>
          <cell r="F410">
            <v>0</v>
          </cell>
          <cell r="G410" t="str">
            <v>Затраты по ШПЗ (неосновные)</v>
          </cell>
          <cell r="H410">
            <v>2030</v>
          </cell>
          <cell r="I410">
            <v>7920</v>
          </cell>
          <cell r="J410">
            <v>2132.46</v>
          </cell>
          <cell r="K410">
            <v>1</v>
          </cell>
          <cell r="L410">
            <v>0</v>
          </cell>
          <cell r="M410">
            <v>0</v>
          </cell>
          <cell r="N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38</v>
          </cell>
          <cell r="V410">
            <v>0</v>
          </cell>
          <cell r="W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38</v>
          </cell>
          <cell r="AE410">
            <v>510900</v>
          </cell>
          <cell r="AF410">
            <v>0</v>
          </cell>
          <cell r="AI410">
            <v>2282</v>
          </cell>
          <cell r="AK410">
            <v>0</v>
          </cell>
          <cell r="AM410">
            <v>846</v>
          </cell>
          <cell r="AN410">
            <v>1</v>
          </cell>
          <cell r="AO410">
            <v>393216</v>
          </cell>
          <cell r="AQ410">
            <v>0</v>
          </cell>
          <cell r="AR410">
            <v>0</v>
          </cell>
          <cell r="AS410" t="str">
            <v>Ы</v>
          </cell>
          <cell r="AT410" t="str">
            <v>Ы</v>
          </cell>
          <cell r="AU410">
            <v>0</v>
          </cell>
          <cell r="AV410">
            <v>0</v>
          </cell>
          <cell r="AW410">
            <v>23</v>
          </cell>
          <cell r="AX410">
            <v>1</v>
          </cell>
          <cell r="AY410">
            <v>0</v>
          </cell>
          <cell r="AZ410">
            <v>0</v>
          </cell>
          <cell r="BA410">
            <v>0</v>
          </cell>
          <cell r="BB410">
            <v>0</v>
          </cell>
          <cell r="BC410">
            <v>38828</v>
          </cell>
        </row>
        <row r="411">
          <cell r="A411">
            <v>2006</v>
          </cell>
          <cell r="B411">
            <v>3</v>
          </cell>
          <cell r="C411">
            <v>690</v>
          </cell>
          <cell r="D411">
            <v>21</v>
          </cell>
          <cell r="E411">
            <v>792030</v>
          </cell>
          <cell r="F411">
            <v>0</v>
          </cell>
          <cell r="G411" t="str">
            <v>Затраты по ШПЗ (неосновные)</v>
          </cell>
          <cell r="H411">
            <v>2030</v>
          </cell>
          <cell r="I411">
            <v>7920</v>
          </cell>
          <cell r="J411">
            <v>185.64</v>
          </cell>
          <cell r="K411">
            <v>1</v>
          </cell>
          <cell r="L411">
            <v>0</v>
          </cell>
          <cell r="M411">
            <v>0</v>
          </cell>
          <cell r="N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38</v>
          </cell>
          <cell r="V411">
            <v>0</v>
          </cell>
          <cell r="W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38</v>
          </cell>
          <cell r="AE411">
            <v>513600</v>
          </cell>
          <cell r="AF411">
            <v>0</v>
          </cell>
          <cell r="AI411">
            <v>2282</v>
          </cell>
          <cell r="AK411">
            <v>0</v>
          </cell>
          <cell r="AM411">
            <v>847</v>
          </cell>
          <cell r="AN411">
            <v>1</v>
          </cell>
          <cell r="AO411">
            <v>393216</v>
          </cell>
          <cell r="AQ411">
            <v>0</v>
          </cell>
          <cell r="AR411">
            <v>0</v>
          </cell>
          <cell r="AS411" t="str">
            <v>Ы</v>
          </cell>
          <cell r="AT411" t="str">
            <v>Ы</v>
          </cell>
          <cell r="AU411">
            <v>0</v>
          </cell>
          <cell r="AV411">
            <v>0</v>
          </cell>
          <cell r="AW411">
            <v>23</v>
          </cell>
          <cell r="AX411">
            <v>1</v>
          </cell>
          <cell r="AY411">
            <v>0</v>
          </cell>
          <cell r="AZ411">
            <v>0</v>
          </cell>
          <cell r="BA411">
            <v>0</v>
          </cell>
          <cell r="BB411">
            <v>0</v>
          </cell>
          <cell r="BC411">
            <v>38828</v>
          </cell>
        </row>
        <row r="412">
          <cell r="A412">
            <v>2006</v>
          </cell>
          <cell r="B412">
            <v>3</v>
          </cell>
          <cell r="C412">
            <v>691</v>
          </cell>
          <cell r="D412">
            <v>21</v>
          </cell>
          <cell r="E412">
            <v>792030</v>
          </cell>
          <cell r="F412">
            <v>0</v>
          </cell>
          <cell r="G412" t="str">
            <v>Затраты по ШПЗ (неосновные)</v>
          </cell>
          <cell r="H412">
            <v>2030</v>
          </cell>
          <cell r="I412">
            <v>7920</v>
          </cell>
          <cell r="J412">
            <v>57.24</v>
          </cell>
          <cell r="K412">
            <v>1</v>
          </cell>
          <cell r="L412">
            <v>0</v>
          </cell>
          <cell r="M412">
            <v>0</v>
          </cell>
          <cell r="N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38</v>
          </cell>
          <cell r="V412">
            <v>0</v>
          </cell>
          <cell r="W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38</v>
          </cell>
          <cell r="AE412">
            <v>530000</v>
          </cell>
          <cell r="AF412">
            <v>0</v>
          </cell>
          <cell r="AI412">
            <v>2282</v>
          </cell>
          <cell r="AK412">
            <v>0</v>
          </cell>
          <cell r="AM412">
            <v>848</v>
          </cell>
          <cell r="AN412">
            <v>1</v>
          </cell>
          <cell r="AO412">
            <v>393216</v>
          </cell>
          <cell r="AQ412">
            <v>0</v>
          </cell>
          <cell r="AR412">
            <v>0</v>
          </cell>
          <cell r="AS412" t="str">
            <v>Ы</v>
          </cell>
          <cell r="AT412" t="str">
            <v>Ы</v>
          </cell>
          <cell r="AU412">
            <v>0</v>
          </cell>
          <cell r="AV412">
            <v>0</v>
          </cell>
          <cell r="AW412">
            <v>23</v>
          </cell>
          <cell r="AX412">
            <v>1</v>
          </cell>
          <cell r="AY412">
            <v>0</v>
          </cell>
          <cell r="AZ412">
            <v>0</v>
          </cell>
          <cell r="BA412">
            <v>0</v>
          </cell>
          <cell r="BB412">
            <v>0</v>
          </cell>
          <cell r="BC412">
            <v>38828</v>
          </cell>
        </row>
        <row r="413">
          <cell r="A413">
            <v>2006</v>
          </cell>
          <cell r="B413">
            <v>3</v>
          </cell>
          <cell r="C413">
            <v>692</v>
          </cell>
          <cell r="D413">
            <v>21</v>
          </cell>
          <cell r="E413">
            <v>792030</v>
          </cell>
          <cell r="F413">
            <v>0</v>
          </cell>
          <cell r="G413" t="str">
            <v>Затраты по ШПЗ (неосновные)</v>
          </cell>
          <cell r="H413">
            <v>2030</v>
          </cell>
          <cell r="I413">
            <v>7920</v>
          </cell>
          <cell r="J413">
            <v>44.46</v>
          </cell>
          <cell r="K413">
            <v>1</v>
          </cell>
          <cell r="L413">
            <v>0</v>
          </cell>
          <cell r="M413">
            <v>0</v>
          </cell>
          <cell r="N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32</v>
          </cell>
          <cell r="V413">
            <v>0</v>
          </cell>
          <cell r="W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32</v>
          </cell>
          <cell r="AE413">
            <v>110000</v>
          </cell>
          <cell r="AF413">
            <v>0</v>
          </cell>
          <cell r="AI413">
            <v>2282</v>
          </cell>
          <cell r="AK413">
            <v>0</v>
          </cell>
          <cell r="AM413">
            <v>849</v>
          </cell>
          <cell r="AN413">
            <v>1</v>
          </cell>
          <cell r="AO413">
            <v>393216</v>
          </cell>
          <cell r="AQ413">
            <v>0</v>
          </cell>
          <cell r="AR413">
            <v>0</v>
          </cell>
          <cell r="AS413" t="str">
            <v>Ы</v>
          </cell>
          <cell r="AT413" t="str">
            <v>Ы</v>
          </cell>
          <cell r="AU413">
            <v>0</v>
          </cell>
          <cell r="AV413">
            <v>0</v>
          </cell>
          <cell r="AW413">
            <v>23</v>
          </cell>
          <cell r="AX413">
            <v>1</v>
          </cell>
          <cell r="AY413">
            <v>0</v>
          </cell>
          <cell r="AZ413">
            <v>0</v>
          </cell>
          <cell r="BA413">
            <v>0</v>
          </cell>
          <cell r="BB413">
            <v>0</v>
          </cell>
          <cell r="BC413">
            <v>38828</v>
          </cell>
        </row>
        <row r="414">
          <cell r="A414">
            <v>2006</v>
          </cell>
          <cell r="B414">
            <v>3</v>
          </cell>
          <cell r="C414">
            <v>693</v>
          </cell>
          <cell r="D414">
            <v>21</v>
          </cell>
          <cell r="E414">
            <v>792030</v>
          </cell>
          <cell r="F414">
            <v>0</v>
          </cell>
          <cell r="G414" t="str">
            <v>Затраты по ШПЗ (неосновные)</v>
          </cell>
          <cell r="H414">
            <v>2030</v>
          </cell>
          <cell r="I414">
            <v>7920</v>
          </cell>
          <cell r="J414">
            <v>1.25</v>
          </cell>
          <cell r="K414">
            <v>1</v>
          </cell>
          <cell r="L414">
            <v>0</v>
          </cell>
          <cell r="M414">
            <v>0</v>
          </cell>
          <cell r="N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32</v>
          </cell>
          <cell r="V414">
            <v>0</v>
          </cell>
          <cell r="W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32</v>
          </cell>
          <cell r="AE414">
            <v>114020</v>
          </cell>
          <cell r="AF414">
            <v>0</v>
          </cell>
          <cell r="AI414">
            <v>2282</v>
          </cell>
          <cell r="AK414">
            <v>0</v>
          </cell>
          <cell r="AM414">
            <v>850</v>
          </cell>
          <cell r="AN414">
            <v>1</v>
          </cell>
          <cell r="AO414">
            <v>393216</v>
          </cell>
          <cell r="AQ414">
            <v>0</v>
          </cell>
          <cell r="AR414">
            <v>0</v>
          </cell>
          <cell r="AS414" t="str">
            <v>Ы</v>
          </cell>
          <cell r="AT414" t="str">
            <v>Ы</v>
          </cell>
          <cell r="AU414">
            <v>0</v>
          </cell>
          <cell r="AV414">
            <v>0</v>
          </cell>
          <cell r="AW414">
            <v>23</v>
          </cell>
          <cell r="AX414">
            <v>1</v>
          </cell>
          <cell r="AY414">
            <v>0</v>
          </cell>
          <cell r="AZ414">
            <v>0</v>
          </cell>
          <cell r="BA414">
            <v>0</v>
          </cell>
          <cell r="BB414">
            <v>0</v>
          </cell>
          <cell r="BC414">
            <v>38828</v>
          </cell>
        </row>
        <row r="415">
          <cell r="A415">
            <v>2006</v>
          </cell>
          <cell r="B415">
            <v>3</v>
          </cell>
          <cell r="C415">
            <v>694</v>
          </cell>
          <cell r="D415">
            <v>21</v>
          </cell>
          <cell r="E415">
            <v>792030</v>
          </cell>
          <cell r="F415">
            <v>0</v>
          </cell>
          <cell r="G415" t="str">
            <v>Затраты по ШПЗ (неосновные)</v>
          </cell>
          <cell r="H415">
            <v>2030</v>
          </cell>
          <cell r="I415">
            <v>7920</v>
          </cell>
          <cell r="J415">
            <v>5.87</v>
          </cell>
          <cell r="K415">
            <v>1</v>
          </cell>
          <cell r="L415">
            <v>0</v>
          </cell>
          <cell r="M415">
            <v>0</v>
          </cell>
          <cell r="N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32</v>
          </cell>
          <cell r="V415">
            <v>0</v>
          </cell>
          <cell r="W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32</v>
          </cell>
          <cell r="AE415">
            <v>117000</v>
          </cell>
          <cell r="AF415">
            <v>0</v>
          </cell>
          <cell r="AI415">
            <v>2282</v>
          </cell>
          <cell r="AK415">
            <v>0</v>
          </cell>
          <cell r="AM415">
            <v>851</v>
          </cell>
          <cell r="AN415">
            <v>1</v>
          </cell>
          <cell r="AO415">
            <v>393216</v>
          </cell>
          <cell r="AQ415">
            <v>0</v>
          </cell>
          <cell r="AR415">
            <v>0</v>
          </cell>
          <cell r="AS415" t="str">
            <v>Ы</v>
          </cell>
          <cell r="AT415" t="str">
            <v>Ы</v>
          </cell>
          <cell r="AU415">
            <v>0</v>
          </cell>
          <cell r="AV415">
            <v>0</v>
          </cell>
          <cell r="AW415">
            <v>23</v>
          </cell>
          <cell r="AX415">
            <v>1</v>
          </cell>
          <cell r="AY415">
            <v>0</v>
          </cell>
          <cell r="AZ415">
            <v>0</v>
          </cell>
          <cell r="BA415">
            <v>0</v>
          </cell>
          <cell r="BB415">
            <v>0</v>
          </cell>
          <cell r="BC415">
            <v>38828</v>
          </cell>
        </row>
        <row r="416">
          <cell r="A416">
            <v>2006</v>
          </cell>
          <cell r="B416">
            <v>3</v>
          </cell>
          <cell r="C416">
            <v>695</v>
          </cell>
          <cell r="D416">
            <v>21</v>
          </cell>
          <cell r="E416">
            <v>792030</v>
          </cell>
          <cell r="F416">
            <v>0</v>
          </cell>
          <cell r="G416" t="str">
            <v>Затраты по ШПЗ (неосновные)</v>
          </cell>
          <cell r="H416">
            <v>2030</v>
          </cell>
          <cell r="I416">
            <v>7920</v>
          </cell>
          <cell r="J416">
            <v>-1.71</v>
          </cell>
          <cell r="K416">
            <v>1</v>
          </cell>
          <cell r="L416">
            <v>0</v>
          </cell>
          <cell r="M416">
            <v>0</v>
          </cell>
          <cell r="N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32</v>
          </cell>
          <cell r="V416">
            <v>0</v>
          </cell>
          <cell r="W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32</v>
          </cell>
          <cell r="AE416">
            <v>130000</v>
          </cell>
          <cell r="AF416">
            <v>0</v>
          </cell>
          <cell r="AI416">
            <v>2282</v>
          </cell>
          <cell r="AK416">
            <v>0</v>
          </cell>
          <cell r="AM416">
            <v>852</v>
          </cell>
          <cell r="AN416">
            <v>1</v>
          </cell>
          <cell r="AO416">
            <v>393216</v>
          </cell>
          <cell r="AQ416">
            <v>0</v>
          </cell>
          <cell r="AR416">
            <v>0</v>
          </cell>
          <cell r="AS416" t="str">
            <v>Ы</v>
          </cell>
          <cell r="AT416" t="str">
            <v>Ы</v>
          </cell>
          <cell r="AU416">
            <v>0</v>
          </cell>
          <cell r="AV416">
            <v>0</v>
          </cell>
          <cell r="AW416">
            <v>23</v>
          </cell>
          <cell r="AX416">
            <v>1</v>
          </cell>
          <cell r="AY416">
            <v>0</v>
          </cell>
          <cell r="AZ416">
            <v>0</v>
          </cell>
          <cell r="BA416">
            <v>0</v>
          </cell>
          <cell r="BB416">
            <v>0</v>
          </cell>
          <cell r="BC416">
            <v>38828</v>
          </cell>
        </row>
        <row r="417">
          <cell r="A417">
            <v>2006</v>
          </cell>
          <cell r="B417">
            <v>3</v>
          </cell>
          <cell r="C417">
            <v>696</v>
          </cell>
          <cell r="D417">
            <v>21</v>
          </cell>
          <cell r="E417">
            <v>792030</v>
          </cell>
          <cell r="F417">
            <v>0</v>
          </cell>
          <cell r="G417" t="str">
            <v>Затраты по ШПЗ (неосновные)</v>
          </cell>
          <cell r="H417">
            <v>2030</v>
          </cell>
          <cell r="I417">
            <v>7920</v>
          </cell>
          <cell r="J417">
            <v>4.99</v>
          </cell>
          <cell r="K417">
            <v>1</v>
          </cell>
          <cell r="L417">
            <v>0</v>
          </cell>
          <cell r="M417">
            <v>0</v>
          </cell>
          <cell r="N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32</v>
          </cell>
          <cell r="V417">
            <v>0</v>
          </cell>
          <cell r="W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32</v>
          </cell>
          <cell r="AE417">
            <v>130100</v>
          </cell>
          <cell r="AF417">
            <v>0</v>
          </cell>
          <cell r="AI417">
            <v>2282</v>
          </cell>
          <cell r="AK417">
            <v>0</v>
          </cell>
          <cell r="AM417">
            <v>853</v>
          </cell>
          <cell r="AN417">
            <v>1</v>
          </cell>
          <cell r="AO417">
            <v>393216</v>
          </cell>
          <cell r="AQ417">
            <v>0</v>
          </cell>
          <cell r="AR417">
            <v>0</v>
          </cell>
          <cell r="AS417" t="str">
            <v>Ы</v>
          </cell>
          <cell r="AT417" t="str">
            <v>Ы</v>
          </cell>
          <cell r="AU417">
            <v>0</v>
          </cell>
          <cell r="AV417">
            <v>0</v>
          </cell>
          <cell r="AW417">
            <v>23</v>
          </cell>
          <cell r="AX417">
            <v>1</v>
          </cell>
          <cell r="AY417">
            <v>0</v>
          </cell>
          <cell r="AZ417">
            <v>0</v>
          </cell>
          <cell r="BA417">
            <v>0</v>
          </cell>
          <cell r="BB417">
            <v>0</v>
          </cell>
          <cell r="BC417">
            <v>38828</v>
          </cell>
        </row>
        <row r="418">
          <cell r="A418">
            <v>2006</v>
          </cell>
          <cell r="B418">
            <v>3</v>
          </cell>
          <cell r="C418">
            <v>697</v>
          </cell>
          <cell r="D418">
            <v>21</v>
          </cell>
          <cell r="E418">
            <v>792030</v>
          </cell>
          <cell r="F418">
            <v>0</v>
          </cell>
          <cell r="G418" t="str">
            <v>Затраты по ШПЗ (неосновные)</v>
          </cell>
          <cell r="H418">
            <v>2030</v>
          </cell>
          <cell r="I418">
            <v>7920</v>
          </cell>
          <cell r="J418">
            <v>0.36</v>
          </cell>
          <cell r="K418">
            <v>1</v>
          </cell>
          <cell r="L418">
            <v>0</v>
          </cell>
          <cell r="M418">
            <v>0</v>
          </cell>
          <cell r="N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32</v>
          </cell>
          <cell r="V418">
            <v>0</v>
          </cell>
          <cell r="W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32</v>
          </cell>
          <cell r="AE418">
            <v>131000</v>
          </cell>
          <cell r="AF418">
            <v>0</v>
          </cell>
          <cell r="AI418">
            <v>2282</v>
          </cell>
          <cell r="AK418">
            <v>0</v>
          </cell>
          <cell r="AM418">
            <v>854</v>
          </cell>
          <cell r="AN418">
            <v>1</v>
          </cell>
          <cell r="AO418">
            <v>393216</v>
          </cell>
          <cell r="AQ418">
            <v>0</v>
          </cell>
          <cell r="AR418">
            <v>0</v>
          </cell>
          <cell r="AS418" t="str">
            <v>Ы</v>
          </cell>
          <cell r="AT418" t="str">
            <v>Ы</v>
          </cell>
          <cell r="AU418">
            <v>0</v>
          </cell>
          <cell r="AV418">
            <v>0</v>
          </cell>
          <cell r="AW418">
            <v>23</v>
          </cell>
          <cell r="AX418">
            <v>1</v>
          </cell>
          <cell r="AY418">
            <v>0</v>
          </cell>
          <cell r="AZ418">
            <v>0</v>
          </cell>
          <cell r="BA418">
            <v>0</v>
          </cell>
          <cell r="BB418">
            <v>0</v>
          </cell>
          <cell r="BC418">
            <v>38828</v>
          </cell>
        </row>
        <row r="419">
          <cell r="A419">
            <v>2006</v>
          </cell>
          <cell r="B419">
            <v>3</v>
          </cell>
          <cell r="C419">
            <v>698</v>
          </cell>
          <cell r="D419">
            <v>21</v>
          </cell>
          <cell r="E419">
            <v>792030</v>
          </cell>
          <cell r="F419">
            <v>0</v>
          </cell>
          <cell r="G419" t="str">
            <v>Затраты по ШПЗ (неосновные)</v>
          </cell>
          <cell r="H419">
            <v>2030</v>
          </cell>
          <cell r="I419">
            <v>7920</v>
          </cell>
          <cell r="J419">
            <v>4.37</v>
          </cell>
          <cell r="K419">
            <v>1</v>
          </cell>
          <cell r="L419">
            <v>0</v>
          </cell>
          <cell r="M419">
            <v>0</v>
          </cell>
          <cell r="N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32</v>
          </cell>
          <cell r="V419">
            <v>0</v>
          </cell>
          <cell r="W419">
            <v>0</v>
          </cell>
          <cell r="AA419">
            <v>0</v>
          </cell>
          <cell r="AB419">
            <v>0</v>
          </cell>
          <cell r="AC419">
            <v>0</v>
          </cell>
          <cell r="AD419">
            <v>32</v>
          </cell>
          <cell r="AE419">
            <v>132000</v>
          </cell>
          <cell r="AF419">
            <v>0</v>
          </cell>
          <cell r="AI419">
            <v>2282</v>
          </cell>
          <cell r="AK419">
            <v>0</v>
          </cell>
          <cell r="AM419">
            <v>855</v>
          </cell>
          <cell r="AN419">
            <v>1</v>
          </cell>
          <cell r="AO419">
            <v>393216</v>
          </cell>
          <cell r="AQ419">
            <v>0</v>
          </cell>
          <cell r="AR419">
            <v>0</v>
          </cell>
          <cell r="AS419" t="str">
            <v>Ы</v>
          </cell>
          <cell r="AT419" t="str">
            <v>Ы</v>
          </cell>
          <cell r="AU419">
            <v>0</v>
          </cell>
          <cell r="AV419">
            <v>0</v>
          </cell>
          <cell r="AW419">
            <v>23</v>
          </cell>
          <cell r="AX419">
            <v>1</v>
          </cell>
          <cell r="AY419">
            <v>0</v>
          </cell>
          <cell r="AZ419">
            <v>0</v>
          </cell>
          <cell r="BA419">
            <v>0</v>
          </cell>
          <cell r="BB419">
            <v>0</v>
          </cell>
          <cell r="BC419">
            <v>38828</v>
          </cell>
        </row>
        <row r="420">
          <cell r="A420">
            <v>2006</v>
          </cell>
          <cell r="B420">
            <v>3</v>
          </cell>
          <cell r="C420">
            <v>699</v>
          </cell>
          <cell r="D420">
            <v>21</v>
          </cell>
          <cell r="E420">
            <v>792030</v>
          </cell>
          <cell r="F420">
            <v>0</v>
          </cell>
          <cell r="G420" t="str">
            <v>Затраты по ШПЗ (неосновные)</v>
          </cell>
          <cell r="H420">
            <v>2030</v>
          </cell>
          <cell r="I420">
            <v>7920</v>
          </cell>
          <cell r="J420">
            <v>3.4</v>
          </cell>
          <cell r="K420">
            <v>1</v>
          </cell>
          <cell r="L420">
            <v>0</v>
          </cell>
          <cell r="M420">
            <v>0</v>
          </cell>
          <cell r="N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32</v>
          </cell>
          <cell r="V420">
            <v>0</v>
          </cell>
          <cell r="W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32</v>
          </cell>
          <cell r="AE420">
            <v>135000</v>
          </cell>
          <cell r="AF420">
            <v>0</v>
          </cell>
          <cell r="AI420">
            <v>2282</v>
          </cell>
          <cell r="AK420">
            <v>0</v>
          </cell>
          <cell r="AM420">
            <v>856</v>
          </cell>
          <cell r="AN420">
            <v>1</v>
          </cell>
          <cell r="AO420">
            <v>393216</v>
          </cell>
          <cell r="AQ420">
            <v>0</v>
          </cell>
          <cell r="AR420">
            <v>0</v>
          </cell>
          <cell r="AS420" t="str">
            <v>Ы</v>
          </cell>
          <cell r="AT420" t="str">
            <v>Ы</v>
          </cell>
          <cell r="AU420">
            <v>0</v>
          </cell>
          <cell r="AV420">
            <v>0</v>
          </cell>
          <cell r="AW420">
            <v>23</v>
          </cell>
          <cell r="AX420">
            <v>1</v>
          </cell>
          <cell r="AY420">
            <v>0</v>
          </cell>
          <cell r="AZ420">
            <v>0</v>
          </cell>
          <cell r="BA420">
            <v>0</v>
          </cell>
          <cell r="BB420">
            <v>0</v>
          </cell>
          <cell r="BC420">
            <v>38828</v>
          </cell>
        </row>
        <row r="421">
          <cell r="A421">
            <v>2006</v>
          </cell>
          <cell r="B421">
            <v>3</v>
          </cell>
          <cell r="C421">
            <v>700</v>
          </cell>
          <cell r="D421">
            <v>21</v>
          </cell>
          <cell r="E421">
            <v>792030</v>
          </cell>
          <cell r="F421">
            <v>0</v>
          </cell>
          <cell r="G421" t="str">
            <v>Затраты по ШПЗ (неосновные)</v>
          </cell>
          <cell r="H421">
            <v>2030</v>
          </cell>
          <cell r="I421">
            <v>7920</v>
          </cell>
          <cell r="J421">
            <v>44865.5</v>
          </cell>
          <cell r="K421">
            <v>1</v>
          </cell>
          <cell r="L421">
            <v>0</v>
          </cell>
          <cell r="M421">
            <v>0</v>
          </cell>
          <cell r="N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32</v>
          </cell>
          <cell r="V421">
            <v>0</v>
          </cell>
          <cell r="W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32</v>
          </cell>
          <cell r="AE421">
            <v>143000</v>
          </cell>
          <cell r="AF421">
            <v>0</v>
          </cell>
          <cell r="AI421">
            <v>2282</v>
          </cell>
          <cell r="AK421">
            <v>0</v>
          </cell>
          <cell r="AM421">
            <v>857</v>
          </cell>
          <cell r="AN421">
            <v>1</v>
          </cell>
          <cell r="AO421">
            <v>393216</v>
          </cell>
          <cell r="AQ421">
            <v>0</v>
          </cell>
          <cell r="AR421">
            <v>0</v>
          </cell>
          <cell r="AS421" t="str">
            <v>Ы</v>
          </cell>
          <cell r="AT421" t="str">
            <v>Ы</v>
          </cell>
          <cell r="AU421">
            <v>0</v>
          </cell>
          <cell r="AV421">
            <v>0</v>
          </cell>
          <cell r="AW421">
            <v>23</v>
          </cell>
          <cell r="AX421">
            <v>1</v>
          </cell>
          <cell r="AY421">
            <v>0</v>
          </cell>
          <cell r="AZ421">
            <v>0</v>
          </cell>
          <cell r="BA421">
            <v>0</v>
          </cell>
          <cell r="BB421">
            <v>0</v>
          </cell>
          <cell r="BC421">
            <v>38828</v>
          </cell>
        </row>
        <row r="422">
          <cell r="A422">
            <v>2006</v>
          </cell>
          <cell r="B422">
            <v>3</v>
          </cell>
          <cell r="C422">
            <v>701</v>
          </cell>
          <cell r="D422">
            <v>21</v>
          </cell>
          <cell r="E422">
            <v>792030</v>
          </cell>
          <cell r="F422">
            <v>0</v>
          </cell>
          <cell r="G422" t="str">
            <v>Затраты по ШПЗ (неосновные)</v>
          </cell>
          <cell r="H422">
            <v>2030</v>
          </cell>
          <cell r="I422">
            <v>7920</v>
          </cell>
          <cell r="J422">
            <v>779800</v>
          </cell>
          <cell r="K422">
            <v>1</v>
          </cell>
          <cell r="L422">
            <v>0</v>
          </cell>
          <cell r="M422">
            <v>0</v>
          </cell>
          <cell r="N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32</v>
          </cell>
          <cell r="V422">
            <v>0</v>
          </cell>
          <cell r="W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32</v>
          </cell>
          <cell r="AE422">
            <v>240000</v>
          </cell>
          <cell r="AF422">
            <v>0</v>
          </cell>
          <cell r="AI422">
            <v>2282</v>
          </cell>
          <cell r="AK422">
            <v>0</v>
          </cell>
          <cell r="AM422">
            <v>858</v>
          </cell>
          <cell r="AN422">
            <v>1</v>
          </cell>
          <cell r="AO422">
            <v>393216</v>
          </cell>
          <cell r="AQ422">
            <v>0</v>
          </cell>
          <cell r="AR422">
            <v>0</v>
          </cell>
          <cell r="AS422" t="str">
            <v>Ы</v>
          </cell>
          <cell r="AT422" t="str">
            <v>Ы</v>
          </cell>
          <cell r="AU422">
            <v>0</v>
          </cell>
          <cell r="AV422">
            <v>0</v>
          </cell>
          <cell r="AW422">
            <v>23</v>
          </cell>
          <cell r="AX422">
            <v>1</v>
          </cell>
          <cell r="AY422">
            <v>0</v>
          </cell>
          <cell r="AZ422">
            <v>0</v>
          </cell>
          <cell r="BA422">
            <v>0</v>
          </cell>
          <cell r="BB422">
            <v>0</v>
          </cell>
          <cell r="BC422">
            <v>38828</v>
          </cell>
        </row>
        <row r="423">
          <cell r="A423">
            <v>2006</v>
          </cell>
          <cell r="B423">
            <v>3</v>
          </cell>
          <cell r="C423">
            <v>702</v>
          </cell>
          <cell r="D423">
            <v>21</v>
          </cell>
          <cell r="E423">
            <v>792030</v>
          </cell>
          <cell r="F423">
            <v>0</v>
          </cell>
          <cell r="G423" t="str">
            <v>Затраты по ШПЗ (неосновные)</v>
          </cell>
          <cell r="H423">
            <v>2030</v>
          </cell>
          <cell r="I423">
            <v>7920</v>
          </cell>
          <cell r="J423">
            <v>22419.91</v>
          </cell>
          <cell r="K423">
            <v>1</v>
          </cell>
          <cell r="L423">
            <v>0</v>
          </cell>
          <cell r="M423">
            <v>0</v>
          </cell>
          <cell r="N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32</v>
          </cell>
          <cell r="V423">
            <v>0</v>
          </cell>
          <cell r="W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32</v>
          </cell>
          <cell r="AE423">
            <v>311000</v>
          </cell>
          <cell r="AF423">
            <v>0</v>
          </cell>
          <cell r="AI423">
            <v>2282</v>
          </cell>
          <cell r="AK423">
            <v>0</v>
          </cell>
          <cell r="AM423">
            <v>859</v>
          </cell>
          <cell r="AN423">
            <v>1</v>
          </cell>
          <cell r="AO423">
            <v>393216</v>
          </cell>
          <cell r="AQ423">
            <v>0</v>
          </cell>
          <cell r="AR423">
            <v>0</v>
          </cell>
          <cell r="AS423" t="str">
            <v>Ы</v>
          </cell>
          <cell r="AT423" t="str">
            <v>Ы</v>
          </cell>
          <cell r="AU423">
            <v>0</v>
          </cell>
          <cell r="AV423">
            <v>0</v>
          </cell>
          <cell r="AW423">
            <v>23</v>
          </cell>
          <cell r="AX423">
            <v>1</v>
          </cell>
          <cell r="AY423">
            <v>0</v>
          </cell>
          <cell r="AZ423">
            <v>0</v>
          </cell>
          <cell r="BA423">
            <v>0</v>
          </cell>
          <cell r="BB423">
            <v>0</v>
          </cell>
          <cell r="BC423">
            <v>38828</v>
          </cell>
        </row>
        <row r="424">
          <cell r="A424">
            <v>2006</v>
          </cell>
          <cell r="B424">
            <v>3</v>
          </cell>
          <cell r="C424">
            <v>703</v>
          </cell>
          <cell r="D424">
            <v>21</v>
          </cell>
          <cell r="E424">
            <v>792030</v>
          </cell>
          <cell r="F424">
            <v>0</v>
          </cell>
          <cell r="G424" t="str">
            <v>Затраты по ШПЗ (неосновные)</v>
          </cell>
          <cell r="H424">
            <v>2030</v>
          </cell>
          <cell r="I424">
            <v>7920</v>
          </cell>
          <cell r="J424">
            <v>155558.01</v>
          </cell>
          <cell r="K424">
            <v>1</v>
          </cell>
          <cell r="L424">
            <v>0</v>
          </cell>
          <cell r="M424">
            <v>0</v>
          </cell>
          <cell r="N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32</v>
          </cell>
          <cell r="V424">
            <v>0</v>
          </cell>
          <cell r="W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32</v>
          </cell>
          <cell r="AE424">
            <v>312000</v>
          </cell>
          <cell r="AF424">
            <v>0</v>
          </cell>
          <cell r="AI424">
            <v>2282</v>
          </cell>
          <cell r="AK424">
            <v>0</v>
          </cell>
          <cell r="AM424">
            <v>860</v>
          </cell>
          <cell r="AN424">
            <v>1</v>
          </cell>
          <cell r="AO424">
            <v>393216</v>
          </cell>
          <cell r="AQ424">
            <v>0</v>
          </cell>
          <cell r="AR424">
            <v>0</v>
          </cell>
          <cell r="AS424" t="str">
            <v>Ы</v>
          </cell>
          <cell r="AT424" t="str">
            <v>Ы</v>
          </cell>
          <cell r="AU424">
            <v>0</v>
          </cell>
          <cell r="AV424">
            <v>0</v>
          </cell>
          <cell r="AW424">
            <v>23</v>
          </cell>
          <cell r="AX424">
            <v>1</v>
          </cell>
          <cell r="AY424">
            <v>0</v>
          </cell>
          <cell r="AZ424">
            <v>0</v>
          </cell>
          <cell r="BA424">
            <v>0</v>
          </cell>
          <cell r="BB424">
            <v>0</v>
          </cell>
          <cell r="BC424">
            <v>38828</v>
          </cell>
        </row>
        <row r="425">
          <cell r="A425">
            <v>2006</v>
          </cell>
          <cell r="B425">
            <v>3</v>
          </cell>
          <cell r="C425">
            <v>704</v>
          </cell>
          <cell r="D425">
            <v>21</v>
          </cell>
          <cell r="E425">
            <v>792030</v>
          </cell>
          <cell r="F425">
            <v>0</v>
          </cell>
          <cell r="G425" t="str">
            <v>Затраты по ШПЗ (неосновные)</v>
          </cell>
          <cell r="H425">
            <v>2030</v>
          </cell>
          <cell r="I425">
            <v>7920</v>
          </cell>
          <cell r="J425">
            <v>8504.09</v>
          </cell>
          <cell r="K425">
            <v>1</v>
          </cell>
          <cell r="L425">
            <v>0</v>
          </cell>
          <cell r="M425">
            <v>0</v>
          </cell>
          <cell r="N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32</v>
          </cell>
          <cell r="V425">
            <v>0</v>
          </cell>
          <cell r="W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32</v>
          </cell>
          <cell r="AE425">
            <v>313000</v>
          </cell>
          <cell r="AF425">
            <v>0</v>
          </cell>
          <cell r="AI425">
            <v>2282</v>
          </cell>
          <cell r="AK425">
            <v>0</v>
          </cell>
          <cell r="AM425">
            <v>861</v>
          </cell>
          <cell r="AN425">
            <v>1</v>
          </cell>
          <cell r="AO425">
            <v>393216</v>
          </cell>
          <cell r="AQ425">
            <v>0</v>
          </cell>
          <cell r="AR425">
            <v>0</v>
          </cell>
          <cell r="AS425" t="str">
            <v>Ы</v>
          </cell>
          <cell r="AT425" t="str">
            <v>Ы</v>
          </cell>
          <cell r="AU425">
            <v>0</v>
          </cell>
          <cell r="AV425">
            <v>0</v>
          </cell>
          <cell r="AW425">
            <v>23</v>
          </cell>
          <cell r="AX425">
            <v>1</v>
          </cell>
          <cell r="AY425">
            <v>0</v>
          </cell>
          <cell r="AZ425">
            <v>0</v>
          </cell>
          <cell r="BA425">
            <v>0</v>
          </cell>
          <cell r="BB425">
            <v>0</v>
          </cell>
          <cell r="BC425">
            <v>38828</v>
          </cell>
        </row>
        <row r="426">
          <cell r="A426">
            <v>2006</v>
          </cell>
          <cell r="B426">
            <v>3</v>
          </cell>
          <cell r="C426">
            <v>705</v>
          </cell>
          <cell r="D426">
            <v>21</v>
          </cell>
          <cell r="E426">
            <v>792030</v>
          </cell>
          <cell r="F426">
            <v>0</v>
          </cell>
          <cell r="G426" t="str">
            <v>Затраты по ШПЗ (неосновные)</v>
          </cell>
          <cell r="H426">
            <v>2030</v>
          </cell>
          <cell r="I426">
            <v>7920</v>
          </cell>
          <cell r="J426">
            <v>15462</v>
          </cell>
          <cell r="K426">
            <v>1</v>
          </cell>
          <cell r="L426">
            <v>0</v>
          </cell>
          <cell r="M426">
            <v>0</v>
          </cell>
          <cell r="N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32</v>
          </cell>
          <cell r="V426">
            <v>0</v>
          </cell>
          <cell r="W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32</v>
          </cell>
          <cell r="AE426">
            <v>314000</v>
          </cell>
          <cell r="AF426">
            <v>0</v>
          </cell>
          <cell r="AI426">
            <v>2282</v>
          </cell>
          <cell r="AK426">
            <v>0</v>
          </cell>
          <cell r="AM426">
            <v>862</v>
          </cell>
          <cell r="AN426">
            <v>1</v>
          </cell>
          <cell r="AO426">
            <v>393216</v>
          </cell>
          <cell r="AQ426">
            <v>0</v>
          </cell>
          <cell r="AR426">
            <v>0</v>
          </cell>
          <cell r="AS426" t="str">
            <v>Ы</v>
          </cell>
          <cell r="AT426" t="str">
            <v>Ы</v>
          </cell>
          <cell r="AU426">
            <v>0</v>
          </cell>
          <cell r="AV426">
            <v>0</v>
          </cell>
          <cell r="AW426">
            <v>23</v>
          </cell>
          <cell r="AX426">
            <v>1</v>
          </cell>
          <cell r="AY426">
            <v>0</v>
          </cell>
          <cell r="AZ426">
            <v>0</v>
          </cell>
          <cell r="BA426">
            <v>0</v>
          </cell>
          <cell r="BB426">
            <v>0</v>
          </cell>
          <cell r="BC426">
            <v>38828</v>
          </cell>
        </row>
        <row r="427">
          <cell r="A427">
            <v>2006</v>
          </cell>
          <cell r="B427">
            <v>3</v>
          </cell>
          <cell r="C427">
            <v>706</v>
          </cell>
          <cell r="D427">
            <v>21</v>
          </cell>
          <cell r="E427">
            <v>792030</v>
          </cell>
          <cell r="F427">
            <v>0</v>
          </cell>
          <cell r="G427" t="str">
            <v>Затраты по ШПЗ (неосновные)</v>
          </cell>
          <cell r="H427">
            <v>2030</v>
          </cell>
          <cell r="I427">
            <v>7920</v>
          </cell>
          <cell r="J427">
            <v>3108.48</v>
          </cell>
          <cell r="K427">
            <v>1</v>
          </cell>
          <cell r="L427">
            <v>0</v>
          </cell>
          <cell r="M427">
            <v>0</v>
          </cell>
          <cell r="N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32</v>
          </cell>
          <cell r="V427">
            <v>0</v>
          </cell>
          <cell r="W427">
            <v>0</v>
          </cell>
          <cell r="AA427">
            <v>0</v>
          </cell>
          <cell r="AB427">
            <v>0</v>
          </cell>
          <cell r="AC427">
            <v>0</v>
          </cell>
          <cell r="AD427">
            <v>32</v>
          </cell>
          <cell r="AE427">
            <v>315000</v>
          </cell>
          <cell r="AF427">
            <v>0</v>
          </cell>
          <cell r="AI427">
            <v>2282</v>
          </cell>
          <cell r="AK427">
            <v>0</v>
          </cell>
          <cell r="AM427">
            <v>863</v>
          </cell>
          <cell r="AN427">
            <v>1</v>
          </cell>
          <cell r="AO427">
            <v>393216</v>
          </cell>
          <cell r="AQ427">
            <v>0</v>
          </cell>
          <cell r="AR427">
            <v>0</v>
          </cell>
          <cell r="AS427" t="str">
            <v>Ы</v>
          </cell>
          <cell r="AT427" t="str">
            <v>Ы</v>
          </cell>
          <cell r="AU427">
            <v>0</v>
          </cell>
          <cell r="AV427">
            <v>0</v>
          </cell>
          <cell r="AW427">
            <v>23</v>
          </cell>
          <cell r="AX427">
            <v>1</v>
          </cell>
          <cell r="AY427">
            <v>0</v>
          </cell>
          <cell r="AZ427">
            <v>0</v>
          </cell>
          <cell r="BA427">
            <v>0</v>
          </cell>
          <cell r="BB427">
            <v>0</v>
          </cell>
          <cell r="BC427">
            <v>38828</v>
          </cell>
        </row>
        <row r="428">
          <cell r="A428">
            <v>2006</v>
          </cell>
          <cell r="B428">
            <v>3</v>
          </cell>
          <cell r="C428">
            <v>707</v>
          </cell>
          <cell r="D428">
            <v>21</v>
          </cell>
          <cell r="E428">
            <v>792030</v>
          </cell>
          <cell r="F428">
            <v>0</v>
          </cell>
          <cell r="G428" t="str">
            <v>Затраты по ШПЗ (неосновные)</v>
          </cell>
          <cell r="H428">
            <v>2030</v>
          </cell>
          <cell r="I428">
            <v>7920</v>
          </cell>
          <cell r="J428">
            <v>3.66</v>
          </cell>
          <cell r="K428">
            <v>1</v>
          </cell>
          <cell r="L428">
            <v>0</v>
          </cell>
          <cell r="M428">
            <v>0</v>
          </cell>
          <cell r="N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32</v>
          </cell>
          <cell r="V428">
            <v>0</v>
          </cell>
          <cell r="W428">
            <v>0</v>
          </cell>
          <cell r="AA428">
            <v>0</v>
          </cell>
          <cell r="AB428">
            <v>0</v>
          </cell>
          <cell r="AC428">
            <v>0</v>
          </cell>
          <cell r="AD428">
            <v>32</v>
          </cell>
          <cell r="AE428">
            <v>410000</v>
          </cell>
          <cell r="AF428">
            <v>0</v>
          </cell>
          <cell r="AI428">
            <v>2282</v>
          </cell>
          <cell r="AK428">
            <v>0</v>
          </cell>
          <cell r="AM428">
            <v>864</v>
          </cell>
          <cell r="AN428">
            <v>1</v>
          </cell>
          <cell r="AO428">
            <v>393216</v>
          </cell>
          <cell r="AQ428">
            <v>0</v>
          </cell>
          <cell r="AR428">
            <v>0</v>
          </cell>
          <cell r="AS428" t="str">
            <v>Ы</v>
          </cell>
          <cell r="AT428" t="str">
            <v>Ы</v>
          </cell>
          <cell r="AU428">
            <v>0</v>
          </cell>
          <cell r="AV428">
            <v>0</v>
          </cell>
          <cell r="AW428">
            <v>23</v>
          </cell>
          <cell r="AX428">
            <v>1</v>
          </cell>
          <cell r="AY428">
            <v>0</v>
          </cell>
          <cell r="AZ428">
            <v>0</v>
          </cell>
          <cell r="BA428">
            <v>0</v>
          </cell>
          <cell r="BB428">
            <v>0</v>
          </cell>
          <cell r="BC428">
            <v>38828</v>
          </cell>
        </row>
        <row r="429">
          <cell r="A429">
            <v>2006</v>
          </cell>
          <cell r="B429">
            <v>3</v>
          </cell>
          <cell r="C429">
            <v>708</v>
          </cell>
          <cell r="D429">
            <v>21</v>
          </cell>
          <cell r="E429">
            <v>792030</v>
          </cell>
          <cell r="F429">
            <v>0</v>
          </cell>
          <cell r="G429" t="str">
            <v>Затраты по ШПЗ (неосновные)</v>
          </cell>
          <cell r="H429">
            <v>2030</v>
          </cell>
          <cell r="I429">
            <v>7920</v>
          </cell>
          <cell r="J429">
            <v>315.49</v>
          </cell>
          <cell r="K429">
            <v>1</v>
          </cell>
          <cell r="L429">
            <v>0</v>
          </cell>
          <cell r="M429">
            <v>0</v>
          </cell>
          <cell r="N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32</v>
          </cell>
          <cell r="V429">
            <v>0</v>
          </cell>
          <cell r="W429">
            <v>0</v>
          </cell>
          <cell r="AA429">
            <v>0</v>
          </cell>
          <cell r="AB429">
            <v>0</v>
          </cell>
          <cell r="AC429">
            <v>0</v>
          </cell>
          <cell r="AD429">
            <v>32</v>
          </cell>
          <cell r="AE429">
            <v>420000</v>
          </cell>
          <cell r="AF429">
            <v>0</v>
          </cell>
          <cell r="AI429">
            <v>2282</v>
          </cell>
          <cell r="AK429">
            <v>0</v>
          </cell>
          <cell r="AM429">
            <v>865</v>
          </cell>
          <cell r="AN429">
            <v>1</v>
          </cell>
          <cell r="AO429">
            <v>393216</v>
          </cell>
          <cell r="AQ429">
            <v>0</v>
          </cell>
          <cell r="AR429">
            <v>0</v>
          </cell>
          <cell r="AS429" t="str">
            <v>Ы</v>
          </cell>
          <cell r="AT429" t="str">
            <v>Ы</v>
          </cell>
          <cell r="AU429">
            <v>0</v>
          </cell>
          <cell r="AV429">
            <v>0</v>
          </cell>
          <cell r="AW429">
            <v>23</v>
          </cell>
          <cell r="AX429">
            <v>1</v>
          </cell>
          <cell r="AY429">
            <v>0</v>
          </cell>
          <cell r="AZ429">
            <v>0</v>
          </cell>
          <cell r="BA429">
            <v>0</v>
          </cell>
          <cell r="BB429">
            <v>0</v>
          </cell>
          <cell r="BC429">
            <v>38828</v>
          </cell>
        </row>
        <row r="430">
          <cell r="A430">
            <v>2006</v>
          </cell>
          <cell r="B430">
            <v>3</v>
          </cell>
          <cell r="C430">
            <v>709</v>
          </cell>
          <cell r="D430">
            <v>21</v>
          </cell>
          <cell r="E430">
            <v>792030</v>
          </cell>
          <cell r="F430">
            <v>0</v>
          </cell>
          <cell r="G430" t="str">
            <v>Затраты по ШПЗ (неосновные)</v>
          </cell>
          <cell r="H430">
            <v>2030</v>
          </cell>
          <cell r="I430">
            <v>7920</v>
          </cell>
          <cell r="J430">
            <v>60.91</v>
          </cell>
          <cell r="K430">
            <v>1</v>
          </cell>
          <cell r="L430">
            <v>0</v>
          </cell>
          <cell r="M430">
            <v>0</v>
          </cell>
          <cell r="N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32</v>
          </cell>
          <cell r="V430">
            <v>0</v>
          </cell>
          <cell r="W430">
            <v>0</v>
          </cell>
          <cell r="AA430">
            <v>0</v>
          </cell>
          <cell r="AB430">
            <v>0</v>
          </cell>
          <cell r="AC430">
            <v>0</v>
          </cell>
          <cell r="AD430">
            <v>32</v>
          </cell>
          <cell r="AE430">
            <v>430000</v>
          </cell>
          <cell r="AF430">
            <v>0</v>
          </cell>
          <cell r="AI430">
            <v>2282</v>
          </cell>
          <cell r="AK430">
            <v>0</v>
          </cell>
          <cell r="AM430">
            <v>866</v>
          </cell>
          <cell r="AN430">
            <v>1</v>
          </cell>
          <cell r="AO430">
            <v>393216</v>
          </cell>
          <cell r="AQ430">
            <v>0</v>
          </cell>
          <cell r="AR430">
            <v>0</v>
          </cell>
          <cell r="AS430" t="str">
            <v>Ы</v>
          </cell>
          <cell r="AT430" t="str">
            <v>Ы</v>
          </cell>
          <cell r="AU430">
            <v>0</v>
          </cell>
          <cell r="AV430">
            <v>0</v>
          </cell>
          <cell r="AW430">
            <v>23</v>
          </cell>
          <cell r="AX430">
            <v>1</v>
          </cell>
          <cell r="AY430">
            <v>0</v>
          </cell>
          <cell r="AZ430">
            <v>0</v>
          </cell>
          <cell r="BA430">
            <v>0</v>
          </cell>
          <cell r="BB430">
            <v>0</v>
          </cell>
          <cell r="BC430">
            <v>38828</v>
          </cell>
        </row>
        <row r="431">
          <cell r="A431">
            <v>2006</v>
          </cell>
          <cell r="B431">
            <v>3</v>
          </cell>
          <cell r="C431">
            <v>710</v>
          </cell>
          <cell r="D431">
            <v>21</v>
          </cell>
          <cell r="E431">
            <v>792030</v>
          </cell>
          <cell r="F431">
            <v>0</v>
          </cell>
          <cell r="G431" t="str">
            <v>Затраты по ШПЗ (неосновные)</v>
          </cell>
          <cell r="H431">
            <v>2030</v>
          </cell>
          <cell r="I431">
            <v>7920</v>
          </cell>
          <cell r="J431">
            <v>7.74</v>
          </cell>
          <cell r="K431">
            <v>1</v>
          </cell>
          <cell r="L431">
            <v>0</v>
          </cell>
          <cell r="M431">
            <v>0</v>
          </cell>
          <cell r="N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32</v>
          </cell>
          <cell r="V431">
            <v>0</v>
          </cell>
          <cell r="W431">
            <v>0</v>
          </cell>
          <cell r="AA431">
            <v>0</v>
          </cell>
          <cell r="AB431">
            <v>0</v>
          </cell>
          <cell r="AC431">
            <v>0</v>
          </cell>
          <cell r="AD431">
            <v>32</v>
          </cell>
          <cell r="AE431">
            <v>450000</v>
          </cell>
          <cell r="AF431">
            <v>0</v>
          </cell>
          <cell r="AI431">
            <v>2282</v>
          </cell>
          <cell r="AK431">
            <v>0</v>
          </cell>
          <cell r="AM431">
            <v>867</v>
          </cell>
          <cell r="AN431">
            <v>1</v>
          </cell>
          <cell r="AO431">
            <v>393216</v>
          </cell>
          <cell r="AQ431">
            <v>0</v>
          </cell>
          <cell r="AR431">
            <v>0</v>
          </cell>
          <cell r="AS431" t="str">
            <v>Ы</v>
          </cell>
          <cell r="AT431" t="str">
            <v>Ы</v>
          </cell>
          <cell r="AU431">
            <v>0</v>
          </cell>
          <cell r="AV431">
            <v>0</v>
          </cell>
          <cell r="AW431">
            <v>23</v>
          </cell>
          <cell r="AX431">
            <v>1</v>
          </cell>
          <cell r="AY431">
            <v>0</v>
          </cell>
          <cell r="AZ431">
            <v>0</v>
          </cell>
          <cell r="BA431">
            <v>0</v>
          </cell>
          <cell r="BB431">
            <v>0</v>
          </cell>
          <cell r="BC431">
            <v>38828</v>
          </cell>
        </row>
        <row r="432">
          <cell r="A432">
            <v>2006</v>
          </cell>
          <cell r="B432">
            <v>3</v>
          </cell>
          <cell r="C432">
            <v>711</v>
          </cell>
          <cell r="D432">
            <v>21</v>
          </cell>
          <cell r="E432">
            <v>792030</v>
          </cell>
          <cell r="F432">
            <v>0</v>
          </cell>
          <cell r="G432" t="str">
            <v>Затраты по ШПЗ (неосновные)</v>
          </cell>
          <cell r="H432">
            <v>2030</v>
          </cell>
          <cell r="I432">
            <v>7920</v>
          </cell>
          <cell r="J432">
            <v>16.63</v>
          </cell>
          <cell r="K432">
            <v>1</v>
          </cell>
          <cell r="L432">
            <v>0</v>
          </cell>
          <cell r="M432">
            <v>0</v>
          </cell>
          <cell r="N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32</v>
          </cell>
          <cell r="V432">
            <v>0</v>
          </cell>
          <cell r="W432">
            <v>0</v>
          </cell>
          <cell r="AA432">
            <v>0</v>
          </cell>
          <cell r="AB432">
            <v>0</v>
          </cell>
          <cell r="AC432">
            <v>0</v>
          </cell>
          <cell r="AD432">
            <v>32</v>
          </cell>
          <cell r="AE432">
            <v>460000</v>
          </cell>
          <cell r="AF432">
            <v>0</v>
          </cell>
          <cell r="AI432">
            <v>2282</v>
          </cell>
          <cell r="AK432">
            <v>0</v>
          </cell>
          <cell r="AM432">
            <v>868</v>
          </cell>
          <cell r="AN432">
            <v>1</v>
          </cell>
          <cell r="AO432">
            <v>393216</v>
          </cell>
          <cell r="AQ432">
            <v>0</v>
          </cell>
          <cell r="AR432">
            <v>0</v>
          </cell>
          <cell r="AS432" t="str">
            <v>Ы</v>
          </cell>
          <cell r="AT432" t="str">
            <v>Ы</v>
          </cell>
          <cell r="AU432">
            <v>0</v>
          </cell>
          <cell r="AV432">
            <v>0</v>
          </cell>
          <cell r="AW432">
            <v>23</v>
          </cell>
          <cell r="AX432">
            <v>1</v>
          </cell>
          <cell r="AY432">
            <v>0</v>
          </cell>
          <cell r="AZ432">
            <v>0</v>
          </cell>
          <cell r="BA432">
            <v>0</v>
          </cell>
          <cell r="BB432">
            <v>0</v>
          </cell>
          <cell r="BC432">
            <v>38828</v>
          </cell>
        </row>
        <row r="433">
          <cell r="A433">
            <v>2006</v>
          </cell>
          <cell r="B433">
            <v>3</v>
          </cell>
          <cell r="C433">
            <v>712</v>
          </cell>
          <cell r="D433">
            <v>21</v>
          </cell>
          <cell r="E433">
            <v>792030</v>
          </cell>
          <cell r="F433">
            <v>0</v>
          </cell>
          <cell r="G433" t="str">
            <v>Затраты по ШПЗ (неосновные)</v>
          </cell>
          <cell r="H433">
            <v>2030</v>
          </cell>
          <cell r="I433">
            <v>7920</v>
          </cell>
          <cell r="J433">
            <v>1.39</v>
          </cell>
          <cell r="K433">
            <v>1</v>
          </cell>
          <cell r="L433">
            <v>0</v>
          </cell>
          <cell r="M433">
            <v>0</v>
          </cell>
          <cell r="N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32</v>
          </cell>
          <cell r="V433">
            <v>0</v>
          </cell>
          <cell r="W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32</v>
          </cell>
          <cell r="AE433">
            <v>465000</v>
          </cell>
          <cell r="AF433">
            <v>0</v>
          </cell>
          <cell r="AI433">
            <v>2282</v>
          </cell>
          <cell r="AK433">
            <v>0</v>
          </cell>
          <cell r="AM433">
            <v>869</v>
          </cell>
          <cell r="AN433">
            <v>1</v>
          </cell>
          <cell r="AO433">
            <v>393216</v>
          </cell>
          <cell r="AQ433">
            <v>0</v>
          </cell>
          <cell r="AR433">
            <v>0</v>
          </cell>
          <cell r="AS433" t="str">
            <v>Ы</v>
          </cell>
          <cell r="AT433" t="str">
            <v>Ы</v>
          </cell>
          <cell r="AU433">
            <v>0</v>
          </cell>
          <cell r="AV433">
            <v>0</v>
          </cell>
          <cell r="AW433">
            <v>23</v>
          </cell>
          <cell r="AX433">
            <v>1</v>
          </cell>
          <cell r="AY433">
            <v>0</v>
          </cell>
          <cell r="AZ433">
            <v>0</v>
          </cell>
          <cell r="BA433">
            <v>0</v>
          </cell>
          <cell r="BB433">
            <v>0</v>
          </cell>
          <cell r="BC433">
            <v>38828</v>
          </cell>
        </row>
        <row r="434">
          <cell r="A434">
            <v>2006</v>
          </cell>
          <cell r="B434">
            <v>3</v>
          </cell>
          <cell r="C434">
            <v>713</v>
          </cell>
          <cell r="D434">
            <v>21</v>
          </cell>
          <cell r="E434">
            <v>792030</v>
          </cell>
          <cell r="F434">
            <v>0</v>
          </cell>
          <cell r="G434" t="str">
            <v>Затраты по ШПЗ (неосновные)</v>
          </cell>
          <cell r="H434">
            <v>2030</v>
          </cell>
          <cell r="I434">
            <v>7920</v>
          </cell>
          <cell r="J434">
            <v>134.88</v>
          </cell>
          <cell r="K434">
            <v>1</v>
          </cell>
          <cell r="L434">
            <v>0</v>
          </cell>
          <cell r="M434">
            <v>0</v>
          </cell>
          <cell r="N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32</v>
          </cell>
          <cell r="V434">
            <v>0</v>
          </cell>
          <cell r="W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32</v>
          </cell>
          <cell r="AE434">
            <v>501102</v>
          </cell>
          <cell r="AF434">
            <v>0</v>
          </cell>
          <cell r="AI434">
            <v>2282</v>
          </cell>
          <cell r="AK434">
            <v>0</v>
          </cell>
          <cell r="AM434">
            <v>870</v>
          </cell>
          <cell r="AN434">
            <v>1</v>
          </cell>
          <cell r="AO434">
            <v>393216</v>
          </cell>
          <cell r="AQ434">
            <v>0</v>
          </cell>
          <cell r="AR434">
            <v>0</v>
          </cell>
          <cell r="AS434" t="str">
            <v>Ы</v>
          </cell>
          <cell r="AT434" t="str">
            <v>Ы</v>
          </cell>
          <cell r="AU434">
            <v>0</v>
          </cell>
          <cell r="AV434">
            <v>0</v>
          </cell>
          <cell r="AW434">
            <v>23</v>
          </cell>
          <cell r="AX434">
            <v>1</v>
          </cell>
          <cell r="AY434">
            <v>0</v>
          </cell>
          <cell r="AZ434">
            <v>0</v>
          </cell>
          <cell r="BA434">
            <v>0</v>
          </cell>
          <cell r="BB434">
            <v>0</v>
          </cell>
          <cell r="BC434">
            <v>38828</v>
          </cell>
        </row>
        <row r="435">
          <cell r="A435">
            <v>2006</v>
          </cell>
          <cell r="B435">
            <v>3</v>
          </cell>
          <cell r="C435">
            <v>714</v>
          </cell>
          <cell r="D435">
            <v>21</v>
          </cell>
          <cell r="E435">
            <v>792030</v>
          </cell>
          <cell r="F435">
            <v>0</v>
          </cell>
          <cell r="G435" t="str">
            <v>Затраты по ШПЗ (неосновные)</v>
          </cell>
          <cell r="H435">
            <v>2030</v>
          </cell>
          <cell r="I435">
            <v>7920</v>
          </cell>
          <cell r="J435">
            <v>83.54</v>
          </cell>
          <cell r="K435">
            <v>1</v>
          </cell>
          <cell r="L435">
            <v>0</v>
          </cell>
          <cell r="M435">
            <v>0</v>
          </cell>
          <cell r="N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32</v>
          </cell>
          <cell r="V435">
            <v>0</v>
          </cell>
          <cell r="W435">
            <v>0</v>
          </cell>
          <cell r="AA435">
            <v>0</v>
          </cell>
          <cell r="AB435">
            <v>0</v>
          </cell>
          <cell r="AC435">
            <v>0</v>
          </cell>
          <cell r="AD435">
            <v>32</v>
          </cell>
          <cell r="AE435">
            <v>501103</v>
          </cell>
          <cell r="AF435">
            <v>0</v>
          </cell>
          <cell r="AI435">
            <v>2282</v>
          </cell>
          <cell r="AK435">
            <v>0</v>
          </cell>
          <cell r="AM435">
            <v>871</v>
          </cell>
          <cell r="AN435">
            <v>1</v>
          </cell>
          <cell r="AO435">
            <v>393216</v>
          </cell>
          <cell r="AQ435">
            <v>0</v>
          </cell>
          <cell r="AR435">
            <v>0</v>
          </cell>
          <cell r="AS435" t="str">
            <v>Ы</v>
          </cell>
          <cell r="AT435" t="str">
            <v>Ы</v>
          </cell>
          <cell r="AU435">
            <v>0</v>
          </cell>
          <cell r="AV435">
            <v>0</v>
          </cell>
          <cell r="AW435">
            <v>23</v>
          </cell>
          <cell r="AX435">
            <v>1</v>
          </cell>
          <cell r="AY435">
            <v>0</v>
          </cell>
          <cell r="AZ435">
            <v>0</v>
          </cell>
          <cell r="BA435">
            <v>0</v>
          </cell>
          <cell r="BB435">
            <v>0</v>
          </cell>
          <cell r="BC435">
            <v>38828</v>
          </cell>
        </row>
        <row r="436">
          <cell r="A436">
            <v>2006</v>
          </cell>
          <cell r="B436">
            <v>3</v>
          </cell>
          <cell r="C436">
            <v>715</v>
          </cell>
          <cell r="D436">
            <v>21</v>
          </cell>
          <cell r="E436">
            <v>792030</v>
          </cell>
          <cell r="F436">
            <v>0</v>
          </cell>
          <cell r="G436" t="str">
            <v>Затраты по ШПЗ (неосновные)</v>
          </cell>
          <cell r="H436">
            <v>2030</v>
          </cell>
          <cell r="I436">
            <v>7920</v>
          </cell>
          <cell r="J436">
            <v>50.97</v>
          </cell>
          <cell r="K436">
            <v>1</v>
          </cell>
          <cell r="L436">
            <v>0</v>
          </cell>
          <cell r="M436">
            <v>0</v>
          </cell>
          <cell r="N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32</v>
          </cell>
          <cell r="V436">
            <v>0</v>
          </cell>
          <cell r="W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32</v>
          </cell>
          <cell r="AE436">
            <v>501105</v>
          </cell>
          <cell r="AF436">
            <v>0</v>
          </cell>
          <cell r="AI436">
            <v>2282</v>
          </cell>
          <cell r="AK436">
            <v>0</v>
          </cell>
          <cell r="AM436">
            <v>872</v>
          </cell>
          <cell r="AN436">
            <v>1</v>
          </cell>
          <cell r="AO436">
            <v>393216</v>
          </cell>
          <cell r="AQ436">
            <v>0</v>
          </cell>
          <cell r="AR436">
            <v>0</v>
          </cell>
          <cell r="AS436" t="str">
            <v>Ы</v>
          </cell>
          <cell r="AT436" t="str">
            <v>Ы</v>
          </cell>
          <cell r="AU436">
            <v>0</v>
          </cell>
          <cell r="AV436">
            <v>0</v>
          </cell>
          <cell r="AW436">
            <v>23</v>
          </cell>
          <cell r="AX436">
            <v>1</v>
          </cell>
          <cell r="AY436">
            <v>0</v>
          </cell>
          <cell r="AZ436">
            <v>0</v>
          </cell>
          <cell r="BA436">
            <v>0</v>
          </cell>
          <cell r="BB436">
            <v>0</v>
          </cell>
          <cell r="BC436">
            <v>38828</v>
          </cell>
        </row>
        <row r="437">
          <cell r="A437">
            <v>2006</v>
          </cell>
          <cell r="B437">
            <v>3</v>
          </cell>
          <cell r="C437">
            <v>716</v>
          </cell>
          <cell r="D437">
            <v>21</v>
          </cell>
          <cell r="E437">
            <v>792030</v>
          </cell>
          <cell r="F437">
            <v>0</v>
          </cell>
          <cell r="G437" t="str">
            <v>Затраты по ШПЗ (неосновные)</v>
          </cell>
          <cell r="H437">
            <v>2030</v>
          </cell>
          <cell r="I437">
            <v>7920</v>
          </cell>
          <cell r="J437">
            <v>9.9</v>
          </cell>
          <cell r="K437">
            <v>1</v>
          </cell>
          <cell r="L437">
            <v>0</v>
          </cell>
          <cell r="M437">
            <v>0</v>
          </cell>
          <cell r="N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32</v>
          </cell>
          <cell r="V437">
            <v>0</v>
          </cell>
          <cell r="W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32</v>
          </cell>
          <cell r="AE437">
            <v>501106</v>
          </cell>
          <cell r="AF437">
            <v>0</v>
          </cell>
          <cell r="AI437">
            <v>2282</v>
          </cell>
          <cell r="AK437">
            <v>0</v>
          </cell>
          <cell r="AM437">
            <v>873</v>
          </cell>
          <cell r="AN437">
            <v>1</v>
          </cell>
          <cell r="AO437">
            <v>393216</v>
          </cell>
          <cell r="AQ437">
            <v>0</v>
          </cell>
          <cell r="AR437">
            <v>0</v>
          </cell>
          <cell r="AS437" t="str">
            <v>Ы</v>
          </cell>
          <cell r="AT437" t="str">
            <v>Ы</v>
          </cell>
          <cell r="AU437">
            <v>0</v>
          </cell>
          <cell r="AV437">
            <v>0</v>
          </cell>
          <cell r="AW437">
            <v>23</v>
          </cell>
          <cell r="AX437">
            <v>1</v>
          </cell>
          <cell r="AY437">
            <v>0</v>
          </cell>
          <cell r="AZ437">
            <v>0</v>
          </cell>
          <cell r="BA437">
            <v>0</v>
          </cell>
          <cell r="BB437">
            <v>0</v>
          </cell>
          <cell r="BC437">
            <v>38828</v>
          </cell>
        </row>
        <row r="438">
          <cell r="A438">
            <v>2006</v>
          </cell>
          <cell r="B438">
            <v>3</v>
          </cell>
          <cell r="C438">
            <v>717</v>
          </cell>
          <cell r="D438">
            <v>21</v>
          </cell>
          <cell r="E438">
            <v>792030</v>
          </cell>
          <cell r="F438">
            <v>0</v>
          </cell>
          <cell r="G438" t="str">
            <v>Затраты по ШПЗ (неосновные)</v>
          </cell>
          <cell r="H438">
            <v>2030</v>
          </cell>
          <cell r="I438">
            <v>7920</v>
          </cell>
          <cell r="J438">
            <v>531.04</v>
          </cell>
          <cell r="K438">
            <v>1</v>
          </cell>
          <cell r="L438">
            <v>0</v>
          </cell>
          <cell r="M438">
            <v>0</v>
          </cell>
          <cell r="N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32</v>
          </cell>
          <cell r="V438">
            <v>0</v>
          </cell>
          <cell r="W438">
            <v>0</v>
          </cell>
          <cell r="AA438">
            <v>0</v>
          </cell>
          <cell r="AB438">
            <v>0</v>
          </cell>
          <cell r="AC438">
            <v>0</v>
          </cell>
          <cell r="AD438">
            <v>32</v>
          </cell>
          <cell r="AE438">
            <v>503000</v>
          </cell>
          <cell r="AF438">
            <v>0</v>
          </cell>
          <cell r="AI438">
            <v>2282</v>
          </cell>
          <cell r="AK438">
            <v>0</v>
          </cell>
          <cell r="AM438">
            <v>874</v>
          </cell>
          <cell r="AN438">
            <v>1</v>
          </cell>
          <cell r="AO438">
            <v>393216</v>
          </cell>
          <cell r="AQ438">
            <v>0</v>
          </cell>
          <cell r="AR438">
            <v>0</v>
          </cell>
          <cell r="AS438" t="str">
            <v>Ы</v>
          </cell>
          <cell r="AT438" t="str">
            <v>Ы</v>
          </cell>
          <cell r="AU438">
            <v>0</v>
          </cell>
          <cell r="AV438">
            <v>0</v>
          </cell>
          <cell r="AW438">
            <v>23</v>
          </cell>
          <cell r="AX438">
            <v>1</v>
          </cell>
          <cell r="AY438">
            <v>0</v>
          </cell>
          <cell r="AZ438">
            <v>0</v>
          </cell>
          <cell r="BA438">
            <v>0</v>
          </cell>
          <cell r="BB438">
            <v>0</v>
          </cell>
          <cell r="BC438">
            <v>38828</v>
          </cell>
        </row>
        <row r="439">
          <cell r="A439">
            <v>2006</v>
          </cell>
          <cell r="B439">
            <v>3</v>
          </cell>
          <cell r="C439">
            <v>718</v>
          </cell>
          <cell r="D439">
            <v>21</v>
          </cell>
          <cell r="E439">
            <v>792030</v>
          </cell>
          <cell r="F439">
            <v>0</v>
          </cell>
          <cell r="G439" t="str">
            <v>Затраты по ШПЗ (неосновные)</v>
          </cell>
          <cell r="H439">
            <v>2030</v>
          </cell>
          <cell r="I439">
            <v>7920</v>
          </cell>
          <cell r="J439">
            <v>1.1299999999999999</v>
          </cell>
          <cell r="K439">
            <v>1</v>
          </cell>
          <cell r="L439">
            <v>0</v>
          </cell>
          <cell r="M439">
            <v>0</v>
          </cell>
          <cell r="N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32</v>
          </cell>
          <cell r="V439">
            <v>0</v>
          </cell>
          <cell r="W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32</v>
          </cell>
          <cell r="AE439">
            <v>504900</v>
          </cell>
          <cell r="AF439">
            <v>0</v>
          </cell>
          <cell r="AI439">
            <v>2282</v>
          </cell>
          <cell r="AK439">
            <v>0</v>
          </cell>
          <cell r="AM439">
            <v>875</v>
          </cell>
          <cell r="AN439">
            <v>1</v>
          </cell>
          <cell r="AO439">
            <v>393216</v>
          </cell>
          <cell r="AQ439">
            <v>0</v>
          </cell>
          <cell r="AR439">
            <v>0</v>
          </cell>
          <cell r="AS439" t="str">
            <v>Ы</v>
          </cell>
          <cell r="AT439" t="str">
            <v>Ы</v>
          </cell>
          <cell r="AU439">
            <v>0</v>
          </cell>
          <cell r="AV439">
            <v>0</v>
          </cell>
          <cell r="AW439">
            <v>23</v>
          </cell>
          <cell r="AX439">
            <v>1</v>
          </cell>
          <cell r="AY439">
            <v>0</v>
          </cell>
          <cell r="AZ439">
            <v>0</v>
          </cell>
          <cell r="BA439">
            <v>0</v>
          </cell>
          <cell r="BB439">
            <v>0</v>
          </cell>
          <cell r="BC439">
            <v>38828</v>
          </cell>
        </row>
        <row r="440">
          <cell r="A440">
            <v>2006</v>
          </cell>
          <cell r="B440">
            <v>3</v>
          </cell>
          <cell r="C440">
            <v>719</v>
          </cell>
          <cell r="D440">
            <v>21</v>
          </cell>
          <cell r="E440">
            <v>792030</v>
          </cell>
          <cell r="F440">
            <v>0</v>
          </cell>
          <cell r="G440" t="str">
            <v>Затраты по ШПЗ (неосновные)</v>
          </cell>
          <cell r="H440">
            <v>2030</v>
          </cell>
          <cell r="I440">
            <v>7920</v>
          </cell>
          <cell r="J440">
            <v>2.62</v>
          </cell>
          <cell r="K440">
            <v>1</v>
          </cell>
          <cell r="L440">
            <v>0</v>
          </cell>
          <cell r="M440">
            <v>0</v>
          </cell>
          <cell r="N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32</v>
          </cell>
          <cell r="V440">
            <v>0</v>
          </cell>
          <cell r="W440">
            <v>0</v>
          </cell>
          <cell r="AA440">
            <v>0</v>
          </cell>
          <cell r="AB440">
            <v>0</v>
          </cell>
          <cell r="AC440">
            <v>0</v>
          </cell>
          <cell r="AD440">
            <v>32</v>
          </cell>
          <cell r="AE440">
            <v>505100</v>
          </cell>
          <cell r="AF440">
            <v>0</v>
          </cell>
          <cell r="AI440">
            <v>2282</v>
          </cell>
          <cell r="AK440">
            <v>0</v>
          </cell>
          <cell r="AM440">
            <v>876</v>
          </cell>
          <cell r="AN440">
            <v>1</v>
          </cell>
          <cell r="AO440">
            <v>393216</v>
          </cell>
          <cell r="AQ440">
            <v>0</v>
          </cell>
          <cell r="AR440">
            <v>0</v>
          </cell>
          <cell r="AS440" t="str">
            <v>Ы</v>
          </cell>
          <cell r="AT440" t="str">
            <v>Ы</v>
          </cell>
          <cell r="AU440">
            <v>0</v>
          </cell>
          <cell r="AV440">
            <v>0</v>
          </cell>
          <cell r="AW440">
            <v>23</v>
          </cell>
          <cell r="AX440">
            <v>1</v>
          </cell>
          <cell r="AY440">
            <v>0</v>
          </cell>
          <cell r="AZ440">
            <v>0</v>
          </cell>
          <cell r="BA440">
            <v>0</v>
          </cell>
          <cell r="BB440">
            <v>0</v>
          </cell>
          <cell r="BC440">
            <v>38828</v>
          </cell>
        </row>
        <row r="441">
          <cell r="A441">
            <v>2006</v>
          </cell>
          <cell r="B441">
            <v>3</v>
          </cell>
          <cell r="C441">
            <v>720</v>
          </cell>
          <cell r="D441">
            <v>21</v>
          </cell>
          <cell r="E441">
            <v>792030</v>
          </cell>
          <cell r="F441">
            <v>0</v>
          </cell>
          <cell r="G441" t="str">
            <v>Затраты по ШПЗ (неосновные)</v>
          </cell>
          <cell r="H441">
            <v>2030</v>
          </cell>
          <cell r="I441">
            <v>7920</v>
          </cell>
          <cell r="J441">
            <v>0.51</v>
          </cell>
          <cell r="K441">
            <v>1</v>
          </cell>
          <cell r="L441">
            <v>0</v>
          </cell>
          <cell r="M441">
            <v>0</v>
          </cell>
          <cell r="N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32</v>
          </cell>
          <cell r="V441">
            <v>0</v>
          </cell>
          <cell r="W441">
            <v>0</v>
          </cell>
          <cell r="AA441">
            <v>0</v>
          </cell>
          <cell r="AB441">
            <v>0</v>
          </cell>
          <cell r="AC441">
            <v>0</v>
          </cell>
          <cell r="AD441">
            <v>32</v>
          </cell>
          <cell r="AE441">
            <v>505200</v>
          </cell>
          <cell r="AF441">
            <v>0</v>
          </cell>
          <cell r="AI441">
            <v>2282</v>
          </cell>
          <cell r="AK441">
            <v>0</v>
          </cell>
          <cell r="AM441">
            <v>877</v>
          </cell>
          <cell r="AN441">
            <v>1</v>
          </cell>
          <cell r="AO441">
            <v>393216</v>
          </cell>
          <cell r="AQ441">
            <v>0</v>
          </cell>
          <cell r="AR441">
            <v>0</v>
          </cell>
          <cell r="AS441" t="str">
            <v>Ы</v>
          </cell>
          <cell r="AT441" t="str">
            <v>Ы</v>
          </cell>
          <cell r="AU441">
            <v>0</v>
          </cell>
          <cell r="AV441">
            <v>0</v>
          </cell>
          <cell r="AW441">
            <v>23</v>
          </cell>
          <cell r="AX441">
            <v>1</v>
          </cell>
          <cell r="AY441">
            <v>0</v>
          </cell>
          <cell r="AZ441">
            <v>0</v>
          </cell>
          <cell r="BA441">
            <v>0</v>
          </cell>
          <cell r="BB441">
            <v>0</v>
          </cell>
          <cell r="BC441">
            <v>38828</v>
          </cell>
        </row>
        <row r="442">
          <cell r="A442">
            <v>2006</v>
          </cell>
          <cell r="B442">
            <v>3</v>
          </cell>
          <cell r="C442">
            <v>721</v>
          </cell>
          <cell r="D442">
            <v>21</v>
          </cell>
          <cell r="E442">
            <v>792030</v>
          </cell>
          <cell r="F442">
            <v>0</v>
          </cell>
          <cell r="G442" t="str">
            <v>Затраты по ШПЗ (неосновные)</v>
          </cell>
          <cell r="H442">
            <v>2030</v>
          </cell>
          <cell r="I442">
            <v>7920</v>
          </cell>
          <cell r="J442">
            <v>0.76</v>
          </cell>
          <cell r="K442">
            <v>1</v>
          </cell>
          <cell r="L442">
            <v>0</v>
          </cell>
          <cell r="M442">
            <v>0</v>
          </cell>
          <cell r="N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32</v>
          </cell>
          <cell r="V442">
            <v>0</v>
          </cell>
          <cell r="W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32</v>
          </cell>
          <cell r="AE442">
            <v>505300</v>
          </cell>
          <cell r="AF442">
            <v>0</v>
          </cell>
          <cell r="AI442">
            <v>2282</v>
          </cell>
          <cell r="AK442">
            <v>0</v>
          </cell>
          <cell r="AM442">
            <v>878</v>
          </cell>
          <cell r="AN442">
            <v>1</v>
          </cell>
          <cell r="AO442">
            <v>393216</v>
          </cell>
          <cell r="AQ442">
            <v>0</v>
          </cell>
          <cell r="AR442">
            <v>0</v>
          </cell>
          <cell r="AS442" t="str">
            <v>Ы</v>
          </cell>
          <cell r="AT442" t="str">
            <v>Ы</v>
          </cell>
          <cell r="AU442">
            <v>0</v>
          </cell>
          <cell r="AV442">
            <v>0</v>
          </cell>
          <cell r="AW442">
            <v>23</v>
          </cell>
          <cell r="AX442">
            <v>1</v>
          </cell>
          <cell r="AY442">
            <v>0</v>
          </cell>
          <cell r="AZ442">
            <v>0</v>
          </cell>
          <cell r="BA442">
            <v>0</v>
          </cell>
          <cell r="BB442">
            <v>0</v>
          </cell>
          <cell r="BC442">
            <v>38828</v>
          </cell>
        </row>
        <row r="443">
          <cell r="A443">
            <v>2006</v>
          </cell>
          <cell r="B443">
            <v>3</v>
          </cell>
          <cell r="C443">
            <v>722</v>
          </cell>
          <cell r="D443">
            <v>21</v>
          </cell>
          <cell r="E443">
            <v>792030</v>
          </cell>
          <cell r="F443">
            <v>0</v>
          </cell>
          <cell r="G443" t="str">
            <v>Затраты по ШПЗ (неосновные)</v>
          </cell>
          <cell r="H443">
            <v>2030</v>
          </cell>
          <cell r="I443">
            <v>7920</v>
          </cell>
          <cell r="J443">
            <v>38.33</v>
          </cell>
          <cell r="K443">
            <v>1</v>
          </cell>
          <cell r="L443">
            <v>0</v>
          </cell>
          <cell r="M443">
            <v>0</v>
          </cell>
          <cell r="N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32</v>
          </cell>
          <cell r="V443">
            <v>0</v>
          </cell>
          <cell r="W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32</v>
          </cell>
          <cell r="AE443">
            <v>506200</v>
          </cell>
          <cell r="AF443">
            <v>0</v>
          </cell>
          <cell r="AI443">
            <v>2282</v>
          </cell>
          <cell r="AK443">
            <v>0</v>
          </cell>
          <cell r="AM443">
            <v>879</v>
          </cell>
          <cell r="AN443">
            <v>1</v>
          </cell>
          <cell r="AO443">
            <v>393216</v>
          </cell>
          <cell r="AQ443">
            <v>0</v>
          </cell>
          <cell r="AR443">
            <v>0</v>
          </cell>
          <cell r="AS443" t="str">
            <v>Ы</v>
          </cell>
          <cell r="AT443" t="str">
            <v>Ы</v>
          </cell>
          <cell r="AU443">
            <v>0</v>
          </cell>
          <cell r="AV443">
            <v>0</v>
          </cell>
          <cell r="AW443">
            <v>23</v>
          </cell>
          <cell r="AX443">
            <v>1</v>
          </cell>
          <cell r="AY443">
            <v>0</v>
          </cell>
          <cell r="AZ443">
            <v>0</v>
          </cell>
          <cell r="BA443">
            <v>0</v>
          </cell>
          <cell r="BB443">
            <v>0</v>
          </cell>
          <cell r="BC443">
            <v>38828</v>
          </cell>
        </row>
        <row r="444">
          <cell r="A444">
            <v>2006</v>
          </cell>
          <cell r="B444">
            <v>3</v>
          </cell>
          <cell r="C444">
            <v>723</v>
          </cell>
          <cell r="D444">
            <v>21</v>
          </cell>
          <cell r="E444">
            <v>792030</v>
          </cell>
          <cell r="F444">
            <v>0</v>
          </cell>
          <cell r="G444" t="str">
            <v>Затраты по ШПЗ (неосновные)</v>
          </cell>
          <cell r="H444">
            <v>2030</v>
          </cell>
          <cell r="I444">
            <v>7920</v>
          </cell>
          <cell r="J444">
            <v>0.71</v>
          </cell>
          <cell r="K444">
            <v>1</v>
          </cell>
          <cell r="L444">
            <v>0</v>
          </cell>
          <cell r="M444">
            <v>0</v>
          </cell>
          <cell r="N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32</v>
          </cell>
          <cell r="V444">
            <v>0</v>
          </cell>
          <cell r="W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32</v>
          </cell>
          <cell r="AE444">
            <v>508700</v>
          </cell>
          <cell r="AF444">
            <v>0</v>
          </cell>
          <cell r="AI444">
            <v>2282</v>
          </cell>
          <cell r="AK444">
            <v>0</v>
          </cell>
          <cell r="AM444">
            <v>880</v>
          </cell>
          <cell r="AN444">
            <v>1</v>
          </cell>
          <cell r="AO444">
            <v>393216</v>
          </cell>
          <cell r="AQ444">
            <v>0</v>
          </cell>
          <cell r="AR444">
            <v>0</v>
          </cell>
          <cell r="AS444" t="str">
            <v>Ы</v>
          </cell>
          <cell r="AT444" t="str">
            <v>Ы</v>
          </cell>
          <cell r="AU444">
            <v>0</v>
          </cell>
          <cell r="AV444">
            <v>0</v>
          </cell>
          <cell r="AW444">
            <v>23</v>
          </cell>
          <cell r="AX444">
            <v>1</v>
          </cell>
          <cell r="AY444">
            <v>0</v>
          </cell>
          <cell r="AZ444">
            <v>0</v>
          </cell>
          <cell r="BA444">
            <v>0</v>
          </cell>
          <cell r="BB444">
            <v>0</v>
          </cell>
          <cell r="BC444">
            <v>38828</v>
          </cell>
        </row>
        <row r="445">
          <cell r="A445">
            <v>2006</v>
          </cell>
          <cell r="B445">
            <v>3</v>
          </cell>
          <cell r="C445">
            <v>724</v>
          </cell>
          <cell r="D445">
            <v>21</v>
          </cell>
          <cell r="E445">
            <v>792030</v>
          </cell>
          <cell r="F445">
            <v>0</v>
          </cell>
          <cell r="G445" t="str">
            <v>Затраты по ШПЗ (неосновные)</v>
          </cell>
          <cell r="H445">
            <v>2030</v>
          </cell>
          <cell r="I445">
            <v>7920</v>
          </cell>
          <cell r="J445">
            <v>414.29</v>
          </cell>
          <cell r="K445">
            <v>1</v>
          </cell>
          <cell r="L445">
            <v>0</v>
          </cell>
          <cell r="M445">
            <v>0</v>
          </cell>
          <cell r="N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32</v>
          </cell>
          <cell r="V445">
            <v>0</v>
          </cell>
          <cell r="W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32</v>
          </cell>
          <cell r="AE445">
            <v>510100</v>
          </cell>
          <cell r="AF445">
            <v>0</v>
          </cell>
          <cell r="AI445">
            <v>2282</v>
          </cell>
          <cell r="AK445">
            <v>0</v>
          </cell>
          <cell r="AM445">
            <v>881</v>
          </cell>
          <cell r="AN445">
            <v>1</v>
          </cell>
          <cell r="AO445">
            <v>393216</v>
          </cell>
          <cell r="AQ445">
            <v>0</v>
          </cell>
          <cell r="AR445">
            <v>0</v>
          </cell>
          <cell r="AS445" t="str">
            <v>Ы</v>
          </cell>
          <cell r="AT445" t="str">
            <v>Ы</v>
          </cell>
          <cell r="AU445">
            <v>0</v>
          </cell>
          <cell r="AV445">
            <v>0</v>
          </cell>
          <cell r="AW445">
            <v>23</v>
          </cell>
          <cell r="AX445">
            <v>1</v>
          </cell>
          <cell r="AY445">
            <v>0</v>
          </cell>
          <cell r="AZ445">
            <v>0</v>
          </cell>
          <cell r="BA445">
            <v>0</v>
          </cell>
          <cell r="BB445">
            <v>0</v>
          </cell>
          <cell r="BC445">
            <v>38828</v>
          </cell>
        </row>
        <row r="446">
          <cell r="A446">
            <v>2006</v>
          </cell>
          <cell r="B446">
            <v>3</v>
          </cell>
          <cell r="C446">
            <v>725</v>
          </cell>
          <cell r="D446">
            <v>21</v>
          </cell>
          <cell r="E446">
            <v>792030</v>
          </cell>
          <cell r="F446">
            <v>0</v>
          </cell>
          <cell r="G446" t="str">
            <v>Затраты по ШПЗ (неосновные)</v>
          </cell>
          <cell r="H446">
            <v>2030</v>
          </cell>
          <cell r="I446">
            <v>7920</v>
          </cell>
          <cell r="J446">
            <v>0.95</v>
          </cell>
          <cell r="K446">
            <v>1</v>
          </cell>
          <cell r="L446">
            <v>0</v>
          </cell>
          <cell r="M446">
            <v>0</v>
          </cell>
          <cell r="N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32</v>
          </cell>
          <cell r="V446">
            <v>0</v>
          </cell>
          <cell r="W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32</v>
          </cell>
          <cell r="AE446">
            <v>510400</v>
          </cell>
          <cell r="AF446">
            <v>0</v>
          </cell>
          <cell r="AI446">
            <v>2282</v>
          </cell>
          <cell r="AK446">
            <v>0</v>
          </cell>
          <cell r="AM446">
            <v>882</v>
          </cell>
          <cell r="AN446">
            <v>1</v>
          </cell>
          <cell r="AO446">
            <v>393216</v>
          </cell>
          <cell r="AQ446">
            <v>0</v>
          </cell>
          <cell r="AR446">
            <v>0</v>
          </cell>
          <cell r="AS446" t="str">
            <v>Ы</v>
          </cell>
          <cell r="AT446" t="str">
            <v>Ы</v>
          </cell>
          <cell r="AU446">
            <v>0</v>
          </cell>
          <cell r="AV446">
            <v>0</v>
          </cell>
          <cell r="AW446">
            <v>23</v>
          </cell>
          <cell r="AX446">
            <v>1</v>
          </cell>
          <cell r="AY446">
            <v>0</v>
          </cell>
          <cell r="AZ446">
            <v>0</v>
          </cell>
          <cell r="BA446">
            <v>0</v>
          </cell>
          <cell r="BB446">
            <v>0</v>
          </cell>
          <cell r="BC446">
            <v>38828</v>
          </cell>
        </row>
        <row r="447">
          <cell r="A447">
            <v>2006</v>
          </cell>
          <cell r="B447">
            <v>3</v>
          </cell>
          <cell r="C447">
            <v>726</v>
          </cell>
          <cell r="D447">
            <v>21</v>
          </cell>
          <cell r="E447">
            <v>792030</v>
          </cell>
          <cell r="F447">
            <v>0</v>
          </cell>
          <cell r="G447" t="str">
            <v>Затраты по ШПЗ (неосновные)</v>
          </cell>
          <cell r="H447">
            <v>2030</v>
          </cell>
          <cell r="I447">
            <v>7920</v>
          </cell>
          <cell r="J447">
            <v>0.16</v>
          </cell>
          <cell r="K447">
            <v>1</v>
          </cell>
          <cell r="L447">
            <v>0</v>
          </cell>
          <cell r="M447">
            <v>0</v>
          </cell>
          <cell r="N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32</v>
          </cell>
          <cell r="V447">
            <v>0</v>
          </cell>
          <cell r="W447">
            <v>0</v>
          </cell>
          <cell r="AA447">
            <v>0</v>
          </cell>
          <cell r="AB447">
            <v>0</v>
          </cell>
          <cell r="AC447">
            <v>0</v>
          </cell>
          <cell r="AD447">
            <v>32</v>
          </cell>
          <cell r="AE447">
            <v>510500</v>
          </cell>
          <cell r="AF447">
            <v>0</v>
          </cell>
          <cell r="AI447">
            <v>2282</v>
          </cell>
          <cell r="AK447">
            <v>0</v>
          </cell>
          <cell r="AM447">
            <v>883</v>
          </cell>
          <cell r="AN447">
            <v>1</v>
          </cell>
          <cell r="AO447">
            <v>393216</v>
          </cell>
          <cell r="AQ447">
            <v>0</v>
          </cell>
          <cell r="AR447">
            <v>0</v>
          </cell>
          <cell r="AS447" t="str">
            <v>Ы</v>
          </cell>
          <cell r="AT447" t="str">
            <v>Ы</v>
          </cell>
          <cell r="AU447">
            <v>0</v>
          </cell>
          <cell r="AV447">
            <v>0</v>
          </cell>
          <cell r="AW447">
            <v>23</v>
          </cell>
          <cell r="AX447">
            <v>1</v>
          </cell>
          <cell r="AY447">
            <v>0</v>
          </cell>
          <cell r="AZ447">
            <v>0</v>
          </cell>
          <cell r="BA447">
            <v>0</v>
          </cell>
          <cell r="BB447">
            <v>0</v>
          </cell>
          <cell r="BC447">
            <v>38828</v>
          </cell>
        </row>
        <row r="448">
          <cell r="A448">
            <v>2006</v>
          </cell>
          <cell r="B448">
            <v>3</v>
          </cell>
          <cell r="C448">
            <v>727</v>
          </cell>
          <cell r="D448">
            <v>21</v>
          </cell>
          <cell r="E448">
            <v>792030</v>
          </cell>
          <cell r="F448">
            <v>0</v>
          </cell>
          <cell r="G448" t="str">
            <v>Затраты по ШПЗ (неосновные)</v>
          </cell>
          <cell r="H448">
            <v>2030</v>
          </cell>
          <cell r="I448">
            <v>7920</v>
          </cell>
          <cell r="J448">
            <v>488.76</v>
          </cell>
          <cell r="K448">
            <v>1</v>
          </cell>
          <cell r="L448">
            <v>0</v>
          </cell>
          <cell r="M448">
            <v>0</v>
          </cell>
          <cell r="N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32</v>
          </cell>
          <cell r="V448">
            <v>0</v>
          </cell>
          <cell r="W448">
            <v>0</v>
          </cell>
          <cell r="AA448">
            <v>0</v>
          </cell>
          <cell r="AB448">
            <v>0</v>
          </cell>
          <cell r="AC448">
            <v>0</v>
          </cell>
          <cell r="AD448">
            <v>32</v>
          </cell>
          <cell r="AE448">
            <v>510600</v>
          </cell>
          <cell r="AF448">
            <v>0</v>
          </cell>
          <cell r="AI448">
            <v>2282</v>
          </cell>
          <cell r="AK448">
            <v>0</v>
          </cell>
          <cell r="AM448">
            <v>884</v>
          </cell>
          <cell r="AN448">
            <v>1</v>
          </cell>
          <cell r="AO448">
            <v>393216</v>
          </cell>
          <cell r="AQ448">
            <v>0</v>
          </cell>
          <cell r="AR448">
            <v>0</v>
          </cell>
          <cell r="AS448" t="str">
            <v>Ы</v>
          </cell>
          <cell r="AT448" t="str">
            <v>Ы</v>
          </cell>
          <cell r="AU448">
            <v>0</v>
          </cell>
          <cell r="AV448">
            <v>0</v>
          </cell>
          <cell r="AW448">
            <v>23</v>
          </cell>
          <cell r="AX448">
            <v>1</v>
          </cell>
          <cell r="AY448">
            <v>0</v>
          </cell>
          <cell r="AZ448">
            <v>0</v>
          </cell>
          <cell r="BA448">
            <v>0</v>
          </cell>
          <cell r="BB448">
            <v>0</v>
          </cell>
          <cell r="BC448">
            <v>38828</v>
          </cell>
        </row>
        <row r="449">
          <cell r="A449">
            <v>2006</v>
          </cell>
          <cell r="B449">
            <v>4</v>
          </cell>
          <cell r="C449">
            <v>63</v>
          </cell>
          <cell r="D449">
            <v>17</v>
          </cell>
          <cell r="E449">
            <v>792030</v>
          </cell>
          <cell r="F449">
            <v>0</v>
          </cell>
          <cell r="G449" t="str">
            <v>Затраты по ШПЗ (неосновные)</v>
          </cell>
          <cell r="H449">
            <v>2030</v>
          </cell>
          <cell r="I449">
            <v>7920</v>
          </cell>
          <cell r="J449">
            <v>11592</v>
          </cell>
          <cell r="K449">
            <v>1</v>
          </cell>
          <cell r="L449">
            <v>0</v>
          </cell>
          <cell r="M449">
            <v>0</v>
          </cell>
          <cell r="N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33</v>
          </cell>
          <cell r="V449">
            <v>0</v>
          </cell>
          <cell r="W449">
            <v>0</v>
          </cell>
          <cell r="AA449">
            <v>0</v>
          </cell>
          <cell r="AB449">
            <v>0</v>
          </cell>
          <cell r="AC449">
            <v>0</v>
          </cell>
          <cell r="AD449">
            <v>33</v>
          </cell>
          <cell r="AE449">
            <v>143000</v>
          </cell>
          <cell r="AF449">
            <v>0</v>
          </cell>
          <cell r="AI449">
            <v>2312</v>
          </cell>
          <cell r="AK449">
            <v>0</v>
          </cell>
          <cell r="AM449">
            <v>209</v>
          </cell>
          <cell r="AN449">
            <v>1</v>
          </cell>
          <cell r="AO449">
            <v>393216</v>
          </cell>
          <cell r="AQ449">
            <v>0</v>
          </cell>
          <cell r="AR449">
            <v>0</v>
          </cell>
          <cell r="AS449" t="str">
            <v>Ы</v>
          </cell>
          <cell r="AT449" t="str">
            <v>Ы</v>
          </cell>
          <cell r="AU449">
            <v>0</v>
          </cell>
          <cell r="AV449">
            <v>0</v>
          </cell>
          <cell r="AW449">
            <v>23</v>
          </cell>
          <cell r="AX449">
            <v>1</v>
          </cell>
          <cell r="AY449">
            <v>0</v>
          </cell>
          <cell r="AZ449">
            <v>0</v>
          </cell>
          <cell r="BA449">
            <v>0</v>
          </cell>
          <cell r="BB449">
            <v>0</v>
          </cell>
          <cell r="BC449">
            <v>38856</v>
          </cell>
        </row>
        <row r="450">
          <cell r="A450">
            <v>2006</v>
          </cell>
          <cell r="B450">
            <v>4</v>
          </cell>
          <cell r="C450">
            <v>64</v>
          </cell>
          <cell r="D450">
            <v>17</v>
          </cell>
          <cell r="E450">
            <v>792030</v>
          </cell>
          <cell r="F450">
            <v>0</v>
          </cell>
          <cell r="G450" t="str">
            <v>Затраты по ШПЗ (неосновные)</v>
          </cell>
          <cell r="H450">
            <v>2030</v>
          </cell>
          <cell r="I450">
            <v>7920</v>
          </cell>
          <cell r="J450">
            <v>340</v>
          </cell>
          <cell r="K450">
            <v>1</v>
          </cell>
          <cell r="L450">
            <v>0</v>
          </cell>
          <cell r="M450">
            <v>0</v>
          </cell>
          <cell r="N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33</v>
          </cell>
          <cell r="V450">
            <v>0</v>
          </cell>
          <cell r="W450">
            <v>0</v>
          </cell>
          <cell r="AA450">
            <v>0</v>
          </cell>
          <cell r="AB450">
            <v>0</v>
          </cell>
          <cell r="AC450">
            <v>0</v>
          </cell>
          <cell r="AD450">
            <v>33</v>
          </cell>
          <cell r="AE450">
            <v>503000</v>
          </cell>
          <cell r="AF450">
            <v>0</v>
          </cell>
          <cell r="AI450">
            <v>2312</v>
          </cell>
          <cell r="AK450">
            <v>0</v>
          </cell>
          <cell r="AM450">
            <v>210</v>
          </cell>
          <cell r="AN450">
            <v>1</v>
          </cell>
          <cell r="AO450">
            <v>393216</v>
          </cell>
          <cell r="AQ450">
            <v>0</v>
          </cell>
          <cell r="AR450">
            <v>0</v>
          </cell>
          <cell r="AS450" t="str">
            <v>Ы</v>
          </cell>
          <cell r="AT450" t="str">
            <v>Ы</v>
          </cell>
          <cell r="AU450">
            <v>0</v>
          </cell>
          <cell r="AV450">
            <v>0</v>
          </cell>
          <cell r="AW450">
            <v>23</v>
          </cell>
          <cell r="AX450">
            <v>1</v>
          </cell>
          <cell r="AY450">
            <v>0</v>
          </cell>
          <cell r="AZ450">
            <v>0</v>
          </cell>
          <cell r="BA450">
            <v>0</v>
          </cell>
          <cell r="BB450">
            <v>0</v>
          </cell>
          <cell r="BC450">
            <v>38856</v>
          </cell>
        </row>
        <row r="451">
          <cell r="A451">
            <v>2006</v>
          </cell>
          <cell r="B451">
            <v>4</v>
          </cell>
          <cell r="C451">
            <v>65</v>
          </cell>
          <cell r="D451">
            <v>17</v>
          </cell>
          <cell r="E451">
            <v>792030</v>
          </cell>
          <cell r="F451">
            <v>0</v>
          </cell>
          <cell r="G451" t="str">
            <v>Затраты по ШПЗ (неосновные)</v>
          </cell>
          <cell r="H451">
            <v>2030</v>
          </cell>
          <cell r="I451">
            <v>7920</v>
          </cell>
          <cell r="J451">
            <v>920</v>
          </cell>
          <cell r="K451">
            <v>1</v>
          </cell>
          <cell r="L451">
            <v>0</v>
          </cell>
          <cell r="M451">
            <v>0</v>
          </cell>
          <cell r="N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33</v>
          </cell>
          <cell r="V451">
            <v>0</v>
          </cell>
          <cell r="W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33</v>
          </cell>
          <cell r="AE451">
            <v>510100</v>
          </cell>
          <cell r="AF451">
            <v>0</v>
          </cell>
          <cell r="AI451">
            <v>2312</v>
          </cell>
          <cell r="AK451">
            <v>0</v>
          </cell>
          <cell r="AM451">
            <v>211</v>
          </cell>
          <cell r="AN451">
            <v>1</v>
          </cell>
          <cell r="AO451">
            <v>393216</v>
          </cell>
          <cell r="AQ451">
            <v>0</v>
          </cell>
          <cell r="AR451">
            <v>0</v>
          </cell>
          <cell r="AS451" t="str">
            <v>Ы</v>
          </cell>
          <cell r="AT451" t="str">
            <v>Ы</v>
          </cell>
          <cell r="AU451">
            <v>0</v>
          </cell>
          <cell r="AV451">
            <v>0</v>
          </cell>
          <cell r="AW451">
            <v>23</v>
          </cell>
          <cell r="AX451">
            <v>1</v>
          </cell>
          <cell r="AY451">
            <v>0</v>
          </cell>
          <cell r="AZ451">
            <v>0</v>
          </cell>
          <cell r="BA451">
            <v>0</v>
          </cell>
          <cell r="BB451">
            <v>0</v>
          </cell>
          <cell r="BC451">
            <v>38856</v>
          </cell>
        </row>
        <row r="452">
          <cell r="A452">
            <v>2006</v>
          </cell>
          <cell r="B452">
            <v>4</v>
          </cell>
          <cell r="C452">
            <v>124</v>
          </cell>
          <cell r="D452">
            <v>17</v>
          </cell>
          <cell r="E452">
            <v>792030</v>
          </cell>
          <cell r="F452">
            <v>0</v>
          </cell>
          <cell r="G452" t="str">
            <v>Затраты по ШПЗ (неосновные)</v>
          </cell>
          <cell r="H452">
            <v>2030</v>
          </cell>
          <cell r="I452">
            <v>7920</v>
          </cell>
          <cell r="J452">
            <v>59.64</v>
          </cell>
          <cell r="K452">
            <v>1</v>
          </cell>
          <cell r="L452">
            <v>0</v>
          </cell>
          <cell r="M452">
            <v>0</v>
          </cell>
          <cell r="N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32</v>
          </cell>
          <cell r="V452">
            <v>0</v>
          </cell>
          <cell r="W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32</v>
          </cell>
          <cell r="AE452">
            <v>110000</v>
          </cell>
          <cell r="AF452">
            <v>0</v>
          </cell>
          <cell r="AI452">
            <v>2312</v>
          </cell>
          <cell r="AK452">
            <v>0</v>
          </cell>
          <cell r="AM452">
            <v>270</v>
          </cell>
          <cell r="AN452">
            <v>1</v>
          </cell>
          <cell r="AO452">
            <v>393216</v>
          </cell>
          <cell r="AQ452">
            <v>0</v>
          </cell>
          <cell r="AR452">
            <v>0</v>
          </cell>
          <cell r="AS452" t="str">
            <v>Ы</v>
          </cell>
          <cell r="AT452" t="str">
            <v>Ы</v>
          </cell>
          <cell r="AU452">
            <v>0</v>
          </cell>
          <cell r="AV452">
            <v>0</v>
          </cell>
          <cell r="AW452">
            <v>23</v>
          </cell>
          <cell r="AX452">
            <v>1</v>
          </cell>
          <cell r="AY452">
            <v>0</v>
          </cell>
          <cell r="AZ452">
            <v>0</v>
          </cell>
          <cell r="BA452">
            <v>0</v>
          </cell>
          <cell r="BB452">
            <v>0</v>
          </cell>
          <cell r="BC452">
            <v>38856</v>
          </cell>
        </row>
        <row r="453">
          <cell r="A453">
            <v>2006</v>
          </cell>
          <cell r="B453">
            <v>4</v>
          </cell>
          <cell r="C453">
            <v>125</v>
          </cell>
          <cell r="D453">
            <v>17</v>
          </cell>
          <cell r="E453">
            <v>792030</v>
          </cell>
          <cell r="F453">
            <v>0</v>
          </cell>
          <cell r="G453" t="str">
            <v>Затраты по ШПЗ (неосновные)</v>
          </cell>
          <cell r="H453">
            <v>2030</v>
          </cell>
          <cell r="I453">
            <v>7920</v>
          </cell>
          <cell r="J453">
            <v>1.64</v>
          </cell>
          <cell r="K453">
            <v>1</v>
          </cell>
          <cell r="L453">
            <v>0</v>
          </cell>
          <cell r="M453">
            <v>0</v>
          </cell>
          <cell r="N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32</v>
          </cell>
          <cell r="V453">
            <v>0</v>
          </cell>
          <cell r="W453">
            <v>0</v>
          </cell>
          <cell r="AA453">
            <v>0</v>
          </cell>
          <cell r="AB453">
            <v>0</v>
          </cell>
          <cell r="AC453">
            <v>0</v>
          </cell>
          <cell r="AD453">
            <v>32</v>
          </cell>
          <cell r="AE453">
            <v>114020</v>
          </cell>
          <cell r="AF453">
            <v>0</v>
          </cell>
          <cell r="AI453">
            <v>2312</v>
          </cell>
          <cell r="AK453">
            <v>0</v>
          </cell>
          <cell r="AM453">
            <v>271</v>
          </cell>
          <cell r="AN453">
            <v>1</v>
          </cell>
          <cell r="AO453">
            <v>393216</v>
          </cell>
          <cell r="AQ453">
            <v>0</v>
          </cell>
          <cell r="AR453">
            <v>0</v>
          </cell>
          <cell r="AS453" t="str">
            <v>Ы</v>
          </cell>
          <cell r="AT453" t="str">
            <v>Ы</v>
          </cell>
          <cell r="AU453">
            <v>0</v>
          </cell>
          <cell r="AV453">
            <v>0</v>
          </cell>
          <cell r="AW453">
            <v>23</v>
          </cell>
          <cell r="AX453">
            <v>1</v>
          </cell>
          <cell r="AY453">
            <v>0</v>
          </cell>
          <cell r="AZ453">
            <v>0</v>
          </cell>
          <cell r="BA453">
            <v>0</v>
          </cell>
          <cell r="BB453">
            <v>0</v>
          </cell>
          <cell r="BC453">
            <v>38856</v>
          </cell>
        </row>
        <row r="454">
          <cell r="A454">
            <v>2006</v>
          </cell>
          <cell r="B454">
            <v>4</v>
          </cell>
          <cell r="C454">
            <v>126</v>
          </cell>
          <cell r="D454">
            <v>17</v>
          </cell>
          <cell r="E454">
            <v>792030</v>
          </cell>
          <cell r="F454">
            <v>0</v>
          </cell>
          <cell r="G454" t="str">
            <v>Затраты по ШПЗ (неосновные)</v>
          </cell>
          <cell r="H454">
            <v>2030</v>
          </cell>
          <cell r="I454">
            <v>7920</v>
          </cell>
          <cell r="J454">
            <v>7.56</v>
          </cell>
          <cell r="K454">
            <v>1</v>
          </cell>
          <cell r="L454">
            <v>0</v>
          </cell>
          <cell r="M454">
            <v>0</v>
          </cell>
          <cell r="N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32</v>
          </cell>
          <cell r="V454">
            <v>0</v>
          </cell>
          <cell r="W454">
            <v>0</v>
          </cell>
          <cell r="AA454">
            <v>0</v>
          </cell>
          <cell r="AB454">
            <v>0</v>
          </cell>
          <cell r="AC454">
            <v>0</v>
          </cell>
          <cell r="AD454">
            <v>32</v>
          </cell>
          <cell r="AE454">
            <v>117000</v>
          </cell>
          <cell r="AF454">
            <v>0</v>
          </cell>
          <cell r="AI454">
            <v>2312</v>
          </cell>
          <cell r="AK454">
            <v>0</v>
          </cell>
          <cell r="AM454">
            <v>272</v>
          </cell>
          <cell r="AN454">
            <v>1</v>
          </cell>
          <cell r="AO454">
            <v>393216</v>
          </cell>
          <cell r="AQ454">
            <v>0</v>
          </cell>
          <cell r="AR454">
            <v>0</v>
          </cell>
          <cell r="AS454" t="str">
            <v>Ы</v>
          </cell>
          <cell r="AT454" t="str">
            <v>Ы</v>
          </cell>
          <cell r="AU454">
            <v>0</v>
          </cell>
          <cell r="AV454">
            <v>0</v>
          </cell>
          <cell r="AW454">
            <v>23</v>
          </cell>
          <cell r="AX454">
            <v>1</v>
          </cell>
          <cell r="AY454">
            <v>0</v>
          </cell>
          <cell r="AZ454">
            <v>0</v>
          </cell>
          <cell r="BA454">
            <v>0</v>
          </cell>
          <cell r="BB454">
            <v>0</v>
          </cell>
          <cell r="BC454">
            <v>38856</v>
          </cell>
        </row>
        <row r="455">
          <cell r="A455">
            <v>2006</v>
          </cell>
          <cell r="B455">
            <v>4</v>
          </cell>
          <cell r="C455">
            <v>127</v>
          </cell>
          <cell r="D455">
            <v>17</v>
          </cell>
          <cell r="E455">
            <v>792030</v>
          </cell>
          <cell r="F455">
            <v>0</v>
          </cell>
          <cell r="G455" t="str">
            <v>Затраты по ШПЗ (неосновные)</v>
          </cell>
          <cell r="H455">
            <v>2030</v>
          </cell>
          <cell r="I455">
            <v>7920</v>
          </cell>
          <cell r="J455">
            <v>0.37</v>
          </cell>
          <cell r="K455">
            <v>1</v>
          </cell>
          <cell r="L455">
            <v>0</v>
          </cell>
          <cell r="M455">
            <v>0</v>
          </cell>
          <cell r="N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32</v>
          </cell>
          <cell r="V455">
            <v>0</v>
          </cell>
          <cell r="W455">
            <v>0</v>
          </cell>
          <cell r="AA455">
            <v>0</v>
          </cell>
          <cell r="AB455">
            <v>0</v>
          </cell>
          <cell r="AC455">
            <v>0</v>
          </cell>
          <cell r="AD455">
            <v>32</v>
          </cell>
          <cell r="AE455">
            <v>130000</v>
          </cell>
          <cell r="AF455">
            <v>0</v>
          </cell>
          <cell r="AI455">
            <v>2312</v>
          </cell>
          <cell r="AK455">
            <v>0</v>
          </cell>
          <cell r="AM455">
            <v>273</v>
          </cell>
          <cell r="AN455">
            <v>1</v>
          </cell>
          <cell r="AO455">
            <v>393216</v>
          </cell>
          <cell r="AQ455">
            <v>0</v>
          </cell>
          <cell r="AR455">
            <v>0</v>
          </cell>
          <cell r="AS455" t="str">
            <v>Ы</v>
          </cell>
          <cell r="AT455" t="str">
            <v>Ы</v>
          </cell>
          <cell r="AU455">
            <v>0</v>
          </cell>
          <cell r="AV455">
            <v>0</v>
          </cell>
          <cell r="AW455">
            <v>23</v>
          </cell>
          <cell r="AX455">
            <v>1</v>
          </cell>
          <cell r="AY455">
            <v>0</v>
          </cell>
          <cell r="AZ455">
            <v>0</v>
          </cell>
          <cell r="BA455">
            <v>0</v>
          </cell>
          <cell r="BB455">
            <v>0</v>
          </cell>
          <cell r="BC455">
            <v>38856</v>
          </cell>
        </row>
        <row r="456">
          <cell r="A456">
            <v>2006</v>
          </cell>
          <cell r="B456">
            <v>4</v>
          </cell>
          <cell r="C456">
            <v>128</v>
          </cell>
          <cell r="D456">
            <v>17</v>
          </cell>
          <cell r="E456">
            <v>792030</v>
          </cell>
          <cell r="F456">
            <v>0</v>
          </cell>
          <cell r="G456" t="str">
            <v>Затраты по ШПЗ (неосновные)</v>
          </cell>
          <cell r="H456">
            <v>2030</v>
          </cell>
          <cell r="I456">
            <v>7920</v>
          </cell>
          <cell r="J456">
            <v>0.91</v>
          </cell>
          <cell r="K456">
            <v>1</v>
          </cell>
          <cell r="L456">
            <v>0</v>
          </cell>
          <cell r="M456">
            <v>0</v>
          </cell>
          <cell r="N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32</v>
          </cell>
          <cell r="V456">
            <v>0</v>
          </cell>
          <cell r="W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32</v>
          </cell>
          <cell r="AE456">
            <v>131000</v>
          </cell>
          <cell r="AF456">
            <v>0</v>
          </cell>
          <cell r="AI456">
            <v>2312</v>
          </cell>
          <cell r="AK456">
            <v>0</v>
          </cell>
          <cell r="AM456">
            <v>274</v>
          </cell>
          <cell r="AN456">
            <v>1</v>
          </cell>
          <cell r="AO456">
            <v>393216</v>
          </cell>
          <cell r="AQ456">
            <v>0</v>
          </cell>
          <cell r="AR456">
            <v>0</v>
          </cell>
          <cell r="AS456" t="str">
            <v>Ы</v>
          </cell>
          <cell r="AT456" t="str">
            <v>Ы</v>
          </cell>
          <cell r="AU456">
            <v>0</v>
          </cell>
          <cell r="AV456">
            <v>0</v>
          </cell>
          <cell r="AW456">
            <v>23</v>
          </cell>
          <cell r="AX456">
            <v>1</v>
          </cell>
          <cell r="AY456">
            <v>0</v>
          </cell>
          <cell r="AZ456">
            <v>0</v>
          </cell>
          <cell r="BA456">
            <v>0</v>
          </cell>
          <cell r="BB456">
            <v>0</v>
          </cell>
          <cell r="BC456">
            <v>38856</v>
          </cell>
        </row>
        <row r="457">
          <cell r="A457">
            <v>2006</v>
          </cell>
          <cell r="B457">
            <v>4</v>
          </cell>
          <cell r="C457">
            <v>129</v>
          </cell>
          <cell r="D457">
            <v>17</v>
          </cell>
          <cell r="E457">
            <v>792030</v>
          </cell>
          <cell r="F457">
            <v>0</v>
          </cell>
          <cell r="G457" t="str">
            <v>Затраты по ШПЗ (неосновные)</v>
          </cell>
          <cell r="H457">
            <v>2030</v>
          </cell>
          <cell r="I457">
            <v>7920</v>
          </cell>
          <cell r="J457">
            <v>3.32</v>
          </cell>
          <cell r="K457">
            <v>1</v>
          </cell>
          <cell r="L457">
            <v>0</v>
          </cell>
          <cell r="M457">
            <v>0</v>
          </cell>
          <cell r="N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32</v>
          </cell>
          <cell r="V457">
            <v>0</v>
          </cell>
          <cell r="W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32</v>
          </cell>
          <cell r="AE457">
            <v>132000</v>
          </cell>
          <cell r="AF457">
            <v>0</v>
          </cell>
          <cell r="AI457">
            <v>2312</v>
          </cell>
          <cell r="AK457">
            <v>0</v>
          </cell>
          <cell r="AM457">
            <v>275</v>
          </cell>
          <cell r="AN457">
            <v>1</v>
          </cell>
          <cell r="AO457">
            <v>393216</v>
          </cell>
          <cell r="AQ457">
            <v>0</v>
          </cell>
          <cell r="AR457">
            <v>0</v>
          </cell>
          <cell r="AS457" t="str">
            <v>Ы</v>
          </cell>
          <cell r="AT457" t="str">
            <v>Ы</v>
          </cell>
          <cell r="AU457">
            <v>0</v>
          </cell>
          <cell r="AV457">
            <v>0</v>
          </cell>
          <cell r="AW457">
            <v>23</v>
          </cell>
          <cell r="AX457">
            <v>1</v>
          </cell>
          <cell r="AY457">
            <v>0</v>
          </cell>
          <cell r="AZ457">
            <v>0</v>
          </cell>
          <cell r="BA457">
            <v>0</v>
          </cell>
          <cell r="BB457">
            <v>0</v>
          </cell>
          <cell r="BC457">
            <v>38856</v>
          </cell>
        </row>
        <row r="458">
          <cell r="A458">
            <v>2006</v>
          </cell>
          <cell r="B458">
            <v>4</v>
          </cell>
          <cell r="C458">
            <v>130</v>
          </cell>
          <cell r="D458">
            <v>17</v>
          </cell>
          <cell r="E458">
            <v>792030</v>
          </cell>
          <cell r="F458">
            <v>0</v>
          </cell>
          <cell r="G458" t="str">
            <v>Затраты по ШПЗ (неосновные)</v>
          </cell>
          <cell r="H458">
            <v>2030</v>
          </cell>
          <cell r="I458">
            <v>7920</v>
          </cell>
          <cell r="J458">
            <v>15.86</v>
          </cell>
          <cell r="K458">
            <v>1</v>
          </cell>
          <cell r="L458">
            <v>0</v>
          </cell>
          <cell r="M458">
            <v>0</v>
          </cell>
          <cell r="N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32</v>
          </cell>
          <cell r="V458">
            <v>0</v>
          </cell>
          <cell r="W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32</v>
          </cell>
          <cell r="AE458">
            <v>135000</v>
          </cell>
          <cell r="AF458">
            <v>0</v>
          </cell>
          <cell r="AI458">
            <v>2312</v>
          </cell>
          <cell r="AK458">
            <v>0</v>
          </cell>
          <cell r="AM458">
            <v>276</v>
          </cell>
          <cell r="AN458">
            <v>1</v>
          </cell>
          <cell r="AO458">
            <v>393216</v>
          </cell>
          <cell r="AQ458">
            <v>0</v>
          </cell>
          <cell r="AR458">
            <v>0</v>
          </cell>
          <cell r="AS458" t="str">
            <v>Ы</v>
          </cell>
          <cell r="AT458" t="str">
            <v>Ы</v>
          </cell>
          <cell r="AU458">
            <v>0</v>
          </cell>
          <cell r="AV458">
            <v>0</v>
          </cell>
          <cell r="AW458">
            <v>23</v>
          </cell>
          <cell r="AX458">
            <v>1</v>
          </cell>
          <cell r="AY458">
            <v>0</v>
          </cell>
          <cell r="AZ458">
            <v>0</v>
          </cell>
          <cell r="BA458">
            <v>0</v>
          </cell>
          <cell r="BB458">
            <v>0</v>
          </cell>
          <cell r="BC458">
            <v>38856</v>
          </cell>
        </row>
        <row r="459">
          <cell r="A459">
            <v>2006</v>
          </cell>
          <cell r="B459">
            <v>4</v>
          </cell>
          <cell r="C459">
            <v>131</v>
          </cell>
          <cell r="D459">
            <v>17</v>
          </cell>
          <cell r="E459">
            <v>792030</v>
          </cell>
          <cell r="F459">
            <v>0</v>
          </cell>
          <cell r="G459" t="str">
            <v>Затраты по ШПЗ (неосновные)</v>
          </cell>
          <cell r="H459">
            <v>2030</v>
          </cell>
          <cell r="I459">
            <v>7920</v>
          </cell>
          <cell r="J459">
            <v>39468.949999999997</v>
          </cell>
          <cell r="K459">
            <v>1</v>
          </cell>
          <cell r="L459">
            <v>0</v>
          </cell>
          <cell r="M459">
            <v>0</v>
          </cell>
          <cell r="N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32</v>
          </cell>
          <cell r="V459">
            <v>0</v>
          </cell>
          <cell r="W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32</v>
          </cell>
          <cell r="AE459">
            <v>143000</v>
          </cell>
          <cell r="AF459">
            <v>0</v>
          </cell>
          <cell r="AI459">
            <v>2312</v>
          </cell>
          <cell r="AK459">
            <v>0</v>
          </cell>
          <cell r="AM459">
            <v>277</v>
          </cell>
          <cell r="AN459">
            <v>1</v>
          </cell>
          <cell r="AO459">
            <v>393216</v>
          </cell>
          <cell r="AQ459">
            <v>0</v>
          </cell>
          <cell r="AR459">
            <v>0</v>
          </cell>
          <cell r="AS459" t="str">
            <v>Ы</v>
          </cell>
          <cell r="AT459" t="str">
            <v>Ы</v>
          </cell>
          <cell r="AU459">
            <v>0</v>
          </cell>
          <cell r="AV459">
            <v>0</v>
          </cell>
          <cell r="AW459">
            <v>23</v>
          </cell>
          <cell r="AX459">
            <v>1</v>
          </cell>
          <cell r="AY459">
            <v>0</v>
          </cell>
          <cell r="AZ459">
            <v>0</v>
          </cell>
          <cell r="BA459">
            <v>0</v>
          </cell>
          <cell r="BB459">
            <v>0</v>
          </cell>
          <cell r="BC459">
            <v>38856</v>
          </cell>
        </row>
        <row r="460">
          <cell r="A460">
            <v>2006</v>
          </cell>
          <cell r="B460">
            <v>4</v>
          </cell>
          <cell r="C460">
            <v>132</v>
          </cell>
          <cell r="D460">
            <v>17</v>
          </cell>
          <cell r="E460">
            <v>792030</v>
          </cell>
          <cell r="F460">
            <v>0</v>
          </cell>
          <cell r="G460" t="str">
            <v>Затраты по ШПЗ (неосновные)</v>
          </cell>
          <cell r="H460">
            <v>2030</v>
          </cell>
          <cell r="I460">
            <v>7920</v>
          </cell>
          <cell r="J460">
            <v>0.31</v>
          </cell>
          <cell r="K460">
            <v>1</v>
          </cell>
          <cell r="L460">
            <v>0</v>
          </cell>
          <cell r="M460">
            <v>0</v>
          </cell>
          <cell r="N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32</v>
          </cell>
          <cell r="V460">
            <v>0</v>
          </cell>
          <cell r="W460">
            <v>0</v>
          </cell>
          <cell r="AA460">
            <v>0</v>
          </cell>
          <cell r="AB460">
            <v>0</v>
          </cell>
          <cell r="AC460">
            <v>0</v>
          </cell>
          <cell r="AD460">
            <v>32</v>
          </cell>
          <cell r="AE460">
            <v>410000</v>
          </cell>
          <cell r="AF460">
            <v>0</v>
          </cell>
          <cell r="AI460">
            <v>2312</v>
          </cell>
          <cell r="AK460">
            <v>0</v>
          </cell>
          <cell r="AM460">
            <v>278</v>
          </cell>
          <cell r="AN460">
            <v>1</v>
          </cell>
          <cell r="AO460">
            <v>393216</v>
          </cell>
          <cell r="AQ460">
            <v>0</v>
          </cell>
          <cell r="AR460">
            <v>0</v>
          </cell>
          <cell r="AS460" t="str">
            <v>Ы</v>
          </cell>
          <cell r="AT460" t="str">
            <v>Ы</v>
          </cell>
          <cell r="AU460">
            <v>0</v>
          </cell>
          <cell r="AV460">
            <v>0</v>
          </cell>
          <cell r="AW460">
            <v>23</v>
          </cell>
          <cell r="AX460">
            <v>1</v>
          </cell>
          <cell r="AY460">
            <v>0</v>
          </cell>
          <cell r="AZ460">
            <v>0</v>
          </cell>
          <cell r="BA460">
            <v>0</v>
          </cell>
          <cell r="BB460">
            <v>0</v>
          </cell>
          <cell r="BC460">
            <v>38856</v>
          </cell>
        </row>
        <row r="461">
          <cell r="A461">
            <v>2006</v>
          </cell>
          <cell r="B461">
            <v>4</v>
          </cell>
          <cell r="C461">
            <v>133</v>
          </cell>
          <cell r="D461">
            <v>17</v>
          </cell>
          <cell r="E461">
            <v>792030</v>
          </cell>
          <cell r="F461">
            <v>0</v>
          </cell>
          <cell r="G461" t="str">
            <v>Затраты по ШПЗ (неосновные)</v>
          </cell>
          <cell r="H461">
            <v>2030</v>
          </cell>
          <cell r="I461">
            <v>7920</v>
          </cell>
          <cell r="J461">
            <v>368.27</v>
          </cell>
          <cell r="K461">
            <v>1</v>
          </cell>
          <cell r="L461">
            <v>0</v>
          </cell>
          <cell r="M461">
            <v>0</v>
          </cell>
          <cell r="N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32</v>
          </cell>
          <cell r="V461">
            <v>0</v>
          </cell>
          <cell r="W461">
            <v>0</v>
          </cell>
          <cell r="AA461">
            <v>0</v>
          </cell>
          <cell r="AB461">
            <v>0</v>
          </cell>
          <cell r="AC461">
            <v>0</v>
          </cell>
          <cell r="AD461">
            <v>32</v>
          </cell>
          <cell r="AE461">
            <v>420000</v>
          </cell>
          <cell r="AF461">
            <v>0</v>
          </cell>
          <cell r="AI461">
            <v>2312</v>
          </cell>
          <cell r="AK461">
            <v>0</v>
          </cell>
          <cell r="AM461">
            <v>279</v>
          </cell>
          <cell r="AN461">
            <v>1</v>
          </cell>
          <cell r="AO461">
            <v>393216</v>
          </cell>
          <cell r="AQ461">
            <v>0</v>
          </cell>
          <cell r="AR461">
            <v>0</v>
          </cell>
          <cell r="AS461" t="str">
            <v>Ы</v>
          </cell>
          <cell r="AT461" t="str">
            <v>Ы</v>
          </cell>
          <cell r="AU461">
            <v>0</v>
          </cell>
          <cell r="AV461">
            <v>0</v>
          </cell>
          <cell r="AW461">
            <v>23</v>
          </cell>
          <cell r="AX461">
            <v>1</v>
          </cell>
          <cell r="AY461">
            <v>0</v>
          </cell>
          <cell r="AZ461">
            <v>0</v>
          </cell>
          <cell r="BA461">
            <v>0</v>
          </cell>
          <cell r="BB461">
            <v>0</v>
          </cell>
          <cell r="BC461">
            <v>38856</v>
          </cell>
        </row>
        <row r="462">
          <cell r="A462">
            <v>2006</v>
          </cell>
          <cell r="B462">
            <v>4</v>
          </cell>
          <cell r="C462">
            <v>134</v>
          </cell>
          <cell r="D462">
            <v>17</v>
          </cell>
          <cell r="E462">
            <v>792030</v>
          </cell>
          <cell r="F462">
            <v>0</v>
          </cell>
          <cell r="G462" t="str">
            <v>Затраты по ШПЗ (неосновные)</v>
          </cell>
          <cell r="H462">
            <v>2030</v>
          </cell>
          <cell r="I462">
            <v>7920</v>
          </cell>
          <cell r="J462">
            <v>70.239999999999995</v>
          </cell>
          <cell r="K462">
            <v>1</v>
          </cell>
          <cell r="L462">
            <v>0</v>
          </cell>
          <cell r="M462">
            <v>0</v>
          </cell>
          <cell r="N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32</v>
          </cell>
          <cell r="V462">
            <v>0</v>
          </cell>
          <cell r="W462">
            <v>0</v>
          </cell>
          <cell r="AA462">
            <v>0</v>
          </cell>
          <cell r="AB462">
            <v>0</v>
          </cell>
          <cell r="AC462">
            <v>0</v>
          </cell>
          <cell r="AD462">
            <v>32</v>
          </cell>
          <cell r="AE462">
            <v>430000</v>
          </cell>
          <cell r="AF462">
            <v>0</v>
          </cell>
          <cell r="AI462">
            <v>2312</v>
          </cell>
          <cell r="AK462">
            <v>0</v>
          </cell>
          <cell r="AM462">
            <v>280</v>
          </cell>
          <cell r="AN462">
            <v>1</v>
          </cell>
          <cell r="AO462">
            <v>393216</v>
          </cell>
          <cell r="AQ462">
            <v>0</v>
          </cell>
          <cell r="AR462">
            <v>0</v>
          </cell>
          <cell r="AS462" t="str">
            <v>Ы</v>
          </cell>
          <cell r="AT462" t="str">
            <v>Ы</v>
          </cell>
          <cell r="AU462">
            <v>0</v>
          </cell>
          <cell r="AV462">
            <v>0</v>
          </cell>
          <cell r="AW462">
            <v>23</v>
          </cell>
          <cell r="AX462">
            <v>1</v>
          </cell>
          <cell r="AY462">
            <v>0</v>
          </cell>
          <cell r="AZ462">
            <v>0</v>
          </cell>
          <cell r="BA462">
            <v>0</v>
          </cell>
          <cell r="BB462">
            <v>0</v>
          </cell>
          <cell r="BC462">
            <v>38856</v>
          </cell>
        </row>
        <row r="463">
          <cell r="A463">
            <v>2006</v>
          </cell>
          <cell r="B463">
            <v>4</v>
          </cell>
          <cell r="C463">
            <v>135</v>
          </cell>
          <cell r="D463">
            <v>17</v>
          </cell>
          <cell r="E463">
            <v>792030</v>
          </cell>
          <cell r="F463">
            <v>0</v>
          </cell>
          <cell r="G463" t="str">
            <v>Затраты по ШПЗ (неосновные)</v>
          </cell>
          <cell r="H463">
            <v>2030</v>
          </cell>
          <cell r="I463">
            <v>7920</v>
          </cell>
          <cell r="J463">
            <v>8</v>
          </cell>
          <cell r="K463">
            <v>1</v>
          </cell>
          <cell r="L463">
            <v>0</v>
          </cell>
          <cell r="M463">
            <v>0</v>
          </cell>
          <cell r="N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32</v>
          </cell>
          <cell r="V463">
            <v>0</v>
          </cell>
          <cell r="W463">
            <v>0</v>
          </cell>
          <cell r="AA463">
            <v>0</v>
          </cell>
          <cell r="AB463">
            <v>0</v>
          </cell>
          <cell r="AC463">
            <v>0</v>
          </cell>
          <cell r="AD463">
            <v>32</v>
          </cell>
          <cell r="AE463">
            <v>450000</v>
          </cell>
          <cell r="AF463">
            <v>0</v>
          </cell>
          <cell r="AI463">
            <v>2312</v>
          </cell>
          <cell r="AK463">
            <v>0</v>
          </cell>
          <cell r="AM463">
            <v>281</v>
          </cell>
          <cell r="AN463">
            <v>1</v>
          </cell>
          <cell r="AO463">
            <v>393216</v>
          </cell>
          <cell r="AQ463">
            <v>0</v>
          </cell>
          <cell r="AR463">
            <v>0</v>
          </cell>
          <cell r="AS463" t="str">
            <v>Ы</v>
          </cell>
          <cell r="AT463" t="str">
            <v>Ы</v>
          </cell>
          <cell r="AU463">
            <v>0</v>
          </cell>
          <cell r="AV463">
            <v>0</v>
          </cell>
          <cell r="AW463">
            <v>23</v>
          </cell>
          <cell r="AX463">
            <v>1</v>
          </cell>
          <cell r="AY463">
            <v>0</v>
          </cell>
          <cell r="AZ463">
            <v>0</v>
          </cell>
          <cell r="BA463">
            <v>0</v>
          </cell>
          <cell r="BB463">
            <v>0</v>
          </cell>
          <cell r="BC463">
            <v>38856</v>
          </cell>
        </row>
        <row r="464">
          <cell r="A464">
            <v>2006</v>
          </cell>
          <cell r="B464">
            <v>4</v>
          </cell>
          <cell r="C464">
            <v>136</v>
          </cell>
          <cell r="D464">
            <v>17</v>
          </cell>
          <cell r="E464">
            <v>792030</v>
          </cell>
          <cell r="F464">
            <v>0</v>
          </cell>
          <cell r="G464" t="str">
            <v>Затраты по ШПЗ (неосновные)</v>
          </cell>
          <cell r="H464">
            <v>2030</v>
          </cell>
          <cell r="I464">
            <v>7920</v>
          </cell>
          <cell r="J464">
            <v>19.82</v>
          </cell>
          <cell r="K464">
            <v>1</v>
          </cell>
          <cell r="L464">
            <v>0</v>
          </cell>
          <cell r="M464">
            <v>0</v>
          </cell>
          <cell r="N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32</v>
          </cell>
          <cell r="V464">
            <v>0</v>
          </cell>
          <cell r="W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32</v>
          </cell>
          <cell r="AE464">
            <v>460000</v>
          </cell>
          <cell r="AF464">
            <v>0</v>
          </cell>
          <cell r="AI464">
            <v>2312</v>
          </cell>
          <cell r="AK464">
            <v>0</v>
          </cell>
          <cell r="AM464">
            <v>282</v>
          </cell>
          <cell r="AN464">
            <v>1</v>
          </cell>
          <cell r="AO464">
            <v>393216</v>
          </cell>
          <cell r="AQ464">
            <v>0</v>
          </cell>
          <cell r="AR464">
            <v>0</v>
          </cell>
          <cell r="AS464" t="str">
            <v>Ы</v>
          </cell>
          <cell r="AT464" t="str">
            <v>Ы</v>
          </cell>
          <cell r="AU464">
            <v>0</v>
          </cell>
          <cell r="AV464">
            <v>0</v>
          </cell>
          <cell r="AW464">
            <v>23</v>
          </cell>
          <cell r="AX464">
            <v>1</v>
          </cell>
          <cell r="AY464">
            <v>0</v>
          </cell>
          <cell r="AZ464">
            <v>0</v>
          </cell>
          <cell r="BA464">
            <v>0</v>
          </cell>
          <cell r="BB464">
            <v>0</v>
          </cell>
          <cell r="BC464">
            <v>38856</v>
          </cell>
        </row>
        <row r="465">
          <cell r="A465">
            <v>2006</v>
          </cell>
          <cell r="B465">
            <v>4</v>
          </cell>
          <cell r="C465">
            <v>137</v>
          </cell>
          <cell r="D465">
            <v>17</v>
          </cell>
          <cell r="E465">
            <v>792030</v>
          </cell>
          <cell r="F465">
            <v>0</v>
          </cell>
          <cell r="G465" t="str">
            <v>Затраты по ШПЗ (неосновные)</v>
          </cell>
          <cell r="H465">
            <v>2030</v>
          </cell>
          <cell r="I465">
            <v>7920</v>
          </cell>
          <cell r="J465">
            <v>1.56</v>
          </cell>
          <cell r="K465">
            <v>1</v>
          </cell>
          <cell r="L465">
            <v>0</v>
          </cell>
          <cell r="M465">
            <v>0</v>
          </cell>
          <cell r="N465">
            <v>0</v>
          </cell>
          <cell r="R465">
            <v>0</v>
          </cell>
          <cell r="S465">
            <v>0</v>
          </cell>
          <cell r="T465">
            <v>0</v>
          </cell>
          <cell r="U465">
            <v>32</v>
          </cell>
          <cell r="V465">
            <v>0</v>
          </cell>
          <cell r="W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32</v>
          </cell>
          <cell r="AE465">
            <v>465000</v>
          </cell>
          <cell r="AF465">
            <v>0</v>
          </cell>
          <cell r="AI465">
            <v>2312</v>
          </cell>
          <cell r="AK465">
            <v>0</v>
          </cell>
          <cell r="AM465">
            <v>283</v>
          </cell>
          <cell r="AN465">
            <v>1</v>
          </cell>
          <cell r="AO465">
            <v>393216</v>
          </cell>
          <cell r="AQ465">
            <v>0</v>
          </cell>
          <cell r="AR465">
            <v>0</v>
          </cell>
          <cell r="AS465" t="str">
            <v>Ы</v>
          </cell>
          <cell r="AT465" t="str">
            <v>Ы</v>
          </cell>
          <cell r="AU465">
            <v>0</v>
          </cell>
          <cell r="AV465">
            <v>0</v>
          </cell>
          <cell r="AW465">
            <v>23</v>
          </cell>
          <cell r="AX465">
            <v>1</v>
          </cell>
          <cell r="AY465">
            <v>0</v>
          </cell>
          <cell r="AZ465">
            <v>0</v>
          </cell>
          <cell r="BA465">
            <v>0</v>
          </cell>
          <cell r="BB465">
            <v>0</v>
          </cell>
          <cell r="BC465">
            <v>38856</v>
          </cell>
        </row>
        <row r="466">
          <cell r="A466">
            <v>2006</v>
          </cell>
          <cell r="B466">
            <v>4</v>
          </cell>
          <cell r="C466">
            <v>138</v>
          </cell>
          <cell r="D466">
            <v>17</v>
          </cell>
          <cell r="E466">
            <v>792030</v>
          </cell>
          <cell r="F466">
            <v>0</v>
          </cell>
          <cell r="G466" t="str">
            <v>Затраты по ШПЗ (неосновные)</v>
          </cell>
          <cell r="H466">
            <v>2030</v>
          </cell>
          <cell r="I466">
            <v>7920</v>
          </cell>
          <cell r="J466">
            <v>2.58</v>
          </cell>
          <cell r="K466">
            <v>1</v>
          </cell>
          <cell r="L466">
            <v>0</v>
          </cell>
          <cell r="M466">
            <v>0</v>
          </cell>
          <cell r="N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32</v>
          </cell>
          <cell r="V466">
            <v>0</v>
          </cell>
          <cell r="W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32</v>
          </cell>
          <cell r="AE466">
            <v>502100</v>
          </cell>
          <cell r="AF466">
            <v>0</v>
          </cell>
          <cell r="AI466">
            <v>2312</v>
          </cell>
          <cell r="AK466">
            <v>0</v>
          </cell>
          <cell r="AM466">
            <v>284</v>
          </cell>
          <cell r="AN466">
            <v>1</v>
          </cell>
          <cell r="AO466">
            <v>393216</v>
          </cell>
          <cell r="AQ466">
            <v>0</v>
          </cell>
          <cell r="AR466">
            <v>0</v>
          </cell>
          <cell r="AS466" t="str">
            <v>Ы</v>
          </cell>
          <cell r="AT466" t="str">
            <v>Ы</v>
          </cell>
          <cell r="AU466">
            <v>0</v>
          </cell>
          <cell r="AV466">
            <v>0</v>
          </cell>
          <cell r="AW466">
            <v>23</v>
          </cell>
          <cell r="AX466">
            <v>1</v>
          </cell>
          <cell r="AY466">
            <v>0</v>
          </cell>
          <cell r="AZ466">
            <v>0</v>
          </cell>
          <cell r="BA466">
            <v>0</v>
          </cell>
          <cell r="BB466">
            <v>0</v>
          </cell>
          <cell r="BC466">
            <v>38856</v>
          </cell>
        </row>
        <row r="467">
          <cell r="A467">
            <v>2006</v>
          </cell>
          <cell r="B467">
            <v>4</v>
          </cell>
          <cell r="C467">
            <v>139</v>
          </cell>
          <cell r="D467">
            <v>17</v>
          </cell>
          <cell r="E467">
            <v>792030</v>
          </cell>
          <cell r="F467">
            <v>0</v>
          </cell>
          <cell r="G467" t="str">
            <v>Затраты по ШПЗ (неосновные)</v>
          </cell>
          <cell r="H467">
            <v>2030</v>
          </cell>
          <cell r="I467">
            <v>7920</v>
          </cell>
          <cell r="J467">
            <v>527.67999999999995</v>
          </cell>
          <cell r="K467">
            <v>1</v>
          </cell>
          <cell r="L467">
            <v>0</v>
          </cell>
          <cell r="M467">
            <v>0</v>
          </cell>
          <cell r="N467">
            <v>0</v>
          </cell>
          <cell r="R467">
            <v>0</v>
          </cell>
          <cell r="S467">
            <v>0</v>
          </cell>
          <cell r="T467">
            <v>0</v>
          </cell>
          <cell r="U467">
            <v>32</v>
          </cell>
          <cell r="V467">
            <v>0</v>
          </cell>
          <cell r="W467">
            <v>0</v>
          </cell>
          <cell r="AA467">
            <v>0</v>
          </cell>
          <cell r="AB467">
            <v>0</v>
          </cell>
          <cell r="AC467">
            <v>0</v>
          </cell>
          <cell r="AD467">
            <v>32</v>
          </cell>
          <cell r="AE467">
            <v>503000</v>
          </cell>
          <cell r="AF467">
            <v>0</v>
          </cell>
          <cell r="AI467">
            <v>2312</v>
          </cell>
          <cell r="AK467">
            <v>0</v>
          </cell>
          <cell r="AM467">
            <v>285</v>
          </cell>
          <cell r="AN467">
            <v>1</v>
          </cell>
          <cell r="AO467">
            <v>393216</v>
          </cell>
          <cell r="AQ467">
            <v>0</v>
          </cell>
          <cell r="AR467">
            <v>0</v>
          </cell>
          <cell r="AS467" t="str">
            <v>Ы</v>
          </cell>
          <cell r="AT467" t="str">
            <v>Ы</v>
          </cell>
          <cell r="AU467">
            <v>0</v>
          </cell>
          <cell r="AV467">
            <v>0</v>
          </cell>
          <cell r="AW467">
            <v>23</v>
          </cell>
          <cell r="AX467">
            <v>1</v>
          </cell>
          <cell r="AY467">
            <v>0</v>
          </cell>
          <cell r="AZ467">
            <v>0</v>
          </cell>
          <cell r="BA467">
            <v>0</v>
          </cell>
          <cell r="BB467">
            <v>0</v>
          </cell>
          <cell r="BC467">
            <v>38856</v>
          </cell>
        </row>
        <row r="468">
          <cell r="A468">
            <v>2006</v>
          </cell>
          <cell r="B468">
            <v>4</v>
          </cell>
          <cell r="C468">
            <v>140</v>
          </cell>
          <cell r="D468">
            <v>17</v>
          </cell>
          <cell r="E468">
            <v>792030</v>
          </cell>
          <cell r="F468">
            <v>0</v>
          </cell>
          <cell r="G468" t="str">
            <v>Затраты по ШПЗ (неосновные)</v>
          </cell>
          <cell r="H468">
            <v>2030</v>
          </cell>
          <cell r="I468">
            <v>7920</v>
          </cell>
          <cell r="J468">
            <v>1.76</v>
          </cell>
          <cell r="K468">
            <v>1</v>
          </cell>
          <cell r="L468">
            <v>0</v>
          </cell>
          <cell r="M468">
            <v>0</v>
          </cell>
          <cell r="N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32</v>
          </cell>
          <cell r="V468">
            <v>0</v>
          </cell>
          <cell r="W468">
            <v>0</v>
          </cell>
          <cell r="AA468">
            <v>0</v>
          </cell>
          <cell r="AB468">
            <v>0</v>
          </cell>
          <cell r="AC468">
            <v>0</v>
          </cell>
          <cell r="AD468">
            <v>32</v>
          </cell>
          <cell r="AE468">
            <v>504900</v>
          </cell>
          <cell r="AF468">
            <v>0</v>
          </cell>
          <cell r="AI468">
            <v>2312</v>
          </cell>
          <cell r="AK468">
            <v>0</v>
          </cell>
          <cell r="AM468">
            <v>286</v>
          </cell>
          <cell r="AN468">
            <v>1</v>
          </cell>
          <cell r="AO468">
            <v>393216</v>
          </cell>
          <cell r="AQ468">
            <v>0</v>
          </cell>
          <cell r="AR468">
            <v>0</v>
          </cell>
          <cell r="AS468" t="str">
            <v>Ы</v>
          </cell>
          <cell r="AT468" t="str">
            <v>Ы</v>
          </cell>
          <cell r="AU468">
            <v>0</v>
          </cell>
          <cell r="AV468">
            <v>0</v>
          </cell>
          <cell r="AW468">
            <v>23</v>
          </cell>
          <cell r="AX468">
            <v>1</v>
          </cell>
          <cell r="AY468">
            <v>0</v>
          </cell>
          <cell r="AZ468">
            <v>0</v>
          </cell>
          <cell r="BA468">
            <v>0</v>
          </cell>
          <cell r="BB468">
            <v>0</v>
          </cell>
          <cell r="BC468">
            <v>38856</v>
          </cell>
        </row>
        <row r="469">
          <cell r="A469">
            <v>2006</v>
          </cell>
          <cell r="B469">
            <v>4</v>
          </cell>
          <cell r="C469">
            <v>141</v>
          </cell>
          <cell r="D469">
            <v>17</v>
          </cell>
          <cell r="E469">
            <v>792030</v>
          </cell>
          <cell r="F469">
            <v>0</v>
          </cell>
          <cell r="G469" t="str">
            <v>Затраты по ШПЗ (неосновные)</v>
          </cell>
          <cell r="H469">
            <v>2030</v>
          </cell>
          <cell r="I469">
            <v>7920</v>
          </cell>
          <cell r="J469">
            <v>15.88</v>
          </cell>
          <cell r="K469">
            <v>1</v>
          </cell>
          <cell r="L469">
            <v>0</v>
          </cell>
          <cell r="M469">
            <v>0</v>
          </cell>
          <cell r="N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32</v>
          </cell>
          <cell r="V469">
            <v>0</v>
          </cell>
          <cell r="W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32</v>
          </cell>
          <cell r="AE469">
            <v>505100</v>
          </cell>
          <cell r="AF469">
            <v>0</v>
          </cell>
          <cell r="AI469">
            <v>2312</v>
          </cell>
          <cell r="AK469">
            <v>0</v>
          </cell>
          <cell r="AM469">
            <v>287</v>
          </cell>
          <cell r="AN469">
            <v>1</v>
          </cell>
          <cell r="AO469">
            <v>393216</v>
          </cell>
          <cell r="AQ469">
            <v>0</v>
          </cell>
          <cell r="AR469">
            <v>0</v>
          </cell>
          <cell r="AS469" t="str">
            <v>Ы</v>
          </cell>
          <cell r="AT469" t="str">
            <v>Ы</v>
          </cell>
          <cell r="AU469">
            <v>0</v>
          </cell>
          <cell r="AV469">
            <v>0</v>
          </cell>
          <cell r="AW469">
            <v>23</v>
          </cell>
          <cell r="AX469">
            <v>1</v>
          </cell>
          <cell r="AY469">
            <v>0</v>
          </cell>
          <cell r="AZ469">
            <v>0</v>
          </cell>
          <cell r="BA469">
            <v>0</v>
          </cell>
          <cell r="BB469">
            <v>0</v>
          </cell>
          <cell r="BC469">
            <v>38856</v>
          </cell>
        </row>
        <row r="470">
          <cell r="A470">
            <v>2006</v>
          </cell>
          <cell r="B470">
            <v>4</v>
          </cell>
          <cell r="C470">
            <v>142</v>
          </cell>
          <cell r="D470">
            <v>17</v>
          </cell>
          <cell r="E470">
            <v>792030</v>
          </cell>
          <cell r="F470">
            <v>0</v>
          </cell>
          <cell r="G470" t="str">
            <v>Затраты по ШПЗ (неосновные)</v>
          </cell>
          <cell r="H470">
            <v>2030</v>
          </cell>
          <cell r="I470">
            <v>7920</v>
          </cell>
          <cell r="J470">
            <v>4.8</v>
          </cell>
          <cell r="K470">
            <v>1</v>
          </cell>
          <cell r="L470">
            <v>0</v>
          </cell>
          <cell r="M470">
            <v>0</v>
          </cell>
          <cell r="N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32</v>
          </cell>
          <cell r="V470">
            <v>0</v>
          </cell>
          <cell r="W470">
            <v>0</v>
          </cell>
          <cell r="AA470">
            <v>0</v>
          </cell>
          <cell r="AB470">
            <v>0</v>
          </cell>
          <cell r="AC470">
            <v>0</v>
          </cell>
          <cell r="AD470">
            <v>32</v>
          </cell>
          <cell r="AE470">
            <v>505200</v>
          </cell>
          <cell r="AF470">
            <v>0</v>
          </cell>
          <cell r="AI470">
            <v>2312</v>
          </cell>
          <cell r="AK470">
            <v>0</v>
          </cell>
          <cell r="AM470">
            <v>288</v>
          </cell>
          <cell r="AN470">
            <v>1</v>
          </cell>
          <cell r="AO470">
            <v>393216</v>
          </cell>
          <cell r="AQ470">
            <v>0</v>
          </cell>
          <cell r="AR470">
            <v>0</v>
          </cell>
          <cell r="AS470" t="str">
            <v>Ы</v>
          </cell>
          <cell r="AT470" t="str">
            <v>Ы</v>
          </cell>
          <cell r="AU470">
            <v>0</v>
          </cell>
          <cell r="AV470">
            <v>0</v>
          </cell>
          <cell r="AW470">
            <v>23</v>
          </cell>
          <cell r="AX470">
            <v>1</v>
          </cell>
          <cell r="AY470">
            <v>0</v>
          </cell>
          <cell r="AZ470">
            <v>0</v>
          </cell>
          <cell r="BA470">
            <v>0</v>
          </cell>
          <cell r="BB470">
            <v>0</v>
          </cell>
          <cell r="BC470">
            <v>38856</v>
          </cell>
        </row>
        <row r="471">
          <cell r="A471">
            <v>2006</v>
          </cell>
          <cell r="B471">
            <v>4</v>
          </cell>
          <cell r="C471">
            <v>143</v>
          </cell>
          <cell r="D471">
            <v>17</v>
          </cell>
          <cell r="E471">
            <v>792030</v>
          </cell>
          <cell r="F471">
            <v>0</v>
          </cell>
          <cell r="G471" t="str">
            <v>Затраты по ШПЗ (неосновные)</v>
          </cell>
          <cell r="H471">
            <v>2030</v>
          </cell>
          <cell r="I471">
            <v>7920</v>
          </cell>
          <cell r="J471">
            <v>0.89</v>
          </cell>
          <cell r="K471">
            <v>1</v>
          </cell>
          <cell r="L471">
            <v>0</v>
          </cell>
          <cell r="M471">
            <v>0</v>
          </cell>
          <cell r="N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32</v>
          </cell>
          <cell r="V471">
            <v>0</v>
          </cell>
          <cell r="W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32</v>
          </cell>
          <cell r="AE471">
            <v>505300</v>
          </cell>
          <cell r="AF471">
            <v>0</v>
          </cell>
          <cell r="AI471">
            <v>2312</v>
          </cell>
          <cell r="AK471">
            <v>0</v>
          </cell>
          <cell r="AM471">
            <v>289</v>
          </cell>
          <cell r="AN471">
            <v>1</v>
          </cell>
          <cell r="AO471">
            <v>393216</v>
          </cell>
          <cell r="AQ471">
            <v>0</v>
          </cell>
          <cell r="AR471">
            <v>0</v>
          </cell>
          <cell r="AS471" t="str">
            <v>Ы</v>
          </cell>
          <cell r="AT471" t="str">
            <v>Ы</v>
          </cell>
          <cell r="AU471">
            <v>0</v>
          </cell>
          <cell r="AV471">
            <v>0</v>
          </cell>
          <cell r="AW471">
            <v>23</v>
          </cell>
          <cell r="AX471">
            <v>1</v>
          </cell>
          <cell r="AY471">
            <v>0</v>
          </cell>
          <cell r="AZ471">
            <v>0</v>
          </cell>
          <cell r="BA471">
            <v>0</v>
          </cell>
          <cell r="BB471">
            <v>0</v>
          </cell>
          <cell r="BC471">
            <v>38856</v>
          </cell>
        </row>
        <row r="472">
          <cell r="A472">
            <v>2006</v>
          </cell>
          <cell r="B472">
            <v>4</v>
          </cell>
          <cell r="C472">
            <v>144</v>
          </cell>
          <cell r="D472">
            <v>17</v>
          </cell>
          <cell r="E472">
            <v>792030</v>
          </cell>
          <cell r="F472">
            <v>0</v>
          </cell>
          <cell r="G472" t="str">
            <v>Затраты по ШПЗ (неосновные)</v>
          </cell>
          <cell r="H472">
            <v>2030</v>
          </cell>
          <cell r="I472">
            <v>7920</v>
          </cell>
          <cell r="J472">
            <v>0.04</v>
          </cell>
          <cell r="K472">
            <v>1</v>
          </cell>
          <cell r="L472">
            <v>0</v>
          </cell>
          <cell r="M472">
            <v>0</v>
          </cell>
          <cell r="N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32</v>
          </cell>
          <cell r="V472">
            <v>0</v>
          </cell>
          <cell r="W472">
            <v>0</v>
          </cell>
          <cell r="AA472">
            <v>0</v>
          </cell>
          <cell r="AB472">
            <v>0</v>
          </cell>
          <cell r="AC472">
            <v>0</v>
          </cell>
          <cell r="AD472">
            <v>32</v>
          </cell>
          <cell r="AE472">
            <v>507000</v>
          </cell>
          <cell r="AF472">
            <v>0</v>
          </cell>
          <cell r="AI472">
            <v>2312</v>
          </cell>
          <cell r="AK472">
            <v>0</v>
          </cell>
          <cell r="AM472">
            <v>290</v>
          </cell>
          <cell r="AN472">
            <v>1</v>
          </cell>
          <cell r="AO472">
            <v>393216</v>
          </cell>
          <cell r="AQ472">
            <v>0</v>
          </cell>
          <cell r="AR472">
            <v>0</v>
          </cell>
          <cell r="AS472" t="str">
            <v>Ы</v>
          </cell>
          <cell r="AT472" t="str">
            <v>Ы</v>
          </cell>
          <cell r="AU472">
            <v>0</v>
          </cell>
          <cell r="AV472">
            <v>0</v>
          </cell>
          <cell r="AW472">
            <v>23</v>
          </cell>
          <cell r="AX472">
            <v>1</v>
          </cell>
          <cell r="AY472">
            <v>0</v>
          </cell>
          <cell r="AZ472">
            <v>0</v>
          </cell>
          <cell r="BA472">
            <v>0</v>
          </cell>
          <cell r="BB472">
            <v>0</v>
          </cell>
          <cell r="BC472">
            <v>38856</v>
          </cell>
        </row>
        <row r="473">
          <cell r="A473">
            <v>2006</v>
          </cell>
          <cell r="B473">
            <v>4</v>
          </cell>
          <cell r="C473">
            <v>145</v>
          </cell>
          <cell r="D473">
            <v>17</v>
          </cell>
          <cell r="E473">
            <v>792030</v>
          </cell>
          <cell r="F473">
            <v>0</v>
          </cell>
          <cell r="G473" t="str">
            <v>Затраты по ШПЗ (неосновные)</v>
          </cell>
          <cell r="H473">
            <v>2030</v>
          </cell>
          <cell r="I473">
            <v>7920</v>
          </cell>
          <cell r="J473">
            <v>508.16</v>
          </cell>
          <cell r="K473">
            <v>1</v>
          </cell>
          <cell r="L473">
            <v>0</v>
          </cell>
          <cell r="M473">
            <v>0</v>
          </cell>
          <cell r="N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32</v>
          </cell>
          <cell r="V473">
            <v>0</v>
          </cell>
          <cell r="W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32</v>
          </cell>
          <cell r="AE473">
            <v>510100</v>
          </cell>
          <cell r="AF473">
            <v>0</v>
          </cell>
          <cell r="AI473">
            <v>2312</v>
          </cell>
          <cell r="AK473">
            <v>0</v>
          </cell>
          <cell r="AM473">
            <v>291</v>
          </cell>
          <cell r="AN473">
            <v>1</v>
          </cell>
          <cell r="AO473">
            <v>393216</v>
          </cell>
          <cell r="AQ473">
            <v>0</v>
          </cell>
          <cell r="AR473">
            <v>0</v>
          </cell>
          <cell r="AS473" t="str">
            <v>Ы</v>
          </cell>
          <cell r="AT473" t="str">
            <v>Ы</v>
          </cell>
          <cell r="AU473">
            <v>0</v>
          </cell>
          <cell r="AV473">
            <v>0</v>
          </cell>
          <cell r="AW473">
            <v>23</v>
          </cell>
          <cell r="AX473">
            <v>1</v>
          </cell>
          <cell r="AY473">
            <v>0</v>
          </cell>
          <cell r="AZ473">
            <v>0</v>
          </cell>
          <cell r="BA473">
            <v>0</v>
          </cell>
          <cell r="BB473">
            <v>0</v>
          </cell>
          <cell r="BC473">
            <v>38856</v>
          </cell>
        </row>
        <row r="474">
          <cell r="A474">
            <v>2006</v>
          </cell>
          <cell r="B474">
            <v>4</v>
          </cell>
          <cell r="C474">
            <v>146</v>
          </cell>
          <cell r="D474">
            <v>17</v>
          </cell>
          <cell r="E474">
            <v>792030</v>
          </cell>
          <cell r="F474">
            <v>0</v>
          </cell>
          <cell r="G474" t="str">
            <v>Затраты по ШПЗ (неосновные)</v>
          </cell>
          <cell r="H474">
            <v>2030</v>
          </cell>
          <cell r="I474">
            <v>7920</v>
          </cell>
          <cell r="J474">
            <v>0.39</v>
          </cell>
          <cell r="K474">
            <v>1</v>
          </cell>
          <cell r="L474">
            <v>0</v>
          </cell>
          <cell r="M474">
            <v>0</v>
          </cell>
          <cell r="N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32</v>
          </cell>
          <cell r="V474">
            <v>0</v>
          </cell>
          <cell r="W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32</v>
          </cell>
          <cell r="AE474">
            <v>510400</v>
          </cell>
          <cell r="AF474">
            <v>0</v>
          </cell>
          <cell r="AI474">
            <v>2312</v>
          </cell>
          <cell r="AK474">
            <v>0</v>
          </cell>
          <cell r="AM474">
            <v>292</v>
          </cell>
          <cell r="AN474">
            <v>1</v>
          </cell>
          <cell r="AO474">
            <v>393216</v>
          </cell>
          <cell r="AQ474">
            <v>0</v>
          </cell>
          <cell r="AR474">
            <v>0</v>
          </cell>
          <cell r="AS474" t="str">
            <v>Ы</v>
          </cell>
          <cell r="AT474" t="str">
            <v>Ы</v>
          </cell>
          <cell r="AU474">
            <v>0</v>
          </cell>
          <cell r="AV474">
            <v>0</v>
          </cell>
          <cell r="AW474">
            <v>23</v>
          </cell>
          <cell r="AX474">
            <v>1</v>
          </cell>
          <cell r="AY474">
            <v>0</v>
          </cell>
          <cell r="AZ474">
            <v>0</v>
          </cell>
          <cell r="BA474">
            <v>0</v>
          </cell>
          <cell r="BB474">
            <v>0</v>
          </cell>
          <cell r="BC474">
            <v>38856</v>
          </cell>
        </row>
        <row r="475">
          <cell r="A475">
            <v>2006</v>
          </cell>
          <cell r="B475">
            <v>4</v>
          </cell>
          <cell r="C475">
            <v>147</v>
          </cell>
          <cell r="D475">
            <v>17</v>
          </cell>
          <cell r="E475">
            <v>792030</v>
          </cell>
          <cell r="F475">
            <v>0</v>
          </cell>
          <cell r="G475" t="str">
            <v>Затраты по ШПЗ (неосновные)</v>
          </cell>
          <cell r="H475">
            <v>2030</v>
          </cell>
          <cell r="I475">
            <v>7920</v>
          </cell>
          <cell r="J475">
            <v>536.4</v>
          </cell>
          <cell r="K475">
            <v>1</v>
          </cell>
          <cell r="L475">
            <v>0</v>
          </cell>
          <cell r="M475">
            <v>0</v>
          </cell>
          <cell r="N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32</v>
          </cell>
          <cell r="V475">
            <v>0</v>
          </cell>
          <cell r="W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32</v>
          </cell>
          <cell r="AE475">
            <v>510600</v>
          </cell>
          <cell r="AF475">
            <v>0</v>
          </cell>
          <cell r="AI475">
            <v>2312</v>
          </cell>
          <cell r="AK475">
            <v>0</v>
          </cell>
          <cell r="AM475">
            <v>293</v>
          </cell>
          <cell r="AN475">
            <v>1</v>
          </cell>
          <cell r="AO475">
            <v>393216</v>
          </cell>
          <cell r="AQ475">
            <v>0</v>
          </cell>
          <cell r="AR475">
            <v>0</v>
          </cell>
          <cell r="AS475" t="str">
            <v>Ы</v>
          </cell>
          <cell r="AT475" t="str">
            <v>Ы</v>
          </cell>
          <cell r="AU475">
            <v>0</v>
          </cell>
          <cell r="AV475">
            <v>0</v>
          </cell>
          <cell r="AW475">
            <v>23</v>
          </cell>
          <cell r="AX475">
            <v>1</v>
          </cell>
          <cell r="AY475">
            <v>0</v>
          </cell>
          <cell r="AZ475">
            <v>0</v>
          </cell>
          <cell r="BA475">
            <v>0</v>
          </cell>
          <cell r="BB475">
            <v>0</v>
          </cell>
          <cell r="BC475">
            <v>38856</v>
          </cell>
        </row>
        <row r="476">
          <cell r="A476">
            <v>2006</v>
          </cell>
          <cell r="B476">
            <v>4</v>
          </cell>
          <cell r="C476">
            <v>202</v>
          </cell>
          <cell r="D476">
            <v>17</v>
          </cell>
          <cell r="E476">
            <v>792030</v>
          </cell>
          <cell r="F476">
            <v>0</v>
          </cell>
          <cell r="G476" t="str">
            <v>Затраты по ШПЗ (неосновные)</v>
          </cell>
          <cell r="H476">
            <v>2030</v>
          </cell>
          <cell r="I476">
            <v>7920</v>
          </cell>
          <cell r="J476">
            <v>36010</v>
          </cell>
          <cell r="K476">
            <v>1</v>
          </cell>
          <cell r="L476">
            <v>0</v>
          </cell>
          <cell r="M476">
            <v>0</v>
          </cell>
          <cell r="N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37</v>
          </cell>
          <cell r="V476">
            <v>0</v>
          </cell>
          <cell r="W476">
            <v>0</v>
          </cell>
          <cell r="AA476">
            <v>0</v>
          </cell>
          <cell r="AB476">
            <v>0</v>
          </cell>
          <cell r="AC476">
            <v>0</v>
          </cell>
          <cell r="AD476">
            <v>37</v>
          </cell>
          <cell r="AE476">
            <v>220000</v>
          </cell>
          <cell r="AF476">
            <v>0</v>
          </cell>
          <cell r="AI476">
            <v>2312</v>
          </cell>
          <cell r="AK476">
            <v>0</v>
          </cell>
          <cell r="AM476">
            <v>348</v>
          </cell>
          <cell r="AN476">
            <v>1</v>
          </cell>
          <cell r="AO476">
            <v>393216</v>
          </cell>
          <cell r="AQ476">
            <v>0</v>
          </cell>
          <cell r="AR476">
            <v>0</v>
          </cell>
          <cell r="AS476" t="str">
            <v>Ы</v>
          </cell>
          <cell r="AT476" t="str">
            <v>Ы</v>
          </cell>
          <cell r="AU476">
            <v>0</v>
          </cell>
          <cell r="AV476">
            <v>0</v>
          </cell>
          <cell r="AW476">
            <v>23</v>
          </cell>
          <cell r="AX476">
            <v>1</v>
          </cell>
          <cell r="AY476">
            <v>0</v>
          </cell>
          <cell r="AZ476">
            <v>0</v>
          </cell>
          <cell r="BA476">
            <v>0</v>
          </cell>
          <cell r="BB476">
            <v>0</v>
          </cell>
          <cell r="BC476">
            <v>38856</v>
          </cell>
        </row>
        <row r="477">
          <cell r="A477">
            <v>2006</v>
          </cell>
          <cell r="B477">
            <v>4</v>
          </cell>
          <cell r="C477">
            <v>203</v>
          </cell>
          <cell r="D477">
            <v>17</v>
          </cell>
          <cell r="E477">
            <v>792030</v>
          </cell>
          <cell r="F477">
            <v>0</v>
          </cell>
          <cell r="G477" t="str">
            <v>Затраты по ШПЗ (неосновные)</v>
          </cell>
          <cell r="H477">
            <v>2030</v>
          </cell>
          <cell r="I477">
            <v>7920</v>
          </cell>
          <cell r="J477">
            <v>14832.57</v>
          </cell>
          <cell r="K477">
            <v>1</v>
          </cell>
          <cell r="L477">
            <v>0</v>
          </cell>
          <cell r="M477">
            <v>0</v>
          </cell>
          <cell r="N477">
            <v>0</v>
          </cell>
          <cell r="R477">
            <v>0</v>
          </cell>
          <cell r="S477">
            <v>0</v>
          </cell>
          <cell r="T477">
            <v>0</v>
          </cell>
          <cell r="U477">
            <v>37</v>
          </cell>
          <cell r="V477">
            <v>0</v>
          </cell>
          <cell r="W477">
            <v>0</v>
          </cell>
          <cell r="AA477">
            <v>0</v>
          </cell>
          <cell r="AB477">
            <v>0</v>
          </cell>
          <cell r="AC477">
            <v>0</v>
          </cell>
          <cell r="AD477">
            <v>37</v>
          </cell>
          <cell r="AE477">
            <v>230000</v>
          </cell>
          <cell r="AF477">
            <v>0</v>
          </cell>
          <cell r="AI477">
            <v>2312</v>
          </cell>
          <cell r="AK477">
            <v>0</v>
          </cell>
          <cell r="AM477">
            <v>349</v>
          </cell>
          <cell r="AN477">
            <v>1</v>
          </cell>
          <cell r="AO477">
            <v>393216</v>
          </cell>
          <cell r="AQ477">
            <v>0</v>
          </cell>
          <cell r="AR477">
            <v>0</v>
          </cell>
          <cell r="AS477" t="str">
            <v>Ы</v>
          </cell>
          <cell r="AT477" t="str">
            <v>Ы</v>
          </cell>
          <cell r="AU477">
            <v>0</v>
          </cell>
          <cell r="AV477">
            <v>0</v>
          </cell>
          <cell r="AW477">
            <v>23</v>
          </cell>
          <cell r="AX477">
            <v>1</v>
          </cell>
          <cell r="AY477">
            <v>0</v>
          </cell>
          <cell r="AZ477">
            <v>0</v>
          </cell>
          <cell r="BA477">
            <v>0</v>
          </cell>
          <cell r="BB477">
            <v>0</v>
          </cell>
          <cell r="BC477">
            <v>38856</v>
          </cell>
        </row>
        <row r="478">
          <cell r="A478">
            <v>2006</v>
          </cell>
          <cell r="B478">
            <v>4</v>
          </cell>
          <cell r="C478">
            <v>204</v>
          </cell>
          <cell r="D478">
            <v>17</v>
          </cell>
          <cell r="E478">
            <v>792030</v>
          </cell>
          <cell r="F478">
            <v>0</v>
          </cell>
          <cell r="G478" t="str">
            <v>Затраты по ШПЗ (неосновные)</v>
          </cell>
          <cell r="H478">
            <v>2030</v>
          </cell>
          <cell r="I478">
            <v>7920</v>
          </cell>
          <cell r="J478">
            <v>1388800</v>
          </cell>
          <cell r="K478">
            <v>1</v>
          </cell>
          <cell r="L478">
            <v>0</v>
          </cell>
          <cell r="M478">
            <v>0</v>
          </cell>
          <cell r="N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37</v>
          </cell>
          <cell r="V478">
            <v>0</v>
          </cell>
          <cell r="W478">
            <v>0</v>
          </cell>
          <cell r="AA478">
            <v>0</v>
          </cell>
          <cell r="AB478">
            <v>0</v>
          </cell>
          <cell r="AC478">
            <v>0</v>
          </cell>
          <cell r="AD478">
            <v>37</v>
          </cell>
          <cell r="AE478">
            <v>240000</v>
          </cell>
          <cell r="AF478">
            <v>0</v>
          </cell>
          <cell r="AI478">
            <v>2312</v>
          </cell>
          <cell r="AK478">
            <v>0</v>
          </cell>
          <cell r="AM478">
            <v>350</v>
          </cell>
          <cell r="AN478">
            <v>1</v>
          </cell>
          <cell r="AO478">
            <v>393216</v>
          </cell>
          <cell r="AQ478">
            <v>0</v>
          </cell>
          <cell r="AR478">
            <v>0</v>
          </cell>
          <cell r="AS478" t="str">
            <v>Ы</v>
          </cell>
          <cell r="AT478" t="str">
            <v>Ы</v>
          </cell>
          <cell r="AU478">
            <v>0</v>
          </cell>
          <cell r="AV478">
            <v>0</v>
          </cell>
          <cell r="AW478">
            <v>23</v>
          </cell>
          <cell r="AX478">
            <v>1</v>
          </cell>
          <cell r="AY478">
            <v>0</v>
          </cell>
          <cell r="AZ478">
            <v>0</v>
          </cell>
          <cell r="BA478">
            <v>0</v>
          </cell>
          <cell r="BB478">
            <v>0</v>
          </cell>
          <cell r="BC478">
            <v>38856</v>
          </cell>
        </row>
        <row r="479">
          <cell r="A479">
            <v>2006</v>
          </cell>
          <cell r="B479">
            <v>4</v>
          </cell>
          <cell r="C479">
            <v>205</v>
          </cell>
          <cell r="D479">
            <v>17</v>
          </cell>
          <cell r="E479">
            <v>792030</v>
          </cell>
          <cell r="F479">
            <v>0</v>
          </cell>
          <cell r="G479" t="str">
            <v>Затраты по ШПЗ (неосновные)</v>
          </cell>
          <cell r="H479">
            <v>2030</v>
          </cell>
          <cell r="I479">
            <v>7920</v>
          </cell>
          <cell r="J479">
            <v>5204</v>
          </cell>
          <cell r="K479">
            <v>1</v>
          </cell>
          <cell r="L479">
            <v>0</v>
          </cell>
          <cell r="M479">
            <v>0</v>
          </cell>
          <cell r="N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37</v>
          </cell>
          <cell r="V479">
            <v>0</v>
          </cell>
          <cell r="W479">
            <v>0</v>
          </cell>
          <cell r="AA479">
            <v>0</v>
          </cell>
          <cell r="AB479">
            <v>0</v>
          </cell>
          <cell r="AC479">
            <v>0</v>
          </cell>
          <cell r="AD479">
            <v>37</v>
          </cell>
          <cell r="AE479">
            <v>270000</v>
          </cell>
          <cell r="AF479">
            <v>0</v>
          </cell>
          <cell r="AI479">
            <v>2312</v>
          </cell>
          <cell r="AK479">
            <v>0</v>
          </cell>
          <cell r="AM479">
            <v>351</v>
          </cell>
          <cell r="AN479">
            <v>1</v>
          </cell>
          <cell r="AO479">
            <v>393216</v>
          </cell>
          <cell r="AQ479">
            <v>0</v>
          </cell>
          <cell r="AR479">
            <v>0</v>
          </cell>
          <cell r="AS479" t="str">
            <v>Ы</v>
          </cell>
          <cell r="AT479" t="str">
            <v>Ы</v>
          </cell>
          <cell r="AU479">
            <v>0</v>
          </cell>
          <cell r="AV479">
            <v>0</v>
          </cell>
          <cell r="AW479">
            <v>23</v>
          </cell>
          <cell r="AX479">
            <v>1</v>
          </cell>
          <cell r="AY479">
            <v>0</v>
          </cell>
          <cell r="AZ479">
            <v>0</v>
          </cell>
          <cell r="BA479">
            <v>0</v>
          </cell>
          <cell r="BB479">
            <v>0</v>
          </cell>
          <cell r="BC479">
            <v>38856</v>
          </cell>
        </row>
        <row r="480">
          <cell r="A480">
            <v>2006</v>
          </cell>
          <cell r="B480">
            <v>4</v>
          </cell>
          <cell r="C480">
            <v>206</v>
          </cell>
          <cell r="D480">
            <v>17</v>
          </cell>
          <cell r="E480">
            <v>792030</v>
          </cell>
          <cell r="F480">
            <v>0</v>
          </cell>
          <cell r="G480" t="str">
            <v>Затраты по ШПЗ (неосновные)</v>
          </cell>
          <cell r="H480">
            <v>2030</v>
          </cell>
          <cell r="I480">
            <v>7920</v>
          </cell>
          <cell r="J480">
            <v>929.08</v>
          </cell>
          <cell r="K480">
            <v>1</v>
          </cell>
          <cell r="L480">
            <v>0</v>
          </cell>
          <cell r="M480">
            <v>0</v>
          </cell>
          <cell r="N480">
            <v>0</v>
          </cell>
          <cell r="R480">
            <v>0</v>
          </cell>
          <cell r="S480">
            <v>0</v>
          </cell>
          <cell r="T480">
            <v>0</v>
          </cell>
          <cell r="U480">
            <v>37</v>
          </cell>
          <cell r="V480">
            <v>0</v>
          </cell>
          <cell r="W480">
            <v>0</v>
          </cell>
          <cell r="AA480">
            <v>0</v>
          </cell>
          <cell r="AB480">
            <v>0</v>
          </cell>
          <cell r="AC480">
            <v>0</v>
          </cell>
          <cell r="AD480">
            <v>37</v>
          </cell>
          <cell r="AE480">
            <v>280000</v>
          </cell>
          <cell r="AF480">
            <v>0</v>
          </cell>
          <cell r="AI480">
            <v>2312</v>
          </cell>
          <cell r="AK480">
            <v>0</v>
          </cell>
          <cell r="AM480">
            <v>352</v>
          </cell>
          <cell r="AN480">
            <v>1</v>
          </cell>
          <cell r="AO480">
            <v>393216</v>
          </cell>
          <cell r="AQ480">
            <v>0</v>
          </cell>
          <cell r="AR480">
            <v>0</v>
          </cell>
          <cell r="AS480" t="str">
            <v>Ы</v>
          </cell>
          <cell r="AT480" t="str">
            <v>Ы</v>
          </cell>
          <cell r="AU480">
            <v>0</v>
          </cell>
          <cell r="AV480">
            <v>0</v>
          </cell>
          <cell r="AW480">
            <v>23</v>
          </cell>
          <cell r="AX480">
            <v>1</v>
          </cell>
          <cell r="AY480">
            <v>0</v>
          </cell>
          <cell r="AZ480">
            <v>0</v>
          </cell>
          <cell r="BA480">
            <v>0</v>
          </cell>
          <cell r="BB480">
            <v>0</v>
          </cell>
          <cell r="BC480">
            <v>38856</v>
          </cell>
        </row>
        <row r="481">
          <cell r="A481">
            <v>2006</v>
          </cell>
          <cell r="B481">
            <v>4</v>
          </cell>
          <cell r="C481">
            <v>207</v>
          </cell>
          <cell r="D481">
            <v>17</v>
          </cell>
          <cell r="E481">
            <v>792030</v>
          </cell>
          <cell r="F481">
            <v>0</v>
          </cell>
          <cell r="G481" t="str">
            <v>Затраты по ШПЗ (неосновные)</v>
          </cell>
          <cell r="H481">
            <v>2030</v>
          </cell>
          <cell r="I481">
            <v>7920</v>
          </cell>
          <cell r="J481">
            <v>5117.25</v>
          </cell>
          <cell r="K481">
            <v>1</v>
          </cell>
          <cell r="L481">
            <v>0</v>
          </cell>
          <cell r="M481">
            <v>0</v>
          </cell>
          <cell r="N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37</v>
          </cell>
          <cell r="V481">
            <v>0</v>
          </cell>
          <cell r="W481">
            <v>0</v>
          </cell>
          <cell r="AA481">
            <v>0</v>
          </cell>
          <cell r="AB481">
            <v>0</v>
          </cell>
          <cell r="AC481">
            <v>0</v>
          </cell>
          <cell r="AD481">
            <v>37</v>
          </cell>
          <cell r="AE481">
            <v>280100</v>
          </cell>
          <cell r="AF481">
            <v>0</v>
          </cell>
          <cell r="AI481">
            <v>2312</v>
          </cell>
          <cell r="AK481">
            <v>0</v>
          </cell>
          <cell r="AM481">
            <v>353</v>
          </cell>
          <cell r="AN481">
            <v>1</v>
          </cell>
          <cell r="AO481">
            <v>393216</v>
          </cell>
          <cell r="AQ481">
            <v>0</v>
          </cell>
          <cell r="AR481">
            <v>0</v>
          </cell>
          <cell r="AS481" t="str">
            <v>Ы</v>
          </cell>
          <cell r="AT481" t="str">
            <v>Ы</v>
          </cell>
          <cell r="AU481">
            <v>0</v>
          </cell>
          <cell r="AV481">
            <v>0</v>
          </cell>
          <cell r="AW481">
            <v>23</v>
          </cell>
          <cell r="AX481">
            <v>1</v>
          </cell>
          <cell r="AY481">
            <v>0</v>
          </cell>
          <cell r="AZ481">
            <v>0</v>
          </cell>
          <cell r="BA481">
            <v>0</v>
          </cell>
          <cell r="BB481">
            <v>0</v>
          </cell>
          <cell r="BC481">
            <v>38856</v>
          </cell>
        </row>
        <row r="482">
          <cell r="A482">
            <v>2006</v>
          </cell>
          <cell r="B482">
            <v>4</v>
          </cell>
          <cell r="C482">
            <v>208</v>
          </cell>
          <cell r="D482">
            <v>17</v>
          </cell>
          <cell r="E482">
            <v>792030</v>
          </cell>
          <cell r="F482">
            <v>0</v>
          </cell>
          <cell r="G482" t="str">
            <v>Затраты по ШПЗ (неосновные)</v>
          </cell>
          <cell r="H482">
            <v>2030</v>
          </cell>
          <cell r="I482">
            <v>7920</v>
          </cell>
          <cell r="J482">
            <v>3386</v>
          </cell>
          <cell r="K482">
            <v>1</v>
          </cell>
          <cell r="L482">
            <v>0</v>
          </cell>
          <cell r="M482">
            <v>0</v>
          </cell>
          <cell r="N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37</v>
          </cell>
          <cell r="V482">
            <v>0</v>
          </cell>
          <cell r="W482">
            <v>0</v>
          </cell>
          <cell r="AA482">
            <v>0</v>
          </cell>
          <cell r="AB482">
            <v>0</v>
          </cell>
          <cell r="AC482">
            <v>0</v>
          </cell>
          <cell r="AD482">
            <v>37</v>
          </cell>
          <cell r="AE482">
            <v>280400</v>
          </cell>
          <cell r="AF482">
            <v>0</v>
          </cell>
          <cell r="AI482">
            <v>2312</v>
          </cell>
          <cell r="AK482">
            <v>0</v>
          </cell>
          <cell r="AM482">
            <v>354</v>
          </cell>
          <cell r="AN482">
            <v>1</v>
          </cell>
          <cell r="AO482">
            <v>393216</v>
          </cell>
          <cell r="AQ482">
            <v>0</v>
          </cell>
          <cell r="AR482">
            <v>0</v>
          </cell>
          <cell r="AS482" t="str">
            <v>Ы</v>
          </cell>
          <cell r="AT482" t="str">
            <v>Ы</v>
          </cell>
          <cell r="AU482">
            <v>0</v>
          </cell>
          <cell r="AV482">
            <v>0</v>
          </cell>
          <cell r="AW482">
            <v>23</v>
          </cell>
          <cell r="AX482">
            <v>1</v>
          </cell>
          <cell r="AY482">
            <v>0</v>
          </cell>
          <cell r="AZ482">
            <v>0</v>
          </cell>
          <cell r="BA482">
            <v>0</v>
          </cell>
          <cell r="BB482">
            <v>0</v>
          </cell>
          <cell r="BC482">
            <v>38856</v>
          </cell>
        </row>
        <row r="483">
          <cell r="A483">
            <v>2006</v>
          </cell>
          <cell r="B483">
            <v>4</v>
          </cell>
          <cell r="C483">
            <v>209</v>
          </cell>
          <cell r="D483">
            <v>17</v>
          </cell>
          <cell r="E483">
            <v>792030</v>
          </cell>
          <cell r="F483">
            <v>0</v>
          </cell>
          <cell r="G483" t="str">
            <v>Затраты по ШПЗ (неосновные)</v>
          </cell>
          <cell r="H483">
            <v>2030</v>
          </cell>
          <cell r="I483">
            <v>7920</v>
          </cell>
          <cell r="J483">
            <v>42041.279999999999</v>
          </cell>
          <cell r="K483">
            <v>1</v>
          </cell>
          <cell r="L483">
            <v>0</v>
          </cell>
          <cell r="M483">
            <v>0</v>
          </cell>
          <cell r="N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37</v>
          </cell>
          <cell r="V483">
            <v>0</v>
          </cell>
          <cell r="W483">
            <v>0</v>
          </cell>
          <cell r="AA483">
            <v>0</v>
          </cell>
          <cell r="AB483">
            <v>0</v>
          </cell>
          <cell r="AC483">
            <v>0</v>
          </cell>
          <cell r="AD483">
            <v>37</v>
          </cell>
          <cell r="AE483">
            <v>311000</v>
          </cell>
          <cell r="AF483">
            <v>0</v>
          </cell>
          <cell r="AI483">
            <v>2312</v>
          </cell>
          <cell r="AK483">
            <v>0</v>
          </cell>
          <cell r="AM483">
            <v>355</v>
          </cell>
          <cell r="AN483">
            <v>1</v>
          </cell>
          <cell r="AO483">
            <v>393216</v>
          </cell>
          <cell r="AQ483">
            <v>0</v>
          </cell>
          <cell r="AR483">
            <v>0</v>
          </cell>
          <cell r="AS483" t="str">
            <v>Ы</v>
          </cell>
          <cell r="AT483" t="str">
            <v>Ы</v>
          </cell>
          <cell r="AU483">
            <v>0</v>
          </cell>
          <cell r="AV483">
            <v>0</v>
          </cell>
          <cell r="AW483">
            <v>23</v>
          </cell>
          <cell r="AX483">
            <v>1</v>
          </cell>
          <cell r="AY483">
            <v>0</v>
          </cell>
          <cell r="AZ483">
            <v>0</v>
          </cell>
          <cell r="BA483">
            <v>0</v>
          </cell>
          <cell r="BB483">
            <v>0</v>
          </cell>
          <cell r="BC483">
            <v>38856</v>
          </cell>
        </row>
        <row r="484">
          <cell r="A484">
            <v>2006</v>
          </cell>
          <cell r="B484">
            <v>4</v>
          </cell>
          <cell r="C484">
            <v>210</v>
          </cell>
          <cell r="D484">
            <v>17</v>
          </cell>
          <cell r="E484">
            <v>792030</v>
          </cell>
          <cell r="F484">
            <v>0</v>
          </cell>
          <cell r="G484" t="str">
            <v>Затраты по ШПЗ (неосновные)</v>
          </cell>
          <cell r="H484">
            <v>2030</v>
          </cell>
          <cell r="I484">
            <v>7920</v>
          </cell>
          <cell r="J484">
            <v>290159.67</v>
          </cell>
          <cell r="K484">
            <v>1</v>
          </cell>
          <cell r="L484">
            <v>0</v>
          </cell>
          <cell r="M484">
            <v>0</v>
          </cell>
          <cell r="N484">
            <v>0</v>
          </cell>
          <cell r="R484">
            <v>0</v>
          </cell>
          <cell r="S484">
            <v>0</v>
          </cell>
          <cell r="T484">
            <v>0</v>
          </cell>
          <cell r="U484">
            <v>37</v>
          </cell>
          <cell r="V484">
            <v>0</v>
          </cell>
          <cell r="W484">
            <v>0</v>
          </cell>
          <cell r="AA484">
            <v>0</v>
          </cell>
          <cell r="AB484">
            <v>0</v>
          </cell>
          <cell r="AC484">
            <v>0</v>
          </cell>
          <cell r="AD484">
            <v>37</v>
          </cell>
          <cell r="AE484">
            <v>312000</v>
          </cell>
          <cell r="AF484">
            <v>0</v>
          </cell>
          <cell r="AI484">
            <v>2312</v>
          </cell>
          <cell r="AK484">
            <v>0</v>
          </cell>
          <cell r="AM484">
            <v>356</v>
          </cell>
          <cell r="AN484">
            <v>1</v>
          </cell>
          <cell r="AO484">
            <v>393216</v>
          </cell>
          <cell r="AQ484">
            <v>0</v>
          </cell>
          <cell r="AR484">
            <v>0</v>
          </cell>
          <cell r="AS484" t="str">
            <v>Ы</v>
          </cell>
          <cell r="AT484" t="str">
            <v>Ы</v>
          </cell>
          <cell r="AU484">
            <v>0</v>
          </cell>
          <cell r="AV484">
            <v>0</v>
          </cell>
          <cell r="AW484">
            <v>23</v>
          </cell>
          <cell r="AX484">
            <v>1</v>
          </cell>
          <cell r="AY484">
            <v>0</v>
          </cell>
          <cell r="AZ484">
            <v>0</v>
          </cell>
          <cell r="BA484">
            <v>0</v>
          </cell>
          <cell r="BB484">
            <v>0</v>
          </cell>
          <cell r="BC484">
            <v>38856</v>
          </cell>
        </row>
        <row r="485">
          <cell r="A485">
            <v>2006</v>
          </cell>
          <cell r="B485">
            <v>4</v>
          </cell>
          <cell r="C485">
            <v>211</v>
          </cell>
          <cell r="D485">
            <v>17</v>
          </cell>
          <cell r="E485">
            <v>792030</v>
          </cell>
          <cell r="F485">
            <v>0</v>
          </cell>
          <cell r="G485" t="str">
            <v>Затраты по ШПЗ (неосновные)</v>
          </cell>
          <cell r="H485">
            <v>2030</v>
          </cell>
          <cell r="I485">
            <v>7920</v>
          </cell>
          <cell r="J485">
            <v>15958.09</v>
          </cell>
          <cell r="K485">
            <v>1</v>
          </cell>
          <cell r="L485">
            <v>0</v>
          </cell>
          <cell r="M485">
            <v>0</v>
          </cell>
          <cell r="N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37</v>
          </cell>
          <cell r="V485">
            <v>0</v>
          </cell>
          <cell r="W485">
            <v>0</v>
          </cell>
          <cell r="AA485">
            <v>0</v>
          </cell>
          <cell r="AB485">
            <v>0</v>
          </cell>
          <cell r="AC485">
            <v>0</v>
          </cell>
          <cell r="AD485">
            <v>37</v>
          </cell>
          <cell r="AE485">
            <v>313000</v>
          </cell>
          <cell r="AF485">
            <v>0</v>
          </cell>
          <cell r="AI485">
            <v>2312</v>
          </cell>
          <cell r="AK485">
            <v>0</v>
          </cell>
          <cell r="AM485">
            <v>357</v>
          </cell>
          <cell r="AN485">
            <v>1</v>
          </cell>
          <cell r="AO485">
            <v>393216</v>
          </cell>
          <cell r="AQ485">
            <v>0</v>
          </cell>
          <cell r="AR485">
            <v>0</v>
          </cell>
          <cell r="AS485" t="str">
            <v>Ы</v>
          </cell>
          <cell r="AT485" t="str">
            <v>Ы</v>
          </cell>
          <cell r="AU485">
            <v>0</v>
          </cell>
          <cell r="AV485">
            <v>0</v>
          </cell>
          <cell r="AW485">
            <v>23</v>
          </cell>
          <cell r="AX485">
            <v>1</v>
          </cell>
          <cell r="AY485">
            <v>0</v>
          </cell>
          <cell r="AZ485">
            <v>0</v>
          </cell>
          <cell r="BA485">
            <v>0</v>
          </cell>
          <cell r="BB485">
            <v>0</v>
          </cell>
          <cell r="BC485">
            <v>38856</v>
          </cell>
        </row>
        <row r="486">
          <cell r="A486">
            <v>2006</v>
          </cell>
          <cell r="B486">
            <v>4</v>
          </cell>
          <cell r="C486">
            <v>212</v>
          </cell>
          <cell r="D486">
            <v>17</v>
          </cell>
          <cell r="E486">
            <v>792030</v>
          </cell>
          <cell r="F486">
            <v>0</v>
          </cell>
          <cell r="G486" t="str">
            <v>Затраты по ШПЗ (неосновные)</v>
          </cell>
          <cell r="H486">
            <v>2030</v>
          </cell>
          <cell r="I486">
            <v>7920</v>
          </cell>
          <cell r="J486">
            <v>28984.18</v>
          </cell>
          <cell r="K486">
            <v>1</v>
          </cell>
          <cell r="L486">
            <v>0</v>
          </cell>
          <cell r="M486">
            <v>0</v>
          </cell>
          <cell r="N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37</v>
          </cell>
          <cell r="V486">
            <v>0</v>
          </cell>
          <cell r="W486">
            <v>0</v>
          </cell>
          <cell r="AA486">
            <v>0</v>
          </cell>
          <cell r="AB486">
            <v>0</v>
          </cell>
          <cell r="AC486">
            <v>0</v>
          </cell>
          <cell r="AD486">
            <v>37</v>
          </cell>
          <cell r="AE486">
            <v>314000</v>
          </cell>
          <cell r="AF486">
            <v>0</v>
          </cell>
          <cell r="AI486">
            <v>2312</v>
          </cell>
          <cell r="AK486">
            <v>0</v>
          </cell>
          <cell r="AM486">
            <v>358</v>
          </cell>
          <cell r="AN486">
            <v>1</v>
          </cell>
          <cell r="AO486">
            <v>393216</v>
          </cell>
          <cell r="AQ486">
            <v>0</v>
          </cell>
          <cell r="AR486">
            <v>0</v>
          </cell>
          <cell r="AS486" t="str">
            <v>Ы</v>
          </cell>
          <cell r="AT486" t="str">
            <v>Ы</v>
          </cell>
          <cell r="AU486">
            <v>0</v>
          </cell>
          <cell r="AV486">
            <v>0</v>
          </cell>
          <cell r="AW486">
            <v>23</v>
          </cell>
          <cell r="AX486">
            <v>1</v>
          </cell>
          <cell r="AY486">
            <v>0</v>
          </cell>
          <cell r="AZ486">
            <v>0</v>
          </cell>
          <cell r="BA486">
            <v>0</v>
          </cell>
          <cell r="BB486">
            <v>0</v>
          </cell>
          <cell r="BC486">
            <v>38856</v>
          </cell>
        </row>
        <row r="487">
          <cell r="A487">
            <v>2006</v>
          </cell>
          <cell r="B487">
            <v>4</v>
          </cell>
          <cell r="C487">
            <v>213</v>
          </cell>
          <cell r="D487">
            <v>17</v>
          </cell>
          <cell r="E487">
            <v>792030</v>
          </cell>
          <cell r="F487">
            <v>0</v>
          </cell>
          <cell r="G487" t="str">
            <v>Затраты по ШПЗ (неосновные)</v>
          </cell>
          <cell r="H487">
            <v>2030</v>
          </cell>
          <cell r="I487">
            <v>7920</v>
          </cell>
          <cell r="J487">
            <v>5815.21</v>
          </cell>
          <cell r="K487">
            <v>1</v>
          </cell>
          <cell r="L487">
            <v>0</v>
          </cell>
          <cell r="M487">
            <v>0</v>
          </cell>
          <cell r="N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37</v>
          </cell>
          <cell r="V487">
            <v>0</v>
          </cell>
          <cell r="W487">
            <v>0</v>
          </cell>
          <cell r="AA487">
            <v>0</v>
          </cell>
          <cell r="AB487">
            <v>0</v>
          </cell>
          <cell r="AC487">
            <v>0</v>
          </cell>
          <cell r="AD487">
            <v>37</v>
          </cell>
          <cell r="AE487">
            <v>315000</v>
          </cell>
          <cell r="AF487">
            <v>0</v>
          </cell>
          <cell r="AI487">
            <v>2312</v>
          </cell>
          <cell r="AK487">
            <v>0</v>
          </cell>
          <cell r="AM487">
            <v>359</v>
          </cell>
          <cell r="AN487">
            <v>1</v>
          </cell>
          <cell r="AO487">
            <v>393216</v>
          </cell>
          <cell r="AQ487">
            <v>0</v>
          </cell>
          <cell r="AR487">
            <v>0</v>
          </cell>
          <cell r="AS487" t="str">
            <v>Ы</v>
          </cell>
          <cell r="AT487" t="str">
            <v>Ы</v>
          </cell>
          <cell r="AU487">
            <v>0</v>
          </cell>
          <cell r="AV487">
            <v>0</v>
          </cell>
          <cell r="AW487">
            <v>23</v>
          </cell>
          <cell r="AX487">
            <v>1</v>
          </cell>
          <cell r="AY487">
            <v>0</v>
          </cell>
          <cell r="AZ487">
            <v>0</v>
          </cell>
          <cell r="BA487">
            <v>0</v>
          </cell>
          <cell r="BB487">
            <v>0</v>
          </cell>
          <cell r="BC487">
            <v>38856</v>
          </cell>
        </row>
        <row r="488">
          <cell r="A488">
            <v>2006</v>
          </cell>
          <cell r="B488">
            <v>4</v>
          </cell>
          <cell r="C488">
            <v>214</v>
          </cell>
          <cell r="D488">
            <v>17</v>
          </cell>
          <cell r="E488">
            <v>792030</v>
          </cell>
          <cell r="F488">
            <v>0</v>
          </cell>
          <cell r="G488" t="str">
            <v>Затраты по ШПЗ (неосновные)</v>
          </cell>
          <cell r="H488">
            <v>2030</v>
          </cell>
          <cell r="I488">
            <v>7920</v>
          </cell>
          <cell r="J488">
            <v>1000</v>
          </cell>
          <cell r="K488">
            <v>1</v>
          </cell>
          <cell r="L488">
            <v>0</v>
          </cell>
          <cell r="M488">
            <v>0</v>
          </cell>
          <cell r="N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37</v>
          </cell>
          <cell r="V488">
            <v>0</v>
          </cell>
          <cell r="W488">
            <v>0</v>
          </cell>
          <cell r="AA488">
            <v>0</v>
          </cell>
          <cell r="AB488">
            <v>0</v>
          </cell>
          <cell r="AC488">
            <v>0</v>
          </cell>
          <cell r="AD488">
            <v>37</v>
          </cell>
          <cell r="AE488">
            <v>510100</v>
          </cell>
          <cell r="AF488">
            <v>0</v>
          </cell>
          <cell r="AI488">
            <v>2312</v>
          </cell>
          <cell r="AK488">
            <v>0</v>
          </cell>
          <cell r="AM488">
            <v>360</v>
          </cell>
          <cell r="AN488">
            <v>1</v>
          </cell>
          <cell r="AO488">
            <v>393216</v>
          </cell>
          <cell r="AQ488">
            <v>0</v>
          </cell>
          <cell r="AR488">
            <v>0</v>
          </cell>
          <cell r="AS488" t="str">
            <v>Ы</v>
          </cell>
          <cell r="AT488" t="str">
            <v>Ы</v>
          </cell>
          <cell r="AU488">
            <v>0</v>
          </cell>
          <cell r="AV488">
            <v>0</v>
          </cell>
          <cell r="AW488">
            <v>23</v>
          </cell>
          <cell r="AX488">
            <v>1</v>
          </cell>
          <cell r="AY488">
            <v>0</v>
          </cell>
          <cell r="AZ488">
            <v>0</v>
          </cell>
          <cell r="BA488">
            <v>0</v>
          </cell>
          <cell r="BB488">
            <v>0</v>
          </cell>
          <cell r="BC488">
            <v>38856</v>
          </cell>
        </row>
        <row r="489">
          <cell r="A489">
            <v>2006</v>
          </cell>
          <cell r="B489">
            <v>4</v>
          </cell>
          <cell r="C489">
            <v>281</v>
          </cell>
          <cell r="D489">
            <v>17</v>
          </cell>
          <cell r="E489">
            <v>792030</v>
          </cell>
          <cell r="F489">
            <v>0</v>
          </cell>
          <cell r="G489" t="str">
            <v>Затраты по ШПЗ (неосновные)</v>
          </cell>
          <cell r="H489">
            <v>2030</v>
          </cell>
          <cell r="I489">
            <v>7920</v>
          </cell>
          <cell r="J489">
            <v>1.33</v>
          </cell>
          <cell r="K489">
            <v>1</v>
          </cell>
          <cell r="L489">
            <v>0</v>
          </cell>
          <cell r="M489">
            <v>0</v>
          </cell>
          <cell r="N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35</v>
          </cell>
          <cell r="V489">
            <v>0</v>
          </cell>
          <cell r="W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35</v>
          </cell>
          <cell r="AE489">
            <v>117000</v>
          </cell>
          <cell r="AF489">
            <v>0</v>
          </cell>
          <cell r="AI489">
            <v>2312</v>
          </cell>
          <cell r="AK489">
            <v>0</v>
          </cell>
          <cell r="AM489">
            <v>427</v>
          </cell>
          <cell r="AN489">
            <v>1</v>
          </cell>
          <cell r="AO489">
            <v>393216</v>
          </cell>
          <cell r="AQ489">
            <v>0</v>
          </cell>
          <cell r="AR489">
            <v>0</v>
          </cell>
          <cell r="AS489" t="str">
            <v>Ы</v>
          </cell>
          <cell r="AT489" t="str">
            <v>Ы</v>
          </cell>
          <cell r="AU489">
            <v>0</v>
          </cell>
          <cell r="AV489">
            <v>0</v>
          </cell>
          <cell r="AW489">
            <v>23</v>
          </cell>
          <cell r="AX489">
            <v>1</v>
          </cell>
          <cell r="AY489">
            <v>0</v>
          </cell>
          <cell r="AZ489">
            <v>0</v>
          </cell>
          <cell r="BA489">
            <v>0</v>
          </cell>
          <cell r="BB489">
            <v>0</v>
          </cell>
          <cell r="BC489">
            <v>38856</v>
          </cell>
        </row>
        <row r="490">
          <cell r="A490">
            <v>2006</v>
          </cell>
          <cell r="B490">
            <v>4</v>
          </cell>
          <cell r="C490">
            <v>282</v>
          </cell>
          <cell r="D490">
            <v>17</v>
          </cell>
          <cell r="E490">
            <v>792030</v>
          </cell>
          <cell r="F490">
            <v>0</v>
          </cell>
          <cell r="G490" t="str">
            <v>Затраты по ШПЗ (неосновные)</v>
          </cell>
          <cell r="H490">
            <v>2030</v>
          </cell>
          <cell r="I490">
            <v>7920</v>
          </cell>
          <cell r="J490">
            <v>7.17</v>
          </cell>
          <cell r="K490">
            <v>1</v>
          </cell>
          <cell r="L490">
            <v>0</v>
          </cell>
          <cell r="M490">
            <v>0</v>
          </cell>
          <cell r="N490">
            <v>0</v>
          </cell>
          <cell r="R490">
            <v>0</v>
          </cell>
          <cell r="S490">
            <v>0</v>
          </cell>
          <cell r="T490">
            <v>0</v>
          </cell>
          <cell r="U490">
            <v>35</v>
          </cell>
          <cell r="V490">
            <v>0</v>
          </cell>
          <cell r="W490">
            <v>0</v>
          </cell>
          <cell r="AA490">
            <v>0</v>
          </cell>
          <cell r="AB490">
            <v>0</v>
          </cell>
          <cell r="AC490">
            <v>0</v>
          </cell>
          <cell r="AD490">
            <v>35</v>
          </cell>
          <cell r="AE490">
            <v>118000</v>
          </cell>
          <cell r="AF490">
            <v>0</v>
          </cell>
          <cell r="AI490">
            <v>2312</v>
          </cell>
          <cell r="AK490">
            <v>0</v>
          </cell>
          <cell r="AM490">
            <v>428</v>
          </cell>
          <cell r="AN490">
            <v>1</v>
          </cell>
          <cell r="AO490">
            <v>393216</v>
          </cell>
          <cell r="AQ490">
            <v>0</v>
          </cell>
          <cell r="AR490">
            <v>0</v>
          </cell>
          <cell r="AS490" t="str">
            <v>Ы</v>
          </cell>
          <cell r="AT490" t="str">
            <v>Ы</v>
          </cell>
          <cell r="AU490">
            <v>0</v>
          </cell>
          <cell r="AV490">
            <v>0</v>
          </cell>
          <cell r="AW490">
            <v>23</v>
          </cell>
          <cell r="AX490">
            <v>1</v>
          </cell>
          <cell r="AY490">
            <v>0</v>
          </cell>
          <cell r="AZ490">
            <v>0</v>
          </cell>
          <cell r="BA490">
            <v>0</v>
          </cell>
          <cell r="BB490">
            <v>0</v>
          </cell>
          <cell r="BC490">
            <v>38856</v>
          </cell>
        </row>
        <row r="491">
          <cell r="A491">
            <v>2006</v>
          </cell>
          <cell r="B491">
            <v>4</v>
          </cell>
          <cell r="C491">
            <v>283</v>
          </cell>
          <cell r="D491">
            <v>17</v>
          </cell>
          <cell r="E491">
            <v>792030</v>
          </cell>
          <cell r="F491">
            <v>0</v>
          </cell>
          <cell r="G491" t="str">
            <v>Затраты по ШПЗ (неосновные)</v>
          </cell>
          <cell r="H491">
            <v>2030</v>
          </cell>
          <cell r="I491">
            <v>7920</v>
          </cell>
          <cell r="J491">
            <v>3.83</v>
          </cell>
          <cell r="K491">
            <v>1</v>
          </cell>
          <cell r="L491">
            <v>0</v>
          </cell>
          <cell r="M491">
            <v>0</v>
          </cell>
          <cell r="N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35</v>
          </cell>
          <cell r="V491">
            <v>0</v>
          </cell>
          <cell r="W491">
            <v>0</v>
          </cell>
          <cell r="AA491">
            <v>0</v>
          </cell>
          <cell r="AB491">
            <v>0</v>
          </cell>
          <cell r="AC491">
            <v>0</v>
          </cell>
          <cell r="AD491">
            <v>35</v>
          </cell>
          <cell r="AE491">
            <v>131000</v>
          </cell>
          <cell r="AF491">
            <v>0</v>
          </cell>
          <cell r="AI491">
            <v>2312</v>
          </cell>
          <cell r="AK491">
            <v>0</v>
          </cell>
          <cell r="AM491">
            <v>429</v>
          </cell>
          <cell r="AN491">
            <v>1</v>
          </cell>
          <cell r="AO491">
            <v>393216</v>
          </cell>
          <cell r="AQ491">
            <v>0</v>
          </cell>
          <cell r="AR491">
            <v>0</v>
          </cell>
          <cell r="AS491" t="str">
            <v>Ы</v>
          </cell>
          <cell r="AT491" t="str">
            <v>Ы</v>
          </cell>
          <cell r="AU491">
            <v>0</v>
          </cell>
          <cell r="AV491">
            <v>0</v>
          </cell>
          <cell r="AW491">
            <v>23</v>
          </cell>
          <cell r="AX491">
            <v>1</v>
          </cell>
          <cell r="AY491">
            <v>0</v>
          </cell>
          <cell r="AZ491">
            <v>0</v>
          </cell>
          <cell r="BA491">
            <v>0</v>
          </cell>
          <cell r="BB491">
            <v>0</v>
          </cell>
          <cell r="BC491">
            <v>38856</v>
          </cell>
        </row>
        <row r="492">
          <cell r="A492">
            <v>2006</v>
          </cell>
          <cell r="B492">
            <v>4</v>
          </cell>
          <cell r="C492">
            <v>284</v>
          </cell>
          <cell r="D492">
            <v>17</v>
          </cell>
          <cell r="E492">
            <v>792030</v>
          </cell>
          <cell r="F492">
            <v>0</v>
          </cell>
          <cell r="G492" t="str">
            <v>Затраты по ШПЗ (неосновные)</v>
          </cell>
          <cell r="H492">
            <v>2030</v>
          </cell>
          <cell r="I492">
            <v>7920</v>
          </cell>
          <cell r="J492">
            <v>0.68</v>
          </cell>
          <cell r="K492">
            <v>1</v>
          </cell>
          <cell r="L492">
            <v>0</v>
          </cell>
          <cell r="M492">
            <v>0</v>
          </cell>
          <cell r="N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35</v>
          </cell>
          <cell r="V492">
            <v>0</v>
          </cell>
          <cell r="W492">
            <v>0</v>
          </cell>
          <cell r="AA492">
            <v>0</v>
          </cell>
          <cell r="AB492">
            <v>0</v>
          </cell>
          <cell r="AC492">
            <v>0</v>
          </cell>
          <cell r="AD492">
            <v>35</v>
          </cell>
          <cell r="AE492">
            <v>132000</v>
          </cell>
          <cell r="AF492">
            <v>0</v>
          </cell>
          <cell r="AI492">
            <v>2312</v>
          </cell>
          <cell r="AK492">
            <v>0</v>
          </cell>
          <cell r="AM492">
            <v>430</v>
          </cell>
          <cell r="AN492">
            <v>1</v>
          </cell>
          <cell r="AO492">
            <v>393216</v>
          </cell>
          <cell r="AQ492">
            <v>0</v>
          </cell>
          <cell r="AR492">
            <v>0</v>
          </cell>
          <cell r="AS492" t="str">
            <v>Ы</v>
          </cell>
          <cell r="AT492" t="str">
            <v>Ы</v>
          </cell>
          <cell r="AU492">
            <v>0</v>
          </cell>
          <cell r="AV492">
            <v>0</v>
          </cell>
          <cell r="AW492">
            <v>23</v>
          </cell>
          <cell r="AX492">
            <v>1</v>
          </cell>
          <cell r="AY492">
            <v>0</v>
          </cell>
          <cell r="AZ492">
            <v>0</v>
          </cell>
          <cell r="BA492">
            <v>0</v>
          </cell>
          <cell r="BB492">
            <v>0</v>
          </cell>
          <cell r="BC492">
            <v>38856</v>
          </cell>
        </row>
        <row r="493">
          <cell r="A493">
            <v>2006</v>
          </cell>
          <cell r="B493">
            <v>4</v>
          </cell>
          <cell r="C493">
            <v>285</v>
          </cell>
          <cell r="D493">
            <v>17</v>
          </cell>
          <cell r="E493">
            <v>792030</v>
          </cell>
          <cell r="F493">
            <v>0</v>
          </cell>
          <cell r="G493" t="str">
            <v>Затраты по ШПЗ (неосновные)</v>
          </cell>
          <cell r="H493">
            <v>2030</v>
          </cell>
          <cell r="I493">
            <v>7920</v>
          </cell>
          <cell r="J493">
            <v>5040.51</v>
          </cell>
          <cell r="K493">
            <v>1</v>
          </cell>
          <cell r="L493">
            <v>0</v>
          </cell>
          <cell r="M493">
            <v>0</v>
          </cell>
          <cell r="N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35</v>
          </cell>
          <cell r="V493">
            <v>0</v>
          </cell>
          <cell r="W493">
            <v>0</v>
          </cell>
          <cell r="AA493">
            <v>0</v>
          </cell>
          <cell r="AB493">
            <v>0</v>
          </cell>
          <cell r="AC493">
            <v>0</v>
          </cell>
          <cell r="AD493">
            <v>35</v>
          </cell>
          <cell r="AE493">
            <v>143000</v>
          </cell>
          <cell r="AF493">
            <v>0</v>
          </cell>
          <cell r="AI493">
            <v>2312</v>
          </cell>
          <cell r="AK493">
            <v>0</v>
          </cell>
          <cell r="AM493">
            <v>431</v>
          </cell>
          <cell r="AN493">
            <v>1</v>
          </cell>
          <cell r="AO493">
            <v>393216</v>
          </cell>
          <cell r="AQ493">
            <v>0</v>
          </cell>
          <cell r="AR493">
            <v>0</v>
          </cell>
          <cell r="AS493" t="str">
            <v>Ы</v>
          </cell>
          <cell r="AT493" t="str">
            <v>Ы</v>
          </cell>
          <cell r="AU493">
            <v>0</v>
          </cell>
          <cell r="AV493">
            <v>0</v>
          </cell>
          <cell r="AW493">
            <v>23</v>
          </cell>
          <cell r="AX493">
            <v>1</v>
          </cell>
          <cell r="AY493">
            <v>0</v>
          </cell>
          <cell r="AZ493">
            <v>0</v>
          </cell>
          <cell r="BA493">
            <v>0</v>
          </cell>
          <cell r="BB493">
            <v>0</v>
          </cell>
          <cell r="BC493">
            <v>38856</v>
          </cell>
        </row>
        <row r="494">
          <cell r="A494">
            <v>2006</v>
          </cell>
          <cell r="B494">
            <v>4</v>
          </cell>
          <cell r="C494">
            <v>286</v>
          </cell>
          <cell r="D494">
            <v>17</v>
          </cell>
          <cell r="E494">
            <v>792030</v>
          </cell>
          <cell r="F494">
            <v>0</v>
          </cell>
          <cell r="G494" t="str">
            <v>Затраты по ШПЗ (неосновные)</v>
          </cell>
          <cell r="H494">
            <v>2030</v>
          </cell>
          <cell r="I494">
            <v>7920</v>
          </cell>
          <cell r="J494">
            <v>17.47</v>
          </cell>
          <cell r="K494">
            <v>1</v>
          </cell>
          <cell r="L494">
            <v>0</v>
          </cell>
          <cell r="M494">
            <v>0</v>
          </cell>
          <cell r="N494">
            <v>0</v>
          </cell>
          <cell r="R494">
            <v>0</v>
          </cell>
          <cell r="S494">
            <v>0</v>
          </cell>
          <cell r="T494">
            <v>0</v>
          </cell>
          <cell r="U494">
            <v>35</v>
          </cell>
          <cell r="V494">
            <v>0</v>
          </cell>
          <cell r="W494">
            <v>0</v>
          </cell>
          <cell r="AA494">
            <v>0</v>
          </cell>
          <cell r="AB494">
            <v>0</v>
          </cell>
          <cell r="AC494">
            <v>0</v>
          </cell>
          <cell r="AD494">
            <v>35</v>
          </cell>
          <cell r="AE494">
            <v>410000</v>
          </cell>
          <cell r="AF494">
            <v>0</v>
          </cell>
          <cell r="AI494">
            <v>2312</v>
          </cell>
          <cell r="AK494">
            <v>0</v>
          </cell>
          <cell r="AM494">
            <v>432</v>
          </cell>
          <cell r="AN494">
            <v>1</v>
          </cell>
          <cell r="AO494">
            <v>393216</v>
          </cell>
          <cell r="AQ494">
            <v>0</v>
          </cell>
          <cell r="AR494">
            <v>0</v>
          </cell>
          <cell r="AS494" t="str">
            <v>Ы</v>
          </cell>
          <cell r="AT494" t="str">
            <v>Ы</v>
          </cell>
          <cell r="AU494">
            <v>0</v>
          </cell>
          <cell r="AV494">
            <v>0</v>
          </cell>
          <cell r="AW494">
            <v>23</v>
          </cell>
          <cell r="AX494">
            <v>1</v>
          </cell>
          <cell r="AY494">
            <v>0</v>
          </cell>
          <cell r="AZ494">
            <v>0</v>
          </cell>
          <cell r="BA494">
            <v>0</v>
          </cell>
          <cell r="BB494">
            <v>0</v>
          </cell>
          <cell r="BC494">
            <v>38856</v>
          </cell>
        </row>
        <row r="495">
          <cell r="A495">
            <v>2006</v>
          </cell>
          <cell r="B495">
            <v>4</v>
          </cell>
          <cell r="C495">
            <v>287</v>
          </cell>
          <cell r="D495">
            <v>17</v>
          </cell>
          <cell r="E495">
            <v>792030</v>
          </cell>
          <cell r="F495">
            <v>0</v>
          </cell>
          <cell r="G495" t="str">
            <v>Затраты по ШПЗ (неосновные)</v>
          </cell>
          <cell r="H495">
            <v>2030</v>
          </cell>
          <cell r="I495">
            <v>7920</v>
          </cell>
          <cell r="J495">
            <v>125.73</v>
          </cell>
          <cell r="K495">
            <v>1</v>
          </cell>
          <cell r="L495">
            <v>0</v>
          </cell>
          <cell r="M495">
            <v>0</v>
          </cell>
          <cell r="N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35</v>
          </cell>
          <cell r="V495">
            <v>0</v>
          </cell>
          <cell r="W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35</v>
          </cell>
          <cell r="AE495">
            <v>420000</v>
          </cell>
          <cell r="AF495">
            <v>0</v>
          </cell>
          <cell r="AI495">
            <v>2312</v>
          </cell>
          <cell r="AK495">
            <v>0</v>
          </cell>
          <cell r="AM495">
            <v>433</v>
          </cell>
          <cell r="AN495">
            <v>1</v>
          </cell>
          <cell r="AO495">
            <v>393216</v>
          </cell>
          <cell r="AQ495">
            <v>0</v>
          </cell>
          <cell r="AR495">
            <v>0</v>
          </cell>
          <cell r="AS495" t="str">
            <v>Ы</v>
          </cell>
          <cell r="AT495" t="str">
            <v>Ы</v>
          </cell>
          <cell r="AU495">
            <v>0</v>
          </cell>
          <cell r="AV495">
            <v>0</v>
          </cell>
          <cell r="AW495">
            <v>23</v>
          </cell>
          <cell r="AX495">
            <v>1</v>
          </cell>
          <cell r="AY495">
            <v>0</v>
          </cell>
          <cell r="AZ495">
            <v>0</v>
          </cell>
          <cell r="BA495">
            <v>0</v>
          </cell>
          <cell r="BB495">
            <v>0</v>
          </cell>
          <cell r="BC495">
            <v>38856</v>
          </cell>
        </row>
        <row r="496">
          <cell r="A496">
            <v>2006</v>
          </cell>
          <cell r="B496">
            <v>4</v>
          </cell>
          <cell r="C496">
            <v>288</v>
          </cell>
          <cell r="D496">
            <v>17</v>
          </cell>
          <cell r="E496">
            <v>792030</v>
          </cell>
          <cell r="F496">
            <v>0</v>
          </cell>
          <cell r="G496" t="str">
            <v>Затраты по ШПЗ (неосновные)</v>
          </cell>
          <cell r="H496">
            <v>2030</v>
          </cell>
          <cell r="I496">
            <v>7920</v>
          </cell>
          <cell r="J496">
            <v>2.99</v>
          </cell>
          <cell r="K496">
            <v>1</v>
          </cell>
          <cell r="L496">
            <v>0</v>
          </cell>
          <cell r="M496">
            <v>0</v>
          </cell>
          <cell r="N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35</v>
          </cell>
          <cell r="V496">
            <v>0</v>
          </cell>
          <cell r="W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35</v>
          </cell>
          <cell r="AE496">
            <v>430000</v>
          </cell>
          <cell r="AF496">
            <v>0</v>
          </cell>
          <cell r="AI496">
            <v>2312</v>
          </cell>
          <cell r="AK496">
            <v>0</v>
          </cell>
          <cell r="AM496">
            <v>434</v>
          </cell>
          <cell r="AN496">
            <v>1</v>
          </cell>
          <cell r="AO496">
            <v>393216</v>
          </cell>
          <cell r="AQ496">
            <v>0</v>
          </cell>
          <cell r="AR496">
            <v>0</v>
          </cell>
          <cell r="AS496" t="str">
            <v>Ы</v>
          </cell>
          <cell r="AT496" t="str">
            <v>Ы</v>
          </cell>
          <cell r="AU496">
            <v>0</v>
          </cell>
          <cell r="AV496">
            <v>0</v>
          </cell>
          <cell r="AW496">
            <v>23</v>
          </cell>
          <cell r="AX496">
            <v>1</v>
          </cell>
          <cell r="AY496">
            <v>0</v>
          </cell>
          <cell r="AZ496">
            <v>0</v>
          </cell>
          <cell r="BA496">
            <v>0</v>
          </cell>
          <cell r="BB496">
            <v>0</v>
          </cell>
          <cell r="BC496">
            <v>38856</v>
          </cell>
        </row>
        <row r="497">
          <cell r="A497">
            <v>2006</v>
          </cell>
          <cell r="B497">
            <v>4</v>
          </cell>
          <cell r="C497">
            <v>289</v>
          </cell>
          <cell r="D497">
            <v>17</v>
          </cell>
          <cell r="E497">
            <v>792030</v>
          </cell>
          <cell r="F497">
            <v>0</v>
          </cell>
          <cell r="G497" t="str">
            <v>Затраты по ШПЗ (неосновные)</v>
          </cell>
          <cell r="H497">
            <v>2030</v>
          </cell>
          <cell r="I497">
            <v>7920</v>
          </cell>
          <cell r="J497">
            <v>19.72</v>
          </cell>
          <cell r="K497">
            <v>1</v>
          </cell>
          <cell r="L497">
            <v>0</v>
          </cell>
          <cell r="M497">
            <v>0</v>
          </cell>
          <cell r="N497">
            <v>0</v>
          </cell>
          <cell r="R497">
            <v>0</v>
          </cell>
          <cell r="S497">
            <v>0</v>
          </cell>
          <cell r="T497">
            <v>0</v>
          </cell>
          <cell r="U497">
            <v>35</v>
          </cell>
          <cell r="V497">
            <v>0</v>
          </cell>
          <cell r="W497">
            <v>0</v>
          </cell>
          <cell r="AA497">
            <v>0</v>
          </cell>
          <cell r="AB497">
            <v>0</v>
          </cell>
          <cell r="AC497">
            <v>0</v>
          </cell>
          <cell r="AD497">
            <v>35</v>
          </cell>
          <cell r="AE497">
            <v>430110</v>
          </cell>
          <cell r="AF497">
            <v>0</v>
          </cell>
          <cell r="AI497">
            <v>2312</v>
          </cell>
          <cell r="AK497">
            <v>0</v>
          </cell>
          <cell r="AM497">
            <v>435</v>
          </cell>
          <cell r="AN497">
            <v>1</v>
          </cell>
          <cell r="AO497">
            <v>393216</v>
          </cell>
          <cell r="AQ497">
            <v>0</v>
          </cell>
          <cell r="AR497">
            <v>0</v>
          </cell>
          <cell r="AS497" t="str">
            <v>Ы</v>
          </cell>
          <cell r="AT497" t="str">
            <v>Ы</v>
          </cell>
          <cell r="AU497">
            <v>0</v>
          </cell>
          <cell r="AV497">
            <v>0</v>
          </cell>
          <cell r="AW497">
            <v>23</v>
          </cell>
          <cell r="AX497">
            <v>1</v>
          </cell>
          <cell r="AY497">
            <v>0</v>
          </cell>
          <cell r="AZ497">
            <v>0</v>
          </cell>
          <cell r="BA497">
            <v>0</v>
          </cell>
          <cell r="BB497">
            <v>0</v>
          </cell>
          <cell r="BC497">
            <v>38856</v>
          </cell>
        </row>
        <row r="498">
          <cell r="A498">
            <v>2006</v>
          </cell>
          <cell r="B498">
            <v>4</v>
          </cell>
          <cell r="C498">
            <v>290</v>
          </cell>
          <cell r="D498">
            <v>17</v>
          </cell>
          <cell r="E498">
            <v>792030</v>
          </cell>
          <cell r="F498">
            <v>0</v>
          </cell>
          <cell r="G498" t="str">
            <v>Затраты по ШПЗ (неосновные)</v>
          </cell>
          <cell r="H498">
            <v>2030</v>
          </cell>
          <cell r="I498">
            <v>7920</v>
          </cell>
          <cell r="J498">
            <v>6.87</v>
          </cell>
          <cell r="K498">
            <v>1</v>
          </cell>
          <cell r="L498">
            <v>0</v>
          </cell>
          <cell r="M498">
            <v>0</v>
          </cell>
          <cell r="N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35</v>
          </cell>
          <cell r="V498">
            <v>0</v>
          </cell>
          <cell r="W498">
            <v>0</v>
          </cell>
          <cell r="AA498">
            <v>0</v>
          </cell>
          <cell r="AB498">
            <v>0</v>
          </cell>
          <cell r="AC498">
            <v>0</v>
          </cell>
          <cell r="AD498">
            <v>35</v>
          </cell>
          <cell r="AE498">
            <v>430120</v>
          </cell>
          <cell r="AF498">
            <v>0</v>
          </cell>
          <cell r="AI498">
            <v>2312</v>
          </cell>
          <cell r="AK498">
            <v>0</v>
          </cell>
          <cell r="AM498">
            <v>436</v>
          </cell>
          <cell r="AN498">
            <v>1</v>
          </cell>
          <cell r="AO498">
            <v>393216</v>
          </cell>
          <cell r="AQ498">
            <v>0</v>
          </cell>
          <cell r="AR498">
            <v>0</v>
          </cell>
          <cell r="AS498" t="str">
            <v>Ы</v>
          </cell>
          <cell r="AT498" t="str">
            <v>Ы</v>
          </cell>
          <cell r="AU498">
            <v>0</v>
          </cell>
          <cell r="AV498">
            <v>0</v>
          </cell>
          <cell r="AW498">
            <v>23</v>
          </cell>
          <cell r="AX498">
            <v>1</v>
          </cell>
          <cell r="AY498">
            <v>0</v>
          </cell>
          <cell r="AZ498">
            <v>0</v>
          </cell>
          <cell r="BA498">
            <v>0</v>
          </cell>
          <cell r="BB498">
            <v>0</v>
          </cell>
          <cell r="BC498">
            <v>38856</v>
          </cell>
        </row>
        <row r="499">
          <cell r="A499">
            <v>2006</v>
          </cell>
          <cell r="B499">
            <v>4</v>
          </cell>
          <cell r="C499">
            <v>291</v>
          </cell>
          <cell r="D499">
            <v>17</v>
          </cell>
          <cell r="E499">
            <v>792030</v>
          </cell>
          <cell r="F499">
            <v>0</v>
          </cell>
          <cell r="G499" t="str">
            <v>Затраты по ШПЗ (неосновные)</v>
          </cell>
          <cell r="H499">
            <v>2030</v>
          </cell>
          <cell r="I499">
            <v>7920</v>
          </cell>
          <cell r="J499">
            <v>37.96</v>
          </cell>
          <cell r="K499">
            <v>1</v>
          </cell>
          <cell r="L499">
            <v>0</v>
          </cell>
          <cell r="M499">
            <v>0</v>
          </cell>
          <cell r="N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35</v>
          </cell>
          <cell r="V499">
            <v>0</v>
          </cell>
          <cell r="W499">
            <v>0</v>
          </cell>
          <cell r="AA499">
            <v>0</v>
          </cell>
          <cell r="AB499">
            <v>0</v>
          </cell>
          <cell r="AC499">
            <v>0</v>
          </cell>
          <cell r="AD499">
            <v>35</v>
          </cell>
          <cell r="AE499">
            <v>430130</v>
          </cell>
          <cell r="AF499">
            <v>0</v>
          </cell>
          <cell r="AI499">
            <v>2312</v>
          </cell>
          <cell r="AK499">
            <v>0</v>
          </cell>
          <cell r="AM499">
            <v>437</v>
          </cell>
          <cell r="AN499">
            <v>1</v>
          </cell>
          <cell r="AO499">
            <v>393216</v>
          </cell>
          <cell r="AQ499">
            <v>0</v>
          </cell>
          <cell r="AR499">
            <v>0</v>
          </cell>
          <cell r="AS499" t="str">
            <v>Ы</v>
          </cell>
          <cell r="AT499" t="str">
            <v>Ы</v>
          </cell>
          <cell r="AU499">
            <v>0</v>
          </cell>
          <cell r="AV499">
            <v>0</v>
          </cell>
          <cell r="AW499">
            <v>23</v>
          </cell>
          <cell r="AX499">
            <v>1</v>
          </cell>
          <cell r="AY499">
            <v>0</v>
          </cell>
          <cell r="AZ499">
            <v>0</v>
          </cell>
          <cell r="BA499">
            <v>0</v>
          </cell>
          <cell r="BB499">
            <v>0</v>
          </cell>
          <cell r="BC499">
            <v>38856</v>
          </cell>
        </row>
        <row r="500">
          <cell r="A500">
            <v>2006</v>
          </cell>
          <cell r="B500">
            <v>4</v>
          </cell>
          <cell r="C500">
            <v>292</v>
          </cell>
          <cell r="D500">
            <v>17</v>
          </cell>
          <cell r="E500">
            <v>792030</v>
          </cell>
          <cell r="F500">
            <v>0</v>
          </cell>
          <cell r="G500" t="str">
            <v>Затраты по ШПЗ (неосновные)</v>
          </cell>
          <cell r="H500">
            <v>2030</v>
          </cell>
          <cell r="I500">
            <v>7920</v>
          </cell>
          <cell r="J500">
            <v>23.19</v>
          </cell>
          <cell r="K500">
            <v>1</v>
          </cell>
          <cell r="L500">
            <v>0</v>
          </cell>
          <cell r="M500">
            <v>0</v>
          </cell>
          <cell r="N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35</v>
          </cell>
          <cell r="V500">
            <v>0</v>
          </cell>
          <cell r="W500">
            <v>0</v>
          </cell>
          <cell r="AA500">
            <v>0</v>
          </cell>
          <cell r="AB500">
            <v>0</v>
          </cell>
          <cell r="AC500">
            <v>0</v>
          </cell>
          <cell r="AD500">
            <v>35</v>
          </cell>
          <cell r="AE500">
            <v>430140</v>
          </cell>
          <cell r="AF500">
            <v>0</v>
          </cell>
          <cell r="AI500">
            <v>2312</v>
          </cell>
          <cell r="AK500">
            <v>0</v>
          </cell>
          <cell r="AM500">
            <v>438</v>
          </cell>
          <cell r="AN500">
            <v>1</v>
          </cell>
          <cell r="AO500">
            <v>393216</v>
          </cell>
          <cell r="AQ500">
            <v>0</v>
          </cell>
          <cell r="AR500">
            <v>0</v>
          </cell>
          <cell r="AS500" t="str">
            <v>Ы</v>
          </cell>
          <cell r="AT500" t="str">
            <v>Ы</v>
          </cell>
          <cell r="AU500">
            <v>0</v>
          </cell>
          <cell r="AV500">
            <v>0</v>
          </cell>
          <cell r="AW500">
            <v>23</v>
          </cell>
          <cell r="AX500">
            <v>1</v>
          </cell>
          <cell r="AY500">
            <v>0</v>
          </cell>
          <cell r="AZ500">
            <v>0</v>
          </cell>
          <cell r="BA500">
            <v>0</v>
          </cell>
          <cell r="BB500">
            <v>0</v>
          </cell>
          <cell r="BC500">
            <v>38856</v>
          </cell>
        </row>
        <row r="501">
          <cell r="A501">
            <v>2006</v>
          </cell>
          <cell r="B501">
            <v>4</v>
          </cell>
          <cell r="C501">
            <v>293</v>
          </cell>
          <cell r="D501">
            <v>17</v>
          </cell>
          <cell r="E501">
            <v>792030</v>
          </cell>
          <cell r="F501">
            <v>0</v>
          </cell>
          <cell r="G501" t="str">
            <v>Затраты по ШПЗ (неосновные)</v>
          </cell>
          <cell r="H501">
            <v>2030</v>
          </cell>
          <cell r="I501">
            <v>7920</v>
          </cell>
          <cell r="J501">
            <v>7.0000000000000007E-2</v>
          </cell>
          <cell r="K501">
            <v>1</v>
          </cell>
          <cell r="L501">
            <v>0</v>
          </cell>
          <cell r="M501">
            <v>0</v>
          </cell>
          <cell r="N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35</v>
          </cell>
          <cell r="V501">
            <v>0</v>
          </cell>
          <cell r="W501">
            <v>0</v>
          </cell>
          <cell r="AA501">
            <v>0</v>
          </cell>
          <cell r="AB501">
            <v>0</v>
          </cell>
          <cell r="AC501">
            <v>0</v>
          </cell>
          <cell r="AD501">
            <v>35</v>
          </cell>
          <cell r="AE501">
            <v>430230</v>
          </cell>
          <cell r="AF501">
            <v>0</v>
          </cell>
          <cell r="AI501">
            <v>2312</v>
          </cell>
          <cell r="AK501">
            <v>0</v>
          </cell>
          <cell r="AM501">
            <v>439</v>
          </cell>
          <cell r="AN501">
            <v>1</v>
          </cell>
          <cell r="AO501">
            <v>393216</v>
          </cell>
          <cell r="AQ501">
            <v>0</v>
          </cell>
          <cell r="AR501">
            <v>0</v>
          </cell>
          <cell r="AS501" t="str">
            <v>Ы</v>
          </cell>
          <cell r="AT501" t="str">
            <v>Ы</v>
          </cell>
          <cell r="AU501">
            <v>0</v>
          </cell>
          <cell r="AV501">
            <v>0</v>
          </cell>
          <cell r="AW501">
            <v>23</v>
          </cell>
          <cell r="AX501">
            <v>1</v>
          </cell>
          <cell r="AY501">
            <v>0</v>
          </cell>
          <cell r="AZ501">
            <v>0</v>
          </cell>
          <cell r="BA501">
            <v>0</v>
          </cell>
          <cell r="BB501">
            <v>0</v>
          </cell>
          <cell r="BC501">
            <v>38856</v>
          </cell>
        </row>
        <row r="502">
          <cell r="A502">
            <v>2006</v>
          </cell>
          <cell r="B502">
            <v>4</v>
          </cell>
          <cell r="C502">
            <v>294</v>
          </cell>
          <cell r="D502">
            <v>17</v>
          </cell>
          <cell r="E502">
            <v>792030</v>
          </cell>
          <cell r="F502">
            <v>0</v>
          </cell>
          <cell r="G502" t="str">
            <v>Затраты по ШПЗ (неосновные)</v>
          </cell>
          <cell r="H502">
            <v>2030</v>
          </cell>
          <cell r="I502">
            <v>7920</v>
          </cell>
          <cell r="J502">
            <v>0.25</v>
          </cell>
          <cell r="K502">
            <v>1</v>
          </cell>
          <cell r="L502">
            <v>0</v>
          </cell>
          <cell r="M502">
            <v>0</v>
          </cell>
          <cell r="N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35</v>
          </cell>
          <cell r="V502">
            <v>0</v>
          </cell>
          <cell r="W502">
            <v>0</v>
          </cell>
          <cell r="AA502">
            <v>0</v>
          </cell>
          <cell r="AB502">
            <v>0</v>
          </cell>
          <cell r="AC502">
            <v>0</v>
          </cell>
          <cell r="AD502">
            <v>35</v>
          </cell>
          <cell r="AE502">
            <v>430240</v>
          </cell>
          <cell r="AF502">
            <v>0</v>
          </cell>
          <cell r="AI502">
            <v>2312</v>
          </cell>
          <cell r="AK502">
            <v>0</v>
          </cell>
          <cell r="AM502">
            <v>440</v>
          </cell>
          <cell r="AN502">
            <v>1</v>
          </cell>
          <cell r="AO502">
            <v>393216</v>
          </cell>
          <cell r="AQ502">
            <v>0</v>
          </cell>
          <cell r="AR502">
            <v>0</v>
          </cell>
          <cell r="AS502" t="str">
            <v>Ы</v>
          </cell>
          <cell r="AT502" t="str">
            <v>Ы</v>
          </cell>
          <cell r="AU502">
            <v>0</v>
          </cell>
          <cell r="AV502">
            <v>0</v>
          </cell>
          <cell r="AW502">
            <v>23</v>
          </cell>
          <cell r="AX502">
            <v>1</v>
          </cell>
          <cell r="AY502">
            <v>0</v>
          </cell>
          <cell r="AZ502">
            <v>0</v>
          </cell>
          <cell r="BA502">
            <v>0</v>
          </cell>
          <cell r="BB502">
            <v>0</v>
          </cell>
          <cell r="BC502">
            <v>38856</v>
          </cell>
        </row>
        <row r="503">
          <cell r="A503">
            <v>2006</v>
          </cell>
          <cell r="B503">
            <v>4</v>
          </cell>
          <cell r="C503">
            <v>295</v>
          </cell>
          <cell r="D503">
            <v>17</v>
          </cell>
          <cell r="E503">
            <v>792030</v>
          </cell>
          <cell r="F503">
            <v>0</v>
          </cell>
          <cell r="G503" t="str">
            <v>Затраты по ШПЗ (неосновные)</v>
          </cell>
          <cell r="H503">
            <v>2030</v>
          </cell>
          <cell r="I503">
            <v>7920</v>
          </cell>
          <cell r="J503">
            <v>23.96</v>
          </cell>
          <cell r="K503">
            <v>1</v>
          </cell>
          <cell r="L503">
            <v>0</v>
          </cell>
          <cell r="M503">
            <v>0</v>
          </cell>
          <cell r="N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35</v>
          </cell>
          <cell r="V503">
            <v>0</v>
          </cell>
          <cell r="W503">
            <v>0</v>
          </cell>
          <cell r="AA503">
            <v>0</v>
          </cell>
          <cell r="AB503">
            <v>0</v>
          </cell>
          <cell r="AC503">
            <v>0</v>
          </cell>
          <cell r="AD503">
            <v>35</v>
          </cell>
          <cell r="AE503">
            <v>450000</v>
          </cell>
          <cell r="AF503">
            <v>0</v>
          </cell>
          <cell r="AI503">
            <v>2312</v>
          </cell>
          <cell r="AK503">
            <v>0</v>
          </cell>
          <cell r="AM503">
            <v>441</v>
          </cell>
          <cell r="AN503">
            <v>1</v>
          </cell>
          <cell r="AO503">
            <v>393216</v>
          </cell>
          <cell r="AQ503">
            <v>0</v>
          </cell>
          <cell r="AR503">
            <v>0</v>
          </cell>
          <cell r="AS503" t="str">
            <v>Ы</v>
          </cell>
          <cell r="AT503" t="str">
            <v>Ы</v>
          </cell>
          <cell r="AU503">
            <v>0</v>
          </cell>
          <cell r="AV503">
            <v>0</v>
          </cell>
          <cell r="AW503">
            <v>23</v>
          </cell>
          <cell r="AX503">
            <v>1</v>
          </cell>
          <cell r="AY503">
            <v>0</v>
          </cell>
          <cell r="AZ503">
            <v>0</v>
          </cell>
          <cell r="BA503">
            <v>0</v>
          </cell>
          <cell r="BB503">
            <v>0</v>
          </cell>
          <cell r="BC503">
            <v>38856</v>
          </cell>
        </row>
        <row r="504">
          <cell r="A504">
            <v>2006</v>
          </cell>
          <cell r="B504">
            <v>4</v>
          </cell>
          <cell r="C504">
            <v>296</v>
          </cell>
          <cell r="D504">
            <v>17</v>
          </cell>
          <cell r="E504">
            <v>792030</v>
          </cell>
          <cell r="F504">
            <v>0</v>
          </cell>
          <cell r="G504" t="str">
            <v>Затраты по ШПЗ (неосновные)</v>
          </cell>
          <cell r="H504">
            <v>2030</v>
          </cell>
          <cell r="I504">
            <v>7920</v>
          </cell>
          <cell r="J504">
            <v>2.44</v>
          </cell>
          <cell r="K504">
            <v>1</v>
          </cell>
          <cell r="L504">
            <v>0</v>
          </cell>
          <cell r="M504">
            <v>0</v>
          </cell>
          <cell r="N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35</v>
          </cell>
          <cell r="V504">
            <v>0</v>
          </cell>
          <cell r="W504">
            <v>0</v>
          </cell>
          <cell r="AA504">
            <v>0</v>
          </cell>
          <cell r="AB504">
            <v>0</v>
          </cell>
          <cell r="AC504">
            <v>0</v>
          </cell>
          <cell r="AD504">
            <v>35</v>
          </cell>
          <cell r="AE504">
            <v>460000</v>
          </cell>
          <cell r="AF504">
            <v>0</v>
          </cell>
          <cell r="AI504">
            <v>2312</v>
          </cell>
          <cell r="AK504">
            <v>0</v>
          </cell>
          <cell r="AM504">
            <v>442</v>
          </cell>
          <cell r="AN504">
            <v>1</v>
          </cell>
          <cell r="AO504">
            <v>393216</v>
          </cell>
          <cell r="AQ504">
            <v>0</v>
          </cell>
          <cell r="AR504">
            <v>0</v>
          </cell>
          <cell r="AS504" t="str">
            <v>Ы</v>
          </cell>
          <cell r="AT504" t="str">
            <v>Ы</v>
          </cell>
          <cell r="AU504">
            <v>0</v>
          </cell>
          <cell r="AV504">
            <v>0</v>
          </cell>
          <cell r="AW504">
            <v>23</v>
          </cell>
          <cell r="AX504">
            <v>1</v>
          </cell>
          <cell r="AY504">
            <v>0</v>
          </cell>
          <cell r="AZ504">
            <v>0</v>
          </cell>
          <cell r="BA504">
            <v>0</v>
          </cell>
          <cell r="BB504">
            <v>0</v>
          </cell>
          <cell r="BC504">
            <v>38856</v>
          </cell>
        </row>
        <row r="505">
          <cell r="A505">
            <v>2006</v>
          </cell>
          <cell r="B505">
            <v>4</v>
          </cell>
          <cell r="C505">
            <v>297</v>
          </cell>
          <cell r="D505">
            <v>17</v>
          </cell>
          <cell r="E505">
            <v>792030</v>
          </cell>
          <cell r="F505">
            <v>0</v>
          </cell>
          <cell r="G505" t="str">
            <v>Затраты по ШПЗ (неосновные)</v>
          </cell>
          <cell r="H505">
            <v>2030</v>
          </cell>
          <cell r="I505">
            <v>7920</v>
          </cell>
          <cell r="J505">
            <v>0.95</v>
          </cell>
          <cell r="K505">
            <v>1</v>
          </cell>
          <cell r="L505">
            <v>0</v>
          </cell>
          <cell r="M505">
            <v>0</v>
          </cell>
          <cell r="N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35</v>
          </cell>
          <cell r="V505">
            <v>0</v>
          </cell>
          <cell r="W505">
            <v>0</v>
          </cell>
          <cell r="AA505">
            <v>0</v>
          </cell>
          <cell r="AB505">
            <v>0</v>
          </cell>
          <cell r="AC505">
            <v>0</v>
          </cell>
          <cell r="AD505">
            <v>35</v>
          </cell>
          <cell r="AE505">
            <v>465000</v>
          </cell>
          <cell r="AF505">
            <v>0</v>
          </cell>
          <cell r="AI505">
            <v>2312</v>
          </cell>
          <cell r="AK505">
            <v>0</v>
          </cell>
          <cell r="AM505">
            <v>443</v>
          </cell>
          <cell r="AN505">
            <v>1</v>
          </cell>
          <cell r="AO505">
            <v>393216</v>
          </cell>
          <cell r="AQ505">
            <v>0</v>
          </cell>
          <cell r="AR505">
            <v>0</v>
          </cell>
          <cell r="AS505" t="str">
            <v>Ы</v>
          </cell>
          <cell r="AT505" t="str">
            <v>Ы</v>
          </cell>
          <cell r="AU505">
            <v>0</v>
          </cell>
          <cell r="AV505">
            <v>0</v>
          </cell>
          <cell r="AW505">
            <v>23</v>
          </cell>
          <cell r="AX505">
            <v>1</v>
          </cell>
          <cell r="AY505">
            <v>0</v>
          </cell>
          <cell r="AZ505">
            <v>0</v>
          </cell>
          <cell r="BA505">
            <v>0</v>
          </cell>
          <cell r="BB505">
            <v>0</v>
          </cell>
          <cell r="BC505">
            <v>38856</v>
          </cell>
        </row>
        <row r="506">
          <cell r="A506">
            <v>2006</v>
          </cell>
          <cell r="B506">
            <v>4</v>
          </cell>
          <cell r="C506">
            <v>298</v>
          </cell>
          <cell r="D506">
            <v>17</v>
          </cell>
          <cell r="E506">
            <v>792030</v>
          </cell>
          <cell r="F506">
            <v>0</v>
          </cell>
          <cell r="G506" t="str">
            <v>Затраты по ШПЗ (неосновные)</v>
          </cell>
          <cell r="H506">
            <v>2030</v>
          </cell>
          <cell r="I506">
            <v>7920</v>
          </cell>
          <cell r="J506">
            <v>3.27</v>
          </cell>
          <cell r="K506">
            <v>1</v>
          </cell>
          <cell r="L506">
            <v>0</v>
          </cell>
          <cell r="M506">
            <v>0</v>
          </cell>
          <cell r="N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35</v>
          </cell>
          <cell r="V506">
            <v>0</v>
          </cell>
          <cell r="W506">
            <v>0</v>
          </cell>
          <cell r="AA506">
            <v>0</v>
          </cell>
          <cell r="AB506">
            <v>0</v>
          </cell>
          <cell r="AC506">
            <v>0</v>
          </cell>
          <cell r="AD506">
            <v>35</v>
          </cell>
          <cell r="AE506">
            <v>501102</v>
          </cell>
          <cell r="AF506">
            <v>0</v>
          </cell>
          <cell r="AI506">
            <v>2312</v>
          </cell>
          <cell r="AK506">
            <v>0</v>
          </cell>
          <cell r="AM506">
            <v>444</v>
          </cell>
          <cell r="AN506">
            <v>1</v>
          </cell>
          <cell r="AO506">
            <v>393216</v>
          </cell>
          <cell r="AQ506">
            <v>0</v>
          </cell>
          <cell r="AR506">
            <v>0</v>
          </cell>
          <cell r="AS506" t="str">
            <v>Ы</v>
          </cell>
          <cell r="AT506" t="str">
            <v>Ы</v>
          </cell>
          <cell r="AU506">
            <v>0</v>
          </cell>
          <cell r="AV506">
            <v>0</v>
          </cell>
          <cell r="AW506">
            <v>23</v>
          </cell>
          <cell r="AX506">
            <v>1</v>
          </cell>
          <cell r="AY506">
            <v>0</v>
          </cell>
          <cell r="AZ506">
            <v>0</v>
          </cell>
          <cell r="BA506">
            <v>0</v>
          </cell>
          <cell r="BB506">
            <v>0</v>
          </cell>
          <cell r="BC506">
            <v>38856</v>
          </cell>
        </row>
        <row r="507">
          <cell r="A507">
            <v>2006</v>
          </cell>
          <cell r="B507">
            <v>4</v>
          </cell>
          <cell r="C507">
            <v>299</v>
          </cell>
          <cell r="D507">
            <v>17</v>
          </cell>
          <cell r="E507">
            <v>792030</v>
          </cell>
          <cell r="F507">
            <v>0</v>
          </cell>
          <cell r="G507" t="str">
            <v>Затраты по ШПЗ (неосновные)</v>
          </cell>
          <cell r="H507">
            <v>2030</v>
          </cell>
          <cell r="I507">
            <v>7920</v>
          </cell>
          <cell r="J507">
            <v>31.05</v>
          </cell>
          <cell r="K507">
            <v>1</v>
          </cell>
          <cell r="L507">
            <v>0</v>
          </cell>
          <cell r="M507">
            <v>0</v>
          </cell>
          <cell r="N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35</v>
          </cell>
          <cell r="V507">
            <v>0</v>
          </cell>
          <cell r="W507">
            <v>0</v>
          </cell>
          <cell r="AA507">
            <v>0</v>
          </cell>
          <cell r="AB507">
            <v>0</v>
          </cell>
          <cell r="AC507">
            <v>0</v>
          </cell>
          <cell r="AD507">
            <v>35</v>
          </cell>
          <cell r="AE507">
            <v>503000</v>
          </cell>
          <cell r="AF507">
            <v>0</v>
          </cell>
          <cell r="AI507">
            <v>2312</v>
          </cell>
          <cell r="AK507">
            <v>0</v>
          </cell>
          <cell r="AM507">
            <v>445</v>
          </cell>
          <cell r="AN507">
            <v>1</v>
          </cell>
          <cell r="AO507">
            <v>393216</v>
          </cell>
          <cell r="AQ507">
            <v>0</v>
          </cell>
          <cell r="AR507">
            <v>0</v>
          </cell>
          <cell r="AS507" t="str">
            <v>Ы</v>
          </cell>
          <cell r="AT507" t="str">
            <v>Ы</v>
          </cell>
          <cell r="AU507">
            <v>0</v>
          </cell>
          <cell r="AV507">
            <v>0</v>
          </cell>
          <cell r="AW507">
            <v>23</v>
          </cell>
          <cell r="AX507">
            <v>1</v>
          </cell>
          <cell r="AY507">
            <v>0</v>
          </cell>
          <cell r="AZ507">
            <v>0</v>
          </cell>
          <cell r="BA507">
            <v>0</v>
          </cell>
          <cell r="BB507">
            <v>0</v>
          </cell>
          <cell r="BC507">
            <v>38856</v>
          </cell>
        </row>
        <row r="508">
          <cell r="A508">
            <v>2006</v>
          </cell>
          <cell r="B508">
            <v>4</v>
          </cell>
          <cell r="C508">
            <v>300</v>
          </cell>
          <cell r="D508">
            <v>17</v>
          </cell>
          <cell r="E508">
            <v>792030</v>
          </cell>
          <cell r="F508">
            <v>0</v>
          </cell>
          <cell r="G508" t="str">
            <v>Затраты по ШПЗ (неосновные)</v>
          </cell>
          <cell r="H508">
            <v>2030</v>
          </cell>
          <cell r="I508">
            <v>7920</v>
          </cell>
          <cell r="J508">
            <v>2.65</v>
          </cell>
          <cell r="K508">
            <v>1</v>
          </cell>
          <cell r="L508">
            <v>0</v>
          </cell>
          <cell r="M508">
            <v>0</v>
          </cell>
          <cell r="N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35</v>
          </cell>
          <cell r="V508">
            <v>0</v>
          </cell>
          <cell r="W508">
            <v>0</v>
          </cell>
          <cell r="AA508">
            <v>0</v>
          </cell>
          <cell r="AB508">
            <v>0</v>
          </cell>
          <cell r="AC508">
            <v>0</v>
          </cell>
          <cell r="AD508">
            <v>35</v>
          </cell>
          <cell r="AE508">
            <v>504100</v>
          </cell>
          <cell r="AF508">
            <v>0</v>
          </cell>
          <cell r="AI508">
            <v>2312</v>
          </cell>
          <cell r="AK508">
            <v>0</v>
          </cell>
          <cell r="AM508">
            <v>446</v>
          </cell>
          <cell r="AN508">
            <v>1</v>
          </cell>
          <cell r="AO508">
            <v>393216</v>
          </cell>
          <cell r="AQ508">
            <v>0</v>
          </cell>
          <cell r="AR508">
            <v>0</v>
          </cell>
          <cell r="AS508" t="str">
            <v>Ы</v>
          </cell>
          <cell r="AT508" t="str">
            <v>Ы</v>
          </cell>
          <cell r="AU508">
            <v>0</v>
          </cell>
          <cell r="AV508">
            <v>0</v>
          </cell>
          <cell r="AW508">
            <v>23</v>
          </cell>
          <cell r="AX508">
            <v>1</v>
          </cell>
          <cell r="AY508">
            <v>0</v>
          </cell>
          <cell r="AZ508">
            <v>0</v>
          </cell>
          <cell r="BA508">
            <v>0</v>
          </cell>
          <cell r="BB508">
            <v>0</v>
          </cell>
          <cell r="BC508">
            <v>38856</v>
          </cell>
        </row>
        <row r="509">
          <cell r="A509">
            <v>2006</v>
          </cell>
          <cell r="B509">
            <v>4</v>
          </cell>
          <cell r="C509">
            <v>301</v>
          </cell>
          <cell r="D509">
            <v>17</v>
          </cell>
          <cell r="E509">
            <v>792030</v>
          </cell>
          <cell r="F509">
            <v>0</v>
          </cell>
          <cell r="G509" t="str">
            <v>Затраты по ШПЗ (неосновные)</v>
          </cell>
          <cell r="H509">
            <v>2030</v>
          </cell>
          <cell r="I509">
            <v>7920</v>
          </cell>
          <cell r="J509">
            <v>26.74</v>
          </cell>
          <cell r="K509">
            <v>1</v>
          </cell>
          <cell r="L509">
            <v>0</v>
          </cell>
          <cell r="M509">
            <v>0</v>
          </cell>
          <cell r="N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35</v>
          </cell>
          <cell r="V509">
            <v>0</v>
          </cell>
          <cell r="W509">
            <v>0</v>
          </cell>
          <cell r="AA509">
            <v>0</v>
          </cell>
          <cell r="AB509">
            <v>0</v>
          </cell>
          <cell r="AC509">
            <v>0</v>
          </cell>
          <cell r="AD509">
            <v>35</v>
          </cell>
          <cell r="AE509">
            <v>504200</v>
          </cell>
          <cell r="AF509">
            <v>0</v>
          </cell>
          <cell r="AI509">
            <v>2312</v>
          </cell>
          <cell r="AK509">
            <v>0</v>
          </cell>
          <cell r="AM509">
            <v>447</v>
          </cell>
          <cell r="AN509">
            <v>1</v>
          </cell>
          <cell r="AO509">
            <v>393216</v>
          </cell>
          <cell r="AQ509">
            <v>0</v>
          </cell>
          <cell r="AR509">
            <v>0</v>
          </cell>
          <cell r="AS509" t="str">
            <v>Ы</v>
          </cell>
          <cell r="AT509" t="str">
            <v>Ы</v>
          </cell>
          <cell r="AU509">
            <v>0</v>
          </cell>
          <cell r="AV509">
            <v>0</v>
          </cell>
          <cell r="AW509">
            <v>23</v>
          </cell>
          <cell r="AX509">
            <v>1</v>
          </cell>
          <cell r="AY509">
            <v>0</v>
          </cell>
          <cell r="AZ509">
            <v>0</v>
          </cell>
          <cell r="BA509">
            <v>0</v>
          </cell>
          <cell r="BB509">
            <v>0</v>
          </cell>
          <cell r="BC509">
            <v>38856</v>
          </cell>
        </row>
        <row r="510">
          <cell r="A510">
            <v>2006</v>
          </cell>
          <cell r="B510">
            <v>4</v>
          </cell>
          <cell r="C510">
            <v>302</v>
          </cell>
          <cell r="D510">
            <v>17</v>
          </cell>
          <cell r="E510">
            <v>792030</v>
          </cell>
          <cell r="F510">
            <v>0</v>
          </cell>
          <cell r="G510" t="str">
            <v>Затраты по ШПЗ (неосновные)</v>
          </cell>
          <cell r="H510">
            <v>2030</v>
          </cell>
          <cell r="I510">
            <v>7920</v>
          </cell>
          <cell r="J510">
            <v>2.98</v>
          </cell>
          <cell r="K510">
            <v>1</v>
          </cell>
          <cell r="L510">
            <v>0</v>
          </cell>
          <cell r="M510">
            <v>0</v>
          </cell>
          <cell r="N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35</v>
          </cell>
          <cell r="V510">
            <v>0</v>
          </cell>
          <cell r="W510">
            <v>0</v>
          </cell>
          <cell r="AA510">
            <v>0</v>
          </cell>
          <cell r="AB510">
            <v>0</v>
          </cell>
          <cell r="AC510">
            <v>0</v>
          </cell>
          <cell r="AD510">
            <v>35</v>
          </cell>
          <cell r="AE510">
            <v>504400</v>
          </cell>
          <cell r="AF510">
            <v>0</v>
          </cell>
          <cell r="AI510">
            <v>2312</v>
          </cell>
          <cell r="AK510">
            <v>0</v>
          </cell>
          <cell r="AM510">
            <v>448</v>
          </cell>
          <cell r="AN510">
            <v>1</v>
          </cell>
          <cell r="AO510">
            <v>393216</v>
          </cell>
          <cell r="AQ510">
            <v>0</v>
          </cell>
          <cell r="AR510">
            <v>0</v>
          </cell>
          <cell r="AS510" t="str">
            <v>Ы</v>
          </cell>
          <cell r="AT510" t="str">
            <v>Ы</v>
          </cell>
          <cell r="AU510">
            <v>0</v>
          </cell>
          <cell r="AV510">
            <v>0</v>
          </cell>
          <cell r="AW510">
            <v>23</v>
          </cell>
          <cell r="AX510">
            <v>1</v>
          </cell>
          <cell r="AY510">
            <v>0</v>
          </cell>
          <cell r="AZ510">
            <v>0</v>
          </cell>
          <cell r="BA510">
            <v>0</v>
          </cell>
          <cell r="BB510">
            <v>0</v>
          </cell>
          <cell r="BC510">
            <v>38856</v>
          </cell>
        </row>
        <row r="511">
          <cell r="A511">
            <v>2006</v>
          </cell>
          <cell r="B511">
            <v>4</v>
          </cell>
          <cell r="C511">
            <v>303</v>
          </cell>
          <cell r="D511">
            <v>17</v>
          </cell>
          <cell r="E511">
            <v>792030</v>
          </cell>
          <cell r="F511">
            <v>0</v>
          </cell>
          <cell r="G511" t="str">
            <v>Затраты по ШПЗ (неосновные)</v>
          </cell>
          <cell r="H511">
            <v>2030</v>
          </cell>
          <cell r="I511">
            <v>7920</v>
          </cell>
          <cell r="J511">
            <v>34.4</v>
          </cell>
          <cell r="K511">
            <v>1</v>
          </cell>
          <cell r="L511">
            <v>0</v>
          </cell>
          <cell r="M511">
            <v>0</v>
          </cell>
          <cell r="N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35</v>
          </cell>
          <cell r="V511">
            <v>0</v>
          </cell>
          <cell r="W511">
            <v>0</v>
          </cell>
          <cell r="AA511">
            <v>0</v>
          </cell>
          <cell r="AB511">
            <v>0</v>
          </cell>
          <cell r="AC511">
            <v>0</v>
          </cell>
          <cell r="AD511">
            <v>35</v>
          </cell>
          <cell r="AE511">
            <v>505100</v>
          </cell>
          <cell r="AF511">
            <v>0</v>
          </cell>
          <cell r="AI511">
            <v>2312</v>
          </cell>
          <cell r="AK511">
            <v>0</v>
          </cell>
          <cell r="AM511">
            <v>449</v>
          </cell>
          <cell r="AN511">
            <v>1</v>
          </cell>
          <cell r="AO511">
            <v>393216</v>
          </cell>
          <cell r="AQ511">
            <v>0</v>
          </cell>
          <cell r="AR511">
            <v>0</v>
          </cell>
          <cell r="AS511" t="str">
            <v>Ы</v>
          </cell>
          <cell r="AT511" t="str">
            <v>Ы</v>
          </cell>
          <cell r="AU511">
            <v>0</v>
          </cell>
          <cell r="AV511">
            <v>0</v>
          </cell>
          <cell r="AW511">
            <v>23</v>
          </cell>
          <cell r="AX511">
            <v>1</v>
          </cell>
          <cell r="AY511">
            <v>0</v>
          </cell>
          <cell r="AZ511">
            <v>0</v>
          </cell>
          <cell r="BA511">
            <v>0</v>
          </cell>
          <cell r="BB511">
            <v>0</v>
          </cell>
          <cell r="BC511">
            <v>38856</v>
          </cell>
        </row>
        <row r="512">
          <cell r="A512">
            <v>2006</v>
          </cell>
          <cell r="B512">
            <v>4</v>
          </cell>
          <cell r="C512">
            <v>304</v>
          </cell>
          <cell r="D512">
            <v>17</v>
          </cell>
          <cell r="E512">
            <v>792030</v>
          </cell>
          <cell r="F512">
            <v>0</v>
          </cell>
          <cell r="G512" t="str">
            <v>Затраты по ШПЗ (неосновные)</v>
          </cell>
          <cell r="H512">
            <v>2030</v>
          </cell>
          <cell r="I512">
            <v>7920</v>
          </cell>
          <cell r="J512">
            <v>242.23</v>
          </cell>
          <cell r="K512">
            <v>1</v>
          </cell>
          <cell r="L512">
            <v>0</v>
          </cell>
          <cell r="M512">
            <v>0</v>
          </cell>
          <cell r="N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35</v>
          </cell>
          <cell r="V512">
            <v>0</v>
          </cell>
          <cell r="W512">
            <v>0</v>
          </cell>
          <cell r="AA512">
            <v>0</v>
          </cell>
          <cell r="AB512">
            <v>0</v>
          </cell>
          <cell r="AC512">
            <v>0</v>
          </cell>
          <cell r="AD512">
            <v>35</v>
          </cell>
          <cell r="AE512">
            <v>510100</v>
          </cell>
          <cell r="AF512">
            <v>0</v>
          </cell>
          <cell r="AI512">
            <v>2312</v>
          </cell>
          <cell r="AK512">
            <v>0</v>
          </cell>
          <cell r="AM512">
            <v>450</v>
          </cell>
          <cell r="AN512">
            <v>1</v>
          </cell>
          <cell r="AO512">
            <v>393216</v>
          </cell>
          <cell r="AQ512">
            <v>0</v>
          </cell>
          <cell r="AR512">
            <v>0</v>
          </cell>
          <cell r="AS512" t="str">
            <v>Ы</v>
          </cell>
          <cell r="AT512" t="str">
            <v>Ы</v>
          </cell>
          <cell r="AU512">
            <v>0</v>
          </cell>
          <cell r="AV512">
            <v>0</v>
          </cell>
          <cell r="AW512">
            <v>23</v>
          </cell>
          <cell r="AX512">
            <v>1</v>
          </cell>
          <cell r="AY512">
            <v>0</v>
          </cell>
          <cell r="AZ512">
            <v>0</v>
          </cell>
          <cell r="BA512">
            <v>0</v>
          </cell>
          <cell r="BB512">
            <v>0</v>
          </cell>
          <cell r="BC512">
            <v>38856</v>
          </cell>
        </row>
        <row r="513">
          <cell r="A513">
            <v>2006</v>
          </cell>
          <cell r="B513">
            <v>4</v>
          </cell>
          <cell r="C513">
            <v>305</v>
          </cell>
          <cell r="D513">
            <v>17</v>
          </cell>
          <cell r="E513">
            <v>792030</v>
          </cell>
          <cell r="F513">
            <v>0</v>
          </cell>
          <cell r="G513" t="str">
            <v>Затраты по ШПЗ (неосновные)</v>
          </cell>
          <cell r="H513">
            <v>2030</v>
          </cell>
          <cell r="I513">
            <v>7920</v>
          </cell>
          <cell r="J513">
            <v>0.99</v>
          </cell>
          <cell r="K513">
            <v>1</v>
          </cell>
          <cell r="L513">
            <v>0</v>
          </cell>
          <cell r="M513">
            <v>0</v>
          </cell>
          <cell r="N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35</v>
          </cell>
          <cell r="V513">
            <v>0</v>
          </cell>
          <cell r="W513">
            <v>0</v>
          </cell>
          <cell r="AA513">
            <v>0</v>
          </cell>
          <cell r="AB513">
            <v>0</v>
          </cell>
          <cell r="AC513">
            <v>0</v>
          </cell>
          <cell r="AD513">
            <v>35</v>
          </cell>
          <cell r="AE513">
            <v>510200</v>
          </cell>
          <cell r="AF513">
            <v>0</v>
          </cell>
          <cell r="AI513">
            <v>2312</v>
          </cell>
          <cell r="AK513">
            <v>0</v>
          </cell>
          <cell r="AM513">
            <v>451</v>
          </cell>
          <cell r="AN513">
            <v>1</v>
          </cell>
          <cell r="AO513">
            <v>393216</v>
          </cell>
          <cell r="AQ513">
            <v>0</v>
          </cell>
          <cell r="AR513">
            <v>0</v>
          </cell>
          <cell r="AS513" t="str">
            <v>Ы</v>
          </cell>
          <cell r="AT513" t="str">
            <v>Ы</v>
          </cell>
          <cell r="AU513">
            <v>0</v>
          </cell>
          <cell r="AV513">
            <v>0</v>
          </cell>
          <cell r="AW513">
            <v>23</v>
          </cell>
          <cell r="AX513">
            <v>1</v>
          </cell>
          <cell r="AY513">
            <v>0</v>
          </cell>
          <cell r="AZ513">
            <v>0</v>
          </cell>
          <cell r="BA513">
            <v>0</v>
          </cell>
          <cell r="BB513">
            <v>0</v>
          </cell>
          <cell r="BC513">
            <v>38856</v>
          </cell>
        </row>
        <row r="514">
          <cell r="A514">
            <v>2006</v>
          </cell>
          <cell r="B514">
            <v>4</v>
          </cell>
          <cell r="C514">
            <v>306</v>
          </cell>
          <cell r="D514">
            <v>17</v>
          </cell>
          <cell r="E514">
            <v>792030</v>
          </cell>
          <cell r="F514">
            <v>0</v>
          </cell>
          <cell r="G514" t="str">
            <v>Затраты по ШПЗ (неосновные)</v>
          </cell>
          <cell r="H514">
            <v>2030</v>
          </cell>
          <cell r="I514">
            <v>7920</v>
          </cell>
          <cell r="J514">
            <v>4.66</v>
          </cell>
          <cell r="K514">
            <v>1</v>
          </cell>
          <cell r="L514">
            <v>0</v>
          </cell>
          <cell r="M514">
            <v>0</v>
          </cell>
          <cell r="N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35</v>
          </cell>
          <cell r="V514">
            <v>0</v>
          </cell>
          <cell r="W514">
            <v>0</v>
          </cell>
          <cell r="AA514">
            <v>0</v>
          </cell>
          <cell r="AB514">
            <v>0</v>
          </cell>
          <cell r="AC514">
            <v>0</v>
          </cell>
          <cell r="AD514">
            <v>35</v>
          </cell>
          <cell r="AE514">
            <v>510400</v>
          </cell>
          <cell r="AF514">
            <v>0</v>
          </cell>
          <cell r="AI514">
            <v>2312</v>
          </cell>
          <cell r="AK514">
            <v>0</v>
          </cell>
          <cell r="AM514">
            <v>452</v>
          </cell>
          <cell r="AN514">
            <v>1</v>
          </cell>
          <cell r="AO514">
            <v>393216</v>
          </cell>
          <cell r="AQ514">
            <v>0</v>
          </cell>
          <cell r="AR514">
            <v>0</v>
          </cell>
          <cell r="AS514" t="str">
            <v>Ы</v>
          </cell>
          <cell r="AT514" t="str">
            <v>Ы</v>
          </cell>
          <cell r="AU514">
            <v>0</v>
          </cell>
          <cell r="AV514">
            <v>0</v>
          </cell>
          <cell r="AW514">
            <v>23</v>
          </cell>
          <cell r="AX514">
            <v>1</v>
          </cell>
          <cell r="AY514">
            <v>0</v>
          </cell>
          <cell r="AZ514">
            <v>0</v>
          </cell>
          <cell r="BA514">
            <v>0</v>
          </cell>
          <cell r="BB514">
            <v>0</v>
          </cell>
          <cell r="BC514">
            <v>38856</v>
          </cell>
        </row>
        <row r="515">
          <cell r="A515">
            <v>2006</v>
          </cell>
          <cell r="B515">
            <v>4</v>
          </cell>
          <cell r="C515">
            <v>307</v>
          </cell>
          <cell r="D515">
            <v>17</v>
          </cell>
          <cell r="E515">
            <v>792030</v>
          </cell>
          <cell r="F515">
            <v>0</v>
          </cell>
          <cell r="G515" t="str">
            <v>Затраты по ШПЗ (неосновные)</v>
          </cell>
          <cell r="H515">
            <v>2030</v>
          </cell>
          <cell r="I515">
            <v>7920</v>
          </cell>
          <cell r="J515">
            <v>281.89</v>
          </cell>
          <cell r="K515">
            <v>1</v>
          </cell>
          <cell r="L515">
            <v>0</v>
          </cell>
          <cell r="M515">
            <v>0</v>
          </cell>
          <cell r="N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35</v>
          </cell>
          <cell r="V515">
            <v>0</v>
          </cell>
          <cell r="W515">
            <v>0</v>
          </cell>
          <cell r="AA515">
            <v>0</v>
          </cell>
          <cell r="AB515">
            <v>0</v>
          </cell>
          <cell r="AC515">
            <v>0</v>
          </cell>
          <cell r="AD515">
            <v>35</v>
          </cell>
          <cell r="AE515">
            <v>510600</v>
          </cell>
          <cell r="AF515">
            <v>0</v>
          </cell>
          <cell r="AI515">
            <v>2312</v>
          </cell>
          <cell r="AK515">
            <v>0</v>
          </cell>
          <cell r="AM515">
            <v>453</v>
          </cell>
          <cell r="AN515">
            <v>1</v>
          </cell>
          <cell r="AO515">
            <v>393216</v>
          </cell>
          <cell r="AQ515">
            <v>0</v>
          </cell>
          <cell r="AR515">
            <v>0</v>
          </cell>
          <cell r="AS515" t="str">
            <v>Ы</v>
          </cell>
          <cell r="AT515" t="str">
            <v>Ы</v>
          </cell>
          <cell r="AU515">
            <v>0</v>
          </cell>
          <cell r="AV515">
            <v>0</v>
          </cell>
          <cell r="AW515">
            <v>23</v>
          </cell>
          <cell r="AX515">
            <v>1</v>
          </cell>
          <cell r="AY515">
            <v>0</v>
          </cell>
          <cell r="AZ515">
            <v>0</v>
          </cell>
          <cell r="BA515">
            <v>0</v>
          </cell>
          <cell r="BB515">
            <v>0</v>
          </cell>
          <cell r="BC515">
            <v>38856</v>
          </cell>
        </row>
        <row r="516">
          <cell r="A516">
            <v>2006</v>
          </cell>
          <cell r="B516">
            <v>4</v>
          </cell>
          <cell r="C516">
            <v>308</v>
          </cell>
          <cell r="D516">
            <v>17</v>
          </cell>
          <cell r="E516">
            <v>792030</v>
          </cell>
          <cell r="F516">
            <v>0</v>
          </cell>
          <cell r="G516" t="str">
            <v>Затраты по ШПЗ (неосновные)</v>
          </cell>
          <cell r="H516">
            <v>2030</v>
          </cell>
          <cell r="I516">
            <v>7920</v>
          </cell>
          <cell r="J516">
            <v>0.02</v>
          </cell>
          <cell r="K516">
            <v>1</v>
          </cell>
          <cell r="L516">
            <v>0</v>
          </cell>
          <cell r="M516">
            <v>0</v>
          </cell>
          <cell r="N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35</v>
          </cell>
          <cell r="V516">
            <v>0</v>
          </cell>
          <cell r="W516">
            <v>0</v>
          </cell>
          <cell r="AA516">
            <v>0</v>
          </cell>
          <cell r="AB516">
            <v>0</v>
          </cell>
          <cell r="AC516">
            <v>0</v>
          </cell>
          <cell r="AD516">
            <v>35</v>
          </cell>
          <cell r="AE516">
            <v>512000</v>
          </cell>
          <cell r="AF516">
            <v>0</v>
          </cell>
          <cell r="AI516">
            <v>2312</v>
          </cell>
          <cell r="AK516">
            <v>0</v>
          </cell>
          <cell r="AM516">
            <v>454</v>
          </cell>
          <cell r="AN516">
            <v>1</v>
          </cell>
          <cell r="AO516">
            <v>393216</v>
          </cell>
          <cell r="AQ516">
            <v>0</v>
          </cell>
          <cell r="AR516">
            <v>0</v>
          </cell>
          <cell r="AS516" t="str">
            <v>Ы</v>
          </cell>
          <cell r="AT516" t="str">
            <v>Ы</v>
          </cell>
          <cell r="AU516">
            <v>0</v>
          </cell>
          <cell r="AV516">
            <v>0</v>
          </cell>
          <cell r="AW516">
            <v>23</v>
          </cell>
          <cell r="AX516">
            <v>1</v>
          </cell>
          <cell r="AY516">
            <v>0</v>
          </cell>
          <cell r="AZ516">
            <v>0</v>
          </cell>
          <cell r="BA516">
            <v>0</v>
          </cell>
          <cell r="BB516">
            <v>0</v>
          </cell>
          <cell r="BC516">
            <v>38856</v>
          </cell>
        </row>
        <row r="517">
          <cell r="A517">
            <v>2006</v>
          </cell>
          <cell r="B517">
            <v>4</v>
          </cell>
          <cell r="C517">
            <v>362</v>
          </cell>
          <cell r="D517">
            <v>17</v>
          </cell>
          <cell r="E517">
            <v>792030</v>
          </cell>
          <cell r="F517">
            <v>0</v>
          </cell>
          <cell r="G517" t="str">
            <v>Затраты по ШПЗ (неосновные)</v>
          </cell>
          <cell r="H517">
            <v>2030</v>
          </cell>
          <cell r="I517">
            <v>7920</v>
          </cell>
          <cell r="J517">
            <v>-29550.02</v>
          </cell>
          <cell r="K517">
            <v>1</v>
          </cell>
          <cell r="L517">
            <v>0</v>
          </cell>
          <cell r="M517">
            <v>0</v>
          </cell>
          <cell r="N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34</v>
          </cell>
          <cell r="V517">
            <v>0</v>
          </cell>
          <cell r="W517">
            <v>0</v>
          </cell>
          <cell r="AA517">
            <v>0</v>
          </cell>
          <cell r="AB517">
            <v>0</v>
          </cell>
          <cell r="AC517">
            <v>0</v>
          </cell>
          <cell r="AD517">
            <v>34</v>
          </cell>
          <cell r="AE517">
            <v>110000</v>
          </cell>
          <cell r="AF517">
            <v>0</v>
          </cell>
          <cell r="AI517">
            <v>2312</v>
          </cell>
          <cell r="AK517">
            <v>0</v>
          </cell>
          <cell r="AM517">
            <v>508</v>
          </cell>
          <cell r="AN517">
            <v>1</v>
          </cell>
          <cell r="AO517">
            <v>393216</v>
          </cell>
          <cell r="AQ517">
            <v>0</v>
          </cell>
          <cell r="AR517">
            <v>0</v>
          </cell>
          <cell r="AS517" t="str">
            <v>Ы</v>
          </cell>
          <cell r="AT517" t="str">
            <v>Ы</v>
          </cell>
          <cell r="AU517">
            <v>0</v>
          </cell>
          <cell r="AV517">
            <v>0</v>
          </cell>
          <cell r="AW517">
            <v>23</v>
          </cell>
          <cell r="AX517">
            <v>1</v>
          </cell>
          <cell r="AY517">
            <v>0</v>
          </cell>
          <cell r="AZ517">
            <v>0</v>
          </cell>
          <cell r="BA517">
            <v>0</v>
          </cell>
          <cell r="BB517">
            <v>0</v>
          </cell>
          <cell r="BC517">
            <v>38856</v>
          </cell>
        </row>
        <row r="518">
          <cell r="A518">
            <v>2006</v>
          </cell>
          <cell r="B518">
            <v>4</v>
          </cell>
          <cell r="C518">
            <v>363</v>
          </cell>
          <cell r="D518">
            <v>17</v>
          </cell>
          <cell r="E518">
            <v>792030</v>
          </cell>
          <cell r="F518">
            <v>0</v>
          </cell>
          <cell r="G518" t="str">
            <v>Затраты по ШПЗ (неосновные)</v>
          </cell>
          <cell r="H518">
            <v>2030</v>
          </cell>
          <cell r="I518">
            <v>7920</v>
          </cell>
          <cell r="J518">
            <v>47332.79</v>
          </cell>
          <cell r="K518">
            <v>1</v>
          </cell>
          <cell r="L518">
            <v>0</v>
          </cell>
          <cell r="M518">
            <v>0</v>
          </cell>
          <cell r="N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34</v>
          </cell>
          <cell r="V518">
            <v>0</v>
          </cell>
          <cell r="W518">
            <v>0</v>
          </cell>
          <cell r="AA518">
            <v>0</v>
          </cell>
          <cell r="AB518">
            <v>0</v>
          </cell>
          <cell r="AC518">
            <v>0</v>
          </cell>
          <cell r="AD518">
            <v>34</v>
          </cell>
          <cell r="AE518">
            <v>143000</v>
          </cell>
          <cell r="AF518">
            <v>0</v>
          </cell>
          <cell r="AI518">
            <v>2312</v>
          </cell>
          <cell r="AK518">
            <v>0</v>
          </cell>
          <cell r="AM518">
            <v>509</v>
          </cell>
          <cell r="AN518">
            <v>1</v>
          </cell>
          <cell r="AO518">
            <v>393216</v>
          </cell>
          <cell r="AQ518">
            <v>0</v>
          </cell>
          <cell r="AR518">
            <v>0</v>
          </cell>
          <cell r="AS518" t="str">
            <v>Ы</v>
          </cell>
          <cell r="AT518" t="str">
            <v>Ы</v>
          </cell>
          <cell r="AU518">
            <v>0</v>
          </cell>
          <cell r="AV518">
            <v>0</v>
          </cell>
          <cell r="AW518">
            <v>23</v>
          </cell>
          <cell r="AX518">
            <v>1</v>
          </cell>
          <cell r="AY518">
            <v>0</v>
          </cell>
          <cell r="AZ518">
            <v>0</v>
          </cell>
          <cell r="BA518">
            <v>0</v>
          </cell>
          <cell r="BB518">
            <v>0</v>
          </cell>
          <cell r="BC518">
            <v>38856</v>
          </cell>
        </row>
        <row r="519">
          <cell r="A519">
            <v>2006</v>
          </cell>
          <cell r="B519">
            <v>4</v>
          </cell>
          <cell r="C519">
            <v>364</v>
          </cell>
          <cell r="D519">
            <v>17</v>
          </cell>
          <cell r="E519">
            <v>792030</v>
          </cell>
          <cell r="F519">
            <v>0</v>
          </cell>
          <cell r="G519" t="str">
            <v>Затраты по ШПЗ (неосновные)</v>
          </cell>
          <cell r="H519">
            <v>2030</v>
          </cell>
          <cell r="I519">
            <v>7920</v>
          </cell>
          <cell r="J519">
            <v>14500</v>
          </cell>
          <cell r="K519">
            <v>1</v>
          </cell>
          <cell r="L519">
            <v>0</v>
          </cell>
          <cell r="M519">
            <v>0</v>
          </cell>
          <cell r="N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34</v>
          </cell>
          <cell r="V519">
            <v>0</v>
          </cell>
          <cell r="W519">
            <v>0</v>
          </cell>
          <cell r="AA519">
            <v>0</v>
          </cell>
          <cell r="AB519">
            <v>0</v>
          </cell>
          <cell r="AC519">
            <v>0</v>
          </cell>
          <cell r="AD519">
            <v>34</v>
          </cell>
          <cell r="AE519">
            <v>240000</v>
          </cell>
          <cell r="AF519">
            <v>0</v>
          </cell>
          <cell r="AI519">
            <v>2312</v>
          </cell>
          <cell r="AK519">
            <v>0</v>
          </cell>
          <cell r="AM519">
            <v>510</v>
          </cell>
          <cell r="AN519">
            <v>1</v>
          </cell>
          <cell r="AO519">
            <v>393216</v>
          </cell>
          <cell r="AQ519">
            <v>0</v>
          </cell>
          <cell r="AR519">
            <v>0</v>
          </cell>
          <cell r="AS519" t="str">
            <v>Ы</v>
          </cell>
          <cell r="AT519" t="str">
            <v>Ы</v>
          </cell>
          <cell r="AU519">
            <v>0</v>
          </cell>
          <cell r="AV519">
            <v>0</v>
          </cell>
          <cell r="AW519">
            <v>23</v>
          </cell>
          <cell r="AX519">
            <v>1</v>
          </cell>
          <cell r="AY519">
            <v>0</v>
          </cell>
          <cell r="AZ519">
            <v>0</v>
          </cell>
          <cell r="BA519">
            <v>0</v>
          </cell>
          <cell r="BB519">
            <v>0</v>
          </cell>
          <cell r="BC519">
            <v>38856</v>
          </cell>
        </row>
        <row r="520">
          <cell r="A520">
            <v>2006</v>
          </cell>
          <cell r="B520">
            <v>4</v>
          </cell>
          <cell r="C520">
            <v>365</v>
          </cell>
          <cell r="D520">
            <v>17</v>
          </cell>
          <cell r="E520">
            <v>792030</v>
          </cell>
          <cell r="F520">
            <v>0</v>
          </cell>
          <cell r="G520" t="str">
            <v>Затраты по ШПЗ (неосновные)</v>
          </cell>
          <cell r="H520">
            <v>2030</v>
          </cell>
          <cell r="I520">
            <v>7920</v>
          </cell>
          <cell r="J520">
            <v>420.5</v>
          </cell>
          <cell r="K520">
            <v>1</v>
          </cell>
          <cell r="L520">
            <v>0</v>
          </cell>
          <cell r="M520">
            <v>0</v>
          </cell>
          <cell r="N520">
            <v>0</v>
          </cell>
          <cell r="R520">
            <v>0</v>
          </cell>
          <cell r="S520">
            <v>0</v>
          </cell>
          <cell r="T520">
            <v>0</v>
          </cell>
          <cell r="U520">
            <v>34</v>
          </cell>
          <cell r="V520">
            <v>0</v>
          </cell>
          <cell r="W520">
            <v>0</v>
          </cell>
          <cell r="AA520">
            <v>0</v>
          </cell>
          <cell r="AB520">
            <v>0</v>
          </cell>
          <cell r="AC520">
            <v>0</v>
          </cell>
          <cell r="AD520">
            <v>34</v>
          </cell>
          <cell r="AE520">
            <v>311000</v>
          </cell>
          <cell r="AF520">
            <v>0</v>
          </cell>
          <cell r="AI520">
            <v>2312</v>
          </cell>
          <cell r="AK520">
            <v>0</v>
          </cell>
          <cell r="AM520">
            <v>511</v>
          </cell>
          <cell r="AN520">
            <v>1</v>
          </cell>
          <cell r="AO520">
            <v>393216</v>
          </cell>
          <cell r="AQ520">
            <v>0</v>
          </cell>
          <cell r="AR520">
            <v>0</v>
          </cell>
          <cell r="AS520" t="str">
            <v>Ы</v>
          </cell>
          <cell r="AT520" t="str">
            <v>Ы</v>
          </cell>
          <cell r="AU520">
            <v>0</v>
          </cell>
          <cell r="AV520">
            <v>0</v>
          </cell>
          <cell r="AW520">
            <v>23</v>
          </cell>
          <cell r="AX520">
            <v>1</v>
          </cell>
          <cell r="AY520">
            <v>0</v>
          </cell>
          <cell r="AZ520">
            <v>0</v>
          </cell>
          <cell r="BA520">
            <v>0</v>
          </cell>
          <cell r="BB520">
            <v>0</v>
          </cell>
          <cell r="BC520">
            <v>38856</v>
          </cell>
        </row>
        <row r="521">
          <cell r="A521">
            <v>2006</v>
          </cell>
          <cell r="B521">
            <v>4</v>
          </cell>
          <cell r="C521">
            <v>366</v>
          </cell>
          <cell r="D521">
            <v>17</v>
          </cell>
          <cell r="E521">
            <v>792030</v>
          </cell>
          <cell r="F521">
            <v>0</v>
          </cell>
          <cell r="G521" t="str">
            <v>Затраты по ШПЗ (неосновные)</v>
          </cell>
          <cell r="H521">
            <v>2030</v>
          </cell>
          <cell r="I521">
            <v>7920</v>
          </cell>
          <cell r="J521">
            <v>870</v>
          </cell>
          <cell r="K521">
            <v>1</v>
          </cell>
          <cell r="L521">
            <v>0</v>
          </cell>
          <cell r="M521">
            <v>0</v>
          </cell>
          <cell r="N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34</v>
          </cell>
          <cell r="V521">
            <v>0</v>
          </cell>
          <cell r="W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34</v>
          </cell>
          <cell r="AE521">
            <v>312000</v>
          </cell>
          <cell r="AF521">
            <v>0</v>
          </cell>
          <cell r="AI521">
            <v>2312</v>
          </cell>
          <cell r="AK521">
            <v>0</v>
          </cell>
          <cell r="AM521">
            <v>512</v>
          </cell>
          <cell r="AN521">
            <v>1</v>
          </cell>
          <cell r="AO521">
            <v>393216</v>
          </cell>
          <cell r="AQ521">
            <v>0</v>
          </cell>
          <cell r="AR521">
            <v>0</v>
          </cell>
          <cell r="AS521" t="str">
            <v>Ы</v>
          </cell>
          <cell r="AT521" t="str">
            <v>Ы</v>
          </cell>
          <cell r="AU521">
            <v>0</v>
          </cell>
          <cell r="AV521">
            <v>0</v>
          </cell>
          <cell r="AW521">
            <v>23</v>
          </cell>
          <cell r="AX521">
            <v>1</v>
          </cell>
          <cell r="AY521">
            <v>0</v>
          </cell>
          <cell r="AZ521">
            <v>0</v>
          </cell>
          <cell r="BA521">
            <v>0</v>
          </cell>
          <cell r="BB521">
            <v>0</v>
          </cell>
          <cell r="BC521">
            <v>38856</v>
          </cell>
        </row>
        <row r="522">
          <cell r="A522">
            <v>2006</v>
          </cell>
          <cell r="B522">
            <v>4</v>
          </cell>
          <cell r="C522">
            <v>367</v>
          </cell>
          <cell r="D522">
            <v>17</v>
          </cell>
          <cell r="E522">
            <v>792030</v>
          </cell>
          <cell r="F522">
            <v>0</v>
          </cell>
          <cell r="G522" t="str">
            <v>Затраты по ШПЗ (неосновные)</v>
          </cell>
          <cell r="H522">
            <v>2030</v>
          </cell>
          <cell r="I522">
            <v>7920</v>
          </cell>
          <cell r="J522">
            <v>163.85</v>
          </cell>
          <cell r="K522">
            <v>1</v>
          </cell>
          <cell r="L522">
            <v>0</v>
          </cell>
          <cell r="M522">
            <v>0</v>
          </cell>
          <cell r="N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34</v>
          </cell>
          <cell r="V522">
            <v>0</v>
          </cell>
          <cell r="W522">
            <v>0</v>
          </cell>
          <cell r="AA522">
            <v>0</v>
          </cell>
          <cell r="AB522">
            <v>0</v>
          </cell>
          <cell r="AC522">
            <v>0</v>
          </cell>
          <cell r="AD522">
            <v>34</v>
          </cell>
          <cell r="AE522">
            <v>312100</v>
          </cell>
          <cell r="AF522">
            <v>0</v>
          </cell>
          <cell r="AI522">
            <v>2312</v>
          </cell>
          <cell r="AK522">
            <v>0</v>
          </cell>
          <cell r="AM522">
            <v>513</v>
          </cell>
          <cell r="AN522">
            <v>1</v>
          </cell>
          <cell r="AO522">
            <v>393216</v>
          </cell>
          <cell r="AQ522">
            <v>0</v>
          </cell>
          <cell r="AR522">
            <v>0</v>
          </cell>
          <cell r="AS522" t="str">
            <v>Ы</v>
          </cell>
          <cell r="AT522" t="str">
            <v>Ы</v>
          </cell>
          <cell r="AU522">
            <v>0</v>
          </cell>
          <cell r="AV522">
            <v>0</v>
          </cell>
          <cell r="AW522">
            <v>23</v>
          </cell>
          <cell r="AX522">
            <v>1</v>
          </cell>
          <cell r="AY522">
            <v>0</v>
          </cell>
          <cell r="AZ522">
            <v>0</v>
          </cell>
          <cell r="BA522">
            <v>0</v>
          </cell>
          <cell r="BB522">
            <v>0</v>
          </cell>
          <cell r="BC522">
            <v>38856</v>
          </cell>
        </row>
        <row r="523">
          <cell r="A523">
            <v>2006</v>
          </cell>
          <cell r="B523">
            <v>4</v>
          </cell>
          <cell r="C523">
            <v>368</v>
          </cell>
          <cell r="D523">
            <v>17</v>
          </cell>
          <cell r="E523">
            <v>792030</v>
          </cell>
          <cell r="F523">
            <v>0</v>
          </cell>
          <cell r="G523" t="str">
            <v>Затраты по ШПЗ (неосновные)</v>
          </cell>
          <cell r="H523">
            <v>2030</v>
          </cell>
          <cell r="I523">
            <v>7920</v>
          </cell>
          <cell r="J523">
            <v>1866.15</v>
          </cell>
          <cell r="K523">
            <v>1</v>
          </cell>
          <cell r="L523">
            <v>0</v>
          </cell>
          <cell r="M523">
            <v>0</v>
          </cell>
          <cell r="N523">
            <v>0</v>
          </cell>
          <cell r="R523">
            <v>0</v>
          </cell>
          <cell r="S523">
            <v>0</v>
          </cell>
          <cell r="T523">
            <v>0</v>
          </cell>
          <cell r="U523">
            <v>34</v>
          </cell>
          <cell r="V523">
            <v>0</v>
          </cell>
          <cell r="W523">
            <v>0</v>
          </cell>
          <cell r="AA523">
            <v>0</v>
          </cell>
          <cell r="AB523">
            <v>0</v>
          </cell>
          <cell r="AC523">
            <v>0</v>
          </cell>
          <cell r="AD523">
            <v>34</v>
          </cell>
          <cell r="AE523">
            <v>312200</v>
          </cell>
          <cell r="AF523">
            <v>0</v>
          </cell>
          <cell r="AI523">
            <v>2312</v>
          </cell>
          <cell r="AK523">
            <v>0</v>
          </cell>
          <cell r="AM523">
            <v>514</v>
          </cell>
          <cell r="AN523">
            <v>1</v>
          </cell>
          <cell r="AO523">
            <v>393216</v>
          </cell>
          <cell r="AQ523">
            <v>0</v>
          </cell>
          <cell r="AR523">
            <v>0</v>
          </cell>
          <cell r="AS523" t="str">
            <v>Ы</v>
          </cell>
          <cell r="AT523" t="str">
            <v>Ы</v>
          </cell>
          <cell r="AU523">
            <v>0</v>
          </cell>
          <cell r="AV523">
            <v>0</v>
          </cell>
          <cell r="AW523">
            <v>23</v>
          </cell>
          <cell r="AX523">
            <v>1</v>
          </cell>
          <cell r="AY523">
            <v>0</v>
          </cell>
          <cell r="AZ523">
            <v>0</v>
          </cell>
          <cell r="BA523">
            <v>0</v>
          </cell>
          <cell r="BB523">
            <v>0</v>
          </cell>
          <cell r="BC523">
            <v>38856</v>
          </cell>
        </row>
        <row r="524">
          <cell r="A524">
            <v>2006</v>
          </cell>
          <cell r="B524">
            <v>4</v>
          </cell>
          <cell r="C524">
            <v>369</v>
          </cell>
          <cell r="D524">
            <v>17</v>
          </cell>
          <cell r="E524">
            <v>792030</v>
          </cell>
          <cell r="F524">
            <v>0</v>
          </cell>
          <cell r="G524" t="str">
            <v>Затраты по ШПЗ (неосновные)</v>
          </cell>
          <cell r="H524">
            <v>2030</v>
          </cell>
          <cell r="I524">
            <v>7920</v>
          </cell>
          <cell r="J524">
            <v>159.5</v>
          </cell>
          <cell r="K524">
            <v>1</v>
          </cell>
          <cell r="L524">
            <v>0</v>
          </cell>
          <cell r="M524">
            <v>0</v>
          </cell>
          <cell r="N524">
            <v>0</v>
          </cell>
          <cell r="R524">
            <v>0</v>
          </cell>
          <cell r="S524">
            <v>0</v>
          </cell>
          <cell r="T524">
            <v>0</v>
          </cell>
          <cell r="U524">
            <v>34</v>
          </cell>
          <cell r="V524">
            <v>0</v>
          </cell>
          <cell r="W524">
            <v>0</v>
          </cell>
          <cell r="AA524">
            <v>0</v>
          </cell>
          <cell r="AB524">
            <v>0</v>
          </cell>
          <cell r="AC524">
            <v>0</v>
          </cell>
          <cell r="AD524">
            <v>34</v>
          </cell>
          <cell r="AE524">
            <v>313000</v>
          </cell>
          <cell r="AF524">
            <v>0</v>
          </cell>
          <cell r="AI524">
            <v>2312</v>
          </cell>
          <cell r="AK524">
            <v>0</v>
          </cell>
          <cell r="AM524">
            <v>515</v>
          </cell>
          <cell r="AN524">
            <v>1</v>
          </cell>
          <cell r="AO524">
            <v>393216</v>
          </cell>
          <cell r="AQ524">
            <v>0</v>
          </cell>
          <cell r="AR524">
            <v>0</v>
          </cell>
          <cell r="AS524" t="str">
            <v>Ы</v>
          </cell>
          <cell r="AT524" t="str">
            <v>Ы</v>
          </cell>
          <cell r="AU524">
            <v>0</v>
          </cell>
          <cell r="AV524">
            <v>0</v>
          </cell>
          <cell r="AW524">
            <v>23</v>
          </cell>
          <cell r="AX524">
            <v>1</v>
          </cell>
          <cell r="AY524">
            <v>0</v>
          </cell>
          <cell r="AZ524">
            <v>0</v>
          </cell>
          <cell r="BA524">
            <v>0</v>
          </cell>
          <cell r="BB524">
            <v>0</v>
          </cell>
          <cell r="BC524">
            <v>38856</v>
          </cell>
        </row>
        <row r="525">
          <cell r="A525">
            <v>2006</v>
          </cell>
          <cell r="B525">
            <v>4</v>
          </cell>
          <cell r="C525">
            <v>370</v>
          </cell>
          <cell r="D525">
            <v>17</v>
          </cell>
          <cell r="E525">
            <v>792030</v>
          </cell>
          <cell r="F525">
            <v>0</v>
          </cell>
          <cell r="G525" t="str">
            <v>Затраты по ШПЗ (неосновные)</v>
          </cell>
          <cell r="H525">
            <v>2030</v>
          </cell>
          <cell r="I525">
            <v>7920</v>
          </cell>
          <cell r="J525">
            <v>290</v>
          </cell>
          <cell r="K525">
            <v>1</v>
          </cell>
          <cell r="L525">
            <v>0</v>
          </cell>
          <cell r="M525">
            <v>0</v>
          </cell>
          <cell r="N525">
            <v>0</v>
          </cell>
          <cell r="R525">
            <v>0</v>
          </cell>
          <cell r="S525">
            <v>0</v>
          </cell>
          <cell r="T525">
            <v>0</v>
          </cell>
          <cell r="U525">
            <v>34</v>
          </cell>
          <cell r="V525">
            <v>0</v>
          </cell>
          <cell r="W525">
            <v>0</v>
          </cell>
          <cell r="AA525">
            <v>0</v>
          </cell>
          <cell r="AB525">
            <v>0</v>
          </cell>
          <cell r="AC525">
            <v>0</v>
          </cell>
          <cell r="AD525">
            <v>34</v>
          </cell>
          <cell r="AE525">
            <v>314000</v>
          </cell>
          <cell r="AF525">
            <v>0</v>
          </cell>
          <cell r="AI525">
            <v>2312</v>
          </cell>
          <cell r="AK525">
            <v>0</v>
          </cell>
          <cell r="AM525">
            <v>516</v>
          </cell>
          <cell r="AN525">
            <v>1</v>
          </cell>
          <cell r="AO525">
            <v>393216</v>
          </cell>
          <cell r="AQ525">
            <v>0</v>
          </cell>
          <cell r="AR525">
            <v>0</v>
          </cell>
          <cell r="AS525" t="str">
            <v>Ы</v>
          </cell>
          <cell r="AT525" t="str">
            <v>Ы</v>
          </cell>
          <cell r="AU525">
            <v>0</v>
          </cell>
          <cell r="AV525">
            <v>0</v>
          </cell>
          <cell r="AW525">
            <v>23</v>
          </cell>
          <cell r="AX525">
            <v>1</v>
          </cell>
          <cell r="AY525">
            <v>0</v>
          </cell>
          <cell r="AZ525">
            <v>0</v>
          </cell>
          <cell r="BA525">
            <v>0</v>
          </cell>
          <cell r="BB525">
            <v>0</v>
          </cell>
          <cell r="BC525">
            <v>38856</v>
          </cell>
        </row>
        <row r="526">
          <cell r="A526">
            <v>2006</v>
          </cell>
          <cell r="B526">
            <v>4</v>
          </cell>
          <cell r="C526">
            <v>371</v>
          </cell>
          <cell r="D526">
            <v>17</v>
          </cell>
          <cell r="E526">
            <v>792030</v>
          </cell>
          <cell r="F526">
            <v>0</v>
          </cell>
          <cell r="G526" t="str">
            <v>Затраты по ШПЗ (неосновные)</v>
          </cell>
          <cell r="H526">
            <v>2030</v>
          </cell>
          <cell r="I526">
            <v>7920</v>
          </cell>
          <cell r="J526">
            <v>58</v>
          </cell>
          <cell r="K526">
            <v>1</v>
          </cell>
          <cell r="L526">
            <v>0</v>
          </cell>
          <cell r="M526">
            <v>0</v>
          </cell>
          <cell r="N526">
            <v>0</v>
          </cell>
          <cell r="R526">
            <v>0</v>
          </cell>
          <cell r="S526">
            <v>0</v>
          </cell>
          <cell r="T526">
            <v>0</v>
          </cell>
          <cell r="U526">
            <v>34</v>
          </cell>
          <cell r="V526">
            <v>0</v>
          </cell>
          <cell r="W526">
            <v>0</v>
          </cell>
          <cell r="AA526">
            <v>0</v>
          </cell>
          <cell r="AB526">
            <v>0</v>
          </cell>
          <cell r="AC526">
            <v>0</v>
          </cell>
          <cell r="AD526">
            <v>34</v>
          </cell>
          <cell r="AE526">
            <v>315000</v>
          </cell>
          <cell r="AF526">
            <v>0</v>
          </cell>
          <cell r="AI526">
            <v>2312</v>
          </cell>
          <cell r="AK526">
            <v>0</v>
          </cell>
          <cell r="AM526">
            <v>517</v>
          </cell>
          <cell r="AN526">
            <v>1</v>
          </cell>
          <cell r="AO526">
            <v>393216</v>
          </cell>
          <cell r="AQ526">
            <v>0</v>
          </cell>
          <cell r="AR526">
            <v>0</v>
          </cell>
          <cell r="AS526" t="str">
            <v>Ы</v>
          </cell>
          <cell r="AT526" t="str">
            <v>Ы</v>
          </cell>
          <cell r="AU526">
            <v>0</v>
          </cell>
          <cell r="AV526">
            <v>0</v>
          </cell>
          <cell r="AW526">
            <v>23</v>
          </cell>
          <cell r="AX526">
            <v>1</v>
          </cell>
          <cell r="AY526">
            <v>0</v>
          </cell>
          <cell r="AZ526">
            <v>0</v>
          </cell>
          <cell r="BA526">
            <v>0</v>
          </cell>
          <cell r="BB526">
            <v>0</v>
          </cell>
          <cell r="BC526">
            <v>38856</v>
          </cell>
        </row>
        <row r="527">
          <cell r="A527">
            <v>2006</v>
          </cell>
          <cell r="B527">
            <v>4</v>
          </cell>
          <cell r="C527">
            <v>429</v>
          </cell>
          <cell r="D527">
            <v>17</v>
          </cell>
          <cell r="E527">
            <v>792030</v>
          </cell>
          <cell r="F527">
            <v>0</v>
          </cell>
          <cell r="G527" t="str">
            <v>Затраты по ШПЗ (неосновные)</v>
          </cell>
          <cell r="H527">
            <v>2030</v>
          </cell>
          <cell r="I527">
            <v>7920</v>
          </cell>
          <cell r="J527">
            <v>1009.5</v>
          </cell>
          <cell r="K527">
            <v>1</v>
          </cell>
          <cell r="L527">
            <v>0</v>
          </cell>
          <cell r="M527">
            <v>0</v>
          </cell>
          <cell r="N527">
            <v>0</v>
          </cell>
          <cell r="R527">
            <v>0</v>
          </cell>
          <cell r="S527">
            <v>0</v>
          </cell>
          <cell r="T527">
            <v>0</v>
          </cell>
          <cell r="U527">
            <v>31</v>
          </cell>
          <cell r="V527">
            <v>0</v>
          </cell>
          <cell r="W527">
            <v>0</v>
          </cell>
          <cell r="AA527">
            <v>0</v>
          </cell>
          <cell r="AB527">
            <v>0</v>
          </cell>
          <cell r="AC527">
            <v>0</v>
          </cell>
          <cell r="AD527">
            <v>31</v>
          </cell>
          <cell r="AE527">
            <v>110000</v>
          </cell>
          <cell r="AF527">
            <v>0</v>
          </cell>
          <cell r="AI527">
            <v>2312</v>
          </cell>
          <cell r="AK527">
            <v>0</v>
          </cell>
          <cell r="AM527">
            <v>575</v>
          </cell>
          <cell r="AN527">
            <v>1</v>
          </cell>
          <cell r="AO527">
            <v>393216</v>
          </cell>
          <cell r="AQ527">
            <v>0</v>
          </cell>
          <cell r="AR527">
            <v>0</v>
          </cell>
          <cell r="AS527" t="str">
            <v>Ы</v>
          </cell>
          <cell r="AT527" t="str">
            <v>Ы</v>
          </cell>
          <cell r="AU527">
            <v>0</v>
          </cell>
          <cell r="AV527">
            <v>0</v>
          </cell>
          <cell r="AW527">
            <v>23</v>
          </cell>
          <cell r="AX527">
            <v>1</v>
          </cell>
          <cell r="AY527">
            <v>0</v>
          </cell>
          <cell r="AZ527">
            <v>0</v>
          </cell>
          <cell r="BA527">
            <v>0</v>
          </cell>
          <cell r="BB527">
            <v>0</v>
          </cell>
          <cell r="BC527">
            <v>38856</v>
          </cell>
        </row>
        <row r="528">
          <cell r="A528">
            <v>2006</v>
          </cell>
          <cell r="B528">
            <v>4</v>
          </cell>
          <cell r="C528">
            <v>430</v>
          </cell>
          <cell r="D528">
            <v>17</v>
          </cell>
          <cell r="E528">
            <v>792030</v>
          </cell>
          <cell r="F528">
            <v>0</v>
          </cell>
          <cell r="G528" t="str">
            <v>Затраты по ШПЗ (неосновные)</v>
          </cell>
          <cell r="H528">
            <v>2030</v>
          </cell>
          <cell r="I528">
            <v>7920</v>
          </cell>
          <cell r="J528">
            <v>980</v>
          </cell>
          <cell r="K528">
            <v>1</v>
          </cell>
          <cell r="L528">
            <v>0</v>
          </cell>
          <cell r="M528">
            <v>0</v>
          </cell>
          <cell r="N528">
            <v>0</v>
          </cell>
          <cell r="R528">
            <v>0</v>
          </cell>
          <cell r="S528">
            <v>0</v>
          </cell>
          <cell r="T528">
            <v>0</v>
          </cell>
          <cell r="U528">
            <v>31</v>
          </cell>
          <cell r="V528">
            <v>0</v>
          </cell>
          <cell r="W528">
            <v>0</v>
          </cell>
          <cell r="AA528">
            <v>0</v>
          </cell>
          <cell r="AB528">
            <v>0</v>
          </cell>
          <cell r="AC528">
            <v>0</v>
          </cell>
          <cell r="AD528">
            <v>31</v>
          </cell>
          <cell r="AE528">
            <v>114020</v>
          </cell>
          <cell r="AF528">
            <v>0</v>
          </cell>
          <cell r="AI528">
            <v>2312</v>
          </cell>
          <cell r="AK528">
            <v>0</v>
          </cell>
          <cell r="AM528">
            <v>576</v>
          </cell>
          <cell r="AN528">
            <v>1</v>
          </cell>
          <cell r="AO528">
            <v>393216</v>
          </cell>
          <cell r="AQ528">
            <v>0</v>
          </cell>
          <cell r="AR528">
            <v>0</v>
          </cell>
          <cell r="AS528" t="str">
            <v>Ы</v>
          </cell>
          <cell r="AT528" t="str">
            <v>Ы</v>
          </cell>
          <cell r="AU528">
            <v>0</v>
          </cell>
          <cell r="AV528">
            <v>0</v>
          </cell>
          <cell r="AW528">
            <v>23</v>
          </cell>
          <cell r="AX528">
            <v>1</v>
          </cell>
          <cell r="AY528">
            <v>0</v>
          </cell>
          <cell r="AZ528">
            <v>0</v>
          </cell>
          <cell r="BA528">
            <v>0</v>
          </cell>
          <cell r="BB528">
            <v>0</v>
          </cell>
          <cell r="BC528">
            <v>38856</v>
          </cell>
        </row>
        <row r="529">
          <cell r="A529">
            <v>2006</v>
          </cell>
          <cell r="B529">
            <v>4</v>
          </cell>
          <cell r="C529">
            <v>431</v>
          </cell>
          <cell r="D529">
            <v>17</v>
          </cell>
          <cell r="E529">
            <v>792030</v>
          </cell>
          <cell r="F529">
            <v>0</v>
          </cell>
          <cell r="G529" t="str">
            <v>Затраты по ШПЗ (неосновные)</v>
          </cell>
          <cell r="H529">
            <v>2030</v>
          </cell>
          <cell r="I529">
            <v>7920</v>
          </cell>
          <cell r="J529">
            <v>20</v>
          </cell>
          <cell r="K529">
            <v>1</v>
          </cell>
          <cell r="L529">
            <v>0</v>
          </cell>
          <cell r="M529">
            <v>0</v>
          </cell>
          <cell r="N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31</v>
          </cell>
          <cell r="V529">
            <v>0</v>
          </cell>
          <cell r="W529">
            <v>0</v>
          </cell>
          <cell r="AA529">
            <v>0</v>
          </cell>
          <cell r="AB529">
            <v>0</v>
          </cell>
          <cell r="AC529">
            <v>0</v>
          </cell>
          <cell r="AD529">
            <v>31</v>
          </cell>
          <cell r="AE529">
            <v>135000</v>
          </cell>
          <cell r="AF529">
            <v>0</v>
          </cell>
          <cell r="AI529">
            <v>2312</v>
          </cell>
          <cell r="AK529">
            <v>0</v>
          </cell>
          <cell r="AM529">
            <v>577</v>
          </cell>
          <cell r="AN529">
            <v>1</v>
          </cell>
          <cell r="AO529">
            <v>393216</v>
          </cell>
          <cell r="AQ529">
            <v>0</v>
          </cell>
          <cell r="AR529">
            <v>0</v>
          </cell>
          <cell r="AS529" t="str">
            <v>Ы</v>
          </cell>
          <cell r="AT529" t="str">
            <v>Ы</v>
          </cell>
          <cell r="AU529">
            <v>0</v>
          </cell>
          <cell r="AV529">
            <v>0</v>
          </cell>
          <cell r="AW529">
            <v>23</v>
          </cell>
          <cell r="AX529">
            <v>1</v>
          </cell>
          <cell r="AY529">
            <v>0</v>
          </cell>
          <cell r="AZ529">
            <v>0</v>
          </cell>
          <cell r="BA529">
            <v>0</v>
          </cell>
          <cell r="BB529">
            <v>0</v>
          </cell>
          <cell r="BC529">
            <v>38856</v>
          </cell>
        </row>
        <row r="530">
          <cell r="A530">
            <v>2006</v>
          </cell>
          <cell r="B530">
            <v>4</v>
          </cell>
          <cell r="C530">
            <v>432</v>
          </cell>
          <cell r="D530">
            <v>17</v>
          </cell>
          <cell r="E530">
            <v>792030</v>
          </cell>
          <cell r="F530">
            <v>0</v>
          </cell>
          <cell r="G530" t="str">
            <v>Затраты по ШПЗ (неосновные)</v>
          </cell>
          <cell r="H530">
            <v>2030</v>
          </cell>
          <cell r="I530">
            <v>7920</v>
          </cell>
          <cell r="J530">
            <v>8000</v>
          </cell>
          <cell r="K530">
            <v>1</v>
          </cell>
          <cell r="L530">
            <v>0</v>
          </cell>
          <cell r="M530">
            <v>0</v>
          </cell>
          <cell r="N530">
            <v>0</v>
          </cell>
          <cell r="R530">
            <v>0</v>
          </cell>
          <cell r="S530">
            <v>0</v>
          </cell>
          <cell r="T530">
            <v>0</v>
          </cell>
          <cell r="U530">
            <v>31</v>
          </cell>
          <cell r="V530">
            <v>0</v>
          </cell>
          <cell r="W530">
            <v>0</v>
          </cell>
          <cell r="AA530">
            <v>0</v>
          </cell>
          <cell r="AB530">
            <v>0</v>
          </cell>
          <cell r="AC530">
            <v>0</v>
          </cell>
          <cell r="AD530">
            <v>31</v>
          </cell>
          <cell r="AE530">
            <v>501102</v>
          </cell>
          <cell r="AF530">
            <v>0</v>
          </cell>
          <cell r="AI530">
            <v>2312</v>
          </cell>
          <cell r="AK530">
            <v>0</v>
          </cell>
          <cell r="AM530">
            <v>578</v>
          </cell>
          <cell r="AN530">
            <v>1</v>
          </cell>
          <cell r="AO530">
            <v>393216</v>
          </cell>
          <cell r="AQ530">
            <v>0</v>
          </cell>
          <cell r="AR530">
            <v>0</v>
          </cell>
          <cell r="AS530" t="str">
            <v>Ы</v>
          </cell>
          <cell r="AT530" t="str">
            <v>Ы</v>
          </cell>
          <cell r="AU530">
            <v>0</v>
          </cell>
          <cell r="AV530">
            <v>0</v>
          </cell>
          <cell r="AW530">
            <v>23</v>
          </cell>
          <cell r="AX530">
            <v>1</v>
          </cell>
          <cell r="AY530">
            <v>0</v>
          </cell>
          <cell r="AZ530">
            <v>0</v>
          </cell>
          <cell r="BA530">
            <v>0</v>
          </cell>
          <cell r="BB530">
            <v>0</v>
          </cell>
          <cell r="BC530">
            <v>38856</v>
          </cell>
        </row>
        <row r="531">
          <cell r="A531">
            <v>2006</v>
          </cell>
          <cell r="B531">
            <v>4</v>
          </cell>
          <cell r="C531">
            <v>433</v>
          </cell>
          <cell r="D531">
            <v>17</v>
          </cell>
          <cell r="E531">
            <v>792030</v>
          </cell>
          <cell r="F531">
            <v>0</v>
          </cell>
          <cell r="G531" t="str">
            <v>Затраты по ШПЗ (неосновные)</v>
          </cell>
          <cell r="H531">
            <v>2030</v>
          </cell>
          <cell r="I531">
            <v>7920</v>
          </cell>
          <cell r="J531">
            <v>8000</v>
          </cell>
          <cell r="K531">
            <v>1</v>
          </cell>
          <cell r="L531">
            <v>0</v>
          </cell>
          <cell r="M531">
            <v>0</v>
          </cell>
          <cell r="N531">
            <v>0</v>
          </cell>
          <cell r="R531">
            <v>0</v>
          </cell>
          <cell r="S531">
            <v>0</v>
          </cell>
          <cell r="T531">
            <v>0</v>
          </cell>
          <cell r="U531">
            <v>31</v>
          </cell>
          <cell r="V531">
            <v>0</v>
          </cell>
          <cell r="W531">
            <v>0</v>
          </cell>
          <cell r="AA531">
            <v>0</v>
          </cell>
          <cell r="AB531">
            <v>0</v>
          </cell>
          <cell r="AC531">
            <v>0</v>
          </cell>
          <cell r="AD531">
            <v>31</v>
          </cell>
          <cell r="AE531">
            <v>510100</v>
          </cell>
          <cell r="AF531">
            <v>0</v>
          </cell>
          <cell r="AI531">
            <v>2312</v>
          </cell>
          <cell r="AK531">
            <v>0</v>
          </cell>
          <cell r="AM531">
            <v>579</v>
          </cell>
          <cell r="AN531">
            <v>1</v>
          </cell>
          <cell r="AO531">
            <v>393216</v>
          </cell>
          <cell r="AQ531">
            <v>0</v>
          </cell>
          <cell r="AR531">
            <v>0</v>
          </cell>
          <cell r="AS531" t="str">
            <v>Ы</v>
          </cell>
          <cell r="AT531" t="str">
            <v>Ы</v>
          </cell>
          <cell r="AU531">
            <v>0</v>
          </cell>
          <cell r="AV531">
            <v>0</v>
          </cell>
          <cell r="AW531">
            <v>23</v>
          </cell>
          <cell r="AX531">
            <v>1</v>
          </cell>
          <cell r="AY531">
            <v>0</v>
          </cell>
          <cell r="AZ531">
            <v>0</v>
          </cell>
          <cell r="BA531">
            <v>0</v>
          </cell>
          <cell r="BB531">
            <v>0</v>
          </cell>
          <cell r="BC531">
            <v>38856</v>
          </cell>
        </row>
        <row r="532">
          <cell r="A532">
            <v>2006</v>
          </cell>
          <cell r="B532">
            <v>4</v>
          </cell>
          <cell r="C532">
            <v>510</v>
          </cell>
          <cell r="D532">
            <v>17</v>
          </cell>
          <cell r="E532">
            <v>792030</v>
          </cell>
          <cell r="F532">
            <v>0</v>
          </cell>
          <cell r="G532" t="str">
            <v>Затраты по ШПЗ (неосновные)</v>
          </cell>
          <cell r="H532">
            <v>2030</v>
          </cell>
          <cell r="I532">
            <v>7920</v>
          </cell>
          <cell r="J532">
            <v>1</v>
          </cell>
          <cell r="K532">
            <v>1</v>
          </cell>
          <cell r="L532">
            <v>0</v>
          </cell>
          <cell r="M532">
            <v>0</v>
          </cell>
          <cell r="N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36</v>
          </cell>
          <cell r="V532">
            <v>0</v>
          </cell>
          <cell r="W532">
            <v>0</v>
          </cell>
          <cell r="AA532">
            <v>0</v>
          </cell>
          <cell r="AB532">
            <v>0</v>
          </cell>
          <cell r="AC532">
            <v>0</v>
          </cell>
          <cell r="AD532">
            <v>36</v>
          </cell>
          <cell r="AE532">
            <v>110000</v>
          </cell>
          <cell r="AF532">
            <v>0</v>
          </cell>
          <cell r="AI532">
            <v>2312</v>
          </cell>
          <cell r="AK532">
            <v>0</v>
          </cell>
          <cell r="AM532">
            <v>656</v>
          </cell>
          <cell r="AN532">
            <v>1</v>
          </cell>
          <cell r="AO532">
            <v>393216</v>
          </cell>
          <cell r="AQ532">
            <v>0</v>
          </cell>
          <cell r="AR532">
            <v>0</v>
          </cell>
          <cell r="AS532" t="str">
            <v>Ы</v>
          </cell>
          <cell r="AT532" t="str">
            <v>Ы</v>
          </cell>
          <cell r="AU532">
            <v>0</v>
          </cell>
          <cell r="AV532">
            <v>0</v>
          </cell>
          <cell r="AW532">
            <v>23</v>
          </cell>
          <cell r="AX532">
            <v>1</v>
          </cell>
          <cell r="AY532">
            <v>0</v>
          </cell>
          <cell r="AZ532">
            <v>0</v>
          </cell>
          <cell r="BA532">
            <v>0</v>
          </cell>
          <cell r="BB532">
            <v>0</v>
          </cell>
          <cell r="BC532">
            <v>38856</v>
          </cell>
        </row>
        <row r="533">
          <cell r="A533">
            <v>2006</v>
          </cell>
          <cell r="B533">
            <v>4</v>
          </cell>
          <cell r="C533">
            <v>575</v>
          </cell>
          <cell r="D533">
            <v>18</v>
          </cell>
          <cell r="E533">
            <v>792030</v>
          </cell>
          <cell r="F533">
            <v>0</v>
          </cell>
          <cell r="G533" t="str">
            <v>Затраты по ШПЗ (неосновные)</v>
          </cell>
          <cell r="H533">
            <v>2030</v>
          </cell>
          <cell r="I533">
            <v>7920</v>
          </cell>
          <cell r="J533">
            <v>1562.95</v>
          </cell>
          <cell r="K533">
            <v>1</v>
          </cell>
          <cell r="L533">
            <v>0</v>
          </cell>
          <cell r="M533">
            <v>0</v>
          </cell>
          <cell r="N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42</v>
          </cell>
          <cell r="V533">
            <v>0</v>
          </cell>
          <cell r="W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42</v>
          </cell>
          <cell r="AE533">
            <v>110000</v>
          </cell>
          <cell r="AF533">
            <v>0</v>
          </cell>
          <cell r="AI533">
            <v>2312</v>
          </cell>
          <cell r="AK533">
            <v>0</v>
          </cell>
          <cell r="AM533">
            <v>721</v>
          </cell>
          <cell r="AN533">
            <v>1</v>
          </cell>
          <cell r="AO533">
            <v>393216</v>
          </cell>
          <cell r="AQ533">
            <v>0</v>
          </cell>
          <cell r="AR533">
            <v>0</v>
          </cell>
          <cell r="AS533" t="str">
            <v>Ы</v>
          </cell>
          <cell r="AT533" t="str">
            <v>Ы</v>
          </cell>
          <cell r="AU533">
            <v>0</v>
          </cell>
          <cell r="AV533">
            <v>0</v>
          </cell>
          <cell r="AW533">
            <v>23</v>
          </cell>
          <cell r="AX533">
            <v>1</v>
          </cell>
          <cell r="AY533">
            <v>0</v>
          </cell>
          <cell r="AZ533">
            <v>0</v>
          </cell>
          <cell r="BA533">
            <v>0</v>
          </cell>
          <cell r="BB533">
            <v>0</v>
          </cell>
          <cell r="BC533">
            <v>38856</v>
          </cell>
        </row>
        <row r="534">
          <cell r="A534">
            <v>2006</v>
          </cell>
          <cell r="B534">
            <v>4</v>
          </cell>
          <cell r="C534">
            <v>576</v>
          </cell>
          <cell r="D534">
            <v>18</v>
          </cell>
          <cell r="E534">
            <v>792030</v>
          </cell>
          <cell r="F534">
            <v>0</v>
          </cell>
          <cell r="G534" t="str">
            <v>Затраты по ШПЗ (неосновные)</v>
          </cell>
          <cell r="H534">
            <v>2030</v>
          </cell>
          <cell r="I534">
            <v>7920</v>
          </cell>
          <cell r="J534">
            <v>2.61</v>
          </cell>
          <cell r="K534">
            <v>1</v>
          </cell>
          <cell r="L534">
            <v>0</v>
          </cell>
          <cell r="M534">
            <v>0</v>
          </cell>
          <cell r="N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42</v>
          </cell>
          <cell r="V534">
            <v>0</v>
          </cell>
          <cell r="W534">
            <v>0</v>
          </cell>
          <cell r="AA534">
            <v>0</v>
          </cell>
          <cell r="AB534">
            <v>0</v>
          </cell>
          <cell r="AC534">
            <v>0</v>
          </cell>
          <cell r="AD534">
            <v>42</v>
          </cell>
          <cell r="AE534">
            <v>114020</v>
          </cell>
          <cell r="AF534">
            <v>0</v>
          </cell>
          <cell r="AI534">
            <v>2312</v>
          </cell>
          <cell r="AK534">
            <v>0</v>
          </cell>
          <cell r="AM534">
            <v>722</v>
          </cell>
          <cell r="AN534">
            <v>1</v>
          </cell>
          <cell r="AO534">
            <v>393216</v>
          </cell>
          <cell r="AQ534">
            <v>0</v>
          </cell>
          <cell r="AR534">
            <v>0</v>
          </cell>
          <cell r="AS534" t="str">
            <v>Ы</v>
          </cell>
          <cell r="AT534" t="str">
            <v>Ы</v>
          </cell>
          <cell r="AU534">
            <v>0</v>
          </cell>
          <cell r="AV534">
            <v>0</v>
          </cell>
          <cell r="AW534">
            <v>23</v>
          </cell>
          <cell r="AX534">
            <v>1</v>
          </cell>
          <cell r="AY534">
            <v>0</v>
          </cell>
          <cell r="AZ534">
            <v>0</v>
          </cell>
          <cell r="BA534">
            <v>0</v>
          </cell>
          <cell r="BB534">
            <v>0</v>
          </cell>
          <cell r="BC534">
            <v>38856</v>
          </cell>
        </row>
        <row r="535">
          <cell r="A535">
            <v>2006</v>
          </cell>
          <cell r="B535">
            <v>4</v>
          </cell>
          <cell r="C535">
            <v>577</v>
          </cell>
          <cell r="D535">
            <v>18</v>
          </cell>
          <cell r="E535">
            <v>792030</v>
          </cell>
          <cell r="F535">
            <v>0</v>
          </cell>
          <cell r="G535" t="str">
            <v>Затраты по ШПЗ (неосновные)</v>
          </cell>
          <cell r="H535">
            <v>2030</v>
          </cell>
          <cell r="I535">
            <v>7920</v>
          </cell>
          <cell r="J535">
            <v>1068.4100000000001</v>
          </cell>
          <cell r="K535">
            <v>1</v>
          </cell>
          <cell r="L535">
            <v>0</v>
          </cell>
          <cell r="M535">
            <v>0</v>
          </cell>
          <cell r="N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42</v>
          </cell>
          <cell r="V535">
            <v>0</v>
          </cell>
          <cell r="W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42</v>
          </cell>
          <cell r="AE535">
            <v>117000</v>
          </cell>
          <cell r="AF535">
            <v>0</v>
          </cell>
          <cell r="AI535">
            <v>2312</v>
          </cell>
          <cell r="AK535">
            <v>0</v>
          </cell>
          <cell r="AM535">
            <v>723</v>
          </cell>
          <cell r="AN535">
            <v>1</v>
          </cell>
          <cell r="AO535">
            <v>393216</v>
          </cell>
          <cell r="AQ535">
            <v>0</v>
          </cell>
          <cell r="AR535">
            <v>0</v>
          </cell>
          <cell r="AS535" t="str">
            <v>Ы</v>
          </cell>
          <cell r="AT535" t="str">
            <v>Ы</v>
          </cell>
          <cell r="AU535">
            <v>0</v>
          </cell>
          <cell r="AV535">
            <v>0</v>
          </cell>
          <cell r="AW535">
            <v>23</v>
          </cell>
          <cell r="AX535">
            <v>1</v>
          </cell>
          <cell r="AY535">
            <v>0</v>
          </cell>
          <cell r="AZ535">
            <v>0</v>
          </cell>
          <cell r="BA535">
            <v>0</v>
          </cell>
          <cell r="BB535">
            <v>0</v>
          </cell>
          <cell r="BC535">
            <v>38856</v>
          </cell>
        </row>
        <row r="536">
          <cell r="A536">
            <v>2006</v>
          </cell>
          <cell r="B536">
            <v>4</v>
          </cell>
          <cell r="C536">
            <v>578</v>
          </cell>
          <cell r="D536">
            <v>18</v>
          </cell>
          <cell r="E536">
            <v>792030</v>
          </cell>
          <cell r="F536">
            <v>0</v>
          </cell>
          <cell r="G536" t="str">
            <v>Затраты по ШПЗ (неосновные)</v>
          </cell>
          <cell r="H536">
            <v>2030</v>
          </cell>
          <cell r="I536">
            <v>7920</v>
          </cell>
          <cell r="J536">
            <v>23.66</v>
          </cell>
          <cell r="K536">
            <v>1</v>
          </cell>
          <cell r="L536">
            <v>0</v>
          </cell>
          <cell r="M536">
            <v>0</v>
          </cell>
          <cell r="N536">
            <v>0</v>
          </cell>
          <cell r="R536">
            <v>0</v>
          </cell>
          <cell r="S536">
            <v>0</v>
          </cell>
          <cell r="T536">
            <v>0</v>
          </cell>
          <cell r="U536">
            <v>42</v>
          </cell>
          <cell r="V536">
            <v>0</v>
          </cell>
          <cell r="W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42</v>
          </cell>
          <cell r="AE536">
            <v>118000</v>
          </cell>
          <cell r="AF536">
            <v>0</v>
          </cell>
          <cell r="AI536">
            <v>2312</v>
          </cell>
          <cell r="AK536">
            <v>0</v>
          </cell>
          <cell r="AM536">
            <v>724</v>
          </cell>
          <cell r="AN536">
            <v>1</v>
          </cell>
          <cell r="AO536">
            <v>393216</v>
          </cell>
          <cell r="AQ536">
            <v>0</v>
          </cell>
          <cell r="AR536">
            <v>0</v>
          </cell>
          <cell r="AS536" t="str">
            <v>Ы</v>
          </cell>
          <cell r="AT536" t="str">
            <v>Ы</v>
          </cell>
          <cell r="AU536">
            <v>0</v>
          </cell>
          <cell r="AV536">
            <v>0</v>
          </cell>
          <cell r="AW536">
            <v>23</v>
          </cell>
          <cell r="AX536">
            <v>1</v>
          </cell>
          <cell r="AY536">
            <v>0</v>
          </cell>
          <cell r="AZ536">
            <v>0</v>
          </cell>
          <cell r="BA536">
            <v>0</v>
          </cell>
          <cell r="BB536">
            <v>0</v>
          </cell>
          <cell r="BC536">
            <v>38856</v>
          </cell>
        </row>
        <row r="537">
          <cell r="A537">
            <v>2006</v>
          </cell>
          <cell r="B537">
            <v>4</v>
          </cell>
          <cell r="C537">
            <v>579</v>
          </cell>
          <cell r="D537">
            <v>18</v>
          </cell>
          <cell r="E537">
            <v>792030</v>
          </cell>
          <cell r="F537">
            <v>0</v>
          </cell>
          <cell r="G537" t="str">
            <v>Затраты по ШПЗ (неосновные)</v>
          </cell>
          <cell r="H537">
            <v>2030</v>
          </cell>
          <cell r="I537">
            <v>7920</v>
          </cell>
          <cell r="J537">
            <v>12.64</v>
          </cell>
          <cell r="K537">
            <v>1</v>
          </cell>
          <cell r="L537">
            <v>0</v>
          </cell>
          <cell r="M537">
            <v>0</v>
          </cell>
          <cell r="N537">
            <v>0</v>
          </cell>
          <cell r="R537">
            <v>0</v>
          </cell>
          <cell r="S537">
            <v>0</v>
          </cell>
          <cell r="T537">
            <v>0</v>
          </cell>
          <cell r="U537">
            <v>42</v>
          </cell>
          <cell r="V537">
            <v>0</v>
          </cell>
          <cell r="W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42</v>
          </cell>
          <cell r="AE537">
            <v>130000</v>
          </cell>
          <cell r="AF537">
            <v>0</v>
          </cell>
          <cell r="AI537">
            <v>2312</v>
          </cell>
          <cell r="AK537">
            <v>0</v>
          </cell>
          <cell r="AM537">
            <v>725</v>
          </cell>
          <cell r="AN537">
            <v>1</v>
          </cell>
          <cell r="AO537">
            <v>393216</v>
          </cell>
          <cell r="AQ537">
            <v>0</v>
          </cell>
          <cell r="AR537">
            <v>0</v>
          </cell>
          <cell r="AS537" t="str">
            <v>Ы</v>
          </cell>
          <cell r="AT537" t="str">
            <v>Ы</v>
          </cell>
          <cell r="AU537">
            <v>0</v>
          </cell>
          <cell r="AV537">
            <v>0</v>
          </cell>
          <cell r="AW537">
            <v>23</v>
          </cell>
          <cell r="AX537">
            <v>1</v>
          </cell>
          <cell r="AY537">
            <v>0</v>
          </cell>
          <cell r="AZ537">
            <v>0</v>
          </cell>
          <cell r="BA537">
            <v>0</v>
          </cell>
          <cell r="BB537">
            <v>0</v>
          </cell>
          <cell r="BC537">
            <v>38856</v>
          </cell>
        </row>
        <row r="538">
          <cell r="A538">
            <v>2006</v>
          </cell>
          <cell r="B538">
            <v>4</v>
          </cell>
          <cell r="C538">
            <v>580</v>
          </cell>
          <cell r="D538">
            <v>18</v>
          </cell>
          <cell r="E538">
            <v>792030</v>
          </cell>
          <cell r="F538">
            <v>0</v>
          </cell>
          <cell r="G538" t="str">
            <v>Затраты по ШПЗ (неосновные)</v>
          </cell>
          <cell r="H538">
            <v>2030</v>
          </cell>
          <cell r="I538">
            <v>7920</v>
          </cell>
          <cell r="J538">
            <v>18.47</v>
          </cell>
          <cell r="K538">
            <v>1</v>
          </cell>
          <cell r="L538">
            <v>0</v>
          </cell>
          <cell r="M538">
            <v>0</v>
          </cell>
          <cell r="N538">
            <v>0</v>
          </cell>
          <cell r="R538">
            <v>0</v>
          </cell>
          <cell r="S538">
            <v>0</v>
          </cell>
          <cell r="T538">
            <v>0</v>
          </cell>
          <cell r="U538">
            <v>42</v>
          </cell>
          <cell r="V538">
            <v>0</v>
          </cell>
          <cell r="W538">
            <v>0</v>
          </cell>
          <cell r="AA538">
            <v>0</v>
          </cell>
          <cell r="AB538">
            <v>0</v>
          </cell>
          <cell r="AC538">
            <v>0</v>
          </cell>
          <cell r="AD538">
            <v>42</v>
          </cell>
          <cell r="AE538">
            <v>131000</v>
          </cell>
          <cell r="AF538">
            <v>0</v>
          </cell>
          <cell r="AI538">
            <v>2312</v>
          </cell>
          <cell r="AK538">
            <v>0</v>
          </cell>
          <cell r="AM538">
            <v>726</v>
          </cell>
          <cell r="AN538">
            <v>1</v>
          </cell>
          <cell r="AO538">
            <v>393216</v>
          </cell>
          <cell r="AQ538">
            <v>0</v>
          </cell>
          <cell r="AR538">
            <v>0</v>
          </cell>
          <cell r="AS538" t="str">
            <v>Ы</v>
          </cell>
          <cell r="AT538" t="str">
            <v>Ы</v>
          </cell>
          <cell r="AU538">
            <v>0</v>
          </cell>
          <cell r="AV538">
            <v>0</v>
          </cell>
          <cell r="AW538">
            <v>23</v>
          </cell>
          <cell r="AX538">
            <v>1</v>
          </cell>
          <cell r="AY538">
            <v>0</v>
          </cell>
          <cell r="AZ538">
            <v>0</v>
          </cell>
          <cell r="BA538">
            <v>0</v>
          </cell>
          <cell r="BB538">
            <v>0</v>
          </cell>
          <cell r="BC538">
            <v>38856</v>
          </cell>
        </row>
        <row r="539">
          <cell r="A539">
            <v>2006</v>
          </cell>
          <cell r="B539">
            <v>4</v>
          </cell>
          <cell r="C539">
            <v>581</v>
          </cell>
          <cell r="D539">
            <v>18</v>
          </cell>
          <cell r="E539">
            <v>792030</v>
          </cell>
          <cell r="F539">
            <v>0</v>
          </cell>
          <cell r="G539" t="str">
            <v>Затраты по ШПЗ (неосновные)</v>
          </cell>
          <cell r="H539">
            <v>2030</v>
          </cell>
          <cell r="I539">
            <v>7920</v>
          </cell>
          <cell r="J539">
            <v>50.73</v>
          </cell>
          <cell r="K539">
            <v>1</v>
          </cell>
          <cell r="L539">
            <v>0</v>
          </cell>
          <cell r="M539">
            <v>0</v>
          </cell>
          <cell r="N539">
            <v>0</v>
          </cell>
          <cell r="R539">
            <v>0</v>
          </cell>
          <cell r="S539">
            <v>0</v>
          </cell>
          <cell r="T539">
            <v>0</v>
          </cell>
          <cell r="U539">
            <v>42</v>
          </cell>
          <cell r="V539">
            <v>0</v>
          </cell>
          <cell r="W539">
            <v>0</v>
          </cell>
          <cell r="AA539">
            <v>0</v>
          </cell>
          <cell r="AB539">
            <v>0</v>
          </cell>
          <cell r="AC539">
            <v>0</v>
          </cell>
          <cell r="AD539">
            <v>42</v>
          </cell>
          <cell r="AE539">
            <v>132000</v>
          </cell>
          <cell r="AF539">
            <v>0</v>
          </cell>
          <cell r="AI539">
            <v>2312</v>
          </cell>
          <cell r="AK539">
            <v>0</v>
          </cell>
          <cell r="AM539">
            <v>727</v>
          </cell>
          <cell r="AN539">
            <v>1</v>
          </cell>
          <cell r="AO539">
            <v>393216</v>
          </cell>
          <cell r="AQ539">
            <v>0</v>
          </cell>
          <cell r="AR539">
            <v>0</v>
          </cell>
          <cell r="AS539" t="str">
            <v>Ы</v>
          </cell>
          <cell r="AT539" t="str">
            <v>Ы</v>
          </cell>
          <cell r="AU539">
            <v>0</v>
          </cell>
          <cell r="AV539">
            <v>0</v>
          </cell>
          <cell r="AW539">
            <v>23</v>
          </cell>
          <cell r="AX539">
            <v>1</v>
          </cell>
          <cell r="AY539">
            <v>0</v>
          </cell>
          <cell r="AZ539">
            <v>0</v>
          </cell>
          <cell r="BA539">
            <v>0</v>
          </cell>
          <cell r="BB539">
            <v>0</v>
          </cell>
          <cell r="BC539">
            <v>38856</v>
          </cell>
        </row>
        <row r="540">
          <cell r="A540">
            <v>2006</v>
          </cell>
          <cell r="B540">
            <v>4</v>
          </cell>
          <cell r="C540">
            <v>582</v>
          </cell>
          <cell r="D540">
            <v>18</v>
          </cell>
          <cell r="E540">
            <v>792030</v>
          </cell>
          <cell r="F540">
            <v>0</v>
          </cell>
          <cell r="G540" t="str">
            <v>Затраты по ШПЗ (неосновные)</v>
          </cell>
          <cell r="H540">
            <v>2030</v>
          </cell>
          <cell r="I540">
            <v>7920</v>
          </cell>
          <cell r="J540">
            <v>7.7</v>
          </cell>
          <cell r="K540">
            <v>1</v>
          </cell>
          <cell r="L540">
            <v>0</v>
          </cell>
          <cell r="M540">
            <v>0</v>
          </cell>
          <cell r="N540">
            <v>0</v>
          </cell>
          <cell r="R540">
            <v>0</v>
          </cell>
          <cell r="S540">
            <v>0</v>
          </cell>
          <cell r="T540">
            <v>0</v>
          </cell>
          <cell r="U540">
            <v>42</v>
          </cell>
          <cell r="V540">
            <v>0</v>
          </cell>
          <cell r="W540">
            <v>0</v>
          </cell>
          <cell r="AA540">
            <v>0</v>
          </cell>
          <cell r="AB540">
            <v>0</v>
          </cell>
          <cell r="AC540">
            <v>0</v>
          </cell>
          <cell r="AD540">
            <v>42</v>
          </cell>
          <cell r="AE540">
            <v>135000</v>
          </cell>
          <cell r="AF540">
            <v>0</v>
          </cell>
          <cell r="AI540">
            <v>2312</v>
          </cell>
          <cell r="AK540">
            <v>0</v>
          </cell>
          <cell r="AM540">
            <v>728</v>
          </cell>
          <cell r="AN540">
            <v>1</v>
          </cell>
          <cell r="AO540">
            <v>393216</v>
          </cell>
          <cell r="AQ540">
            <v>0</v>
          </cell>
          <cell r="AR540">
            <v>0</v>
          </cell>
          <cell r="AS540" t="str">
            <v>Ы</v>
          </cell>
          <cell r="AT540" t="str">
            <v>Ы</v>
          </cell>
          <cell r="AU540">
            <v>0</v>
          </cell>
          <cell r="AV540">
            <v>0</v>
          </cell>
          <cell r="AW540">
            <v>23</v>
          </cell>
          <cell r="AX540">
            <v>1</v>
          </cell>
          <cell r="AY540">
            <v>0</v>
          </cell>
          <cell r="AZ540">
            <v>0</v>
          </cell>
          <cell r="BA540">
            <v>0</v>
          </cell>
          <cell r="BB540">
            <v>0</v>
          </cell>
          <cell r="BC540">
            <v>38856</v>
          </cell>
        </row>
        <row r="541">
          <cell r="A541">
            <v>2006</v>
          </cell>
          <cell r="B541">
            <v>4</v>
          </cell>
          <cell r="C541">
            <v>583</v>
          </cell>
          <cell r="D541">
            <v>18</v>
          </cell>
          <cell r="E541">
            <v>792030</v>
          </cell>
          <cell r="F541">
            <v>0</v>
          </cell>
          <cell r="G541" t="str">
            <v>Затраты по ШПЗ (неосновные)</v>
          </cell>
          <cell r="H541">
            <v>2030</v>
          </cell>
          <cell r="I541">
            <v>7920</v>
          </cell>
          <cell r="J541">
            <v>29052.27</v>
          </cell>
          <cell r="K541">
            <v>1</v>
          </cell>
          <cell r="L541">
            <v>0</v>
          </cell>
          <cell r="M541">
            <v>0</v>
          </cell>
          <cell r="N541">
            <v>0</v>
          </cell>
          <cell r="R541">
            <v>0</v>
          </cell>
          <cell r="S541">
            <v>0</v>
          </cell>
          <cell r="T541">
            <v>0</v>
          </cell>
          <cell r="U541">
            <v>42</v>
          </cell>
          <cell r="V541">
            <v>0</v>
          </cell>
          <cell r="W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42</v>
          </cell>
          <cell r="AE541">
            <v>143000</v>
          </cell>
          <cell r="AF541">
            <v>0</v>
          </cell>
          <cell r="AI541">
            <v>2312</v>
          </cell>
          <cell r="AK541">
            <v>0</v>
          </cell>
          <cell r="AM541">
            <v>729</v>
          </cell>
          <cell r="AN541">
            <v>1</v>
          </cell>
          <cell r="AO541">
            <v>393216</v>
          </cell>
          <cell r="AQ541">
            <v>0</v>
          </cell>
          <cell r="AR541">
            <v>0</v>
          </cell>
          <cell r="AS541" t="str">
            <v>Ы</v>
          </cell>
          <cell r="AT541" t="str">
            <v>Ы</v>
          </cell>
          <cell r="AU541">
            <v>0</v>
          </cell>
          <cell r="AV541">
            <v>0</v>
          </cell>
          <cell r="AW541">
            <v>23</v>
          </cell>
          <cell r="AX541">
            <v>1</v>
          </cell>
          <cell r="AY541">
            <v>0</v>
          </cell>
          <cell r="AZ541">
            <v>0</v>
          </cell>
          <cell r="BA541">
            <v>0</v>
          </cell>
          <cell r="BB541">
            <v>0</v>
          </cell>
          <cell r="BC541">
            <v>38856</v>
          </cell>
        </row>
        <row r="542">
          <cell r="A542">
            <v>2006</v>
          </cell>
          <cell r="B542">
            <v>4</v>
          </cell>
          <cell r="C542">
            <v>584</v>
          </cell>
          <cell r="D542">
            <v>18</v>
          </cell>
          <cell r="E542">
            <v>792030</v>
          </cell>
          <cell r="F542">
            <v>0</v>
          </cell>
          <cell r="G542" t="str">
            <v>Затраты по ШПЗ (неосновные)</v>
          </cell>
          <cell r="H542">
            <v>2030</v>
          </cell>
          <cell r="I542">
            <v>7920</v>
          </cell>
          <cell r="J542">
            <v>12.89</v>
          </cell>
          <cell r="K542">
            <v>1</v>
          </cell>
          <cell r="L542">
            <v>0</v>
          </cell>
          <cell r="M542">
            <v>0</v>
          </cell>
          <cell r="N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42</v>
          </cell>
          <cell r="V542">
            <v>0</v>
          </cell>
          <cell r="W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42</v>
          </cell>
          <cell r="AE542">
            <v>410000</v>
          </cell>
          <cell r="AF542">
            <v>0</v>
          </cell>
          <cell r="AI542">
            <v>2312</v>
          </cell>
          <cell r="AK542">
            <v>0</v>
          </cell>
          <cell r="AM542">
            <v>730</v>
          </cell>
          <cell r="AN542">
            <v>1</v>
          </cell>
          <cell r="AO542">
            <v>393216</v>
          </cell>
          <cell r="AQ542">
            <v>0</v>
          </cell>
          <cell r="AR542">
            <v>0</v>
          </cell>
          <cell r="AS542" t="str">
            <v>Ы</v>
          </cell>
          <cell r="AT542" t="str">
            <v>Ы</v>
          </cell>
          <cell r="AU542">
            <v>0</v>
          </cell>
          <cell r="AV542">
            <v>0</v>
          </cell>
          <cell r="AW542">
            <v>23</v>
          </cell>
          <cell r="AX542">
            <v>1</v>
          </cell>
          <cell r="AY542">
            <v>0</v>
          </cell>
          <cell r="AZ542">
            <v>0</v>
          </cell>
          <cell r="BA542">
            <v>0</v>
          </cell>
          <cell r="BB542">
            <v>0</v>
          </cell>
          <cell r="BC542">
            <v>38856</v>
          </cell>
        </row>
        <row r="543">
          <cell r="A543">
            <v>2006</v>
          </cell>
          <cell r="B543">
            <v>4</v>
          </cell>
          <cell r="C543">
            <v>585</v>
          </cell>
          <cell r="D543">
            <v>18</v>
          </cell>
          <cell r="E543">
            <v>792030</v>
          </cell>
          <cell r="F543">
            <v>0</v>
          </cell>
          <cell r="G543" t="str">
            <v>Затраты по ШПЗ (неосновные)</v>
          </cell>
          <cell r="H543">
            <v>2030</v>
          </cell>
          <cell r="I543">
            <v>7920</v>
          </cell>
          <cell r="J543">
            <v>318.27999999999997</v>
          </cell>
          <cell r="K543">
            <v>1</v>
          </cell>
          <cell r="L543">
            <v>0</v>
          </cell>
          <cell r="M543">
            <v>0</v>
          </cell>
          <cell r="N543">
            <v>0</v>
          </cell>
          <cell r="R543">
            <v>0</v>
          </cell>
          <cell r="S543">
            <v>0</v>
          </cell>
          <cell r="T543">
            <v>0</v>
          </cell>
          <cell r="U543">
            <v>42</v>
          </cell>
          <cell r="V543">
            <v>0</v>
          </cell>
          <cell r="W543">
            <v>0</v>
          </cell>
          <cell r="AA543">
            <v>0</v>
          </cell>
          <cell r="AB543">
            <v>0</v>
          </cell>
          <cell r="AC543">
            <v>0</v>
          </cell>
          <cell r="AD543">
            <v>42</v>
          </cell>
          <cell r="AE543">
            <v>420000</v>
          </cell>
          <cell r="AF543">
            <v>0</v>
          </cell>
          <cell r="AI543">
            <v>2312</v>
          </cell>
          <cell r="AK543">
            <v>0</v>
          </cell>
          <cell r="AM543">
            <v>731</v>
          </cell>
          <cell r="AN543">
            <v>1</v>
          </cell>
          <cell r="AO543">
            <v>393216</v>
          </cell>
          <cell r="AQ543">
            <v>0</v>
          </cell>
          <cell r="AR543">
            <v>0</v>
          </cell>
          <cell r="AS543" t="str">
            <v>Ы</v>
          </cell>
          <cell r="AT543" t="str">
            <v>Ы</v>
          </cell>
          <cell r="AU543">
            <v>0</v>
          </cell>
          <cell r="AV543">
            <v>0</v>
          </cell>
          <cell r="AW543">
            <v>23</v>
          </cell>
          <cell r="AX543">
            <v>1</v>
          </cell>
          <cell r="AY543">
            <v>0</v>
          </cell>
          <cell r="AZ543">
            <v>0</v>
          </cell>
          <cell r="BA543">
            <v>0</v>
          </cell>
          <cell r="BB543">
            <v>0</v>
          </cell>
          <cell r="BC543">
            <v>38856</v>
          </cell>
        </row>
        <row r="544">
          <cell r="A544">
            <v>2006</v>
          </cell>
          <cell r="B544">
            <v>4</v>
          </cell>
          <cell r="C544">
            <v>586</v>
          </cell>
          <cell r="D544">
            <v>18</v>
          </cell>
          <cell r="E544">
            <v>792030</v>
          </cell>
          <cell r="F544">
            <v>0</v>
          </cell>
          <cell r="G544" t="str">
            <v>Затраты по ШПЗ (неосновные)</v>
          </cell>
          <cell r="H544">
            <v>2030</v>
          </cell>
          <cell r="I544">
            <v>7920</v>
          </cell>
          <cell r="J544">
            <v>50.69</v>
          </cell>
          <cell r="K544">
            <v>1</v>
          </cell>
          <cell r="L544">
            <v>0</v>
          </cell>
          <cell r="M544">
            <v>0</v>
          </cell>
          <cell r="N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42</v>
          </cell>
          <cell r="V544">
            <v>0</v>
          </cell>
          <cell r="W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42</v>
          </cell>
          <cell r="AE544">
            <v>430000</v>
          </cell>
          <cell r="AF544">
            <v>0</v>
          </cell>
          <cell r="AI544">
            <v>2312</v>
          </cell>
          <cell r="AK544">
            <v>0</v>
          </cell>
          <cell r="AM544">
            <v>732</v>
          </cell>
          <cell r="AN544">
            <v>1</v>
          </cell>
          <cell r="AO544">
            <v>393216</v>
          </cell>
          <cell r="AQ544">
            <v>0</v>
          </cell>
          <cell r="AR544">
            <v>0</v>
          </cell>
          <cell r="AS544" t="str">
            <v>Ы</v>
          </cell>
          <cell r="AT544" t="str">
            <v>Ы</v>
          </cell>
          <cell r="AU544">
            <v>0</v>
          </cell>
          <cell r="AV544">
            <v>0</v>
          </cell>
          <cell r="AW544">
            <v>23</v>
          </cell>
          <cell r="AX544">
            <v>1</v>
          </cell>
          <cell r="AY544">
            <v>0</v>
          </cell>
          <cell r="AZ544">
            <v>0</v>
          </cell>
          <cell r="BA544">
            <v>0</v>
          </cell>
          <cell r="BB544">
            <v>0</v>
          </cell>
          <cell r="BC544">
            <v>38856</v>
          </cell>
        </row>
        <row r="545">
          <cell r="A545">
            <v>2006</v>
          </cell>
          <cell r="B545">
            <v>4</v>
          </cell>
          <cell r="C545">
            <v>587</v>
          </cell>
          <cell r="D545">
            <v>18</v>
          </cell>
          <cell r="E545">
            <v>792030</v>
          </cell>
          <cell r="F545">
            <v>0</v>
          </cell>
          <cell r="G545" t="str">
            <v>Затраты по ШПЗ (неосновные)</v>
          </cell>
          <cell r="H545">
            <v>2030</v>
          </cell>
          <cell r="I545">
            <v>7920</v>
          </cell>
          <cell r="J545">
            <v>18.309999999999999</v>
          </cell>
          <cell r="K545">
            <v>1</v>
          </cell>
          <cell r="L545">
            <v>0</v>
          </cell>
          <cell r="M545">
            <v>0</v>
          </cell>
          <cell r="N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42</v>
          </cell>
          <cell r="V545">
            <v>0</v>
          </cell>
          <cell r="W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42</v>
          </cell>
          <cell r="AE545">
            <v>450000</v>
          </cell>
          <cell r="AF545">
            <v>0</v>
          </cell>
          <cell r="AI545">
            <v>2312</v>
          </cell>
          <cell r="AK545">
            <v>0</v>
          </cell>
          <cell r="AM545">
            <v>733</v>
          </cell>
          <cell r="AN545">
            <v>1</v>
          </cell>
          <cell r="AO545">
            <v>393216</v>
          </cell>
          <cell r="AQ545">
            <v>0</v>
          </cell>
          <cell r="AR545">
            <v>0</v>
          </cell>
          <cell r="AS545" t="str">
            <v>Ы</v>
          </cell>
          <cell r="AT545" t="str">
            <v>Ы</v>
          </cell>
          <cell r="AU545">
            <v>0</v>
          </cell>
          <cell r="AV545">
            <v>0</v>
          </cell>
          <cell r="AW545">
            <v>23</v>
          </cell>
          <cell r="AX545">
            <v>1</v>
          </cell>
          <cell r="AY545">
            <v>0</v>
          </cell>
          <cell r="AZ545">
            <v>0</v>
          </cell>
          <cell r="BA545">
            <v>0</v>
          </cell>
          <cell r="BB545">
            <v>0</v>
          </cell>
          <cell r="BC545">
            <v>38856</v>
          </cell>
        </row>
        <row r="546">
          <cell r="A546">
            <v>2006</v>
          </cell>
          <cell r="B546">
            <v>4</v>
          </cell>
          <cell r="C546">
            <v>588</v>
          </cell>
          <cell r="D546">
            <v>18</v>
          </cell>
          <cell r="E546">
            <v>792030</v>
          </cell>
          <cell r="F546">
            <v>0</v>
          </cell>
          <cell r="G546" t="str">
            <v>Затраты по ШПЗ (неосновные)</v>
          </cell>
          <cell r="H546">
            <v>2030</v>
          </cell>
          <cell r="I546">
            <v>7920</v>
          </cell>
          <cell r="J546">
            <v>6.34</v>
          </cell>
          <cell r="K546">
            <v>1</v>
          </cell>
          <cell r="L546">
            <v>0</v>
          </cell>
          <cell r="M546">
            <v>0</v>
          </cell>
          <cell r="N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42</v>
          </cell>
          <cell r="V546">
            <v>0</v>
          </cell>
          <cell r="W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42</v>
          </cell>
          <cell r="AE546">
            <v>460000</v>
          </cell>
          <cell r="AF546">
            <v>0</v>
          </cell>
          <cell r="AI546">
            <v>2312</v>
          </cell>
          <cell r="AK546">
            <v>0</v>
          </cell>
          <cell r="AM546">
            <v>734</v>
          </cell>
          <cell r="AN546">
            <v>1</v>
          </cell>
          <cell r="AO546">
            <v>393216</v>
          </cell>
          <cell r="AQ546">
            <v>0</v>
          </cell>
          <cell r="AR546">
            <v>0</v>
          </cell>
          <cell r="AS546" t="str">
            <v>Ы</v>
          </cell>
          <cell r="AT546" t="str">
            <v>Ы</v>
          </cell>
          <cell r="AU546">
            <v>0</v>
          </cell>
          <cell r="AV546">
            <v>0</v>
          </cell>
          <cell r="AW546">
            <v>23</v>
          </cell>
          <cell r="AX546">
            <v>1</v>
          </cell>
          <cell r="AY546">
            <v>0</v>
          </cell>
          <cell r="AZ546">
            <v>0</v>
          </cell>
          <cell r="BA546">
            <v>0</v>
          </cell>
          <cell r="BB546">
            <v>0</v>
          </cell>
          <cell r="BC546">
            <v>38856</v>
          </cell>
        </row>
        <row r="547">
          <cell r="A547">
            <v>2006</v>
          </cell>
          <cell r="B547">
            <v>4</v>
          </cell>
          <cell r="C547">
            <v>589</v>
          </cell>
          <cell r="D547">
            <v>18</v>
          </cell>
          <cell r="E547">
            <v>792030</v>
          </cell>
          <cell r="F547">
            <v>0</v>
          </cell>
          <cell r="G547" t="str">
            <v>Затраты по ШПЗ (неосновные)</v>
          </cell>
          <cell r="H547">
            <v>2030</v>
          </cell>
          <cell r="I547">
            <v>7920</v>
          </cell>
          <cell r="J547">
            <v>0.18</v>
          </cell>
          <cell r="K547">
            <v>1</v>
          </cell>
          <cell r="L547">
            <v>0</v>
          </cell>
          <cell r="M547">
            <v>0</v>
          </cell>
          <cell r="N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42</v>
          </cell>
          <cell r="V547">
            <v>0</v>
          </cell>
          <cell r="W547">
            <v>0</v>
          </cell>
          <cell r="AA547">
            <v>0</v>
          </cell>
          <cell r="AB547">
            <v>0</v>
          </cell>
          <cell r="AC547">
            <v>0</v>
          </cell>
          <cell r="AD547">
            <v>42</v>
          </cell>
          <cell r="AE547">
            <v>465000</v>
          </cell>
          <cell r="AF547">
            <v>0</v>
          </cell>
          <cell r="AI547">
            <v>2312</v>
          </cell>
          <cell r="AK547">
            <v>0</v>
          </cell>
          <cell r="AM547">
            <v>735</v>
          </cell>
          <cell r="AN547">
            <v>1</v>
          </cell>
          <cell r="AO547">
            <v>393216</v>
          </cell>
          <cell r="AQ547">
            <v>0</v>
          </cell>
          <cell r="AR547">
            <v>0</v>
          </cell>
          <cell r="AS547" t="str">
            <v>Ы</v>
          </cell>
          <cell r="AT547" t="str">
            <v>Ы</v>
          </cell>
          <cell r="AU547">
            <v>0</v>
          </cell>
          <cell r="AV547">
            <v>0</v>
          </cell>
          <cell r="AW547">
            <v>23</v>
          </cell>
          <cell r="AX547">
            <v>1</v>
          </cell>
          <cell r="AY547">
            <v>0</v>
          </cell>
          <cell r="AZ547">
            <v>0</v>
          </cell>
          <cell r="BA547">
            <v>0</v>
          </cell>
          <cell r="BB547">
            <v>0</v>
          </cell>
          <cell r="BC547">
            <v>38856</v>
          </cell>
        </row>
        <row r="548">
          <cell r="A548">
            <v>2006</v>
          </cell>
          <cell r="B548">
            <v>4</v>
          </cell>
          <cell r="C548">
            <v>590</v>
          </cell>
          <cell r="D548">
            <v>18</v>
          </cell>
          <cell r="E548">
            <v>792030</v>
          </cell>
          <cell r="F548">
            <v>0</v>
          </cell>
          <cell r="G548" t="str">
            <v>Затраты по ШПЗ (неосновные)</v>
          </cell>
          <cell r="H548">
            <v>2030</v>
          </cell>
          <cell r="I548">
            <v>7920</v>
          </cell>
          <cell r="J548">
            <v>2.37</v>
          </cell>
          <cell r="K548">
            <v>1</v>
          </cell>
          <cell r="L548">
            <v>0</v>
          </cell>
          <cell r="M548">
            <v>0</v>
          </cell>
          <cell r="N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42</v>
          </cell>
          <cell r="V548">
            <v>0</v>
          </cell>
          <cell r="W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42</v>
          </cell>
          <cell r="AE548">
            <v>501103</v>
          </cell>
          <cell r="AF548">
            <v>0</v>
          </cell>
          <cell r="AI548">
            <v>2312</v>
          </cell>
          <cell r="AK548">
            <v>0</v>
          </cell>
          <cell r="AM548">
            <v>736</v>
          </cell>
          <cell r="AN548">
            <v>1</v>
          </cell>
          <cell r="AO548">
            <v>393216</v>
          </cell>
          <cell r="AQ548">
            <v>0</v>
          </cell>
          <cell r="AR548">
            <v>0</v>
          </cell>
          <cell r="AS548" t="str">
            <v>Ы</v>
          </cell>
          <cell r="AT548" t="str">
            <v>Ы</v>
          </cell>
          <cell r="AU548">
            <v>0</v>
          </cell>
          <cell r="AV548">
            <v>0</v>
          </cell>
          <cell r="AW548">
            <v>23</v>
          </cell>
          <cell r="AX548">
            <v>1</v>
          </cell>
          <cell r="AY548">
            <v>0</v>
          </cell>
          <cell r="AZ548">
            <v>0</v>
          </cell>
          <cell r="BA548">
            <v>0</v>
          </cell>
          <cell r="BB548">
            <v>0</v>
          </cell>
          <cell r="BC548">
            <v>38856</v>
          </cell>
        </row>
        <row r="549">
          <cell r="A549">
            <v>2006</v>
          </cell>
          <cell r="B549">
            <v>4</v>
          </cell>
          <cell r="C549">
            <v>591</v>
          </cell>
          <cell r="D549">
            <v>18</v>
          </cell>
          <cell r="E549">
            <v>792030</v>
          </cell>
          <cell r="F549">
            <v>0</v>
          </cell>
          <cell r="G549" t="str">
            <v>Затраты по ШПЗ (неосновные)</v>
          </cell>
          <cell r="H549">
            <v>2030</v>
          </cell>
          <cell r="I549">
            <v>7920</v>
          </cell>
          <cell r="J549">
            <v>117.66</v>
          </cell>
          <cell r="K549">
            <v>1</v>
          </cell>
          <cell r="L549">
            <v>0</v>
          </cell>
          <cell r="M549">
            <v>0</v>
          </cell>
          <cell r="N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42</v>
          </cell>
          <cell r="V549">
            <v>0</v>
          </cell>
          <cell r="W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42</v>
          </cell>
          <cell r="AE549">
            <v>502100</v>
          </cell>
          <cell r="AF549">
            <v>0</v>
          </cell>
          <cell r="AI549">
            <v>2312</v>
          </cell>
          <cell r="AK549">
            <v>0</v>
          </cell>
          <cell r="AM549">
            <v>737</v>
          </cell>
          <cell r="AN549">
            <v>1</v>
          </cell>
          <cell r="AO549">
            <v>393216</v>
          </cell>
          <cell r="AQ549">
            <v>0</v>
          </cell>
          <cell r="AR549">
            <v>0</v>
          </cell>
          <cell r="AS549" t="str">
            <v>Ы</v>
          </cell>
          <cell r="AT549" t="str">
            <v>Ы</v>
          </cell>
          <cell r="AU549">
            <v>0</v>
          </cell>
          <cell r="AV549">
            <v>0</v>
          </cell>
          <cell r="AW549">
            <v>23</v>
          </cell>
          <cell r="AX549">
            <v>1</v>
          </cell>
          <cell r="AY549">
            <v>0</v>
          </cell>
          <cell r="AZ549">
            <v>0</v>
          </cell>
          <cell r="BA549">
            <v>0</v>
          </cell>
          <cell r="BB549">
            <v>0</v>
          </cell>
          <cell r="BC549">
            <v>38856</v>
          </cell>
        </row>
        <row r="550">
          <cell r="A550">
            <v>2006</v>
          </cell>
          <cell r="B550">
            <v>4</v>
          </cell>
          <cell r="C550">
            <v>592</v>
          </cell>
          <cell r="D550">
            <v>18</v>
          </cell>
          <cell r="E550">
            <v>792030</v>
          </cell>
          <cell r="F550">
            <v>0</v>
          </cell>
          <cell r="G550" t="str">
            <v>Затраты по ШПЗ (неосновные)</v>
          </cell>
          <cell r="H550">
            <v>2030</v>
          </cell>
          <cell r="I550">
            <v>7920</v>
          </cell>
          <cell r="J550">
            <v>383.29</v>
          </cell>
          <cell r="K550">
            <v>1</v>
          </cell>
          <cell r="L550">
            <v>0</v>
          </cell>
          <cell r="M550">
            <v>0</v>
          </cell>
          <cell r="N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42</v>
          </cell>
          <cell r="V550">
            <v>0</v>
          </cell>
          <cell r="W550">
            <v>0</v>
          </cell>
          <cell r="AA550">
            <v>0</v>
          </cell>
          <cell r="AB550">
            <v>0</v>
          </cell>
          <cell r="AC550">
            <v>0</v>
          </cell>
          <cell r="AD550">
            <v>42</v>
          </cell>
          <cell r="AE550">
            <v>503000</v>
          </cell>
          <cell r="AF550">
            <v>0</v>
          </cell>
          <cell r="AI550">
            <v>2312</v>
          </cell>
          <cell r="AK550">
            <v>0</v>
          </cell>
          <cell r="AM550">
            <v>738</v>
          </cell>
          <cell r="AN550">
            <v>1</v>
          </cell>
          <cell r="AO550">
            <v>393216</v>
          </cell>
          <cell r="AQ550">
            <v>0</v>
          </cell>
          <cell r="AR550">
            <v>0</v>
          </cell>
          <cell r="AS550" t="str">
            <v>Ы</v>
          </cell>
          <cell r="AT550" t="str">
            <v>Ы</v>
          </cell>
          <cell r="AU550">
            <v>0</v>
          </cell>
          <cell r="AV550">
            <v>0</v>
          </cell>
          <cell r="AW550">
            <v>23</v>
          </cell>
          <cell r="AX550">
            <v>1</v>
          </cell>
          <cell r="AY550">
            <v>0</v>
          </cell>
          <cell r="AZ550">
            <v>0</v>
          </cell>
          <cell r="BA550">
            <v>0</v>
          </cell>
          <cell r="BB550">
            <v>0</v>
          </cell>
          <cell r="BC550">
            <v>38856</v>
          </cell>
        </row>
        <row r="551">
          <cell r="A551">
            <v>2006</v>
          </cell>
          <cell r="B551">
            <v>4</v>
          </cell>
          <cell r="C551">
            <v>593</v>
          </cell>
          <cell r="D551">
            <v>18</v>
          </cell>
          <cell r="E551">
            <v>792030</v>
          </cell>
          <cell r="F551">
            <v>0</v>
          </cell>
          <cell r="G551" t="str">
            <v>Затраты по ШПЗ (неосновные)</v>
          </cell>
          <cell r="H551">
            <v>2030</v>
          </cell>
          <cell r="I551">
            <v>7920</v>
          </cell>
          <cell r="J551">
            <v>0.14000000000000001</v>
          </cell>
          <cell r="K551">
            <v>1</v>
          </cell>
          <cell r="L551">
            <v>0</v>
          </cell>
          <cell r="M551">
            <v>0</v>
          </cell>
          <cell r="N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42</v>
          </cell>
          <cell r="V551">
            <v>0</v>
          </cell>
          <cell r="W551">
            <v>0</v>
          </cell>
          <cell r="AA551">
            <v>0</v>
          </cell>
          <cell r="AB551">
            <v>0</v>
          </cell>
          <cell r="AC551">
            <v>0</v>
          </cell>
          <cell r="AD551">
            <v>42</v>
          </cell>
          <cell r="AE551">
            <v>504100</v>
          </cell>
          <cell r="AF551">
            <v>0</v>
          </cell>
          <cell r="AI551">
            <v>2312</v>
          </cell>
          <cell r="AK551">
            <v>0</v>
          </cell>
          <cell r="AM551">
            <v>739</v>
          </cell>
          <cell r="AN551">
            <v>1</v>
          </cell>
          <cell r="AO551">
            <v>393216</v>
          </cell>
          <cell r="AQ551">
            <v>0</v>
          </cell>
          <cell r="AR551">
            <v>0</v>
          </cell>
          <cell r="AS551" t="str">
            <v>Ы</v>
          </cell>
          <cell r="AT551" t="str">
            <v>Ы</v>
          </cell>
          <cell r="AU551">
            <v>0</v>
          </cell>
          <cell r="AV551">
            <v>0</v>
          </cell>
          <cell r="AW551">
            <v>23</v>
          </cell>
          <cell r="AX551">
            <v>1</v>
          </cell>
          <cell r="AY551">
            <v>0</v>
          </cell>
          <cell r="AZ551">
            <v>0</v>
          </cell>
          <cell r="BA551">
            <v>0</v>
          </cell>
          <cell r="BB551">
            <v>0</v>
          </cell>
          <cell r="BC551">
            <v>38856</v>
          </cell>
        </row>
        <row r="552">
          <cell r="A552">
            <v>2006</v>
          </cell>
          <cell r="B552">
            <v>4</v>
          </cell>
          <cell r="C552">
            <v>594</v>
          </cell>
          <cell r="D552">
            <v>18</v>
          </cell>
          <cell r="E552">
            <v>792030</v>
          </cell>
          <cell r="F552">
            <v>0</v>
          </cell>
          <cell r="G552" t="str">
            <v>Затраты по ШПЗ (неосновные)</v>
          </cell>
          <cell r="H552">
            <v>2030</v>
          </cell>
          <cell r="I552">
            <v>7920</v>
          </cell>
          <cell r="J552">
            <v>1.79</v>
          </cell>
          <cell r="K552">
            <v>1</v>
          </cell>
          <cell r="L552">
            <v>0</v>
          </cell>
          <cell r="M552">
            <v>0</v>
          </cell>
          <cell r="N552">
            <v>0</v>
          </cell>
          <cell r="R552">
            <v>0</v>
          </cell>
          <cell r="S552">
            <v>0</v>
          </cell>
          <cell r="T552">
            <v>0</v>
          </cell>
          <cell r="U552">
            <v>42</v>
          </cell>
          <cell r="V552">
            <v>0</v>
          </cell>
          <cell r="W552">
            <v>0</v>
          </cell>
          <cell r="AA552">
            <v>0</v>
          </cell>
          <cell r="AB552">
            <v>0</v>
          </cell>
          <cell r="AC552">
            <v>0</v>
          </cell>
          <cell r="AD552">
            <v>42</v>
          </cell>
          <cell r="AE552">
            <v>504200</v>
          </cell>
          <cell r="AF552">
            <v>0</v>
          </cell>
          <cell r="AI552">
            <v>2312</v>
          </cell>
          <cell r="AK552">
            <v>0</v>
          </cell>
          <cell r="AM552">
            <v>740</v>
          </cell>
          <cell r="AN552">
            <v>1</v>
          </cell>
          <cell r="AO552">
            <v>393216</v>
          </cell>
          <cell r="AQ552">
            <v>0</v>
          </cell>
          <cell r="AR552">
            <v>0</v>
          </cell>
          <cell r="AS552" t="str">
            <v>Ы</v>
          </cell>
          <cell r="AT552" t="str">
            <v>Ы</v>
          </cell>
          <cell r="AU552">
            <v>0</v>
          </cell>
          <cell r="AV552">
            <v>0</v>
          </cell>
          <cell r="AW552">
            <v>23</v>
          </cell>
          <cell r="AX552">
            <v>1</v>
          </cell>
          <cell r="AY552">
            <v>0</v>
          </cell>
          <cell r="AZ552">
            <v>0</v>
          </cell>
          <cell r="BA552">
            <v>0</v>
          </cell>
          <cell r="BB552">
            <v>0</v>
          </cell>
          <cell r="BC552">
            <v>38856</v>
          </cell>
        </row>
        <row r="553">
          <cell r="A553">
            <v>2006</v>
          </cell>
          <cell r="B553">
            <v>4</v>
          </cell>
          <cell r="C553">
            <v>595</v>
          </cell>
          <cell r="D553">
            <v>18</v>
          </cell>
          <cell r="E553">
            <v>792030</v>
          </cell>
          <cell r="F553">
            <v>0</v>
          </cell>
          <cell r="G553" t="str">
            <v>Затраты по ШПЗ (неосновные)</v>
          </cell>
          <cell r="H553">
            <v>2030</v>
          </cell>
          <cell r="I553">
            <v>7920</v>
          </cell>
          <cell r="J553">
            <v>0.83</v>
          </cell>
          <cell r="K553">
            <v>1</v>
          </cell>
          <cell r="L553">
            <v>0</v>
          </cell>
          <cell r="M553">
            <v>0</v>
          </cell>
          <cell r="N553">
            <v>0</v>
          </cell>
          <cell r="R553">
            <v>0</v>
          </cell>
          <cell r="S553">
            <v>0</v>
          </cell>
          <cell r="T553">
            <v>0</v>
          </cell>
          <cell r="U553">
            <v>42</v>
          </cell>
          <cell r="V553">
            <v>0</v>
          </cell>
          <cell r="W553">
            <v>0</v>
          </cell>
          <cell r="AA553">
            <v>0</v>
          </cell>
          <cell r="AB553">
            <v>0</v>
          </cell>
          <cell r="AC553">
            <v>0</v>
          </cell>
          <cell r="AD553">
            <v>42</v>
          </cell>
          <cell r="AE553">
            <v>504400</v>
          </cell>
          <cell r="AF553">
            <v>0</v>
          </cell>
          <cell r="AI553">
            <v>2312</v>
          </cell>
          <cell r="AK553">
            <v>0</v>
          </cell>
          <cell r="AM553">
            <v>741</v>
          </cell>
          <cell r="AN553">
            <v>1</v>
          </cell>
          <cell r="AO553">
            <v>393216</v>
          </cell>
          <cell r="AQ553">
            <v>0</v>
          </cell>
          <cell r="AR553">
            <v>0</v>
          </cell>
          <cell r="AS553" t="str">
            <v>Ы</v>
          </cell>
          <cell r="AT553" t="str">
            <v>Ы</v>
          </cell>
          <cell r="AU553">
            <v>0</v>
          </cell>
          <cell r="AV553">
            <v>0</v>
          </cell>
          <cell r="AW553">
            <v>23</v>
          </cell>
          <cell r="AX553">
            <v>1</v>
          </cell>
          <cell r="AY553">
            <v>0</v>
          </cell>
          <cell r="AZ553">
            <v>0</v>
          </cell>
          <cell r="BA553">
            <v>0</v>
          </cell>
          <cell r="BB553">
            <v>0</v>
          </cell>
          <cell r="BC553">
            <v>38856</v>
          </cell>
        </row>
        <row r="554">
          <cell r="A554">
            <v>2006</v>
          </cell>
          <cell r="B554">
            <v>4</v>
          </cell>
          <cell r="C554">
            <v>596</v>
          </cell>
          <cell r="D554">
            <v>18</v>
          </cell>
          <cell r="E554">
            <v>792030</v>
          </cell>
          <cell r="F554">
            <v>0</v>
          </cell>
          <cell r="G554" t="str">
            <v>Затраты по ШПЗ (неосновные)</v>
          </cell>
          <cell r="H554">
            <v>2030</v>
          </cell>
          <cell r="I554">
            <v>7920</v>
          </cell>
          <cell r="J554">
            <v>12.13</v>
          </cell>
          <cell r="K554">
            <v>1</v>
          </cell>
          <cell r="L554">
            <v>0</v>
          </cell>
          <cell r="M554">
            <v>0</v>
          </cell>
          <cell r="N554">
            <v>0</v>
          </cell>
          <cell r="R554">
            <v>0</v>
          </cell>
          <cell r="S554">
            <v>0</v>
          </cell>
          <cell r="T554">
            <v>0</v>
          </cell>
          <cell r="U554">
            <v>42</v>
          </cell>
          <cell r="V554">
            <v>0</v>
          </cell>
          <cell r="W554">
            <v>0</v>
          </cell>
          <cell r="AA554">
            <v>0</v>
          </cell>
          <cell r="AB554">
            <v>0</v>
          </cell>
          <cell r="AC554">
            <v>0</v>
          </cell>
          <cell r="AD554">
            <v>42</v>
          </cell>
          <cell r="AE554">
            <v>504900</v>
          </cell>
          <cell r="AF554">
            <v>0</v>
          </cell>
          <cell r="AI554">
            <v>2312</v>
          </cell>
          <cell r="AK554">
            <v>0</v>
          </cell>
          <cell r="AM554">
            <v>742</v>
          </cell>
          <cell r="AN554">
            <v>1</v>
          </cell>
          <cell r="AO554">
            <v>393216</v>
          </cell>
          <cell r="AQ554">
            <v>0</v>
          </cell>
          <cell r="AR554">
            <v>0</v>
          </cell>
          <cell r="AS554" t="str">
            <v>Ы</v>
          </cell>
          <cell r="AT554" t="str">
            <v>Ы</v>
          </cell>
          <cell r="AU554">
            <v>0</v>
          </cell>
          <cell r="AV554">
            <v>0</v>
          </cell>
          <cell r="AW554">
            <v>23</v>
          </cell>
          <cell r="AX554">
            <v>1</v>
          </cell>
          <cell r="AY554">
            <v>0</v>
          </cell>
          <cell r="AZ554">
            <v>0</v>
          </cell>
          <cell r="BA554">
            <v>0</v>
          </cell>
          <cell r="BB554">
            <v>0</v>
          </cell>
          <cell r="BC554">
            <v>38856</v>
          </cell>
        </row>
        <row r="555">
          <cell r="A555">
            <v>2006</v>
          </cell>
          <cell r="B555">
            <v>4</v>
          </cell>
          <cell r="C555">
            <v>597</v>
          </cell>
          <cell r="D555">
            <v>18</v>
          </cell>
          <cell r="E555">
            <v>792030</v>
          </cell>
          <cell r="F555">
            <v>0</v>
          </cell>
          <cell r="G555" t="str">
            <v>Затраты по ШПЗ (неосновные)</v>
          </cell>
          <cell r="H555">
            <v>2030</v>
          </cell>
          <cell r="I555">
            <v>7920</v>
          </cell>
          <cell r="J555">
            <v>29.19</v>
          </cell>
          <cell r="K555">
            <v>1</v>
          </cell>
          <cell r="L555">
            <v>0</v>
          </cell>
          <cell r="M555">
            <v>0</v>
          </cell>
          <cell r="N555">
            <v>0</v>
          </cell>
          <cell r="R555">
            <v>0</v>
          </cell>
          <cell r="S555">
            <v>0</v>
          </cell>
          <cell r="T555">
            <v>0</v>
          </cell>
          <cell r="U555">
            <v>42</v>
          </cell>
          <cell r="V555">
            <v>0</v>
          </cell>
          <cell r="W555">
            <v>0</v>
          </cell>
          <cell r="AA555">
            <v>0</v>
          </cell>
          <cell r="AB555">
            <v>0</v>
          </cell>
          <cell r="AC555">
            <v>0</v>
          </cell>
          <cell r="AD555">
            <v>42</v>
          </cell>
          <cell r="AE555">
            <v>505100</v>
          </cell>
          <cell r="AF555">
            <v>0</v>
          </cell>
          <cell r="AI555">
            <v>2312</v>
          </cell>
          <cell r="AK555">
            <v>0</v>
          </cell>
          <cell r="AM555">
            <v>743</v>
          </cell>
          <cell r="AN555">
            <v>1</v>
          </cell>
          <cell r="AO555">
            <v>393216</v>
          </cell>
          <cell r="AQ555">
            <v>0</v>
          </cell>
          <cell r="AR555">
            <v>0</v>
          </cell>
          <cell r="AS555" t="str">
            <v>Ы</v>
          </cell>
          <cell r="AT555" t="str">
            <v>Ы</v>
          </cell>
          <cell r="AU555">
            <v>0</v>
          </cell>
          <cell r="AV555">
            <v>0</v>
          </cell>
          <cell r="AW555">
            <v>23</v>
          </cell>
          <cell r="AX555">
            <v>1</v>
          </cell>
          <cell r="AY555">
            <v>0</v>
          </cell>
          <cell r="AZ555">
            <v>0</v>
          </cell>
          <cell r="BA555">
            <v>0</v>
          </cell>
          <cell r="BB555">
            <v>0</v>
          </cell>
          <cell r="BC555">
            <v>38856</v>
          </cell>
        </row>
        <row r="556">
          <cell r="A556">
            <v>2006</v>
          </cell>
          <cell r="B556">
            <v>4</v>
          </cell>
          <cell r="C556">
            <v>598</v>
          </cell>
          <cell r="D556">
            <v>18</v>
          </cell>
          <cell r="E556">
            <v>792030</v>
          </cell>
          <cell r="F556">
            <v>0</v>
          </cell>
          <cell r="G556" t="str">
            <v>Затраты по ШПЗ (неосновные)</v>
          </cell>
          <cell r="H556">
            <v>2030</v>
          </cell>
          <cell r="I556">
            <v>7920</v>
          </cell>
          <cell r="J556">
            <v>23.38</v>
          </cell>
          <cell r="K556">
            <v>1</v>
          </cell>
          <cell r="L556">
            <v>0</v>
          </cell>
          <cell r="M556">
            <v>0</v>
          </cell>
          <cell r="N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42</v>
          </cell>
          <cell r="V556">
            <v>0</v>
          </cell>
          <cell r="W556">
            <v>0</v>
          </cell>
          <cell r="AA556">
            <v>0</v>
          </cell>
          <cell r="AB556">
            <v>0</v>
          </cell>
          <cell r="AC556">
            <v>0</v>
          </cell>
          <cell r="AD556">
            <v>42</v>
          </cell>
          <cell r="AE556">
            <v>505200</v>
          </cell>
          <cell r="AF556">
            <v>0</v>
          </cell>
          <cell r="AI556">
            <v>2312</v>
          </cell>
          <cell r="AK556">
            <v>0</v>
          </cell>
          <cell r="AM556">
            <v>744</v>
          </cell>
          <cell r="AN556">
            <v>1</v>
          </cell>
          <cell r="AO556">
            <v>393216</v>
          </cell>
          <cell r="AQ556">
            <v>0</v>
          </cell>
          <cell r="AR556">
            <v>0</v>
          </cell>
          <cell r="AS556" t="str">
            <v>Ы</v>
          </cell>
          <cell r="AT556" t="str">
            <v>Ы</v>
          </cell>
          <cell r="AU556">
            <v>0</v>
          </cell>
          <cell r="AV556">
            <v>0</v>
          </cell>
          <cell r="AW556">
            <v>23</v>
          </cell>
          <cell r="AX556">
            <v>1</v>
          </cell>
          <cell r="AY556">
            <v>0</v>
          </cell>
          <cell r="AZ556">
            <v>0</v>
          </cell>
          <cell r="BA556">
            <v>0</v>
          </cell>
          <cell r="BB556">
            <v>0</v>
          </cell>
          <cell r="BC556">
            <v>38856</v>
          </cell>
        </row>
        <row r="557">
          <cell r="A557">
            <v>2006</v>
          </cell>
          <cell r="B557">
            <v>4</v>
          </cell>
          <cell r="C557">
            <v>599</v>
          </cell>
          <cell r="D557">
            <v>18</v>
          </cell>
          <cell r="E557">
            <v>792030</v>
          </cell>
          <cell r="F557">
            <v>0</v>
          </cell>
          <cell r="G557" t="str">
            <v>Затраты по ШПЗ (неосновные)</v>
          </cell>
          <cell r="H557">
            <v>2030</v>
          </cell>
          <cell r="I557">
            <v>7920</v>
          </cell>
          <cell r="J557">
            <v>1.1299999999999999</v>
          </cell>
          <cell r="K557">
            <v>1</v>
          </cell>
          <cell r="L557">
            <v>0</v>
          </cell>
          <cell r="M557">
            <v>0</v>
          </cell>
          <cell r="N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42</v>
          </cell>
          <cell r="V557">
            <v>0</v>
          </cell>
          <cell r="W557">
            <v>0</v>
          </cell>
          <cell r="AA557">
            <v>0</v>
          </cell>
          <cell r="AB557">
            <v>0</v>
          </cell>
          <cell r="AC557">
            <v>0</v>
          </cell>
          <cell r="AD557">
            <v>42</v>
          </cell>
          <cell r="AE557">
            <v>506200</v>
          </cell>
          <cell r="AF557">
            <v>0</v>
          </cell>
          <cell r="AI557">
            <v>2312</v>
          </cell>
          <cell r="AK557">
            <v>0</v>
          </cell>
          <cell r="AM557">
            <v>745</v>
          </cell>
          <cell r="AN557">
            <v>1</v>
          </cell>
          <cell r="AO557">
            <v>393216</v>
          </cell>
          <cell r="AQ557">
            <v>0</v>
          </cell>
          <cell r="AR557">
            <v>0</v>
          </cell>
          <cell r="AS557" t="str">
            <v>Ы</v>
          </cell>
          <cell r="AT557" t="str">
            <v>Ы</v>
          </cell>
          <cell r="AU557">
            <v>0</v>
          </cell>
          <cell r="AV557">
            <v>0</v>
          </cell>
          <cell r="AW557">
            <v>23</v>
          </cell>
          <cell r="AX557">
            <v>1</v>
          </cell>
          <cell r="AY557">
            <v>0</v>
          </cell>
          <cell r="AZ557">
            <v>0</v>
          </cell>
          <cell r="BA557">
            <v>0</v>
          </cell>
          <cell r="BB557">
            <v>0</v>
          </cell>
          <cell r="BC557">
            <v>38856</v>
          </cell>
        </row>
        <row r="558">
          <cell r="A558">
            <v>2006</v>
          </cell>
          <cell r="B558">
            <v>4</v>
          </cell>
          <cell r="C558">
            <v>600</v>
          </cell>
          <cell r="D558">
            <v>18</v>
          </cell>
          <cell r="E558">
            <v>792030</v>
          </cell>
          <cell r="F558">
            <v>0</v>
          </cell>
          <cell r="G558" t="str">
            <v>Затраты по ШПЗ (неосновные)</v>
          </cell>
          <cell r="H558">
            <v>2030</v>
          </cell>
          <cell r="I558">
            <v>7920</v>
          </cell>
          <cell r="J558">
            <v>127.13</v>
          </cell>
          <cell r="K558">
            <v>1</v>
          </cell>
          <cell r="L558">
            <v>0</v>
          </cell>
          <cell r="M558">
            <v>0</v>
          </cell>
          <cell r="N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42</v>
          </cell>
          <cell r="V558">
            <v>0</v>
          </cell>
          <cell r="W558">
            <v>0</v>
          </cell>
          <cell r="AA558">
            <v>0</v>
          </cell>
          <cell r="AB558">
            <v>0</v>
          </cell>
          <cell r="AC558">
            <v>0</v>
          </cell>
          <cell r="AD558">
            <v>42</v>
          </cell>
          <cell r="AE558">
            <v>510100</v>
          </cell>
          <cell r="AF558">
            <v>0</v>
          </cell>
          <cell r="AI558">
            <v>2312</v>
          </cell>
          <cell r="AK558">
            <v>0</v>
          </cell>
          <cell r="AM558">
            <v>746</v>
          </cell>
          <cell r="AN558">
            <v>1</v>
          </cell>
          <cell r="AO558">
            <v>393216</v>
          </cell>
          <cell r="AQ558">
            <v>0</v>
          </cell>
          <cell r="AR558">
            <v>0</v>
          </cell>
          <cell r="AS558" t="str">
            <v>Ы</v>
          </cell>
          <cell r="AT558" t="str">
            <v>Ы</v>
          </cell>
          <cell r="AU558">
            <v>0</v>
          </cell>
          <cell r="AV558">
            <v>0</v>
          </cell>
          <cell r="AW558">
            <v>23</v>
          </cell>
          <cell r="AX558">
            <v>1</v>
          </cell>
          <cell r="AY558">
            <v>0</v>
          </cell>
          <cell r="AZ558">
            <v>0</v>
          </cell>
          <cell r="BA558">
            <v>0</v>
          </cell>
          <cell r="BB558">
            <v>0</v>
          </cell>
          <cell r="BC558">
            <v>38856</v>
          </cell>
        </row>
        <row r="559">
          <cell r="A559">
            <v>2006</v>
          </cell>
          <cell r="B559">
            <v>4</v>
          </cell>
          <cell r="C559">
            <v>601</v>
          </cell>
          <cell r="D559">
            <v>18</v>
          </cell>
          <cell r="E559">
            <v>792030</v>
          </cell>
          <cell r="F559">
            <v>0</v>
          </cell>
          <cell r="G559" t="str">
            <v>Затраты по ШПЗ (неосновные)</v>
          </cell>
          <cell r="H559">
            <v>2030</v>
          </cell>
          <cell r="I559">
            <v>7920</v>
          </cell>
          <cell r="J559">
            <v>0.11</v>
          </cell>
          <cell r="K559">
            <v>1</v>
          </cell>
          <cell r="L559">
            <v>0</v>
          </cell>
          <cell r="M559">
            <v>0</v>
          </cell>
          <cell r="N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42</v>
          </cell>
          <cell r="V559">
            <v>0</v>
          </cell>
          <cell r="W559">
            <v>0</v>
          </cell>
          <cell r="AA559">
            <v>0</v>
          </cell>
          <cell r="AB559">
            <v>0</v>
          </cell>
          <cell r="AC559">
            <v>0</v>
          </cell>
          <cell r="AD559">
            <v>42</v>
          </cell>
          <cell r="AE559">
            <v>510200</v>
          </cell>
          <cell r="AF559">
            <v>0</v>
          </cell>
          <cell r="AI559">
            <v>2312</v>
          </cell>
          <cell r="AK559">
            <v>0</v>
          </cell>
          <cell r="AM559">
            <v>747</v>
          </cell>
          <cell r="AN559">
            <v>1</v>
          </cell>
          <cell r="AO559">
            <v>393216</v>
          </cell>
          <cell r="AQ559">
            <v>0</v>
          </cell>
          <cell r="AR559">
            <v>0</v>
          </cell>
          <cell r="AS559" t="str">
            <v>Ы</v>
          </cell>
          <cell r="AT559" t="str">
            <v>Ы</v>
          </cell>
          <cell r="AU559">
            <v>0</v>
          </cell>
          <cell r="AV559">
            <v>0</v>
          </cell>
          <cell r="AW559">
            <v>23</v>
          </cell>
          <cell r="AX559">
            <v>1</v>
          </cell>
          <cell r="AY559">
            <v>0</v>
          </cell>
          <cell r="AZ559">
            <v>0</v>
          </cell>
          <cell r="BA559">
            <v>0</v>
          </cell>
          <cell r="BB559">
            <v>0</v>
          </cell>
          <cell r="BC559">
            <v>38856</v>
          </cell>
        </row>
        <row r="560">
          <cell r="A560">
            <v>2006</v>
          </cell>
          <cell r="B560">
            <v>4</v>
          </cell>
          <cell r="C560">
            <v>602</v>
          </cell>
          <cell r="D560">
            <v>18</v>
          </cell>
          <cell r="E560">
            <v>792030</v>
          </cell>
          <cell r="F560">
            <v>0</v>
          </cell>
          <cell r="G560" t="str">
            <v>Затраты по ШПЗ (неосновные)</v>
          </cell>
          <cell r="H560">
            <v>2030</v>
          </cell>
          <cell r="I560">
            <v>7920</v>
          </cell>
          <cell r="J560">
            <v>0.62</v>
          </cell>
          <cell r="K560">
            <v>1</v>
          </cell>
          <cell r="L560">
            <v>0</v>
          </cell>
          <cell r="M560">
            <v>0</v>
          </cell>
          <cell r="N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42</v>
          </cell>
          <cell r="V560">
            <v>0</v>
          </cell>
          <cell r="W560">
            <v>0</v>
          </cell>
          <cell r="AA560">
            <v>0</v>
          </cell>
          <cell r="AB560">
            <v>0</v>
          </cell>
          <cell r="AC560">
            <v>0</v>
          </cell>
          <cell r="AD560">
            <v>42</v>
          </cell>
          <cell r="AE560">
            <v>510300</v>
          </cell>
          <cell r="AF560">
            <v>0</v>
          </cell>
          <cell r="AI560">
            <v>2312</v>
          </cell>
          <cell r="AK560">
            <v>0</v>
          </cell>
          <cell r="AM560">
            <v>748</v>
          </cell>
          <cell r="AN560">
            <v>1</v>
          </cell>
          <cell r="AO560">
            <v>393216</v>
          </cell>
          <cell r="AQ560">
            <v>0</v>
          </cell>
          <cell r="AR560">
            <v>0</v>
          </cell>
          <cell r="AS560" t="str">
            <v>Ы</v>
          </cell>
          <cell r="AT560" t="str">
            <v>Ы</v>
          </cell>
          <cell r="AU560">
            <v>0</v>
          </cell>
          <cell r="AV560">
            <v>0</v>
          </cell>
          <cell r="AW560">
            <v>23</v>
          </cell>
          <cell r="AX560">
            <v>1</v>
          </cell>
          <cell r="AY560">
            <v>0</v>
          </cell>
          <cell r="AZ560">
            <v>0</v>
          </cell>
          <cell r="BA560">
            <v>0</v>
          </cell>
          <cell r="BB560">
            <v>0</v>
          </cell>
          <cell r="BC560">
            <v>38856</v>
          </cell>
        </row>
        <row r="561">
          <cell r="A561">
            <v>2006</v>
          </cell>
          <cell r="B561">
            <v>4</v>
          </cell>
          <cell r="C561">
            <v>603</v>
          </cell>
          <cell r="D561">
            <v>18</v>
          </cell>
          <cell r="E561">
            <v>792030</v>
          </cell>
          <cell r="F561">
            <v>0</v>
          </cell>
          <cell r="G561" t="str">
            <v>Затраты по ШПЗ (неосновные)</v>
          </cell>
          <cell r="H561">
            <v>2030</v>
          </cell>
          <cell r="I561">
            <v>7920</v>
          </cell>
          <cell r="J561">
            <v>2.38</v>
          </cell>
          <cell r="K561">
            <v>1</v>
          </cell>
          <cell r="L561">
            <v>0</v>
          </cell>
          <cell r="M561">
            <v>0</v>
          </cell>
          <cell r="N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42</v>
          </cell>
          <cell r="V561">
            <v>0</v>
          </cell>
          <cell r="W561">
            <v>0</v>
          </cell>
          <cell r="AA561">
            <v>0</v>
          </cell>
          <cell r="AB561">
            <v>0</v>
          </cell>
          <cell r="AC561">
            <v>0</v>
          </cell>
          <cell r="AD561">
            <v>42</v>
          </cell>
          <cell r="AE561">
            <v>510400</v>
          </cell>
          <cell r="AF561">
            <v>0</v>
          </cell>
          <cell r="AI561">
            <v>2312</v>
          </cell>
          <cell r="AK561">
            <v>0</v>
          </cell>
          <cell r="AM561">
            <v>749</v>
          </cell>
          <cell r="AN561">
            <v>1</v>
          </cell>
          <cell r="AO561">
            <v>393216</v>
          </cell>
          <cell r="AQ561">
            <v>0</v>
          </cell>
          <cell r="AR561">
            <v>0</v>
          </cell>
          <cell r="AS561" t="str">
            <v>Ы</v>
          </cell>
          <cell r="AT561" t="str">
            <v>Ы</v>
          </cell>
          <cell r="AU561">
            <v>0</v>
          </cell>
          <cell r="AV561">
            <v>0</v>
          </cell>
          <cell r="AW561">
            <v>23</v>
          </cell>
          <cell r="AX561">
            <v>1</v>
          </cell>
          <cell r="AY561">
            <v>0</v>
          </cell>
          <cell r="AZ561">
            <v>0</v>
          </cell>
          <cell r="BA561">
            <v>0</v>
          </cell>
          <cell r="BB561">
            <v>0</v>
          </cell>
          <cell r="BC561">
            <v>38856</v>
          </cell>
        </row>
        <row r="562">
          <cell r="A562">
            <v>2006</v>
          </cell>
          <cell r="B562">
            <v>4</v>
          </cell>
          <cell r="C562">
            <v>604</v>
          </cell>
          <cell r="D562">
            <v>18</v>
          </cell>
          <cell r="E562">
            <v>792030</v>
          </cell>
          <cell r="F562">
            <v>0</v>
          </cell>
          <cell r="G562" t="str">
            <v>Затраты по ШПЗ (неосновные)</v>
          </cell>
          <cell r="H562">
            <v>2030</v>
          </cell>
          <cell r="I562">
            <v>7920</v>
          </cell>
          <cell r="J562">
            <v>1.72</v>
          </cell>
          <cell r="K562">
            <v>1</v>
          </cell>
          <cell r="L562">
            <v>0</v>
          </cell>
          <cell r="M562">
            <v>0</v>
          </cell>
          <cell r="N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42</v>
          </cell>
          <cell r="V562">
            <v>0</v>
          </cell>
          <cell r="W562">
            <v>0</v>
          </cell>
          <cell r="AA562">
            <v>0</v>
          </cell>
          <cell r="AB562">
            <v>0</v>
          </cell>
          <cell r="AC562">
            <v>0</v>
          </cell>
          <cell r="AD562">
            <v>42</v>
          </cell>
          <cell r="AE562">
            <v>510500</v>
          </cell>
          <cell r="AF562">
            <v>0</v>
          </cell>
          <cell r="AI562">
            <v>2312</v>
          </cell>
          <cell r="AK562">
            <v>0</v>
          </cell>
          <cell r="AM562">
            <v>750</v>
          </cell>
          <cell r="AN562">
            <v>1</v>
          </cell>
          <cell r="AO562">
            <v>393216</v>
          </cell>
          <cell r="AQ562">
            <v>0</v>
          </cell>
          <cell r="AR562">
            <v>0</v>
          </cell>
          <cell r="AS562" t="str">
            <v>Ы</v>
          </cell>
          <cell r="AT562" t="str">
            <v>Ы</v>
          </cell>
          <cell r="AU562">
            <v>0</v>
          </cell>
          <cell r="AV562">
            <v>0</v>
          </cell>
          <cell r="AW562">
            <v>23</v>
          </cell>
          <cell r="AX562">
            <v>1</v>
          </cell>
          <cell r="AY562">
            <v>0</v>
          </cell>
          <cell r="AZ562">
            <v>0</v>
          </cell>
          <cell r="BA562">
            <v>0</v>
          </cell>
          <cell r="BB562">
            <v>0</v>
          </cell>
          <cell r="BC562">
            <v>38856</v>
          </cell>
        </row>
        <row r="563">
          <cell r="A563">
            <v>2006</v>
          </cell>
          <cell r="B563">
            <v>4</v>
          </cell>
          <cell r="C563">
            <v>605</v>
          </cell>
          <cell r="D563">
            <v>18</v>
          </cell>
          <cell r="E563">
            <v>792030</v>
          </cell>
          <cell r="F563">
            <v>0</v>
          </cell>
          <cell r="G563" t="str">
            <v>Затраты по ШПЗ (неосновные)</v>
          </cell>
          <cell r="H563">
            <v>2030</v>
          </cell>
          <cell r="I563">
            <v>7920</v>
          </cell>
          <cell r="J563">
            <v>69.88</v>
          </cell>
          <cell r="K563">
            <v>1</v>
          </cell>
          <cell r="L563">
            <v>0</v>
          </cell>
          <cell r="M563">
            <v>0</v>
          </cell>
          <cell r="N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42</v>
          </cell>
          <cell r="V563">
            <v>0</v>
          </cell>
          <cell r="W563">
            <v>0</v>
          </cell>
          <cell r="AA563">
            <v>0</v>
          </cell>
          <cell r="AB563">
            <v>0</v>
          </cell>
          <cell r="AC563">
            <v>0</v>
          </cell>
          <cell r="AD563">
            <v>42</v>
          </cell>
          <cell r="AE563">
            <v>510600</v>
          </cell>
          <cell r="AF563">
            <v>0</v>
          </cell>
          <cell r="AI563">
            <v>2312</v>
          </cell>
          <cell r="AK563">
            <v>0</v>
          </cell>
          <cell r="AM563">
            <v>751</v>
          </cell>
          <cell r="AN563">
            <v>1</v>
          </cell>
          <cell r="AO563">
            <v>393216</v>
          </cell>
          <cell r="AQ563">
            <v>0</v>
          </cell>
          <cell r="AR563">
            <v>0</v>
          </cell>
          <cell r="AS563" t="str">
            <v>Ы</v>
          </cell>
          <cell r="AT563" t="str">
            <v>Ы</v>
          </cell>
          <cell r="AU563">
            <v>0</v>
          </cell>
          <cell r="AV563">
            <v>0</v>
          </cell>
          <cell r="AW563">
            <v>23</v>
          </cell>
          <cell r="AX563">
            <v>1</v>
          </cell>
          <cell r="AY563">
            <v>0</v>
          </cell>
          <cell r="AZ563">
            <v>0</v>
          </cell>
          <cell r="BA563">
            <v>0</v>
          </cell>
          <cell r="BB563">
            <v>0</v>
          </cell>
          <cell r="BC563">
            <v>38856</v>
          </cell>
        </row>
        <row r="564">
          <cell r="A564">
            <v>2006</v>
          </cell>
          <cell r="B564">
            <v>4</v>
          </cell>
          <cell r="C564">
            <v>606</v>
          </cell>
          <cell r="D564">
            <v>18</v>
          </cell>
          <cell r="E564">
            <v>792030</v>
          </cell>
          <cell r="F564">
            <v>0</v>
          </cell>
          <cell r="G564" t="str">
            <v>Затраты по ШПЗ (неосновные)</v>
          </cell>
          <cell r="H564">
            <v>2030</v>
          </cell>
          <cell r="I564">
            <v>7920</v>
          </cell>
          <cell r="J564">
            <v>0.62</v>
          </cell>
          <cell r="K564">
            <v>1</v>
          </cell>
          <cell r="L564">
            <v>0</v>
          </cell>
          <cell r="M564">
            <v>0</v>
          </cell>
          <cell r="N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42</v>
          </cell>
          <cell r="V564">
            <v>0</v>
          </cell>
          <cell r="W564">
            <v>0</v>
          </cell>
          <cell r="AA564">
            <v>0</v>
          </cell>
          <cell r="AB564">
            <v>0</v>
          </cell>
          <cell r="AC564">
            <v>0</v>
          </cell>
          <cell r="AD564">
            <v>42</v>
          </cell>
          <cell r="AE564">
            <v>510630</v>
          </cell>
          <cell r="AF564">
            <v>0</v>
          </cell>
          <cell r="AI564">
            <v>2312</v>
          </cell>
          <cell r="AK564">
            <v>0</v>
          </cell>
          <cell r="AM564">
            <v>752</v>
          </cell>
          <cell r="AN564">
            <v>1</v>
          </cell>
          <cell r="AO564">
            <v>393216</v>
          </cell>
          <cell r="AQ564">
            <v>0</v>
          </cell>
          <cell r="AR564">
            <v>0</v>
          </cell>
          <cell r="AS564" t="str">
            <v>Ы</v>
          </cell>
          <cell r="AT564" t="str">
            <v>Ы</v>
          </cell>
          <cell r="AU564">
            <v>0</v>
          </cell>
          <cell r="AV564">
            <v>0</v>
          </cell>
          <cell r="AW564">
            <v>23</v>
          </cell>
          <cell r="AX564">
            <v>1</v>
          </cell>
          <cell r="AY564">
            <v>0</v>
          </cell>
          <cell r="AZ564">
            <v>0</v>
          </cell>
          <cell r="BA564">
            <v>0</v>
          </cell>
          <cell r="BB564">
            <v>0</v>
          </cell>
          <cell r="BC564">
            <v>38856</v>
          </cell>
        </row>
        <row r="565">
          <cell r="A565">
            <v>2006</v>
          </cell>
          <cell r="B565">
            <v>5</v>
          </cell>
          <cell r="C565">
            <v>1</v>
          </cell>
          <cell r="D565">
            <v>15</v>
          </cell>
          <cell r="E565">
            <v>792030</v>
          </cell>
          <cell r="F565">
            <v>0</v>
          </cell>
          <cell r="G565" t="str">
            <v>Затраты по ШПЗ (неосновные)</v>
          </cell>
          <cell r="H565">
            <v>2030</v>
          </cell>
          <cell r="I565">
            <v>7920</v>
          </cell>
          <cell r="J565">
            <v>50779</v>
          </cell>
          <cell r="K565">
            <v>1</v>
          </cell>
          <cell r="L565">
            <v>0</v>
          </cell>
          <cell r="M565">
            <v>0</v>
          </cell>
          <cell r="N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36</v>
          </cell>
          <cell r="V565">
            <v>0</v>
          </cell>
          <cell r="W565">
            <v>0</v>
          </cell>
          <cell r="AA565">
            <v>0</v>
          </cell>
          <cell r="AB565">
            <v>0</v>
          </cell>
          <cell r="AC565">
            <v>0</v>
          </cell>
          <cell r="AD565">
            <v>36</v>
          </cell>
          <cell r="AE565">
            <v>110000</v>
          </cell>
          <cell r="AF565">
            <v>0</v>
          </cell>
          <cell r="AI565">
            <v>2343</v>
          </cell>
          <cell r="AK565">
            <v>0</v>
          </cell>
          <cell r="AM565">
            <v>153</v>
          </cell>
          <cell r="AN565">
            <v>1</v>
          </cell>
          <cell r="AO565">
            <v>393216</v>
          </cell>
          <cell r="AQ565">
            <v>0</v>
          </cell>
          <cell r="AR565">
            <v>0</v>
          </cell>
          <cell r="AS565" t="str">
            <v>Ы</v>
          </cell>
          <cell r="AT565" t="str">
            <v>Ы</v>
          </cell>
          <cell r="AU565">
            <v>0</v>
          </cell>
          <cell r="AV565">
            <v>0</v>
          </cell>
          <cell r="AW565">
            <v>23</v>
          </cell>
          <cell r="AX565">
            <v>1</v>
          </cell>
          <cell r="AY565">
            <v>0</v>
          </cell>
          <cell r="AZ565">
            <v>0</v>
          </cell>
          <cell r="BA565">
            <v>0</v>
          </cell>
          <cell r="BB565">
            <v>0</v>
          </cell>
          <cell r="BC565">
            <v>38888</v>
          </cell>
        </row>
        <row r="566">
          <cell r="A566">
            <v>2006</v>
          </cell>
          <cell r="B566">
            <v>5</v>
          </cell>
          <cell r="C566">
            <v>2</v>
          </cell>
          <cell r="D566">
            <v>15</v>
          </cell>
          <cell r="E566">
            <v>792030</v>
          </cell>
          <cell r="F566">
            <v>0</v>
          </cell>
          <cell r="G566" t="str">
            <v>Затраты по ШПЗ (неосновные)</v>
          </cell>
          <cell r="H566">
            <v>2030</v>
          </cell>
          <cell r="I566">
            <v>7920</v>
          </cell>
          <cell r="J566">
            <v>392600</v>
          </cell>
          <cell r="K566">
            <v>1</v>
          </cell>
          <cell r="L566">
            <v>0</v>
          </cell>
          <cell r="M566">
            <v>0</v>
          </cell>
          <cell r="N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36</v>
          </cell>
          <cell r="V566">
            <v>0</v>
          </cell>
          <cell r="W566">
            <v>0</v>
          </cell>
          <cell r="AA566">
            <v>0</v>
          </cell>
          <cell r="AB566">
            <v>0</v>
          </cell>
          <cell r="AC566">
            <v>0</v>
          </cell>
          <cell r="AD566">
            <v>36</v>
          </cell>
          <cell r="AE566">
            <v>230000</v>
          </cell>
          <cell r="AF566">
            <v>0</v>
          </cell>
          <cell r="AI566">
            <v>2343</v>
          </cell>
          <cell r="AK566">
            <v>0</v>
          </cell>
          <cell r="AM566">
            <v>154</v>
          </cell>
          <cell r="AN566">
            <v>1</v>
          </cell>
          <cell r="AO566">
            <v>393216</v>
          </cell>
          <cell r="AQ566">
            <v>0</v>
          </cell>
          <cell r="AR566">
            <v>0</v>
          </cell>
          <cell r="AS566" t="str">
            <v>Ы</v>
          </cell>
          <cell r="AT566" t="str">
            <v>Ы</v>
          </cell>
          <cell r="AU566">
            <v>0</v>
          </cell>
          <cell r="AV566">
            <v>0</v>
          </cell>
          <cell r="AW566">
            <v>23</v>
          </cell>
          <cell r="AX566">
            <v>1</v>
          </cell>
          <cell r="AY566">
            <v>0</v>
          </cell>
          <cell r="AZ566">
            <v>0</v>
          </cell>
          <cell r="BA566">
            <v>0</v>
          </cell>
          <cell r="BB566">
            <v>0</v>
          </cell>
          <cell r="BC566">
            <v>38888</v>
          </cell>
        </row>
        <row r="567">
          <cell r="A567">
            <v>2006</v>
          </cell>
          <cell r="B567">
            <v>5</v>
          </cell>
          <cell r="C567">
            <v>3</v>
          </cell>
          <cell r="D567">
            <v>15</v>
          </cell>
          <cell r="E567">
            <v>792030</v>
          </cell>
          <cell r="F567">
            <v>0</v>
          </cell>
          <cell r="G567" t="str">
            <v>Затраты по ШПЗ (неосновные)</v>
          </cell>
          <cell r="H567">
            <v>2030</v>
          </cell>
          <cell r="I567">
            <v>7920</v>
          </cell>
          <cell r="J567">
            <v>11385.4</v>
          </cell>
          <cell r="K567">
            <v>1</v>
          </cell>
          <cell r="L567">
            <v>0</v>
          </cell>
          <cell r="M567">
            <v>0</v>
          </cell>
          <cell r="N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36</v>
          </cell>
          <cell r="V567">
            <v>0</v>
          </cell>
          <cell r="W567">
            <v>0</v>
          </cell>
          <cell r="AA567">
            <v>0</v>
          </cell>
          <cell r="AB567">
            <v>0</v>
          </cell>
          <cell r="AC567">
            <v>0</v>
          </cell>
          <cell r="AD567">
            <v>36</v>
          </cell>
          <cell r="AE567">
            <v>311000</v>
          </cell>
          <cell r="AF567">
            <v>0</v>
          </cell>
          <cell r="AI567">
            <v>2343</v>
          </cell>
          <cell r="AK567">
            <v>0</v>
          </cell>
          <cell r="AM567">
            <v>155</v>
          </cell>
          <cell r="AN567">
            <v>1</v>
          </cell>
          <cell r="AO567">
            <v>393216</v>
          </cell>
          <cell r="AQ567">
            <v>0</v>
          </cell>
          <cell r="AR567">
            <v>0</v>
          </cell>
          <cell r="AS567" t="str">
            <v>Ы</v>
          </cell>
          <cell r="AT567" t="str">
            <v>Ы</v>
          </cell>
          <cell r="AU567">
            <v>0</v>
          </cell>
          <cell r="AV567">
            <v>0</v>
          </cell>
          <cell r="AW567">
            <v>23</v>
          </cell>
          <cell r="AX567">
            <v>1</v>
          </cell>
          <cell r="AY567">
            <v>0</v>
          </cell>
          <cell r="AZ567">
            <v>0</v>
          </cell>
          <cell r="BA567">
            <v>0</v>
          </cell>
          <cell r="BB567">
            <v>0</v>
          </cell>
          <cell r="BC567">
            <v>38888</v>
          </cell>
        </row>
        <row r="568">
          <cell r="A568">
            <v>2006</v>
          </cell>
          <cell r="B568">
            <v>5</v>
          </cell>
          <cell r="C568">
            <v>4</v>
          </cell>
          <cell r="D568">
            <v>15</v>
          </cell>
          <cell r="E568">
            <v>792030</v>
          </cell>
          <cell r="F568">
            <v>0</v>
          </cell>
          <cell r="G568" t="str">
            <v>Затраты по ШПЗ (неосновные)</v>
          </cell>
          <cell r="H568">
            <v>2030</v>
          </cell>
          <cell r="I568">
            <v>7920</v>
          </cell>
          <cell r="J568">
            <v>23556</v>
          </cell>
          <cell r="K568">
            <v>1</v>
          </cell>
          <cell r="L568">
            <v>0</v>
          </cell>
          <cell r="M568">
            <v>0</v>
          </cell>
          <cell r="N568">
            <v>0</v>
          </cell>
          <cell r="R568">
            <v>0</v>
          </cell>
          <cell r="S568">
            <v>0</v>
          </cell>
          <cell r="T568">
            <v>0</v>
          </cell>
          <cell r="U568">
            <v>36</v>
          </cell>
          <cell r="V568">
            <v>0</v>
          </cell>
          <cell r="W568">
            <v>0</v>
          </cell>
          <cell r="AA568">
            <v>0</v>
          </cell>
          <cell r="AB568">
            <v>0</v>
          </cell>
          <cell r="AC568">
            <v>0</v>
          </cell>
          <cell r="AD568">
            <v>36</v>
          </cell>
          <cell r="AE568">
            <v>312000</v>
          </cell>
          <cell r="AF568">
            <v>0</v>
          </cell>
          <cell r="AI568">
            <v>2343</v>
          </cell>
          <cell r="AK568">
            <v>0</v>
          </cell>
          <cell r="AM568">
            <v>156</v>
          </cell>
          <cell r="AN568">
            <v>1</v>
          </cell>
          <cell r="AO568">
            <v>393216</v>
          </cell>
          <cell r="AQ568">
            <v>0</v>
          </cell>
          <cell r="AR568">
            <v>0</v>
          </cell>
          <cell r="AS568" t="str">
            <v>Ы</v>
          </cell>
          <cell r="AT568" t="str">
            <v>Ы</v>
          </cell>
          <cell r="AU568">
            <v>0</v>
          </cell>
          <cell r="AV568">
            <v>0</v>
          </cell>
          <cell r="AW568">
            <v>23</v>
          </cell>
          <cell r="AX568">
            <v>1</v>
          </cell>
          <cell r="AY568">
            <v>0</v>
          </cell>
          <cell r="AZ568">
            <v>0</v>
          </cell>
          <cell r="BA568">
            <v>0</v>
          </cell>
          <cell r="BB568">
            <v>0</v>
          </cell>
          <cell r="BC568">
            <v>38888</v>
          </cell>
        </row>
        <row r="569">
          <cell r="A569">
            <v>2006</v>
          </cell>
          <cell r="B569">
            <v>5</v>
          </cell>
          <cell r="C569">
            <v>5</v>
          </cell>
          <cell r="D569">
            <v>15</v>
          </cell>
          <cell r="E569">
            <v>792030</v>
          </cell>
          <cell r="F569">
            <v>0</v>
          </cell>
          <cell r="G569" t="str">
            <v>Затраты по ШПЗ (неосновные)</v>
          </cell>
          <cell r="H569">
            <v>2030</v>
          </cell>
          <cell r="I569">
            <v>7920</v>
          </cell>
          <cell r="J569">
            <v>54964</v>
          </cell>
          <cell r="K569">
            <v>1</v>
          </cell>
          <cell r="L569">
            <v>0</v>
          </cell>
          <cell r="M569">
            <v>0</v>
          </cell>
          <cell r="N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36</v>
          </cell>
          <cell r="V569">
            <v>0</v>
          </cell>
          <cell r="W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36</v>
          </cell>
          <cell r="AE569">
            <v>312200</v>
          </cell>
          <cell r="AF569">
            <v>0</v>
          </cell>
          <cell r="AI569">
            <v>2343</v>
          </cell>
          <cell r="AK569">
            <v>0</v>
          </cell>
          <cell r="AM569">
            <v>157</v>
          </cell>
          <cell r="AN569">
            <v>1</v>
          </cell>
          <cell r="AO569">
            <v>393216</v>
          </cell>
          <cell r="AQ569">
            <v>0</v>
          </cell>
          <cell r="AR569">
            <v>0</v>
          </cell>
          <cell r="AS569" t="str">
            <v>Ы</v>
          </cell>
          <cell r="AT569" t="str">
            <v>Ы</v>
          </cell>
          <cell r="AU569">
            <v>0</v>
          </cell>
          <cell r="AV569">
            <v>0</v>
          </cell>
          <cell r="AW569">
            <v>23</v>
          </cell>
          <cell r="AX569">
            <v>1</v>
          </cell>
          <cell r="AY569">
            <v>0</v>
          </cell>
          <cell r="AZ569">
            <v>0</v>
          </cell>
          <cell r="BA569">
            <v>0</v>
          </cell>
          <cell r="BB569">
            <v>0</v>
          </cell>
          <cell r="BC569">
            <v>38888</v>
          </cell>
        </row>
        <row r="570">
          <cell r="A570">
            <v>2006</v>
          </cell>
          <cell r="B570">
            <v>5</v>
          </cell>
          <cell r="C570">
            <v>6</v>
          </cell>
          <cell r="D570">
            <v>15</v>
          </cell>
          <cell r="E570">
            <v>792030</v>
          </cell>
          <cell r="F570">
            <v>0</v>
          </cell>
          <cell r="G570" t="str">
            <v>Затраты по ШПЗ (неосновные)</v>
          </cell>
          <cell r="H570">
            <v>2030</v>
          </cell>
          <cell r="I570">
            <v>7920</v>
          </cell>
          <cell r="J570">
            <v>4318.6000000000004</v>
          </cell>
          <cell r="K570">
            <v>1</v>
          </cell>
          <cell r="L570">
            <v>0</v>
          </cell>
          <cell r="M570">
            <v>0</v>
          </cell>
          <cell r="N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36</v>
          </cell>
          <cell r="V570">
            <v>0</v>
          </cell>
          <cell r="W570">
            <v>0</v>
          </cell>
          <cell r="AA570">
            <v>0</v>
          </cell>
          <cell r="AB570">
            <v>0</v>
          </cell>
          <cell r="AC570">
            <v>0</v>
          </cell>
          <cell r="AD570">
            <v>36</v>
          </cell>
          <cell r="AE570">
            <v>313000</v>
          </cell>
          <cell r="AF570">
            <v>0</v>
          </cell>
          <cell r="AI570">
            <v>2343</v>
          </cell>
          <cell r="AK570">
            <v>0</v>
          </cell>
          <cell r="AM570">
            <v>158</v>
          </cell>
          <cell r="AN570">
            <v>1</v>
          </cell>
          <cell r="AO570">
            <v>393216</v>
          </cell>
          <cell r="AQ570">
            <v>0</v>
          </cell>
          <cell r="AR570">
            <v>0</v>
          </cell>
          <cell r="AS570" t="str">
            <v>Ы</v>
          </cell>
          <cell r="AT570" t="str">
            <v>Ы</v>
          </cell>
          <cell r="AU570">
            <v>0</v>
          </cell>
          <cell r="AV570">
            <v>0</v>
          </cell>
          <cell r="AW570">
            <v>23</v>
          </cell>
          <cell r="AX570">
            <v>1</v>
          </cell>
          <cell r="AY570">
            <v>0</v>
          </cell>
          <cell r="AZ570">
            <v>0</v>
          </cell>
          <cell r="BA570">
            <v>0</v>
          </cell>
          <cell r="BB570">
            <v>0</v>
          </cell>
          <cell r="BC570">
            <v>38888</v>
          </cell>
        </row>
        <row r="571">
          <cell r="A571">
            <v>2006</v>
          </cell>
          <cell r="B571">
            <v>5</v>
          </cell>
          <cell r="C571">
            <v>7</v>
          </cell>
          <cell r="D571">
            <v>15</v>
          </cell>
          <cell r="E571">
            <v>792030</v>
          </cell>
          <cell r="F571">
            <v>0</v>
          </cell>
          <cell r="G571" t="str">
            <v>Затраты по ШПЗ (неосновные)</v>
          </cell>
          <cell r="H571">
            <v>2030</v>
          </cell>
          <cell r="I571">
            <v>7920</v>
          </cell>
          <cell r="J571">
            <v>7852</v>
          </cell>
          <cell r="K571">
            <v>1</v>
          </cell>
          <cell r="L571">
            <v>0</v>
          </cell>
          <cell r="M571">
            <v>0</v>
          </cell>
          <cell r="N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36</v>
          </cell>
          <cell r="V571">
            <v>0</v>
          </cell>
          <cell r="W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36</v>
          </cell>
          <cell r="AE571">
            <v>314000</v>
          </cell>
          <cell r="AF571">
            <v>0</v>
          </cell>
          <cell r="AI571">
            <v>2343</v>
          </cell>
          <cell r="AK571">
            <v>0</v>
          </cell>
          <cell r="AM571">
            <v>159</v>
          </cell>
          <cell r="AN571">
            <v>1</v>
          </cell>
          <cell r="AO571">
            <v>393216</v>
          </cell>
          <cell r="AQ571">
            <v>0</v>
          </cell>
          <cell r="AR571">
            <v>0</v>
          </cell>
          <cell r="AS571" t="str">
            <v>Ы</v>
          </cell>
          <cell r="AT571" t="str">
            <v>Ы</v>
          </cell>
          <cell r="AU571">
            <v>0</v>
          </cell>
          <cell r="AV571">
            <v>0</v>
          </cell>
          <cell r="AW571">
            <v>23</v>
          </cell>
          <cell r="AX571">
            <v>1</v>
          </cell>
          <cell r="AY571">
            <v>0</v>
          </cell>
          <cell r="AZ571">
            <v>0</v>
          </cell>
          <cell r="BA571">
            <v>0</v>
          </cell>
          <cell r="BB571">
            <v>0</v>
          </cell>
          <cell r="BC571">
            <v>38888</v>
          </cell>
        </row>
        <row r="572">
          <cell r="A572">
            <v>2006</v>
          </cell>
          <cell r="B572">
            <v>5</v>
          </cell>
          <cell r="C572">
            <v>8</v>
          </cell>
          <cell r="D572">
            <v>15</v>
          </cell>
          <cell r="E572">
            <v>792030</v>
          </cell>
          <cell r="F572">
            <v>0</v>
          </cell>
          <cell r="G572" t="str">
            <v>Затраты по ШПЗ (неосновные)</v>
          </cell>
          <cell r="H572">
            <v>2030</v>
          </cell>
          <cell r="I572">
            <v>7920</v>
          </cell>
          <cell r="J572">
            <v>1570.4</v>
          </cell>
          <cell r="K572">
            <v>1</v>
          </cell>
          <cell r="L572">
            <v>0</v>
          </cell>
          <cell r="M572">
            <v>0</v>
          </cell>
          <cell r="N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36</v>
          </cell>
          <cell r="V572">
            <v>0</v>
          </cell>
          <cell r="W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36</v>
          </cell>
          <cell r="AE572">
            <v>315000</v>
          </cell>
          <cell r="AF572">
            <v>0</v>
          </cell>
          <cell r="AI572">
            <v>2343</v>
          </cell>
          <cell r="AK572">
            <v>0</v>
          </cell>
          <cell r="AM572">
            <v>160</v>
          </cell>
          <cell r="AN572">
            <v>1</v>
          </cell>
          <cell r="AO572">
            <v>393216</v>
          </cell>
          <cell r="AQ572">
            <v>0</v>
          </cell>
          <cell r="AR572">
            <v>0</v>
          </cell>
          <cell r="AS572" t="str">
            <v>Ы</v>
          </cell>
          <cell r="AT572" t="str">
            <v>Ы</v>
          </cell>
          <cell r="AU572">
            <v>0</v>
          </cell>
          <cell r="AV572">
            <v>0</v>
          </cell>
          <cell r="AW572">
            <v>23</v>
          </cell>
          <cell r="AX572">
            <v>1</v>
          </cell>
          <cell r="AY572">
            <v>0</v>
          </cell>
          <cell r="AZ572">
            <v>0</v>
          </cell>
          <cell r="BA572">
            <v>0</v>
          </cell>
          <cell r="BB572">
            <v>0</v>
          </cell>
          <cell r="BC572">
            <v>38888</v>
          </cell>
        </row>
        <row r="573">
          <cell r="A573">
            <v>2006</v>
          </cell>
          <cell r="B573">
            <v>5</v>
          </cell>
          <cell r="C573">
            <v>73</v>
          </cell>
          <cell r="D573">
            <v>16</v>
          </cell>
          <cell r="E573">
            <v>792030</v>
          </cell>
          <cell r="F573">
            <v>0</v>
          </cell>
          <cell r="G573" t="str">
            <v>Затраты по ШПЗ (неосновные)</v>
          </cell>
          <cell r="H573">
            <v>2030</v>
          </cell>
          <cell r="I573">
            <v>7920</v>
          </cell>
          <cell r="J573">
            <v>9364.69</v>
          </cell>
          <cell r="K573">
            <v>1</v>
          </cell>
          <cell r="L573">
            <v>0</v>
          </cell>
          <cell r="M573">
            <v>0</v>
          </cell>
          <cell r="N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34</v>
          </cell>
          <cell r="V573">
            <v>0</v>
          </cell>
          <cell r="W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34</v>
          </cell>
          <cell r="AE573">
            <v>110000</v>
          </cell>
          <cell r="AF573">
            <v>0</v>
          </cell>
          <cell r="AI573">
            <v>2343</v>
          </cell>
          <cell r="AK573">
            <v>0</v>
          </cell>
          <cell r="AM573">
            <v>225</v>
          </cell>
          <cell r="AN573">
            <v>1</v>
          </cell>
          <cell r="AO573">
            <v>393216</v>
          </cell>
          <cell r="AQ573">
            <v>0</v>
          </cell>
          <cell r="AR573">
            <v>0</v>
          </cell>
          <cell r="AS573" t="str">
            <v>Ы</v>
          </cell>
          <cell r="AT573" t="str">
            <v>Ы</v>
          </cell>
          <cell r="AU573">
            <v>0</v>
          </cell>
          <cell r="AV573">
            <v>0</v>
          </cell>
          <cell r="AW573">
            <v>23</v>
          </cell>
          <cell r="AX573">
            <v>1</v>
          </cell>
          <cell r="AY573">
            <v>0</v>
          </cell>
          <cell r="AZ573">
            <v>0</v>
          </cell>
          <cell r="BA573">
            <v>0</v>
          </cell>
          <cell r="BB573">
            <v>0</v>
          </cell>
          <cell r="BC573">
            <v>38888</v>
          </cell>
        </row>
        <row r="574">
          <cell r="A574">
            <v>2006</v>
          </cell>
          <cell r="B574">
            <v>5</v>
          </cell>
          <cell r="C574">
            <v>74</v>
          </cell>
          <cell r="D574">
            <v>16</v>
          </cell>
          <cell r="E574">
            <v>792030</v>
          </cell>
          <cell r="F574">
            <v>0</v>
          </cell>
          <cell r="G574" t="str">
            <v>Затраты по ШПЗ (неосновные)</v>
          </cell>
          <cell r="H574">
            <v>2030</v>
          </cell>
          <cell r="I574">
            <v>7920</v>
          </cell>
          <cell r="J574">
            <v>15259</v>
          </cell>
          <cell r="K574">
            <v>1</v>
          </cell>
          <cell r="L574">
            <v>0</v>
          </cell>
          <cell r="M574">
            <v>0</v>
          </cell>
          <cell r="N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34</v>
          </cell>
          <cell r="V574">
            <v>0</v>
          </cell>
          <cell r="W574">
            <v>0</v>
          </cell>
          <cell r="AA574">
            <v>0</v>
          </cell>
          <cell r="AB574">
            <v>0</v>
          </cell>
          <cell r="AC574">
            <v>0</v>
          </cell>
          <cell r="AD574">
            <v>34</v>
          </cell>
          <cell r="AE574">
            <v>143000</v>
          </cell>
          <cell r="AF574">
            <v>0</v>
          </cell>
          <cell r="AI574">
            <v>2343</v>
          </cell>
          <cell r="AK574">
            <v>0</v>
          </cell>
          <cell r="AM574">
            <v>226</v>
          </cell>
          <cell r="AN574">
            <v>1</v>
          </cell>
          <cell r="AO574">
            <v>393216</v>
          </cell>
          <cell r="AQ574">
            <v>0</v>
          </cell>
          <cell r="AR574">
            <v>0</v>
          </cell>
          <cell r="AS574" t="str">
            <v>Ы</v>
          </cell>
          <cell r="AT574" t="str">
            <v>Ы</v>
          </cell>
          <cell r="AU574">
            <v>0</v>
          </cell>
          <cell r="AV574">
            <v>0</v>
          </cell>
          <cell r="AW574">
            <v>23</v>
          </cell>
          <cell r="AX574">
            <v>1</v>
          </cell>
          <cell r="AY574">
            <v>0</v>
          </cell>
          <cell r="AZ574">
            <v>0</v>
          </cell>
          <cell r="BA574">
            <v>0</v>
          </cell>
          <cell r="BB574">
            <v>0</v>
          </cell>
          <cell r="BC574">
            <v>38888</v>
          </cell>
        </row>
        <row r="575">
          <cell r="A575">
            <v>2006</v>
          </cell>
          <cell r="B575">
            <v>5</v>
          </cell>
          <cell r="C575">
            <v>75</v>
          </cell>
          <cell r="D575">
            <v>16</v>
          </cell>
          <cell r="E575">
            <v>792030</v>
          </cell>
          <cell r="F575">
            <v>0</v>
          </cell>
          <cell r="G575" t="str">
            <v>Затраты по ШПЗ (неосновные)</v>
          </cell>
          <cell r="H575">
            <v>2030</v>
          </cell>
          <cell r="I575">
            <v>7920</v>
          </cell>
          <cell r="J575">
            <v>242917</v>
          </cell>
          <cell r="K575">
            <v>1</v>
          </cell>
          <cell r="L575">
            <v>0</v>
          </cell>
          <cell r="M575">
            <v>0</v>
          </cell>
          <cell r="N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34</v>
          </cell>
          <cell r="V575">
            <v>0</v>
          </cell>
          <cell r="W575">
            <v>0</v>
          </cell>
          <cell r="AA575">
            <v>0</v>
          </cell>
          <cell r="AB575">
            <v>0</v>
          </cell>
          <cell r="AC575">
            <v>0</v>
          </cell>
          <cell r="AD575">
            <v>34</v>
          </cell>
          <cell r="AE575">
            <v>240000</v>
          </cell>
          <cell r="AF575">
            <v>0</v>
          </cell>
          <cell r="AI575">
            <v>2343</v>
          </cell>
          <cell r="AK575">
            <v>0</v>
          </cell>
          <cell r="AM575">
            <v>227</v>
          </cell>
          <cell r="AN575">
            <v>1</v>
          </cell>
          <cell r="AO575">
            <v>393216</v>
          </cell>
          <cell r="AQ575">
            <v>0</v>
          </cell>
          <cell r="AR575">
            <v>0</v>
          </cell>
          <cell r="AS575" t="str">
            <v>Ы</v>
          </cell>
          <cell r="AT575" t="str">
            <v>Ы</v>
          </cell>
          <cell r="AU575">
            <v>0</v>
          </cell>
          <cell r="AV575">
            <v>0</v>
          </cell>
          <cell r="AW575">
            <v>23</v>
          </cell>
          <cell r="AX575">
            <v>1</v>
          </cell>
          <cell r="AY575">
            <v>0</v>
          </cell>
          <cell r="AZ575">
            <v>0</v>
          </cell>
          <cell r="BA575">
            <v>0</v>
          </cell>
          <cell r="BB575">
            <v>0</v>
          </cell>
          <cell r="BC575">
            <v>38888</v>
          </cell>
        </row>
        <row r="576">
          <cell r="A576">
            <v>2006</v>
          </cell>
          <cell r="B576">
            <v>5</v>
          </cell>
          <cell r="C576">
            <v>76</v>
          </cell>
          <cell r="D576">
            <v>16</v>
          </cell>
          <cell r="E576">
            <v>792030</v>
          </cell>
          <cell r="F576">
            <v>0</v>
          </cell>
          <cell r="G576" t="str">
            <v>Затраты по ШПЗ (неосновные)</v>
          </cell>
          <cell r="H576">
            <v>2030</v>
          </cell>
          <cell r="I576">
            <v>7920</v>
          </cell>
          <cell r="J576">
            <v>7044.58</v>
          </cell>
          <cell r="K576">
            <v>1</v>
          </cell>
          <cell r="L576">
            <v>0</v>
          </cell>
          <cell r="M576">
            <v>0</v>
          </cell>
          <cell r="N576">
            <v>0</v>
          </cell>
          <cell r="R576">
            <v>0</v>
          </cell>
          <cell r="S576">
            <v>0</v>
          </cell>
          <cell r="T576">
            <v>0</v>
          </cell>
          <cell r="U576">
            <v>34</v>
          </cell>
          <cell r="V576">
            <v>0</v>
          </cell>
          <cell r="W576">
            <v>0</v>
          </cell>
          <cell r="AA576">
            <v>0</v>
          </cell>
          <cell r="AB576">
            <v>0</v>
          </cell>
          <cell r="AC576">
            <v>0</v>
          </cell>
          <cell r="AD576">
            <v>34</v>
          </cell>
          <cell r="AE576">
            <v>311000</v>
          </cell>
          <cell r="AF576">
            <v>0</v>
          </cell>
          <cell r="AI576">
            <v>2343</v>
          </cell>
          <cell r="AK576">
            <v>0</v>
          </cell>
          <cell r="AM576">
            <v>228</v>
          </cell>
          <cell r="AN576">
            <v>1</v>
          </cell>
          <cell r="AO576">
            <v>393216</v>
          </cell>
          <cell r="AQ576">
            <v>0</v>
          </cell>
          <cell r="AR576">
            <v>0</v>
          </cell>
          <cell r="AS576" t="str">
            <v>Ы</v>
          </cell>
          <cell r="AT576" t="str">
            <v>Ы</v>
          </cell>
          <cell r="AU576">
            <v>0</v>
          </cell>
          <cell r="AV576">
            <v>0</v>
          </cell>
          <cell r="AW576">
            <v>23</v>
          </cell>
          <cell r="AX576">
            <v>1</v>
          </cell>
          <cell r="AY576">
            <v>0</v>
          </cell>
          <cell r="AZ576">
            <v>0</v>
          </cell>
          <cell r="BA576">
            <v>0</v>
          </cell>
          <cell r="BB576">
            <v>0</v>
          </cell>
          <cell r="BC576">
            <v>38888</v>
          </cell>
        </row>
        <row r="577">
          <cell r="A577">
            <v>2006</v>
          </cell>
          <cell r="B577">
            <v>5</v>
          </cell>
          <cell r="C577">
            <v>77</v>
          </cell>
          <cell r="D577">
            <v>16</v>
          </cell>
          <cell r="E577">
            <v>792030</v>
          </cell>
          <cell r="F577">
            <v>0</v>
          </cell>
          <cell r="G577" t="str">
            <v>Затраты по ШПЗ (неосновные)</v>
          </cell>
          <cell r="H577">
            <v>2030</v>
          </cell>
          <cell r="I577">
            <v>7920</v>
          </cell>
          <cell r="J577">
            <v>14575</v>
          </cell>
          <cell r="K577">
            <v>1</v>
          </cell>
          <cell r="L577">
            <v>0</v>
          </cell>
          <cell r="M577">
            <v>0</v>
          </cell>
          <cell r="N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34</v>
          </cell>
          <cell r="V577">
            <v>0</v>
          </cell>
          <cell r="W577">
            <v>0</v>
          </cell>
          <cell r="AA577">
            <v>0</v>
          </cell>
          <cell r="AB577">
            <v>0</v>
          </cell>
          <cell r="AC577">
            <v>0</v>
          </cell>
          <cell r="AD577">
            <v>34</v>
          </cell>
          <cell r="AE577">
            <v>312000</v>
          </cell>
          <cell r="AF577">
            <v>0</v>
          </cell>
          <cell r="AI577">
            <v>2343</v>
          </cell>
          <cell r="AK577">
            <v>0</v>
          </cell>
          <cell r="AM577">
            <v>229</v>
          </cell>
          <cell r="AN577">
            <v>1</v>
          </cell>
          <cell r="AO577">
            <v>393216</v>
          </cell>
          <cell r="AQ577">
            <v>0</v>
          </cell>
          <cell r="AR577">
            <v>0</v>
          </cell>
          <cell r="AS577" t="str">
            <v>Ы</v>
          </cell>
          <cell r="AT577" t="str">
            <v>Ы</v>
          </cell>
          <cell r="AU577">
            <v>0</v>
          </cell>
          <cell r="AV577">
            <v>0</v>
          </cell>
          <cell r="AW577">
            <v>23</v>
          </cell>
          <cell r="AX577">
            <v>1</v>
          </cell>
          <cell r="AY577">
            <v>0</v>
          </cell>
          <cell r="AZ577">
            <v>0</v>
          </cell>
          <cell r="BA577">
            <v>0</v>
          </cell>
          <cell r="BB577">
            <v>0</v>
          </cell>
          <cell r="BC577">
            <v>38888</v>
          </cell>
        </row>
        <row r="578">
          <cell r="A578">
            <v>2006</v>
          </cell>
          <cell r="B578">
            <v>5</v>
          </cell>
          <cell r="C578">
            <v>78</v>
          </cell>
          <cell r="D578">
            <v>16</v>
          </cell>
          <cell r="E578">
            <v>792030</v>
          </cell>
          <cell r="F578">
            <v>0</v>
          </cell>
          <cell r="G578" t="str">
            <v>Затраты по ШПЗ (неосновные)</v>
          </cell>
          <cell r="H578">
            <v>2030</v>
          </cell>
          <cell r="I578">
            <v>7920</v>
          </cell>
          <cell r="J578">
            <v>2744.96</v>
          </cell>
          <cell r="K578">
            <v>1</v>
          </cell>
          <cell r="L578">
            <v>0</v>
          </cell>
          <cell r="M578">
            <v>0</v>
          </cell>
          <cell r="N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34</v>
          </cell>
          <cell r="V578">
            <v>0</v>
          </cell>
          <cell r="W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34</v>
          </cell>
          <cell r="AE578">
            <v>312100</v>
          </cell>
          <cell r="AF578">
            <v>0</v>
          </cell>
          <cell r="AI578">
            <v>2343</v>
          </cell>
          <cell r="AK578">
            <v>0</v>
          </cell>
          <cell r="AM578">
            <v>230</v>
          </cell>
          <cell r="AN578">
            <v>1</v>
          </cell>
          <cell r="AO578">
            <v>393216</v>
          </cell>
          <cell r="AQ578">
            <v>0</v>
          </cell>
          <cell r="AR578">
            <v>0</v>
          </cell>
          <cell r="AS578" t="str">
            <v>Ы</v>
          </cell>
          <cell r="AT578" t="str">
            <v>Ы</v>
          </cell>
          <cell r="AU578">
            <v>0</v>
          </cell>
          <cell r="AV578">
            <v>0</v>
          </cell>
          <cell r="AW578">
            <v>23</v>
          </cell>
          <cell r="AX578">
            <v>1</v>
          </cell>
          <cell r="AY578">
            <v>0</v>
          </cell>
          <cell r="AZ578">
            <v>0</v>
          </cell>
          <cell r="BA578">
            <v>0</v>
          </cell>
          <cell r="BB578">
            <v>0</v>
          </cell>
          <cell r="BC578">
            <v>38888</v>
          </cell>
        </row>
        <row r="579">
          <cell r="A579">
            <v>2006</v>
          </cell>
          <cell r="B579">
            <v>5</v>
          </cell>
          <cell r="C579">
            <v>79</v>
          </cell>
          <cell r="D579">
            <v>16</v>
          </cell>
          <cell r="E579">
            <v>792030</v>
          </cell>
          <cell r="F579">
            <v>0</v>
          </cell>
          <cell r="G579" t="str">
            <v>Затраты по ШПЗ (неосновные)</v>
          </cell>
          <cell r="H579">
            <v>2030</v>
          </cell>
          <cell r="I579">
            <v>7920</v>
          </cell>
          <cell r="J579">
            <v>31263.37</v>
          </cell>
          <cell r="K579">
            <v>1</v>
          </cell>
          <cell r="L579">
            <v>0</v>
          </cell>
          <cell r="M579">
            <v>0</v>
          </cell>
          <cell r="N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34</v>
          </cell>
          <cell r="V579">
            <v>0</v>
          </cell>
          <cell r="W579">
            <v>0</v>
          </cell>
          <cell r="AA579">
            <v>0</v>
          </cell>
          <cell r="AB579">
            <v>0</v>
          </cell>
          <cell r="AC579">
            <v>0</v>
          </cell>
          <cell r="AD579">
            <v>34</v>
          </cell>
          <cell r="AE579">
            <v>312200</v>
          </cell>
          <cell r="AF579">
            <v>0</v>
          </cell>
          <cell r="AI579">
            <v>2343</v>
          </cell>
          <cell r="AK579">
            <v>0</v>
          </cell>
          <cell r="AM579">
            <v>231</v>
          </cell>
          <cell r="AN579">
            <v>1</v>
          </cell>
          <cell r="AO579">
            <v>393216</v>
          </cell>
          <cell r="AQ579">
            <v>0</v>
          </cell>
          <cell r="AR579">
            <v>0</v>
          </cell>
          <cell r="AS579" t="str">
            <v>Ы</v>
          </cell>
          <cell r="AT579" t="str">
            <v>Ы</v>
          </cell>
          <cell r="AU579">
            <v>0</v>
          </cell>
          <cell r="AV579">
            <v>0</v>
          </cell>
          <cell r="AW579">
            <v>23</v>
          </cell>
          <cell r="AX579">
            <v>1</v>
          </cell>
          <cell r="AY579">
            <v>0</v>
          </cell>
          <cell r="AZ579">
            <v>0</v>
          </cell>
          <cell r="BA579">
            <v>0</v>
          </cell>
          <cell r="BB579">
            <v>0</v>
          </cell>
          <cell r="BC579">
            <v>38888</v>
          </cell>
        </row>
        <row r="580">
          <cell r="A580">
            <v>2006</v>
          </cell>
          <cell r="B580">
            <v>5</v>
          </cell>
          <cell r="C580">
            <v>80</v>
          </cell>
          <cell r="D580">
            <v>16</v>
          </cell>
          <cell r="E580">
            <v>792030</v>
          </cell>
          <cell r="F580">
            <v>0</v>
          </cell>
          <cell r="G580" t="str">
            <v>Затраты по ШПЗ (неосновные)</v>
          </cell>
          <cell r="H580">
            <v>2030</v>
          </cell>
          <cell r="I580">
            <v>7920</v>
          </cell>
          <cell r="J580">
            <v>2672.08</v>
          </cell>
          <cell r="K580">
            <v>1</v>
          </cell>
          <cell r="L580">
            <v>0</v>
          </cell>
          <cell r="M580">
            <v>0</v>
          </cell>
          <cell r="N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34</v>
          </cell>
          <cell r="V580">
            <v>0</v>
          </cell>
          <cell r="W580">
            <v>0</v>
          </cell>
          <cell r="AA580">
            <v>0</v>
          </cell>
          <cell r="AB580">
            <v>0</v>
          </cell>
          <cell r="AC580">
            <v>0</v>
          </cell>
          <cell r="AD580">
            <v>34</v>
          </cell>
          <cell r="AE580">
            <v>313000</v>
          </cell>
          <cell r="AF580">
            <v>0</v>
          </cell>
          <cell r="AI580">
            <v>2343</v>
          </cell>
          <cell r="AK580">
            <v>0</v>
          </cell>
          <cell r="AM580">
            <v>232</v>
          </cell>
          <cell r="AN580">
            <v>1</v>
          </cell>
          <cell r="AO580">
            <v>393216</v>
          </cell>
          <cell r="AQ580">
            <v>0</v>
          </cell>
          <cell r="AR580">
            <v>0</v>
          </cell>
          <cell r="AS580" t="str">
            <v>Ы</v>
          </cell>
          <cell r="AT580" t="str">
            <v>Ы</v>
          </cell>
          <cell r="AU580">
            <v>0</v>
          </cell>
          <cell r="AV580">
            <v>0</v>
          </cell>
          <cell r="AW580">
            <v>23</v>
          </cell>
          <cell r="AX580">
            <v>1</v>
          </cell>
          <cell r="AY580">
            <v>0</v>
          </cell>
          <cell r="AZ580">
            <v>0</v>
          </cell>
          <cell r="BA580">
            <v>0</v>
          </cell>
          <cell r="BB580">
            <v>0</v>
          </cell>
          <cell r="BC580">
            <v>38888</v>
          </cell>
        </row>
        <row r="581">
          <cell r="A581">
            <v>2006</v>
          </cell>
          <cell r="B581">
            <v>5</v>
          </cell>
          <cell r="C581">
            <v>81</v>
          </cell>
          <cell r="D581">
            <v>16</v>
          </cell>
          <cell r="E581">
            <v>792030</v>
          </cell>
          <cell r="F581">
            <v>0</v>
          </cell>
          <cell r="G581" t="str">
            <v>Затраты по ШПЗ (неосновные)</v>
          </cell>
          <cell r="H581">
            <v>2030</v>
          </cell>
          <cell r="I581">
            <v>7920</v>
          </cell>
          <cell r="J581">
            <v>4858.33</v>
          </cell>
          <cell r="K581">
            <v>1</v>
          </cell>
          <cell r="L581">
            <v>0</v>
          </cell>
          <cell r="M581">
            <v>0</v>
          </cell>
          <cell r="N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34</v>
          </cell>
          <cell r="V581">
            <v>0</v>
          </cell>
          <cell r="W581">
            <v>0</v>
          </cell>
          <cell r="AA581">
            <v>0</v>
          </cell>
          <cell r="AB581">
            <v>0</v>
          </cell>
          <cell r="AC581">
            <v>0</v>
          </cell>
          <cell r="AD581">
            <v>34</v>
          </cell>
          <cell r="AE581">
            <v>314000</v>
          </cell>
          <cell r="AF581">
            <v>0</v>
          </cell>
          <cell r="AI581">
            <v>2343</v>
          </cell>
          <cell r="AK581">
            <v>0</v>
          </cell>
          <cell r="AM581">
            <v>233</v>
          </cell>
          <cell r="AN581">
            <v>1</v>
          </cell>
          <cell r="AO581">
            <v>393216</v>
          </cell>
          <cell r="AQ581">
            <v>0</v>
          </cell>
          <cell r="AR581">
            <v>0</v>
          </cell>
          <cell r="AS581" t="str">
            <v>Ы</v>
          </cell>
          <cell r="AT581" t="str">
            <v>Ы</v>
          </cell>
          <cell r="AU581">
            <v>0</v>
          </cell>
          <cell r="AV581">
            <v>0</v>
          </cell>
          <cell r="AW581">
            <v>23</v>
          </cell>
          <cell r="AX581">
            <v>1</v>
          </cell>
          <cell r="AY581">
            <v>0</v>
          </cell>
          <cell r="AZ581">
            <v>0</v>
          </cell>
          <cell r="BA581">
            <v>0</v>
          </cell>
          <cell r="BB581">
            <v>0</v>
          </cell>
          <cell r="BC581">
            <v>38888</v>
          </cell>
        </row>
        <row r="582">
          <cell r="A582">
            <v>2006</v>
          </cell>
          <cell r="B582">
            <v>5</v>
          </cell>
          <cell r="C582">
            <v>82</v>
          </cell>
          <cell r="D582">
            <v>16</v>
          </cell>
          <cell r="E582">
            <v>792030</v>
          </cell>
          <cell r="F582">
            <v>0</v>
          </cell>
          <cell r="G582" t="str">
            <v>Затраты по ШПЗ (неосновные)</v>
          </cell>
          <cell r="H582">
            <v>2030</v>
          </cell>
          <cell r="I582">
            <v>7920</v>
          </cell>
          <cell r="J582">
            <v>971.68</v>
          </cell>
          <cell r="K582">
            <v>1</v>
          </cell>
          <cell r="L582">
            <v>0</v>
          </cell>
          <cell r="M582">
            <v>0</v>
          </cell>
          <cell r="N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34</v>
          </cell>
          <cell r="V582">
            <v>0</v>
          </cell>
          <cell r="W582">
            <v>0</v>
          </cell>
          <cell r="AA582">
            <v>0</v>
          </cell>
          <cell r="AB582">
            <v>0</v>
          </cell>
          <cell r="AC582">
            <v>0</v>
          </cell>
          <cell r="AD582">
            <v>34</v>
          </cell>
          <cell r="AE582">
            <v>315000</v>
          </cell>
          <cell r="AF582">
            <v>0</v>
          </cell>
          <cell r="AI582">
            <v>2343</v>
          </cell>
          <cell r="AK582">
            <v>0</v>
          </cell>
          <cell r="AM582">
            <v>234</v>
          </cell>
          <cell r="AN582">
            <v>1</v>
          </cell>
          <cell r="AO582">
            <v>393216</v>
          </cell>
          <cell r="AQ582">
            <v>0</v>
          </cell>
          <cell r="AR582">
            <v>0</v>
          </cell>
          <cell r="AS582" t="str">
            <v>Ы</v>
          </cell>
          <cell r="AT582" t="str">
            <v>Ы</v>
          </cell>
          <cell r="AU582">
            <v>0</v>
          </cell>
          <cell r="AV582">
            <v>0</v>
          </cell>
          <cell r="AW582">
            <v>23</v>
          </cell>
          <cell r="AX582">
            <v>1</v>
          </cell>
          <cell r="AY582">
            <v>0</v>
          </cell>
          <cell r="AZ582">
            <v>0</v>
          </cell>
          <cell r="BA582">
            <v>0</v>
          </cell>
          <cell r="BB582">
            <v>0</v>
          </cell>
          <cell r="BC582">
            <v>38888</v>
          </cell>
        </row>
        <row r="583">
          <cell r="A583">
            <v>2006</v>
          </cell>
          <cell r="B583">
            <v>5</v>
          </cell>
          <cell r="C583">
            <v>142</v>
          </cell>
          <cell r="D583">
            <v>16</v>
          </cell>
          <cell r="E583">
            <v>792030</v>
          </cell>
          <cell r="F583">
            <v>0</v>
          </cell>
          <cell r="G583" t="str">
            <v>Затраты по ШПЗ (неосновные)</v>
          </cell>
          <cell r="H583">
            <v>2030</v>
          </cell>
          <cell r="I583">
            <v>7920</v>
          </cell>
          <cell r="J583">
            <v>1422.17</v>
          </cell>
          <cell r="K583">
            <v>1</v>
          </cell>
          <cell r="L583">
            <v>0</v>
          </cell>
          <cell r="M583">
            <v>0</v>
          </cell>
          <cell r="N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38</v>
          </cell>
          <cell r="V583">
            <v>0</v>
          </cell>
          <cell r="W583">
            <v>0</v>
          </cell>
          <cell r="AA583">
            <v>0</v>
          </cell>
          <cell r="AB583">
            <v>0</v>
          </cell>
          <cell r="AC583">
            <v>0</v>
          </cell>
          <cell r="AD583">
            <v>38</v>
          </cell>
          <cell r="AE583">
            <v>110000</v>
          </cell>
          <cell r="AF583">
            <v>0</v>
          </cell>
          <cell r="AI583">
            <v>2343</v>
          </cell>
          <cell r="AK583">
            <v>0</v>
          </cell>
          <cell r="AM583">
            <v>294</v>
          </cell>
          <cell r="AN583">
            <v>1</v>
          </cell>
          <cell r="AO583">
            <v>393216</v>
          </cell>
          <cell r="AQ583">
            <v>0</v>
          </cell>
          <cell r="AR583">
            <v>0</v>
          </cell>
          <cell r="AS583" t="str">
            <v>Ы</v>
          </cell>
          <cell r="AT583" t="str">
            <v>Ы</v>
          </cell>
          <cell r="AU583">
            <v>0</v>
          </cell>
          <cell r="AV583">
            <v>0</v>
          </cell>
          <cell r="AW583">
            <v>23</v>
          </cell>
          <cell r="AX583">
            <v>1</v>
          </cell>
          <cell r="AY583">
            <v>0</v>
          </cell>
          <cell r="AZ583">
            <v>0</v>
          </cell>
          <cell r="BA583">
            <v>0</v>
          </cell>
          <cell r="BB583">
            <v>0</v>
          </cell>
          <cell r="BC583">
            <v>38888</v>
          </cell>
        </row>
        <row r="584">
          <cell r="A584">
            <v>2006</v>
          </cell>
          <cell r="B584">
            <v>5</v>
          </cell>
          <cell r="C584">
            <v>143</v>
          </cell>
          <cell r="D584">
            <v>16</v>
          </cell>
          <cell r="E584">
            <v>792030</v>
          </cell>
          <cell r="F584">
            <v>0</v>
          </cell>
          <cell r="G584" t="str">
            <v>Затраты по ШПЗ (неосновные)</v>
          </cell>
          <cell r="H584">
            <v>2030</v>
          </cell>
          <cell r="I584">
            <v>7920</v>
          </cell>
          <cell r="J584">
            <v>431.31</v>
          </cell>
          <cell r="K584">
            <v>1</v>
          </cell>
          <cell r="L584">
            <v>0</v>
          </cell>
          <cell r="M584">
            <v>0</v>
          </cell>
          <cell r="N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38</v>
          </cell>
          <cell r="V584">
            <v>0</v>
          </cell>
          <cell r="W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38</v>
          </cell>
          <cell r="AE584">
            <v>114020</v>
          </cell>
          <cell r="AF584">
            <v>0</v>
          </cell>
          <cell r="AI584">
            <v>2343</v>
          </cell>
          <cell r="AK584">
            <v>0</v>
          </cell>
          <cell r="AM584">
            <v>295</v>
          </cell>
          <cell r="AN584">
            <v>1</v>
          </cell>
          <cell r="AO584">
            <v>393216</v>
          </cell>
          <cell r="AQ584">
            <v>0</v>
          </cell>
          <cell r="AR584">
            <v>0</v>
          </cell>
          <cell r="AS584" t="str">
            <v>Ы</v>
          </cell>
          <cell r="AT584" t="str">
            <v>Ы</v>
          </cell>
          <cell r="AU584">
            <v>0</v>
          </cell>
          <cell r="AV584">
            <v>0</v>
          </cell>
          <cell r="AW584">
            <v>23</v>
          </cell>
          <cell r="AX584">
            <v>1</v>
          </cell>
          <cell r="AY584">
            <v>0</v>
          </cell>
          <cell r="AZ584">
            <v>0</v>
          </cell>
          <cell r="BA584">
            <v>0</v>
          </cell>
          <cell r="BB584">
            <v>0</v>
          </cell>
          <cell r="BC584">
            <v>38888</v>
          </cell>
        </row>
        <row r="585">
          <cell r="A585">
            <v>2006</v>
          </cell>
          <cell r="B585">
            <v>5</v>
          </cell>
          <cell r="C585">
            <v>144</v>
          </cell>
          <cell r="D585">
            <v>16</v>
          </cell>
          <cell r="E585">
            <v>792030</v>
          </cell>
          <cell r="F585">
            <v>0</v>
          </cell>
          <cell r="G585" t="str">
            <v>Затраты по ШПЗ (неосновные)</v>
          </cell>
          <cell r="H585">
            <v>2030</v>
          </cell>
          <cell r="I585">
            <v>7920</v>
          </cell>
          <cell r="J585">
            <v>22.65</v>
          </cell>
          <cell r="K585">
            <v>1</v>
          </cell>
          <cell r="L585">
            <v>0</v>
          </cell>
          <cell r="M585">
            <v>0</v>
          </cell>
          <cell r="N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38</v>
          </cell>
          <cell r="V585">
            <v>0</v>
          </cell>
          <cell r="W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38</v>
          </cell>
          <cell r="AE585">
            <v>117000</v>
          </cell>
          <cell r="AF585">
            <v>0</v>
          </cell>
          <cell r="AI585">
            <v>2343</v>
          </cell>
          <cell r="AK585">
            <v>0</v>
          </cell>
          <cell r="AM585">
            <v>296</v>
          </cell>
          <cell r="AN585">
            <v>1</v>
          </cell>
          <cell r="AO585">
            <v>393216</v>
          </cell>
          <cell r="AQ585">
            <v>0</v>
          </cell>
          <cell r="AR585">
            <v>0</v>
          </cell>
          <cell r="AS585" t="str">
            <v>Ы</v>
          </cell>
          <cell r="AT585" t="str">
            <v>Ы</v>
          </cell>
          <cell r="AU585">
            <v>0</v>
          </cell>
          <cell r="AV585">
            <v>0</v>
          </cell>
          <cell r="AW585">
            <v>23</v>
          </cell>
          <cell r="AX585">
            <v>1</v>
          </cell>
          <cell r="AY585">
            <v>0</v>
          </cell>
          <cell r="AZ585">
            <v>0</v>
          </cell>
          <cell r="BA585">
            <v>0</v>
          </cell>
          <cell r="BB585">
            <v>0</v>
          </cell>
          <cell r="BC585">
            <v>38888</v>
          </cell>
        </row>
        <row r="586">
          <cell r="A586">
            <v>2006</v>
          </cell>
          <cell r="B586">
            <v>5</v>
          </cell>
          <cell r="C586">
            <v>145</v>
          </cell>
          <cell r="D586">
            <v>16</v>
          </cell>
          <cell r="E586">
            <v>792030</v>
          </cell>
          <cell r="F586">
            <v>0</v>
          </cell>
          <cell r="G586" t="str">
            <v>Затраты по ШПЗ (неосновные)</v>
          </cell>
          <cell r="H586">
            <v>2030</v>
          </cell>
          <cell r="I586">
            <v>7920</v>
          </cell>
          <cell r="J586">
            <v>3172.62</v>
          </cell>
          <cell r="K586">
            <v>1</v>
          </cell>
          <cell r="L586">
            <v>0</v>
          </cell>
          <cell r="M586">
            <v>0</v>
          </cell>
          <cell r="N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38</v>
          </cell>
          <cell r="V586">
            <v>0</v>
          </cell>
          <cell r="W586">
            <v>0</v>
          </cell>
          <cell r="AA586">
            <v>0</v>
          </cell>
          <cell r="AB586">
            <v>0</v>
          </cell>
          <cell r="AC586">
            <v>0</v>
          </cell>
          <cell r="AD586">
            <v>38</v>
          </cell>
          <cell r="AE586">
            <v>130100</v>
          </cell>
          <cell r="AF586">
            <v>0</v>
          </cell>
          <cell r="AI586">
            <v>2343</v>
          </cell>
          <cell r="AK586">
            <v>0</v>
          </cell>
          <cell r="AM586">
            <v>297</v>
          </cell>
          <cell r="AN586">
            <v>1</v>
          </cell>
          <cell r="AO586">
            <v>393216</v>
          </cell>
          <cell r="AQ586">
            <v>0</v>
          </cell>
          <cell r="AR586">
            <v>0</v>
          </cell>
          <cell r="AS586" t="str">
            <v>Ы</v>
          </cell>
          <cell r="AT586" t="str">
            <v>Ы</v>
          </cell>
          <cell r="AU586">
            <v>0</v>
          </cell>
          <cell r="AV586">
            <v>0</v>
          </cell>
          <cell r="AW586">
            <v>23</v>
          </cell>
          <cell r="AX586">
            <v>1</v>
          </cell>
          <cell r="AY586">
            <v>0</v>
          </cell>
          <cell r="AZ586">
            <v>0</v>
          </cell>
          <cell r="BA586">
            <v>0</v>
          </cell>
          <cell r="BB586">
            <v>0</v>
          </cell>
          <cell r="BC586">
            <v>38888</v>
          </cell>
        </row>
        <row r="587">
          <cell r="A587">
            <v>2006</v>
          </cell>
          <cell r="B587">
            <v>5</v>
          </cell>
          <cell r="C587">
            <v>146</v>
          </cell>
          <cell r="D587">
            <v>16</v>
          </cell>
          <cell r="E587">
            <v>792030</v>
          </cell>
          <cell r="F587">
            <v>0</v>
          </cell>
          <cell r="G587" t="str">
            <v>Затраты по ШПЗ (неосновные)</v>
          </cell>
          <cell r="H587">
            <v>2030</v>
          </cell>
          <cell r="I587">
            <v>7920</v>
          </cell>
          <cell r="J587">
            <v>604.96</v>
          </cell>
          <cell r="K587">
            <v>1</v>
          </cell>
          <cell r="L587">
            <v>0</v>
          </cell>
          <cell r="M587">
            <v>0</v>
          </cell>
          <cell r="N587">
            <v>0</v>
          </cell>
          <cell r="R587">
            <v>0</v>
          </cell>
          <cell r="S587">
            <v>0</v>
          </cell>
          <cell r="T587">
            <v>0</v>
          </cell>
          <cell r="U587">
            <v>38</v>
          </cell>
          <cell r="V587">
            <v>0</v>
          </cell>
          <cell r="W587">
            <v>0</v>
          </cell>
          <cell r="AA587">
            <v>0</v>
          </cell>
          <cell r="AB587">
            <v>0</v>
          </cell>
          <cell r="AC587">
            <v>0</v>
          </cell>
          <cell r="AD587">
            <v>38</v>
          </cell>
          <cell r="AE587">
            <v>132000</v>
          </cell>
          <cell r="AF587">
            <v>0</v>
          </cell>
          <cell r="AI587">
            <v>2343</v>
          </cell>
          <cell r="AK587">
            <v>0</v>
          </cell>
          <cell r="AM587">
            <v>298</v>
          </cell>
          <cell r="AN587">
            <v>1</v>
          </cell>
          <cell r="AO587">
            <v>393216</v>
          </cell>
          <cell r="AQ587">
            <v>0</v>
          </cell>
          <cell r="AR587">
            <v>0</v>
          </cell>
          <cell r="AS587" t="str">
            <v>Ы</v>
          </cell>
          <cell r="AT587" t="str">
            <v>Ы</v>
          </cell>
          <cell r="AU587">
            <v>0</v>
          </cell>
          <cell r="AV587">
            <v>0</v>
          </cell>
          <cell r="AW587">
            <v>23</v>
          </cell>
          <cell r="AX587">
            <v>1</v>
          </cell>
          <cell r="AY587">
            <v>0</v>
          </cell>
          <cell r="AZ587">
            <v>0</v>
          </cell>
          <cell r="BA587">
            <v>0</v>
          </cell>
          <cell r="BB587">
            <v>0</v>
          </cell>
          <cell r="BC587">
            <v>38888</v>
          </cell>
        </row>
        <row r="588">
          <cell r="A588">
            <v>2006</v>
          </cell>
          <cell r="B588">
            <v>5</v>
          </cell>
          <cell r="C588">
            <v>147</v>
          </cell>
          <cell r="D588">
            <v>16</v>
          </cell>
          <cell r="E588">
            <v>792030</v>
          </cell>
          <cell r="F588">
            <v>0</v>
          </cell>
          <cell r="G588" t="str">
            <v>Затраты по ШПЗ (неосновные)</v>
          </cell>
          <cell r="H588">
            <v>2030</v>
          </cell>
          <cell r="I588">
            <v>7920</v>
          </cell>
          <cell r="J588">
            <v>113.05</v>
          </cell>
          <cell r="K588">
            <v>1</v>
          </cell>
          <cell r="L588">
            <v>0</v>
          </cell>
          <cell r="M588">
            <v>0</v>
          </cell>
          <cell r="N588">
            <v>0</v>
          </cell>
          <cell r="R588">
            <v>0</v>
          </cell>
          <cell r="S588">
            <v>0</v>
          </cell>
          <cell r="T588">
            <v>0</v>
          </cell>
          <cell r="U588">
            <v>38</v>
          </cell>
          <cell r="V588">
            <v>0</v>
          </cell>
          <cell r="W588">
            <v>0</v>
          </cell>
          <cell r="AA588">
            <v>0</v>
          </cell>
          <cell r="AB588">
            <v>0</v>
          </cell>
          <cell r="AC588">
            <v>0</v>
          </cell>
          <cell r="AD588">
            <v>38</v>
          </cell>
          <cell r="AE588">
            <v>135000</v>
          </cell>
          <cell r="AF588">
            <v>0</v>
          </cell>
          <cell r="AI588">
            <v>2343</v>
          </cell>
          <cell r="AK588">
            <v>0</v>
          </cell>
          <cell r="AM588">
            <v>299</v>
          </cell>
          <cell r="AN588">
            <v>1</v>
          </cell>
          <cell r="AO588">
            <v>393216</v>
          </cell>
          <cell r="AQ588">
            <v>0</v>
          </cell>
          <cell r="AR588">
            <v>0</v>
          </cell>
          <cell r="AS588" t="str">
            <v>Ы</v>
          </cell>
          <cell r="AT588" t="str">
            <v>Ы</v>
          </cell>
          <cell r="AU588">
            <v>0</v>
          </cell>
          <cell r="AV588">
            <v>0</v>
          </cell>
          <cell r="AW588">
            <v>23</v>
          </cell>
          <cell r="AX588">
            <v>1</v>
          </cell>
          <cell r="AY588">
            <v>0</v>
          </cell>
          <cell r="AZ588">
            <v>0</v>
          </cell>
          <cell r="BA588">
            <v>0</v>
          </cell>
          <cell r="BB588">
            <v>0</v>
          </cell>
          <cell r="BC588">
            <v>38888</v>
          </cell>
        </row>
        <row r="589">
          <cell r="A589">
            <v>2006</v>
          </cell>
          <cell r="B589">
            <v>5</v>
          </cell>
          <cell r="C589">
            <v>148</v>
          </cell>
          <cell r="D589">
            <v>16</v>
          </cell>
          <cell r="E589">
            <v>792030</v>
          </cell>
          <cell r="F589">
            <v>0</v>
          </cell>
          <cell r="G589" t="str">
            <v>Затраты по ШПЗ (неосновные)</v>
          </cell>
          <cell r="H589">
            <v>2030</v>
          </cell>
          <cell r="I589">
            <v>7920</v>
          </cell>
          <cell r="J589">
            <v>2864.43</v>
          </cell>
          <cell r="K589">
            <v>1</v>
          </cell>
          <cell r="L589">
            <v>0</v>
          </cell>
          <cell r="M589">
            <v>0</v>
          </cell>
          <cell r="N589">
            <v>0</v>
          </cell>
          <cell r="R589">
            <v>0</v>
          </cell>
          <cell r="S589">
            <v>0</v>
          </cell>
          <cell r="T589">
            <v>0</v>
          </cell>
          <cell r="U589">
            <v>38</v>
          </cell>
          <cell r="V589">
            <v>0</v>
          </cell>
          <cell r="W589">
            <v>0</v>
          </cell>
          <cell r="AA589">
            <v>0</v>
          </cell>
          <cell r="AB589">
            <v>0</v>
          </cell>
          <cell r="AC589">
            <v>0</v>
          </cell>
          <cell r="AD589">
            <v>38</v>
          </cell>
          <cell r="AE589">
            <v>143000</v>
          </cell>
          <cell r="AF589">
            <v>0</v>
          </cell>
          <cell r="AI589">
            <v>2343</v>
          </cell>
          <cell r="AK589">
            <v>0</v>
          </cell>
          <cell r="AM589">
            <v>300</v>
          </cell>
          <cell r="AN589">
            <v>1</v>
          </cell>
          <cell r="AO589">
            <v>393216</v>
          </cell>
          <cell r="AQ589">
            <v>0</v>
          </cell>
          <cell r="AR589">
            <v>0</v>
          </cell>
          <cell r="AS589" t="str">
            <v>Ы</v>
          </cell>
          <cell r="AT589" t="str">
            <v>Ы</v>
          </cell>
          <cell r="AU589">
            <v>0</v>
          </cell>
          <cell r="AV589">
            <v>0</v>
          </cell>
          <cell r="AW589">
            <v>23</v>
          </cell>
          <cell r="AX589">
            <v>1</v>
          </cell>
          <cell r="AY589">
            <v>0</v>
          </cell>
          <cell r="AZ589">
            <v>0</v>
          </cell>
          <cell r="BA589">
            <v>0</v>
          </cell>
          <cell r="BB589">
            <v>0</v>
          </cell>
          <cell r="BC589">
            <v>38888</v>
          </cell>
        </row>
        <row r="590">
          <cell r="A590">
            <v>2006</v>
          </cell>
          <cell r="B590">
            <v>5</v>
          </cell>
          <cell r="C590">
            <v>149</v>
          </cell>
          <cell r="D590">
            <v>16</v>
          </cell>
          <cell r="E590">
            <v>792030</v>
          </cell>
          <cell r="F590">
            <v>0</v>
          </cell>
          <cell r="G590" t="str">
            <v>Затраты по ШПЗ (неосновные)</v>
          </cell>
          <cell r="H590">
            <v>2030</v>
          </cell>
          <cell r="I590">
            <v>7920</v>
          </cell>
          <cell r="J590">
            <v>668.56</v>
          </cell>
          <cell r="K590">
            <v>1</v>
          </cell>
          <cell r="L590">
            <v>0</v>
          </cell>
          <cell r="M590">
            <v>0</v>
          </cell>
          <cell r="N590">
            <v>0</v>
          </cell>
          <cell r="R590">
            <v>0</v>
          </cell>
          <cell r="S590">
            <v>0</v>
          </cell>
          <cell r="T590">
            <v>0</v>
          </cell>
          <cell r="U590">
            <v>38</v>
          </cell>
          <cell r="V590">
            <v>0</v>
          </cell>
          <cell r="W590">
            <v>0</v>
          </cell>
          <cell r="AA590">
            <v>0</v>
          </cell>
          <cell r="AB590">
            <v>0</v>
          </cell>
          <cell r="AC590">
            <v>0</v>
          </cell>
          <cell r="AD590">
            <v>38</v>
          </cell>
          <cell r="AE590">
            <v>151000</v>
          </cell>
          <cell r="AF590">
            <v>0</v>
          </cell>
          <cell r="AI590">
            <v>2343</v>
          </cell>
          <cell r="AK590">
            <v>0</v>
          </cell>
          <cell r="AM590">
            <v>301</v>
          </cell>
          <cell r="AN590">
            <v>1</v>
          </cell>
          <cell r="AO590">
            <v>393216</v>
          </cell>
          <cell r="AQ590">
            <v>0</v>
          </cell>
          <cell r="AR590">
            <v>0</v>
          </cell>
          <cell r="AS590" t="str">
            <v>Ы</v>
          </cell>
          <cell r="AT590" t="str">
            <v>Ы</v>
          </cell>
          <cell r="AU590">
            <v>0</v>
          </cell>
          <cell r="AV590">
            <v>0</v>
          </cell>
          <cell r="AW590">
            <v>23</v>
          </cell>
          <cell r="AX590">
            <v>1</v>
          </cell>
          <cell r="AY590">
            <v>0</v>
          </cell>
          <cell r="AZ590">
            <v>0</v>
          </cell>
          <cell r="BA590">
            <v>0</v>
          </cell>
          <cell r="BB590">
            <v>0</v>
          </cell>
          <cell r="BC590">
            <v>38888</v>
          </cell>
        </row>
        <row r="591">
          <cell r="A591">
            <v>2006</v>
          </cell>
          <cell r="B591">
            <v>5</v>
          </cell>
          <cell r="C591">
            <v>150</v>
          </cell>
          <cell r="D591">
            <v>16</v>
          </cell>
          <cell r="E591">
            <v>792030</v>
          </cell>
          <cell r="F591">
            <v>0</v>
          </cell>
          <cell r="G591" t="str">
            <v>Затраты по ШПЗ (неосновные)</v>
          </cell>
          <cell r="H591">
            <v>2030</v>
          </cell>
          <cell r="I591">
            <v>7920</v>
          </cell>
          <cell r="J591">
            <v>166.07</v>
          </cell>
          <cell r="K591">
            <v>1</v>
          </cell>
          <cell r="L591">
            <v>0</v>
          </cell>
          <cell r="M591">
            <v>0</v>
          </cell>
          <cell r="N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38</v>
          </cell>
          <cell r="V591">
            <v>0</v>
          </cell>
          <cell r="W591">
            <v>0</v>
          </cell>
          <cell r="AA591">
            <v>0</v>
          </cell>
          <cell r="AB591">
            <v>0</v>
          </cell>
          <cell r="AC591">
            <v>0</v>
          </cell>
          <cell r="AD591">
            <v>38</v>
          </cell>
          <cell r="AE591">
            <v>152000</v>
          </cell>
          <cell r="AF591">
            <v>0</v>
          </cell>
          <cell r="AI591">
            <v>2343</v>
          </cell>
          <cell r="AK591">
            <v>0</v>
          </cell>
          <cell r="AM591">
            <v>302</v>
          </cell>
          <cell r="AN591">
            <v>1</v>
          </cell>
          <cell r="AO591">
            <v>393216</v>
          </cell>
          <cell r="AQ591">
            <v>0</v>
          </cell>
          <cell r="AR591">
            <v>0</v>
          </cell>
          <cell r="AS591" t="str">
            <v>Ы</v>
          </cell>
          <cell r="AT591" t="str">
            <v>Ы</v>
          </cell>
          <cell r="AU591">
            <v>0</v>
          </cell>
          <cell r="AV591">
            <v>0</v>
          </cell>
          <cell r="AW591">
            <v>23</v>
          </cell>
          <cell r="AX591">
            <v>1</v>
          </cell>
          <cell r="AY591">
            <v>0</v>
          </cell>
          <cell r="AZ591">
            <v>0</v>
          </cell>
          <cell r="BA591">
            <v>0</v>
          </cell>
          <cell r="BB591">
            <v>0</v>
          </cell>
          <cell r="BC591">
            <v>38888</v>
          </cell>
        </row>
        <row r="592">
          <cell r="A592">
            <v>2006</v>
          </cell>
          <cell r="B592">
            <v>5</v>
          </cell>
          <cell r="C592">
            <v>151</v>
          </cell>
          <cell r="D592">
            <v>16</v>
          </cell>
          <cell r="E592">
            <v>792030</v>
          </cell>
          <cell r="F592">
            <v>0</v>
          </cell>
          <cell r="G592" t="str">
            <v>Затраты по ШПЗ (неосновные)</v>
          </cell>
          <cell r="H592">
            <v>2030</v>
          </cell>
          <cell r="I592">
            <v>7920</v>
          </cell>
          <cell r="J592">
            <v>366400</v>
          </cell>
          <cell r="K592">
            <v>1</v>
          </cell>
          <cell r="L592">
            <v>0</v>
          </cell>
          <cell r="M592">
            <v>0</v>
          </cell>
          <cell r="N592">
            <v>0</v>
          </cell>
          <cell r="R592">
            <v>0</v>
          </cell>
          <cell r="S592">
            <v>0</v>
          </cell>
          <cell r="T592">
            <v>0</v>
          </cell>
          <cell r="U592">
            <v>38</v>
          </cell>
          <cell r="V592">
            <v>0</v>
          </cell>
          <cell r="W592">
            <v>0</v>
          </cell>
          <cell r="AA592">
            <v>0</v>
          </cell>
          <cell r="AB592">
            <v>0</v>
          </cell>
          <cell r="AC592">
            <v>0</v>
          </cell>
          <cell r="AD592">
            <v>38</v>
          </cell>
          <cell r="AE592">
            <v>240000</v>
          </cell>
          <cell r="AF592">
            <v>0</v>
          </cell>
          <cell r="AI592">
            <v>2343</v>
          </cell>
          <cell r="AK592">
            <v>0</v>
          </cell>
          <cell r="AM592">
            <v>303</v>
          </cell>
          <cell r="AN592">
            <v>1</v>
          </cell>
          <cell r="AO592">
            <v>393216</v>
          </cell>
          <cell r="AQ592">
            <v>0</v>
          </cell>
          <cell r="AR592">
            <v>0</v>
          </cell>
          <cell r="AS592" t="str">
            <v>Ы</v>
          </cell>
          <cell r="AT592" t="str">
            <v>Ы</v>
          </cell>
          <cell r="AU592">
            <v>0</v>
          </cell>
          <cell r="AV592">
            <v>0</v>
          </cell>
          <cell r="AW592">
            <v>23</v>
          </cell>
          <cell r="AX592">
            <v>1</v>
          </cell>
          <cell r="AY592">
            <v>0</v>
          </cell>
          <cell r="AZ592">
            <v>0</v>
          </cell>
          <cell r="BA592">
            <v>0</v>
          </cell>
          <cell r="BB592">
            <v>0</v>
          </cell>
          <cell r="BC592">
            <v>38888</v>
          </cell>
        </row>
        <row r="593">
          <cell r="A593">
            <v>2006</v>
          </cell>
          <cell r="B593">
            <v>5</v>
          </cell>
          <cell r="C593">
            <v>152</v>
          </cell>
          <cell r="D593">
            <v>16</v>
          </cell>
          <cell r="E593">
            <v>792030</v>
          </cell>
          <cell r="F593">
            <v>0</v>
          </cell>
          <cell r="G593" t="str">
            <v>Затраты по ШПЗ (неосновные)</v>
          </cell>
          <cell r="H593">
            <v>2030</v>
          </cell>
          <cell r="I593">
            <v>7920</v>
          </cell>
          <cell r="J593">
            <v>10605.3</v>
          </cell>
          <cell r="K593">
            <v>1</v>
          </cell>
          <cell r="L593">
            <v>0</v>
          </cell>
          <cell r="M593">
            <v>0</v>
          </cell>
          <cell r="N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38</v>
          </cell>
          <cell r="V593">
            <v>0</v>
          </cell>
          <cell r="W593">
            <v>0</v>
          </cell>
          <cell r="AA593">
            <v>0</v>
          </cell>
          <cell r="AB593">
            <v>0</v>
          </cell>
          <cell r="AC593">
            <v>0</v>
          </cell>
          <cell r="AD593">
            <v>38</v>
          </cell>
          <cell r="AE593">
            <v>311000</v>
          </cell>
          <cell r="AF593">
            <v>0</v>
          </cell>
          <cell r="AI593">
            <v>2343</v>
          </cell>
          <cell r="AK593">
            <v>0</v>
          </cell>
          <cell r="AM593">
            <v>304</v>
          </cell>
          <cell r="AN593">
            <v>1</v>
          </cell>
          <cell r="AO593">
            <v>393216</v>
          </cell>
          <cell r="AQ593">
            <v>0</v>
          </cell>
          <cell r="AR593">
            <v>0</v>
          </cell>
          <cell r="AS593" t="str">
            <v>Ы</v>
          </cell>
          <cell r="AT593" t="str">
            <v>Ы</v>
          </cell>
          <cell r="AU593">
            <v>0</v>
          </cell>
          <cell r="AV593">
            <v>0</v>
          </cell>
          <cell r="AW593">
            <v>23</v>
          </cell>
          <cell r="AX593">
            <v>1</v>
          </cell>
          <cell r="AY593">
            <v>0</v>
          </cell>
          <cell r="AZ593">
            <v>0</v>
          </cell>
          <cell r="BA593">
            <v>0</v>
          </cell>
          <cell r="BB593">
            <v>0</v>
          </cell>
          <cell r="BC593">
            <v>38888</v>
          </cell>
        </row>
        <row r="594">
          <cell r="A594">
            <v>2006</v>
          </cell>
          <cell r="B594">
            <v>5</v>
          </cell>
          <cell r="C594">
            <v>153</v>
          </cell>
          <cell r="D594">
            <v>16</v>
          </cell>
          <cell r="E594">
            <v>792030</v>
          </cell>
          <cell r="F594">
            <v>0</v>
          </cell>
          <cell r="G594" t="str">
            <v>Затраты по ШПЗ (неосновные)</v>
          </cell>
          <cell r="H594">
            <v>2030</v>
          </cell>
          <cell r="I594">
            <v>7920</v>
          </cell>
          <cell r="J594">
            <v>21942.01</v>
          </cell>
          <cell r="K594">
            <v>1</v>
          </cell>
          <cell r="L594">
            <v>0</v>
          </cell>
          <cell r="M594">
            <v>0</v>
          </cell>
          <cell r="N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38</v>
          </cell>
          <cell r="V594">
            <v>0</v>
          </cell>
          <cell r="W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38</v>
          </cell>
          <cell r="AE594">
            <v>312000</v>
          </cell>
          <cell r="AF594">
            <v>0</v>
          </cell>
          <cell r="AI594">
            <v>2343</v>
          </cell>
          <cell r="AK594">
            <v>0</v>
          </cell>
          <cell r="AM594">
            <v>305</v>
          </cell>
          <cell r="AN594">
            <v>1</v>
          </cell>
          <cell r="AO594">
            <v>393216</v>
          </cell>
          <cell r="AQ594">
            <v>0</v>
          </cell>
          <cell r="AR594">
            <v>0</v>
          </cell>
          <cell r="AS594" t="str">
            <v>Ы</v>
          </cell>
          <cell r="AT594" t="str">
            <v>Ы</v>
          </cell>
          <cell r="AU594">
            <v>0</v>
          </cell>
          <cell r="AV594">
            <v>0</v>
          </cell>
          <cell r="AW594">
            <v>23</v>
          </cell>
          <cell r="AX594">
            <v>1</v>
          </cell>
          <cell r="AY594">
            <v>0</v>
          </cell>
          <cell r="AZ594">
            <v>0</v>
          </cell>
          <cell r="BA594">
            <v>0</v>
          </cell>
          <cell r="BB594">
            <v>0</v>
          </cell>
          <cell r="BC594">
            <v>38888</v>
          </cell>
        </row>
        <row r="595">
          <cell r="A595">
            <v>2006</v>
          </cell>
          <cell r="B595">
            <v>5</v>
          </cell>
          <cell r="C595">
            <v>154</v>
          </cell>
          <cell r="D595">
            <v>16</v>
          </cell>
          <cell r="E595">
            <v>792030</v>
          </cell>
          <cell r="F595">
            <v>0</v>
          </cell>
          <cell r="G595" t="str">
            <v>Затраты по ШПЗ (неосновные)</v>
          </cell>
          <cell r="H595">
            <v>2030</v>
          </cell>
          <cell r="I595">
            <v>7920</v>
          </cell>
          <cell r="J595">
            <v>3804</v>
          </cell>
          <cell r="K595">
            <v>1</v>
          </cell>
          <cell r="L595">
            <v>0</v>
          </cell>
          <cell r="M595">
            <v>0</v>
          </cell>
          <cell r="N595">
            <v>0</v>
          </cell>
          <cell r="R595">
            <v>0</v>
          </cell>
          <cell r="S595">
            <v>0</v>
          </cell>
          <cell r="T595">
            <v>0</v>
          </cell>
          <cell r="U595">
            <v>38</v>
          </cell>
          <cell r="V595">
            <v>0</v>
          </cell>
          <cell r="W595">
            <v>0</v>
          </cell>
          <cell r="AA595">
            <v>0</v>
          </cell>
          <cell r="AB595">
            <v>0</v>
          </cell>
          <cell r="AC595">
            <v>0</v>
          </cell>
          <cell r="AD595">
            <v>38</v>
          </cell>
          <cell r="AE595">
            <v>312100</v>
          </cell>
          <cell r="AF595">
            <v>0</v>
          </cell>
          <cell r="AI595">
            <v>2343</v>
          </cell>
          <cell r="AK595">
            <v>0</v>
          </cell>
          <cell r="AM595">
            <v>306</v>
          </cell>
          <cell r="AN595">
            <v>1</v>
          </cell>
          <cell r="AO595">
            <v>393216</v>
          </cell>
          <cell r="AQ595">
            <v>0</v>
          </cell>
          <cell r="AR595">
            <v>0</v>
          </cell>
          <cell r="AS595" t="str">
            <v>Ы</v>
          </cell>
          <cell r="AT595" t="str">
            <v>Ы</v>
          </cell>
          <cell r="AU595">
            <v>0</v>
          </cell>
          <cell r="AV595">
            <v>0</v>
          </cell>
          <cell r="AW595">
            <v>23</v>
          </cell>
          <cell r="AX595">
            <v>1</v>
          </cell>
          <cell r="AY595">
            <v>0</v>
          </cell>
          <cell r="AZ595">
            <v>0</v>
          </cell>
          <cell r="BA595">
            <v>0</v>
          </cell>
          <cell r="BB595">
            <v>0</v>
          </cell>
          <cell r="BC595">
            <v>38888</v>
          </cell>
        </row>
        <row r="596">
          <cell r="A596">
            <v>2006</v>
          </cell>
          <cell r="B596">
            <v>5</v>
          </cell>
          <cell r="C596">
            <v>155</v>
          </cell>
          <cell r="D596">
            <v>16</v>
          </cell>
          <cell r="E596">
            <v>792030</v>
          </cell>
          <cell r="F596">
            <v>0</v>
          </cell>
          <cell r="G596" t="str">
            <v>Затраты по ШПЗ (неосновные)</v>
          </cell>
          <cell r="H596">
            <v>2030</v>
          </cell>
          <cell r="I596">
            <v>7920</v>
          </cell>
          <cell r="J596">
            <v>47492</v>
          </cell>
          <cell r="K596">
            <v>1</v>
          </cell>
          <cell r="L596">
            <v>0</v>
          </cell>
          <cell r="M596">
            <v>0</v>
          </cell>
          <cell r="N596">
            <v>0</v>
          </cell>
          <cell r="R596">
            <v>0</v>
          </cell>
          <cell r="S596">
            <v>0</v>
          </cell>
          <cell r="T596">
            <v>0</v>
          </cell>
          <cell r="U596">
            <v>38</v>
          </cell>
          <cell r="V596">
            <v>0</v>
          </cell>
          <cell r="W596">
            <v>0</v>
          </cell>
          <cell r="AA596">
            <v>0</v>
          </cell>
          <cell r="AB596">
            <v>0</v>
          </cell>
          <cell r="AC596">
            <v>0</v>
          </cell>
          <cell r="AD596">
            <v>38</v>
          </cell>
          <cell r="AE596">
            <v>312200</v>
          </cell>
          <cell r="AF596">
            <v>0</v>
          </cell>
          <cell r="AI596">
            <v>2343</v>
          </cell>
          <cell r="AK596">
            <v>0</v>
          </cell>
          <cell r="AM596">
            <v>307</v>
          </cell>
          <cell r="AN596">
            <v>1</v>
          </cell>
          <cell r="AO596">
            <v>393216</v>
          </cell>
          <cell r="AQ596">
            <v>0</v>
          </cell>
          <cell r="AR596">
            <v>0</v>
          </cell>
          <cell r="AS596" t="str">
            <v>Ы</v>
          </cell>
          <cell r="AT596" t="str">
            <v>Ы</v>
          </cell>
          <cell r="AU596">
            <v>0</v>
          </cell>
          <cell r="AV596">
            <v>0</v>
          </cell>
          <cell r="AW596">
            <v>23</v>
          </cell>
          <cell r="AX596">
            <v>1</v>
          </cell>
          <cell r="AY596">
            <v>0</v>
          </cell>
          <cell r="AZ596">
            <v>0</v>
          </cell>
          <cell r="BA596">
            <v>0</v>
          </cell>
          <cell r="BB596">
            <v>0</v>
          </cell>
          <cell r="BC596">
            <v>38888</v>
          </cell>
        </row>
        <row r="597">
          <cell r="A597">
            <v>2006</v>
          </cell>
          <cell r="B597">
            <v>5</v>
          </cell>
          <cell r="C597">
            <v>156</v>
          </cell>
          <cell r="D597">
            <v>16</v>
          </cell>
          <cell r="E597">
            <v>792030</v>
          </cell>
          <cell r="F597">
            <v>0</v>
          </cell>
          <cell r="G597" t="str">
            <v>Затраты по ШПЗ (неосновные)</v>
          </cell>
          <cell r="H597">
            <v>2030</v>
          </cell>
          <cell r="I597">
            <v>7920</v>
          </cell>
          <cell r="J597">
            <v>4022.7</v>
          </cell>
          <cell r="K597">
            <v>1</v>
          </cell>
          <cell r="L597">
            <v>0</v>
          </cell>
          <cell r="M597">
            <v>0</v>
          </cell>
          <cell r="N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38</v>
          </cell>
          <cell r="V597">
            <v>0</v>
          </cell>
          <cell r="W597">
            <v>0</v>
          </cell>
          <cell r="AA597">
            <v>0</v>
          </cell>
          <cell r="AB597">
            <v>0</v>
          </cell>
          <cell r="AC597">
            <v>0</v>
          </cell>
          <cell r="AD597">
            <v>38</v>
          </cell>
          <cell r="AE597">
            <v>313000</v>
          </cell>
          <cell r="AF597">
            <v>0</v>
          </cell>
          <cell r="AI597">
            <v>2343</v>
          </cell>
          <cell r="AK597">
            <v>0</v>
          </cell>
          <cell r="AM597">
            <v>308</v>
          </cell>
          <cell r="AN597">
            <v>1</v>
          </cell>
          <cell r="AO597">
            <v>393216</v>
          </cell>
          <cell r="AQ597">
            <v>0</v>
          </cell>
          <cell r="AR597">
            <v>0</v>
          </cell>
          <cell r="AS597" t="str">
            <v>Ы</v>
          </cell>
          <cell r="AT597" t="str">
            <v>Ы</v>
          </cell>
          <cell r="AU597">
            <v>0</v>
          </cell>
          <cell r="AV597">
            <v>0</v>
          </cell>
          <cell r="AW597">
            <v>23</v>
          </cell>
          <cell r="AX597">
            <v>1</v>
          </cell>
          <cell r="AY597">
            <v>0</v>
          </cell>
          <cell r="AZ597">
            <v>0</v>
          </cell>
          <cell r="BA597">
            <v>0</v>
          </cell>
          <cell r="BB597">
            <v>0</v>
          </cell>
          <cell r="BC597">
            <v>38888</v>
          </cell>
        </row>
        <row r="598">
          <cell r="A598">
            <v>2006</v>
          </cell>
          <cell r="B598">
            <v>5</v>
          </cell>
          <cell r="C598">
            <v>157</v>
          </cell>
          <cell r="D598">
            <v>16</v>
          </cell>
          <cell r="E598">
            <v>792030</v>
          </cell>
          <cell r="F598">
            <v>0</v>
          </cell>
          <cell r="G598" t="str">
            <v>Затраты по ШПЗ (неосновные)</v>
          </cell>
          <cell r="H598">
            <v>2030</v>
          </cell>
          <cell r="I598">
            <v>7920</v>
          </cell>
          <cell r="J598">
            <v>7314.01</v>
          </cell>
          <cell r="K598">
            <v>1</v>
          </cell>
          <cell r="L598">
            <v>0</v>
          </cell>
          <cell r="M598">
            <v>0</v>
          </cell>
          <cell r="N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38</v>
          </cell>
          <cell r="V598">
            <v>0</v>
          </cell>
          <cell r="W598">
            <v>0</v>
          </cell>
          <cell r="AA598">
            <v>0</v>
          </cell>
          <cell r="AB598">
            <v>0</v>
          </cell>
          <cell r="AC598">
            <v>0</v>
          </cell>
          <cell r="AD598">
            <v>38</v>
          </cell>
          <cell r="AE598">
            <v>314000</v>
          </cell>
          <cell r="AF598">
            <v>0</v>
          </cell>
          <cell r="AI598">
            <v>2343</v>
          </cell>
          <cell r="AK598">
            <v>0</v>
          </cell>
          <cell r="AM598">
            <v>309</v>
          </cell>
          <cell r="AN598">
            <v>1</v>
          </cell>
          <cell r="AO598">
            <v>393216</v>
          </cell>
          <cell r="AQ598">
            <v>0</v>
          </cell>
          <cell r="AR598">
            <v>0</v>
          </cell>
          <cell r="AS598" t="str">
            <v>Ы</v>
          </cell>
          <cell r="AT598" t="str">
            <v>Ы</v>
          </cell>
          <cell r="AU598">
            <v>0</v>
          </cell>
          <cell r="AV598">
            <v>0</v>
          </cell>
          <cell r="AW598">
            <v>23</v>
          </cell>
          <cell r="AX598">
            <v>1</v>
          </cell>
          <cell r="AY598">
            <v>0</v>
          </cell>
          <cell r="AZ598">
            <v>0</v>
          </cell>
          <cell r="BA598">
            <v>0</v>
          </cell>
          <cell r="BB598">
            <v>0</v>
          </cell>
          <cell r="BC598">
            <v>38888</v>
          </cell>
        </row>
        <row r="599">
          <cell r="A599">
            <v>2006</v>
          </cell>
          <cell r="B599">
            <v>5</v>
          </cell>
          <cell r="C599">
            <v>158</v>
          </cell>
          <cell r="D599">
            <v>16</v>
          </cell>
          <cell r="E599">
            <v>792030</v>
          </cell>
          <cell r="F599">
            <v>0</v>
          </cell>
          <cell r="G599" t="str">
            <v>Затраты по ШПЗ (неосновные)</v>
          </cell>
          <cell r="H599">
            <v>2030</v>
          </cell>
          <cell r="I599">
            <v>7920</v>
          </cell>
          <cell r="J599">
            <v>1464.48</v>
          </cell>
          <cell r="K599">
            <v>1</v>
          </cell>
          <cell r="L599">
            <v>0</v>
          </cell>
          <cell r="M599">
            <v>0</v>
          </cell>
          <cell r="N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38</v>
          </cell>
          <cell r="V599">
            <v>0</v>
          </cell>
          <cell r="W599">
            <v>0</v>
          </cell>
          <cell r="AA599">
            <v>0</v>
          </cell>
          <cell r="AB599">
            <v>0</v>
          </cell>
          <cell r="AC599">
            <v>0</v>
          </cell>
          <cell r="AD599">
            <v>38</v>
          </cell>
          <cell r="AE599">
            <v>315000</v>
          </cell>
          <cell r="AF599">
            <v>0</v>
          </cell>
          <cell r="AI599">
            <v>2343</v>
          </cell>
          <cell r="AK599">
            <v>0</v>
          </cell>
          <cell r="AM599">
            <v>310</v>
          </cell>
          <cell r="AN599">
            <v>1</v>
          </cell>
          <cell r="AO599">
            <v>393216</v>
          </cell>
          <cell r="AQ599">
            <v>0</v>
          </cell>
          <cell r="AR599">
            <v>0</v>
          </cell>
          <cell r="AS599" t="str">
            <v>Ы</v>
          </cell>
          <cell r="AT599" t="str">
            <v>Ы</v>
          </cell>
          <cell r="AU599">
            <v>0</v>
          </cell>
          <cell r="AV599">
            <v>0</v>
          </cell>
          <cell r="AW599">
            <v>23</v>
          </cell>
          <cell r="AX599">
            <v>1</v>
          </cell>
          <cell r="AY599">
            <v>0</v>
          </cell>
          <cell r="AZ599">
            <v>0</v>
          </cell>
          <cell r="BA599">
            <v>0</v>
          </cell>
          <cell r="BB599">
            <v>0</v>
          </cell>
          <cell r="BC599">
            <v>38888</v>
          </cell>
        </row>
        <row r="600">
          <cell r="A600">
            <v>2006</v>
          </cell>
          <cell r="B600">
            <v>5</v>
          </cell>
          <cell r="C600">
            <v>159</v>
          </cell>
          <cell r="D600">
            <v>16</v>
          </cell>
          <cell r="E600">
            <v>792030</v>
          </cell>
          <cell r="F600">
            <v>0</v>
          </cell>
          <cell r="G600" t="str">
            <v>Затраты по ШПЗ (неосновные)</v>
          </cell>
          <cell r="H600">
            <v>2030</v>
          </cell>
          <cell r="I600">
            <v>7920</v>
          </cell>
          <cell r="J600">
            <v>1914.6</v>
          </cell>
          <cell r="K600">
            <v>1</v>
          </cell>
          <cell r="L600">
            <v>0</v>
          </cell>
          <cell r="M600">
            <v>0</v>
          </cell>
          <cell r="N600">
            <v>0</v>
          </cell>
          <cell r="R600">
            <v>0</v>
          </cell>
          <cell r="S600">
            <v>0</v>
          </cell>
          <cell r="T600">
            <v>0</v>
          </cell>
          <cell r="U600">
            <v>38</v>
          </cell>
          <cell r="V600">
            <v>0</v>
          </cell>
          <cell r="W600">
            <v>0</v>
          </cell>
          <cell r="AA600">
            <v>0</v>
          </cell>
          <cell r="AB600">
            <v>0</v>
          </cell>
          <cell r="AC600">
            <v>0</v>
          </cell>
          <cell r="AD600">
            <v>38</v>
          </cell>
          <cell r="AE600">
            <v>410000</v>
          </cell>
          <cell r="AF600">
            <v>0</v>
          </cell>
          <cell r="AI600">
            <v>2343</v>
          </cell>
          <cell r="AK600">
            <v>0</v>
          </cell>
          <cell r="AM600">
            <v>311</v>
          </cell>
          <cell r="AN600">
            <v>1</v>
          </cell>
          <cell r="AO600">
            <v>393216</v>
          </cell>
          <cell r="AQ600">
            <v>0</v>
          </cell>
          <cell r="AR600">
            <v>0</v>
          </cell>
          <cell r="AS600" t="str">
            <v>Ы</v>
          </cell>
          <cell r="AT600" t="str">
            <v>Ы</v>
          </cell>
          <cell r="AU600">
            <v>0</v>
          </cell>
          <cell r="AV600">
            <v>0</v>
          </cell>
          <cell r="AW600">
            <v>23</v>
          </cell>
          <cell r="AX600">
            <v>1</v>
          </cell>
          <cell r="AY600">
            <v>0</v>
          </cell>
          <cell r="AZ600">
            <v>0</v>
          </cell>
          <cell r="BA600">
            <v>0</v>
          </cell>
          <cell r="BB600">
            <v>0</v>
          </cell>
          <cell r="BC600">
            <v>38888</v>
          </cell>
        </row>
        <row r="601">
          <cell r="A601">
            <v>2006</v>
          </cell>
          <cell r="B601">
            <v>5</v>
          </cell>
          <cell r="C601">
            <v>160</v>
          </cell>
          <cell r="D601">
            <v>16</v>
          </cell>
          <cell r="E601">
            <v>792030</v>
          </cell>
          <cell r="F601">
            <v>0</v>
          </cell>
          <cell r="G601" t="str">
            <v>Затраты по ШПЗ (неосновные)</v>
          </cell>
          <cell r="H601">
            <v>2030</v>
          </cell>
          <cell r="I601">
            <v>7920</v>
          </cell>
          <cell r="J601">
            <v>8598.06</v>
          </cell>
          <cell r="K601">
            <v>1</v>
          </cell>
          <cell r="L601">
            <v>0</v>
          </cell>
          <cell r="M601">
            <v>0</v>
          </cell>
          <cell r="N601">
            <v>0</v>
          </cell>
          <cell r="R601">
            <v>0</v>
          </cell>
          <cell r="S601">
            <v>0</v>
          </cell>
          <cell r="T601">
            <v>0</v>
          </cell>
          <cell r="U601">
            <v>38</v>
          </cell>
          <cell r="V601">
            <v>0</v>
          </cell>
          <cell r="W601">
            <v>0</v>
          </cell>
          <cell r="AA601">
            <v>0</v>
          </cell>
          <cell r="AB601">
            <v>0</v>
          </cell>
          <cell r="AC601">
            <v>0</v>
          </cell>
          <cell r="AD601">
            <v>38</v>
          </cell>
          <cell r="AE601">
            <v>420000</v>
          </cell>
          <cell r="AF601">
            <v>0</v>
          </cell>
          <cell r="AI601">
            <v>2343</v>
          </cell>
          <cell r="AK601">
            <v>0</v>
          </cell>
          <cell r="AM601">
            <v>312</v>
          </cell>
          <cell r="AN601">
            <v>1</v>
          </cell>
          <cell r="AO601">
            <v>393216</v>
          </cell>
          <cell r="AQ601">
            <v>0</v>
          </cell>
          <cell r="AR601">
            <v>0</v>
          </cell>
          <cell r="AS601" t="str">
            <v>Ы</v>
          </cell>
          <cell r="AT601" t="str">
            <v>Ы</v>
          </cell>
          <cell r="AU601">
            <v>0</v>
          </cell>
          <cell r="AV601">
            <v>0</v>
          </cell>
          <cell r="AW601">
            <v>23</v>
          </cell>
          <cell r="AX601">
            <v>1</v>
          </cell>
          <cell r="AY601">
            <v>0</v>
          </cell>
          <cell r="AZ601">
            <v>0</v>
          </cell>
          <cell r="BA601">
            <v>0</v>
          </cell>
          <cell r="BB601">
            <v>0</v>
          </cell>
          <cell r="BC601">
            <v>38888</v>
          </cell>
        </row>
        <row r="602">
          <cell r="A602">
            <v>2006</v>
          </cell>
          <cell r="B602">
            <v>5</v>
          </cell>
          <cell r="C602">
            <v>161</v>
          </cell>
          <cell r="D602">
            <v>16</v>
          </cell>
          <cell r="E602">
            <v>792030</v>
          </cell>
          <cell r="F602">
            <v>0</v>
          </cell>
          <cell r="G602" t="str">
            <v>Затраты по ШПЗ (неосновные)</v>
          </cell>
          <cell r="H602">
            <v>2030</v>
          </cell>
          <cell r="I602">
            <v>7920</v>
          </cell>
          <cell r="J602">
            <v>3270.75</v>
          </cell>
          <cell r="K602">
            <v>1</v>
          </cell>
          <cell r="L602">
            <v>0</v>
          </cell>
          <cell r="M602">
            <v>0</v>
          </cell>
          <cell r="N602">
            <v>0</v>
          </cell>
          <cell r="R602">
            <v>0</v>
          </cell>
          <cell r="S602">
            <v>0</v>
          </cell>
          <cell r="T602">
            <v>0</v>
          </cell>
          <cell r="U602">
            <v>38</v>
          </cell>
          <cell r="V602">
            <v>0</v>
          </cell>
          <cell r="W602">
            <v>0</v>
          </cell>
          <cell r="AA602">
            <v>0</v>
          </cell>
          <cell r="AB602">
            <v>0</v>
          </cell>
          <cell r="AC602">
            <v>0</v>
          </cell>
          <cell r="AD602">
            <v>38</v>
          </cell>
          <cell r="AE602">
            <v>430000</v>
          </cell>
          <cell r="AF602">
            <v>0</v>
          </cell>
          <cell r="AI602">
            <v>2343</v>
          </cell>
          <cell r="AK602">
            <v>0</v>
          </cell>
          <cell r="AM602">
            <v>313</v>
          </cell>
          <cell r="AN602">
            <v>1</v>
          </cell>
          <cell r="AO602">
            <v>393216</v>
          </cell>
          <cell r="AQ602">
            <v>0</v>
          </cell>
          <cell r="AR602">
            <v>0</v>
          </cell>
          <cell r="AS602" t="str">
            <v>Ы</v>
          </cell>
          <cell r="AT602" t="str">
            <v>Ы</v>
          </cell>
          <cell r="AU602">
            <v>0</v>
          </cell>
          <cell r="AV602">
            <v>0</v>
          </cell>
          <cell r="AW602">
            <v>23</v>
          </cell>
          <cell r="AX602">
            <v>1</v>
          </cell>
          <cell r="AY602">
            <v>0</v>
          </cell>
          <cell r="AZ602">
            <v>0</v>
          </cell>
          <cell r="BA602">
            <v>0</v>
          </cell>
          <cell r="BB602">
            <v>0</v>
          </cell>
          <cell r="BC602">
            <v>38888</v>
          </cell>
        </row>
        <row r="603">
          <cell r="A603">
            <v>2006</v>
          </cell>
          <cell r="B603">
            <v>5</v>
          </cell>
          <cell r="C603">
            <v>162</v>
          </cell>
          <cell r="D603">
            <v>16</v>
          </cell>
          <cell r="E603">
            <v>792030</v>
          </cell>
          <cell r="F603">
            <v>0</v>
          </cell>
          <cell r="G603" t="str">
            <v>Затраты по ШПЗ (неосновные)</v>
          </cell>
          <cell r="H603">
            <v>2030</v>
          </cell>
          <cell r="I603">
            <v>7920</v>
          </cell>
          <cell r="J603">
            <v>630.34</v>
          </cell>
          <cell r="K603">
            <v>1</v>
          </cell>
          <cell r="L603">
            <v>0</v>
          </cell>
          <cell r="M603">
            <v>0</v>
          </cell>
          <cell r="N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38</v>
          </cell>
          <cell r="V603">
            <v>0</v>
          </cell>
          <cell r="W603">
            <v>0</v>
          </cell>
          <cell r="AA603">
            <v>0</v>
          </cell>
          <cell r="AB603">
            <v>0</v>
          </cell>
          <cell r="AC603">
            <v>0</v>
          </cell>
          <cell r="AD603">
            <v>38</v>
          </cell>
          <cell r="AE603">
            <v>450000</v>
          </cell>
          <cell r="AF603">
            <v>0</v>
          </cell>
          <cell r="AI603">
            <v>2343</v>
          </cell>
          <cell r="AK603">
            <v>0</v>
          </cell>
          <cell r="AM603">
            <v>314</v>
          </cell>
          <cell r="AN603">
            <v>1</v>
          </cell>
          <cell r="AO603">
            <v>393216</v>
          </cell>
          <cell r="AQ603">
            <v>0</v>
          </cell>
          <cell r="AR603">
            <v>0</v>
          </cell>
          <cell r="AS603" t="str">
            <v>Ы</v>
          </cell>
          <cell r="AT603" t="str">
            <v>Ы</v>
          </cell>
          <cell r="AU603">
            <v>0</v>
          </cell>
          <cell r="AV603">
            <v>0</v>
          </cell>
          <cell r="AW603">
            <v>23</v>
          </cell>
          <cell r="AX603">
            <v>1</v>
          </cell>
          <cell r="AY603">
            <v>0</v>
          </cell>
          <cell r="AZ603">
            <v>0</v>
          </cell>
          <cell r="BA603">
            <v>0</v>
          </cell>
          <cell r="BB603">
            <v>0</v>
          </cell>
          <cell r="BC603">
            <v>38888</v>
          </cell>
        </row>
        <row r="604">
          <cell r="A604">
            <v>2006</v>
          </cell>
          <cell r="B604">
            <v>5</v>
          </cell>
          <cell r="C604">
            <v>163</v>
          </cell>
          <cell r="D604">
            <v>16</v>
          </cell>
          <cell r="E604">
            <v>792030</v>
          </cell>
          <cell r="F604">
            <v>0</v>
          </cell>
          <cell r="G604" t="str">
            <v>Затраты по ШПЗ (неосновные)</v>
          </cell>
          <cell r="H604">
            <v>2030</v>
          </cell>
          <cell r="I604">
            <v>7920</v>
          </cell>
          <cell r="J604">
            <v>44.05</v>
          </cell>
          <cell r="K604">
            <v>1</v>
          </cell>
          <cell r="L604">
            <v>0</v>
          </cell>
          <cell r="M604">
            <v>0</v>
          </cell>
          <cell r="N604">
            <v>0</v>
          </cell>
          <cell r="R604">
            <v>0</v>
          </cell>
          <cell r="S604">
            <v>0</v>
          </cell>
          <cell r="T604">
            <v>0</v>
          </cell>
          <cell r="U604">
            <v>38</v>
          </cell>
          <cell r="V604">
            <v>0</v>
          </cell>
          <cell r="W604">
            <v>0</v>
          </cell>
          <cell r="AA604">
            <v>0</v>
          </cell>
          <cell r="AB604">
            <v>0</v>
          </cell>
          <cell r="AC604">
            <v>0</v>
          </cell>
          <cell r="AD604">
            <v>38</v>
          </cell>
          <cell r="AE604">
            <v>460000</v>
          </cell>
          <cell r="AF604">
            <v>0</v>
          </cell>
          <cell r="AI604">
            <v>2343</v>
          </cell>
          <cell r="AK604">
            <v>0</v>
          </cell>
          <cell r="AM604">
            <v>315</v>
          </cell>
          <cell r="AN604">
            <v>1</v>
          </cell>
          <cell r="AO604">
            <v>393216</v>
          </cell>
          <cell r="AQ604">
            <v>0</v>
          </cell>
          <cell r="AR604">
            <v>0</v>
          </cell>
          <cell r="AS604" t="str">
            <v>Ы</v>
          </cell>
          <cell r="AT604" t="str">
            <v>Ы</v>
          </cell>
          <cell r="AU604">
            <v>0</v>
          </cell>
          <cell r="AV604">
            <v>0</v>
          </cell>
          <cell r="AW604">
            <v>23</v>
          </cell>
          <cell r="AX604">
            <v>1</v>
          </cell>
          <cell r="AY604">
            <v>0</v>
          </cell>
          <cell r="AZ604">
            <v>0</v>
          </cell>
          <cell r="BA604">
            <v>0</v>
          </cell>
          <cell r="BB604">
            <v>0</v>
          </cell>
          <cell r="BC604">
            <v>38888</v>
          </cell>
        </row>
        <row r="605">
          <cell r="A605">
            <v>2006</v>
          </cell>
          <cell r="B605">
            <v>5</v>
          </cell>
          <cell r="C605">
            <v>164</v>
          </cell>
          <cell r="D605">
            <v>16</v>
          </cell>
          <cell r="E605">
            <v>792030</v>
          </cell>
          <cell r="F605">
            <v>0</v>
          </cell>
          <cell r="G605" t="str">
            <v>Затраты по ШПЗ (неосновные)</v>
          </cell>
          <cell r="H605">
            <v>2030</v>
          </cell>
          <cell r="I605">
            <v>7920</v>
          </cell>
          <cell r="J605">
            <v>10.32</v>
          </cell>
          <cell r="K605">
            <v>1</v>
          </cell>
          <cell r="L605">
            <v>0</v>
          </cell>
          <cell r="M605">
            <v>0</v>
          </cell>
          <cell r="N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38</v>
          </cell>
          <cell r="V605">
            <v>0</v>
          </cell>
          <cell r="W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38</v>
          </cell>
          <cell r="AE605">
            <v>465000</v>
          </cell>
          <cell r="AF605">
            <v>0</v>
          </cell>
          <cell r="AI605">
            <v>2343</v>
          </cell>
          <cell r="AK605">
            <v>0</v>
          </cell>
          <cell r="AM605">
            <v>316</v>
          </cell>
          <cell r="AN605">
            <v>1</v>
          </cell>
          <cell r="AO605">
            <v>393216</v>
          </cell>
          <cell r="AQ605">
            <v>0</v>
          </cell>
          <cell r="AR605">
            <v>0</v>
          </cell>
          <cell r="AS605" t="str">
            <v>Ы</v>
          </cell>
          <cell r="AT605" t="str">
            <v>Ы</v>
          </cell>
          <cell r="AU605">
            <v>0</v>
          </cell>
          <cell r="AV605">
            <v>0</v>
          </cell>
          <cell r="AW605">
            <v>23</v>
          </cell>
          <cell r="AX605">
            <v>1</v>
          </cell>
          <cell r="AY605">
            <v>0</v>
          </cell>
          <cell r="AZ605">
            <v>0</v>
          </cell>
          <cell r="BA605">
            <v>0</v>
          </cell>
          <cell r="BB605">
            <v>0</v>
          </cell>
          <cell r="BC605">
            <v>38888</v>
          </cell>
        </row>
        <row r="606">
          <cell r="A606">
            <v>2006</v>
          </cell>
          <cell r="B606">
            <v>5</v>
          </cell>
          <cell r="C606">
            <v>165</v>
          </cell>
          <cell r="D606">
            <v>16</v>
          </cell>
          <cell r="E606">
            <v>792030</v>
          </cell>
          <cell r="F606">
            <v>0</v>
          </cell>
          <cell r="G606" t="str">
            <v>Затраты по ШПЗ (неосновные)</v>
          </cell>
          <cell r="H606">
            <v>2030</v>
          </cell>
          <cell r="I606">
            <v>7920</v>
          </cell>
          <cell r="J606">
            <v>1382.34</v>
          </cell>
          <cell r="K606">
            <v>1</v>
          </cell>
          <cell r="L606">
            <v>0</v>
          </cell>
          <cell r="M606">
            <v>0</v>
          </cell>
          <cell r="N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38</v>
          </cell>
          <cell r="V606">
            <v>0</v>
          </cell>
          <cell r="W606">
            <v>0</v>
          </cell>
          <cell r="AA606">
            <v>0</v>
          </cell>
          <cell r="AB606">
            <v>0</v>
          </cell>
          <cell r="AC606">
            <v>0</v>
          </cell>
          <cell r="AD606">
            <v>38</v>
          </cell>
          <cell r="AE606">
            <v>501102</v>
          </cell>
          <cell r="AF606">
            <v>0</v>
          </cell>
          <cell r="AI606">
            <v>2343</v>
          </cell>
          <cell r="AK606">
            <v>0</v>
          </cell>
          <cell r="AM606">
            <v>317</v>
          </cell>
          <cell r="AN606">
            <v>1</v>
          </cell>
          <cell r="AO606">
            <v>393216</v>
          </cell>
          <cell r="AQ606">
            <v>0</v>
          </cell>
          <cell r="AR606">
            <v>0</v>
          </cell>
          <cell r="AS606" t="str">
            <v>Ы</v>
          </cell>
          <cell r="AT606" t="str">
            <v>Ы</v>
          </cell>
          <cell r="AU606">
            <v>0</v>
          </cell>
          <cell r="AV606">
            <v>0</v>
          </cell>
          <cell r="AW606">
            <v>23</v>
          </cell>
          <cell r="AX606">
            <v>1</v>
          </cell>
          <cell r="AY606">
            <v>0</v>
          </cell>
          <cell r="AZ606">
            <v>0</v>
          </cell>
          <cell r="BA606">
            <v>0</v>
          </cell>
          <cell r="BB606">
            <v>0</v>
          </cell>
          <cell r="BC606">
            <v>38888</v>
          </cell>
        </row>
        <row r="607">
          <cell r="A607">
            <v>2006</v>
          </cell>
          <cell r="B607">
            <v>5</v>
          </cell>
          <cell r="C607">
            <v>166</v>
          </cell>
          <cell r="D607">
            <v>16</v>
          </cell>
          <cell r="E607">
            <v>792030</v>
          </cell>
          <cell r="F607">
            <v>0</v>
          </cell>
          <cell r="G607" t="str">
            <v>Затраты по ШПЗ (неосновные)</v>
          </cell>
          <cell r="H607">
            <v>2030</v>
          </cell>
          <cell r="I607">
            <v>7920</v>
          </cell>
          <cell r="J607">
            <v>3224.52</v>
          </cell>
          <cell r="K607">
            <v>1</v>
          </cell>
          <cell r="L607">
            <v>0</v>
          </cell>
          <cell r="M607">
            <v>0</v>
          </cell>
          <cell r="N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38</v>
          </cell>
          <cell r="V607">
            <v>0</v>
          </cell>
          <cell r="W607">
            <v>0</v>
          </cell>
          <cell r="AA607">
            <v>0</v>
          </cell>
          <cell r="AB607">
            <v>0</v>
          </cell>
          <cell r="AC607">
            <v>0</v>
          </cell>
          <cell r="AD607">
            <v>38</v>
          </cell>
          <cell r="AE607">
            <v>501103</v>
          </cell>
          <cell r="AF607">
            <v>0</v>
          </cell>
          <cell r="AI607">
            <v>2343</v>
          </cell>
          <cell r="AK607">
            <v>0</v>
          </cell>
          <cell r="AM607">
            <v>318</v>
          </cell>
          <cell r="AN607">
            <v>1</v>
          </cell>
          <cell r="AO607">
            <v>393216</v>
          </cell>
          <cell r="AQ607">
            <v>0</v>
          </cell>
          <cell r="AR607">
            <v>0</v>
          </cell>
          <cell r="AS607" t="str">
            <v>Ы</v>
          </cell>
          <cell r="AT607" t="str">
            <v>Ы</v>
          </cell>
          <cell r="AU607">
            <v>0</v>
          </cell>
          <cell r="AV607">
            <v>0</v>
          </cell>
          <cell r="AW607">
            <v>23</v>
          </cell>
          <cell r="AX607">
            <v>1</v>
          </cell>
          <cell r="AY607">
            <v>0</v>
          </cell>
          <cell r="AZ607">
            <v>0</v>
          </cell>
          <cell r="BA607">
            <v>0</v>
          </cell>
          <cell r="BB607">
            <v>0</v>
          </cell>
          <cell r="BC607">
            <v>38888</v>
          </cell>
        </row>
        <row r="608">
          <cell r="A608">
            <v>2006</v>
          </cell>
          <cell r="B608">
            <v>5</v>
          </cell>
          <cell r="C608">
            <v>167</v>
          </cell>
          <cell r="D608">
            <v>16</v>
          </cell>
          <cell r="E608">
            <v>792030</v>
          </cell>
          <cell r="F608">
            <v>0</v>
          </cell>
          <cell r="G608" t="str">
            <v>Затраты по ШПЗ (неосновные)</v>
          </cell>
          <cell r="H608">
            <v>2030</v>
          </cell>
          <cell r="I608">
            <v>7920</v>
          </cell>
          <cell r="J608">
            <v>1.3</v>
          </cell>
          <cell r="K608">
            <v>1</v>
          </cell>
          <cell r="L608">
            <v>0</v>
          </cell>
          <cell r="M608">
            <v>0</v>
          </cell>
          <cell r="N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38</v>
          </cell>
          <cell r="V608">
            <v>0</v>
          </cell>
          <cell r="W608">
            <v>0</v>
          </cell>
          <cell r="AA608">
            <v>0</v>
          </cell>
          <cell r="AB608">
            <v>0</v>
          </cell>
          <cell r="AC608">
            <v>0</v>
          </cell>
          <cell r="AD608">
            <v>38</v>
          </cell>
          <cell r="AE608">
            <v>501105</v>
          </cell>
          <cell r="AF608">
            <v>0</v>
          </cell>
          <cell r="AI608">
            <v>2343</v>
          </cell>
          <cell r="AK608">
            <v>0</v>
          </cell>
          <cell r="AM608">
            <v>319</v>
          </cell>
          <cell r="AN608">
            <v>1</v>
          </cell>
          <cell r="AO608">
            <v>393216</v>
          </cell>
          <cell r="AQ608">
            <v>0</v>
          </cell>
          <cell r="AR608">
            <v>0</v>
          </cell>
          <cell r="AS608" t="str">
            <v>Ы</v>
          </cell>
          <cell r="AT608" t="str">
            <v>Ы</v>
          </cell>
          <cell r="AU608">
            <v>0</v>
          </cell>
          <cell r="AV608">
            <v>0</v>
          </cell>
          <cell r="AW608">
            <v>23</v>
          </cell>
          <cell r="AX608">
            <v>1</v>
          </cell>
          <cell r="AY608">
            <v>0</v>
          </cell>
          <cell r="AZ608">
            <v>0</v>
          </cell>
          <cell r="BA608">
            <v>0</v>
          </cell>
          <cell r="BB608">
            <v>0</v>
          </cell>
          <cell r="BC608">
            <v>38888</v>
          </cell>
        </row>
        <row r="609">
          <cell r="A609">
            <v>2006</v>
          </cell>
          <cell r="B609">
            <v>5</v>
          </cell>
          <cell r="C609">
            <v>168</v>
          </cell>
          <cell r="D609">
            <v>16</v>
          </cell>
          <cell r="E609">
            <v>792030</v>
          </cell>
          <cell r="F609">
            <v>0</v>
          </cell>
          <cell r="G609" t="str">
            <v>Затраты по ШПЗ (неосновные)</v>
          </cell>
          <cell r="H609">
            <v>2030</v>
          </cell>
          <cell r="I609">
            <v>7920</v>
          </cell>
          <cell r="J609">
            <v>14168.96</v>
          </cell>
          <cell r="K609">
            <v>1</v>
          </cell>
          <cell r="L609">
            <v>0</v>
          </cell>
          <cell r="M609">
            <v>0</v>
          </cell>
          <cell r="N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38</v>
          </cell>
          <cell r="V609">
            <v>0</v>
          </cell>
          <cell r="W609">
            <v>0</v>
          </cell>
          <cell r="AA609">
            <v>0</v>
          </cell>
          <cell r="AB609">
            <v>0</v>
          </cell>
          <cell r="AC609">
            <v>0</v>
          </cell>
          <cell r="AD609">
            <v>38</v>
          </cell>
          <cell r="AE609">
            <v>503000</v>
          </cell>
          <cell r="AF609">
            <v>0</v>
          </cell>
          <cell r="AI609">
            <v>2343</v>
          </cell>
          <cell r="AK609">
            <v>0</v>
          </cell>
          <cell r="AM609">
            <v>320</v>
          </cell>
          <cell r="AN609">
            <v>1</v>
          </cell>
          <cell r="AO609">
            <v>393216</v>
          </cell>
          <cell r="AQ609">
            <v>0</v>
          </cell>
          <cell r="AR609">
            <v>0</v>
          </cell>
          <cell r="AS609" t="str">
            <v>Ы</v>
          </cell>
          <cell r="AT609" t="str">
            <v>Ы</v>
          </cell>
          <cell r="AU609">
            <v>0</v>
          </cell>
          <cell r="AV609">
            <v>0</v>
          </cell>
          <cell r="AW609">
            <v>23</v>
          </cell>
          <cell r="AX609">
            <v>1</v>
          </cell>
          <cell r="AY609">
            <v>0</v>
          </cell>
          <cell r="AZ609">
            <v>0</v>
          </cell>
          <cell r="BA609">
            <v>0</v>
          </cell>
          <cell r="BB609">
            <v>0</v>
          </cell>
          <cell r="BC609">
            <v>38888</v>
          </cell>
        </row>
        <row r="610">
          <cell r="A610">
            <v>2006</v>
          </cell>
          <cell r="B610">
            <v>5</v>
          </cell>
          <cell r="C610">
            <v>169</v>
          </cell>
          <cell r="D610">
            <v>16</v>
          </cell>
          <cell r="E610">
            <v>792030</v>
          </cell>
          <cell r="F610">
            <v>0</v>
          </cell>
          <cell r="G610" t="str">
            <v>Затраты по ШПЗ (неосновные)</v>
          </cell>
          <cell r="H610">
            <v>2030</v>
          </cell>
          <cell r="I610">
            <v>7920</v>
          </cell>
          <cell r="J610">
            <v>442.25</v>
          </cell>
          <cell r="K610">
            <v>1</v>
          </cell>
          <cell r="L610">
            <v>0</v>
          </cell>
          <cell r="M610">
            <v>0</v>
          </cell>
          <cell r="N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38</v>
          </cell>
          <cell r="V610">
            <v>0</v>
          </cell>
          <cell r="W610">
            <v>0</v>
          </cell>
          <cell r="AA610">
            <v>0</v>
          </cell>
          <cell r="AB610">
            <v>0</v>
          </cell>
          <cell r="AC610">
            <v>0</v>
          </cell>
          <cell r="AD610">
            <v>38</v>
          </cell>
          <cell r="AE610">
            <v>504100</v>
          </cell>
          <cell r="AF610">
            <v>0</v>
          </cell>
          <cell r="AI610">
            <v>2343</v>
          </cell>
          <cell r="AK610">
            <v>0</v>
          </cell>
          <cell r="AM610">
            <v>321</v>
          </cell>
          <cell r="AN610">
            <v>1</v>
          </cell>
          <cell r="AO610">
            <v>393216</v>
          </cell>
          <cell r="AQ610">
            <v>0</v>
          </cell>
          <cell r="AR610">
            <v>0</v>
          </cell>
          <cell r="AS610" t="str">
            <v>Ы</v>
          </cell>
          <cell r="AT610" t="str">
            <v>Ы</v>
          </cell>
          <cell r="AU610">
            <v>0</v>
          </cell>
          <cell r="AV610">
            <v>0</v>
          </cell>
          <cell r="AW610">
            <v>23</v>
          </cell>
          <cell r="AX610">
            <v>1</v>
          </cell>
          <cell r="AY610">
            <v>0</v>
          </cell>
          <cell r="AZ610">
            <v>0</v>
          </cell>
          <cell r="BA610">
            <v>0</v>
          </cell>
          <cell r="BB610">
            <v>0</v>
          </cell>
          <cell r="BC610">
            <v>38888</v>
          </cell>
        </row>
        <row r="611">
          <cell r="A611">
            <v>2006</v>
          </cell>
          <cell r="B611">
            <v>5</v>
          </cell>
          <cell r="C611">
            <v>170</v>
          </cell>
          <cell r="D611">
            <v>16</v>
          </cell>
          <cell r="E611">
            <v>792030</v>
          </cell>
          <cell r="F611">
            <v>0</v>
          </cell>
          <cell r="G611" t="str">
            <v>Затраты по ШПЗ (неосновные)</v>
          </cell>
          <cell r="H611">
            <v>2030</v>
          </cell>
          <cell r="I611">
            <v>7920</v>
          </cell>
          <cell r="J611">
            <v>1104.51</v>
          </cell>
          <cell r="K611">
            <v>1</v>
          </cell>
          <cell r="L611">
            <v>0</v>
          </cell>
          <cell r="M611">
            <v>0</v>
          </cell>
          <cell r="N611">
            <v>0</v>
          </cell>
          <cell r="R611">
            <v>0</v>
          </cell>
          <cell r="S611">
            <v>0</v>
          </cell>
          <cell r="T611">
            <v>0</v>
          </cell>
          <cell r="U611">
            <v>38</v>
          </cell>
          <cell r="V611">
            <v>0</v>
          </cell>
          <cell r="W611">
            <v>0</v>
          </cell>
          <cell r="AA611">
            <v>0</v>
          </cell>
          <cell r="AB611">
            <v>0</v>
          </cell>
          <cell r="AC611">
            <v>0</v>
          </cell>
          <cell r="AD611">
            <v>38</v>
          </cell>
          <cell r="AE611">
            <v>504200</v>
          </cell>
          <cell r="AF611">
            <v>0</v>
          </cell>
          <cell r="AI611">
            <v>2343</v>
          </cell>
          <cell r="AK611">
            <v>0</v>
          </cell>
          <cell r="AM611">
            <v>322</v>
          </cell>
          <cell r="AN611">
            <v>1</v>
          </cell>
          <cell r="AO611">
            <v>393216</v>
          </cell>
          <cell r="AQ611">
            <v>0</v>
          </cell>
          <cell r="AR611">
            <v>0</v>
          </cell>
          <cell r="AS611" t="str">
            <v>Ы</v>
          </cell>
          <cell r="AT611" t="str">
            <v>Ы</v>
          </cell>
          <cell r="AU611">
            <v>0</v>
          </cell>
          <cell r="AV611">
            <v>0</v>
          </cell>
          <cell r="AW611">
            <v>23</v>
          </cell>
          <cell r="AX611">
            <v>1</v>
          </cell>
          <cell r="AY611">
            <v>0</v>
          </cell>
          <cell r="AZ611">
            <v>0</v>
          </cell>
          <cell r="BA611">
            <v>0</v>
          </cell>
          <cell r="BB611">
            <v>0</v>
          </cell>
          <cell r="BC611">
            <v>38888</v>
          </cell>
        </row>
        <row r="612">
          <cell r="A612">
            <v>2006</v>
          </cell>
          <cell r="B612">
            <v>5</v>
          </cell>
          <cell r="C612">
            <v>171</v>
          </cell>
          <cell r="D612">
            <v>16</v>
          </cell>
          <cell r="E612">
            <v>792030</v>
          </cell>
          <cell r="F612">
            <v>0</v>
          </cell>
          <cell r="G612" t="str">
            <v>Затраты по ШПЗ (неосновные)</v>
          </cell>
          <cell r="H612">
            <v>2030</v>
          </cell>
          <cell r="I612">
            <v>7920</v>
          </cell>
          <cell r="J612">
            <v>448.11</v>
          </cell>
          <cell r="K612">
            <v>1</v>
          </cell>
          <cell r="L612">
            <v>0</v>
          </cell>
          <cell r="M612">
            <v>0</v>
          </cell>
          <cell r="N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38</v>
          </cell>
          <cell r="V612">
            <v>0</v>
          </cell>
          <cell r="W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38</v>
          </cell>
          <cell r="AE612">
            <v>504400</v>
          </cell>
          <cell r="AF612">
            <v>0</v>
          </cell>
          <cell r="AI612">
            <v>2343</v>
          </cell>
          <cell r="AK612">
            <v>0</v>
          </cell>
          <cell r="AM612">
            <v>323</v>
          </cell>
          <cell r="AN612">
            <v>1</v>
          </cell>
          <cell r="AO612">
            <v>393216</v>
          </cell>
          <cell r="AQ612">
            <v>0</v>
          </cell>
          <cell r="AR612">
            <v>0</v>
          </cell>
          <cell r="AS612" t="str">
            <v>Ы</v>
          </cell>
          <cell r="AT612" t="str">
            <v>Ы</v>
          </cell>
          <cell r="AU612">
            <v>0</v>
          </cell>
          <cell r="AV612">
            <v>0</v>
          </cell>
          <cell r="AW612">
            <v>23</v>
          </cell>
          <cell r="AX612">
            <v>1</v>
          </cell>
          <cell r="AY612">
            <v>0</v>
          </cell>
          <cell r="AZ612">
            <v>0</v>
          </cell>
          <cell r="BA612">
            <v>0</v>
          </cell>
          <cell r="BB612">
            <v>0</v>
          </cell>
          <cell r="BC612">
            <v>38888</v>
          </cell>
        </row>
        <row r="613">
          <cell r="A613">
            <v>2006</v>
          </cell>
          <cell r="B613">
            <v>5</v>
          </cell>
          <cell r="C613">
            <v>172</v>
          </cell>
          <cell r="D613">
            <v>16</v>
          </cell>
          <cell r="E613">
            <v>792030</v>
          </cell>
          <cell r="F613">
            <v>0</v>
          </cell>
          <cell r="G613" t="str">
            <v>Затраты по ШПЗ (неосновные)</v>
          </cell>
          <cell r="H613">
            <v>2030</v>
          </cell>
          <cell r="I613">
            <v>7920</v>
          </cell>
          <cell r="J613">
            <v>1204.0999999999999</v>
          </cell>
          <cell r="K613">
            <v>1</v>
          </cell>
          <cell r="L613">
            <v>0</v>
          </cell>
          <cell r="M613">
            <v>0</v>
          </cell>
          <cell r="N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38</v>
          </cell>
          <cell r="V613">
            <v>0</v>
          </cell>
          <cell r="W613">
            <v>0</v>
          </cell>
          <cell r="AA613">
            <v>0</v>
          </cell>
          <cell r="AB613">
            <v>0</v>
          </cell>
          <cell r="AC613">
            <v>0</v>
          </cell>
          <cell r="AD613">
            <v>38</v>
          </cell>
          <cell r="AE613">
            <v>505100</v>
          </cell>
          <cell r="AF613">
            <v>0</v>
          </cell>
          <cell r="AI613">
            <v>2343</v>
          </cell>
          <cell r="AK613">
            <v>0</v>
          </cell>
          <cell r="AM613">
            <v>324</v>
          </cell>
          <cell r="AN613">
            <v>1</v>
          </cell>
          <cell r="AO613">
            <v>393216</v>
          </cell>
          <cell r="AQ613">
            <v>0</v>
          </cell>
          <cell r="AR613">
            <v>0</v>
          </cell>
          <cell r="AS613" t="str">
            <v>Ы</v>
          </cell>
          <cell r="AT613" t="str">
            <v>Ы</v>
          </cell>
          <cell r="AU613">
            <v>0</v>
          </cell>
          <cell r="AV613">
            <v>0</v>
          </cell>
          <cell r="AW613">
            <v>23</v>
          </cell>
          <cell r="AX613">
            <v>1</v>
          </cell>
          <cell r="AY613">
            <v>0</v>
          </cell>
          <cell r="AZ613">
            <v>0</v>
          </cell>
          <cell r="BA613">
            <v>0</v>
          </cell>
          <cell r="BB613">
            <v>0</v>
          </cell>
          <cell r="BC613">
            <v>38888</v>
          </cell>
        </row>
        <row r="614">
          <cell r="A614">
            <v>2006</v>
          </cell>
          <cell r="B614">
            <v>5</v>
          </cell>
          <cell r="C614">
            <v>173</v>
          </cell>
          <cell r="D614">
            <v>16</v>
          </cell>
          <cell r="E614">
            <v>792030</v>
          </cell>
          <cell r="F614">
            <v>0</v>
          </cell>
          <cell r="G614" t="str">
            <v>Затраты по ШПЗ (неосновные)</v>
          </cell>
          <cell r="H614">
            <v>2030</v>
          </cell>
          <cell r="I614">
            <v>7920</v>
          </cell>
          <cell r="J614">
            <v>94.85</v>
          </cell>
          <cell r="K614">
            <v>1</v>
          </cell>
          <cell r="L614">
            <v>0</v>
          </cell>
          <cell r="M614">
            <v>0</v>
          </cell>
          <cell r="N614">
            <v>0</v>
          </cell>
          <cell r="R614">
            <v>0</v>
          </cell>
          <cell r="S614">
            <v>0</v>
          </cell>
          <cell r="T614">
            <v>0</v>
          </cell>
          <cell r="U614">
            <v>38</v>
          </cell>
          <cell r="V614">
            <v>0</v>
          </cell>
          <cell r="W614">
            <v>0</v>
          </cell>
          <cell r="AA614">
            <v>0</v>
          </cell>
          <cell r="AB614">
            <v>0</v>
          </cell>
          <cell r="AC614">
            <v>0</v>
          </cell>
          <cell r="AD614">
            <v>38</v>
          </cell>
          <cell r="AE614">
            <v>505200</v>
          </cell>
          <cell r="AF614">
            <v>0</v>
          </cell>
          <cell r="AI614">
            <v>2343</v>
          </cell>
          <cell r="AK614">
            <v>0</v>
          </cell>
          <cell r="AM614">
            <v>325</v>
          </cell>
          <cell r="AN614">
            <v>1</v>
          </cell>
          <cell r="AO614">
            <v>393216</v>
          </cell>
          <cell r="AQ614">
            <v>0</v>
          </cell>
          <cell r="AR614">
            <v>0</v>
          </cell>
          <cell r="AS614" t="str">
            <v>Ы</v>
          </cell>
          <cell r="AT614" t="str">
            <v>Ы</v>
          </cell>
          <cell r="AU614">
            <v>0</v>
          </cell>
          <cell r="AV614">
            <v>0</v>
          </cell>
          <cell r="AW614">
            <v>23</v>
          </cell>
          <cell r="AX614">
            <v>1</v>
          </cell>
          <cell r="AY614">
            <v>0</v>
          </cell>
          <cell r="AZ614">
            <v>0</v>
          </cell>
          <cell r="BA614">
            <v>0</v>
          </cell>
          <cell r="BB614">
            <v>0</v>
          </cell>
          <cell r="BC614">
            <v>38888</v>
          </cell>
        </row>
        <row r="615">
          <cell r="A615">
            <v>2006</v>
          </cell>
          <cell r="B615">
            <v>5</v>
          </cell>
          <cell r="C615">
            <v>174</v>
          </cell>
          <cell r="D615">
            <v>16</v>
          </cell>
          <cell r="E615">
            <v>792030</v>
          </cell>
          <cell r="F615">
            <v>0</v>
          </cell>
          <cell r="G615" t="str">
            <v>Затраты по ШПЗ (неосновные)</v>
          </cell>
          <cell r="H615">
            <v>2030</v>
          </cell>
          <cell r="I615">
            <v>7920</v>
          </cell>
          <cell r="J615">
            <v>16.57</v>
          </cell>
          <cell r="K615">
            <v>1</v>
          </cell>
          <cell r="L615">
            <v>0</v>
          </cell>
          <cell r="M615">
            <v>0</v>
          </cell>
          <cell r="N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38</v>
          </cell>
          <cell r="V615">
            <v>0</v>
          </cell>
          <cell r="W615">
            <v>0</v>
          </cell>
          <cell r="AA615">
            <v>0</v>
          </cell>
          <cell r="AB615">
            <v>0</v>
          </cell>
          <cell r="AC615">
            <v>0</v>
          </cell>
          <cell r="AD615">
            <v>38</v>
          </cell>
          <cell r="AE615">
            <v>505300</v>
          </cell>
          <cell r="AF615">
            <v>0</v>
          </cell>
          <cell r="AI615">
            <v>2343</v>
          </cell>
          <cell r="AK615">
            <v>0</v>
          </cell>
          <cell r="AM615">
            <v>326</v>
          </cell>
          <cell r="AN615">
            <v>1</v>
          </cell>
          <cell r="AO615">
            <v>393216</v>
          </cell>
          <cell r="AQ615">
            <v>0</v>
          </cell>
          <cell r="AR615">
            <v>0</v>
          </cell>
          <cell r="AS615" t="str">
            <v>Ы</v>
          </cell>
          <cell r="AT615" t="str">
            <v>Ы</v>
          </cell>
          <cell r="AU615">
            <v>0</v>
          </cell>
          <cell r="AV615">
            <v>0</v>
          </cell>
          <cell r="AW615">
            <v>23</v>
          </cell>
          <cell r="AX615">
            <v>1</v>
          </cell>
          <cell r="AY615">
            <v>0</v>
          </cell>
          <cell r="AZ615">
            <v>0</v>
          </cell>
          <cell r="BA615">
            <v>0</v>
          </cell>
          <cell r="BB615">
            <v>0</v>
          </cell>
          <cell r="BC615">
            <v>38888</v>
          </cell>
        </row>
        <row r="616">
          <cell r="A616">
            <v>2006</v>
          </cell>
          <cell r="B616">
            <v>5</v>
          </cell>
          <cell r="C616">
            <v>175</v>
          </cell>
          <cell r="D616">
            <v>16</v>
          </cell>
          <cell r="E616">
            <v>792030</v>
          </cell>
          <cell r="F616">
            <v>0</v>
          </cell>
          <cell r="G616" t="str">
            <v>Затраты по ШПЗ (неосновные)</v>
          </cell>
          <cell r="H616">
            <v>2030</v>
          </cell>
          <cell r="I616">
            <v>7920</v>
          </cell>
          <cell r="J616">
            <v>988.56</v>
          </cell>
          <cell r="K616">
            <v>1</v>
          </cell>
          <cell r="L616">
            <v>0</v>
          </cell>
          <cell r="M616">
            <v>0</v>
          </cell>
          <cell r="N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38</v>
          </cell>
          <cell r="V616">
            <v>0</v>
          </cell>
          <cell r="W616">
            <v>0</v>
          </cell>
          <cell r="AA616">
            <v>0</v>
          </cell>
          <cell r="AB616">
            <v>0</v>
          </cell>
          <cell r="AC616">
            <v>0</v>
          </cell>
          <cell r="AD616">
            <v>38</v>
          </cell>
          <cell r="AE616">
            <v>506100</v>
          </cell>
          <cell r="AF616">
            <v>0</v>
          </cell>
          <cell r="AI616">
            <v>2343</v>
          </cell>
          <cell r="AK616">
            <v>0</v>
          </cell>
          <cell r="AM616">
            <v>327</v>
          </cell>
          <cell r="AN616">
            <v>1</v>
          </cell>
          <cell r="AO616">
            <v>393216</v>
          </cell>
          <cell r="AQ616">
            <v>0</v>
          </cell>
          <cell r="AR616">
            <v>0</v>
          </cell>
          <cell r="AS616" t="str">
            <v>Ы</v>
          </cell>
          <cell r="AT616" t="str">
            <v>Ы</v>
          </cell>
          <cell r="AU616">
            <v>0</v>
          </cell>
          <cell r="AV616">
            <v>0</v>
          </cell>
          <cell r="AW616">
            <v>23</v>
          </cell>
          <cell r="AX616">
            <v>1</v>
          </cell>
          <cell r="AY616">
            <v>0</v>
          </cell>
          <cell r="AZ616">
            <v>0</v>
          </cell>
          <cell r="BA616">
            <v>0</v>
          </cell>
          <cell r="BB616">
            <v>0</v>
          </cell>
          <cell r="BC616">
            <v>38888</v>
          </cell>
        </row>
        <row r="617">
          <cell r="A617">
            <v>2006</v>
          </cell>
          <cell r="B617">
            <v>5</v>
          </cell>
          <cell r="C617">
            <v>176</v>
          </cell>
          <cell r="D617">
            <v>16</v>
          </cell>
          <cell r="E617">
            <v>792030</v>
          </cell>
          <cell r="F617">
            <v>0</v>
          </cell>
          <cell r="G617" t="str">
            <v>Затраты по ШПЗ (неосновные)</v>
          </cell>
          <cell r="H617">
            <v>2030</v>
          </cell>
          <cell r="I617">
            <v>7920</v>
          </cell>
          <cell r="J617">
            <v>82.38</v>
          </cell>
          <cell r="K617">
            <v>1</v>
          </cell>
          <cell r="L617">
            <v>0</v>
          </cell>
          <cell r="M617">
            <v>0</v>
          </cell>
          <cell r="N617">
            <v>0</v>
          </cell>
          <cell r="R617">
            <v>0</v>
          </cell>
          <cell r="S617">
            <v>0</v>
          </cell>
          <cell r="T617">
            <v>0</v>
          </cell>
          <cell r="U617">
            <v>38</v>
          </cell>
          <cell r="V617">
            <v>0</v>
          </cell>
          <cell r="W617">
            <v>0</v>
          </cell>
          <cell r="AA617">
            <v>0</v>
          </cell>
          <cell r="AB617">
            <v>0</v>
          </cell>
          <cell r="AC617">
            <v>0</v>
          </cell>
          <cell r="AD617">
            <v>38</v>
          </cell>
          <cell r="AE617">
            <v>506300</v>
          </cell>
          <cell r="AF617">
            <v>0</v>
          </cell>
          <cell r="AI617">
            <v>2343</v>
          </cell>
          <cell r="AK617">
            <v>0</v>
          </cell>
          <cell r="AM617">
            <v>328</v>
          </cell>
          <cell r="AN617">
            <v>1</v>
          </cell>
          <cell r="AO617">
            <v>393216</v>
          </cell>
          <cell r="AQ617">
            <v>0</v>
          </cell>
          <cell r="AR617">
            <v>0</v>
          </cell>
          <cell r="AS617" t="str">
            <v>Ы</v>
          </cell>
          <cell r="AT617" t="str">
            <v>Ы</v>
          </cell>
          <cell r="AU617">
            <v>0</v>
          </cell>
          <cell r="AV617">
            <v>0</v>
          </cell>
          <cell r="AW617">
            <v>23</v>
          </cell>
          <cell r="AX617">
            <v>1</v>
          </cell>
          <cell r="AY617">
            <v>0</v>
          </cell>
          <cell r="AZ617">
            <v>0</v>
          </cell>
          <cell r="BA617">
            <v>0</v>
          </cell>
          <cell r="BB617">
            <v>0</v>
          </cell>
          <cell r="BC617">
            <v>38888</v>
          </cell>
        </row>
        <row r="618">
          <cell r="A618">
            <v>2006</v>
          </cell>
          <cell r="B618">
            <v>5</v>
          </cell>
          <cell r="C618">
            <v>177</v>
          </cell>
          <cell r="D618">
            <v>16</v>
          </cell>
          <cell r="E618">
            <v>792030</v>
          </cell>
          <cell r="F618">
            <v>0</v>
          </cell>
          <cell r="G618" t="str">
            <v>Затраты по ШПЗ (неосновные)</v>
          </cell>
          <cell r="H618">
            <v>2030</v>
          </cell>
          <cell r="I618">
            <v>7920</v>
          </cell>
          <cell r="J618">
            <v>9.5399999999999991</v>
          </cell>
          <cell r="K618">
            <v>1</v>
          </cell>
          <cell r="L618">
            <v>0</v>
          </cell>
          <cell r="M618">
            <v>0</v>
          </cell>
          <cell r="N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38</v>
          </cell>
          <cell r="V618">
            <v>0</v>
          </cell>
          <cell r="W618">
            <v>0</v>
          </cell>
          <cell r="AA618">
            <v>0</v>
          </cell>
          <cell r="AB618">
            <v>0</v>
          </cell>
          <cell r="AC618">
            <v>0</v>
          </cell>
          <cell r="AD618">
            <v>38</v>
          </cell>
          <cell r="AE618">
            <v>508700</v>
          </cell>
          <cell r="AF618">
            <v>0</v>
          </cell>
          <cell r="AI618">
            <v>2343</v>
          </cell>
          <cell r="AK618">
            <v>0</v>
          </cell>
          <cell r="AM618">
            <v>329</v>
          </cell>
          <cell r="AN618">
            <v>1</v>
          </cell>
          <cell r="AO618">
            <v>393216</v>
          </cell>
          <cell r="AQ618">
            <v>0</v>
          </cell>
          <cell r="AR618">
            <v>0</v>
          </cell>
          <cell r="AS618" t="str">
            <v>Ы</v>
          </cell>
          <cell r="AT618" t="str">
            <v>Ы</v>
          </cell>
          <cell r="AU618">
            <v>0</v>
          </cell>
          <cell r="AV618">
            <v>0</v>
          </cell>
          <cell r="AW618">
            <v>23</v>
          </cell>
          <cell r="AX618">
            <v>1</v>
          </cell>
          <cell r="AY618">
            <v>0</v>
          </cell>
          <cell r="AZ618">
            <v>0</v>
          </cell>
          <cell r="BA618">
            <v>0</v>
          </cell>
          <cell r="BB618">
            <v>0</v>
          </cell>
          <cell r="BC618">
            <v>38888</v>
          </cell>
        </row>
        <row r="619">
          <cell r="A619">
            <v>2006</v>
          </cell>
          <cell r="B619">
            <v>5</v>
          </cell>
          <cell r="C619">
            <v>178</v>
          </cell>
          <cell r="D619">
            <v>16</v>
          </cell>
          <cell r="E619">
            <v>792030</v>
          </cell>
          <cell r="F619">
            <v>0</v>
          </cell>
          <cell r="G619" t="str">
            <v>Затраты по ШПЗ (неосновные)</v>
          </cell>
          <cell r="H619">
            <v>2030</v>
          </cell>
          <cell r="I619">
            <v>7920</v>
          </cell>
          <cell r="J619">
            <v>4555.8500000000004</v>
          </cell>
          <cell r="K619">
            <v>1</v>
          </cell>
          <cell r="L619">
            <v>0</v>
          </cell>
          <cell r="M619">
            <v>0</v>
          </cell>
          <cell r="N619">
            <v>0</v>
          </cell>
          <cell r="R619">
            <v>0</v>
          </cell>
          <cell r="S619">
            <v>0</v>
          </cell>
          <cell r="T619">
            <v>0</v>
          </cell>
          <cell r="U619">
            <v>38</v>
          </cell>
          <cell r="V619">
            <v>0</v>
          </cell>
          <cell r="W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38</v>
          </cell>
          <cell r="AE619">
            <v>510100</v>
          </cell>
          <cell r="AF619">
            <v>0</v>
          </cell>
          <cell r="AI619">
            <v>2343</v>
          </cell>
          <cell r="AK619">
            <v>0</v>
          </cell>
          <cell r="AM619">
            <v>330</v>
          </cell>
          <cell r="AN619">
            <v>1</v>
          </cell>
          <cell r="AO619">
            <v>393216</v>
          </cell>
          <cell r="AQ619">
            <v>0</v>
          </cell>
          <cell r="AR619">
            <v>0</v>
          </cell>
          <cell r="AS619" t="str">
            <v>Ы</v>
          </cell>
          <cell r="AT619" t="str">
            <v>Ы</v>
          </cell>
          <cell r="AU619">
            <v>0</v>
          </cell>
          <cell r="AV619">
            <v>0</v>
          </cell>
          <cell r="AW619">
            <v>23</v>
          </cell>
          <cell r="AX619">
            <v>1</v>
          </cell>
          <cell r="AY619">
            <v>0</v>
          </cell>
          <cell r="AZ619">
            <v>0</v>
          </cell>
          <cell r="BA619">
            <v>0</v>
          </cell>
          <cell r="BB619">
            <v>0</v>
          </cell>
          <cell r="BC619">
            <v>38888</v>
          </cell>
        </row>
        <row r="620">
          <cell r="A620">
            <v>2006</v>
          </cell>
          <cell r="B620">
            <v>5</v>
          </cell>
          <cell r="C620">
            <v>179</v>
          </cell>
          <cell r="D620">
            <v>16</v>
          </cell>
          <cell r="E620">
            <v>792030</v>
          </cell>
          <cell r="F620">
            <v>0</v>
          </cell>
          <cell r="G620" t="str">
            <v>Затраты по ШПЗ (неосновные)</v>
          </cell>
          <cell r="H620">
            <v>2030</v>
          </cell>
          <cell r="I620">
            <v>7920</v>
          </cell>
          <cell r="J620">
            <v>16.82</v>
          </cell>
          <cell r="K620">
            <v>1</v>
          </cell>
          <cell r="L620">
            <v>0</v>
          </cell>
          <cell r="M620">
            <v>0</v>
          </cell>
          <cell r="N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38</v>
          </cell>
          <cell r="V620">
            <v>0</v>
          </cell>
          <cell r="W620">
            <v>0</v>
          </cell>
          <cell r="AA620">
            <v>0</v>
          </cell>
          <cell r="AB620">
            <v>0</v>
          </cell>
          <cell r="AC620">
            <v>0</v>
          </cell>
          <cell r="AD620">
            <v>38</v>
          </cell>
          <cell r="AE620">
            <v>510200</v>
          </cell>
          <cell r="AF620">
            <v>0</v>
          </cell>
          <cell r="AI620">
            <v>2343</v>
          </cell>
          <cell r="AK620">
            <v>0</v>
          </cell>
          <cell r="AM620">
            <v>331</v>
          </cell>
          <cell r="AN620">
            <v>1</v>
          </cell>
          <cell r="AO620">
            <v>393216</v>
          </cell>
          <cell r="AQ620">
            <v>0</v>
          </cell>
          <cell r="AR620">
            <v>0</v>
          </cell>
          <cell r="AS620" t="str">
            <v>Ы</v>
          </cell>
          <cell r="AT620" t="str">
            <v>Ы</v>
          </cell>
          <cell r="AU620">
            <v>0</v>
          </cell>
          <cell r="AV620">
            <v>0</v>
          </cell>
          <cell r="AW620">
            <v>23</v>
          </cell>
          <cell r="AX620">
            <v>1</v>
          </cell>
          <cell r="AY620">
            <v>0</v>
          </cell>
          <cell r="AZ620">
            <v>0</v>
          </cell>
          <cell r="BA620">
            <v>0</v>
          </cell>
          <cell r="BB620">
            <v>0</v>
          </cell>
          <cell r="BC620">
            <v>38888</v>
          </cell>
        </row>
        <row r="621">
          <cell r="A621">
            <v>2006</v>
          </cell>
          <cell r="B621">
            <v>5</v>
          </cell>
          <cell r="C621">
            <v>180</v>
          </cell>
          <cell r="D621">
            <v>16</v>
          </cell>
          <cell r="E621">
            <v>792030</v>
          </cell>
          <cell r="F621">
            <v>0</v>
          </cell>
          <cell r="G621" t="str">
            <v>Затраты по ШПЗ (неосновные)</v>
          </cell>
          <cell r="H621">
            <v>2030</v>
          </cell>
          <cell r="I621">
            <v>7920</v>
          </cell>
          <cell r="J621">
            <v>188.7</v>
          </cell>
          <cell r="K621">
            <v>1</v>
          </cell>
          <cell r="L621">
            <v>0</v>
          </cell>
          <cell r="M621">
            <v>0</v>
          </cell>
          <cell r="N621">
            <v>0</v>
          </cell>
          <cell r="R621">
            <v>0</v>
          </cell>
          <cell r="S621">
            <v>0</v>
          </cell>
          <cell r="T621">
            <v>0</v>
          </cell>
          <cell r="U621">
            <v>38</v>
          </cell>
          <cell r="V621">
            <v>0</v>
          </cell>
          <cell r="W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38</v>
          </cell>
          <cell r="AE621">
            <v>510300</v>
          </cell>
          <cell r="AF621">
            <v>0</v>
          </cell>
          <cell r="AI621">
            <v>2343</v>
          </cell>
          <cell r="AK621">
            <v>0</v>
          </cell>
          <cell r="AM621">
            <v>332</v>
          </cell>
          <cell r="AN621">
            <v>1</v>
          </cell>
          <cell r="AO621">
            <v>393216</v>
          </cell>
          <cell r="AQ621">
            <v>0</v>
          </cell>
          <cell r="AR621">
            <v>0</v>
          </cell>
          <cell r="AS621" t="str">
            <v>Ы</v>
          </cell>
          <cell r="AT621" t="str">
            <v>Ы</v>
          </cell>
          <cell r="AU621">
            <v>0</v>
          </cell>
          <cell r="AV621">
            <v>0</v>
          </cell>
          <cell r="AW621">
            <v>23</v>
          </cell>
          <cell r="AX621">
            <v>1</v>
          </cell>
          <cell r="AY621">
            <v>0</v>
          </cell>
          <cell r="AZ621">
            <v>0</v>
          </cell>
          <cell r="BA621">
            <v>0</v>
          </cell>
          <cell r="BB621">
            <v>0</v>
          </cell>
          <cell r="BC621">
            <v>38888</v>
          </cell>
        </row>
        <row r="622">
          <cell r="A622">
            <v>2006</v>
          </cell>
          <cell r="B622">
            <v>5</v>
          </cell>
          <cell r="C622">
            <v>181</v>
          </cell>
          <cell r="D622">
            <v>16</v>
          </cell>
          <cell r="E622">
            <v>792030</v>
          </cell>
          <cell r="F622">
            <v>0</v>
          </cell>
          <cell r="G622" t="str">
            <v>Затраты по ШПЗ (неосновные)</v>
          </cell>
          <cell r="H622">
            <v>2030</v>
          </cell>
          <cell r="I622">
            <v>7920</v>
          </cell>
          <cell r="J622">
            <v>250.94</v>
          </cell>
          <cell r="K622">
            <v>1</v>
          </cell>
          <cell r="L622">
            <v>0</v>
          </cell>
          <cell r="M622">
            <v>0</v>
          </cell>
          <cell r="N622">
            <v>0</v>
          </cell>
          <cell r="R622">
            <v>0</v>
          </cell>
          <cell r="S622">
            <v>0</v>
          </cell>
          <cell r="T622">
            <v>0</v>
          </cell>
          <cell r="U622">
            <v>38</v>
          </cell>
          <cell r="V622">
            <v>0</v>
          </cell>
          <cell r="W622">
            <v>0</v>
          </cell>
          <cell r="AA622">
            <v>0</v>
          </cell>
          <cell r="AB622">
            <v>0</v>
          </cell>
          <cell r="AC622">
            <v>0</v>
          </cell>
          <cell r="AD622">
            <v>38</v>
          </cell>
          <cell r="AE622">
            <v>510400</v>
          </cell>
          <cell r="AF622">
            <v>0</v>
          </cell>
          <cell r="AI622">
            <v>2343</v>
          </cell>
          <cell r="AK622">
            <v>0</v>
          </cell>
          <cell r="AM622">
            <v>333</v>
          </cell>
          <cell r="AN622">
            <v>1</v>
          </cell>
          <cell r="AO622">
            <v>393216</v>
          </cell>
          <cell r="AQ622">
            <v>0</v>
          </cell>
          <cell r="AR622">
            <v>0</v>
          </cell>
          <cell r="AS622" t="str">
            <v>Ы</v>
          </cell>
          <cell r="AT622" t="str">
            <v>Ы</v>
          </cell>
          <cell r="AU622">
            <v>0</v>
          </cell>
          <cell r="AV622">
            <v>0</v>
          </cell>
          <cell r="AW622">
            <v>23</v>
          </cell>
          <cell r="AX622">
            <v>1</v>
          </cell>
          <cell r="AY622">
            <v>0</v>
          </cell>
          <cell r="AZ622">
            <v>0</v>
          </cell>
          <cell r="BA622">
            <v>0</v>
          </cell>
          <cell r="BB622">
            <v>0</v>
          </cell>
          <cell r="BC622">
            <v>38888</v>
          </cell>
        </row>
        <row r="623">
          <cell r="A623">
            <v>2006</v>
          </cell>
          <cell r="B623">
            <v>5</v>
          </cell>
          <cell r="C623">
            <v>182</v>
          </cell>
          <cell r="D623">
            <v>16</v>
          </cell>
          <cell r="E623">
            <v>792030</v>
          </cell>
          <cell r="F623">
            <v>0</v>
          </cell>
          <cell r="G623" t="str">
            <v>Затраты по ШПЗ (неосновные)</v>
          </cell>
          <cell r="H623">
            <v>2030</v>
          </cell>
          <cell r="I623">
            <v>7920</v>
          </cell>
          <cell r="J623">
            <v>3838.09</v>
          </cell>
          <cell r="K623">
            <v>1</v>
          </cell>
          <cell r="L623">
            <v>0</v>
          </cell>
          <cell r="M623">
            <v>0</v>
          </cell>
          <cell r="N623">
            <v>0</v>
          </cell>
          <cell r="R623">
            <v>0</v>
          </cell>
          <cell r="S623">
            <v>0</v>
          </cell>
          <cell r="T623">
            <v>0</v>
          </cell>
          <cell r="U623">
            <v>38</v>
          </cell>
          <cell r="V623">
            <v>0</v>
          </cell>
          <cell r="W623">
            <v>0</v>
          </cell>
          <cell r="AA623">
            <v>0</v>
          </cell>
          <cell r="AB623">
            <v>0</v>
          </cell>
          <cell r="AC623">
            <v>0</v>
          </cell>
          <cell r="AD623">
            <v>38</v>
          </cell>
          <cell r="AE623">
            <v>510600</v>
          </cell>
          <cell r="AF623">
            <v>0</v>
          </cell>
          <cell r="AI623">
            <v>2343</v>
          </cell>
          <cell r="AK623">
            <v>0</v>
          </cell>
          <cell r="AM623">
            <v>334</v>
          </cell>
          <cell r="AN623">
            <v>1</v>
          </cell>
          <cell r="AO623">
            <v>393216</v>
          </cell>
          <cell r="AQ623">
            <v>0</v>
          </cell>
          <cell r="AR623">
            <v>0</v>
          </cell>
          <cell r="AS623" t="str">
            <v>Ы</v>
          </cell>
          <cell r="AT623" t="str">
            <v>Ы</v>
          </cell>
          <cell r="AU623">
            <v>0</v>
          </cell>
          <cell r="AV623">
            <v>0</v>
          </cell>
          <cell r="AW623">
            <v>23</v>
          </cell>
          <cell r="AX623">
            <v>1</v>
          </cell>
          <cell r="AY623">
            <v>0</v>
          </cell>
          <cell r="AZ623">
            <v>0</v>
          </cell>
          <cell r="BA623">
            <v>0</v>
          </cell>
          <cell r="BB623">
            <v>0</v>
          </cell>
          <cell r="BC623">
            <v>38888</v>
          </cell>
        </row>
        <row r="624">
          <cell r="A624">
            <v>2006</v>
          </cell>
          <cell r="B624">
            <v>5</v>
          </cell>
          <cell r="C624">
            <v>183</v>
          </cell>
          <cell r="D624">
            <v>16</v>
          </cell>
          <cell r="E624">
            <v>792030</v>
          </cell>
          <cell r="F624">
            <v>0</v>
          </cell>
          <cell r="G624" t="str">
            <v>Затраты по ШПЗ (неосновные)</v>
          </cell>
          <cell r="H624">
            <v>2030</v>
          </cell>
          <cell r="I624">
            <v>7920</v>
          </cell>
          <cell r="J624">
            <v>1092.6199999999999</v>
          </cell>
          <cell r="K624">
            <v>1</v>
          </cell>
          <cell r="L624">
            <v>0</v>
          </cell>
          <cell r="M624">
            <v>0</v>
          </cell>
          <cell r="N624">
            <v>0</v>
          </cell>
          <cell r="R624">
            <v>0</v>
          </cell>
          <cell r="S624">
            <v>0</v>
          </cell>
          <cell r="T624">
            <v>0</v>
          </cell>
          <cell r="U624">
            <v>38</v>
          </cell>
          <cell r="V624">
            <v>0</v>
          </cell>
          <cell r="W624">
            <v>0</v>
          </cell>
          <cell r="AA624">
            <v>0</v>
          </cell>
          <cell r="AB624">
            <v>0</v>
          </cell>
          <cell r="AC624">
            <v>0</v>
          </cell>
          <cell r="AD624">
            <v>38</v>
          </cell>
          <cell r="AE624">
            <v>510900</v>
          </cell>
          <cell r="AF624">
            <v>0</v>
          </cell>
          <cell r="AI624">
            <v>2343</v>
          </cell>
          <cell r="AK624">
            <v>0</v>
          </cell>
          <cell r="AM624">
            <v>335</v>
          </cell>
          <cell r="AN624">
            <v>1</v>
          </cell>
          <cell r="AO624">
            <v>393216</v>
          </cell>
          <cell r="AQ624">
            <v>0</v>
          </cell>
          <cell r="AR624">
            <v>0</v>
          </cell>
          <cell r="AS624" t="str">
            <v>Ы</v>
          </cell>
          <cell r="AT624" t="str">
            <v>Ы</v>
          </cell>
          <cell r="AU624">
            <v>0</v>
          </cell>
          <cell r="AV624">
            <v>0</v>
          </cell>
          <cell r="AW624">
            <v>23</v>
          </cell>
          <cell r="AX624">
            <v>1</v>
          </cell>
          <cell r="AY624">
            <v>0</v>
          </cell>
          <cell r="AZ624">
            <v>0</v>
          </cell>
          <cell r="BA624">
            <v>0</v>
          </cell>
          <cell r="BB624">
            <v>0</v>
          </cell>
          <cell r="BC624">
            <v>38888</v>
          </cell>
        </row>
        <row r="625">
          <cell r="A625">
            <v>2006</v>
          </cell>
          <cell r="B625">
            <v>5</v>
          </cell>
          <cell r="C625">
            <v>184</v>
          </cell>
          <cell r="D625">
            <v>16</v>
          </cell>
          <cell r="E625">
            <v>792030</v>
          </cell>
          <cell r="F625">
            <v>0</v>
          </cell>
          <cell r="G625" t="str">
            <v>Затраты по ШПЗ (неосновные)</v>
          </cell>
          <cell r="H625">
            <v>2030</v>
          </cell>
          <cell r="I625">
            <v>7920</v>
          </cell>
          <cell r="J625">
            <v>215.15</v>
          </cell>
          <cell r="K625">
            <v>1</v>
          </cell>
          <cell r="L625">
            <v>0</v>
          </cell>
          <cell r="M625">
            <v>0</v>
          </cell>
          <cell r="N625">
            <v>0</v>
          </cell>
          <cell r="R625">
            <v>0</v>
          </cell>
          <cell r="S625">
            <v>0</v>
          </cell>
          <cell r="T625">
            <v>0</v>
          </cell>
          <cell r="U625">
            <v>38</v>
          </cell>
          <cell r="V625">
            <v>0</v>
          </cell>
          <cell r="W625">
            <v>0</v>
          </cell>
          <cell r="AA625">
            <v>0</v>
          </cell>
          <cell r="AB625">
            <v>0</v>
          </cell>
          <cell r="AC625">
            <v>0</v>
          </cell>
          <cell r="AD625">
            <v>38</v>
          </cell>
          <cell r="AE625">
            <v>513600</v>
          </cell>
          <cell r="AF625">
            <v>0</v>
          </cell>
          <cell r="AI625">
            <v>2343</v>
          </cell>
          <cell r="AK625">
            <v>0</v>
          </cell>
          <cell r="AM625">
            <v>336</v>
          </cell>
          <cell r="AN625">
            <v>1</v>
          </cell>
          <cell r="AO625">
            <v>393216</v>
          </cell>
          <cell r="AQ625">
            <v>0</v>
          </cell>
          <cell r="AR625">
            <v>0</v>
          </cell>
          <cell r="AS625" t="str">
            <v>Ы</v>
          </cell>
          <cell r="AT625" t="str">
            <v>Ы</v>
          </cell>
          <cell r="AU625">
            <v>0</v>
          </cell>
          <cell r="AV625">
            <v>0</v>
          </cell>
          <cell r="AW625">
            <v>23</v>
          </cell>
          <cell r="AX625">
            <v>1</v>
          </cell>
          <cell r="AY625">
            <v>0</v>
          </cell>
          <cell r="AZ625">
            <v>0</v>
          </cell>
          <cell r="BA625">
            <v>0</v>
          </cell>
          <cell r="BB625">
            <v>0</v>
          </cell>
          <cell r="BC625">
            <v>38888</v>
          </cell>
        </row>
        <row r="626">
          <cell r="A626">
            <v>2006</v>
          </cell>
          <cell r="B626">
            <v>5</v>
          </cell>
          <cell r="C626">
            <v>251</v>
          </cell>
          <cell r="D626">
            <v>16</v>
          </cell>
          <cell r="E626">
            <v>792030</v>
          </cell>
          <cell r="F626">
            <v>0</v>
          </cell>
          <cell r="G626" t="str">
            <v>Затраты по ШПЗ (неосновные)</v>
          </cell>
          <cell r="H626">
            <v>2030</v>
          </cell>
          <cell r="I626">
            <v>7920</v>
          </cell>
          <cell r="J626">
            <v>45.45</v>
          </cell>
          <cell r="K626">
            <v>1</v>
          </cell>
          <cell r="L626">
            <v>0</v>
          </cell>
          <cell r="M626">
            <v>0</v>
          </cell>
          <cell r="N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32</v>
          </cell>
          <cell r="V626">
            <v>0</v>
          </cell>
          <cell r="W626">
            <v>0</v>
          </cell>
          <cell r="AA626">
            <v>0</v>
          </cell>
          <cell r="AB626">
            <v>0</v>
          </cell>
          <cell r="AC626">
            <v>0</v>
          </cell>
          <cell r="AD626">
            <v>32</v>
          </cell>
          <cell r="AE626">
            <v>110000</v>
          </cell>
          <cell r="AF626">
            <v>0</v>
          </cell>
          <cell r="AI626">
            <v>2343</v>
          </cell>
          <cell r="AK626">
            <v>0</v>
          </cell>
          <cell r="AM626">
            <v>403</v>
          </cell>
          <cell r="AN626">
            <v>1</v>
          </cell>
          <cell r="AO626">
            <v>393216</v>
          </cell>
          <cell r="AQ626">
            <v>0</v>
          </cell>
          <cell r="AR626">
            <v>0</v>
          </cell>
          <cell r="AS626" t="str">
            <v>Ы</v>
          </cell>
          <cell r="AT626" t="str">
            <v>Ы</v>
          </cell>
          <cell r="AU626">
            <v>0</v>
          </cell>
          <cell r="AV626">
            <v>0</v>
          </cell>
          <cell r="AW626">
            <v>23</v>
          </cell>
          <cell r="AX626">
            <v>1</v>
          </cell>
          <cell r="AY626">
            <v>0</v>
          </cell>
          <cell r="AZ626">
            <v>0</v>
          </cell>
          <cell r="BA626">
            <v>0</v>
          </cell>
          <cell r="BB626">
            <v>0</v>
          </cell>
          <cell r="BC626">
            <v>38888</v>
          </cell>
        </row>
        <row r="627">
          <cell r="A627">
            <v>2006</v>
          </cell>
          <cell r="B627">
            <v>5</v>
          </cell>
          <cell r="C627">
            <v>252</v>
          </cell>
          <cell r="D627">
            <v>16</v>
          </cell>
          <cell r="E627">
            <v>792030</v>
          </cell>
          <cell r="F627">
            <v>0</v>
          </cell>
          <cell r="G627" t="str">
            <v>Затраты по ШПЗ (неосновные)</v>
          </cell>
          <cell r="H627">
            <v>2030</v>
          </cell>
          <cell r="I627">
            <v>7920</v>
          </cell>
          <cell r="J627">
            <v>1.59</v>
          </cell>
          <cell r="K627">
            <v>1</v>
          </cell>
          <cell r="L627">
            <v>0</v>
          </cell>
          <cell r="M627">
            <v>0</v>
          </cell>
          <cell r="N627">
            <v>0</v>
          </cell>
          <cell r="R627">
            <v>0</v>
          </cell>
          <cell r="S627">
            <v>0</v>
          </cell>
          <cell r="T627">
            <v>0</v>
          </cell>
          <cell r="U627">
            <v>32</v>
          </cell>
          <cell r="V627">
            <v>0</v>
          </cell>
          <cell r="W627">
            <v>0</v>
          </cell>
          <cell r="AA627">
            <v>0</v>
          </cell>
          <cell r="AB627">
            <v>0</v>
          </cell>
          <cell r="AC627">
            <v>0</v>
          </cell>
          <cell r="AD627">
            <v>32</v>
          </cell>
          <cell r="AE627">
            <v>114020</v>
          </cell>
          <cell r="AF627">
            <v>0</v>
          </cell>
          <cell r="AI627">
            <v>2343</v>
          </cell>
          <cell r="AK627">
            <v>0</v>
          </cell>
          <cell r="AM627">
            <v>404</v>
          </cell>
          <cell r="AN627">
            <v>1</v>
          </cell>
          <cell r="AO627">
            <v>393216</v>
          </cell>
          <cell r="AQ627">
            <v>0</v>
          </cell>
          <cell r="AR627">
            <v>0</v>
          </cell>
          <cell r="AS627" t="str">
            <v>Ы</v>
          </cell>
          <cell r="AT627" t="str">
            <v>Ы</v>
          </cell>
          <cell r="AU627">
            <v>0</v>
          </cell>
          <cell r="AV627">
            <v>0</v>
          </cell>
          <cell r="AW627">
            <v>23</v>
          </cell>
          <cell r="AX627">
            <v>1</v>
          </cell>
          <cell r="AY627">
            <v>0</v>
          </cell>
          <cell r="AZ627">
            <v>0</v>
          </cell>
          <cell r="BA627">
            <v>0</v>
          </cell>
          <cell r="BB627">
            <v>0</v>
          </cell>
          <cell r="BC627">
            <v>38888</v>
          </cell>
        </row>
        <row r="628">
          <cell r="A628">
            <v>2006</v>
          </cell>
          <cell r="B628">
            <v>5</v>
          </cell>
          <cell r="C628">
            <v>253</v>
          </cell>
          <cell r="D628">
            <v>16</v>
          </cell>
          <cell r="E628">
            <v>792030</v>
          </cell>
          <cell r="F628">
            <v>0</v>
          </cell>
          <cell r="G628" t="str">
            <v>Затраты по ШПЗ (неосновные)</v>
          </cell>
          <cell r="H628">
            <v>2030</v>
          </cell>
          <cell r="I628">
            <v>7920</v>
          </cell>
          <cell r="J628">
            <v>6.5</v>
          </cell>
          <cell r="K628">
            <v>1</v>
          </cell>
          <cell r="L628">
            <v>0</v>
          </cell>
          <cell r="M628">
            <v>0</v>
          </cell>
          <cell r="N628">
            <v>0</v>
          </cell>
          <cell r="R628">
            <v>0</v>
          </cell>
          <cell r="S628">
            <v>0</v>
          </cell>
          <cell r="T628">
            <v>0</v>
          </cell>
          <cell r="U628">
            <v>32</v>
          </cell>
          <cell r="V628">
            <v>0</v>
          </cell>
          <cell r="W628">
            <v>0</v>
          </cell>
          <cell r="AA628">
            <v>0</v>
          </cell>
          <cell r="AB628">
            <v>0</v>
          </cell>
          <cell r="AC628">
            <v>0</v>
          </cell>
          <cell r="AD628">
            <v>32</v>
          </cell>
          <cell r="AE628">
            <v>117000</v>
          </cell>
          <cell r="AF628">
            <v>0</v>
          </cell>
          <cell r="AI628">
            <v>2343</v>
          </cell>
          <cell r="AK628">
            <v>0</v>
          </cell>
          <cell r="AM628">
            <v>405</v>
          </cell>
          <cell r="AN628">
            <v>1</v>
          </cell>
          <cell r="AO628">
            <v>393216</v>
          </cell>
          <cell r="AQ628">
            <v>0</v>
          </cell>
          <cell r="AR628">
            <v>0</v>
          </cell>
          <cell r="AS628" t="str">
            <v>Ы</v>
          </cell>
          <cell r="AT628" t="str">
            <v>Ы</v>
          </cell>
          <cell r="AU628">
            <v>0</v>
          </cell>
          <cell r="AV628">
            <v>0</v>
          </cell>
          <cell r="AW628">
            <v>23</v>
          </cell>
          <cell r="AX628">
            <v>1</v>
          </cell>
          <cell r="AY628">
            <v>0</v>
          </cell>
          <cell r="AZ628">
            <v>0</v>
          </cell>
          <cell r="BA628">
            <v>0</v>
          </cell>
          <cell r="BB628">
            <v>0</v>
          </cell>
          <cell r="BC628">
            <v>38888</v>
          </cell>
        </row>
        <row r="629">
          <cell r="A629">
            <v>2006</v>
          </cell>
          <cell r="B629">
            <v>5</v>
          </cell>
          <cell r="C629">
            <v>254</v>
          </cell>
          <cell r="D629">
            <v>16</v>
          </cell>
          <cell r="E629">
            <v>792030</v>
          </cell>
          <cell r="F629">
            <v>0</v>
          </cell>
          <cell r="G629" t="str">
            <v>Затраты по ШПЗ (неосновные)</v>
          </cell>
          <cell r="H629">
            <v>2030</v>
          </cell>
          <cell r="I629">
            <v>7920</v>
          </cell>
          <cell r="J629">
            <v>3.38</v>
          </cell>
          <cell r="K629">
            <v>1</v>
          </cell>
          <cell r="L629">
            <v>0</v>
          </cell>
          <cell r="M629">
            <v>0</v>
          </cell>
          <cell r="N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32</v>
          </cell>
          <cell r="V629">
            <v>0</v>
          </cell>
          <cell r="W629">
            <v>0</v>
          </cell>
          <cell r="AA629">
            <v>0</v>
          </cell>
          <cell r="AB629">
            <v>0</v>
          </cell>
          <cell r="AC629">
            <v>0</v>
          </cell>
          <cell r="AD629">
            <v>32</v>
          </cell>
          <cell r="AE629">
            <v>130000</v>
          </cell>
          <cell r="AF629">
            <v>0</v>
          </cell>
          <cell r="AI629">
            <v>2343</v>
          </cell>
          <cell r="AK629">
            <v>0</v>
          </cell>
          <cell r="AM629">
            <v>406</v>
          </cell>
          <cell r="AN629">
            <v>1</v>
          </cell>
          <cell r="AO629">
            <v>393216</v>
          </cell>
          <cell r="AQ629">
            <v>0</v>
          </cell>
          <cell r="AR629">
            <v>0</v>
          </cell>
          <cell r="AS629" t="str">
            <v>Ы</v>
          </cell>
          <cell r="AT629" t="str">
            <v>Ы</v>
          </cell>
          <cell r="AU629">
            <v>0</v>
          </cell>
          <cell r="AV629">
            <v>0</v>
          </cell>
          <cell r="AW629">
            <v>23</v>
          </cell>
          <cell r="AX629">
            <v>1</v>
          </cell>
          <cell r="AY629">
            <v>0</v>
          </cell>
          <cell r="AZ629">
            <v>0</v>
          </cell>
          <cell r="BA629">
            <v>0</v>
          </cell>
          <cell r="BB629">
            <v>0</v>
          </cell>
          <cell r="BC629">
            <v>38888</v>
          </cell>
        </row>
        <row r="630">
          <cell r="A630">
            <v>2006</v>
          </cell>
          <cell r="B630">
            <v>5</v>
          </cell>
          <cell r="C630">
            <v>255</v>
          </cell>
          <cell r="D630">
            <v>16</v>
          </cell>
          <cell r="E630">
            <v>792030</v>
          </cell>
          <cell r="F630">
            <v>0</v>
          </cell>
          <cell r="G630" t="str">
            <v>Затраты по ШПЗ (неосновные)</v>
          </cell>
          <cell r="H630">
            <v>2030</v>
          </cell>
          <cell r="I630">
            <v>7920</v>
          </cell>
          <cell r="J630">
            <v>0.48</v>
          </cell>
          <cell r="K630">
            <v>1</v>
          </cell>
          <cell r="L630">
            <v>0</v>
          </cell>
          <cell r="M630">
            <v>0</v>
          </cell>
          <cell r="N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32</v>
          </cell>
          <cell r="V630">
            <v>0</v>
          </cell>
          <cell r="W630">
            <v>0</v>
          </cell>
          <cell r="AA630">
            <v>0</v>
          </cell>
          <cell r="AB630">
            <v>0</v>
          </cell>
          <cell r="AC630">
            <v>0</v>
          </cell>
          <cell r="AD630">
            <v>32</v>
          </cell>
          <cell r="AE630">
            <v>131000</v>
          </cell>
          <cell r="AF630">
            <v>0</v>
          </cell>
          <cell r="AI630">
            <v>2343</v>
          </cell>
          <cell r="AK630">
            <v>0</v>
          </cell>
          <cell r="AM630">
            <v>407</v>
          </cell>
          <cell r="AN630">
            <v>1</v>
          </cell>
          <cell r="AO630">
            <v>393216</v>
          </cell>
          <cell r="AQ630">
            <v>0</v>
          </cell>
          <cell r="AR630">
            <v>0</v>
          </cell>
          <cell r="AS630" t="str">
            <v>Ы</v>
          </cell>
          <cell r="AT630" t="str">
            <v>Ы</v>
          </cell>
          <cell r="AU630">
            <v>0</v>
          </cell>
          <cell r="AV630">
            <v>0</v>
          </cell>
          <cell r="AW630">
            <v>23</v>
          </cell>
          <cell r="AX630">
            <v>1</v>
          </cell>
          <cell r="AY630">
            <v>0</v>
          </cell>
          <cell r="AZ630">
            <v>0</v>
          </cell>
          <cell r="BA630">
            <v>0</v>
          </cell>
          <cell r="BB630">
            <v>0</v>
          </cell>
          <cell r="BC630">
            <v>38888</v>
          </cell>
        </row>
        <row r="631">
          <cell r="A631">
            <v>2006</v>
          </cell>
          <cell r="B631">
            <v>5</v>
          </cell>
          <cell r="C631">
            <v>256</v>
          </cell>
          <cell r="D631">
            <v>16</v>
          </cell>
          <cell r="E631">
            <v>792030</v>
          </cell>
          <cell r="F631">
            <v>0</v>
          </cell>
          <cell r="G631" t="str">
            <v>Затраты по ШПЗ (неосновные)</v>
          </cell>
          <cell r="H631">
            <v>2030</v>
          </cell>
          <cell r="I631">
            <v>7920</v>
          </cell>
          <cell r="J631">
            <v>0.95</v>
          </cell>
          <cell r="K631">
            <v>1</v>
          </cell>
          <cell r="L631">
            <v>0</v>
          </cell>
          <cell r="M631">
            <v>0</v>
          </cell>
          <cell r="N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32</v>
          </cell>
          <cell r="V631">
            <v>0</v>
          </cell>
          <cell r="W631">
            <v>0</v>
          </cell>
          <cell r="AA631">
            <v>0</v>
          </cell>
          <cell r="AB631">
            <v>0</v>
          </cell>
          <cell r="AC631">
            <v>0</v>
          </cell>
          <cell r="AD631">
            <v>32</v>
          </cell>
          <cell r="AE631">
            <v>132000</v>
          </cell>
          <cell r="AF631">
            <v>0</v>
          </cell>
          <cell r="AI631">
            <v>2343</v>
          </cell>
          <cell r="AK631">
            <v>0</v>
          </cell>
          <cell r="AM631">
            <v>408</v>
          </cell>
          <cell r="AN631">
            <v>1</v>
          </cell>
          <cell r="AO631">
            <v>393216</v>
          </cell>
          <cell r="AQ631">
            <v>0</v>
          </cell>
          <cell r="AR631">
            <v>0</v>
          </cell>
          <cell r="AS631" t="str">
            <v>Ы</v>
          </cell>
          <cell r="AT631" t="str">
            <v>Ы</v>
          </cell>
          <cell r="AU631">
            <v>0</v>
          </cell>
          <cell r="AV631">
            <v>0</v>
          </cell>
          <cell r="AW631">
            <v>23</v>
          </cell>
          <cell r="AX631">
            <v>1</v>
          </cell>
          <cell r="AY631">
            <v>0</v>
          </cell>
          <cell r="AZ631">
            <v>0</v>
          </cell>
          <cell r="BA631">
            <v>0</v>
          </cell>
          <cell r="BB631">
            <v>0</v>
          </cell>
          <cell r="BC631">
            <v>38888</v>
          </cell>
        </row>
        <row r="632">
          <cell r="A632">
            <v>2006</v>
          </cell>
          <cell r="B632">
            <v>5</v>
          </cell>
          <cell r="C632">
            <v>257</v>
          </cell>
          <cell r="D632">
            <v>16</v>
          </cell>
          <cell r="E632">
            <v>792030</v>
          </cell>
          <cell r="F632">
            <v>0</v>
          </cell>
          <cell r="G632" t="str">
            <v>Затраты по ШПЗ (неосновные)</v>
          </cell>
          <cell r="H632">
            <v>2030</v>
          </cell>
          <cell r="I632">
            <v>7920</v>
          </cell>
          <cell r="J632">
            <v>10.78</v>
          </cell>
          <cell r="K632">
            <v>1</v>
          </cell>
          <cell r="L632">
            <v>0</v>
          </cell>
          <cell r="M632">
            <v>0</v>
          </cell>
          <cell r="N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32</v>
          </cell>
          <cell r="V632">
            <v>0</v>
          </cell>
          <cell r="W632">
            <v>0</v>
          </cell>
          <cell r="AA632">
            <v>0</v>
          </cell>
          <cell r="AB632">
            <v>0</v>
          </cell>
          <cell r="AC632">
            <v>0</v>
          </cell>
          <cell r="AD632">
            <v>32</v>
          </cell>
          <cell r="AE632">
            <v>133200</v>
          </cell>
          <cell r="AF632">
            <v>0</v>
          </cell>
          <cell r="AI632">
            <v>2343</v>
          </cell>
          <cell r="AK632">
            <v>0</v>
          </cell>
          <cell r="AM632">
            <v>409</v>
          </cell>
          <cell r="AN632">
            <v>1</v>
          </cell>
          <cell r="AO632">
            <v>393216</v>
          </cell>
          <cell r="AQ632">
            <v>0</v>
          </cell>
          <cell r="AR632">
            <v>0</v>
          </cell>
          <cell r="AS632" t="str">
            <v>Ы</v>
          </cell>
          <cell r="AT632" t="str">
            <v>Ы</v>
          </cell>
          <cell r="AU632">
            <v>0</v>
          </cell>
          <cell r="AV632">
            <v>0</v>
          </cell>
          <cell r="AW632">
            <v>23</v>
          </cell>
          <cell r="AX632">
            <v>1</v>
          </cell>
          <cell r="AY632">
            <v>0</v>
          </cell>
          <cell r="AZ632">
            <v>0</v>
          </cell>
          <cell r="BA632">
            <v>0</v>
          </cell>
          <cell r="BB632">
            <v>0</v>
          </cell>
          <cell r="BC632">
            <v>38888</v>
          </cell>
        </row>
        <row r="633">
          <cell r="A633">
            <v>2006</v>
          </cell>
          <cell r="B633">
            <v>5</v>
          </cell>
          <cell r="C633">
            <v>258</v>
          </cell>
          <cell r="D633">
            <v>16</v>
          </cell>
          <cell r="E633">
            <v>792030</v>
          </cell>
          <cell r="F633">
            <v>0</v>
          </cell>
          <cell r="G633" t="str">
            <v>Затраты по ШПЗ (неосновные)</v>
          </cell>
          <cell r="H633">
            <v>2030</v>
          </cell>
          <cell r="I633">
            <v>7920</v>
          </cell>
          <cell r="J633">
            <v>4.93</v>
          </cell>
          <cell r="K633">
            <v>1</v>
          </cell>
          <cell r="L633">
            <v>0</v>
          </cell>
          <cell r="M633">
            <v>0</v>
          </cell>
          <cell r="N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32</v>
          </cell>
          <cell r="V633">
            <v>0</v>
          </cell>
          <cell r="W633">
            <v>0</v>
          </cell>
          <cell r="AA633">
            <v>0</v>
          </cell>
          <cell r="AB633">
            <v>0</v>
          </cell>
          <cell r="AC633">
            <v>0</v>
          </cell>
          <cell r="AD633">
            <v>32</v>
          </cell>
          <cell r="AE633">
            <v>135000</v>
          </cell>
          <cell r="AF633">
            <v>0</v>
          </cell>
          <cell r="AI633">
            <v>2343</v>
          </cell>
          <cell r="AK633">
            <v>0</v>
          </cell>
          <cell r="AM633">
            <v>410</v>
          </cell>
          <cell r="AN633">
            <v>1</v>
          </cell>
          <cell r="AO633">
            <v>393216</v>
          </cell>
          <cell r="AQ633">
            <v>0</v>
          </cell>
          <cell r="AR633">
            <v>0</v>
          </cell>
          <cell r="AS633" t="str">
            <v>Ы</v>
          </cell>
          <cell r="AT633" t="str">
            <v>Ы</v>
          </cell>
          <cell r="AU633">
            <v>0</v>
          </cell>
          <cell r="AV633">
            <v>0</v>
          </cell>
          <cell r="AW633">
            <v>23</v>
          </cell>
          <cell r="AX633">
            <v>1</v>
          </cell>
          <cell r="AY633">
            <v>0</v>
          </cell>
          <cell r="AZ633">
            <v>0</v>
          </cell>
          <cell r="BA633">
            <v>0</v>
          </cell>
          <cell r="BB633">
            <v>0</v>
          </cell>
          <cell r="BC633">
            <v>38888</v>
          </cell>
        </row>
        <row r="634">
          <cell r="A634">
            <v>2006</v>
          </cell>
          <cell r="B634">
            <v>5</v>
          </cell>
          <cell r="C634">
            <v>259</v>
          </cell>
          <cell r="D634">
            <v>16</v>
          </cell>
          <cell r="E634">
            <v>792030</v>
          </cell>
          <cell r="F634">
            <v>0</v>
          </cell>
          <cell r="G634" t="str">
            <v>Затраты по ШПЗ (неосновные)</v>
          </cell>
          <cell r="H634">
            <v>2030</v>
          </cell>
          <cell r="I634">
            <v>7920</v>
          </cell>
          <cell r="J634">
            <v>44267.83</v>
          </cell>
          <cell r="K634">
            <v>1</v>
          </cell>
          <cell r="L634">
            <v>0</v>
          </cell>
          <cell r="M634">
            <v>0</v>
          </cell>
          <cell r="N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32</v>
          </cell>
          <cell r="V634">
            <v>0</v>
          </cell>
          <cell r="W634">
            <v>0</v>
          </cell>
          <cell r="AA634">
            <v>0</v>
          </cell>
          <cell r="AB634">
            <v>0</v>
          </cell>
          <cell r="AC634">
            <v>0</v>
          </cell>
          <cell r="AD634">
            <v>32</v>
          </cell>
          <cell r="AE634">
            <v>143000</v>
          </cell>
          <cell r="AF634">
            <v>0</v>
          </cell>
          <cell r="AI634">
            <v>2343</v>
          </cell>
          <cell r="AK634">
            <v>0</v>
          </cell>
          <cell r="AM634">
            <v>411</v>
          </cell>
          <cell r="AN634">
            <v>1</v>
          </cell>
          <cell r="AO634">
            <v>393216</v>
          </cell>
          <cell r="AQ634">
            <v>0</v>
          </cell>
          <cell r="AR634">
            <v>0</v>
          </cell>
          <cell r="AS634" t="str">
            <v>Ы</v>
          </cell>
          <cell r="AT634" t="str">
            <v>Ы</v>
          </cell>
          <cell r="AU634">
            <v>0</v>
          </cell>
          <cell r="AV634">
            <v>0</v>
          </cell>
          <cell r="AW634">
            <v>23</v>
          </cell>
          <cell r="AX634">
            <v>1</v>
          </cell>
          <cell r="AY634">
            <v>0</v>
          </cell>
          <cell r="AZ634">
            <v>0</v>
          </cell>
          <cell r="BA634">
            <v>0</v>
          </cell>
          <cell r="BB634">
            <v>0</v>
          </cell>
          <cell r="BC634">
            <v>38888</v>
          </cell>
        </row>
        <row r="635">
          <cell r="A635">
            <v>2006</v>
          </cell>
          <cell r="B635">
            <v>5</v>
          </cell>
          <cell r="C635">
            <v>260</v>
          </cell>
          <cell r="D635">
            <v>16</v>
          </cell>
          <cell r="E635">
            <v>792030</v>
          </cell>
          <cell r="F635">
            <v>0</v>
          </cell>
          <cell r="G635" t="str">
            <v>Затраты по ШПЗ (неосновные)</v>
          </cell>
          <cell r="H635">
            <v>2030</v>
          </cell>
          <cell r="I635">
            <v>7920</v>
          </cell>
          <cell r="J635">
            <v>133.16999999999999</v>
          </cell>
          <cell r="K635">
            <v>1</v>
          </cell>
          <cell r="L635">
            <v>0</v>
          </cell>
          <cell r="M635">
            <v>0</v>
          </cell>
          <cell r="N635">
            <v>0</v>
          </cell>
          <cell r="R635">
            <v>0</v>
          </cell>
          <cell r="S635">
            <v>0</v>
          </cell>
          <cell r="T635">
            <v>0</v>
          </cell>
          <cell r="U635">
            <v>32</v>
          </cell>
          <cell r="V635">
            <v>0</v>
          </cell>
          <cell r="W635">
            <v>0</v>
          </cell>
          <cell r="AA635">
            <v>0</v>
          </cell>
          <cell r="AB635">
            <v>0</v>
          </cell>
          <cell r="AC635">
            <v>0</v>
          </cell>
          <cell r="AD635">
            <v>32</v>
          </cell>
          <cell r="AE635">
            <v>151000</v>
          </cell>
          <cell r="AF635">
            <v>0</v>
          </cell>
          <cell r="AI635">
            <v>2343</v>
          </cell>
          <cell r="AK635">
            <v>0</v>
          </cell>
          <cell r="AM635">
            <v>412</v>
          </cell>
          <cell r="AN635">
            <v>1</v>
          </cell>
          <cell r="AO635">
            <v>393216</v>
          </cell>
          <cell r="AQ635">
            <v>0</v>
          </cell>
          <cell r="AR635">
            <v>0</v>
          </cell>
          <cell r="AS635" t="str">
            <v>Ы</v>
          </cell>
          <cell r="AT635" t="str">
            <v>Ы</v>
          </cell>
          <cell r="AU635">
            <v>0</v>
          </cell>
          <cell r="AV635">
            <v>0</v>
          </cell>
          <cell r="AW635">
            <v>23</v>
          </cell>
          <cell r="AX635">
            <v>1</v>
          </cell>
          <cell r="AY635">
            <v>0</v>
          </cell>
          <cell r="AZ635">
            <v>0</v>
          </cell>
          <cell r="BA635">
            <v>0</v>
          </cell>
          <cell r="BB635">
            <v>0</v>
          </cell>
          <cell r="BC635">
            <v>38888</v>
          </cell>
        </row>
        <row r="636">
          <cell r="A636">
            <v>2006</v>
          </cell>
          <cell r="B636">
            <v>5</v>
          </cell>
          <cell r="C636">
            <v>261</v>
          </cell>
          <cell r="D636">
            <v>16</v>
          </cell>
          <cell r="E636">
            <v>792030</v>
          </cell>
          <cell r="F636">
            <v>0</v>
          </cell>
          <cell r="G636" t="str">
            <v>Затраты по ШПЗ (неосновные)</v>
          </cell>
          <cell r="H636">
            <v>2030</v>
          </cell>
          <cell r="I636">
            <v>7920</v>
          </cell>
          <cell r="J636">
            <v>12.25</v>
          </cell>
          <cell r="K636">
            <v>1</v>
          </cell>
          <cell r="L636">
            <v>0</v>
          </cell>
          <cell r="M636">
            <v>0</v>
          </cell>
          <cell r="N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32</v>
          </cell>
          <cell r="V636">
            <v>0</v>
          </cell>
          <cell r="W636">
            <v>0</v>
          </cell>
          <cell r="AA636">
            <v>0</v>
          </cell>
          <cell r="AB636">
            <v>0</v>
          </cell>
          <cell r="AC636">
            <v>0</v>
          </cell>
          <cell r="AD636">
            <v>32</v>
          </cell>
          <cell r="AE636">
            <v>152000</v>
          </cell>
          <cell r="AF636">
            <v>0</v>
          </cell>
          <cell r="AI636">
            <v>2343</v>
          </cell>
          <cell r="AK636">
            <v>0</v>
          </cell>
          <cell r="AM636">
            <v>413</v>
          </cell>
          <cell r="AN636">
            <v>1</v>
          </cell>
          <cell r="AO636">
            <v>393216</v>
          </cell>
          <cell r="AQ636">
            <v>0</v>
          </cell>
          <cell r="AR636">
            <v>0</v>
          </cell>
          <cell r="AS636" t="str">
            <v>Ы</v>
          </cell>
          <cell r="AT636" t="str">
            <v>Ы</v>
          </cell>
          <cell r="AU636">
            <v>0</v>
          </cell>
          <cell r="AV636">
            <v>0</v>
          </cell>
          <cell r="AW636">
            <v>23</v>
          </cell>
          <cell r="AX636">
            <v>1</v>
          </cell>
          <cell r="AY636">
            <v>0</v>
          </cell>
          <cell r="AZ636">
            <v>0</v>
          </cell>
          <cell r="BA636">
            <v>0</v>
          </cell>
          <cell r="BB636">
            <v>0</v>
          </cell>
          <cell r="BC636">
            <v>38888</v>
          </cell>
        </row>
        <row r="637">
          <cell r="A637">
            <v>2006</v>
          </cell>
          <cell r="B637">
            <v>5</v>
          </cell>
          <cell r="C637">
            <v>262</v>
          </cell>
          <cell r="D637">
            <v>16</v>
          </cell>
          <cell r="E637">
            <v>792030</v>
          </cell>
          <cell r="F637">
            <v>0</v>
          </cell>
          <cell r="G637" t="str">
            <v>Затраты по ШПЗ (неосновные)</v>
          </cell>
          <cell r="H637">
            <v>2030</v>
          </cell>
          <cell r="I637">
            <v>7920</v>
          </cell>
          <cell r="J637">
            <v>968.73</v>
          </cell>
          <cell r="K637">
            <v>1</v>
          </cell>
          <cell r="L637">
            <v>0</v>
          </cell>
          <cell r="M637">
            <v>0</v>
          </cell>
          <cell r="N637">
            <v>0</v>
          </cell>
          <cell r="R637">
            <v>0</v>
          </cell>
          <cell r="S637">
            <v>0</v>
          </cell>
          <cell r="T637">
            <v>0</v>
          </cell>
          <cell r="U637">
            <v>32</v>
          </cell>
          <cell r="V637">
            <v>0</v>
          </cell>
          <cell r="W637">
            <v>0</v>
          </cell>
          <cell r="AA637">
            <v>0</v>
          </cell>
          <cell r="AB637">
            <v>0</v>
          </cell>
          <cell r="AC637">
            <v>0</v>
          </cell>
          <cell r="AD637">
            <v>32</v>
          </cell>
          <cell r="AE637">
            <v>220000</v>
          </cell>
          <cell r="AF637">
            <v>0</v>
          </cell>
          <cell r="AI637">
            <v>2343</v>
          </cell>
          <cell r="AK637">
            <v>0</v>
          </cell>
          <cell r="AM637">
            <v>414</v>
          </cell>
          <cell r="AN637">
            <v>1</v>
          </cell>
          <cell r="AO637">
            <v>393216</v>
          </cell>
          <cell r="AQ637">
            <v>0</v>
          </cell>
          <cell r="AR637">
            <v>0</v>
          </cell>
          <cell r="AS637" t="str">
            <v>Ы</v>
          </cell>
          <cell r="AT637" t="str">
            <v>Ы</v>
          </cell>
          <cell r="AU637">
            <v>0</v>
          </cell>
          <cell r="AV637">
            <v>0</v>
          </cell>
          <cell r="AW637">
            <v>23</v>
          </cell>
          <cell r="AX637">
            <v>1</v>
          </cell>
          <cell r="AY637">
            <v>0</v>
          </cell>
          <cell r="AZ637">
            <v>0</v>
          </cell>
          <cell r="BA637">
            <v>0</v>
          </cell>
          <cell r="BB637">
            <v>0</v>
          </cell>
          <cell r="BC637">
            <v>38888</v>
          </cell>
        </row>
        <row r="638">
          <cell r="A638">
            <v>2006</v>
          </cell>
          <cell r="B638">
            <v>5</v>
          </cell>
          <cell r="C638">
            <v>263</v>
          </cell>
          <cell r="D638">
            <v>16</v>
          </cell>
          <cell r="E638">
            <v>792030</v>
          </cell>
          <cell r="F638">
            <v>0</v>
          </cell>
          <cell r="G638" t="str">
            <v>Затраты по ШПЗ (неосновные)</v>
          </cell>
          <cell r="H638">
            <v>2030</v>
          </cell>
          <cell r="I638">
            <v>7920</v>
          </cell>
          <cell r="J638">
            <v>487.81</v>
          </cell>
          <cell r="K638">
            <v>1</v>
          </cell>
          <cell r="L638">
            <v>0</v>
          </cell>
          <cell r="M638">
            <v>0</v>
          </cell>
          <cell r="N638">
            <v>0</v>
          </cell>
          <cell r="R638">
            <v>0</v>
          </cell>
          <cell r="S638">
            <v>0</v>
          </cell>
          <cell r="T638">
            <v>0</v>
          </cell>
          <cell r="U638">
            <v>32</v>
          </cell>
          <cell r="V638">
            <v>0</v>
          </cell>
          <cell r="W638">
            <v>0</v>
          </cell>
          <cell r="AA638">
            <v>0</v>
          </cell>
          <cell r="AB638">
            <v>0</v>
          </cell>
          <cell r="AC638">
            <v>0</v>
          </cell>
          <cell r="AD638">
            <v>32</v>
          </cell>
          <cell r="AE638">
            <v>230000</v>
          </cell>
          <cell r="AF638">
            <v>0</v>
          </cell>
          <cell r="AI638">
            <v>2343</v>
          </cell>
          <cell r="AK638">
            <v>0</v>
          </cell>
          <cell r="AM638">
            <v>415</v>
          </cell>
          <cell r="AN638">
            <v>1</v>
          </cell>
          <cell r="AO638">
            <v>393216</v>
          </cell>
          <cell r="AQ638">
            <v>0</v>
          </cell>
          <cell r="AR638">
            <v>0</v>
          </cell>
          <cell r="AS638" t="str">
            <v>Ы</v>
          </cell>
          <cell r="AT638" t="str">
            <v>Ы</v>
          </cell>
          <cell r="AU638">
            <v>0</v>
          </cell>
          <cell r="AV638">
            <v>0</v>
          </cell>
          <cell r="AW638">
            <v>23</v>
          </cell>
          <cell r="AX638">
            <v>1</v>
          </cell>
          <cell r="AY638">
            <v>0</v>
          </cell>
          <cell r="AZ638">
            <v>0</v>
          </cell>
          <cell r="BA638">
            <v>0</v>
          </cell>
          <cell r="BB638">
            <v>0</v>
          </cell>
          <cell r="BC638">
            <v>38888</v>
          </cell>
        </row>
        <row r="639">
          <cell r="A639">
            <v>2006</v>
          </cell>
          <cell r="B639">
            <v>5</v>
          </cell>
          <cell r="C639">
            <v>264</v>
          </cell>
          <cell r="D639">
            <v>16</v>
          </cell>
          <cell r="E639">
            <v>792030</v>
          </cell>
          <cell r="F639">
            <v>0</v>
          </cell>
          <cell r="G639" t="str">
            <v>Затраты по ШПЗ (неосновные)</v>
          </cell>
          <cell r="H639">
            <v>2030</v>
          </cell>
          <cell r="I639">
            <v>7920</v>
          </cell>
          <cell r="J639">
            <v>592000</v>
          </cell>
          <cell r="K639">
            <v>1</v>
          </cell>
          <cell r="L639">
            <v>0</v>
          </cell>
          <cell r="M639">
            <v>0</v>
          </cell>
          <cell r="N639">
            <v>0</v>
          </cell>
          <cell r="R639">
            <v>0</v>
          </cell>
          <cell r="S639">
            <v>0</v>
          </cell>
          <cell r="T639">
            <v>0</v>
          </cell>
          <cell r="U639">
            <v>32</v>
          </cell>
          <cell r="V639">
            <v>0</v>
          </cell>
          <cell r="W639">
            <v>0</v>
          </cell>
          <cell r="AA639">
            <v>0</v>
          </cell>
          <cell r="AB639">
            <v>0</v>
          </cell>
          <cell r="AC639">
            <v>0</v>
          </cell>
          <cell r="AD639">
            <v>32</v>
          </cell>
          <cell r="AE639">
            <v>240000</v>
          </cell>
          <cell r="AF639">
            <v>0</v>
          </cell>
          <cell r="AI639">
            <v>2343</v>
          </cell>
          <cell r="AK639">
            <v>0</v>
          </cell>
          <cell r="AM639">
            <v>416</v>
          </cell>
          <cell r="AN639">
            <v>1</v>
          </cell>
          <cell r="AO639">
            <v>393216</v>
          </cell>
          <cell r="AQ639">
            <v>0</v>
          </cell>
          <cell r="AR639">
            <v>0</v>
          </cell>
          <cell r="AS639" t="str">
            <v>Ы</v>
          </cell>
          <cell r="AT639" t="str">
            <v>Ы</v>
          </cell>
          <cell r="AU639">
            <v>0</v>
          </cell>
          <cell r="AV639">
            <v>0</v>
          </cell>
          <cell r="AW639">
            <v>23</v>
          </cell>
          <cell r="AX639">
            <v>1</v>
          </cell>
          <cell r="AY639">
            <v>0</v>
          </cell>
          <cell r="AZ639">
            <v>0</v>
          </cell>
          <cell r="BA639">
            <v>0</v>
          </cell>
          <cell r="BB639">
            <v>0</v>
          </cell>
          <cell r="BC639">
            <v>38888</v>
          </cell>
        </row>
        <row r="640">
          <cell r="A640">
            <v>2006</v>
          </cell>
          <cell r="B640">
            <v>5</v>
          </cell>
          <cell r="C640">
            <v>265</v>
          </cell>
          <cell r="D640">
            <v>16</v>
          </cell>
          <cell r="E640">
            <v>792030</v>
          </cell>
          <cell r="F640">
            <v>0</v>
          </cell>
          <cell r="G640" t="str">
            <v>Затраты по ШПЗ (неосновные)</v>
          </cell>
          <cell r="H640">
            <v>2030</v>
          </cell>
          <cell r="I640">
            <v>7920</v>
          </cell>
          <cell r="J640">
            <v>172.53</v>
          </cell>
          <cell r="K640">
            <v>1</v>
          </cell>
          <cell r="L640">
            <v>0</v>
          </cell>
          <cell r="M640">
            <v>0</v>
          </cell>
          <cell r="N640">
            <v>0</v>
          </cell>
          <cell r="R640">
            <v>0</v>
          </cell>
          <cell r="S640">
            <v>0</v>
          </cell>
          <cell r="T640">
            <v>0</v>
          </cell>
          <cell r="U640">
            <v>32</v>
          </cell>
          <cell r="V640">
            <v>0</v>
          </cell>
          <cell r="W640">
            <v>0</v>
          </cell>
          <cell r="AA640">
            <v>0</v>
          </cell>
          <cell r="AB640">
            <v>0</v>
          </cell>
          <cell r="AC640">
            <v>0</v>
          </cell>
          <cell r="AD640">
            <v>32</v>
          </cell>
          <cell r="AE640">
            <v>260000</v>
          </cell>
          <cell r="AF640">
            <v>0</v>
          </cell>
          <cell r="AI640">
            <v>2343</v>
          </cell>
          <cell r="AK640">
            <v>0</v>
          </cell>
          <cell r="AM640">
            <v>417</v>
          </cell>
          <cell r="AN640">
            <v>1</v>
          </cell>
          <cell r="AO640">
            <v>393216</v>
          </cell>
          <cell r="AQ640">
            <v>0</v>
          </cell>
          <cell r="AR640">
            <v>0</v>
          </cell>
          <cell r="AS640" t="str">
            <v>Ы</v>
          </cell>
          <cell r="AT640" t="str">
            <v>Ы</v>
          </cell>
          <cell r="AU640">
            <v>0</v>
          </cell>
          <cell r="AV640">
            <v>0</v>
          </cell>
          <cell r="AW640">
            <v>23</v>
          </cell>
          <cell r="AX640">
            <v>1</v>
          </cell>
          <cell r="AY640">
            <v>0</v>
          </cell>
          <cell r="AZ640">
            <v>0</v>
          </cell>
          <cell r="BA640">
            <v>0</v>
          </cell>
          <cell r="BB640">
            <v>0</v>
          </cell>
          <cell r="BC640">
            <v>38888</v>
          </cell>
        </row>
        <row r="641">
          <cell r="A641">
            <v>2006</v>
          </cell>
          <cell r="B641">
            <v>5</v>
          </cell>
          <cell r="C641">
            <v>266</v>
          </cell>
          <cell r="D641">
            <v>16</v>
          </cell>
          <cell r="E641">
            <v>792030</v>
          </cell>
          <cell r="F641">
            <v>0</v>
          </cell>
          <cell r="G641" t="str">
            <v>Затраты по ШПЗ (неосновные)</v>
          </cell>
          <cell r="H641">
            <v>2030</v>
          </cell>
          <cell r="I641">
            <v>7920</v>
          </cell>
          <cell r="J641">
            <v>165.14</v>
          </cell>
          <cell r="K641">
            <v>1</v>
          </cell>
          <cell r="L641">
            <v>0</v>
          </cell>
          <cell r="M641">
            <v>0</v>
          </cell>
          <cell r="N641">
            <v>0</v>
          </cell>
          <cell r="R641">
            <v>0</v>
          </cell>
          <cell r="S641">
            <v>0</v>
          </cell>
          <cell r="T641">
            <v>0</v>
          </cell>
          <cell r="U641">
            <v>32</v>
          </cell>
          <cell r="V641">
            <v>0</v>
          </cell>
          <cell r="W641">
            <v>0</v>
          </cell>
          <cell r="AA641">
            <v>0</v>
          </cell>
          <cell r="AB641">
            <v>0</v>
          </cell>
          <cell r="AC641">
            <v>0</v>
          </cell>
          <cell r="AD641">
            <v>32</v>
          </cell>
          <cell r="AE641">
            <v>270000</v>
          </cell>
          <cell r="AF641">
            <v>0</v>
          </cell>
          <cell r="AI641">
            <v>2343</v>
          </cell>
          <cell r="AK641">
            <v>0</v>
          </cell>
          <cell r="AM641">
            <v>418</v>
          </cell>
          <cell r="AN641">
            <v>1</v>
          </cell>
          <cell r="AO641">
            <v>393216</v>
          </cell>
          <cell r="AQ641">
            <v>0</v>
          </cell>
          <cell r="AR641">
            <v>0</v>
          </cell>
          <cell r="AS641" t="str">
            <v>Ы</v>
          </cell>
          <cell r="AT641" t="str">
            <v>Ы</v>
          </cell>
          <cell r="AU641">
            <v>0</v>
          </cell>
          <cell r="AV641">
            <v>0</v>
          </cell>
          <cell r="AW641">
            <v>23</v>
          </cell>
          <cell r="AX641">
            <v>1</v>
          </cell>
          <cell r="AY641">
            <v>0</v>
          </cell>
          <cell r="AZ641">
            <v>0</v>
          </cell>
          <cell r="BA641">
            <v>0</v>
          </cell>
          <cell r="BB641">
            <v>0</v>
          </cell>
          <cell r="BC641">
            <v>38888</v>
          </cell>
        </row>
        <row r="642">
          <cell r="A642">
            <v>2006</v>
          </cell>
          <cell r="B642">
            <v>5</v>
          </cell>
          <cell r="C642">
            <v>267</v>
          </cell>
          <cell r="D642">
            <v>16</v>
          </cell>
          <cell r="E642">
            <v>792030</v>
          </cell>
          <cell r="F642">
            <v>0</v>
          </cell>
          <cell r="G642" t="str">
            <v>Затраты по ШПЗ (неосновные)</v>
          </cell>
          <cell r="H642">
            <v>2030</v>
          </cell>
          <cell r="I642">
            <v>7920</v>
          </cell>
          <cell r="J642">
            <v>6.47</v>
          </cell>
          <cell r="K642">
            <v>1</v>
          </cell>
          <cell r="L642">
            <v>0</v>
          </cell>
          <cell r="M642">
            <v>0</v>
          </cell>
          <cell r="N642">
            <v>0</v>
          </cell>
          <cell r="R642">
            <v>0</v>
          </cell>
          <cell r="S642">
            <v>0</v>
          </cell>
          <cell r="T642">
            <v>0</v>
          </cell>
          <cell r="U642">
            <v>32</v>
          </cell>
          <cell r="V642">
            <v>0</v>
          </cell>
          <cell r="W642">
            <v>0</v>
          </cell>
          <cell r="AA642">
            <v>0</v>
          </cell>
          <cell r="AB642">
            <v>0</v>
          </cell>
          <cell r="AC642">
            <v>0</v>
          </cell>
          <cell r="AD642">
            <v>32</v>
          </cell>
          <cell r="AE642">
            <v>280000</v>
          </cell>
          <cell r="AF642">
            <v>0</v>
          </cell>
          <cell r="AI642">
            <v>2343</v>
          </cell>
          <cell r="AK642">
            <v>0</v>
          </cell>
          <cell r="AM642">
            <v>419</v>
          </cell>
          <cell r="AN642">
            <v>1</v>
          </cell>
          <cell r="AO642">
            <v>393216</v>
          </cell>
          <cell r="AQ642">
            <v>0</v>
          </cell>
          <cell r="AR642">
            <v>0</v>
          </cell>
          <cell r="AS642" t="str">
            <v>Ы</v>
          </cell>
          <cell r="AT642" t="str">
            <v>Ы</v>
          </cell>
          <cell r="AU642">
            <v>0</v>
          </cell>
          <cell r="AV642">
            <v>0</v>
          </cell>
          <cell r="AW642">
            <v>23</v>
          </cell>
          <cell r="AX642">
            <v>1</v>
          </cell>
          <cell r="AY642">
            <v>0</v>
          </cell>
          <cell r="AZ642">
            <v>0</v>
          </cell>
          <cell r="BA642">
            <v>0</v>
          </cell>
          <cell r="BB642">
            <v>0</v>
          </cell>
          <cell r="BC642">
            <v>38888</v>
          </cell>
        </row>
        <row r="643">
          <cell r="A643">
            <v>2006</v>
          </cell>
          <cell r="B643">
            <v>5</v>
          </cell>
          <cell r="C643">
            <v>268</v>
          </cell>
          <cell r="D643">
            <v>16</v>
          </cell>
          <cell r="E643">
            <v>792030</v>
          </cell>
          <cell r="F643">
            <v>0</v>
          </cell>
          <cell r="G643" t="str">
            <v>Затраты по ШПЗ (неосновные)</v>
          </cell>
          <cell r="H643">
            <v>2030</v>
          </cell>
          <cell r="I643">
            <v>7920</v>
          </cell>
          <cell r="J643">
            <v>37.340000000000003</v>
          </cell>
          <cell r="K643">
            <v>1</v>
          </cell>
          <cell r="L643">
            <v>0</v>
          </cell>
          <cell r="M643">
            <v>0</v>
          </cell>
          <cell r="N643">
            <v>0</v>
          </cell>
          <cell r="R643">
            <v>0</v>
          </cell>
          <cell r="S643">
            <v>0</v>
          </cell>
          <cell r="T643">
            <v>0</v>
          </cell>
          <cell r="U643">
            <v>32</v>
          </cell>
          <cell r="V643">
            <v>0</v>
          </cell>
          <cell r="W643">
            <v>0</v>
          </cell>
          <cell r="AA643">
            <v>0</v>
          </cell>
          <cell r="AB643">
            <v>0</v>
          </cell>
          <cell r="AC643">
            <v>0</v>
          </cell>
          <cell r="AD643">
            <v>32</v>
          </cell>
          <cell r="AE643">
            <v>280100</v>
          </cell>
          <cell r="AF643">
            <v>0</v>
          </cell>
          <cell r="AI643">
            <v>2343</v>
          </cell>
          <cell r="AK643">
            <v>0</v>
          </cell>
          <cell r="AM643">
            <v>420</v>
          </cell>
          <cell r="AN643">
            <v>1</v>
          </cell>
          <cell r="AO643">
            <v>393216</v>
          </cell>
          <cell r="AQ643">
            <v>0</v>
          </cell>
          <cell r="AR643">
            <v>0</v>
          </cell>
          <cell r="AS643" t="str">
            <v>Ы</v>
          </cell>
          <cell r="AT643" t="str">
            <v>Ы</v>
          </cell>
          <cell r="AU643">
            <v>0</v>
          </cell>
          <cell r="AV643">
            <v>0</v>
          </cell>
          <cell r="AW643">
            <v>23</v>
          </cell>
          <cell r="AX643">
            <v>1</v>
          </cell>
          <cell r="AY643">
            <v>0</v>
          </cell>
          <cell r="AZ643">
            <v>0</v>
          </cell>
          <cell r="BA643">
            <v>0</v>
          </cell>
          <cell r="BB643">
            <v>0</v>
          </cell>
          <cell r="BC643">
            <v>38888</v>
          </cell>
        </row>
        <row r="644">
          <cell r="A644">
            <v>2006</v>
          </cell>
          <cell r="B644">
            <v>5</v>
          </cell>
          <cell r="C644">
            <v>269</v>
          </cell>
          <cell r="D644">
            <v>16</v>
          </cell>
          <cell r="E644">
            <v>792030</v>
          </cell>
          <cell r="F644">
            <v>0</v>
          </cell>
          <cell r="G644" t="str">
            <v>Затраты по ШПЗ (неосновные)</v>
          </cell>
          <cell r="H644">
            <v>2030</v>
          </cell>
          <cell r="I644">
            <v>7920</v>
          </cell>
          <cell r="J644">
            <v>8.2100000000000009</v>
          </cell>
          <cell r="K644">
            <v>1</v>
          </cell>
          <cell r="L644">
            <v>0</v>
          </cell>
          <cell r="M644">
            <v>0</v>
          </cell>
          <cell r="N644">
            <v>0</v>
          </cell>
          <cell r="R644">
            <v>0</v>
          </cell>
          <cell r="S644">
            <v>0</v>
          </cell>
          <cell r="T644">
            <v>0</v>
          </cell>
          <cell r="U644">
            <v>32</v>
          </cell>
          <cell r="V644">
            <v>0</v>
          </cell>
          <cell r="W644">
            <v>0</v>
          </cell>
          <cell r="AA644">
            <v>0</v>
          </cell>
          <cell r="AB644">
            <v>0</v>
          </cell>
          <cell r="AC644">
            <v>0</v>
          </cell>
          <cell r="AD644">
            <v>32</v>
          </cell>
          <cell r="AE644">
            <v>280200</v>
          </cell>
          <cell r="AF644">
            <v>0</v>
          </cell>
          <cell r="AI644">
            <v>2343</v>
          </cell>
          <cell r="AK644">
            <v>0</v>
          </cell>
          <cell r="AM644">
            <v>421</v>
          </cell>
          <cell r="AN644">
            <v>1</v>
          </cell>
          <cell r="AO644">
            <v>393216</v>
          </cell>
          <cell r="AQ644">
            <v>0</v>
          </cell>
          <cell r="AR644">
            <v>0</v>
          </cell>
          <cell r="AS644" t="str">
            <v>Ы</v>
          </cell>
          <cell r="AT644" t="str">
            <v>Ы</v>
          </cell>
          <cell r="AU644">
            <v>0</v>
          </cell>
          <cell r="AV644">
            <v>0</v>
          </cell>
          <cell r="AW644">
            <v>23</v>
          </cell>
          <cell r="AX644">
            <v>1</v>
          </cell>
          <cell r="AY644">
            <v>0</v>
          </cell>
          <cell r="AZ644">
            <v>0</v>
          </cell>
          <cell r="BA644">
            <v>0</v>
          </cell>
          <cell r="BB644">
            <v>0</v>
          </cell>
          <cell r="BC644">
            <v>38888</v>
          </cell>
        </row>
        <row r="645">
          <cell r="A645">
            <v>2006</v>
          </cell>
          <cell r="B645">
            <v>5</v>
          </cell>
          <cell r="C645">
            <v>270</v>
          </cell>
          <cell r="D645">
            <v>16</v>
          </cell>
          <cell r="E645">
            <v>792030</v>
          </cell>
          <cell r="F645">
            <v>0</v>
          </cell>
          <cell r="G645" t="str">
            <v>Затраты по ШПЗ (неосновные)</v>
          </cell>
          <cell r="H645">
            <v>2030</v>
          </cell>
          <cell r="I645">
            <v>7920</v>
          </cell>
          <cell r="J645">
            <v>13.87</v>
          </cell>
          <cell r="K645">
            <v>1</v>
          </cell>
          <cell r="L645">
            <v>0</v>
          </cell>
          <cell r="M645">
            <v>0</v>
          </cell>
          <cell r="N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32</v>
          </cell>
          <cell r="V645">
            <v>0</v>
          </cell>
          <cell r="W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32</v>
          </cell>
          <cell r="AE645">
            <v>280400</v>
          </cell>
          <cell r="AF645">
            <v>0</v>
          </cell>
          <cell r="AI645">
            <v>2343</v>
          </cell>
          <cell r="AK645">
            <v>0</v>
          </cell>
          <cell r="AM645">
            <v>422</v>
          </cell>
          <cell r="AN645">
            <v>1</v>
          </cell>
          <cell r="AO645">
            <v>393216</v>
          </cell>
          <cell r="AQ645">
            <v>0</v>
          </cell>
          <cell r="AR645">
            <v>0</v>
          </cell>
          <cell r="AS645" t="str">
            <v>Ы</v>
          </cell>
          <cell r="AT645" t="str">
            <v>Ы</v>
          </cell>
          <cell r="AU645">
            <v>0</v>
          </cell>
          <cell r="AV645">
            <v>0</v>
          </cell>
          <cell r="AW645">
            <v>23</v>
          </cell>
          <cell r="AX645">
            <v>1</v>
          </cell>
          <cell r="AY645">
            <v>0</v>
          </cell>
          <cell r="AZ645">
            <v>0</v>
          </cell>
          <cell r="BA645">
            <v>0</v>
          </cell>
          <cell r="BB645">
            <v>0</v>
          </cell>
          <cell r="BC645">
            <v>38888</v>
          </cell>
        </row>
        <row r="646">
          <cell r="A646">
            <v>2006</v>
          </cell>
          <cell r="B646">
            <v>5</v>
          </cell>
          <cell r="C646">
            <v>271</v>
          </cell>
          <cell r="D646">
            <v>16</v>
          </cell>
          <cell r="E646">
            <v>792030</v>
          </cell>
          <cell r="F646">
            <v>0</v>
          </cell>
          <cell r="G646" t="str">
            <v>Затраты по ШПЗ (неосновные)</v>
          </cell>
          <cell r="H646">
            <v>2030</v>
          </cell>
          <cell r="I646">
            <v>7920</v>
          </cell>
          <cell r="J646">
            <v>12.56</v>
          </cell>
          <cell r="K646">
            <v>1</v>
          </cell>
          <cell r="L646">
            <v>0</v>
          </cell>
          <cell r="M646">
            <v>0</v>
          </cell>
          <cell r="N646">
            <v>0</v>
          </cell>
          <cell r="R646">
            <v>0</v>
          </cell>
          <cell r="S646">
            <v>0</v>
          </cell>
          <cell r="T646">
            <v>0</v>
          </cell>
          <cell r="U646">
            <v>32</v>
          </cell>
          <cell r="V646">
            <v>0</v>
          </cell>
          <cell r="W646">
            <v>0</v>
          </cell>
          <cell r="AA646">
            <v>0</v>
          </cell>
          <cell r="AB646">
            <v>0</v>
          </cell>
          <cell r="AC646">
            <v>0</v>
          </cell>
          <cell r="AD646">
            <v>32</v>
          </cell>
          <cell r="AE646">
            <v>281100</v>
          </cell>
          <cell r="AF646">
            <v>0</v>
          </cell>
          <cell r="AI646">
            <v>2343</v>
          </cell>
          <cell r="AK646">
            <v>0</v>
          </cell>
          <cell r="AM646">
            <v>423</v>
          </cell>
          <cell r="AN646">
            <v>1</v>
          </cell>
          <cell r="AO646">
            <v>393216</v>
          </cell>
          <cell r="AQ646">
            <v>0</v>
          </cell>
          <cell r="AR646">
            <v>0</v>
          </cell>
          <cell r="AS646" t="str">
            <v>Ы</v>
          </cell>
          <cell r="AT646" t="str">
            <v>Ы</v>
          </cell>
          <cell r="AU646">
            <v>0</v>
          </cell>
          <cell r="AV646">
            <v>0</v>
          </cell>
          <cell r="AW646">
            <v>23</v>
          </cell>
          <cell r="AX646">
            <v>1</v>
          </cell>
          <cell r="AY646">
            <v>0</v>
          </cell>
          <cell r="AZ646">
            <v>0</v>
          </cell>
          <cell r="BA646">
            <v>0</v>
          </cell>
          <cell r="BB646">
            <v>0</v>
          </cell>
          <cell r="BC646">
            <v>38888</v>
          </cell>
        </row>
        <row r="647">
          <cell r="A647">
            <v>2006</v>
          </cell>
          <cell r="B647">
            <v>5</v>
          </cell>
          <cell r="C647">
            <v>272</v>
          </cell>
          <cell r="D647">
            <v>16</v>
          </cell>
          <cell r="E647">
            <v>792030</v>
          </cell>
          <cell r="F647">
            <v>0</v>
          </cell>
          <cell r="G647" t="str">
            <v>Затраты по ШПЗ (неосновные)</v>
          </cell>
          <cell r="H647">
            <v>2030</v>
          </cell>
          <cell r="I647">
            <v>7920</v>
          </cell>
          <cell r="J647">
            <v>0.14000000000000001</v>
          </cell>
          <cell r="K647">
            <v>1</v>
          </cell>
          <cell r="L647">
            <v>0</v>
          </cell>
          <cell r="M647">
            <v>0</v>
          </cell>
          <cell r="N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32</v>
          </cell>
          <cell r="V647">
            <v>0</v>
          </cell>
          <cell r="W647">
            <v>0</v>
          </cell>
          <cell r="AA647">
            <v>0</v>
          </cell>
          <cell r="AB647">
            <v>0</v>
          </cell>
          <cell r="AC647">
            <v>0</v>
          </cell>
          <cell r="AD647">
            <v>32</v>
          </cell>
          <cell r="AE647">
            <v>282200</v>
          </cell>
          <cell r="AF647">
            <v>0</v>
          </cell>
          <cell r="AI647">
            <v>2343</v>
          </cell>
          <cell r="AK647">
            <v>0</v>
          </cell>
          <cell r="AM647">
            <v>424</v>
          </cell>
          <cell r="AN647">
            <v>1</v>
          </cell>
          <cell r="AO647">
            <v>393216</v>
          </cell>
          <cell r="AQ647">
            <v>0</v>
          </cell>
          <cell r="AR647">
            <v>0</v>
          </cell>
          <cell r="AS647" t="str">
            <v>Ы</v>
          </cell>
          <cell r="AT647" t="str">
            <v>Ы</v>
          </cell>
          <cell r="AU647">
            <v>0</v>
          </cell>
          <cell r="AV647">
            <v>0</v>
          </cell>
          <cell r="AW647">
            <v>23</v>
          </cell>
          <cell r="AX647">
            <v>1</v>
          </cell>
          <cell r="AY647">
            <v>0</v>
          </cell>
          <cell r="AZ647">
            <v>0</v>
          </cell>
          <cell r="BA647">
            <v>0</v>
          </cell>
          <cell r="BB647">
            <v>0</v>
          </cell>
          <cell r="BC647">
            <v>38888</v>
          </cell>
        </row>
        <row r="648">
          <cell r="A648">
            <v>2006</v>
          </cell>
          <cell r="B648">
            <v>5</v>
          </cell>
          <cell r="C648">
            <v>273</v>
          </cell>
          <cell r="D648">
            <v>16</v>
          </cell>
          <cell r="E648">
            <v>792030</v>
          </cell>
          <cell r="F648">
            <v>0</v>
          </cell>
          <cell r="G648" t="str">
            <v>Затраты по ШПЗ (неосновные)</v>
          </cell>
          <cell r="H648">
            <v>2030</v>
          </cell>
          <cell r="I648">
            <v>7920</v>
          </cell>
          <cell r="J648">
            <v>108.66</v>
          </cell>
          <cell r="K648">
            <v>1</v>
          </cell>
          <cell r="L648">
            <v>0</v>
          </cell>
          <cell r="M648">
            <v>0</v>
          </cell>
          <cell r="N648">
            <v>0</v>
          </cell>
          <cell r="R648">
            <v>0</v>
          </cell>
          <cell r="S648">
            <v>0</v>
          </cell>
          <cell r="T648">
            <v>0</v>
          </cell>
          <cell r="U648">
            <v>32</v>
          </cell>
          <cell r="V648">
            <v>0</v>
          </cell>
          <cell r="W648">
            <v>0</v>
          </cell>
          <cell r="AA648">
            <v>0</v>
          </cell>
          <cell r="AB648">
            <v>0</v>
          </cell>
          <cell r="AC648">
            <v>0</v>
          </cell>
          <cell r="AD648">
            <v>32</v>
          </cell>
          <cell r="AE648">
            <v>283000</v>
          </cell>
          <cell r="AF648">
            <v>0</v>
          </cell>
          <cell r="AI648">
            <v>2343</v>
          </cell>
          <cell r="AK648">
            <v>0</v>
          </cell>
          <cell r="AM648">
            <v>425</v>
          </cell>
          <cell r="AN648">
            <v>1</v>
          </cell>
          <cell r="AO648">
            <v>393216</v>
          </cell>
          <cell r="AQ648">
            <v>0</v>
          </cell>
          <cell r="AR648">
            <v>0</v>
          </cell>
          <cell r="AS648" t="str">
            <v>Ы</v>
          </cell>
          <cell r="AT648" t="str">
            <v>Ы</v>
          </cell>
          <cell r="AU648">
            <v>0</v>
          </cell>
          <cell r="AV648">
            <v>0</v>
          </cell>
          <cell r="AW648">
            <v>23</v>
          </cell>
          <cell r="AX648">
            <v>1</v>
          </cell>
          <cell r="AY648">
            <v>0</v>
          </cell>
          <cell r="AZ648">
            <v>0</v>
          </cell>
          <cell r="BA648">
            <v>0</v>
          </cell>
          <cell r="BB648">
            <v>0</v>
          </cell>
          <cell r="BC648">
            <v>38888</v>
          </cell>
        </row>
        <row r="649">
          <cell r="A649">
            <v>2006</v>
          </cell>
          <cell r="B649">
            <v>5</v>
          </cell>
          <cell r="C649">
            <v>274</v>
          </cell>
          <cell r="D649">
            <v>16</v>
          </cell>
          <cell r="E649">
            <v>792030</v>
          </cell>
          <cell r="F649">
            <v>0</v>
          </cell>
          <cell r="G649" t="str">
            <v>Затраты по ШПЗ (неосновные)</v>
          </cell>
          <cell r="H649">
            <v>2030</v>
          </cell>
          <cell r="I649">
            <v>7920</v>
          </cell>
          <cell r="J649">
            <v>7.5</v>
          </cell>
          <cell r="K649">
            <v>1</v>
          </cell>
          <cell r="L649">
            <v>0</v>
          </cell>
          <cell r="M649">
            <v>0</v>
          </cell>
          <cell r="N649">
            <v>0</v>
          </cell>
          <cell r="R649">
            <v>0</v>
          </cell>
          <cell r="S649">
            <v>0</v>
          </cell>
          <cell r="T649">
            <v>0</v>
          </cell>
          <cell r="U649">
            <v>32</v>
          </cell>
          <cell r="V649">
            <v>0</v>
          </cell>
          <cell r="W649">
            <v>0</v>
          </cell>
          <cell r="AA649">
            <v>0</v>
          </cell>
          <cell r="AB649">
            <v>0</v>
          </cell>
          <cell r="AC649">
            <v>0</v>
          </cell>
          <cell r="AD649">
            <v>32</v>
          </cell>
          <cell r="AE649">
            <v>285000</v>
          </cell>
          <cell r="AF649">
            <v>0</v>
          </cell>
          <cell r="AI649">
            <v>2343</v>
          </cell>
          <cell r="AK649">
            <v>0</v>
          </cell>
          <cell r="AM649">
            <v>426</v>
          </cell>
          <cell r="AN649">
            <v>1</v>
          </cell>
          <cell r="AO649">
            <v>393216</v>
          </cell>
          <cell r="AQ649">
            <v>0</v>
          </cell>
          <cell r="AR649">
            <v>0</v>
          </cell>
          <cell r="AS649" t="str">
            <v>Ы</v>
          </cell>
          <cell r="AT649" t="str">
            <v>Ы</v>
          </cell>
          <cell r="AU649">
            <v>0</v>
          </cell>
          <cell r="AV649">
            <v>0</v>
          </cell>
          <cell r="AW649">
            <v>23</v>
          </cell>
          <cell r="AX649">
            <v>1</v>
          </cell>
          <cell r="AY649">
            <v>0</v>
          </cell>
          <cell r="AZ649">
            <v>0</v>
          </cell>
          <cell r="BA649">
            <v>0</v>
          </cell>
          <cell r="BB649">
            <v>0</v>
          </cell>
          <cell r="BC649">
            <v>38888</v>
          </cell>
        </row>
        <row r="650">
          <cell r="A650">
            <v>2006</v>
          </cell>
          <cell r="B650">
            <v>5</v>
          </cell>
          <cell r="C650">
            <v>275</v>
          </cell>
          <cell r="D650">
            <v>16</v>
          </cell>
          <cell r="E650">
            <v>792030</v>
          </cell>
          <cell r="F650">
            <v>0</v>
          </cell>
          <cell r="G650" t="str">
            <v>Затраты по ШПЗ (неосновные)</v>
          </cell>
          <cell r="H650">
            <v>2030</v>
          </cell>
          <cell r="I650">
            <v>7920</v>
          </cell>
          <cell r="J650">
            <v>17065.61</v>
          </cell>
          <cell r="K650">
            <v>1</v>
          </cell>
          <cell r="L650">
            <v>0</v>
          </cell>
          <cell r="M650">
            <v>0</v>
          </cell>
          <cell r="N650">
            <v>0</v>
          </cell>
          <cell r="R650">
            <v>0</v>
          </cell>
          <cell r="S650">
            <v>0</v>
          </cell>
          <cell r="T650">
            <v>0</v>
          </cell>
          <cell r="U650">
            <v>32</v>
          </cell>
          <cell r="V650">
            <v>0</v>
          </cell>
          <cell r="W650">
            <v>0</v>
          </cell>
          <cell r="AA650">
            <v>0</v>
          </cell>
          <cell r="AB650">
            <v>0</v>
          </cell>
          <cell r="AC650">
            <v>0</v>
          </cell>
          <cell r="AD650">
            <v>32</v>
          </cell>
          <cell r="AE650">
            <v>311000</v>
          </cell>
          <cell r="AF650">
            <v>0</v>
          </cell>
          <cell r="AI650">
            <v>2343</v>
          </cell>
          <cell r="AK650">
            <v>0</v>
          </cell>
          <cell r="AM650">
            <v>427</v>
          </cell>
          <cell r="AN650">
            <v>1</v>
          </cell>
          <cell r="AO650">
            <v>393216</v>
          </cell>
          <cell r="AQ650">
            <v>0</v>
          </cell>
          <cell r="AR650">
            <v>0</v>
          </cell>
          <cell r="AS650" t="str">
            <v>Ы</v>
          </cell>
          <cell r="AT650" t="str">
            <v>Ы</v>
          </cell>
          <cell r="AU650">
            <v>0</v>
          </cell>
          <cell r="AV650">
            <v>0</v>
          </cell>
          <cell r="AW650">
            <v>23</v>
          </cell>
          <cell r="AX650">
            <v>1</v>
          </cell>
          <cell r="AY650">
            <v>0</v>
          </cell>
          <cell r="AZ650">
            <v>0</v>
          </cell>
          <cell r="BA650">
            <v>0</v>
          </cell>
          <cell r="BB650">
            <v>0</v>
          </cell>
          <cell r="BC650">
            <v>38888</v>
          </cell>
        </row>
        <row r="651">
          <cell r="A651">
            <v>2006</v>
          </cell>
          <cell r="B651">
            <v>5</v>
          </cell>
          <cell r="C651">
            <v>276</v>
          </cell>
          <cell r="D651">
            <v>16</v>
          </cell>
          <cell r="E651">
            <v>792030</v>
          </cell>
          <cell r="F651">
            <v>0</v>
          </cell>
          <cell r="G651" t="str">
            <v>Затраты по ШПЗ (неосновные)</v>
          </cell>
          <cell r="H651">
            <v>2030</v>
          </cell>
          <cell r="I651">
            <v>7920</v>
          </cell>
          <cell r="J651">
            <v>118465.55</v>
          </cell>
          <cell r="K651">
            <v>1</v>
          </cell>
          <cell r="L651">
            <v>0</v>
          </cell>
          <cell r="M651">
            <v>0</v>
          </cell>
          <cell r="N651">
            <v>0</v>
          </cell>
          <cell r="R651">
            <v>0</v>
          </cell>
          <cell r="S651">
            <v>0</v>
          </cell>
          <cell r="T651">
            <v>0</v>
          </cell>
          <cell r="U651">
            <v>32</v>
          </cell>
          <cell r="V651">
            <v>0</v>
          </cell>
          <cell r="W651">
            <v>0</v>
          </cell>
          <cell r="AA651">
            <v>0</v>
          </cell>
          <cell r="AB651">
            <v>0</v>
          </cell>
          <cell r="AC651">
            <v>0</v>
          </cell>
          <cell r="AD651">
            <v>32</v>
          </cell>
          <cell r="AE651">
            <v>312000</v>
          </cell>
          <cell r="AF651">
            <v>0</v>
          </cell>
          <cell r="AI651">
            <v>2343</v>
          </cell>
          <cell r="AK651">
            <v>0</v>
          </cell>
          <cell r="AM651">
            <v>428</v>
          </cell>
          <cell r="AN651">
            <v>1</v>
          </cell>
          <cell r="AO651">
            <v>393216</v>
          </cell>
          <cell r="AQ651">
            <v>0</v>
          </cell>
          <cell r="AR651">
            <v>0</v>
          </cell>
          <cell r="AS651" t="str">
            <v>Ы</v>
          </cell>
          <cell r="AT651" t="str">
            <v>Ы</v>
          </cell>
          <cell r="AU651">
            <v>0</v>
          </cell>
          <cell r="AV651">
            <v>0</v>
          </cell>
          <cell r="AW651">
            <v>23</v>
          </cell>
          <cell r="AX651">
            <v>1</v>
          </cell>
          <cell r="AY651">
            <v>0</v>
          </cell>
          <cell r="AZ651">
            <v>0</v>
          </cell>
          <cell r="BA651">
            <v>0</v>
          </cell>
          <cell r="BB651">
            <v>0</v>
          </cell>
          <cell r="BC651">
            <v>38888</v>
          </cell>
        </row>
        <row r="652">
          <cell r="A652">
            <v>2006</v>
          </cell>
          <cell r="B652">
            <v>5</v>
          </cell>
          <cell r="C652">
            <v>277</v>
          </cell>
          <cell r="D652">
            <v>16</v>
          </cell>
          <cell r="E652">
            <v>792030</v>
          </cell>
          <cell r="F652">
            <v>0</v>
          </cell>
          <cell r="G652" t="str">
            <v>Затраты по ШПЗ (неосновные)</v>
          </cell>
          <cell r="H652">
            <v>2030</v>
          </cell>
          <cell r="I652">
            <v>7920</v>
          </cell>
          <cell r="J652">
            <v>6473.15</v>
          </cell>
          <cell r="K652">
            <v>1</v>
          </cell>
          <cell r="L652">
            <v>0</v>
          </cell>
          <cell r="M652">
            <v>0</v>
          </cell>
          <cell r="N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32</v>
          </cell>
          <cell r="V652">
            <v>0</v>
          </cell>
          <cell r="W652">
            <v>0</v>
          </cell>
          <cell r="AA652">
            <v>0</v>
          </cell>
          <cell r="AB652">
            <v>0</v>
          </cell>
          <cell r="AC652">
            <v>0</v>
          </cell>
          <cell r="AD652">
            <v>32</v>
          </cell>
          <cell r="AE652">
            <v>313000</v>
          </cell>
          <cell r="AF652">
            <v>0</v>
          </cell>
          <cell r="AI652">
            <v>2343</v>
          </cell>
          <cell r="AK652">
            <v>0</v>
          </cell>
          <cell r="AM652">
            <v>429</v>
          </cell>
          <cell r="AN652">
            <v>1</v>
          </cell>
          <cell r="AO652">
            <v>393216</v>
          </cell>
          <cell r="AQ652">
            <v>0</v>
          </cell>
          <cell r="AR652">
            <v>0</v>
          </cell>
          <cell r="AS652" t="str">
            <v>Ы</v>
          </cell>
          <cell r="AT652" t="str">
            <v>Ы</v>
          </cell>
          <cell r="AU652">
            <v>0</v>
          </cell>
          <cell r="AV652">
            <v>0</v>
          </cell>
          <cell r="AW652">
            <v>23</v>
          </cell>
          <cell r="AX652">
            <v>1</v>
          </cell>
          <cell r="AY652">
            <v>0</v>
          </cell>
          <cell r="AZ652">
            <v>0</v>
          </cell>
          <cell r="BA652">
            <v>0</v>
          </cell>
          <cell r="BB652">
            <v>0</v>
          </cell>
          <cell r="BC652">
            <v>38888</v>
          </cell>
        </row>
        <row r="653">
          <cell r="A653">
            <v>2006</v>
          </cell>
          <cell r="B653">
            <v>5</v>
          </cell>
          <cell r="C653">
            <v>278</v>
          </cell>
          <cell r="D653">
            <v>16</v>
          </cell>
          <cell r="E653">
            <v>792030</v>
          </cell>
          <cell r="F653">
            <v>0</v>
          </cell>
          <cell r="G653" t="str">
            <v>Затраты по ШПЗ (неосновные)</v>
          </cell>
          <cell r="H653">
            <v>2030</v>
          </cell>
          <cell r="I653">
            <v>7920</v>
          </cell>
          <cell r="J653">
            <v>11769.39</v>
          </cell>
          <cell r="K653">
            <v>1</v>
          </cell>
          <cell r="L653">
            <v>0</v>
          </cell>
          <cell r="M653">
            <v>0</v>
          </cell>
          <cell r="N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32</v>
          </cell>
          <cell r="V653">
            <v>0</v>
          </cell>
          <cell r="W653">
            <v>0</v>
          </cell>
          <cell r="AA653">
            <v>0</v>
          </cell>
          <cell r="AB653">
            <v>0</v>
          </cell>
          <cell r="AC653">
            <v>0</v>
          </cell>
          <cell r="AD653">
            <v>32</v>
          </cell>
          <cell r="AE653">
            <v>314000</v>
          </cell>
          <cell r="AF653">
            <v>0</v>
          </cell>
          <cell r="AI653">
            <v>2343</v>
          </cell>
          <cell r="AK653">
            <v>0</v>
          </cell>
          <cell r="AM653">
            <v>430</v>
          </cell>
          <cell r="AN653">
            <v>1</v>
          </cell>
          <cell r="AO653">
            <v>393216</v>
          </cell>
          <cell r="AQ653">
            <v>0</v>
          </cell>
          <cell r="AR653">
            <v>0</v>
          </cell>
          <cell r="AS653" t="str">
            <v>Ы</v>
          </cell>
          <cell r="AT653" t="str">
            <v>Ы</v>
          </cell>
          <cell r="AU653">
            <v>0</v>
          </cell>
          <cell r="AV653">
            <v>0</v>
          </cell>
          <cell r="AW653">
            <v>23</v>
          </cell>
          <cell r="AX653">
            <v>1</v>
          </cell>
          <cell r="AY653">
            <v>0</v>
          </cell>
          <cell r="AZ653">
            <v>0</v>
          </cell>
          <cell r="BA653">
            <v>0</v>
          </cell>
          <cell r="BB653">
            <v>0</v>
          </cell>
          <cell r="BC653">
            <v>38888</v>
          </cell>
        </row>
        <row r="654">
          <cell r="A654">
            <v>2006</v>
          </cell>
          <cell r="B654">
            <v>5</v>
          </cell>
          <cell r="C654">
            <v>279</v>
          </cell>
          <cell r="D654">
            <v>16</v>
          </cell>
          <cell r="E654">
            <v>792030</v>
          </cell>
          <cell r="F654">
            <v>0</v>
          </cell>
          <cell r="G654" t="str">
            <v>Затраты по ШПЗ (неосновные)</v>
          </cell>
          <cell r="H654">
            <v>2030</v>
          </cell>
          <cell r="I654">
            <v>7920</v>
          </cell>
          <cell r="J654">
            <v>2367.11</v>
          </cell>
          <cell r="K654">
            <v>1</v>
          </cell>
          <cell r="L654">
            <v>0</v>
          </cell>
          <cell r="M654">
            <v>0</v>
          </cell>
          <cell r="N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32</v>
          </cell>
          <cell r="V654">
            <v>0</v>
          </cell>
          <cell r="W654">
            <v>0</v>
          </cell>
          <cell r="AA654">
            <v>0</v>
          </cell>
          <cell r="AB654">
            <v>0</v>
          </cell>
          <cell r="AC654">
            <v>0</v>
          </cell>
          <cell r="AD654">
            <v>32</v>
          </cell>
          <cell r="AE654">
            <v>315000</v>
          </cell>
          <cell r="AF654">
            <v>0</v>
          </cell>
          <cell r="AI654">
            <v>2343</v>
          </cell>
          <cell r="AK654">
            <v>0</v>
          </cell>
          <cell r="AM654">
            <v>431</v>
          </cell>
          <cell r="AN654">
            <v>1</v>
          </cell>
          <cell r="AO654">
            <v>393216</v>
          </cell>
          <cell r="AQ654">
            <v>0</v>
          </cell>
          <cell r="AR654">
            <v>0</v>
          </cell>
          <cell r="AS654" t="str">
            <v>Ы</v>
          </cell>
          <cell r="AT654" t="str">
            <v>Ы</v>
          </cell>
          <cell r="AU654">
            <v>0</v>
          </cell>
          <cell r="AV654">
            <v>0</v>
          </cell>
          <cell r="AW654">
            <v>23</v>
          </cell>
          <cell r="AX654">
            <v>1</v>
          </cell>
          <cell r="AY654">
            <v>0</v>
          </cell>
          <cell r="AZ654">
            <v>0</v>
          </cell>
          <cell r="BA654">
            <v>0</v>
          </cell>
          <cell r="BB654">
            <v>0</v>
          </cell>
          <cell r="BC654">
            <v>38888</v>
          </cell>
        </row>
        <row r="655">
          <cell r="A655">
            <v>2006</v>
          </cell>
          <cell r="B655">
            <v>5</v>
          </cell>
          <cell r="C655">
            <v>280</v>
          </cell>
          <cell r="D655">
            <v>16</v>
          </cell>
          <cell r="E655">
            <v>792030</v>
          </cell>
          <cell r="F655">
            <v>0</v>
          </cell>
          <cell r="G655" t="str">
            <v>Затраты по ШПЗ (неосновные)</v>
          </cell>
          <cell r="H655">
            <v>2030</v>
          </cell>
          <cell r="I655">
            <v>7920</v>
          </cell>
          <cell r="J655">
            <v>3.41</v>
          </cell>
          <cell r="K655">
            <v>1</v>
          </cell>
          <cell r="L655">
            <v>0</v>
          </cell>
          <cell r="M655">
            <v>0</v>
          </cell>
          <cell r="N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32</v>
          </cell>
          <cell r="V655">
            <v>0</v>
          </cell>
          <cell r="W655">
            <v>0</v>
          </cell>
          <cell r="AA655">
            <v>0</v>
          </cell>
          <cell r="AB655">
            <v>0</v>
          </cell>
          <cell r="AC655">
            <v>0</v>
          </cell>
          <cell r="AD655">
            <v>32</v>
          </cell>
          <cell r="AE655">
            <v>410000</v>
          </cell>
          <cell r="AF655">
            <v>0</v>
          </cell>
          <cell r="AI655">
            <v>2343</v>
          </cell>
          <cell r="AK655">
            <v>0</v>
          </cell>
          <cell r="AM655">
            <v>432</v>
          </cell>
          <cell r="AN655">
            <v>1</v>
          </cell>
          <cell r="AO655">
            <v>393216</v>
          </cell>
          <cell r="AQ655">
            <v>0</v>
          </cell>
          <cell r="AR655">
            <v>0</v>
          </cell>
          <cell r="AS655" t="str">
            <v>Ы</v>
          </cell>
          <cell r="AT655" t="str">
            <v>Ы</v>
          </cell>
          <cell r="AU655">
            <v>0</v>
          </cell>
          <cell r="AV655">
            <v>0</v>
          </cell>
          <cell r="AW655">
            <v>23</v>
          </cell>
          <cell r="AX655">
            <v>1</v>
          </cell>
          <cell r="AY655">
            <v>0</v>
          </cell>
          <cell r="AZ655">
            <v>0</v>
          </cell>
          <cell r="BA655">
            <v>0</v>
          </cell>
          <cell r="BB655">
            <v>0</v>
          </cell>
          <cell r="BC655">
            <v>38888</v>
          </cell>
        </row>
        <row r="656">
          <cell r="A656">
            <v>2006</v>
          </cell>
          <cell r="B656">
            <v>5</v>
          </cell>
          <cell r="C656">
            <v>281</v>
          </cell>
          <cell r="D656">
            <v>16</v>
          </cell>
          <cell r="E656">
            <v>792030</v>
          </cell>
          <cell r="F656">
            <v>0</v>
          </cell>
          <cell r="G656" t="str">
            <v>Затраты по ШПЗ (неосновные)</v>
          </cell>
          <cell r="H656">
            <v>2030</v>
          </cell>
          <cell r="I656">
            <v>7920</v>
          </cell>
          <cell r="J656">
            <v>279.2</v>
          </cell>
          <cell r="K656">
            <v>1</v>
          </cell>
          <cell r="L656">
            <v>0</v>
          </cell>
          <cell r="M656">
            <v>0</v>
          </cell>
          <cell r="N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32</v>
          </cell>
          <cell r="V656">
            <v>0</v>
          </cell>
          <cell r="W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32</v>
          </cell>
          <cell r="AE656">
            <v>420000</v>
          </cell>
          <cell r="AF656">
            <v>0</v>
          </cell>
          <cell r="AI656">
            <v>2343</v>
          </cell>
          <cell r="AK656">
            <v>0</v>
          </cell>
          <cell r="AM656">
            <v>433</v>
          </cell>
          <cell r="AN656">
            <v>1</v>
          </cell>
          <cell r="AO656">
            <v>393216</v>
          </cell>
          <cell r="AQ656">
            <v>0</v>
          </cell>
          <cell r="AR656">
            <v>0</v>
          </cell>
          <cell r="AS656" t="str">
            <v>Ы</v>
          </cell>
          <cell r="AT656" t="str">
            <v>Ы</v>
          </cell>
          <cell r="AU656">
            <v>0</v>
          </cell>
          <cell r="AV656">
            <v>0</v>
          </cell>
          <cell r="AW656">
            <v>23</v>
          </cell>
          <cell r="AX656">
            <v>1</v>
          </cell>
          <cell r="AY656">
            <v>0</v>
          </cell>
          <cell r="AZ656">
            <v>0</v>
          </cell>
          <cell r="BA656">
            <v>0</v>
          </cell>
          <cell r="BB656">
            <v>0</v>
          </cell>
          <cell r="BC656">
            <v>38888</v>
          </cell>
        </row>
        <row r="657">
          <cell r="A657">
            <v>2006</v>
          </cell>
          <cell r="B657">
            <v>5</v>
          </cell>
          <cell r="C657">
            <v>282</v>
          </cell>
          <cell r="D657">
            <v>16</v>
          </cell>
          <cell r="E657">
            <v>792030</v>
          </cell>
          <cell r="F657">
            <v>0</v>
          </cell>
          <cell r="G657" t="str">
            <v>Затраты по ШПЗ (неосновные)</v>
          </cell>
          <cell r="H657">
            <v>2030</v>
          </cell>
          <cell r="I657">
            <v>7920</v>
          </cell>
          <cell r="J657">
            <v>53.2</v>
          </cell>
          <cell r="K657">
            <v>1</v>
          </cell>
          <cell r="L657">
            <v>0</v>
          </cell>
          <cell r="M657">
            <v>0</v>
          </cell>
          <cell r="N657">
            <v>0</v>
          </cell>
          <cell r="R657">
            <v>0</v>
          </cell>
          <cell r="S657">
            <v>0</v>
          </cell>
          <cell r="T657">
            <v>0</v>
          </cell>
          <cell r="U657">
            <v>32</v>
          </cell>
          <cell r="V657">
            <v>0</v>
          </cell>
          <cell r="W657">
            <v>0</v>
          </cell>
          <cell r="AA657">
            <v>0</v>
          </cell>
          <cell r="AB657">
            <v>0</v>
          </cell>
          <cell r="AC657">
            <v>0</v>
          </cell>
          <cell r="AD657">
            <v>32</v>
          </cell>
          <cell r="AE657">
            <v>430000</v>
          </cell>
          <cell r="AF657">
            <v>0</v>
          </cell>
          <cell r="AI657">
            <v>2343</v>
          </cell>
          <cell r="AK657">
            <v>0</v>
          </cell>
          <cell r="AM657">
            <v>434</v>
          </cell>
          <cell r="AN657">
            <v>1</v>
          </cell>
          <cell r="AO657">
            <v>393216</v>
          </cell>
          <cell r="AQ657">
            <v>0</v>
          </cell>
          <cell r="AR657">
            <v>0</v>
          </cell>
          <cell r="AS657" t="str">
            <v>Ы</v>
          </cell>
          <cell r="AT657" t="str">
            <v>Ы</v>
          </cell>
          <cell r="AU657">
            <v>0</v>
          </cell>
          <cell r="AV657">
            <v>0</v>
          </cell>
          <cell r="AW657">
            <v>23</v>
          </cell>
          <cell r="AX657">
            <v>1</v>
          </cell>
          <cell r="AY657">
            <v>0</v>
          </cell>
          <cell r="AZ657">
            <v>0</v>
          </cell>
          <cell r="BA657">
            <v>0</v>
          </cell>
          <cell r="BB657">
            <v>0</v>
          </cell>
          <cell r="BC657">
            <v>38888</v>
          </cell>
        </row>
        <row r="658">
          <cell r="A658">
            <v>2006</v>
          </cell>
          <cell r="B658">
            <v>5</v>
          </cell>
          <cell r="C658">
            <v>283</v>
          </cell>
          <cell r="D658">
            <v>16</v>
          </cell>
          <cell r="E658">
            <v>792030</v>
          </cell>
          <cell r="F658">
            <v>0</v>
          </cell>
          <cell r="G658" t="str">
            <v>Затраты по ШПЗ (неосновные)</v>
          </cell>
          <cell r="H658">
            <v>2030</v>
          </cell>
          <cell r="I658">
            <v>7920</v>
          </cell>
          <cell r="J658">
            <v>7.16</v>
          </cell>
          <cell r="K658">
            <v>1</v>
          </cell>
          <cell r="L658">
            <v>0</v>
          </cell>
          <cell r="M658">
            <v>0</v>
          </cell>
          <cell r="N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32</v>
          </cell>
          <cell r="V658">
            <v>0</v>
          </cell>
          <cell r="W658">
            <v>0</v>
          </cell>
          <cell r="AA658">
            <v>0</v>
          </cell>
          <cell r="AB658">
            <v>0</v>
          </cell>
          <cell r="AC658">
            <v>0</v>
          </cell>
          <cell r="AD658">
            <v>32</v>
          </cell>
          <cell r="AE658">
            <v>450000</v>
          </cell>
          <cell r="AF658">
            <v>0</v>
          </cell>
          <cell r="AI658">
            <v>2343</v>
          </cell>
          <cell r="AK658">
            <v>0</v>
          </cell>
          <cell r="AM658">
            <v>435</v>
          </cell>
          <cell r="AN658">
            <v>1</v>
          </cell>
          <cell r="AO658">
            <v>393216</v>
          </cell>
          <cell r="AQ658">
            <v>0</v>
          </cell>
          <cell r="AR658">
            <v>0</v>
          </cell>
          <cell r="AS658" t="str">
            <v>Ы</v>
          </cell>
          <cell r="AT658" t="str">
            <v>Ы</v>
          </cell>
          <cell r="AU658">
            <v>0</v>
          </cell>
          <cell r="AV658">
            <v>0</v>
          </cell>
          <cell r="AW658">
            <v>23</v>
          </cell>
          <cell r="AX658">
            <v>1</v>
          </cell>
          <cell r="AY658">
            <v>0</v>
          </cell>
          <cell r="AZ658">
            <v>0</v>
          </cell>
          <cell r="BA658">
            <v>0</v>
          </cell>
          <cell r="BB658">
            <v>0</v>
          </cell>
          <cell r="BC658">
            <v>38888</v>
          </cell>
        </row>
        <row r="659">
          <cell r="A659">
            <v>2006</v>
          </cell>
          <cell r="B659">
            <v>5</v>
          </cell>
          <cell r="C659">
            <v>284</v>
          </cell>
          <cell r="D659">
            <v>16</v>
          </cell>
          <cell r="E659">
            <v>792030</v>
          </cell>
          <cell r="F659">
            <v>0</v>
          </cell>
          <cell r="G659" t="str">
            <v>Затраты по ШПЗ (неосновные)</v>
          </cell>
          <cell r="H659">
            <v>2030</v>
          </cell>
          <cell r="I659">
            <v>7920</v>
          </cell>
          <cell r="J659">
            <v>15.01</v>
          </cell>
          <cell r="K659">
            <v>1</v>
          </cell>
          <cell r="L659">
            <v>0</v>
          </cell>
          <cell r="M659">
            <v>0</v>
          </cell>
          <cell r="N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32</v>
          </cell>
          <cell r="V659">
            <v>0</v>
          </cell>
          <cell r="W659">
            <v>0</v>
          </cell>
          <cell r="AA659">
            <v>0</v>
          </cell>
          <cell r="AB659">
            <v>0</v>
          </cell>
          <cell r="AC659">
            <v>0</v>
          </cell>
          <cell r="AD659">
            <v>32</v>
          </cell>
          <cell r="AE659">
            <v>460000</v>
          </cell>
          <cell r="AF659">
            <v>0</v>
          </cell>
          <cell r="AI659">
            <v>2343</v>
          </cell>
          <cell r="AK659">
            <v>0</v>
          </cell>
          <cell r="AM659">
            <v>436</v>
          </cell>
          <cell r="AN659">
            <v>1</v>
          </cell>
          <cell r="AO659">
            <v>393216</v>
          </cell>
          <cell r="AQ659">
            <v>0</v>
          </cell>
          <cell r="AR659">
            <v>0</v>
          </cell>
          <cell r="AS659" t="str">
            <v>Ы</v>
          </cell>
          <cell r="AT659" t="str">
            <v>Ы</v>
          </cell>
          <cell r="AU659">
            <v>0</v>
          </cell>
          <cell r="AV659">
            <v>0</v>
          </cell>
          <cell r="AW659">
            <v>23</v>
          </cell>
          <cell r="AX659">
            <v>1</v>
          </cell>
          <cell r="AY659">
            <v>0</v>
          </cell>
          <cell r="AZ659">
            <v>0</v>
          </cell>
          <cell r="BA659">
            <v>0</v>
          </cell>
          <cell r="BB659">
            <v>0</v>
          </cell>
          <cell r="BC659">
            <v>38888</v>
          </cell>
        </row>
        <row r="660">
          <cell r="A660">
            <v>2006</v>
          </cell>
          <cell r="B660">
            <v>5</v>
          </cell>
          <cell r="C660">
            <v>285</v>
          </cell>
          <cell r="D660">
            <v>16</v>
          </cell>
          <cell r="E660">
            <v>792030</v>
          </cell>
          <cell r="F660">
            <v>0</v>
          </cell>
          <cell r="G660" t="str">
            <v>Затраты по ШПЗ (неосновные)</v>
          </cell>
          <cell r="H660">
            <v>2030</v>
          </cell>
          <cell r="I660">
            <v>7920</v>
          </cell>
          <cell r="J660">
            <v>1.24</v>
          </cell>
          <cell r="K660">
            <v>1</v>
          </cell>
          <cell r="L660">
            <v>0</v>
          </cell>
          <cell r="M660">
            <v>0</v>
          </cell>
          <cell r="N660">
            <v>0</v>
          </cell>
          <cell r="R660">
            <v>0</v>
          </cell>
          <cell r="S660">
            <v>0</v>
          </cell>
          <cell r="T660">
            <v>0</v>
          </cell>
          <cell r="U660">
            <v>32</v>
          </cell>
          <cell r="V660">
            <v>0</v>
          </cell>
          <cell r="W660">
            <v>0</v>
          </cell>
          <cell r="AA660">
            <v>0</v>
          </cell>
          <cell r="AB660">
            <v>0</v>
          </cell>
          <cell r="AC660">
            <v>0</v>
          </cell>
          <cell r="AD660">
            <v>32</v>
          </cell>
          <cell r="AE660">
            <v>465000</v>
          </cell>
          <cell r="AF660">
            <v>0</v>
          </cell>
          <cell r="AI660">
            <v>2343</v>
          </cell>
          <cell r="AK660">
            <v>0</v>
          </cell>
          <cell r="AM660">
            <v>437</v>
          </cell>
          <cell r="AN660">
            <v>1</v>
          </cell>
          <cell r="AO660">
            <v>393216</v>
          </cell>
          <cell r="AQ660">
            <v>0</v>
          </cell>
          <cell r="AR660">
            <v>0</v>
          </cell>
          <cell r="AS660" t="str">
            <v>Ы</v>
          </cell>
          <cell r="AT660" t="str">
            <v>Ы</v>
          </cell>
          <cell r="AU660">
            <v>0</v>
          </cell>
          <cell r="AV660">
            <v>0</v>
          </cell>
          <cell r="AW660">
            <v>23</v>
          </cell>
          <cell r="AX660">
            <v>1</v>
          </cell>
          <cell r="AY660">
            <v>0</v>
          </cell>
          <cell r="AZ660">
            <v>0</v>
          </cell>
          <cell r="BA660">
            <v>0</v>
          </cell>
          <cell r="BB660">
            <v>0</v>
          </cell>
          <cell r="BC660">
            <v>38888</v>
          </cell>
        </row>
        <row r="661">
          <cell r="A661">
            <v>2006</v>
          </cell>
          <cell r="B661">
            <v>5</v>
          </cell>
          <cell r="C661">
            <v>286</v>
          </cell>
          <cell r="D661">
            <v>16</v>
          </cell>
          <cell r="E661">
            <v>792030</v>
          </cell>
          <cell r="F661">
            <v>0</v>
          </cell>
          <cell r="G661" t="str">
            <v>Затраты по ШПЗ (неосновные)</v>
          </cell>
          <cell r="H661">
            <v>2030</v>
          </cell>
          <cell r="I661">
            <v>7920</v>
          </cell>
          <cell r="J661">
            <v>482.36</v>
          </cell>
          <cell r="K661">
            <v>1</v>
          </cell>
          <cell r="L661">
            <v>0</v>
          </cell>
          <cell r="M661">
            <v>0</v>
          </cell>
          <cell r="N661">
            <v>0</v>
          </cell>
          <cell r="R661">
            <v>0</v>
          </cell>
          <cell r="S661">
            <v>0</v>
          </cell>
          <cell r="T661">
            <v>0</v>
          </cell>
          <cell r="U661">
            <v>32</v>
          </cell>
          <cell r="V661">
            <v>0</v>
          </cell>
          <cell r="W661">
            <v>0</v>
          </cell>
          <cell r="AA661">
            <v>0</v>
          </cell>
          <cell r="AB661">
            <v>0</v>
          </cell>
          <cell r="AC661">
            <v>0</v>
          </cell>
          <cell r="AD661">
            <v>32</v>
          </cell>
          <cell r="AE661">
            <v>501108</v>
          </cell>
          <cell r="AF661">
            <v>0</v>
          </cell>
          <cell r="AI661">
            <v>2343</v>
          </cell>
          <cell r="AK661">
            <v>0</v>
          </cell>
          <cell r="AM661">
            <v>438</v>
          </cell>
          <cell r="AN661">
            <v>1</v>
          </cell>
          <cell r="AO661">
            <v>393216</v>
          </cell>
          <cell r="AQ661">
            <v>0</v>
          </cell>
          <cell r="AR661">
            <v>0</v>
          </cell>
          <cell r="AS661" t="str">
            <v>Ы</v>
          </cell>
          <cell r="AT661" t="str">
            <v>Ы</v>
          </cell>
          <cell r="AU661">
            <v>0</v>
          </cell>
          <cell r="AV661">
            <v>0</v>
          </cell>
          <cell r="AW661">
            <v>23</v>
          </cell>
          <cell r="AX661">
            <v>1</v>
          </cell>
          <cell r="AY661">
            <v>0</v>
          </cell>
          <cell r="AZ661">
            <v>0</v>
          </cell>
          <cell r="BA661">
            <v>0</v>
          </cell>
          <cell r="BB661">
            <v>0</v>
          </cell>
          <cell r="BC661">
            <v>38888</v>
          </cell>
        </row>
        <row r="662">
          <cell r="A662">
            <v>2006</v>
          </cell>
          <cell r="B662">
            <v>5</v>
          </cell>
          <cell r="C662">
            <v>287</v>
          </cell>
          <cell r="D662">
            <v>16</v>
          </cell>
          <cell r="E662">
            <v>792030</v>
          </cell>
          <cell r="F662">
            <v>0</v>
          </cell>
          <cell r="G662" t="str">
            <v>Затраты по ШПЗ (неосновные)</v>
          </cell>
          <cell r="H662">
            <v>2030</v>
          </cell>
          <cell r="I662">
            <v>7920</v>
          </cell>
          <cell r="J662">
            <v>3.74</v>
          </cell>
          <cell r="K662">
            <v>1</v>
          </cell>
          <cell r="L662">
            <v>0</v>
          </cell>
          <cell r="M662">
            <v>0</v>
          </cell>
          <cell r="N662">
            <v>0</v>
          </cell>
          <cell r="R662">
            <v>0</v>
          </cell>
          <cell r="S662">
            <v>0</v>
          </cell>
          <cell r="T662">
            <v>0</v>
          </cell>
          <cell r="U662">
            <v>32</v>
          </cell>
          <cell r="V662">
            <v>0</v>
          </cell>
          <cell r="W662">
            <v>0</v>
          </cell>
          <cell r="AA662">
            <v>0</v>
          </cell>
          <cell r="AB662">
            <v>0</v>
          </cell>
          <cell r="AC662">
            <v>0</v>
          </cell>
          <cell r="AD662">
            <v>32</v>
          </cell>
          <cell r="AE662">
            <v>502100</v>
          </cell>
          <cell r="AF662">
            <v>0</v>
          </cell>
          <cell r="AI662">
            <v>2343</v>
          </cell>
          <cell r="AK662">
            <v>0</v>
          </cell>
          <cell r="AM662">
            <v>439</v>
          </cell>
          <cell r="AN662">
            <v>1</v>
          </cell>
          <cell r="AO662">
            <v>393216</v>
          </cell>
          <cell r="AQ662">
            <v>0</v>
          </cell>
          <cell r="AR662">
            <v>0</v>
          </cell>
          <cell r="AS662" t="str">
            <v>Ы</v>
          </cell>
          <cell r="AT662" t="str">
            <v>Ы</v>
          </cell>
          <cell r="AU662">
            <v>0</v>
          </cell>
          <cell r="AV662">
            <v>0</v>
          </cell>
          <cell r="AW662">
            <v>23</v>
          </cell>
          <cell r="AX662">
            <v>1</v>
          </cell>
          <cell r="AY662">
            <v>0</v>
          </cell>
          <cell r="AZ662">
            <v>0</v>
          </cell>
          <cell r="BA662">
            <v>0</v>
          </cell>
          <cell r="BB662">
            <v>0</v>
          </cell>
          <cell r="BC662">
            <v>38888</v>
          </cell>
        </row>
        <row r="663">
          <cell r="A663">
            <v>2006</v>
          </cell>
          <cell r="B663">
            <v>5</v>
          </cell>
          <cell r="C663">
            <v>288</v>
          </cell>
          <cell r="D663">
            <v>16</v>
          </cell>
          <cell r="E663">
            <v>792030</v>
          </cell>
          <cell r="F663">
            <v>0</v>
          </cell>
          <cell r="G663" t="str">
            <v>Затраты по ШПЗ (неосновные)</v>
          </cell>
          <cell r="H663">
            <v>2030</v>
          </cell>
          <cell r="I663">
            <v>7920</v>
          </cell>
          <cell r="J663">
            <v>421.3</v>
          </cell>
          <cell r="K663">
            <v>1</v>
          </cell>
          <cell r="L663">
            <v>0</v>
          </cell>
          <cell r="M663">
            <v>0</v>
          </cell>
          <cell r="N663">
            <v>0</v>
          </cell>
          <cell r="R663">
            <v>0</v>
          </cell>
          <cell r="S663">
            <v>0</v>
          </cell>
          <cell r="T663">
            <v>0</v>
          </cell>
          <cell r="U663">
            <v>32</v>
          </cell>
          <cell r="V663">
            <v>0</v>
          </cell>
          <cell r="W663">
            <v>0</v>
          </cell>
          <cell r="AA663">
            <v>0</v>
          </cell>
          <cell r="AB663">
            <v>0</v>
          </cell>
          <cell r="AC663">
            <v>0</v>
          </cell>
          <cell r="AD663">
            <v>32</v>
          </cell>
          <cell r="AE663">
            <v>503000</v>
          </cell>
          <cell r="AF663">
            <v>0</v>
          </cell>
          <cell r="AI663">
            <v>2343</v>
          </cell>
          <cell r="AK663">
            <v>0</v>
          </cell>
          <cell r="AM663">
            <v>440</v>
          </cell>
          <cell r="AN663">
            <v>1</v>
          </cell>
          <cell r="AO663">
            <v>393216</v>
          </cell>
          <cell r="AQ663">
            <v>0</v>
          </cell>
          <cell r="AR663">
            <v>0</v>
          </cell>
          <cell r="AS663" t="str">
            <v>Ы</v>
          </cell>
          <cell r="AT663" t="str">
            <v>Ы</v>
          </cell>
          <cell r="AU663">
            <v>0</v>
          </cell>
          <cell r="AV663">
            <v>0</v>
          </cell>
          <cell r="AW663">
            <v>23</v>
          </cell>
          <cell r="AX663">
            <v>1</v>
          </cell>
          <cell r="AY663">
            <v>0</v>
          </cell>
          <cell r="AZ663">
            <v>0</v>
          </cell>
          <cell r="BA663">
            <v>0</v>
          </cell>
          <cell r="BB663">
            <v>0</v>
          </cell>
          <cell r="BC663">
            <v>38888</v>
          </cell>
        </row>
        <row r="664">
          <cell r="A664">
            <v>2006</v>
          </cell>
          <cell r="B664">
            <v>5</v>
          </cell>
          <cell r="C664">
            <v>289</v>
          </cell>
          <cell r="D664">
            <v>16</v>
          </cell>
          <cell r="E664">
            <v>792030</v>
          </cell>
          <cell r="F664">
            <v>0</v>
          </cell>
          <cell r="G664" t="str">
            <v>Затраты по ШПЗ (неосновные)</v>
          </cell>
          <cell r="H664">
            <v>2030</v>
          </cell>
          <cell r="I664">
            <v>7920</v>
          </cell>
          <cell r="J664">
            <v>2.96</v>
          </cell>
          <cell r="K664">
            <v>1</v>
          </cell>
          <cell r="L664">
            <v>0</v>
          </cell>
          <cell r="M664">
            <v>0</v>
          </cell>
          <cell r="N664">
            <v>0</v>
          </cell>
          <cell r="R664">
            <v>0</v>
          </cell>
          <cell r="S664">
            <v>0</v>
          </cell>
          <cell r="T664">
            <v>0</v>
          </cell>
          <cell r="U664">
            <v>32</v>
          </cell>
          <cell r="V664">
            <v>0</v>
          </cell>
          <cell r="W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32</v>
          </cell>
          <cell r="AE664">
            <v>504900</v>
          </cell>
          <cell r="AF664">
            <v>0</v>
          </cell>
          <cell r="AI664">
            <v>2343</v>
          </cell>
          <cell r="AK664">
            <v>0</v>
          </cell>
          <cell r="AM664">
            <v>441</v>
          </cell>
          <cell r="AN664">
            <v>1</v>
          </cell>
          <cell r="AO664">
            <v>393216</v>
          </cell>
          <cell r="AQ664">
            <v>0</v>
          </cell>
          <cell r="AR664">
            <v>0</v>
          </cell>
          <cell r="AS664" t="str">
            <v>Ы</v>
          </cell>
          <cell r="AT664" t="str">
            <v>Ы</v>
          </cell>
          <cell r="AU664">
            <v>0</v>
          </cell>
          <cell r="AV664">
            <v>0</v>
          </cell>
          <cell r="AW664">
            <v>23</v>
          </cell>
          <cell r="AX664">
            <v>1</v>
          </cell>
          <cell r="AY664">
            <v>0</v>
          </cell>
          <cell r="AZ664">
            <v>0</v>
          </cell>
          <cell r="BA664">
            <v>0</v>
          </cell>
          <cell r="BB664">
            <v>0</v>
          </cell>
          <cell r="BC664">
            <v>38888</v>
          </cell>
        </row>
        <row r="665">
          <cell r="A665">
            <v>2006</v>
          </cell>
          <cell r="B665">
            <v>5</v>
          </cell>
          <cell r="C665">
            <v>290</v>
          </cell>
          <cell r="D665">
            <v>16</v>
          </cell>
          <cell r="E665">
            <v>792030</v>
          </cell>
          <cell r="F665">
            <v>0</v>
          </cell>
          <cell r="G665" t="str">
            <v>Затраты по ШПЗ (неосновные)</v>
          </cell>
          <cell r="H665">
            <v>2030</v>
          </cell>
          <cell r="I665">
            <v>7920</v>
          </cell>
          <cell r="J665">
            <v>0.25</v>
          </cell>
          <cell r="K665">
            <v>1</v>
          </cell>
          <cell r="L665">
            <v>0</v>
          </cell>
          <cell r="M665">
            <v>0</v>
          </cell>
          <cell r="N665">
            <v>0</v>
          </cell>
          <cell r="R665">
            <v>0</v>
          </cell>
          <cell r="S665">
            <v>0</v>
          </cell>
          <cell r="T665">
            <v>0</v>
          </cell>
          <cell r="U665">
            <v>32</v>
          </cell>
          <cell r="V665">
            <v>0</v>
          </cell>
          <cell r="W665">
            <v>0</v>
          </cell>
          <cell r="AA665">
            <v>0</v>
          </cell>
          <cell r="AB665">
            <v>0</v>
          </cell>
          <cell r="AC665">
            <v>0</v>
          </cell>
          <cell r="AD665">
            <v>32</v>
          </cell>
          <cell r="AE665">
            <v>505100</v>
          </cell>
          <cell r="AF665">
            <v>0</v>
          </cell>
          <cell r="AI665">
            <v>2343</v>
          </cell>
          <cell r="AK665">
            <v>0</v>
          </cell>
          <cell r="AM665">
            <v>442</v>
          </cell>
          <cell r="AN665">
            <v>1</v>
          </cell>
          <cell r="AO665">
            <v>393216</v>
          </cell>
          <cell r="AQ665">
            <v>0</v>
          </cell>
          <cell r="AR665">
            <v>0</v>
          </cell>
          <cell r="AS665" t="str">
            <v>Ы</v>
          </cell>
          <cell r="AT665" t="str">
            <v>Ы</v>
          </cell>
          <cell r="AU665">
            <v>0</v>
          </cell>
          <cell r="AV665">
            <v>0</v>
          </cell>
          <cell r="AW665">
            <v>23</v>
          </cell>
          <cell r="AX665">
            <v>1</v>
          </cell>
          <cell r="AY665">
            <v>0</v>
          </cell>
          <cell r="AZ665">
            <v>0</v>
          </cell>
          <cell r="BA665">
            <v>0</v>
          </cell>
          <cell r="BB665">
            <v>0</v>
          </cell>
          <cell r="BC665">
            <v>38888</v>
          </cell>
        </row>
        <row r="666">
          <cell r="A666">
            <v>2006</v>
          </cell>
          <cell r="B666">
            <v>5</v>
          </cell>
          <cell r="C666">
            <v>291</v>
          </cell>
          <cell r="D666">
            <v>16</v>
          </cell>
          <cell r="E666">
            <v>792030</v>
          </cell>
          <cell r="F666">
            <v>0</v>
          </cell>
          <cell r="G666" t="str">
            <v>Затраты по ШПЗ (неосновные)</v>
          </cell>
          <cell r="H666">
            <v>2030</v>
          </cell>
          <cell r="I666">
            <v>7920</v>
          </cell>
          <cell r="J666">
            <v>0.42</v>
          </cell>
          <cell r="K666">
            <v>1</v>
          </cell>
          <cell r="L666">
            <v>0</v>
          </cell>
          <cell r="M666">
            <v>0</v>
          </cell>
          <cell r="N666">
            <v>0</v>
          </cell>
          <cell r="R666">
            <v>0</v>
          </cell>
          <cell r="S666">
            <v>0</v>
          </cell>
          <cell r="T666">
            <v>0</v>
          </cell>
          <cell r="U666">
            <v>32</v>
          </cell>
          <cell r="V666">
            <v>0</v>
          </cell>
          <cell r="W666">
            <v>0</v>
          </cell>
          <cell r="AA666">
            <v>0</v>
          </cell>
          <cell r="AB666">
            <v>0</v>
          </cell>
          <cell r="AC666">
            <v>0</v>
          </cell>
          <cell r="AD666">
            <v>32</v>
          </cell>
          <cell r="AE666">
            <v>505200</v>
          </cell>
          <cell r="AF666">
            <v>0</v>
          </cell>
          <cell r="AI666">
            <v>2343</v>
          </cell>
          <cell r="AK666">
            <v>0</v>
          </cell>
          <cell r="AM666">
            <v>443</v>
          </cell>
          <cell r="AN666">
            <v>1</v>
          </cell>
          <cell r="AO666">
            <v>393216</v>
          </cell>
          <cell r="AQ666">
            <v>0</v>
          </cell>
          <cell r="AR666">
            <v>0</v>
          </cell>
          <cell r="AS666" t="str">
            <v>Ы</v>
          </cell>
          <cell r="AT666" t="str">
            <v>Ы</v>
          </cell>
          <cell r="AU666">
            <v>0</v>
          </cell>
          <cell r="AV666">
            <v>0</v>
          </cell>
          <cell r="AW666">
            <v>23</v>
          </cell>
          <cell r="AX666">
            <v>1</v>
          </cell>
          <cell r="AY666">
            <v>0</v>
          </cell>
          <cell r="AZ666">
            <v>0</v>
          </cell>
          <cell r="BA666">
            <v>0</v>
          </cell>
          <cell r="BB666">
            <v>0</v>
          </cell>
          <cell r="BC666">
            <v>38888</v>
          </cell>
        </row>
        <row r="667">
          <cell r="A667">
            <v>2006</v>
          </cell>
          <cell r="B667">
            <v>5</v>
          </cell>
          <cell r="C667">
            <v>292</v>
          </cell>
          <cell r="D667">
            <v>16</v>
          </cell>
          <cell r="E667">
            <v>792030</v>
          </cell>
          <cell r="F667">
            <v>0</v>
          </cell>
          <cell r="G667" t="str">
            <v>Затраты по ШПЗ (неосновные)</v>
          </cell>
          <cell r="H667">
            <v>2030</v>
          </cell>
          <cell r="I667">
            <v>7920</v>
          </cell>
          <cell r="J667">
            <v>1.33</v>
          </cell>
          <cell r="K667">
            <v>1</v>
          </cell>
          <cell r="L667">
            <v>0</v>
          </cell>
          <cell r="M667">
            <v>0</v>
          </cell>
          <cell r="N667">
            <v>0</v>
          </cell>
          <cell r="R667">
            <v>0</v>
          </cell>
          <cell r="S667">
            <v>0</v>
          </cell>
          <cell r="T667">
            <v>0</v>
          </cell>
          <cell r="U667">
            <v>32</v>
          </cell>
          <cell r="V667">
            <v>0</v>
          </cell>
          <cell r="W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32</v>
          </cell>
          <cell r="AE667">
            <v>505300</v>
          </cell>
          <cell r="AF667">
            <v>0</v>
          </cell>
          <cell r="AI667">
            <v>2343</v>
          </cell>
          <cell r="AK667">
            <v>0</v>
          </cell>
          <cell r="AM667">
            <v>444</v>
          </cell>
          <cell r="AN667">
            <v>1</v>
          </cell>
          <cell r="AO667">
            <v>393216</v>
          </cell>
          <cell r="AQ667">
            <v>0</v>
          </cell>
          <cell r="AR667">
            <v>0</v>
          </cell>
          <cell r="AS667" t="str">
            <v>Ы</v>
          </cell>
          <cell r="AT667" t="str">
            <v>Ы</v>
          </cell>
          <cell r="AU667">
            <v>0</v>
          </cell>
          <cell r="AV667">
            <v>0</v>
          </cell>
          <cell r="AW667">
            <v>23</v>
          </cell>
          <cell r="AX667">
            <v>1</v>
          </cell>
          <cell r="AY667">
            <v>0</v>
          </cell>
          <cell r="AZ667">
            <v>0</v>
          </cell>
          <cell r="BA667">
            <v>0</v>
          </cell>
          <cell r="BB667">
            <v>0</v>
          </cell>
          <cell r="BC667">
            <v>38888</v>
          </cell>
        </row>
        <row r="668">
          <cell r="A668">
            <v>2006</v>
          </cell>
          <cell r="B668">
            <v>5</v>
          </cell>
          <cell r="C668">
            <v>293</v>
          </cell>
          <cell r="D668">
            <v>16</v>
          </cell>
          <cell r="E668">
            <v>792030</v>
          </cell>
          <cell r="F668">
            <v>0</v>
          </cell>
          <cell r="G668" t="str">
            <v>Затраты по ШПЗ (неосновные)</v>
          </cell>
          <cell r="H668">
            <v>2030</v>
          </cell>
          <cell r="I668">
            <v>7920</v>
          </cell>
          <cell r="J668">
            <v>1.05</v>
          </cell>
          <cell r="K668">
            <v>1</v>
          </cell>
          <cell r="L668">
            <v>0</v>
          </cell>
          <cell r="M668">
            <v>0</v>
          </cell>
          <cell r="N668">
            <v>0</v>
          </cell>
          <cell r="R668">
            <v>0</v>
          </cell>
          <cell r="S668">
            <v>0</v>
          </cell>
          <cell r="T668">
            <v>0</v>
          </cell>
          <cell r="U668">
            <v>32</v>
          </cell>
          <cell r="V668">
            <v>0</v>
          </cell>
          <cell r="W668">
            <v>0</v>
          </cell>
          <cell r="AA668">
            <v>0</v>
          </cell>
          <cell r="AB668">
            <v>0</v>
          </cell>
          <cell r="AC668">
            <v>0</v>
          </cell>
          <cell r="AD668">
            <v>32</v>
          </cell>
          <cell r="AE668">
            <v>507000</v>
          </cell>
          <cell r="AF668">
            <v>0</v>
          </cell>
          <cell r="AI668">
            <v>2343</v>
          </cell>
          <cell r="AK668">
            <v>0</v>
          </cell>
          <cell r="AM668">
            <v>445</v>
          </cell>
          <cell r="AN668">
            <v>1</v>
          </cell>
          <cell r="AO668">
            <v>393216</v>
          </cell>
          <cell r="AQ668">
            <v>0</v>
          </cell>
          <cell r="AR668">
            <v>0</v>
          </cell>
          <cell r="AS668" t="str">
            <v>Ы</v>
          </cell>
          <cell r="AT668" t="str">
            <v>Ы</v>
          </cell>
          <cell r="AU668">
            <v>0</v>
          </cell>
          <cell r="AV668">
            <v>0</v>
          </cell>
          <cell r="AW668">
            <v>23</v>
          </cell>
          <cell r="AX668">
            <v>1</v>
          </cell>
          <cell r="AY668">
            <v>0</v>
          </cell>
          <cell r="AZ668">
            <v>0</v>
          </cell>
          <cell r="BA668">
            <v>0</v>
          </cell>
          <cell r="BB668">
            <v>0</v>
          </cell>
          <cell r="BC668">
            <v>38888</v>
          </cell>
        </row>
        <row r="669">
          <cell r="A669">
            <v>2006</v>
          </cell>
          <cell r="B669">
            <v>5</v>
          </cell>
          <cell r="C669">
            <v>294</v>
          </cell>
          <cell r="D669">
            <v>16</v>
          </cell>
          <cell r="E669">
            <v>792030</v>
          </cell>
          <cell r="F669">
            <v>0</v>
          </cell>
          <cell r="G669" t="str">
            <v>Затраты по ШПЗ (неосновные)</v>
          </cell>
          <cell r="H669">
            <v>2030</v>
          </cell>
          <cell r="I669">
            <v>7920</v>
          </cell>
          <cell r="J669">
            <v>386.25</v>
          </cell>
          <cell r="K669">
            <v>1</v>
          </cell>
          <cell r="L669">
            <v>0</v>
          </cell>
          <cell r="M669">
            <v>0</v>
          </cell>
          <cell r="N669">
            <v>0</v>
          </cell>
          <cell r="R669">
            <v>0</v>
          </cell>
          <cell r="S669">
            <v>0</v>
          </cell>
          <cell r="T669">
            <v>0</v>
          </cell>
          <cell r="U669">
            <v>32</v>
          </cell>
          <cell r="V669">
            <v>0</v>
          </cell>
          <cell r="W669">
            <v>0</v>
          </cell>
          <cell r="AA669">
            <v>0</v>
          </cell>
          <cell r="AB669">
            <v>0</v>
          </cell>
          <cell r="AC669">
            <v>0</v>
          </cell>
          <cell r="AD669">
            <v>32</v>
          </cell>
          <cell r="AE669">
            <v>510100</v>
          </cell>
          <cell r="AF669">
            <v>0</v>
          </cell>
          <cell r="AI669">
            <v>2343</v>
          </cell>
          <cell r="AK669">
            <v>0</v>
          </cell>
          <cell r="AM669">
            <v>446</v>
          </cell>
          <cell r="AN669">
            <v>1</v>
          </cell>
          <cell r="AO669">
            <v>393216</v>
          </cell>
          <cell r="AQ669">
            <v>0</v>
          </cell>
          <cell r="AR669">
            <v>0</v>
          </cell>
          <cell r="AS669" t="str">
            <v>Ы</v>
          </cell>
          <cell r="AT669" t="str">
            <v>Ы</v>
          </cell>
          <cell r="AU669">
            <v>0</v>
          </cell>
          <cell r="AV669">
            <v>0</v>
          </cell>
          <cell r="AW669">
            <v>23</v>
          </cell>
          <cell r="AX669">
            <v>1</v>
          </cell>
          <cell r="AY669">
            <v>0</v>
          </cell>
          <cell r="AZ669">
            <v>0</v>
          </cell>
          <cell r="BA669">
            <v>0</v>
          </cell>
          <cell r="BB669">
            <v>0</v>
          </cell>
          <cell r="BC669">
            <v>38888</v>
          </cell>
        </row>
        <row r="670">
          <cell r="A670">
            <v>2006</v>
          </cell>
          <cell r="B670">
            <v>5</v>
          </cell>
          <cell r="C670">
            <v>295</v>
          </cell>
          <cell r="D670">
            <v>16</v>
          </cell>
          <cell r="E670">
            <v>792030</v>
          </cell>
          <cell r="F670">
            <v>0</v>
          </cell>
          <cell r="G670" t="str">
            <v>Затраты по ШПЗ (неосновные)</v>
          </cell>
          <cell r="H670">
            <v>2030</v>
          </cell>
          <cell r="I670">
            <v>7920</v>
          </cell>
          <cell r="J670">
            <v>1.1299999999999999</v>
          </cell>
          <cell r="K670">
            <v>1</v>
          </cell>
          <cell r="L670">
            <v>0</v>
          </cell>
          <cell r="M670">
            <v>0</v>
          </cell>
          <cell r="N670">
            <v>0</v>
          </cell>
          <cell r="R670">
            <v>0</v>
          </cell>
          <cell r="S670">
            <v>0</v>
          </cell>
          <cell r="T670">
            <v>0</v>
          </cell>
          <cell r="U670">
            <v>32</v>
          </cell>
          <cell r="V670">
            <v>0</v>
          </cell>
          <cell r="W670">
            <v>0</v>
          </cell>
          <cell r="AA670">
            <v>0</v>
          </cell>
          <cell r="AB670">
            <v>0</v>
          </cell>
          <cell r="AC670">
            <v>0</v>
          </cell>
          <cell r="AD670">
            <v>32</v>
          </cell>
          <cell r="AE670">
            <v>510400</v>
          </cell>
          <cell r="AF670">
            <v>0</v>
          </cell>
          <cell r="AI670">
            <v>2343</v>
          </cell>
          <cell r="AK670">
            <v>0</v>
          </cell>
          <cell r="AM670">
            <v>447</v>
          </cell>
          <cell r="AN670">
            <v>1</v>
          </cell>
          <cell r="AO670">
            <v>393216</v>
          </cell>
          <cell r="AQ670">
            <v>0</v>
          </cell>
          <cell r="AR670">
            <v>0</v>
          </cell>
          <cell r="AS670" t="str">
            <v>Ы</v>
          </cell>
          <cell r="AT670" t="str">
            <v>Ы</v>
          </cell>
          <cell r="AU670">
            <v>0</v>
          </cell>
          <cell r="AV670">
            <v>0</v>
          </cell>
          <cell r="AW670">
            <v>23</v>
          </cell>
          <cell r="AX670">
            <v>1</v>
          </cell>
          <cell r="AY670">
            <v>0</v>
          </cell>
          <cell r="AZ670">
            <v>0</v>
          </cell>
          <cell r="BA670">
            <v>0</v>
          </cell>
          <cell r="BB670">
            <v>0</v>
          </cell>
          <cell r="BC670">
            <v>38888</v>
          </cell>
        </row>
        <row r="671">
          <cell r="A671">
            <v>2006</v>
          </cell>
          <cell r="B671">
            <v>5</v>
          </cell>
          <cell r="C671">
            <v>296</v>
          </cell>
          <cell r="D671">
            <v>16</v>
          </cell>
          <cell r="E671">
            <v>792030</v>
          </cell>
          <cell r="F671">
            <v>0</v>
          </cell>
          <cell r="G671" t="str">
            <v>Затраты по ШПЗ (неосновные)</v>
          </cell>
          <cell r="H671">
            <v>2030</v>
          </cell>
          <cell r="I671">
            <v>7920</v>
          </cell>
          <cell r="J671">
            <v>492.82</v>
          </cell>
          <cell r="K671">
            <v>1</v>
          </cell>
          <cell r="L671">
            <v>0</v>
          </cell>
          <cell r="M671">
            <v>0</v>
          </cell>
          <cell r="N671">
            <v>0</v>
          </cell>
          <cell r="R671">
            <v>0</v>
          </cell>
          <cell r="S671">
            <v>0</v>
          </cell>
          <cell r="T671">
            <v>0</v>
          </cell>
          <cell r="U671">
            <v>32</v>
          </cell>
          <cell r="V671">
            <v>0</v>
          </cell>
          <cell r="W671">
            <v>0</v>
          </cell>
          <cell r="AA671">
            <v>0</v>
          </cell>
          <cell r="AB671">
            <v>0</v>
          </cell>
          <cell r="AC671">
            <v>0</v>
          </cell>
          <cell r="AD671">
            <v>32</v>
          </cell>
          <cell r="AE671">
            <v>510600</v>
          </cell>
          <cell r="AF671">
            <v>0</v>
          </cell>
          <cell r="AI671">
            <v>2343</v>
          </cell>
          <cell r="AK671">
            <v>0</v>
          </cell>
          <cell r="AM671">
            <v>448</v>
          </cell>
          <cell r="AN671">
            <v>1</v>
          </cell>
          <cell r="AO671">
            <v>393216</v>
          </cell>
          <cell r="AQ671">
            <v>0</v>
          </cell>
          <cell r="AR671">
            <v>0</v>
          </cell>
          <cell r="AS671" t="str">
            <v>Ы</v>
          </cell>
          <cell r="AT671" t="str">
            <v>Ы</v>
          </cell>
          <cell r="AU671">
            <v>0</v>
          </cell>
          <cell r="AV671">
            <v>0</v>
          </cell>
          <cell r="AW671">
            <v>23</v>
          </cell>
          <cell r="AX671">
            <v>1</v>
          </cell>
          <cell r="AY671">
            <v>0</v>
          </cell>
          <cell r="AZ671">
            <v>0</v>
          </cell>
          <cell r="BA671">
            <v>0</v>
          </cell>
          <cell r="BB671">
            <v>0</v>
          </cell>
          <cell r="BC671">
            <v>38888</v>
          </cell>
        </row>
        <row r="672">
          <cell r="A672">
            <v>2006</v>
          </cell>
          <cell r="B672">
            <v>5</v>
          </cell>
          <cell r="C672">
            <v>354</v>
          </cell>
          <cell r="D672">
            <v>16</v>
          </cell>
          <cell r="E672">
            <v>792030</v>
          </cell>
          <cell r="F672">
            <v>0</v>
          </cell>
          <cell r="G672" t="str">
            <v>Затраты по ШПЗ (неосновные)</v>
          </cell>
          <cell r="H672">
            <v>2030</v>
          </cell>
          <cell r="I672">
            <v>7920</v>
          </cell>
          <cell r="J672">
            <v>13358.24</v>
          </cell>
          <cell r="K672">
            <v>1</v>
          </cell>
          <cell r="L672">
            <v>0</v>
          </cell>
          <cell r="M672">
            <v>0</v>
          </cell>
          <cell r="N672">
            <v>0</v>
          </cell>
          <cell r="R672">
            <v>0</v>
          </cell>
          <cell r="S672">
            <v>0</v>
          </cell>
          <cell r="T672">
            <v>0</v>
          </cell>
          <cell r="U672">
            <v>42</v>
          </cell>
          <cell r="V672">
            <v>0</v>
          </cell>
          <cell r="W672">
            <v>0</v>
          </cell>
          <cell r="AA672">
            <v>0</v>
          </cell>
          <cell r="AB672">
            <v>0</v>
          </cell>
          <cell r="AC672">
            <v>0</v>
          </cell>
          <cell r="AD672">
            <v>42</v>
          </cell>
          <cell r="AE672">
            <v>110000</v>
          </cell>
          <cell r="AF672">
            <v>0</v>
          </cell>
          <cell r="AI672">
            <v>2343</v>
          </cell>
          <cell r="AK672">
            <v>0</v>
          </cell>
          <cell r="AM672">
            <v>506</v>
          </cell>
          <cell r="AN672">
            <v>1</v>
          </cell>
          <cell r="AO672">
            <v>393216</v>
          </cell>
          <cell r="AQ672">
            <v>0</v>
          </cell>
          <cell r="AR672">
            <v>0</v>
          </cell>
          <cell r="AS672" t="str">
            <v>Ы</v>
          </cell>
          <cell r="AT672" t="str">
            <v>Ы</v>
          </cell>
          <cell r="AU672">
            <v>0</v>
          </cell>
          <cell r="AV672">
            <v>0</v>
          </cell>
          <cell r="AW672">
            <v>23</v>
          </cell>
          <cell r="AX672">
            <v>1</v>
          </cell>
          <cell r="AY672">
            <v>0</v>
          </cell>
          <cell r="AZ672">
            <v>0</v>
          </cell>
          <cell r="BA672">
            <v>0</v>
          </cell>
          <cell r="BB672">
            <v>0</v>
          </cell>
          <cell r="BC672">
            <v>38888</v>
          </cell>
        </row>
        <row r="673">
          <cell r="A673">
            <v>2006</v>
          </cell>
          <cell r="B673">
            <v>5</v>
          </cell>
          <cell r="C673">
            <v>355</v>
          </cell>
          <cell r="D673">
            <v>16</v>
          </cell>
          <cell r="E673">
            <v>792030</v>
          </cell>
          <cell r="F673">
            <v>0</v>
          </cell>
          <cell r="G673" t="str">
            <v>Затраты по ШПЗ (неосновные)</v>
          </cell>
          <cell r="H673">
            <v>2030</v>
          </cell>
          <cell r="I673">
            <v>7920</v>
          </cell>
          <cell r="J673">
            <v>379.6</v>
          </cell>
          <cell r="K673">
            <v>1</v>
          </cell>
          <cell r="L673">
            <v>0</v>
          </cell>
          <cell r="M673">
            <v>0</v>
          </cell>
          <cell r="N673">
            <v>0</v>
          </cell>
          <cell r="R673">
            <v>0</v>
          </cell>
          <cell r="S673">
            <v>0</v>
          </cell>
          <cell r="T673">
            <v>0</v>
          </cell>
          <cell r="U673">
            <v>42</v>
          </cell>
          <cell r="V673">
            <v>0</v>
          </cell>
          <cell r="W673">
            <v>0</v>
          </cell>
          <cell r="AA673">
            <v>0</v>
          </cell>
          <cell r="AB673">
            <v>0</v>
          </cell>
          <cell r="AC673">
            <v>0</v>
          </cell>
          <cell r="AD673">
            <v>42</v>
          </cell>
          <cell r="AE673">
            <v>114020</v>
          </cell>
          <cell r="AF673">
            <v>0</v>
          </cell>
          <cell r="AI673">
            <v>2343</v>
          </cell>
          <cell r="AK673">
            <v>0</v>
          </cell>
          <cell r="AM673">
            <v>507</v>
          </cell>
          <cell r="AN673">
            <v>1</v>
          </cell>
          <cell r="AO673">
            <v>393216</v>
          </cell>
          <cell r="AQ673">
            <v>0</v>
          </cell>
          <cell r="AR673">
            <v>0</v>
          </cell>
          <cell r="AS673" t="str">
            <v>Ы</v>
          </cell>
          <cell r="AT673" t="str">
            <v>Ы</v>
          </cell>
          <cell r="AU673">
            <v>0</v>
          </cell>
          <cell r="AV673">
            <v>0</v>
          </cell>
          <cell r="AW673">
            <v>23</v>
          </cell>
          <cell r="AX673">
            <v>1</v>
          </cell>
          <cell r="AY673">
            <v>0</v>
          </cell>
          <cell r="AZ673">
            <v>0</v>
          </cell>
          <cell r="BA673">
            <v>0</v>
          </cell>
          <cell r="BB673">
            <v>0</v>
          </cell>
          <cell r="BC673">
            <v>38888</v>
          </cell>
        </row>
        <row r="674">
          <cell r="A674">
            <v>2006</v>
          </cell>
          <cell r="B674">
            <v>5</v>
          </cell>
          <cell r="C674">
            <v>356</v>
          </cell>
          <cell r="D674">
            <v>16</v>
          </cell>
          <cell r="E674">
            <v>792030</v>
          </cell>
          <cell r="F674">
            <v>0</v>
          </cell>
          <cell r="G674" t="str">
            <v>Затраты по ШПЗ (неосновные)</v>
          </cell>
          <cell r="H674">
            <v>2030</v>
          </cell>
          <cell r="I674">
            <v>7920</v>
          </cell>
          <cell r="J674">
            <v>379.27</v>
          </cell>
          <cell r="K674">
            <v>1</v>
          </cell>
          <cell r="L674">
            <v>0</v>
          </cell>
          <cell r="M674">
            <v>0</v>
          </cell>
          <cell r="N674">
            <v>0</v>
          </cell>
          <cell r="R674">
            <v>0</v>
          </cell>
          <cell r="S674">
            <v>0</v>
          </cell>
          <cell r="T674">
            <v>0</v>
          </cell>
          <cell r="U674">
            <v>42</v>
          </cell>
          <cell r="V674">
            <v>0</v>
          </cell>
          <cell r="W674">
            <v>0</v>
          </cell>
          <cell r="AA674">
            <v>0</v>
          </cell>
          <cell r="AB674">
            <v>0</v>
          </cell>
          <cell r="AC674">
            <v>0</v>
          </cell>
          <cell r="AD674">
            <v>42</v>
          </cell>
          <cell r="AE674">
            <v>117000</v>
          </cell>
          <cell r="AF674">
            <v>0</v>
          </cell>
          <cell r="AI674">
            <v>2343</v>
          </cell>
          <cell r="AK674">
            <v>0</v>
          </cell>
          <cell r="AM674">
            <v>508</v>
          </cell>
          <cell r="AN674">
            <v>1</v>
          </cell>
          <cell r="AO674">
            <v>393216</v>
          </cell>
          <cell r="AQ674">
            <v>0</v>
          </cell>
          <cell r="AR674">
            <v>0</v>
          </cell>
          <cell r="AS674" t="str">
            <v>Ы</v>
          </cell>
          <cell r="AT674" t="str">
            <v>Ы</v>
          </cell>
          <cell r="AU674">
            <v>0</v>
          </cell>
          <cell r="AV674">
            <v>0</v>
          </cell>
          <cell r="AW674">
            <v>23</v>
          </cell>
          <cell r="AX674">
            <v>1</v>
          </cell>
          <cell r="AY674">
            <v>0</v>
          </cell>
          <cell r="AZ674">
            <v>0</v>
          </cell>
          <cell r="BA674">
            <v>0</v>
          </cell>
          <cell r="BB674">
            <v>0</v>
          </cell>
          <cell r="BC674">
            <v>38888</v>
          </cell>
        </row>
        <row r="675">
          <cell r="A675">
            <v>2006</v>
          </cell>
          <cell r="B675">
            <v>5</v>
          </cell>
          <cell r="C675">
            <v>357</v>
          </cell>
          <cell r="D675">
            <v>16</v>
          </cell>
          <cell r="E675">
            <v>792030</v>
          </cell>
          <cell r="F675">
            <v>0</v>
          </cell>
          <cell r="G675" t="str">
            <v>Затраты по ШПЗ (неосновные)</v>
          </cell>
          <cell r="H675">
            <v>2030</v>
          </cell>
          <cell r="I675">
            <v>7920</v>
          </cell>
          <cell r="J675">
            <v>1952.86</v>
          </cell>
          <cell r="K675">
            <v>1</v>
          </cell>
          <cell r="L675">
            <v>0</v>
          </cell>
          <cell r="M675">
            <v>0</v>
          </cell>
          <cell r="N675">
            <v>0</v>
          </cell>
          <cell r="R675">
            <v>0</v>
          </cell>
          <cell r="S675">
            <v>0</v>
          </cell>
          <cell r="T675">
            <v>0</v>
          </cell>
          <cell r="U675">
            <v>42</v>
          </cell>
          <cell r="V675">
            <v>0</v>
          </cell>
          <cell r="W675">
            <v>0</v>
          </cell>
          <cell r="AA675">
            <v>0</v>
          </cell>
          <cell r="AB675">
            <v>0</v>
          </cell>
          <cell r="AC675">
            <v>0</v>
          </cell>
          <cell r="AD675">
            <v>42</v>
          </cell>
          <cell r="AE675">
            <v>118000</v>
          </cell>
          <cell r="AF675">
            <v>0</v>
          </cell>
          <cell r="AI675">
            <v>2343</v>
          </cell>
          <cell r="AK675">
            <v>0</v>
          </cell>
          <cell r="AM675">
            <v>509</v>
          </cell>
          <cell r="AN675">
            <v>1</v>
          </cell>
          <cell r="AO675">
            <v>393216</v>
          </cell>
          <cell r="AQ675">
            <v>0</v>
          </cell>
          <cell r="AR675">
            <v>0</v>
          </cell>
          <cell r="AS675" t="str">
            <v>Ы</v>
          </cell>
          <cell r="AT675" t="str">
            <v>Ы</v>
          </cell>
          <cell r="AU675">
            <v>0</v>
          </cell>
          <cell r="AV675">
            <v>0</v>
          </cell>
          <cell r="AW675">
            <v>23</v>
          </cell>
          <cell r="AX675">
            <v>1</v>
          </cell>
          <cell r="AY675">
            <v>0</v>
          </cell>
          <cell r="AZ675">
            <v>0</v>
          </cell>
          <cell r="BA675">
            <v>0</v>
          </cell>
          <cell r="BB675">
            <v>0</v>
          </cell>
          <cell r="BC675">
            <v>38888</v>
          </cell>
        </row>
        <row r="676">
          <cell r="A676">
            <v>2006</v>
          </cell>
          <cell r="B676">
            <v>5</v>
          </cell>
          <cell r="C676">
            <v>358</v>
          </cell>
          <cell r="D676">
            <v>16</v>
          </cell>
          <cell r="E676">
            <v>792030</v>
          </cell>
          <cell r="F676">
            <v>0</v>
          </cell>
          <cell r="G676" t="str">
            <v>Затраты по ШПЗ (неосновные)</v>
          </cell>
          <cell r="H676">
            <v>2030</v>
          </cell>
          <cell r="I676">
            <v>7920</v>
          </cell>
          <cell r="J676">
            <v>132.94999999999999</v>
          </cell>
          <cell r="K676">
            <v>1</v>
          </cell>
          <cell r="L676">
            <v>0</v>
          </cell>
          <cell r="M676">
            <v>0</v>
          </cell>
          <cell r="N676">
            <v>0</v>
          </cell>
          <cell r="R676">
            <v>0</v>
          </cell>
          <cell r="S676">
            <v>0</v>
          </cell>
          <cell r="T676">
            <v>0</v>
          </cell>
          <cell r="U676">
            <v>42</v>
          </cell>
          <cell r="V676">
            <v>0</v>
          </cell>
          <cell r="W676">
            <v>0</v>
          </cell>
          <cell r="AA676">
            <v>0</v>
          </cell>
          <cell r="AB676">
            <v>0</v>
          </cell>
          <cell r="AC676">
            <v>0</v>
          </cell>
          <cell r="AD676">
            <v>42</v>
          </cell>
          <cell r="AE676">
            <v>130000</v>
          </cell>
          <cell r="AF676">
            <v>0</v>
          </cell>
          <cell r="AI676">
            <v>2343</v>
          </cell>
          <cell r="AK676">
            <v>0</v>
          </cell>
          <cell r="AM676">
            <v>510</v>
          </cell>
          <cell r="AN676">
            <v>1</v>
          </cell>
          <cell r="AO676">
            <v>393216</v>
          </cell>
          <cell r="AQ676">
            <v>0</v>
          </cell>
          <cell r="AR676">
            <v>0</v>
          </cell>
          <cell r="AS676" t="str">
            <v>Ы</v>
          </cell>
          <cell r="AT676" t="str">
            <v>Ы</v>
          </cell>
          <cell r="AU676">
            <v>0</v>
          </cell>
          <cell r="AV676">
            <v>0</v>
          </cell>
          <cell r="AW676">
            <v>23</v>
          </cell>
          <cell r="AX676">
            <v>1</v>
          </cell>
          <cell r="AY676">
            <v>0</v>
          </cell>
          <cell r="AZ676">
            <v>0</v>
          </cell>
          <cell r="BA676">
            <v>0</v>
          </cell>
          <cell r="BB676">
            <v>0</v>
          </cell>
          <cell r="BC676">
            <v>38888</v>
          </cell>
        </row>
        <row r="677">
          <cell r="A677">
            <v>2006</v>
          </cell>
          <cell r="B677">
            <v>5</v>
          </cell>
          <cell r="C677">
            <v>359</v>
          </cell>
          <cell r="D677">
            <v>16</v>
          </cell>
          <cell r="E677">
            <v>792030</v>
          </cell>
          <cell r="F677">
            <v>0</v>
          </cell>
          <cell r="G677" t="str">
            <v>Затраты по ШПЗ (неосновные)</v>
          </cell>
          <cell r="H677">
            <v>2030</v>
          </cell>
          <cell r="I677">
            <v>7920</v>
          </cell>
          <cell r="J677">
            <v>4982.03</v>
          </cell>
          <cell r="K677">
            <v>1</v>
          </cell>
          <cell r="L677">
            <v>0</v>
          </cell>
          <cell r="M677">
            <v>0</v>
          </cell>
          <cell r="N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42</v>
          </cell>
          <cell r="V677">
            <v>0</v>
          </cell>
          <cell r="W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42</v>
          </cell>
          <cell r="AE677">
            <v>131000</v>
          </cell>
          <cell r="AF677">
            <v>0</v>
          </cell>
          <cell r="AI677">
            <v>2343</v>
          </cell>
          <cell r="AK677">
            <v>0</v>
          </cell>
          <cell r="AM677">
            <v>511</v>
          </cell>
          <cell r="AN677">
            <v>1</v>
          </cell>
          <cell r="AO677">
            <v>393216</v>
          </cell>
          <cell r="AQ677">
            <v>0</v>
          </cell>
          <cell r="AR677">
            <v>0</v>
          </cell>
          <cell r="AS677" t="str">
            <v>Ы</v>
          </cell>
          <cell r="AT677" t="str">
            <v>Ы</v>
          </cell>
          <cell r="AU677">
            <v>0</v>
          </cell>
          <cell r="AV677">
            <v>0</v>
          </cell>
          <cell r="AW677">
            <v>23</v>
          </cell>
          <cell r="AX677">
            <v>1</v>
          </cell>
          <cell r="AY677">
            <v>0</v>
          </cell>
          <cell r="AZ677">
            <v>0</v>
          </cell>
          <cell r="BA677">
            <v>0</v>
          </cell>
          <cell r="BB677">
            <v>0</v>
          </cell>
          <cell r="BC677">
            <v>38888</v>
          </cell>
        </row>
        <row r="678">
          <cell r="A678">
            <v>2006</v>
          </cell>
          <cell r="B678">
            <v>5</v>
          </cell>
          <cell r="C678">
            <v>360</v>
          </cell>
          <cell r="D678">
            <v>16</v>
          </cell>
          <cell r="E678">
            <v>792030</v>
          </cell>
          <cell r="F678">
            <v>0</v>
          </cell>
          <cell r="G678" t="str">
            <v>Затраты по ШПЗ (неосновные)</v>
          </cell>
          <cell r="H678">
            <v>2030</v>
          </cell>
          <cell r="I678">
            <v>7920</v>
          </cell>
          <cell r="J678">
            <v>6188.88</v>
          </cell>
          <cell r="K678">
            <v>1</v>
          </cell>
          <cell r="L678">
            <v>0</v>
          </cell>
          <cell r="M678">
            <v>0</v>
          </cell>
          <cell r="N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42</v>
          </cell>
          <cell r="V678">
            <v>0</v>
          </cell>
          <cell r="W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42</v>
          </cell>
          <cell r="AE678">
            <v>132000</v>
          </cell>
          <cell r="AF678">
            <v>0</v>
          </cell>
          <cell r="AI678">
            <v>2343</v>
          </cell>
          <cell r="AK678">
            <v>0</v>
          </cell>
          <cell r="AM678">
            <v>512</v>
          </cell>
          <cell r="AN678">
            <v>1</v>
          </cell>
          <cell r="AO678">
            <v>393216</v>
          </cell>
          <cell r="AQ678">
            <v>0</v>
          </cell>
          <cell r="AR678">
            <v>0</v>
          </cell>
          <cell r="AS678" t="str">
            <v>Ы</v>
          </cell>
          <cell r="AT678" t="str">
            <v>Ы</v>
          </cell>
          <cell r="AU678">
            <v>0</v>
          </cell>
          <cell r="AV678">
            <v>0</v>
          </cell>
          <cell r="AW678">
            <v>23</v>
          </cell>
          <cell r="AX678">
            <v>1</v>
          </cell>
          <cell r="AY678">
            <v>0</v>
          </cell>
          <cell r="AZ678">
            <v>0</v>
          </cell>
          <cell r="BA678">
            <v>0</v>
          </cell>
          <cell r="BB678">
            <v>0</v>
          </cell>
          <cell r="BC678">
            <v>38888</v>
          </cell>
        </row>
        <row r="679">
          <cell r="A679">
            <v>2006</v>
          </cell>
          <cell r="B679">
            <v>5</v>
          </cell>
          <cell r="C679">
            <v>361</v>
          </cell>
          <cell r="D679">
            <v>16</v>
          </cell>
          <cell r="E679">
            <v>792030</v>
          </cell>
          <cell r="F679">
            <v>0</v>
          </cell>
          <cell r="G679" t="str">
            <v>Затраты по ШПЗ (неосновные)</v>
          </cell>
          <cell r="H679">
            <v>2030</v>
          </cell>
          <cell r="I679">
            <v>7920</v>
          </cell>
          <cell r="J679">
            <v>1006.65</v>
          </cell>
          <cell r="K679">
            <v>1</v>
          </cell>
          <cell r="L679">
            <v>0</v>
          </cell>
          <cell r="M679">
            <v>0</v>
          </cell>
          <cell r="N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42</v>
          </cell>
          <cell r="V679">
            <v>0</v>
          </cell>
          <cell r="W679">
            <v>0</v>
          </cell>
          <cell r="AA679">
            <v>0</v>
          </cell>
          <cell r="AB679">
            <v>0</v>
          </cell>
          <cell r="AC679">
            <v>0</v>
          </cell>
          <cell r="AD679">
            <v>42</v>
          </cell>
          <cell r="AE679">
            <v>135000</v>
          </cell>
          <cell r="AF679">
            <v>0</v>
          </cell>
          <cell r="AI679">
            <v>2343</v>
          </cell>
          <cell r="AK679">
            <v>0</v>
          </cell>
          <cell r="AM679">
            <v>513</v>
          </cell>
          <cell r="AN679">
            <v>1</v>
          </cell>
          <cell r="AO679">
            <v>393216</v>
          </cell>
          <cell r="AQ679">
            <v>0</v>
          </cell>
          <cell r="AR679">
            <v>0</v>
          </cell>
          <cell r="AS679" t="str">
            <v>Ы</v>
          </cell>
          <cell r="AT679" t="str">
            <v>Ы</v>
          </cell>
          <cell r="AU679">
            <v>0</v>
          </cell>
          <cell r="AV679">
            <v>0</v>
          </cell>
          <cell r="AW679">
            <v>23</v>
          </cell>
          <cell r="AX679">
            <v>1</v>
          </cell>
          <cell r="AY679">
            <v>0</v>
          </cell>
          <cell r="AZ679">
            <v>0</v>
          </cell>
          <cell r="BA679">
            <v>0</v>
          </cell>
          <cell r="BB679">
            <v>0</v>
          </cell>
          <cell r="BC679">
            <v>38888</v>
          </cell>
        </row>
        <row r="680">
          <cell r="A680">
            <v>2006</v>
          </cell>
          <cell r="B680">
            <v>5</v>
          </cell>
          <cell r="C680">
            <v>362</v>
          </cell>
          <cell r="D680">
            <v>16</v>
          </cell>
          <cell r="E680">
            <v>792030</v>
          </cell>
          <cell r="F680">
            <v>0</v>
          </cell>
          <cell r="G680" t="str">
            <v>Затраты по ШПЗ (неосновные)</v>
          </cell>
          <cell r="H680">
            <v>2030</v>
          </cell>
          <cell r="I680">
            <v>7920</v>
          </cell>
          <cell r="J680">
            <v>74914.13</v>
          </cell>
          <cell r="K680">
            <v>1</v>
          </cell>
          <cell r="L680">
            <v>0</v>
          </cell>
          <cell r="M680">
            <v>0</v>
          </cell>
          <cell r="N680">
            <v>0</v>
          </cell>
          <cell r="R680">
            <v>0</v>
          </cell>
          <cell r="S680">
            <v>0</v>
          </cell>
          <cell r="T680">
            <v>0</v>
          </cell>
          <cell r="U680">
            <v>42</v>
          </cell>
          <cell r="V680">
            <v>0</v>
          </cell>
          <cell r="W680">
            <v>0</v>
          </cell>
          <cell r="AA680">
            <v>0</v>
          </cell>
          <cell r="AB680">
            <v>0</v>
          </cell>
          <cell r="AC680">
            <v>0</v>
          </cell>
          <cell r="AD680">
            <v>42</v>
          </cell>
          <cell r="AE680">
            <v>143000</v>
          </cell>
          <cell r="AF680">
            <v>0</v>
          </cell>
          <cell r="AI680">
            <v>2343</v>
          </cell>
          <cell r="AK680">
            <v>0</v>
          </cell>
          <cell r="AM680">
            <v>514</v>
          </cell>
          <cell r="AN680">
            <v>1</v>
          </cell>
          <cell r="AO680">
            <v>393216</v>
          </cell>
          <cell r="AQ680">
            <v>0</v>
          </cell>
          <cell r="AR680">
            <v>0</v>
          </cell>
          <cell r="AS680" t="str">
            <v>Ы</v>
          </cell>
          <cell r="AT680" t="str">
            <v>Ы</v>
          </cell>
          <cell r="AU680">
            <v>0</v>
          </cell>
          <cell r="AV680">
            <v>0</v>
          </cell>
          <cell r="AW680">
            <v>23</v>
          </cell>
          <cell r="AX680">
            <v>1</v>
          </cell>
          <cell r="AY680">
            <v>0</v>
          </cell>
          <cell r="AZ680">
            <v>0</v>
          </cell>
          <cell r="BA680">
            <v>0</v>
          </cell>
          <cell r="BB680">
            <v>0</v>
          </cell>
          <cell r="BC680">
            <v>38888</v>
          </cell>
        </row>
        <row r="681">
          <cell r="A681">
            <v>2006</v>
          </cell>
          <cell r="B681">
            <v>5</v>
          </cell>
          <cell r="C681">
            <v>363</v>
          </cell>
          <cell r="D681">
            <v>16</v>
          </cell>
          <cell r="E681">
            <v>792030</v>
          </cell>
          <cell r="F681">
            <v>0</v>
          </cell>
          <cell r="G681" t="str">
            <v>Затраты по ШПЗ (неосновные)</v>
          </cell>
          <cell r="H681">
            <v>2030</v>
          </cell>
          <cell r="I681">
            <v>7920</v>
          </cell>
          <cell r="J681">
            <v>3220496</v>
          </cell>
          <cell r="K681">
            <v>1</v>
          </cell>
          <cell r="L681">
            <v>0</v>
          </cell>
          <cell r="M681">
            <v>0</v>
          </cell>
          <cell r="N681">
            <v>0</v>
          </cell>
          <cell r="R681">
            <v>0</v>
          </cell>
          <cell r="S681">
            <v>0</v>
          </cell>
          <cell r="T681">
            <v>0</v>
          </cell>
          <cell r="U681">
            <v>42</v>
          </cell>
          <cell r="V681">
            <v>0</v>
          </cell>
          <cell r="W681">
            <v>0</v>
          </cell>
          <cell r="AA681">
            <v>0</v>
          </cell>
          <cell r="AB681">
            <v>0</v>
          </cell>
          <cell r="AC681">
            <v>0</v>
          </cell>
          <cell r="AD681">
            <v>42</v>
          </cell>
          <cell r="AE681">
            <v>240000</v>
          </cell>
          <cell r="AF681">
            <v>0</v>
          </cell>
          <cell r="AI681">
            <v>2343</v>
          </cell>
          <cell r="AK681">
            <v>0</v>
          </cell>
          <cell r="AM681">
            <v>515</v>
          </cell>
          <cell r="AN681">
            <v>1</v>
          </cell>
          <cell r="AO681">
            <v>393216</v>
          </cell>
          <cell r="AQ681">
            <v>0</v>
          </cell>
          <cell r="AR681">
            <v>0</v>
          </cell>
          <cell r="AS681" t="str">
            <v>Ы</v>
          </cell>
          <cell r="AT681" t="str">
            <v>Ы</v>
          </cell>
          <cell r="AU681">
            <v>0</v>
          </cell>
          <cell r="AV681">
            <v>0</v>
          </cell>
          <cell r="AW681">
            <v>23</v>
          </cell>
          <cell r="AX681">
            <v>1</v>
          </cell>
          <cell r="AY681">
            <v>0</v>
          </cell>
          <cell r="AZ681">
            <v>0</v>
          </cell>
          <cell r="BA681">
            <v>0</v>
          </cell>
          <cell r="BB681">
            <v>0</v>
          </cell>
          <cell r="BC681">
            <v>38888</v>
          </cell>
        </row>
        <row r="682">
          <cell r="A682">
            <v>2006</v>
          </cell>
          <cell r="B682">
            <v>5</v>
          </cell>
          <cell r="C682">
            <v>364</v>
          </cell>
          <cell r="D682">
            <v>16</v>
          </cell>
          <cell r="E682">
            <v>792030</v>
          </cell>
          <cell r="F682">
            <v>0</v>
          </cell>
          <cell r="G682" t="str">
            <v>Затраты по ШПЗ (неосновные)</v>
          </cell>
          <cell r="H682">
            <v>2030</v>
          </cell>
          <cell r="I682">
            <v>7920</v>
          </cell>
          <cell r="J682">
            <v>90061.75</v>
          </cell>
          <cell r="K682">
            <v>1</v>
          </cell>
          <cell r="L682">
            <v>0</v>
          </cell>
          <cell r="M682">
            <v>0</v>
          </cell>
          <cell r="N682">
            <v>0</v>
          </cell>
          <cell r="R682">
            <v>0</v>
          </cell>
          <cell r="S682">
            <v>0</v>
          </cell>
          <cell r="T682">
            <v>0</v>
          </cell>
          <cell r="U682">
            <v>42</v>
          </cell>
          <cell r="V682">
            <v>0</v>
          </cell>
          <cell r="W682">
            <v>0</v>
          </cell>
          <cell r="AA682">
            <v>0</v>
          </cell>
          <cell r="AB682">
            <v>0</v>
          </cell>
          <cell r="AC682">
            <v>0</v>
          </cell>
          <cell r="AD682">
            <v>42</v>
          </cell>
          <cell r="AE682">
            <v>311000</v>
          </cell>
          <cell r="AF682">
            <v>0</v>
          </cell>
          <cell r="AI682">
            <v>2343</v>
          </cell>
          <cell r="AK682">
            <v>0</v>
          </cell>
          <cell r="AM682">
            <v>516</v>
          </cell>
          <cell r="AN682">
            <v>1</v>
          </cell>
          <cell r="AO682">
            <v>393216</v>
          </cell>
          <cell r="AQ682">
            <v>0</v>
          </cell>
          <cell r="AR682">
            <v>0</v>
          </cell>
          <cell r="AS682" t="str">
            <v>Ы</v>
          </cell>
          <cell r="AT682" t="str">
            <v>Ы</v>
          </cell>
          <cell r="AU682">
            <v>0</v>
          </cell>
          <cell r="AV682">
            <v>0</v>
          </cell>
          <cell r="AW682">
            <v>23</v>
          </cell>
          <cell r="AX682">
            <v>1</v>
          </cell>
          <cell r="AY682">
            <v>0</v>
          </cell>
          <cell r="AZ682">
            <v>0</v>
          </cell>
          <cell r="BA682">
            <v>0</v>
          </cell>
          <cell r="BB682">
            <v>0</v>
          </cell>
          <cell r="BC682">
            <v>38888</v>
          </cell>
        </row>
        <row r="683">
          <cell r="A683">
            <v>2006</v>
          </cell>
          <cell r="B683">
            <v>5</v>
          </cell>
          <cell r="C683">
            <v>365</v>
          </cell>
          <cell r="D683">
            <v>16</v>
          </cell>
          <cell r="E683">
            <v>792030</v>
          </cell>
          <cell r="F683">
            <v>0</v>
          </cell>
          <cell r="G683" t="str">
            <v>Затраты по ШПЗ (неосновные)</v>
          </cell>
          <cell r="H683">
            <v>2030</v>
          </cell>
          <cell r="I683">
            <v>7920</v>
          </cell>
          <cell r="J683">
            <v>623611.18000000005</v>
          </cell>
          <cell r="K683">
            <v>1</v>
          </cell>
          <cell r="L683">
            <v>0</v>
          </cell>
          <cell r="M683">
            <v>0</v>
          </cell>
          <cell r="N683">
            <v>0</v>
          </cell>
          <cell r="R683">
            <v>0</v>
          </cell>
          <cell r="S683">
            <v>0</v>
          </cell>
          <cell r="T683">
            <v>0</v>
          </cell>
          <cell r="U683">
            <v>42</v>
          </cell>
          <cell r="V683">
            <v>0</v>
          </cell>
          <cell r="W683">
            <v>0</v>
          </cell>
          <cell r="AA683">
            <v>0</v>
          </cell>
          <cell r="AB683">
            <v>0</v>
          </cell>
          <cell r="AC683">
            <v>0</v>
          </cell>
          <cell r="AD683">
            <v>42</v>
          </cell>
          <cell r="AE683">
            <v>312000</v>
          </cell>
          <cell r="AF683">
            <v>0</v>
          </cell>
          <cell r="AI683">
            <v>2343</v>
          </cell>
          <cell r="AK683">
            <v>0</v>
          </cell>
          <cell r="AM683">
            <v>517</v>
          </cell>
          <cell r="AN683">
            <v>1</v>
          </cell>
          <cell r="AO683">
            <v>393216</v>
          </cell>
          <cell r="AQ683">
            <v>0</v>
          </cell>
          <cell r="AR683">
            <v>0</v>
          </cell>
          <cell r="AS683" t="str">
            <v>Ы</v>
          </cell>
          <cell r="AT683" t="str">
            <v>Ы</v>
          </cell>
          <cell r="AU683">
            <v>0</v>
          </cell>
          <cell r="AV683">
            <v>0</v>
          </cell>
          <cell r="AW683">
            <v>23</v>
          </cell>
          <cell r="AX683">
            <v>1</v>
          </cell>
          <cell r="AY683">
            <v>0</v>
          </cell>
          <cell r="AZ683">
            <v>0</v>
          </cell>
          <cell r="BA683">
            <v>0</v>
          </cell>
          <cell r="BB683">
            <v>0</v>
          </cell>
          <cell r="BC683">
            <v>38888</v>
          </cell>
        </row>
        <row r="684">
          <cell r="A684">
            <v>2006</v>
          </cell>
          <cell r="B684">
            <v>5</v>
          </cell>
          <cell r="C684">
            <v>366</v>
          </cell>
          <cell r="D684">
            <v>16</v>
          </cell>
          <cell r="E684">
            <v>792030</v>
          </cell>
          <cell r="F684">
            <v>0</v>
          </cell>
          <cell r="G684" t="str">
            <v>Затраты по ШПЗ (неосновные)</v>
          </cell>
          <cell r="H684">
            <v>2030</v>
          </cell>
          <cell r="I684">
            <v>7920</v>
          </cell>
          <cell r="J684">
            <v>34532.400000000001</v>
          </cell>
          <cell r="K684">
            <v>1</v>
          </cell>
          <cell r="L684">
            <v>0</v>
          </cell>
          <cell r="M684">
            <v>0</v>
          </cell>
          <cell r="N684">
            <v>0</v>
          </cell>
          <cell r="R684">
            <v>0</v>
          </cell>
          <cell r="S684">
            <v>0</v>
          </cell>
          <cell r="T684">
            <v>0</v>
          </cell>
          <cell r="U684">
            <v>42</v>
          </cell>
          <cell r="V684">
            <v>0</v>
          </cell>
          <cell r="W684">
            <v>0</v>
          </cell>
          <cell r="AA684">
            <v>0</v>
          </cell>
          <cell r="AB684">
            <v>0</v>
          </cell>
          <cell r="AC684">
            <v>0</v>
          </cell>
          <cell r="AD684">
            <v>42</v>
          </cell>
          <cell r="AE684">
            <v>313000</v>
          </cell>
          <cell r="AF684">
            <v>0</v>
          </cell>
          <cell r="AI684">
            <v>2343</v>
          </cell>
          <cell r="AK684">
            <v>0</v>
          </cell>
          <cell r="AM684">
            <v>518</v>
          </cell>
          <cell r="AN684">
            <v>1</v>
          </cell>
          <cell r="AO684">
            <v>393216</v>
          </cell>
          <cell r="AQ684">
            <v>0</v>
          </cell>
          <cell r="AR684">
            <v>0</v>
          </cell>
          <cell r="AS684" t="str">
            <v>Ы</v>
          </cell>
          <cell r="AT684" t="str">
            <v>Ы</v>
          </cell>
          <cell r="AU684">
            <v>0</v>
          </cell>
          <cell r="AV684">
            <v>0</v>
          </cell>
          <cell r="AW684">
            <v>23</v>
          </cell>
          <cell r="AX684">
            <v>1</v>
          </cell>
          <cell r="AY684">
            <v>0</v>
          </cell>
          <cell r="AZ684">
            <v>0</v>
          </cell>
          <cell r="BA684">
            <v>0</v>
          </cell>
          <cell r="BB684">
            <v>0</v>
          </cell>
          <cell r="BC684">
            <v>38888</v>
          </cell>
        </row>
        <row r="685">
          <cell r="A685">
            <v>2006</v>
          </cell>
          <cell r="B685">
            <v>5</v>
          </cell>
          <cell r="C685">
            <v>367</v>
          </cell>
          <cell r="D685">
            <v>16</v>
          </cell>
          <cell r="E685">
            <v>792030</v>
          </cell>
          <cell r="F685">
            <v>0</v>
          </cell>
          <cell r="G685" t="str">
            <v>Затраты по ШПЗ (неосновные)</v>
          </cell>
          <cell r="H685">
            <v>2030</v>
          </cell>
          <cell r="I685">
            <v>7920</v>
          </cell>
          <cell r="J685">
            <v>61792.65</v>
          </cell>
          <cell r="K685">
            <v>1</v>
          </cell>
          <cell r="L685">
            <v>0</v>
          </cell>
          <cell r="M685">
            <v>0</v>
          </cell>
          <cell r="N685">
            <v>0</v>
          </cell>
          <cell r="R685">
            <v>0</v>
          </cell>
          <cell r="S685">
            <v>0</v>
          </cell>
          <cell r="T685">
            <v>0</v>
          </cell>
          <cell r="U685">
            <v>42</v>
          </cell>
          <cell r="V685">
            <v>0</v>
          </cell>
          <cell r="W685">
            <v>0</v>
          </cell>
          <cell r="AA685">
            <v>0</v>
          </cell>
          <cell r="AB685">
            <v>0</v>
          </cell>
          <cell r="AC685">
            <v>0</v>
          </cell>
          <cell r="AD685">
            <v>42</v>
          </cell>
          <cell r="AE685">
            <v>314000</v>
          </cell>
          <cell r="AF685">
            <v>0</v>
          </cell>
          <cell r="AI685">
            <v>2343</v>
          </cell>
          <cell r="AK685">
            <v>0</v>
          </cell>
          <cell r="AM685">
            <v>519</v>
          </cell>
          <cell r="AN685">
            <v>1</v>
          </cell>
          <cell r="AO685">
            <v>393216</v>
          </cell>
          <cell r="AQ685">
            <v>0</v>
          </cell>
          <cell r="AR685">
            <v>0</v>
          </cell>
          <cell r="AS685" t="str">
            <v>Ы</v>
          </cell>
          <cell r="AT685" t="str">
            <v>Ы</v>
          </cell>
          <cell r="AU685">
            <v>0</v>
          </cell>
          <cell r="AV685">
            <v>0</v>
          </cell>
          <cell r="AW685">
            <v>23</v>
          </cell>
          <cell r="AX685">
            <v>1</v>
          </cell>
          <cell r="AY685">
            <v>0</v>
          </cell>
          <cell r="AZ685">
            <v>0</v>
          </cell>
          <cell r="BA685">
            <v>0</v>
          </cell>
          <cell r="BB685">
            <v>0</v>
          </cell>
          <cell r="BC685">
            <v>38888</v>
          </cell>
        </row>
        <row r="686">
          <cell r="A686">
            <v>2006</v>
          </cell>
          <cell r="B686">
            <v>5</v>
          </cell>
          <cell r="C686">
            <v>368</v>
          </cell>
          <cell r="D686">
            <v>16</v>
          </cell>
          <cell r="E686">
            <v>792030</v>
          </cell>
          <cell r="F686">
            <v>0</v>
          </cell>
          <cell r="G686" t="str">
            <v>Затраты по ШПЗ (неосновные)</v>
          </cell>
          <cell r="H686">
            <v>2030</v>
          </cell>
          <cell r="I686">
            <v>7920</v>
          </cell>
          <cell r="J686">
            <v>12872.63</v>
          </cell>
          <cell r="K686">
            <v>1</v>
          </cell>
          <cell r="L686">
            <v>0</v>
          </cell>
          <cell r="M686">
            <v>0</v>
          </cell>
          <cell r="N686">
            <v>0</v>
          </cell>
          <cell r="R686">
            <v>0</v>
          </cell>
          <cell r="S686">
            <v>0</v>
          </cell>
          <cell r="T686">
            <v>0</v>
          </cell>
          <cell r="U686">
            <v>42</v>
          </cell>
          <cell r="V686">
            <v>0</v>
          </cell>
          <cell r="W686">
            <v>0</v>
          </cell>
          <cell r="AA686">
            <v>0</v>
          </cell>
          <cell r="AB686">
            <v>0</v>
          </cell>
          <cell r="AC686">
            <v>0</v>
          </cell>
          <cell r="AD686">
            <v>42</v>
          </cell>
          <cell r="AE686">
            <v>315000</v>
          </cell>
          <cell r="AF686">
            <v>0</v>
          </cell>
          <cell r="AI686">
            <v>2343</v>
          </cell>
          <cell r="AK686">
            <v>0</v>
          </cell>
          <cell r="AM686">
            <v>520</v>
          </cell>
          <cell r="AN686">
            <v>1</v>
          </cell>
          <cell r="AO686">
            <v>393216</v>
          </cell>
          <cell r="AQ686">
            <v>0</v>
          </cell>
          <cell r="AR686">
            <v>0</v>
          </cell>
          <cell r="AS686" t="str">
            <v>Ы</v>
          </cell>
          <cell r="AT686" t="str">
            <v>Ы</v>
          </cell>
          <cell r="AU686">
            <v>0</v>
          </cell>
          <cell r="AV686">
            <v>0</v>
          </cell>
          <cell r="AW686">
            <v>23</v>
          </cell>
          <cell r="AX686">
            <v>1</v>
          </cell>
          <cell r="AY686">
            <v>0</v>
          </cell>
          <cell r="AZ686">
            <v>0</v>
          </cell>
          <cell r="BA686">
            <v>0</v>
          </cell>
          <cell r="BB686">
            <v>0</v>
          </cell>
          <cell r="BC686">
            <v>38888</v>
          </cell>
        </row>
        <row r="687">
          <cell r="A687">
            <v>2006</v>
          </cell>
          <cell r="B687">
            <v>5</v>
          </cell>
          <cell r="C687">
            <v>369</v>
          </cell>
          <cell r="D687">
            <v>16</v>
          </cell>
          <cell r="E687">
            <v>792030</v>
          </cell>
          <cell r="F687">
            <v>0</v>
          </cell>
          <cell r="G687" t="str">
            <v>Затраты по ШПЗ (неосновные)</v>
          </cell>
          <cell r="H687">
            <v>2030</v>
          </cell>
          <cell r="I687">
            <v>7920</v>
          </cell>
          <cell r="J687">
            <v>1373.19</v>
          </cell>
          <cell r="K687">
            <v>1</v>
          </cell>
          <cell r="L687">
            <v>0</v>
          </cell>
          <cell r="M687">
            <v>0</v>
          </cell>
          <cell r="N687">
            <v>0</v>
          </cell>
          <cell r="R687">
            <v>0</v>
          </cell>
          <cell r="S687">
            <v>0</v>
          </cell>
          <cell r="T687">
            <v>0</v>
          </cell>
          <cell r="U687">
            <v>42</v>
          </cell>
          <cell r="V687">
            <v>0</v>
          </cell>
          <cell r="W687">
            <v>0</v>
          </cell>
          <cell r="AA687">
            <v>0</v>
          </cell>
          <cell r="AB687">
            <v>0</v>
          </cell>
          <cell r="AC687">
            <v>0</v>
          </cell>
          <cell r="AD687">
            <v>42</v>
          </cell>
          <cell r="AE687">
            <v>410000</v>
          </cell>
          <cell r="AF687">
            <v>0</v>
          </cell>
          <cell r="AI687">
            <v>2343</v>
          </cell>
          <cell r="AK687">
            <v>0</v>
          </cell>
          <cell r="AM687">
            <v>521</v>
          </cell>
          <cell r="AN687">
            <v>1</v>
          </cell>
          <cell r="AO687">
            <v>393216</v>
          </cell>
          <cell r="AQ687">
            <v>0</v>
          </cell>
          <cell r="AR687">
            <v>0</v>
          </cell>
          <cell r="AS687" t="str">
            <v>Ы</v>
          </cell>
          <cell r="AT687" t="str">
            <v>Ы</v>
          </cell>
          <cell r="AU687">
            <v>0</v>
          </cell>
          <cell r="AV687">
            <v>0</v>
          </cell>
          <cell r="AW687">
            <v>23</v>
          </cell>
          <cell r="AX687">
            <v>1</v>
          </cell>
          <cell r="AY687">
            <v>0</v>
          </cell>
          <cell r="AZ687">
            <v>0</v>
          </cell>
          <cell r="BA687">
            <v>0</v>
          </cell>
          <cell r="BB687">
            <v>0</v>
          </cell>
          <cell r="BC687">
            <v>38888</v>
          </cell>
        </row>
        <row r="688">
          <cell r="A688">
            <v>2006</v>
          </cell>
          <cell r="B688">
            <v>5</v>
          </cell>
          <cell r="C688">
            <v>370</v>
          </cell>
          <cell r="D688">
            <v>16</v>
          </cell>
          <cell r="E688">
            <v>792030</v>
          </cell>
          <cell r="F688">
            <v>0</v>
          </cell>
          <cell r="G688" t="str">
            <v>Затраты по ШПЗ (неосновные)</v>
          </cell>
          <cell r="H688">
            <v>2030</v>
          </cell>
          <cell r="I688">
            <v>7920</v>
          </cell>
          <cell r="J688">
            <v>29150.79</v>
          </cell>
          <cell r="K688">
            <v>1</v>
          </cell>
          <cell r="L688">
            <v>0</v>
          </cell>
          <cell r="M688">
            <v>0</v>
          </cell>
          <cell r="N688">
            <v>0</v>
          </cell>
          <cell r="R688">
            <v>0</v>
          </cell>
          <cell r="S688">
            <v>0</v>
          </cell>
          <cell r="T688">
            <v>0</v>
          </cell>
          <cell r="U688">
            <v>42</v>
          </cell>
          <cell r="V688">
            <v>0</v>
          </cell>
          <cell r="W688">
            <v>0</v>
          </cell>
          <cell r="AA688">
            <v>0</v>
          </cell>
          <cell r="AB688">
            <v>0</v>
          </cell>
          <cell r="AC688">
            <v>0</v>
          </cell>
          <cell r="AD688">
            <v>42</v>
          </cell>
          <cell r="AE688">
            <v>420000</v>
          </cell>
          <cell r="AF688">
            <v>0</v>
          </cell>
          <cell r="AI688">
            <v>2343</v>
          </cell>
          <cell r="AK688">
            <v>0</v>
          </cell>
          <cell r="AM688">
            <v>522</v>
          </cell>
          <cell r="AN688">
            <v>1</v>
          </cell>
          <cell r="AO688">
            <v>393216</v>
          </cell>
          <cell r="AQ688">
            <v>0</v>
          </cell>
          <cell r="AR688">
            <v>0</v>
          </cell>
          <cell r="AS688" t="str">
            <v>Ы</v>
          </cell>
          <cell r="AT688" t="str">
            <v>Ы</v>
          </cell>
          <cell r="AU688">
            <v>0</v>
          </cell>
          <cell r="AV688">
            <v>0</v>
          </cell>
          <cell r="AW688">
            <v>23</v>
          </cell>
          <cell r="AX688">
            <v>1</v>
          </cell>
          <cell r="AY688">
            <v>0</v>
          </cell>
          <cell r="AZ688">
            <v>0</v>
          </cell>
          <cell r="BA688">
            <v>0</v>
          </cell>
          <cell r="BB688">
            <v>0</v>
          </cell>
          <cell r="BC688">
            <v>38888</v>
          </cell>
        </row>
        <row r="689">
          <cell r="A689">
            <v>2006</v>
          </cell>
          <cell r="B689">
            <v>5</v>
          </cell>
          <cell r="C689">
            <v>371</v>
          </cell>
          <cell r="D689">
            <v>16</v>
          </cell>
          <cell r="E689">
            <v>792030</v>
          </cell>
          <cell r="F689">
            <v>0</v>
          </cell>
          <cell r="G689" t="str">
            <v>Затраты по ШПЗ (неосновные)</v>
          </cell>
          <cell r="H689">
            <v>2030</v>
          </cell>
          <cell r="I689">
            <v>7920</v>
          </cell>
          <cell r="J689">
            <v>4627.55</v>
          </cell>
          <cell r="K689">
            <v>1</v>
          </cell>
          <cell r="L689">
            <v>0</v>
          </cell>
          <cell r="M689">
            <v>0</v>
          </cell>
          <cell r="N689">
            <v>0</v>
          </cell>
          <cell r="R689">
            <v>0</v>
          </cell>
          <cell r="S689">
            <v>0</v>
          </cell>
          <cell r="T689">
            <v>0</v>
          </cell>
          <cell r="U689">
            <v>42</v>
          </cell>
          <cell r="V689">
            <v>0</v>
          </cell>
          <cell r="W689">
            <v>0</v>
          </cell>
          <cell r="AA689">
            <v>0</v>
          </cell>
          <cell r="AB689">
            <v>0</v>
          </cell>
          <cell r="AC689">
            <v>0</v>
          </cell>
          <cell r="AD689">
            <v>42</v>
          </cell>
          <cell r="AE689">
            <v>430000</v>
          </cell>
          <cell r="AF689">
            <v>0</v>
          </cell>
          <cell r="AI689">
            <v>2343</v>
          </cell>
          <cell r="AK689">
            <v>0</v>
          </cell>
          <cell r="AM689">
            <v>523</v>
          </cell>
          <cell r="AN689">
            <v>1</v>
          </cell>
          <cell r="AO689">
            <v>393216</v>
          </cell>
          <cell r="AQ689">
            <v>0</v>
          </cell>
          <cell r="AR689">
            <v>0</v>
          </cell>
          <cell r="AS689" t="str">
            <v>Ы</v>
          </cell>
          <cell r="AT689" t="str">
            <v>Ы</v>
          </cell>
          <cell r="AU689">
            <v>0</v>
          </cell>
          <cell r="AV689">
            <v>0</v>
          </cell>
          <cell r="AW689">
            <v>23</v>
          </cell>
          <cell r="AX689">
            <v>1</v>
          </cell>
          <cell r="AY689">
            <v>0</v>
          </cell>
          <cell r="AZ689">
            <v>0</v>
          </cell>
          <cell r="BA689">
            <v>0</v>
          </cell>
          <cell r="BB689">
            <v>0</v>
          </cell>
          <cell r="BC689">
            <v>38888</v>
          </cell>
        </row>
        <row r="690">
          <cell r="A690">
            <v>2006</v>
          </cell>
          <cell r="B690">
            <v>5</v>
          </cell>
          <cell r="C690">
            <v>372</v>
          </cell>
          <cell r="D690">
            <v>16</v>
          </cell>
          <cell r="E690">
            <v>792030</v>
          </cell>
          <cell r="F690">
            <v>0</v>
          </cell>
          <cell r="G690" t="str">
            <v>Затраты по ШПЗ (неосновные)</v>
          </cell>
          <cell r="H690">
            <v>2030</v>
          </cell>
          <cell r="I690">
            <v>7920</v>
          </cell>
          <cell r="J690">
            <v>2091.5500000000002</v>
          </cell>
          <cell r="K690">
            <v>1</v>
          </cell>
          <cell r="L690">
            <v>0</v>
          </cell>
          <cell r="M690">
            <v>0</v>
          </cell>
          <cell r="N690">
            <v>0</v>
          </cell>
          <cell r="R690">
            <v>0</v>
          </cell>
          <cell r="S690">
            <v>0</v>
          </cell>
          <cell r="T690">
            <v>0</v>
          </cell>
          <cell r="U690">
            <v>42</v>
          </cell>
          <cell r="V690">
            <v>0</v>
          </cell>
          <cell r="W690">
            <v>0</v>
          </cell>
          <cell r="AA690">
            <v>0</v>
          </cell>
          <cell r="AB690">
            <v>0</v>
          </cell>
          <cell r="AC690">
            <v>0</v>
          </cell>
          <cell r="AD690">
            <v>42</v>
          </cell>
          <cell r="AE690">
            <v>450000</v>
          </cell>
          <cell r="AF690">
            <v>0</v>
          </cell>
          <cell r="AI690">
            <v>2343</v>
          </cell>
          <cell r="AK690">
            <v>0</v>
          </cell>
          <cell r="AM690">
            <v>524</v>
          </cell>
          <cell r="AN690">
            <v>1</v>
          </cell>
          <cell r="AO690">
            <v>393216</v>
          </cell>
          <cell r="AQ690">
            <v>0</v>
          </cell>
          <cell r="AR690">
            <v>0</v>
          </cell>
          <cell r="AS690" t="str">
            <v>Ы</v>
          </cell>
          <cell r="AT690" t="str">
            <v>Ы</v>
          </cell>
          <cell r="AU690">
            <v>0</v>
          </cell>
          <cell r="AV690">
            <v>0</v>
          </cell>
          <cell r="AW690">
            <v>23</v>
          </cell>
          <cell r="AX690">
            <v>1</v>
          </cell>
          <cell r="AY690">
            <v>0</v>
          </cell>
          <cell r="AZ690">
            <v>0</v>
          </cell>
          <cell r="BA690">
            <v>0</v>
          </cell>
          <cell r="BB690">
            <v>0</v>
          </cell>
          <cell r="BC690">
            <v>38888</v>
          </cell>
        </row>
        <row r="691">
          <cell r="A691">
            <v>2006</v>
          </cell>
          <cell r="B691">
            <v>5</v>
          </cell>
          <cell r="C691">
            <v>373</v>
          </cell>
          <cell r="D691">
            <v>16</v>
          </cell>
          <cell r="E691">
            <v>792030</v>
          </cell>
          <cell r="F691">
            <v>0</v>
          </cell>
          <cell r="G691" t="str">
            <v>Затраты по ШПЗ (неосновные)</v>
          </cell>
          <cell r="H691">
            <v>2030</v>
          </cell>
          <cell r="I691">
            <v>7920</v>
          </cell>
          <cell r="J691">
            <v>635.23</v>
          </cell>
          <cell r="K691">
            <v>1</v>
          </cell>
          <cell r="L691">
            <v>0</v>
          </cell>
          <cell r="M691">
            <v>0</v>
          </cell>
          <cell r="N691">
            <v>0</v>
          </cell>
          <cell r="R691">
            <v>0</v>
          </cell>
          <cell r="S691">
            <v>0</v>
          </cell>
          <cell r="T691">
            <v>0</v>
          </cell>
          <cell r="U691">
            <v>42</v>
          </cell>
          <cell r="V691">
            <v>0</v>
          </cell>
          <cell r="W691">
            <v>0</v>
          </cell>
          <cell r="AA691">
            <v>0</v>
          </cell>
          <cell r="AB691">
            <v>0</v>
          </cell>
          <cell r="AC691">
            <v>0</v>
          </cell>
          <cell r="AD691">
            <v>42</v>
          </cell>
          <cell r="AE691">
            <v>460000</v>
          </cell>
          <cell r="AF691">
            <v>0</v>
          </cell>
          <cell r="AI691">
            <v>2343</v>
          </cell>
          <cell r="AK691">
            <v>0</v>
          </cell>
          <cell r="AM691">
            <v>525</v>
          </cell>
          <cell r="AN691">
            <v>1</v>
          </cell>
          <cell r="AO691">
            <v>393216</v>
          </cell>
          <cell r="AQ691">
            <v>0</v>
          </cell>
          <cell r="AR691">
            <v>0</v>
          </cell>
          <cell r="AS691" t="str">
            <v>Ы</v>
          </cell>
          <cell r="AT691" t="str">
            <v>Ы</v>
          </cell>
          <cell r="AU691">
            <v>0</v>
          </cell>
          <cell r="AV691">
            <v>0</v>
          </cell>
          <cell r="AW691">
            <v>23</v>
          </cell>
          <cell r="AX691">
            <v>1</v>
          </cell>
          <cell r="AY691">
            <v>0</v>
          </cell>
          <cell r="AZ691">
            <v>0</v>
          </cell>
          <cell r="BA691">
            <v>0</v>
          </cell>
          <cell r="BB691">
            <v>0</v>
          </cell>
          <cell r="BC691">
            <v>38888</v>
          </cell>
        </row>
        <row r="692">
          <cell r="A692">
            <v>2006</v>
          </cell>
          <cell r="B692">
            <v>5</v>
          </cell>
          <cell r="C692">
            <v>374</v>
          </cell>
          <cell r="D692">
            <v>16</v>
          </cell>
          <cell r="E692">
            <v>792030</v>
          </cell>
          <cell r="F692">
            <v>0</v>
          </cell>
          <cell r="G692" t="str">
            <v>Затраты по ШПЗ (неосновные)</v>
          </cell>
          <cell r="H692">
            <v>2030</v>
          </cell>
          <cell r="I692">
            <v>7920</v>
          </cell>
          <cell r="J692">
            <v>20.53</v>
          </cell>
          <cell r="K692">
            <v>1</v>
          </cell>
          <cell r="L692">
            <v>0</v>
          </cell>
          <cell r="M692">
            <v>0</v>
          </cell>
          <cell r="N692">
            <v>0</v>
          </cell>
          <cell r="R692">
            <v>0</v>
          </cell>
          <cell r="S692">
            <v>0</v>
          </cell>
          <cell r="T692">
            <v>0</v>
          </cell>
          <cell r="U692">
            <v>42</v>
          </cell>
          <cell r="V692">
            <v>0</v>
          </cell>
          <cell r="W692">
            <v>0</v>
          </cell>
          <cell r="AA692">
            <v>0</v>
          </cell>
          <cell r="AB692">
            <v>0</v>
          </cell>
          <cell r="AC692">
            <v>0</v>
          </cell>
          <cell r="AD692">
            <v>42</v>
          </cell>
          <cell r="AE692">
            <v>465000</v>
          </cell>
          <cell r="AF692">
            <v>0</v>
          </cell>
          <cell r="AI692">
            <v>2343</v>
          </cell>
          <cell r="AK692">
            <v>0</v>
          </cell>
          <cell r="AM692">
            <v>526</v>
          </cell>
          <cell r="AN692">
            <v>1</v>
          </cell>
          <cell r="AO692">
            <v>393216</v>
          </cell>
          <cell r="AQ692">
            <v>0</v>
          </cell>
          <cell r="AR692">
            <v>0</v>
          </cell>
          <cell r="AS692" t="str">
            <v>Ы</v>
          </cell>
          <cell r="AT692" t="str">
            <v>Ы</v>
          </cell>
          <cell r="AU692">
            <v>0</v>
          </cell>
          <cell r="AV692">
            <v>0</v>
          </cell>
          <cell r="AW692">
            <v>23</v>
          </cell>
          <cell r="AX692">
            <v>1</v>
          </cell>
          <cell r="AY692">
            <v>0</v>
          </cell>
          <cell r="AZ692">
            <v>0</v>
          </cell>
          <cell r="BA692">
            <v>0</v>
          </cell>
          <cell r="BB692">
            <v>0</v>
          </cell>
          <cell r="BC692">
            <v>38888</v>
          </cell>
        </row>
        <row r="693">
          <cell r="A693">
            <v>2006</v>
          </cell>
          <cell r="B693">
            <v>5</v>
          </cell>
          <cell r="C693">
            <v>375</v>
          </cell>
          <cell r="D693">
            <v>16</v>
          </cell>
          <cell r="E693">
            <v>792030</v>
          </cell>
          <cell r="F693">
            <v>0</v>
          </cell>
          <cell r="G693" t="str">
            <v>Затраты по ШПЗ (неосновные)</v>
          </cell>
          <cell r="H693">
            <v>2030</v>
          </cell>
          <cell r="I693">
            <v>7920</v>
          </cell>
          <cell r="J693">
            <v>276.8</v>
          </cell>
          <cell r="K693">
            <v>1</v>
          </cell>
          <cell r="L693">
            <v>0</v>
          </cell>
          <cell r="M693">
            <v>0</v>
          </cell>
          <cell r="N693">
            <v>0</v>
          </cell>
          <cell r="R693">
            <v>0</v>
          </cell>
          <cell r="S693">
            <v>0</v>
          </cell>
          <cell r="T693">
            <v>0</v>
          </cell>
          <cell r="U693">
            <v>42</v>
          </cell>
          <cell r="V693">
            <v>0</v>
          </cell>
          <cell r="W693">
            <v>0</v>
          </cell>
          <cell r="AA693">
            <v>0</v>
          </cell>
          <cell r="AB693">
            <v>0</v>
          </cell>
          <cell r="AC693">
            <v>0</v>
          </cell>
          <cell r="AD693">
            <v>42</v>
          </cell>
          <cell r="AE693">
            <v>501103</v>
          </cell>
          <cell r="AF693">
            <v>0</v>
          </cell>
          <cell r="AI693">
            <v>2343</v>
          </cell>
          <cell r="AK693">
            <v>0</v>
          </cell>
          <cell r="AM693">
            <v>527</v>
          </cell>
          <cell r="AN693">
            <v>1</v>
          </cell>
          <cell r="AO693">
            <v>393216</v>
          </cell>
          <cell r="AQ693">
            <v>0</v>
          </cell>
          <cell r="AR693">
            <v>0</v>
          </cell>
          <cell r="AS693" t="str">
            <v>Ы</v>
          </cell>
          <cell r="AT693" t="str">
            <v>Ы</v>
          </cell>
          <cell r="AU693">
            <v>0</v>
          </cell>
          <cell r="AV693">
            <v>0</v>
          </cell>
          <cell r="AW693">
            <v>23</v>
          </cell>
          <cell r="AX693">
            <v>1</v>
          </cell>
          <cell r="AY693">
            <v>0</v>
          </cell>
          <cell r="AZ693">
            <v>0</v>
          </cell>
          <cell r="BA693">
            <v>0</v>
          </cell>
          <cell r="BB693">
            <v>0</v>
          </cell>
          <cell r="BC693">
            <v>38888</v>
          </cell>
        </row>
        <row r="694">
          <cell r="A694">
            <v>2006</v>
          </cell>
          <cell r="B694">
            <v>5</v>
          </cell>
          <cell r="C694">
            <v>376</v>
          </cell>
          <cell r="D694">
            <v>16</v>
          </cell>
          <cell r="E694">
            <v>792030</v>
          </cell>
          <cell r="F694">
            <v>0</v>
          </cell>
          <cell r="G694" t="str">
            <v>Затраты по ШПЗ (неосновные)</v>
          </cell>
          <cell r="H694">
            <v>2030</v>
          </cell>
          <cell r="I694">
            <v>7920</v>
          </cell>
          <cell r="J694">
            <v>5002.12</v>
          </cell>
          <cell r="K694">
            <v>1</v>
          </cell>
          <cell r="L694">
            <v>0</v>
          </cell>
          <cell r="M694">
            <v>0</v>
          </cell>
          <cell r="N694">
            <v>0</v>
          </cell>
          <cell r="R694">
            <v>0</v>
          </cell>
          <cell r="S694">
            <v>0</v>
          </cell>
          <cell r="T694">
            <v>0</v>
          </cell>
          <cell r="U694">
            <v>42</v>
          </cell>
          <cell r="V694">
            <v>0</v>
          </cell>
          <cell r="W694">
            <v>0</v>
          </cell>
          <cell r="AA694">
            <v>0</v>
          </cell>
          <cell r="AB694">
            <v>0</v>
          </cell>
          <cell r="AC694">
            <v>0</v>
          </cell>
          <cell r="AD694">
            <v>42</v>
          </cell>
          <cell r="AE694">
            <v>501105</v>
          </cell>
          <cell r="AF694">
            <v>0</v>
          </cell>
          <cell r="AI694">
            <v>2343</v>
          </cell>
          <cell r="AK694">
            <v>0</v>
          </cell>
          <cell r="AM694">
            <v>528</v>
          </cell>
          <cell r="AN694">
            <v>1</v>
          </cell>
          <cell r="AO694">
            <v>393216</v>
          </cell>
          <cell r="AQ694">
            <v>0</v>
          </cell>
          <cell r="AR694">
            <v>0</v>
          </cell>
          <cell r="AS694" t="str">
            <v>Ы</v>
          </cell>
          <cell r="AT694" t="str">
            <v>Ы</v>
          </cell>
          <cell r="AU694">
            <v>0</v>
          </cell>
          <cell r="AV694">
            <v>0</v>
          </cell>
          <cell r="AW694">
            <v>23</v>
          </cell>
          <cell r="AX694">
            <v>1</v>
          </cell>
          <cell r="AY694">
            <v>0</v>
          </cell>
          <cell r="AZ694">
            <v>0</v>
          </cell>
          <cell r="BA694">
            <v>0</v>
          </cell>
          <cell r="BB694">
            <v>0</v>
          </cell>
          <cell r="BC694">
            <v>38888</v>
          </cell>
        </row>
        <row r="695">
          <cell r="A695">
            <v>2006</v>
          </cell>
          <cell r="B695">
            <v>5</v>
          </cell>
          <cell r="C695">
            <v>377</v>
          </cell>
          <cell r="D695">
            <v>16</v>
          </cell>
          <cell r="E695">
            <v>792030</v>
          </cell>
          <cell r="F695">
            <v>0</v>
          </cell>
          <cell r="G695" t="str">
            <v>Затраты по ШПЗ (неосновные)</v>
          </cell>
          <cell r="H695">
            <v>2030</v>
          </cell>
          <cell r="I695">
            <v>7920</v>
          </cell>
          <cell r="J695">
            <v>10489.21</v>
          </cell>
          <cell r="K695">
            <v>1</v>
          </cell>
          <cell r="L695">
            <v>0</v>
          </cell>
          <cell r="M695">
            <v>0</v>
          </cell>
          <cell r="N695">
            <v>0</v>
          </cell>
          <cell r="R695">
            <v>0</v>
          </cell>
          <cell r="S695">
            <v>0</v>
          </cell>
          <cell r="T695">
            <v>0</v>
          </cell>
          <cell r="U695">
            <v>42</v>
          </cell>
          <cell r="V695">
            <v>0</v>
          </cell>
          <cell r="W695">
            <v>0</v>
          </cell>
          <cell r="AA695">
            <v>0</v>
          </cell>
          <cell r="AB695">
            <v>0</v>
          </cell>
          <cell r="AC695">
            <v>0</v>
          </cell>
          <cell r="AD695">
            <v>42</v>
          </cell>
          <cell r="AE695">
            <v>502100</v>
          </cell>
          <cell r="AF695">
            <v>0</v>
          </cell>
          <cell r="AI695">
            <v>2343</v>
          </cell>
          <cell r="AK695">
            <v>0</v>
          </cell>
          <cell r="AM695">
            <v>529</v>
          </cell>
          <cell r="AN695">
            <v>1</v>
          </cell>
          <cell r="AO695">
            <v>393216</v>
          </cell>
          <cell r="AQ695">
            <v>0</v>
          </cell>
          <cell r="AR695">
            <v>0</v>
          </cell>
          <cell r="AS695" t="str">
            <v>Ы</v>
          </cell>
          <cell r="AT695" t="str">
            <v>Ы</v>
          </cell>
          <cell r="AU695">
            <v>0</v>
          </cell>
          <cell r="AV695">
            <v>0</v>
          </cell>
          <cell r="AW695">
            <v>23</v>
          </cell>
          <cell r="AX695">
            <v>1</v>
          </cell>
          <cell r="AY695">
            <v>0</v>
          </cell>
          <cell r="AZ695">
            <v>0</v>
          </cell>
          <cell r="BA695">
            <v>0</v>
          </cell>
          <cell r="BB695">
            <v>0</v>
          </cell>
          <cell r="BC695">
            <v>38888</v>
          </cell>
        </row>
        <row r="696">
          <cell r="A696">
            <v>2006</v>
          </cell>
          <cell r="B696">
            <v>5</v>
          </cell>
          <cell r="C696">
            <v>378</v>
          </cell>
          <cell r="D696">
            <v>16</v>
          </cell>
          <cell r="E696">
            <v>792030</v>
          </cell>
          <cell r="F696">
            <v>0</v>
          </cell>
          <cell r="G696" t="str">
            <v>Затраты по ШПЗ (неосновные)</v>
          </cell>
          <cell r="H696">
            <v>2030</v>
          </cell>
          <cell r="I696">
            <v>7920</v>
          </cell>
          <cell r="J696">
            <v>15202.77</v>
          </cell>
          <cell r="K696">
            <v>1</v>
          </cell>
          <cell r="L696">
            <v>0</v>
          </cell>
          <cell r="M696">
            <v>0</v>
          </cell>
          <cell r="N696">
            <v>0</v>
          </cell>
          <cell r="R696">
            <v>0</v>
          </cell>
          <cell r="S696">
            <v>0</v>
          </cell>
          <cell r="T696">
            <v>0</v>
          </cell>
          <cell r="U696">
            <v>42</v>
          </cell>
          <cell r="V696">
            <v>0</v>
          </cell>
          <cell r="W696">
            <v>0</v>
          </cell>
          <cell r="AA696">
            <v>0</v>
          </cell>
          <cell r="AB696">
            <v>0</v>
          </cell>
          <cell r="AC696">
            <v>0</v>
          </cell>
          <cell r="AD696">
            <v>42</v>
          </cell>
          <cell r="AE696">
            <v>503000</v>
          </cell>
          <cell r="AF696">
            <v>0</v>
          </cell>
          <cell r="AI696">
            <v>2343</v>
          </cell>
          <cell r="AK696">
            <v>0</v>
          </cell>
          <cell r="AM696">
            <v>530</v>
          </cell>
          <cell r="AN696">
            <v>1</v>
          </cell>
          <cell r="AO696">
            <v>393216</v>
          </cell>
          <cell r="AQ696">
            <v>0</v>
          </cell>
          <cell r="AR696">
            <v>0</v>
          </cell>
          <cell r="AS696" t="str">
            <v>Ы</v>
          </cell>
          <cell r="AT696" t="str">
            <v>Ы</v>
          </cell>
          <cell r="AU696">
            <v>0</v>
          </cell>
          <cell r="AV696">
            <v>0</v>
          </cell>
          <cell r="AW696">
            <v>23</v>
          </cell>
          <cell r="AX696">
            <v>1</v>
          </cell>
          <cell r="AY696">
            <v>0</v>
          </cell>
          <cell r="AZ696">
            <v>0</v>
          </cell>
          <cell r="BA696">
            <v>0</v>
          </cell>
          <cell r="BB696">
            <v>0</v>
          </cell>
          <cell r="BC696">
            <v>38888</v>
          </cell>
        </row>
        <row r="697">
          <cell r="A697">
            <v>2006</v>
          </cell>
          <cell r="B697">
            <v>5</v>
          </cell>
          <cell r="C697">
            <v>379</v>
          </cell>
          <cell r="D697">
            <v>16</v>
          </cell>
          <cell r="E697">
            <v>792030</v>
          </cell>
          <cell r="F697">
            <v>0</v>
          </cell>
          <cell r="G697" t="str">
            <v>Затраты по ШПЗ (неосновные)</v>
          </cell>
          <cell r="H697">
            <v>2030</v>
          </cell>
          <cell r="I697">
            <v>7920</v>
          </cell>
          <cell r="J697">
            <v>19.64</v>
          </cell>
          <cell r="K697">
            <v>1</v>
          </cell>
          <cell r="L697">
            <v>0</v>
          </cell>
          <cell r="M697">
            <v>0</v>
          </cell>
          <cell r="N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42</v>
          </cell>
          <cell r="V697">
            <v>0</v>
          </cell>
          <cell r="W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42</v>
          </cell>
          <cell r="AE697">
            <v>504100</v>
          </cell>
          <cell r="AF697">
            <v>0</v>
          </cell>
          <cell r="AI697">
            <v>2343</v>
          </cell>
          <cell r="AK697">
            <v>0</v>
          </cell>
          <cell r="AM697">
            <v>531</v>
          </cell>
          <cell r="AN697">
            <v>1</v>
          </cell>
          <cell r="AO697">
            <v>393216</v>
          </cell>
          <cell r="AQ697">
            <v>0</v>
          </cell>
          <cell r="AR697">
            <v>0</v>
          </cell>
          <cell r="AS697" t="str">
            <v>Ы</v>
          </cell>
          <cell r="AT697" t="str">
            <v>Ы</v>
          </cell>
          <cell r="AU697">
            <v>0</v>
          </cell>
          <cell r="AV697">
            <v>0</v>
          </cell>
          <cell r="AW697">
            <v>23</v>
          </cell>
          <cell r="AX697">
            <v>1</v>
          </cell>
          <cell r="AY697">
            <v>0</v>
          </cell>
          <cell r="AZ697">
            <v>0</v>
          </cell>
          <cell r="BA697">
            <v>0</v>
          </cell>
          <cell r="BB697">
            <v>0</v>
          </cell>
          <cell r="BC697">
            <v>38888</v>
          </cell>
        </row>
        <row r="698">
          <cell r="A698">
            <v>2006</v>
          </cell>
          <cell r="B698">
            <v>5</v>
          </cell>
          <cell r="C698">
            <v>380</v>
          </cell>
          <cell r="D698">
            <v>16</v>
          </cell>
          <cell r="E698">
            <v>792030</v>
          </cell>
          <cell r="F698">
            <v>0</v>
          </cell>
          <cell r="G698" t="str">
            <v>Затраты по ШПЗ (неосновные)</v>
          </cell>
          <cell r="H698">
            <v>2030</v>
          </cell>
          <cell r="I698">
            <v>7920</v>
          </cell>
          <cell r="J698">
            <v>81.540000000000006</v>
          </cell>
          <cell r="K698">
            <v>1</v>
          </cell>
          <cell r="L698">
            <v>0</v>
          </cell>
          <cell r="M698">
            <v>0</v>
          </cell>
          <cell r="N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42</v>
          </cell>
          <cell r="V698">
            <v>0</v>
          </cell>
          <cell r="W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42</v>
          </cell>
          <cell r="AE698">
            <v>504200</v>
          </cell>
          <cell r="AF698">
            <v>0</v>
          </cell>
          <cell r="AI698">
            <v>2343</v>
          </cell>
          <cell r="AK698">
            <v>0</v>
          </cell>
          <cell r="AM698">
            <v>532</v>
          </cell>
          <cell r="AN698">
            <v>1</v>
          </cell>
          <cell r="AO698">
            <v>393216</v>
          </cell>
          <cell r="AQ698">
            <v>0</v>
          </cell>
          <cell r="AR698">
            <v>0</v>
          </cell>
          <cell r="AS698" t="str">
            <v>Ы</v>
          </cell>
          <cell r="AT698" t="str">
            <v>Ы</v>
          </cell>
          <cell r="AU698">
            <v>0</v>
          </cell>
          <cell r="AV698">
            <v>0</v>
          </cell>
          <cell r="AW698">
            <v>23</v>
          </cell>
          <cell r="AX698">
            <v>1</v>
          </cell>
          <cell r="AY698">
            <v>0</v>
          </cell>
          <cell r="AZ698">
            <v>0</v>
          </cell>
          <cell r="BA698">
            <v>0</v>
          </cell>
          <cell r="BB698">
            <v>0</v>
          </cell>
          <cell r="BC698">
            <v>38888</v>
          </cell>
        </row>
        <row r="699">
          <cell r="A699">
            <v>2006</v>
          </cell>
          <cell r="B699">
            <v>5</v>
          </cell>
          <cell r="C699">
            <v>381</v>
          </cell>
          <cell r="D699">
            <v>16</v>
          </cell>
          <cell r="E699">
            <v>792030</v>
          </cell>
          <cell r="F699">
            <v>0</v>
          </cell>
          <cell r="G699" t="str">
            <v>Затраты по ШПЗ (неосновные)</v>
          </cell>
          <cell r="H699">
            <v>2030</v>
          </cell>
          <cell r="I699">
            <v>7920</v>
          </cell>
          <cell r="J699">
            <v>38.51</v>
          </cell>
          <cell r="K699">
            <v>1</v>
          </cell>
          <cell r="L699">
            <v>0</v>
          </cell>
          <cell r="M699">
            <v>0</v>
          </cell>
          <cell r="N699">
            <v>0</v>
          </cell>
          <cell r="R699">
            <v>0</v>
          </cell>
          <cell r="S699">
            <v>0</v>
          </cell>
          <cell r="T699">
            <v>0</v>
          </cell>
          <cell r="U699">
            <v>42</v>
          </cell>
          <cell r="V699">
            <v>0</v>
          </cell>
          <cell r="W699">
            <v>0</v>
          </cell>
          <cell r="AA699">
            <v>0</v>
          </cell>
          <cell r="AB699">
            <v>0</v>
          </cell>
          <cell r="AC699">
            <v>0</v>
          </cell>
          <cell r="AD699">
            <v>42</v>
          </cell>
          <cell r="AE699">
            <v>504400</v>
          </cell>
          <cell r="AF699">
            <v>0</v>
          </cell>
          <cell r="AI699">
            <v>2343</v>
          </cell>
          <cell r="AK699">
            <v>0</v>
          </cell>
          <cell r="AM699">
            <v>533</v>
          </cell>
          <cell r="AN699">
            <v>1</v>
          </cell>
          <cell r="AO699">
            <v>393216</v>
          </cell>
          <cell r="AQ699">
            <v>0</v>
          </cell>
          <cell r="AR699">
            <v>0</v>
          </cell>
          <cell r="AS699" t="str">
            <v>Ы</v>
          </cell>
          <cell r="AT699" t="str">
            <v>Ы</v>
          </cell>
          <cell r="AU699">
            <v>0</v>
          </cell>
          <cell r="AV699">
            <v>0</v>
          </cell>
          <cell r="AW699">
            <v>23</v>
          </cell>
          <cell r="AX699">
            <v>1</v>
          </cell>
          <cell r="AY699">
            <v>0</v>
          </cell>
          <cell r="AZ699">
            <v>0</v>
          </cell>
          <cell r="BA699">
            <v>0</v>
          </cell>
          <cell r="BB699">
            <v>0</v>
          </cell>
          <cell r="BC699">
            <v>38888</v>
          </cell>
        </row>
        <row r="700">
          <cell r="A700">
            <v>2006</v>
          </cell>
          <cell r="B700">
            <v>5</v>
          </cell>
          <cell r="C700">
            <v>382</v>
          </cell>
          <cell r="D700">
            <v>16</v>
          </cell>
          <cell r="E700">
            <v>792030</v>
          </cell>
          <cell r="F700">
            <v>0</v>
          </cell>
          <cell r="G700" t="str">
            <v>Затраты по ШПЗ (неосновные)</v>
          </cell>
          <cell r="H700">
            <v>2030</v>
          </cell>
          <cell r="I700">
            <v>7920</v>
          </cell>
          <cell r="J700">
            <v>1079.99</v>
          </cell>
          <cell r="K700">
            <v>1</v>
          </cell>
          <cell r="L700">
            <v>0</v>
          </cell>
          <cell r="M700">
            <v>0</v>
          </cell>
          <cell r="N700">
            <v>0</v>
          </cell>
          <cell r="R700">
            <v>0</v>
          </cell>
          <cell r="S700">
            <v>0</v>
          </cell>
          <cell r="T700">
            <v>0</v>
          </cell>
          <cell r="U700">
            <v>42</v>
          </cell>
          <cell r="V700">
            <v>0</v>
          </cell>
          <cell r="W700">
            <v>0</v>
          </cell>
          <cell r="AA700">
            <v>0</v>
          </cell>
          <cell r="AB700">
            <v>0</v>
          </cell>
          <cell r="AC700">
            <v>0</v>
          </cell>
          <cell r="AD700">
            <v>42</v>
          </cell>
          <cell r="AE700">
            <v>504900</v>
          </cell>
          <cell r="AF700">
            <v>0</v>
          </cell>
          <cell r="AI700">
            <v>2343</v>
          </cell>
          <cell r="AK700">
            <v>0</v>
          </cell>
          <cell r="AM700">
            <v>534</v>
          </cell>
          <cell r="AN700">
            <v>1</v>
          </cell>
          <cell r="AO700">
            <v>393216</v>
          </cell>
          <cell r="AQ700">
            <v>0</v>
          </cell>
          <cell r="AR700">
            <v>0</v>
          </cell>
          <cell r="AS700" t="str">
            <v>Ы</v>
          </cell>
          <cell r="AT700" t="str">
            <v>Ы</v>
          </cell>
          <cell r="AU700">
            <v>0</v>
          </cell>
          <cell r="AV700">
            <v>0</v>
          </cell>
          <cell r="AW700">
            <v>23</v>
          </cell>
          <cell r="AX700">
            <v>1</v>
          </cell>
          <cell r="AY700">
            <v>0</v>
          </cell>
          <cell r="AZ700">
            <v>0</v>
          </cell>
          <cell r="BA700">
            <v>0</v>
          </cell>
          <cell r="BB700">
            <v>0</v>
          </cell>
          <cell r="BC700">
            <v>38888</v>
          </cell>
        </row>
        <row r="701">
          <cell r="A701">
            <v>2006</v>
          </cell>
          <cell r="B701">
            <v>5</v>
          </cell>
          <cell r="C701">
            <v>383</v>
          </cell>
          <cell r="D701">
            <v>16</v>
          </cell>
          <cell r="E701">
            <v>792030</v>
          </cell>
          <cell r="F701">
            <v>0</v>
          </cell>
          <cell r="G701" t="str">
            <v>Затраты по ШПЗ (неосновные)</v>
          </cell>
          <cell r="H701">
            <v>2030</v>
          </cell>
          <cell r="I701">
            <v>7920</v>
          </cell>
          <cell r="J701">
            <v>3151.89</v>
          </cell>
          <cell r="K701">
            <v>1</v>
          </cell>
          <cell r="L701">
            <v>0</v>
          </cell>
          <cell r="M701">
            <v>0</v>
          </cell>
          <cell r="N701">
            <v>0</v>
          </cell>
          <cell r="R701">
            <v>0</v>
          </cell>
          <cell r="S701">
            <v>0</v>
          </cell>
          <cell r="T701">
            <v>0</v>
          </cell>
          <cell r="U701">
            <v>42</v>
          </cell>
          <cell r="V701">
            <v>0</v>
          </cell>
          <cell r="W701">
            <v>0</v>
          </cell>
          <cell r="AA701">
            <v>0</v>
          </cell>
          <cell r="AB701">
            <v>0</v>
          </cell>
          <cell r="AC701">
            <v>0</v>
          </cell>
          <cell r="AD701">
            <v>42</v>
          </cell>
          <cell r="AE701">
            <v>505100</v>
          </cell>
          <cell r="AF701">
            <v>0</v>
          </cell>
          <cell r="AI701">
            <v>2343</v>
          </cell>
          <cell r="AK701">
            <v>0</v>
          </cell>
          <cell r="AM701">
            <v>535</v>
          </cell>
          <cell r="AN701">
            <v>1</v>
          </cell>
          <cell r="AO701">
            <v>393216</v>
          </cell>
          <cell r="AQ701">
            <v>0</v>
          </cell>
          <cell r="AR701">
            <v>0</v>
          </cell>
          <cell r="AS701" t="str">
            <v>Ы</v>
          </cell>
          <cell r="AT701" t="str">
            <v>Ы</v>
          </cell>
          <cell r="AU701">
            <v>0</v>
          </cell>
          <cell r="AV701">
            <v>0</v>
          </cell>
          <cell r="AW701">
            <v>23</v>
          </cell>
          <cell r="AX701">
            <v>1</v>
          </cell>
          <cell r="AY701">
            <v>0</v>
          </cell>
          <cell r="AZ701">
            <v>0</v>
          </cell>
          <cell r="BA701">
            <v>0</v>
          </cell>
          <cell r="BB701">
            <v>0</v>
          </cell>
          <cell r="BC701">
            <v>38888</v>
          </cell>
        </row>
        <row r="702">
          <cell r="A702">
            <v>2006</v>
          </cell>
          <cell r="B702">
            <v>5</v>
          </cell>
          <cell r="C702">
            <v>384</v>
          </cell>
          <cell r="D702">
            <v>16</v>
          </cell>
          <cell r="E702">
            <v>792030</v>
          </cell>
          <cell r="F702">
            <v>0</v>
          </cell>
          <cell r="G702" t="str">
            <v>Затраты по ШПЗ (неосновные)</v>
          </cell>
          <cell r="H702">
            <v>2030</v>
          </cell>
          <cell r="I702">
            <v>7920</v>
          </cell>
          <cell r="J702">
            <v>2395.1999999999998</v>
          </cell>
          <cell r="K702">
            <v>1</v>
          </cell>
          <cell r="L702">
            <v>0</v>
          </cell>
          <cell r="M702">
            <v>0</v>
          </cell>
          <cell r="N702">
            <v>0</v>
          </cell>
          <cell r="R702">
            <v>0</v>
          </cell>
          <cell r="S702">
            <v>0</v>
          </cell>
          <cell r="T702">
            <v>0</v>
          </cell>
          <cell r="U702">
            <v>42</v>
          </cell>
          <cell r="V702">
            <v>0</v>
          </cell>
          <cell r="W702">
            <v>0</v>
          </cell>
          <cell r="AA702">
            <v>0</v>
          </cell>
          <cell r="AB702">
            <v>0</v>
          </cell>
          <cell r="AC702">
            <v>0</v>
          </cell>
          <cell r="AD702">
            <v>42</v>
          </cell>
          <cell r="AE702">
            <v>505200</v>
          </cell>
          <cell r="AF702">
            <v>0</v>
          </cell>
          <cell r="AI702">
            <v>2343</v>
          </cell>
          <cell r="AK702">
            <v>0</v>
          </cell>
          <cell r="AM702">
            <v>536</v>
          </cell>
          <cell r="AN702">
            <v>1</v>
          </cell>
          <cell r="AO702">
            <v>393216</v>
          </cell>
          <cell r="AQ702">
            <v>0</v>
          </cell>
          <cell r="AR702">
            <v>0</v>
          </cell>
          <cell r="AS702" t="str">
            <v>Ы</v>
          </cell>
          <cell r="AT702" t="str">
            <v>Ы</v>
          </cell>
          <cell r="AU702">
            <v>0</v>
          </cell>
          <cell r="AV702">
            <v>0</v>
          </cell>
          <cell r="AW702">
            <v>23</v>
          </cell>
          <cell r="AX702">
            <v>1</v>
          </cell>
          <cell r="AY702">
            <v>0</v>
          </cell>
          <cell r="AZ702">
            <v>0</v>
          </cell>
          <cell r="BA702">
            <v>0</v>
          </cell>
          <cell r="BB702">
            <v>0</v>
          </cell>
          <cell r="BC702">
            <v>38888</v>
          </cell>
        </row>
        <row r="703">
          <cell r="A703">
            <v>2006</v>
          </cell>
          <cell r="B703">
            <v>5</v>
          </cell>
          <cell r="C703">
            <v>385</v>
          </cell>
          <cell r="D703">
            <v>16</v>
          </cell>
          <cell r="E703">
            <v>792030</v>
          </cell>
          <cell r="F703">
            <v>0</v>
          </cell>
          <cell r="G703" t="str">
            <v>Затраты по ШПЗ (неосновные)</v>
          </cell>
          <cell r="H703">
            <v>2030</v>
          </cell>
          <cell r="I703">
            <v>7920</v>
          </cell>
          <cell r="J703">
            <v>52.98</v>
          </cell>
          <cell r="K703">
            <v>1</v>
          </cell>
          <cell r="L703">
            <v>0</v>
          </cell>
          <cell r="M703">
            <v>0</v>
          </cell>
          <cell r="N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42</v>
          </cell>
          <cell r="V703">
            <v>0</v>
          </cell>
          <cell r="W703">
            <v>0</v>
          </cell>
          <cell r="AA703">
            <v>0</v>
          </cell>
          <cell r="AB703">
            <v>0</v>
          </cell>
          <cell r="AC703">
            <v>0</v>
          </cell>
          <cell r="AD703">
            <v>42</v>
          </cell>
          <cell r="AE703">
            <v>508400</v>
          </cell>
          <cell r="AF703">
            <v>0</v>
          </cell>
          <cell r="AI703">
            <v>2343</v>
          </cell>
          <cell r="AK703">
            <v>0</v>
          </cell>
          <cell r="AM703">
            <v>537</v>
          </cell>
          <cell r="AN703">
            <v>1</v>
          </cell>
          <cell r="AO703">
            <v>393216</v>
          </cell>
          <cell r="AQ703">
            <v>0</v>
          </cell>
          <cell r="AR703">
            <v>0</v>
          </cell>
          <cell r="AS703" t="str">
            <v>Ы</v>
          </cell>
          <cell r="AT703" t="str">
            <v>Ы</v>
          </cell>
          <cell r="AU703">
            <v>0</v>
          </cell>
          <cell r="AV703">
            <v>0</v>
          </cell>
          <cell r="AW703">
            <v>23</v>
          </cell>
          <cell r="AX703">
            <v>1</v>
          </cell>
          <cell r="AY703">
            <v>0</v>
          </cell>
          <cell r="AZ703">
            <v>0</v>
          </cell>
          <cell r="BA703">
            <v>0</v>
          </cell>
          <cell r="BB703">
            <v>0</v>
          </cell>
          <cell r="BC703">
            <v>38888</v>
          </cell>
        </row>
        <row r="704">
          <cell r="A704">
            <v>2006</v>
          </cell>
          <cell r="B704">
            <v>5</v>
          </cell>
          <cell r="C704">
            <v>386</v>
          </cell>
          <cell r="D704">
            <v>16</v>
          </cell>
          <cell r="E704">
            <v>792030</v>
          </cell>
          <cell r="F704">
            <v>0</v>
          </cell>
          <cell r="G704" t="str">
            <v>Затраты по ШПЗ (неосновные)</v>
          </cell>
          <cell r="H704">
            <v>2030</v>
          </cell>
          <cell r="I704">
            <v>7920</v>
          </cell>
          <cell r="J704">
            <v>61.81</v>
          </cell>
          <cell r="K704">
            <v>1</v>
          </cell>
          <cell r="L704">
            <v>0</v>
          </cell>
          <cell r="M704">
            <v>0</v>
          </cell>
          <cell r="N704">
            <v>0</v>
          </cell>
          <cell r="R704">
            <v>0</v>
          </cell>
          <cell r="S704">
            <v>0</v>
          </cell>
          <cell r="T704">
            <v>0</v>
          </cell>
          <cell r="U704">
            <v>42</v>
          </cell>
          <cell r="V704">
            <v>0</v>
          </cell>
          <cell r="W704">
            <v>0</v>
          </cell>
          <cell r="AA704">
            <v>0</v>
          </cell>
          <cell r="AB704">
            <v>0</v>
          </cell>
          <cell r="AC704">
            <v>0</v>
          </cell>
          <cell r="AD704">
            <v>42</v>
          </cell>
          <cell r="AE704">
            <v>508700</v>
          </cell>
          <cell r="AF704">
            <v>0</v>
          </cell>
          <cell r="AI704">
            <v>2343</v>
          </cell>
          <cell r="AK704">
            <v>0</v>
          </cell>
          <cell r="AM704">
            <v>538</v>
          </cell>
          <cell r="AN704">
            <v>1</v>
          </cell>
          <cell r="AO704">
            <v>393216</v>
          </cell>
          <cell r="AQ704">
            <v>0</v>
          </cell>
          <cell r="AR704">
            <v>0</v>
          </cell>
          <cell r="AS704" t="str">
            <v>Ы</v>
          </cell>
          <cell r="AT704" t="str">
            <v>Ы</v>
          </cell>
          <cell r="AU704">
            <v>0</v>
          </cell>
          <cell r="AV704">
            <v>0</v>
          </cell>
          <cell r="AW704">
            <v>23</v>
          </cell>
          <cell r="AX704">
            <v>1</v>
          </cell>
          <cell r="AY704">
            <v>0</v>
          </cell>
          <cell r="AZ704">
            <v>0</v>
          </cell>
          <cell r="BA704">
            <v>0</v>
          </cell>
          <cell r="BB704">
            <v>0</v>
          </cell>
          <cell r="BC704">
            <v>38888</v>
          </cell>
        </row>
        <row r="705">
          <cell r="A705">
            <v>2006</v>
          </cell>
          <cell r="B705">
            <v>5</v>
          </cell>
          <cell r="C705">
            <v>387</v>
          </cell>
          <cell r="D705">
            <v>16</v>
          </cell>
          <cell r="E705">
            <v>792030</v>
          </cell>
          <cell r="F705">
            <v>0</v>
          </cell>
          <cell r="G705" t="str">
            <v>Затраты по ШПЗ (неосновные)</v>
          </cell>
          <cell r="H705">
            <v>2030</v>
          </cell>
          <cell r="I705">
            <v>7920</v>
          </cell>
          <cell r="J705">
            <v>15615.95</v>
          </cell>
          <cell r="K705">
            <v>1</v>
          </cell>
          <cell r="L705">
            <v>0</v>
          </cell>
          <cell r="M705">
            <v>0</v>
          </cell>
          <cell r="N705">
            <v>0</v>
          </cell>
          <cell r="R705">
            <v>0</v>
          </cell>
          <cell r="S705">
            <v>0</v>
          </cell>
          <cell r="T705">
            <v>0</v>
          </cell>
          <cell r="U705">
            <v>42</v>
          </cell>
          <cell r="V705">
            <v>0</v>
          </cell>
          <cell r="W705">
            <v>0</v>
          </cell>
          <cell r="AA705">
            <v>0</v>
          </cell>
          <cell r="AB705">
            <v>0</v>
          </cell>
          <cell r="AC705">
            <v>0</v>
          </cell>
          <cell r="AD705">
            <v>42</v>
          </cell>
          <cell r="AE705">
            <v>510100</v>
          </cell>
          <cell r="AF705">
            <v>0</v>
          </cell>
          <cell r="AI705">
            <v>2343</v>
          </cell>
          <cell r="AK705">
            <v>0</v>
          </cell>
          <cell r="AM705">
            <v>539</v>
          </cell>
          <cell r="AN705">
            <v>1</v>
          </cell>
          <cell r="AO705">
            <v>393216</v>
          </cell>
          <cell r="AQ705">
            <v>0</v>
          </cell>
          <cell r="AR705">
            <v>0</v>
          </cell>
          <cell r="AS705" t="str">
            <v>Ы</v>
          </cell>
          <cell r="AT705" t="str">
            <v>Ы</v>
          </cell>
          <cell r="AU705">
            <v>0</v>
          </cell>
          <cell r="AV705">
            <v>0</v>
          </cell>
          <cell r="AW705">
            <v>23</v>
          </cell>
          <cell r="AX705">
            <v>1</v>
          </cell>
          <cell r="AY705">
            <v>0</v>
          </cell>
          <cell r="AZ705">
            <v>0</v>
          </cell>
          <cell r="BA705">
            <v>0</v>
          </cell>
          <cell r="BB705">
            <v>0</v>
          </cell>
          <cell r="BC705">
            <v>38888</v>
          </cell>
        </row>
        <row r="706">
          <cell r="A706">
            <v>2006</v>
          </cell>
          <cell r="B706">
            <v>5</v>
          </cell>
          <cell r="C706">
            <v>388</v>
          </cell>
          <cell r="D706">
            <v>16</v>
          </cell>
          <cell r="E706">
            <v>792030</v>
          </cell>
          <cell r="F706">
            <v>0</v>
          </cell>
          <cell r="G706" t="str">
            <v>Затраты по ШПЗ (неосновные)</v>
          </cell>
          <cell r="H706">
            <v>2030</v>
          </cell>
          <cell r="I706">
            <v>7920</v>
          </cell>
          <cell r="J706">
            <v>6.06</v>
          </cell>
          <cell r="K706">
            <v>1</v>
          </cell>
          <cell r="L706">
            <v>0</v>
          </cell>
          <cell r="M706">
            <v>0</v>
          </cell>
          <cell r="N706">
            <v>0</v>
          </cell>
          <cell r="R706">
            <v>0</v>
          </cell>
          <cell r="S706">
            <v>0</v>
          </cell>
          <cell r="T706">
            <v>0</v>
          </cell>
          <cell r="U706">
            <v>42</v>
          </cell>
          <cell r="V706">
            <v>0</v>
          </cell>
          <cell r="W706">
            <v>0</v>
          </cell>
          <cell r="AA706">
            <v>0</v>
          </cell>
          <cell r="AB706">
            <v>0</v>
          </cell>
          <cell r="AC706">
            <v>0</v>
          </cell>
          <cell r="AD706">
            <v>42</v>
          </cell>
          <cell r="AE706">
            <v>510200</v>
          </cell>
          <cell r="AF706">
            <v>0</v>
          </cell>
          <cell r="AI706">
            <v>2343</v>
          </cell>
          <cell r="AK706">
            <v>0</v>
          </cell>
          <cell r="AM706">
            <v>540</v>
          </cell>
          <cell r="AN706">
            <v>1</v>
          </cell>
          <cell r="AO706">
            <v>393216</v>
          </cell>
          <cell r="AQ706">
            <v>0</v>
          </cell>
          <cell r="AR706">
            <v>0</v>
          </cell>
          <cell r="AS706" t="str">
            <v>Ы</v>
          </cell>
          <cell r="AT706" t="str">
            <v>Ы</v>
          </cell>
          <cell r="AU706">
            <v>0</v>
          </cell>
          <cell r="AV706">
            <v>0</v>
          </cell>
          <cell r="AW706">
            <v>23</v>
          </cell>
          <cell r="AX706">
            <v>1</v>
          </cell>
          <cell r="AY706">
            <v>0</v>
          </cell>
          <cell r="AZ706">
            <v>0</v>
          </cell>
          <cell r="BA706">
            <v>0</v>
          </cell>
          <cell r="BB706">
            <v>0</v>
          </cell>
          <cell r="BC706">
            <v>38888</v>
          </cell>
        </row>
        <row r="707">
          <cell r="A707">
            <v>2006</v>
          </cell>
          <cell r="B707">
            <v>5</v>
          </cell>
          <cell r="C707">
            <v>389</v>
          </cell>
          <cell r="D707">
            <v>16</v>
          </cell>
          <cell r="E707">
            <v>792030</v>
          </cell>
          <cell r="F707">
            <v>0</v>
          </cell>
          <cell r="G707" t="str">
            <v>Затраты по ШПЗ (неосновные)</v>
          </cell>
          <cell r="H707">
            <v>2030</v>
          </cell>
          <cell r="I707">
            <v>7920</v>
          </cell>
          <cell r="J707">
            <v>56.55</v>
          </cell>
          <cell r="K707">
            <v>1</v>
          </cell>
          <cell r="L707">
            <v>0</v>
          </cell>
          <cell r="M707">
            <v>0</v>
          </cell>
          <cell r="N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42</v>
          </cell>
          <cell r="V707">
            <v>0</v>
          </cell>
          <cell r="W707">
            <v>0</v>
          </cell>
          <cell r="AA707">
            <v>0</v>
          </cell>
          <cell r="AB707">
            <v>0</v>
          </cell>
          <cell r="AC707">
            <v>0</v>
          </cell>
          <cell r="AD707">
            <v>42</v>
          </cell>
          <cell r="AE707">
            <v>510300</v>
          </cell>
          <cell r="AF707">
            <v>0</v>
          </cell>
          <cell r="AI707">
            <v>2343</v>
          </cell>
          <cell r="AK707">
            <v>0</v>
          </cell>
          <cell r="AM707">
            <v>541</v>
          </cell>
          <cell r="AN707">
            <v>1</v>
          </cell>
          <cell r="AO707">
            <v>393216</v>
          </cell>
          <cell r="AQ707">
            <v>0</v>
          </cell>
          <cell r="AR707">
            <v>0</v>
          </cell>
          <cell r="AS707" t="str">
            <v>Ы</v>
          </cell>
          <cell r="AT707" t="str">
            <v>Ы</v>
          </cell>
          <cell r="AU707">
            <v>0</v>
          </cell>
          <cell r="AV707">
            <v>0</v>
          </cell>
          <cell r="AW707">
            <v>23</v>
          </cell>
          <cell r="AX707">
            <v>1</v>
          </cell>
          <cell r="AY707">
            <v>0</v>
          </cell>
          <cell r="AZ707">
            <v>0</v>
          </cell>
          <cell r="BA707">
            <v>0</v>
          </cell>
          <cell r="BB707">
            <v>0</v>
          </cell>
          <cell r="BC707">
            <v>38888</v>
          </cell>
        </row>
        <row r="708">
          <cell r="A708">
            <v>2006</v>
          </cell>
          <cell r="B708">
            <v>5</v>
          </cell>
          <cell r="C708">
            <v>390</v>
          </cell>
          <cell r="D708">
            <v>16</v>
          </cell>
          <cell r="E708">
            <v>792030</v>
          </cell>
          <cell r="F708">
            <v>0</v>
          </cell>
          <cell r="G708" t="str">
            <v>Затраты по ШПЗ (неосновные)</v>
          </cell>
          <cell r="H708">
            <v>2030</v>
          </cell>
          <cell r="I708">
            <v>7920</v>
          </cell>
          <cell r="J708">
            <v>272.02</v>
          </cell>
          <cell r="K708">
            <v>1</v>
          </cell>
          <cell r="L708">
            <v>0</v>
          </cell>
          <cell r="M708">
            <v>0</v>
          </cell>
          <cell r="N708">
            <v>0</v>
          </cell>
          <cell r="R708">
            <v>0</v>
          </cell>
          <cell r="S708">
            <v>0</v>
          </cell>
          <cell r="T708">
            <v>0</v>
          </cell>
          <cell r="U708">
            <v>42</v>
          </cell>
          <cell r="V708">
            <v>0</v>
          </cell>
          <cell r="W708">
            <v>0</v>
          </cell>
          <cell r="AA708">
            <v>0</v>
          </cell>
          <cell r="AB708">
            <v>0</v>
          </cell>
          <cell r="AC708">
            <v>0</v>
          </cell>
          <cell r="AD708">
            <v>42</v>
          </cell>
          <cell r="AE708">
            <v>510400</v>
          </cell>
          <cell r="AF708">
            <v>0</v>
          </cell>
          <cell r="AI708">
            <v>2343</v>
          </cell>
          <cell r="AK708">
            <v>0</v>
          </cell>
          <cell r="AM708">
            <v>542</v>
          </cell>
          <cell r="AN708">
            <v>1</v>
          </cell>
          <cell r="AO708">
            <v>393216</v>
          </cell>
          <cell r="AQ708">
            <v>0</v>
          </cell>
          <cell r="AR708">
            <v>0</v>
          </cell>
          <cell r="AS708" t="str">
            <v>Ы</v>
          </cell>
          <cell r="AT708" t="str">
            <v>Ы</v>
          </cell>
          <cell r="AU708">
            <v>0</v>
          </cell>
          <cell r="AV708">
            <v>0</v>
          </cell>
          <cell r="AW708">
            <v>23</v>
          </cell>
          <cell r="AX708">
            <v>1</v>
          </cell>
          <cell r="AY708">
            <v>0</v>
          </cell>
          <cell r="AZ708">
            <v>0</v>
          </cell>
          <cell r="BA708">
            <v>0</v>
          </cell>
          <cell r="BB708">
            <v>0</v>
          </cell>
          <cell r="BC708">
            <v>38888</v>
          </cell>
        </row>
        <row r="709">
          <cell r="A709">
            <v>2006</v>
          </cell>
          <cell r="B709">
            <v>5</v>
          </cell>
          <cell r="C709">
            <v>391</v>
          </cell>
          <cell r="D709">
            <v>16</v>
          </cell>
          <cell r="E709">
            <v>792030</v>
          </cell>
          <cell r="F709">
            <v>0</v>
          </cell>
          <cell r="G709" t="str">
            <v>Затраты по ШПЗ (неосновные)</v>
          </cell>
          <cell r="H709">
            <v>2030</v>
          </cell>
          <cell r="I709">
            <v>7920</v>
          </cell>
          <cell r="J709">
            <v>235.84</v>
          </cell>
          <cell r="K709">
            <v>1</v>
          </cell>
          <cell r="L709">
            <v>0</v>
          </cell>
          <cell r="M709">
            <v>0</v>
          </cell>
          <cell r="N709">
            <v>0</v>
          </cell>
          <cell r="R709">
            <v>0</v>
          </cell>
          <cell r="S709">
            <v>0</v>
          </cell>
          <cell r="T709">
            <v>0</v>
          </cell>
          <cell r="U709">
            <v>42</v>
          </cell>
          <cell r="V709">
            <v>0</v>
          </cell>
          <cell r="W709">
            <v>0</v>
          </cell>
          <cell r="AA709">
            <v>0</v>
          </cell>
          <cell r="AB709">
            <v>0</v>
          </cell>
          <cell r="AC709">
            <v>0</v>
          </cell>
          <cell r="AD709">
            <v>42</v>
          </cell>
          <cell r="AE709">
            <v>510500</v>
          </cell>
          <cell r="AF709">
            <v>0</v>
          </cell>
          <cell r="AI709">
            <v>2343</v>
          </cell>
          <cell r="AK709">
            <v>0</v>
          </cell>
          <cell r="AM709">
            <v>543</v>
          </cell>
          <cell r="AN709">
            <v>1</v>
          </cell>
          <cell r="AO709">
            <v>393216</v>
          </cell>
          <cell r="AQ709">
            <v>0</v>
          </cell>
          <cell r="AR709">
            <v>0</v>
          </cell>
          <cell r="AS709" t="str">
            <v>Ы</v>
          </cell>
          <cell r="AT709" t="str">
            <v>Ы</v>
          </cell>
          <cell r="AU709">
            <v>0</v>
          </cell>
          <cell r="AV709">
            <v>0</v>
          </cell>
          <cell r="AW709">
            <v>23</v>
          </cell>
          <cell r="AX709">
            <v>1</v>
          </cell>
          <cell r="AY709">
            <v>0</v>
          </cell>
          <cell r="AZ709">
            <v>0</v>
          </cell>
          <cell r="BA709">
            <v>0</v>
          </cell>
          <cell r="BB709">
            <v>0</v>
          </cell>
          <cell r="BC709">
            <v>38888</v>
          </cell>
        </row>
        <row r="710">
          <cell r="A710">
            <v>2006</v>
          </cell>
          <cell r="B710">
            <v>5</v>
          </cell>
          <cell r="C710">
            <v>392</v>
          </cell>
          <cell r="D710">
            <v>16</v>
          </cell>
          <cell r="E710">
            <v>792030</v>
          </cell>
          <cell r="F710">
            <v>0</v>
          </cell>
          <cell r="G710" t="str">
            <v>Затраты по ШПЗ (неосновные)</v>
          </cell>
          <cell r="H710">
            <v>2030</v>
          </cell>
          <cell r="I710">
            <v>7920</v>
          </cell>
          <cell r="J710">
            <v>5971.57</v>
          </cell>
          <cell r="K710">
            <v>1</v>
          </cell>
          <cell r="L710">
            <v>0</v>
          </cell>
          <cell r="M710">
            <v>0</v>
          </cell>
          <cell r="N710">
            <v>0</v>
          </cell>
          <cell r="R710">
            <v>0</v>
          </cell>
          <cell r="S710">
            <v>0</v>
          </cell>
          <cell r="T710">
            <v>0</v>
          </cell>
          <cell r="U710">
            <v>42</v>
          </cell>
          <cell r="V710">
            <v>0</v>
          </cell>
          <cell r="W710">
            <v>0</v>
          </cell>
          <cell r="AA710">
            <v>0</v>
          </cell>
          <cell r="AB710">
            <v>0</v>
          </cell>
          <cell r="AC710">
            <v>0</v>
          </cell>
          <cell r="AD710">
            <v>42</v>
          </cell>
          <cell r="AE710">
            <v>510600</v>
          </cell>
          <cell r="AF710">
            <v>0</v>
          </cell>
          <cell r="AI710">
            <v>2343</v>
          </cell>
          <cell r="AK710">
            <v>0</v>
          </cell>
          <cell r="AM710">
            <v>544</v>
          </cell>
          <cell r="AN710">
            <v>1</v>
          </cell>
          <cell r="AO710">
            <v>393216</v>
          </cell>
          <cell r="AQ710">
            <v>0</v>
          </cell>
          <cell r="AR710">
            <v>0</v>
          </cell>
          <cell r="AS710" t="str">
            <v>Ы</v>
          </cell>
          <cell r="AT710" t="str">
            <v>Ы</v>
          </cell>
          <cell r="AU710">
            <v>0</v>
          </cell>
          <cell r="AV710">
            <v>0</v>
          </cell>
          <cell r="AW710">
            <v>23</v>
          </cell>
          <cell r="AX710">
            <v>1</v>
          </cell>
          <cell r="AY710">
            <v>0</v>
          </cell>
          <cell r="AZ710">
            <v>0</v>
          </cell>
          <cell r="BA710">
            <v>0</v>
          </cell>
          <cell r="BB710">
            <v>0</v>
          </cell>
          <cell r="BC710">
            <v>38888</v>
          </cell>
        </row>
        <row r="711">
          <cell r="A711">
            <v>2006</v>
          </cell>
          <cell r="B711">
            <v>5</v>
          </cell>
          <cell r="C711">
            <v>393</v>
          </cell>
          <cell r="D711">
            <v>16</v>
          </cell>
          <cell r="E711">
            <v>792030</v>
          </cell>
          <cell r="F711">
            <v>0</v>
          </cell>
          <cell r="G711" t="str">
            <v>Затраты по ШПЗ (неосновные)</v>
          </cell>
          <cell r="H711">
            <v>2030</v>
          </cell>
          <cell r="I711">
            <v>7920</v>
          </cell>
          <cell r="J711">
            <v>70.36</v>
          </cell>
          <cell r="K711">
            <v>1</v>
          </cell>
          <cell r="L711">
            <v>0</v>
          </cell>
          <cell r="M711">
            <v>0</v>
          </cell>
          <cell r="N711">
            <v>0</v>
          </cell>
          <cell r="R711">
            <v>0</v>
          </cell>
          <cell r="S711">
            <v>0</v>
          </cell>
          <cell r="T711">
            <v>0</v>
          </cell>
          <cell r="U711">
            <v>42</v>
          </cell>
          <cell r="V711">
            <v>0</v>
          </cell>
          <cell r="W711">
            <v>0</v>
          </cell>
          <cell r="AA711">
            <v>0</v>
          </cell>
          <cell r="AB711">
            <v>0</v>
          </cell>
          <cell r="AC711">
            <v>0</v>
          </cell>
          <cell r="AD711">
            <v>42</v>
          </cell>
          <cell r="AE711">
            <v>510630</v>
          </cell>
          <cell r="AF711">
            <v>0</v>
          </cell>
          <cell r="AI711">
            <v>2343</v>
          </cell>
          <cell r="AK711">
            <v>0</v>
          </cell>
          <cell r="AM711">
            <v>545</v>
          </cell>
          <cell r="AN711">
            <v>1</v>
          </cell>
          <cell r="AO711">
            <v>393216</v>
          </cell>
          <cell r="AQ711">
            <v>0</v>
          </cell>
          <cell r="AR711">
            <v>0</v>
          </cell>
          <cell r="AS711" t="str">
            <v>Ы</v>
          </cell>
          <cell r="AT711" t="str">
            <v>Ы</v>
          </cell>
          <cell r="AU711">
            <v>0</v>
          </cell>
          <cell r="AV711">
            <v>0</v>
          </cell>
          <cell r="AW711">
            <v>23</v>
          </cell>
          <cell r="AX711">
            <v>1</v>
          </cell>
          <cell r="AY711">
            <v>0</v>
          </cell>
          <cell r="AZ711">
            <v>0</v>
          </cell>
          <cell r="BA711">
            <v>0</v>
          </cell>
          <cell r="BB711">
            <v>0</v>
          </cell>
          <cell r="BC711">
            <v>38888</v>
          </cell>
        </row>
        <row r="712">
          <cell r="A712">
            <v>2006</v>
          </cell>
          <cell r="B712">
            <v>5</v>
          </cell>
          <cell r="C712">
            <v>394</v>
          </cell>
          <cell r="D712">
            <v>16</v>
          </cell>
          <cell r="E712">
            <v>792030</v>
          </cell>
          <cell r="F712">
            <v>0</v>
          </cell>
          <cell r="G712" t="str">
            <v>Затраты по ШПЗ (неосновные)</v>
          </cell>
          <cell r="H712">
            <v>2030</v>
          </cell>
          <cell r="I712">
            <v>7920</v>
          </cell>
          <cell r="J712">
            <v>1688.7</v>
          </cell>
          <cell r="K712">
            <v>1</v>
          </cell>
          <cell r="L712">
            <v>0</v>
          </cell>
          <cell r="M712">
            <v>0</v>
          </cell>
          <cell r="N712">
            <v>0</v>
          </cell>
          <cell r="R712">
            <v>0</v>
          </cell>
          <cell r="S712">
            <v>0</v>
          </cell>
          <cell r="T712">
            <v>0</v>
          </cell>
          <cell r="U712">
            <v>42</v>
          </cell>
          <cell r="V712">
            <v>0</v>
          </cell>
          <cell r="W712">
            <v>0</v>
          </cell>
          <cell r="AA712">
            <v>0</v>
          </cell>
          <cell r="AB712">
            <v>0</v>
          </cell>
          <cell r="AC712">
            <v>0</v>
          </cell>
          <cell r="AD712">
            <v>42</v>
          </cell>
          <cell r="AE712">
            <v>511000</v>
          </cell>
          <cell r="AF712">
            <v>0</v>
          </cell>
          <cell r="AI712">
            <v>2343</v>
          </cell>
          <cell r="AK712">
            <v>0</v>
          </cell>
          <cell r="AM712">
            <v>546</v>
          </cell>
          <cell r="AN712">
            <v>1</v>
          </cell>
          <cell r="AO712">
            <v>393216</v>
          </cell>
          <cell r="AQ712">
            <v>0</v>
          </cell>
          <cell r="AR712">
            <v>0</v>
          </cell>
          <cell r="AS712" t="str">
            <v>Ы</v>
          </cell>
          <cell r="AT712" t="str">
            <v>Ы</v>
          </cell>
          <cell r="AU712">
            <v>0</v>
          </cell>
          <cell r="AV712">
            <v>0</v>
          </cell>
          <cell r="AW712">
            <v>23</v>
          </cell>
          <cell r="AX712">
            <v>1</v>
          </cell>
          <cell r="AY712">
            <v>0</v>
          </cell>
          <cell r="AZ712">
            <v>0</v>
          </cell>
          <cell r="BA712">
            <v>0</v>
          </cell>
          <cell r="BB712">
            <v>0</v>
          </cell>
          <cell r="BC712">
            <v>38888</v>
          </cell>
        </row>
        <row r="713">
          <cell r="A713">
            <v>2006</v>
          </cell>
          <cell r="B713">
            <v>5</v>
          </cell>
          <cell r="C713">
            <v>461</v>
          </cell>
          <cell r="D713">
            <v>16</v>
          </cell>
          <cell r="E713">
            <v>792030</v>
          </cell>
          <cell r="F713">
            <v>0</v>
          </cell>
          <cell r="G713" t="str">
            <v>Затраты по ШПЗ (неосновные)</v>
          </cell>
          <cell r="H713">
            <v>2030</v>
          </cell>
          <cell r="I713">
            <v>7920</v>
          </cell>
          <cell r="J713">
            <v>14780</v>
          </cell>
          <cell r="K713">
            <v>1</v>
          </cell>
          <cell r="L713">
            <v>0</v>
          </cell>
          <cell r="M713">
            <v>0</v>
          </cell>
          <cell r="N713">
            <v>0</v>
          </cell>
          <cell r="R713">
            <v>0</v>
          </cell>
          <cell r="S713">
            <v>0</v>
          </cell>
          <cell r="T713">
            <v>0</v>
          </cell>
          <cell r="U713">
            <v>33</v>
          </cell>
          <cell r="V713">
            <v>0</v>
          </cell>
          <cell r="W713">
            <v>0</v>
          </cell>
          <cell r="AA713">
            <v>0</v>
          </cell>
          <cell r="AB713">
            <v>0</v>
          </cell>
          <cell r="AC713">
            <v>0</v>
          </cell>
          <cell r="AD713">
            <v>33</v>
          </cell>
          <cell r="AE713">
            <v>143000</v>
          </cell>
          <cell r="AF713">
            <v>0</v>
          </cell>
          <cell r="AI713">
            <v>2343</v>
          </cell>
          <cell r="AK713">
            <v>0</v>
          </cell>
          <cell r="AM713">
            <v>613</v>
          </cell>
          <cell r="AN713">
            <v>1</v>
          </cell>
          <cell r="AO713">
            <v>393216</v>
          </cell>
          <cell r="AQ713">
            <v>0</v>
          </cell>
          <cell r="AR713">
            <v>0</v>
          </cell>
          <cell r="AS713" t="str">
            <v>Ы</v>
          </cell>
          <cell r="AT713" t="str">
            <v>Ы</v>
          </cell>
          <cell r="AU713">
            <v>0</v>
          </cell>
          <cell r="AV713">
            <v>0</v>
          </cell>
          <cell r="AW713">
            <v>23</v>
          </cell>
          <cell r="AX713">
            <v>1</v>
          </cell>
          <cell r="AY713">
            <v>0</v>
          </cell>
          <cell r="AZ713">
            <v>0</v>
          </cell>
          <cell r="BA713">
            <v>0</v>
          </cell>
          <cell r="BB713">
            <v>0</v>
          </cell>
          <cell r="BC713">
            <v>38888</v>
          </cell>
        </row>
        <row r="714">
          <cell r="A714">
            <v>2006</v>
          </cell>
          <cell r="B714">
            <v>5</v>
          </cell>
          <cell r="C714">
            <v>462</v>
          </cell>
          <cell r="D714">
            <v>16</v>
          </cell>
          <cell r="E714">
            <v>792030</v>
          </cell>
          <cell r="F714">
            <v>0</v>
          </cell>
          <cell r="G714" t="str">
            <v>Затраты по ШПЗ (неосновные)</v>
          </cell>
          <cell r="H714">
            <v>2030</v>
          </cell>
          <cell r="I714">
            <v>7920</v>
          </cell>
          <cell r="J714">
            <v>252500</v>
          </cell>
          <cell r="K714">
            <v>1</v>
          </cell>
          <cell r="L714">
            <v>0</v>
          </cell>
          <cell r="M714">
            <v>0</v>
          </cell>
          <cell r="N714">
            <v>0</v>
          </cell>
          <cell r="R714">
            <v>0</v>
          </cell>
          <cell r="S714">
            <v>0</v>
          </cell>
          <cell r="T714">
            <v>0</v>
          </cell>
          <cell r="U714">
            <v>33</v>
          </cell>
          <cell r="V714">
            <v>0</v>
          </cell>
          <cell r="W714">
            <v>0</v>
          </cell>
          <cell r="AA714">
            <v>0</v>
          </cell>
          <cell r="AB714">
            <v>0</v>
          </cell>
          <cell r="AC714">
            <v>0</v>
          </cell>
          <cell r="AD714">
            <v>33</v>
          </cell>
          <cell r="AE714">
            <v>240000</v>
          </cell>
          <cell r="AF714">
            <v>0</v>
          </cell>
          <cell r="AI714">
            <v>2343</v>
          </cell>
          <cell r="AK714">
            <v>0</v>
          </cell>
          <cell r="AM714">
            <v>614</v>
          </cell>
          <cell r="AN714">
            <v>1</v>
          </cell>
          <cell r="AO714">
            <v>393216</v>
          </cell>
          <cell r="AQ714">
            <v>0</v>
          </cell>
          <cell r="AR714">
            <v>0</v>
          </cell>
          <cell r="AS714" t="str">
            <v>Ы</v>
          </cell>
          <cell r="AT714" t="str">
            <v>Ы</v>
          </cell>
          <cell r="AU714">
            <v>0</v>
          </cell>
          <cell r="AV714">
            <v>0</v>
          </cell>
          <cell r="AW714">
            <v>23</v>
          </cell>
          <cell r="AX714">
            <v>1</v>
          </cell>
          <cell r="AY714">
            <v>0</v>
          </cell>
          <cell r="AZ714">
            <v>0</v>
          </cell>
          <cell r="BA714">
            <v>0</v>
          </cell>
          <cell r="BB714">
            <v>0</v>
          </cell>
          <cell r="BC714">
            <v>38888</v>
          </cell>
        </row>
        <row r="715">
          <cell r="A715">
            <v>2006</v>
          </cell>
          <cell r="B715">
            <v>5</v>
          </cell>
          <cell r="C715">
            <v>463</v>
          </cell>
          <cell r="D715">
            <v>16</v>
          </cell>
          <cell r="E715">
            <v>792030</v>
          </cell>
          <cell r="F715">
            <v>0</v>
          </cell>
          <cell r="G715" t="str">
            <v>Затраты по ШПЗ (неосновные)</v>
          </cell>
          <cell r="H715">
            <v>2030</v>
          </cell>
          <cell r="I715">
            <v>7920</v>
          </cell>
          <cell r="J715">
            <v>7252.9</v>
          </cell>
          <cell r="K715">
            <v>1</v>
          </cell>
          <cell r="L715">
            <v>0</v>
          </cell>
          <cell r="M715">
            <v>0</v>
          </cell>
          <cell r="N715">
            <v>0</v>
          </cell>
          <cell r="R715">
            <v>0</v>
          </cell>
          <cell r="S715">
            <v>0</v>
          </cell>
          <cell r="T715">
            <v>0</v>
          </cell>
          <cell r="U715">
            <v>33</v>
          </cell>
          <cell r="V715">
            <v>0</v>
          </cell>
          <cell r="W715">
            <v>0</v>
          </cell>
          <cell r="AA715">
            <v>0</v>
          </cell>
          <cell r="AB715">
            <v>0</v>
          </cell>
          <cell r="AC715">
            <v>0</v>
          </cell>
          <cell r="AD715">
            <v>33</v>
          </cell>
          <cell r="AE715">
            <v>311000</v>
          </cell>
          <cell r="AF715">
            <v>0</v>
          </cell>
          <cell r="AI715">
            <v>2343</v>
          </cell>
          <cell r="AK715">
            <v>0</v>
          </cell>
          <cell r="AM715">
            <v>615</v>
          </cell>
          <cell r="AN715">
            <v>1</v>
          </cell>
          <cell r="AO715">
            <v>393216</v>
          </cell>
          <cell r="AQ715">
            <v>0</v>
          </cell>
          <cell r="AR715">
            <v>0</v>
          </cell>
          <cell r="AS715" t="str">
            <v>Ы</v>
          </cell>
          <cell r="AT715" t="str">
            <v>Ы</v>
          </cell>
          <cell r="AU715">
            <v>0</v>
          </cell>
          <cell r="AV715">
            <v>0</v>
          </cell>
          <cell r="AW715">
            <v>23</v>
          </cell>
          <cell r="AX715">
            <v>1</v>
          </cell>
          <cell r="AY715">
            <v>0</v>
          </cell>
          <cell r="AZ715">
            <v>0</v>
          </cell>
          <cell r="BA715">
            <v>0</v>
          </cell>
          <cell r="BB715">
            <v>0</v>
          </cell>
          <cell r="BC715">
            <v>38888</v>
          </cell>
        </row>
        <row r="716">
          <cell r="A716">
            <v>2006</v>
          </cell>
          <cell r="B716">
            <v>5</v>
          </cell>
          <cell r="C716">
            <v>464</v>
          </cell>
          <cell r="D716">
            <v>16</v>
          </cell>
          <cell r="E716">
            <v>792030</v>
          </cell>
          <cell r="F716">
            <v>0</v>
          </cell>
          <cell r="G716" t="str">
            <v>Затраты по ШПЗ (неосновные)</v>
          </cell>
          <cell r="H716">
            <v>2030</v>
          </cell>
          <cell r="I716">
            <v>7920</v>
          </cell>
          <cell r="J716">
            <v>15006.01</v>
          </cell>
          <cell r="K716">
            <v>1</v>
          </cell>
          <cell r="L716">
            <v>0</v>
          </cell>
          <cell r="M716">
            <v>0</v>
          </cell>
          <cell r="N716">
            <v>0</v>
          </cell>
          <cell r="R716">
            <v>0</v>
          </cell>
          <cell r="S716">
            <v>0</v>
          </cell>
          <cell r="T716">
            <v>0</v>
          </cell>
          <cell r="U716">
            <v>33</v>
          </cell>
          <cell r="V716">
            <v>0</v>
          </cell>
          <cell r="W716">
            <v>0</v>
          </cell>
          <cell r="AA716">
            <v>0</v>
          </cell>
          <cell r="AB716">
            <v>0</v>
          </cell>
          <cell r="AC716">
            <v>0</v>
          </cell>
          <cell r="AD716">
            <v>33</v>
          </cell>
          <cell r="AE716">
            <v>312000</v>
          </cell>
          <cell r="AF716">
            <v>0</v>
          </cell>
          <cell r="AI716">
            <v>2343</v>
          </cell>
          <cell r="AK716">
            <v>0</v>
          </cell>
          <cell r="AM716">
            <v>616</v>
          </cell>
          <cell r="AN716">
            <v>1</v>
          </cell>
          <cell r="AO716">
            <v>393216</v>
          </cell>
          <cell r="AQ716">
            <v>0</v>
          </cell>
          <cell r="AR716">
            <v>0</v>
          </cell>
          <cell r="AS716" t="str">
            <v>Ы</v>
          </cell>
          <cell r="AT716" t="str">
            <v>Ы</v>
          </cell>
          <cell r="AU716">
            <v>0</v>
          </cell>
          <cell r="AV716">
            <v>0</v>
          </cell>
          <cell r="AW716">
            <v>23</v>
          </cell>
          <cell r="AX716">
            <v>1</v>
          </cell>
          <cell r="AY716">
            <v>0</v>
          </cell>
          <cell r="AZ716">
            <v>0</v>
          </cell>
          <cell r="BA716">
            <v>0</v>
          </cell>
          <cell r="BB716">
            <v>0</v>
          </cell>
          <cell r="BC716">
            <v>38888</v>
          </cell>
        </row>
        <row r="717">
          <cell r="A717">
            <v>2006</v>
          </cell>
          <cell r="B717">
            <v>5</v>
          </cell>
          <cell r="C717">
            <v>465</v>
          </cell>
          <cell r="D717">
            <v>16</v>
          </cell>
          <cell r="E717">
            <v>792030</v>
          </cell>
          <cell r="F717">
            <v>0</v>
          </cell>
          <cell r="G717" t="str">
            <v>Затраты по ШПЗ (неосновные)</v>
          </cell>
          <cell r="H717">
            <v>2030</v>
          </cell>
          <cell r="I717">
            <v>7920</v>
          </cell>
          <cell r="J717">
            <v>2194</v>
          </cell>
          <cell r="K717">
            <v>1</v>
          </cell>
          <cell r="L717">
            <v>0</v>
          </cell>
          <cell r="M717">
            <v>0</v>
          </cell>
          <cell r="N717">
            <v>0</v>
          </cell>
          <cell r="R717">
            <v>0</v>
          </cell>
          <cell r="S717">
            <v>0</v>
          </cell>
          <cell r="T717">
            <v>0</v>
          </cell>
          <cell r="U717">
            <v>33</v>
          </cell>
          <cell r="V717">
            <v>0</v>
          </cell>
          <cell r="W717">
            <v>0</v>
          </cell>
          <cell r="AA717">
            <v>0</v>
          </cell>
          <cell r="AB717">
            <v>0</v>
          </cell>
          <cell r="AC717">
            <v>0</v>
          </cell>
          <cell r="AD717">
            <v>33</v>
          </cell>
          <cell r="AE717">
            <v>312100</v>
          </cell>
          <cell r="AF717">
            <v>0</v>
          </cell>
          <cell r="AI717">
            <v>2343</v>
          </cell>
          <cell r="AK717">
            <v>0</v>
          </cell>
          <cell r="AM717">
            <v>617</v>
          </cell>
          <cell r="AN717">
            <v>1</v>
          </cell>
          <cell r="AO717">
            <v>393216</v>
          </cell>
          <cell r="AQ717">
            <v>0</v>
          </cell>
          <cell r="AR717">
            <v>0</v>
          </cell>
          <cell r="AS717" t="str">
            <v>Ы</v>
          </cell>
          <cell r="AT717" t="str">
            <v>Ы</v>
          </cell>
          <cell r="AU717">
            <v>0</v>
          </cell>
          <cell r="AV717">
            <v>0</v>
          </cell>
          <cell r="AW717">
            <v>23</v>
          </cell>
          <cell r="AX717">
            <v>1</v>
          </cell>
          <cell r="AY717">
            <v>0</v>
          </cell>
          <cell r="AZ717">
            <v>0</v>
          </cell>
          <cell r="BA717">
            <v>0</v>
          </cell>
          <cell r="BB717">
            <v>0</v>
          </cell>
          <cell r="BC717">
            <v>38888</v>
          </cell>
        </row>
        <row r="718">
          <cell r="A718">
            <v>2006</v>
          </cell>
          <cell r="B718">
            <v>5</v>
          </cell>
          <cell r="C718">
            <v>466</v>
          </cell>
          <cell r="D718">
            <v>16</v>
          </cell>
          <cell r="E718">
            <v>792030</v>
          </cell>
          <cell r="F718">
            <v>0</v>
          </cell>
          <cell r="G718" t="str">
            <v>Затраты по ШПЗ (неосновные)</v>
          </cell>
          <cell r="H718">
            <v>2030</v>
          </cell>
          <cell r="I718">
            <v>7920</v>
          </cell>
          <cell r="J718">
            <v>33156</v>
          </cell>
          <cell r="K718">
            <v>1</v>
          </cell>
          <cell r="L718">
            <v>0</v>
          </cell>
          <cell r="M718">
            <v>0</v>
          </cell>
          <cell r="N718">
            <v>0</v>
          </cell>
          <cell r="R718">
            <v>0</v>
          </cell>
          <cell r="S718">
            <v>0</v>
          </cell>
          <cell r="T718">
            <v>0</v>
          </cell>
          <cell r="U718">
            <v>33</v>
          </cell>
          <cell r="V718">
            <v>0</v>
          </cell>
          <cell r="W718">
            <v>0</v>
          </cell>
          <cell r="AA718">
            <v>0</v>
          </cell>
          <cell r="AB718">
            <v>0</v>
          </cell>
          <cell r="AC718">
            <v>0</v>
          </cell>
          <cell r="AD718">
            <v>33</v>
          </cell>
          <cell r="AE718">
            <v>312200</v>
          </cell>
          <cell r="AF718">
            <v>0</v>
          </cell>
          <cell r="AI718">
            <v>2343</v>
          </cell>
          <cell r="AK718">
            <v>0</v>
          </cell>
          <cell r="AM718">
            <v>618</v>
          </cell>
          <cell r="AN718">
            <v>1</v>
          </cell>
          <cell r="AO718">
            <v>393216</v>
          </cell>
          <cell r="AQ718">
            <v>0</v>
          </cell>
          <cell r="AR718">
            <v>0</v>
          </cell>
          <cell r="AS718" t="str">
            <v>Ы</v>
          </cell>
          <cell r="AT718" t="str">
            <v>Ы</v>
          </cell>
          <cell r="AU718">
            <v>0</v>
          </cell>
          <cell r="AV718">
            <v>0</v>
          </cell>
          <cell r="AW718">
            <v>23</v>
          </cell>
          <cell r="AX718">
            <v>1</v>
          </cell>
          <cell r="AY718">
            <v>0</v>
          </cell>
          <cell r="AZ718">
            <v>0</v>
          </cell>
          <cell r="BA718">
            <v>0</v>
          </cell>
          <cell r="BB718">
            <v>0</v>
          </cell>
          <cell r="BC718">
            <v>38888</v>
          </cell>
        </row>
        <row r="719">
          <cell r="A719">
            <v>2006</v>
          </cell>
          <cell r="B719">
            <v>5</v>
          </cell>
          <cell r="C719">
            <v>467</v>
          </cell>
          <cell r="D719">
            <v>16</v>
          </cell>
          <cell r="E719">
            <v>792030</v>
          </cell>
          <cell r="F719">
            <v>0</v>
          </cell>
          <cell r="G719" t="str">
            <v>Затраты по ШПЗ (неосновные)</v>
          </cell>
          <cell r="H719">
            <v>2030</v>
          </cell>
          <cell r="I719">
            <v>7920</v>
          </cell>
          <cell r="J719">
            <v>2751.12</v>
          </cell>
          <cell r="K719">
            <v>1</v>
          </cell>
          <cell r="L719">
            <v>0</v>
          </cell>
          <cell r="M719">
            <v>0</v>
          </cell>
          <cell r="N719">
            <v>0</v>
          </cell>
          <cell r="R719">
            <v>0</v>
          </cell>
          <cell r="S719">
            <v>0</v>
          </cell>
          <cell r="T719">
            <v>0</v>
          </cell>
          <cell r="U719">
            <v>33</v>
          </cell>
          <cell r="V719">
            <v>0</v>
          </cell>
          <cell r="W719">
            <v>0</v>
          </cell>
          <cell r="AA719">
            <v>0</v>
          </cell>
          <cell r="AB719">
            <v>0</v>
          </cell>
          <cell r="AC719">
            <v>0</v>
          </cell>
          <cell r="AD719">
            <v>33</v>
          </cell>
          <cell r="AE719">
            <v>313000</v>
          </cell>
          <cell r="AF719">
            <v>0</v>
          </cell>
          <cell r="AI719">
            <v>2343</v>
          </cell>
          <cell r="AK719">
            <v>0</v>
          </cell>
          <cell r="AM719">
            <v>619</v>
          </cell>
          <cell r="AN719">
            <v>1</v>
          </cell>
          <cell r="AO719">
            <v>393216</v>
          </cell>
          <cell r="AQ719">
            <v>0</v>
          </cell>
          <cell r="AR719">
            <v>0</v>
          </cell>
          <cell r="AS719" t="str">
            <v>Ы</v>
          </cell>
          <cell r="AT719" t="str">
            <v>Ы</v>
          </cell>
          <cell r="AU719">
            <v>0</v>
          </cell>
          <cell r="AV719">
            <v>0</v>
          </cell>
          <cell r="AW719">
            <v>23</v>
          </cell>
          <cell r="AX719">
            <v>1</v>
          </cell>
          <cell r="AY719">
            <v>0</v>
          </cell>
          <cell r="AZ719">
            <v>0</v>
          </cell>
          <cell r="BA719">
            <v>0</v>
          </cell>
          <cell r="BB719">
            <v>0</v>
          </cell>
          <cell r="BC719">
            <v>38888</v>
          </cell>
        </row>
        <row r="720">
          <cell r="A720">
            <v>2006</v>
          </cell>
          <cell r="B720">
            <v>5</v>
          </cell>
          <cell r="C720">
            <v>468</v>
          </cell>
          <cell r="D720">
            <v>16</v>
          </cell>
          <cell r="E720">
            <v>792030</v>
          </cell>
          <cell r="F720">
            <v>0</v>
          </cell>
          <cell r="G720" t="str">
            <v>Затраты по ШПЗ (неосновные)</v>
          </cell>
          <cell r="H720">
            <v>2030</v>
          </cell>
          <cell r="I720">
            <v>7920</v>
          </cell>
          <cell r="J720">
            <v>5002.0200000000004</v>
          </cell>
          <cell r="K720">
            <v>1</v>
          </cell>
          <cell r="L720">
            <v>0</v>
          </cell>
          <cell r="M720">
            <v>0</v>
          </cell>
          <cell r="N720">
            <v>0</v>
          </cell>
          <cell r="R720">
            <v>0</v>
          </cell>
          <cell r="S720">
            <v>0</v>
          </cell>
          <cell r="T720">
            <v>0</v>
          </cell>
          <cell r="U720">
            <v>33</v>
          </cell>
          <cell r="V720">
            <v>0</v>
          </cell>
          <cell r="W720">
            <v>0</v>
          </cell>
          <cell r="AA720">
            <v>0</v>
          </cell>
          <cell r="AB720">
            <v>0</v>
          </cell>
          <cell r="AC720">
            <v>0</v>
          </cell>
          <cell r="AD720">
            <v>33</v>
          </cell>
          <cell r="AE720">
            <v>314000</v>
          </cell>
          <cell r="AF720">
            <v>0</v>
          </cell>
          <cell r="AI720">
            <v>2343</v>
          </cell>
          <cell r="AK720">
            <v>0</v>
          </cell>
          <cell r="AM720">
            <v>620</v>
          </cell>
          <cell r="AN720">
            <v>1</v>
          </cell>
          <cell r="AO720">
            <v>393216</v>
          </cell>
          <cell r="AQ720">
            <v>0</v>
          </cell>
          <cell r="AR720">
            <v>0</v>
          </cell>
          <cell r="AS720" t="str">
            <v>Ы</v>
          </cell>
          <cell r="AT720" t="str">
            <v>Ы</v>
          </cell>
          <cell r="AU720">
            <v>0</v>
          </cell>
          <cell r="AV720">
            <v>0</v>
          </cell>
          <cell r="AW720">
            <v>23</v>
          </cell>
          <cell r="AX720">
            <v>1</v>
          </cell>
          <cell r="AY720">
            <v>0</v>
          </cell>
          <cell r="AZ720">
            <v>0</v>
          </cell>
          <cell r="BA720">
            <v>0</v>
          </cell>
          <cell r="BB720">
            <v>0</v>
          </cell>
          <cell r="BC720">
            <v>38888</v>
          </cell>
        </row>
        <row r="721">
          <cell r="A721">
            <v>2006</v>
          </cell>
          <cell r="B721">
            <v>5</v>
          </cell>
          <cell r="C721">
            <v>469</v>
          </cell>
          <cell r="D721">
            <v>16</v>
          </cell>
          <cell r="E721">
            <v>792030</v>
          </cell>
          <cell r="F721">
            <v>0</v>
          </cell>
          <cell r="G721" t="str">
            <v>Затраты по ШПЗ (неосновные)</v>
          </cell>
          <cell r="H721">
            <v>2030</v>
          </cell>
          <cell r="I721">
            <v>7920</v>
          </cell>
          <cell r="J721">
            <v>1006.16</v>
          </cell>
          <cell r="K721">
            <v>1</v>
          </cell>
          <cell r="L721">
            <v>0</v>
          </cell>
          <cell r="M721">
            <v>0</v>
          </cell>
          <cell r="N721">
            <v>0</v>
          </cell>
          <cell r="R721">
            <v>0</v>
          </cell>
          <cell r="S721">
            <v>0</v>
          </cell>
          <cell r="T721">
            <v>0</v>
          </cell>
          <cell r="U721">
            <v>33</v>
          </cell>
          <cell r="V721">
            <v>0</v>
          </cell>
          <cell r="W721">
            <v>0</v>
          </cell>
          <cell r="AA721">
            <v>0</v>
          </cell>
          <cell r="AB721">
            <v>0</v>
          </cell>
          <cell r="AC721">
            <v>0</v>
          </cell>
          <cell r="AD721">
            <v>33</v>
          </cell>
          <cell r="AE721">
            <v>315000</v>
          </cell>
          <cell r="AF721">
            <v>0</v>
          </cell>
          <cell r="AI721">
            <v>2343</v>
          </cell>
          <cell r="AK721">
            <v>0</v>
          </cell>
          <cell r="AM721">
            <v>621</v>
          </cell>
          <cell r="AN721">
            <v>1</v>
          </cell>
          <cell r="AO721">
            <v>393216</v>
          </cell>
          <cell r="AQ721">
            <v>0</v>
          </cell>
          <cell r="AR721">
            <v>0</v>
          </cell>
          <cell r="AS721" t="str">
            <v>Ы</v>
          </cell>
          <cell r="AT721" t="str">
            <v>Ы</v>
          </cell>
          <cell r="AU721">
            <v>0</v>
          </cell>
          <cell r="AV721">
            <v>0</v>
          </cell>
          <cell r="AW721">
            <v>23</v>
          </cell>
          <cell r="AX721">
            <v>1</v>
          </cell>
          <cell r="AY721">
            <v>0</v>
          </cell>
          <cell r="AZ721">
            <v>0</v>
          </cell>
          <cell r="BA721">
            <v>0</v>
          </cell>
          <cell r="BB721">
            <v>0</v>
          </cell>
          <cell r="BC721">
            <v>38888</v>
          </cell>
        </row>
        <row r="722">
          <cell r="A722">
            <v>2006</v>
          </cell>
          <cell r="B722">
            <v>5</v>
          </cell>
          <cell r="C722">
            <v>470</v>
          </cell>
          <cell r="D722">
            <v>16</v>
          </cell>
          <cell r="E722">
            <v>792030</v>
          </cell>
          <cell r="F722">
            <v>0</v>
          </cell>
          <cell r="G722" t="str">
            <v>Затраты по ШПЗ (неосновные)</v>
          </cell>
          <cell r="H722">
            <v>2030</v>
          </cell>
          <cell r="I722">
            <v>7920</v>
          </cell>
          <cell r="J722">
            <v>340</v>
          </cell>
          <cell r="K722">
            <v>1</v>
          </cell>
          <cell r="L722">
            <v>0</v>
          </cell>
          <cell r="M722">
            <v>0</v>
          </cell>
          <cell r="N722">
            <v>0</v>
          </cell>
          <cell r="R722">
            <v>0</v>
          </cell>
          <cell r="S722">
            <v>0</v>
          </cell>
          <cell r="T722">
            <v>0</v>
          </cell>
          <cell r="U722">
            <v>33</v>
          </cell>
          <cell r="V722">
            <v>0</v>
          </cell>
          <cell r="W722">
            <v>0</v>
          </cell>
          <cell r="AA722">
            <v>0</v>
          </cell>
          <cell r="AB722">
            <v>0</v>
          </cell>
          <cell r="AC722">
            <v>0</v>
          </cell>
          <cell r="AD722">
            <v>33</v>
          </cell>
          <cell r="AE722">
            <v>503000</v>
          </cell>
          <cell r="AF722">
            <v>0</v>
          </cell>
          <cell r="AI722">
            <v>2343</v>
          </cell>
          <cell r="AK722">
            <v>0</v>
          </cell>
          <cell r="AM722">
            <v>622</v>
          </cell>
          <cell r="AN722">
            <v>1</v>
          </cell>
          <cell r="AO722">
            <v>393216</v>
          </cell>
          <cell r="AQ722">
            <v>0</v>
          </cell>
          <cell r="AR722">
            <v>0</v>
          </cell>
          <cell r="AS722" t="str">
            <v>Ы</v>
          </cell>
          <cell r="AT722" t="str">
            <v>Ы</v>
          </cell>
          <cell r="AU722">
            <v>0</v>
          </cell>
          <cell r="AV722">
            <v>0</v>
          </cell>
          <cell r="AW722">
            <v>23</v>
          </cell>
          <cell r="AX722">
            <v>1</v>
          </cell>
          <cell r="AY722">
            <v>0</v>
          </cell>
          <cell r="AZ722">
            <v>0</v>
          </cell>
          <cell r="BA722">
            <v>0</v>
          </cell>
          <cell r="BB722">
            <v>0</v>
          </cell>
          <cell r="BC722">
            <v>38888</v>
          </cell>
        </row>
        <row r="723">
          <cell r="A723">
            <v>2006</v>
          </cell>
          <cell r="B723">
            <v>5</v>
          </cell>
          <cell r="C723">
            <v>471</v>
          </cell>
          <cell r="D723">
            <v>16</v>
          </cell>
          <cell r="E723">
            <v>792030</v>
          </cell>
          <cell r="F723">
            <v>0</v>
          </cell>
          <cell r="G723" t="str">
            <v>Затраты по ШПЗ (неосновные)</v>
          </cell>
          <cell r="H723">
            <v>2030</v>
          </cell>
          <cell r="I723">
            <v>7920</v>
          </cell>
          <cell r="J723">
            <v>426</v>
          </cell>
          <cell r="K723">
            <v>1</v>
          </cell>
          <cell r="L723">
            <v>0</v>
          </cell>
          <cell r="M723">
            <v>0</v>
          </cell>
          <cell r="N723">
            <v>0</v>
          </cell>
          <cell r="R723">
            <v>0</v>
          </cell>
          <cell r="S723">
            <v>0</v>
          </cell>
          <cell r="T723">
            <v>0</v>
          </cell>
          <cell r="U723">
            <v>33</v>
          </cell>
          <cell r="V723">
            <v>0</v>
          </cell>
          <cell r="W723">
            <v>0</v>
          </cell>
          <cell r="AA723">
            <v>0</v>
          </cell>
          <cell r="AB723">
            <v>0</v>
          </cell>
          <cell r="AC723">
            <v>0</v>
          </cell>
          <cell r="AD723">
            <v>33</v>
          </cell>
          <cell r="AE723">
            <v>510100</v>
          </cell>
          <cell r="AF723">
            <v>0</v>
          </cell>
          <cell r="AI723">
            <v>2343</v>
          </cell>
          <cell r="AK723">
            <v>0</v>
          </cell>
          <cell r="AM723">
            <v>623</v>
          </cell>
          <cell r="AN723">
            <v>1</v>
          </cell>
          <cell r="AO723">
            <v>393216</v>
          </cell>
          <cell r="AQ723">
            <v>0</v>
          </cell>
          <cell r="AR723">
            <v>0</v>
          </cell>
          <cell r="AS723" t="str">
            <v>Ы</v>
          </cell>
          <cell r="AT723" t="str">
            <v>Ы</v>
          </cell>
          <cell r="AU723">
            <v>0</v>
          </cell>
          <cell r="AV723">
            <v>0</v>
          </cell>
          <cell r="AW723">
            <v>23</v>
          </cell>
          <cell r="AX723">
            <v>1</v>
          </cell>
          <cell r="AY723">
            <v>0</v>
          </cell>
          <cell r="AZ723">
            <v>0</v>
          </cell>
          <cell r="BA723">
            <v>0</v>
          </cell>
          <cell r="BB723">
            <v>0</v>
          </cell>
          <cell r="BC723">
            <v>38888</v>
          </cell>
        </row>
        <row r="724">
          <cell r="A724">
            <v>2006</v>
          </cell>
          <cell r="B724">
            <v>5</v>
          </cell>
          <cell r="C724">
            <v>530</v>
          </cell>
          <cell r="D724">
            <v>16</v>
          </cell>
          <cell r="E724">
            <v>792030</v>
          </cell>
          <cell r="F724">
            <v>0</v>
          </cell>
          <cell r="G724" t="str">
            <v>Затраты по ШПЗ (неосновные)</v>
          </cell>
          <cell r="H724">
            <v>2030</v>
          </cell>
          <cell r="I724">
            <v>7920</v>
          </cell>
          <cell r="J724">
            <v>22000</v>
          </cell>
          <cell r="K724">
            <v>1</v>
          </cell>
          <cell r="L724">
            <v>0</v>
          </cell>
          <cell r="M724">
            <v>0</v>
          </cell>
          <cell r="N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31</v>
          </cell>
          <cell r="V724">
            <v>0</v>
          </cell>
          <cell r="W724">
            <v>0</v>
          </cell>
          <cell r="AA724">
            <v>0</v>
          </cell>
          <cell r="AB724">
            <v>0</v>
          </cell>
          <cell r="AC724">
            <v>0</v>
          </cell>
          <cell r="AD724">
            <v>31</v>
          </cell>
          <cell r="AE724">
            <v>151000</v>
          </cell>
          <cell r="AF724">
            <v>0</v>
          </cell>
          <cell r="AI724">
            <v>2343</v>
          </cell>
          <cell r="AK724">
            <v>0</v>
          </cell>
          <cell r="AM724">
            <v>682</v>
          </cell>
          <cell r="AN724">
            <v>1</v>
          </cell>
          <cell r="AO724">
            <v>393216</v>
          </cell>
          <cell r="AQ724">
            <v>0</v>
          </cell>
          <cell r="AR724">
            <v>0</v>
          </cell>
          <cell r="AS724" t="str">
            <v>Ы</v>
          </cell>
          <cell r="AT724" t="str">
            <v>Ы</v>
          </cell>
          <cell r="AU724">
            <v>0</v>
          </cell>
          <cell r="AV724">
            <v>0</v>
          </cell>
          <cell r="AW724">
            <v>23</v>
          </cell>
          <cell r="AX724">
            <v>1</v>
          </cell>
          <cell r="AY724">
            <v>0</v>
          </cell>
          <cell r="AZ724">
            <v>0</v>
          </cell>
          <cell r="BA724">
            <v>0</v>
          </cell>
          <cell r="BB724">
            <v>0</v>
          </cell>
          <cell r="BC724">
            <v>38888</v>
          </cell>
        </row>
        <row r="725">
          <cell r="A725">
            <v>2006</v>
          </cell>
          <cell r="B725">
            <v>5</v>
          </cell>
          <cell r="C725">
            <v>531</v>
          </cell>
          <cell r="D725">
            <v>16</v>
          </cell>
          <cell r="E725">
            <v>792030</v>
          </cell>
          <cell r="F725">
            <v>0</v>
          </cell>
          <cell r="G725" t="str">
            <v>Затраты по ШПЗ (неосновные)</v>
          </cell>
          <cell r="H725">
            <v>2030</v>
          </cell>
          <cell r="I725">
            <v>7920</v>
          </cell>
          <cell r="J725">
            <v>440000</v>
          </cell>
          <cell r="K725">
            <v>1</v>
          </cell>
          <cell r="L725">
            <v>0</v>
          </cell>
          <cell r="M725">
            <v>0</v>
          </cell>
          <cell r="N725">
            <v>0</v>
          </cell>
          <cell r="R725">
            <v>0</v>
          </cell>
          <cell r="S725">
            <v>0</v>
          </cell>
          <cell r="T725">
            <v>0</v>
          </cell>
          <cell r="U725">
            <v>31</v>
          </cell>
          <cell r="V725">
            <v>0</v>
          </cell>
          <cell r="W725">
            <v>0</v>
          </cell>
          <cell r="AA725">
            <v>0</v>
          </cell>
          <cell r="AB725">
            <v>0</v>
          </cell>
          <cell r="AC725">
            <v>0</v>
          </cell>
          <cell r="AD725">
            <v>31</v>
          </cell>
          <cell r="AE725">
            <v>240000</v>
          </cell>
          <cell r="AF725">
            <v>0</v>
          </cell>
          <cell r="AI725">
            <v>2343</v>
          </cell>
          <cell r="AK725">
            <v>0</v>
          </cell>
          <cell r="AM725">
            <v>683</v>
          </cell>
          <cell r="AN725">
            <v>1</v>
          </cell>
          <cell r="AO725">
            <v>393216</v>
          </cell>
          <cell r="AQ725">
            <v>0</v>
          </cell>
          <cell r="AR725">
            <v>0</v>
          </cell>
          <cell r="AS725" t="str">
            <v>Ы</v>
          </cell>
          <cell r="AT725" t="str">
            <v>Ы</v>
          </cell>
          <cell r="AU725">
            <v>0</v>
          </cell>
          <cell r="AV725">
            <v>0</v>
          </cell>
          <cell r="AW725">
            <v>23</v>
          </cell>
          <cell r="AX725">
            <v>1</v>
          </cell>
          <cell r="AY725">
            <v>0</v>
          </cell>
          <cell r="AZ725">
            <v>0</v>
          </cell>
          <cell r="BA725">
            <v>0</v>
          </cell>
          <cell r="BB725">
            <v>0</v>
          </cell>
          <cell r="BC725">
            <v>38888</v>
          </cell>
        </row>
        <row r="726">
          <cell r="A726">
            <v>2006</v>
          </cell>
          <cell r="B726">
            <v>5</v>
          </cell>
          <cell r="C726">
            <v>532</v>
          </cell>
          <cell r="D726">
            <v>16</v>
          </cell>
          <cell r="E726">
            <v>792030</v>
          </cell>
          <cell r="F726">
            <v>0</v>
          </cell>
          <cell r="G726" t="str">
            <v>Затраты по ШПЗ (неосновные)</v>
          </cell>
          <cell r="H726">
            <v>2030</v>
          </cell>
          <cell r="I726">
            <v>7920</v>
          </cell>
          <cell r="J726">
            <v>12760</v>
          </cell>
          <cell r="K726">
            <v>1</v>
          </cell>
          <cell r="L726">
            <v>0</v>
          </cell>
          <cell r="M726">
            <v>0</v>
          </cell>
          <cell r="N726">
            <v>0</v>
          </cell>
          <cell r="R726">
            <v>0</v>
          </cell>
          <cell r="S726">
            <v>0</v>
          </cell>
          <cell r="T726">
            <v>0</v>
          </cell>
          <cell r="U726">
            <v>31</v>
          </cell>
          <cell r="V726">
            <v>0</v>
          </cell>
          <cell r="W726">
            <v>0</v>
          </cell>
          <cell r="AA726">
            <v>0</v>
          </cell>
          <cell r="AB726">
            <v>0</v>
          </cell>
          <cell r="AC726">
            <v>0</v>
          </cell>
          <cell r="AD726">
            <v>31</v>
          </cell>
          <cell r="AE726">
            <v>311000</v>
          </cell>
          <cell r="AF726">
            <v>0</v>
          </cell>
          <cell r="AI726">
            <v>2343</v>
          </cell>
          <cell r="AK726">
            <v>0</v>
          </cell>
          <cell r="AM726">
            <v>684</v>
          </cell>
          <cell r="AN726">
            <v>1</v>
          </cell>
          <cell r="AO726">
            <v>393216</v>
          </cell>
          <cell r="AQ726">
            <v>0</v>
          </cell>
          <cell r="AR726">
            <v>0</v>
          </cell>
          <cell r="AS726" t="str">
            <v>Ы</v>
          </cell>
          <cell r="AT726" t="str">
            <v>Ы</v>
          </cell>
          <cell r="AU726">
            <v>0</v>
          </cell>
          <cell r="AV726">
            <v>0</v>
          </cell>
          <cell r="AW726">
            <v>23</v>
          </cell>
          <cell r="AX726">
            <v>1</v>
          </cell>
          <cell r="AY726">
            <v>0</v>
          </cell>
          <cell r="AZ726">
            <v>0</v>
          </cell>
          <cell r="BA726">
            <v>0</v>
          </cell>
          <cell r="BB726">
            <v>0</v>
          </cell>
          <cell r="BC726">
            <v>38888</v>
          </cell>
        </row>
        <row r="727">
          <cell r="A727">
            <v>2006</v>
          </cell>
          <cell r="B727">
            <v>5</v>
          </cell>
          <cell r="C727">
            <v>533</v>
          </cell>
          <cell r="D727">
            <v>16</v>
          </cell>
          <cell r="E727">
            <v>792030</v>
          </cell>
          <cell r="F727">
            <v>0</v>
          </cell>
          <cell r="G727" t="str">
            <v>Затраты по ШПЗ (неосновные)</v>
          </cell>
          <cell r="H727">
            <v>2030</v>
          </cell>
          <cell r="I727">
            <v>7920</v>
          </cell>
          <cell r="J727">
            <v>26400</v>
          </cell>
          <cell r="K727">
            <v>1</v>
          </cell>
          <cell r="L727">
            <v>0</v>
          </cell>
          <cell r="M727">
            <v>0</v>
          </cell>
          <cell r="N727">
            <v>0</v>
          </cell>
          <cell r="R727">
            <v>0</v>
          </cell>
          <cell r="S727">
            <v>0</v>
          </cell>
          <cell r="T727">
            <v>0</v>
          </cell>
          <cell r="U727">
            <v>31</v>
          </cell>
          <cell r="V727">
            <v>0</v>
          </cell>
          <cell r="W727">
            <v>0</v>
          </cell>
          <cell r="AA727">
            <v>0</v>
          </cell>
          <cell r="AB727">
            <v>0</v>
          </cell>
          <cell r="AC727">
            <v>0</v>
          </cell>
          <cell r="AD727">
            <v>31</v>
          </cell>
          <cell r="AE727">
            <v>312000</v>
          </cell>
          <cell r="AF727">
            <v>0</v>
          </cell>
          <cell r="AI727">
            <v>2343</v>
          </cell>
          <cell r="AK727">
            <v>0</v>
          </cell>
          <cell r="AM727">
            <v>685</v>
          </cell>
          <cell r="AN727">
            <v>1</v>
          </cell>
          <cell r="AO727">
            <v>393216</v>
          </cell>
          <cell r="AQ727">
            <v>0</v>
          </cell>
          <cell r="AR727">
            <v>0</v>
          </cell>
          <cell r="AS727" t="str">
            <v>Ы</v>
          </cell>
          <cell r="AT727" t="str">
            <v>Ы</v>
          </cell>
          <cell r="AU727">
            <v>0</v>
          </cell>
          <cell r="AV727">
            <v>0</v>
          </cell>
          <cell r="AW727">
            <v>23</v>
          </cell>
          <cell r="AX727">
            <v>1</v>
          </cell>
          <cell r="AY727">
            <v>0</v>
          </cell>
          <cell r="AZ727">
            <v>0</v>
          </cell>
          <cell r="BA727">
            <v>0</v>
          </cell>
          <cell r="BB727">
            <v>0</v>
          </cell>
          <cell r="BC727">
            <v>38888</v>
          </cell>
        </row>
        <row r="728">
          <cell r="A728">
            <v>2006</v>
          </cell>
          <cell r="B728">
            <v>5</v>
          </cell>
          <cell r="C728">
            <v>534</v>
          </cell>
          <cell r="D728">
            <v>16</v>
          </cell>
          <cell r="E728">
            <v>792030</v>
          </cell>
          <cell r="F728">
            <v>0</v>
          </cell>
          <cell r="G728" t="str">
            <v>Затраты по ШПЗ (неосновные)</v>
          </cell>
          <cell r="H728">
            <v>2030</v>
          </cell>
          <cell r="I728">
            <v>7920</v>
          </cell>
          <cell r="J728">
            <v>61600</v>
          </cell>
          <cell r="K728">
            <v>1</v>
          </cell>
          <cell r="L728">
            <v>0</v>
          </cell>
          <cell r="M728">
            <v>0</v>
          </cell>
          <cell r="N728">
            <v>0</v>
          </cell>
          <cell r="R728">
            <v>0</v>
          </cell>
          <cell r="S728">
            <v>0</v>
          </cell>
          <cell r="T728">
            <v>0</v>
          </cell>
          <cell r="U728">
            <v>31</v>
          </cell>
          <cell r="V728">
            <v>0</v>
          </cell>
          <cell r="W728">
            <v>0</v>
          </cell>
          <cell r="AA728">
            <v>0</v>
          </cell>
          <cell r="AB728">
            <v>0</v>
          </cell>
          <cell r="AC728">
            <v>0</v>
          </cell>
          <cell r="AD728">
            <v>31</v>
          </cell>
          <cell r="AE728">
            <v>312200</v>
          </cell>
          <cell r="AF728">
            <v>0</v>
          </cell>
          <cell r="AI728">
            <v>2343</v>
          </cell>
          <cell r="AK728">
            <v>0</v>
          </cell>
          <cell r="AM728">
            <v>686</v>
          </cell>
          <cell r="AN728">
            <v>1</v>
          </cell>
          <cell r="AO728">
            <v>393216</v>
          </cell>
          <cell r="AQ728">
            <v>0</v>
          </cell>
          <cell r="AR728">
            <v>0</v>
          </cell>
          <cell r="AS728" t="str">
            <v>Ы</v>
          </cell>
          <cell r="AT728" t="str">
            <v>Ы</v>
          </cell>
          <cell r="AU728">
            <v>0</v>
          </cell>
          <cell r="AV728">
            <v>0</v>
          </cell>
          <cell r="AW728">
            <v>23</v>
          </cell>
          <cell r="AX728">
            <v>1</v>
          </cell>
          <cell r="AY728">
            <v>0</v>
          </cell>
          <cell r="AZ728">
            <v>0</v>
          </cell>
          <cell r="BA728">
            <v>0</v>
          </cell>
          <cell r="BB728">
            <v>0</v>
          </cell>
          <cell r="BC728">
            <v>38888</v>
          </cell>
        </row>
        <row r="729">
          <cell r="A729">
            <v>2006</v>
          </cell>
          <cell r="B729">
            <v>5</v>
          </cell>
          <cell r="C729">
            <v>535</v>
          </cell>
          <cell r="D729">
            <v>16</v>
          </cell>
          <cell r="E729">
            <v>792030</v>
          </cell>
          <cell r="F729">
            <v>0</v>
          </cell>
          <cell r="G729" t="str">
            <v>Затраты по ШПЗ (неосновные)</v>
          </cell>
          <cell r="H729">
            <v>2030</v>
          </cell>
          <cell r="I729">
            <v>7920</v>
          </cell>
          <cell r="J729">
            <v>4840</v>
          </cell>
          <cell r="K729">
            <v>1</v>
          </cell>
          <cell r="L729">
            <v>0</v>
          </cell>
          <cell r="M729">
            <v>0</v>
          </cell>
          <cell r="N729">
            <v>0</v>
          </cell>
          <cell r="R729">
            <v>0</v>
          </cell>
          <cell r="S729">
            <v>0</v>
          </cell>
          <cell r="T729">
            <v>0</v>
          </cell>
          <cell r="U729">
            <v>31</v>
          </cell>
          <cell r="V729">
            <v>0</v>
          </cell>
          <cell r="W729">
            <v>0</v>
          </cell>
          <cell r="AA729">
            <v>0</v>
          </cell>
          <cell r="AB729">
            <v>0</v>
          </cell>
          <cell r="AC729">
            <v>0</v>
          </cell>
          <cell r="AD729">
            <v>31</v>
          </cell>
          <cell r="AE729">
            <v>313000</v>
          </cell>
          <cell r="AF729">
            <v>0</v>
          </cell>
          <cell r="AI729">
            <v>2343</v>
          </cell>
          <cell r="AK729">
            <v>0</v>
          </cell>
          <cell r="AM729">
            <v>687</v>
          </cell>
          <cell r="AN729">
            <v>1</v>
          </cell>
          <cell r="AO729">
            <v>393216</v>
          </cell>
          <cell r="AQ729">
            <v>0</v>
          </cell>
          <cell r="AR729">
            <v>0</v>
          </cell>
          <cell r="AS729" t="str">
            <v>Ы</v>
          </cell>
          <cell r="AT729" t="str">
            <v>Ы</v>
          </cell>
          <cell r="AU729">
            <v>0</v>
          </cell>
          <cell r="AV729">
            <v>0</v>
          </cell>
          <cell r="AW729">
            <v>23</v>
          </cell>
          <cell r="AX729">
            <v>1</v>
          </cell>
          <cell r="AY729">
            <v>0</v>
          </cell>
          <cell r="AZ729">
            <v>0</v>
          </cell>
          <cell r="BA729">
            <v>0</v>
          </cell>
          <cell r="BB729">
            <v>0</v>
          </cell>
          <cell r="BC729">
            <v>38888</v>
          </cell>
        </row>
        <row r="730">
          <cell r="A730">
            <v>2006</v>
          </cell>
          <cell r="B730">
            <v>5</v>
          </cell>
          <cell r="C730">
            <v>536</v>
          </cell>
          <cell r="D730">
            <v>16</v>
          </cell>
          <cell r="E730">
            <v>792030</v>
          </cell>
          <cell r="F730">
            <v>0</v>
          </cell>
          <cell r="G730" t="str">
            <v>Затраты по ШПЗ (неосновные)</v>
          </cell>
          <cell r="H730">
            <v>2030</v>
          </cell>
          <cell r="I730">
            <v>7920</v>
          </cell>
          <cell r="J730">
            <v>8800</v>
          </cell>
          <cell r="K730">
            <v>1</v>
          </cell>
          <cell r="L730">
            <v>0</v>
          </cell>
          <cell r="M730">
            <v>0</v>
          </cell>
          <cell r="N730">
            <v>0</v>
          </cell>
          <cell r="R730">
            <v>0</v>
          </cell>
          <cell r="S730">
            <v>0</v>
          </cell>
          <cell r="T730">
            <v>0</v>
          </cell>
          <cell r="U730">
            <v>31</v>
          </cell>
          <cell r="V730">
            <v>0</v>
          </cell>
          <cell r="W730">
            <v>0</v>
          </cell>
          <cell r="AA730">
            <v>0</v>
          </cell>
          <cell r="AB730">
            <v>0</v>
          </cell>
          <cell r="AC730">
            <v>0</v>
          </cell>
          <cell r="AD730">
            <v>31</v>
          </cell>
          <cell r="AE730">
            <v>314000</v>
          </cell>
          <cell r="AF730">
            <v>0</v>
          </cell>
          <cell r="AI730">
            <v>2343</v>
          </cell>
          <cell r="AK730">
            <v>0</v>
          </cell>
          <cell r="AM730">
            <v>688</v>
          </cell>
          <cell r="AN730">
            <v>1</v>
          </cell>
          <cell r="AO730">
            <v>393216</v>
          </cell>
          <cell r="AQ730">
            <v>0</v>
          </cell>
          <cell r="AR730">
            <v>0</v>
          </cell>
          <cell r="AS730" t="str">
            <v>Ы</v>
          </cell>
          <cell r="AT730" t="str">
            <v>Ы</v>
          </cell>
          <cell r="AU730">
            <v>0</v>
          </cell>
          <cell r="AV730">
            <v>0</v>
          </cell>
          <cell r="AW730">
            <v>23</v>
          </cell>
          <cell r="AX730">
            <v>1</v>
          </cell>
          <cell r="AY730">
            <v>0</v>
          </cell>
          <cell r="AZ730">
            <v>0</v>
          </cell>
          <cell r="BA730">
            <v>0</v>
          </cell>
          <cell r="BB730">
            <v>0</v>
          </cell>
          <cell r="BC730">
            <v>38888</v>
          </cell>
        </row>
        <row r="731">
          <cell r="A731">
            <v>2006</v>
          </cell>
          <cell r="B731">
            <v>5</v>
          </cell>
          <cell r="C731">
            <v>537</v>
          </cell>
          <cell r="D731">
            <v>16</v>
          </cell>
          <cell r="E731">
            <v>792030</v>
          </cell>
          <cell r="F731">
            <v>0</v>
          </cell>
          <cell r="G731" t="str">
            <v>Затраты по ШПЗ (неосновные)</v>
          </cell>
          <cell r="H731">
            <v>2030</v>
          </cell>
          <cell r="I731">
            <v>7920</v>
          </cell>
          <cell r="J731">
            <v>1760</v>
          </cell>
          <cell r="K731">
            <v>1</v>
          </cell>
          <cell r="L731">
            <v>0</v>
          </cell>
          <cell r="M731">
            <v>0</v>
          </cell>
          <cell r="N731">
            <v>0</v>
          </cell>
          <cell r="R731">
            <v>0</v>
          </cell>
          <cell r="S731">
            <v>0</v>
          </cell>
          <cell r="T731">
            <v>0</v>
          </cell>
          <cell r="U731">
            <v>31</v>
          </cell>
          <cell r="V731">
            <v>0</v>
          </cell>
          <cell r="W731">
            <v>0</v>
          </cell>
          <cell r="AA731">
            <v>0</v>
          </cell>
          <cell r="AB731">
            <v>0</v>
          </cell>
          <cell r="AC731">
            <v>0</v>
          </cell>
          <cell r="AD731">
            <v>31</v>
          </cell>
          <cell r="AE731">
            <v>315000</v>
          </cell>
          <cell r="AF731">
            <v>0</v>
          </cell>
          <cell r="AI731">
            <v>2343</v>
          </cell>
          <cell r="AK731">
            <v>0</v>
          </cell>
          <cell r="AM731">
            <v>689</v>
          </cell>
          <cell r="AN731">
            <v>1</v>
          </cell>
          <cell r="AO731">
            <v>393216</v>
          </cell>
          <cell r="AQ731">
            <v>0</v>
          </cell>
          <cell r="AR731">
            <v>0</v>
          </cell>
          <cell r="AS731" t="str">
            <v>Ы</v>
          </cell>
          <cell r="AT731" t="str">
            <v>Ы</v>
          </cell>
          <cell r="AU731">
            <v>0</v>
          </cell>
          <cell r="AV731">
            <v>0</v>
          </cell>
          <cell r="AW731">
            <v>23</v>
          </cell>
          <cell r="AX731">
            <v>1</v>
          </cell>
          <cell r="AY731">
            <v>0</v>
          </cell>
          <cell r="AZ731">
            <v>0</v>
          </cell>
          <cell r="BA731">
            <v>0</v>
          </cell>
          <cell r="BB731">
            <v>0</v>
          </cell>
          <cell r="BC731">
            <v>38888</v>
          </cell>
        </row>
        <row r="732">
          <cell r="A732">
            <v>2006</v>
          </cell>
          <cell r="B732">
            <v>5</v>
          </cell>
          <cell r="C732">
            <v>538</v>
          </cell>
          <cell r="D732">
            <v>16</v>
          </cell>
          <cell r="E732">
            <v>792030</v>
          </cell>
          <cell r="F732">
            <v>0</v>
          </cell>
          <cell r="G732" t="str">
            <v>Затраты по ШПЗ (неосновные)</v>
          </cell>
          <cell r="H732">
            <v>2030</v>
          </cell>
          <cell r="I732">
            <v>7920</v>
          </cell>
          <cell r="J732">
            <v>8000</v>
          </cell>
          <cell r="K732">
            <v>1</v>
          </cell>
          <cell r="L732">
            <v>0</v>
          </cell>
          <cell r="M732">
            <v>0</v>
          </cell>
          <cell r="N732">
            <v>0</v>
          </cell>
          <cell r="R732">
            <v>0</v>
          </cell>
          <cell r="S732">
            <v>0</v>
          </cell>
          <cell r="T732">
            <v>0</v>
          </cell>
          <cell r="U732">
            <v>31</v>
          </cell>
          <cell r="V732">
            <v>0</v>
          </cell>
          <cell r="W732">
            <v>0</v>
          </cell>
          <cell r="AA732">
            <v>0</v>
          </cell>
          <cell r="AB732">
            <v>0</v>
          </cell>
          <cell r="AC732">
            <v>0</v>
          </cell>
          <cell r="AD732">
            <v>31</v>
          </cell>
          <cell r="AE732">
            <v>501102</v>
          </cell>
          <cell r="AF732">
            <v>0</v>
          </cell>
          <cell r="AI732">
            <v>2343</v>
          </cell>
          <cell r="AK732">
            <v>0</v>
          </cell>
          <cell r="AM732">
            <v>690</v>
          </cell>
          <cell r="AN732">
            <v>1</v>
          </cell>
          <cell r="AO732">
            <v>393216</v>
          </cell>
          <cell r="AQ732">
            <v>0</v>
          </cell>
          <cell r="AR732">
            <v>0</v>
          </cell>
          <cell r="AS732" t="str">
            <v>Ы</v>
          </cell>
          <cell r="AT732" t="str">
            <v>Ы</v>
          </cell>
          <cell r="AU732">
            <v>0</v>
          </cell>
          <cell r="AV732">
            <v>0</v>
          </cell>
          <cell r="AW732">
            <v>23</v>
          </cell>
          <cell r="AX732">
            <v>1</v>
          </cell>
          <cell r="AY732">
            <v>0</v>
          </cell>
          <cell r="AZ732">
            <v>0</v>
          </cell>
          <cell r="BA732">
            <v>0</v>
          </cell>
          <cell r="BB732">
            <v>0</v>
          </cell>
          <cell r="BC732">
            <v>38888</v>
          </cell>
        </row>
        <row r="733">
          <cell r="A733">
            <v>2006</v>
          </cell>
          <cell r="B733">
            <v>5</v>
          </cell>
          <cell r="C733">
            <v>615</v>
          </cell>
          <cell r="D733">
            <v>16</v>
          </cell>
          <cell r="E733">
            <v>792030</v>
          </cell>
          <cell r="F733">
            <v>0</v>
          </cell>
          <cell r="G733" t="str">
            <v>Затраты по ШПЗ (неосновные)</v>
          </cell>
          <cell r="H733">
            <v>2030</v>
          </cell>
          <cell r="I733">
            <v>7920</v>
          </cell>
          <cell r="J733">
            <v>61983.18</v>
          </cell>
          <cell r="K733">
            <v>1</v>
          </cell>
          <cell r="L733">
            <v>0</v>
          </cell>
          <cell r="M733">
            <v>0</v>
          </cell>
          <cell r="N733">
            <v>0</v>
          </cell>
          <cell r="R733">
            <v>0</v>
          </cell>
          <cell r="S733">
            <v>0</v>
          </cell>
          <cell r="T733">
            <v>0</v>
          </cell>
          <cell r="U733">
            <v>35</v>
          </cell>
          <cell r="V733">
            <v>0</v>
          </cell>
          <cell r="W733">
            <v>0</v>
          </cell>
          <cell r="AA733">
            <v>0</v>
          </cell>
          <cell r="AB733">
            <v>0</v>
          </cell>
          <cell r="AC733">
            <v>0</v>
          </cell>
          <cell r="AD733">
            <v>35</v>
          </cell>
          <cell r="AE733">
            <v>110000</v>
          </cell>
          <cell r="AF733">
            <v>0</v>
          </cell>
          <cell r="AI733">
            <v>2343</v>
          </cell>
          <cell r="AK733">
            <v>0</v>
          </cell>
          <cell r="AM733">
            <v>767</v>
          </cell>
          <cell r="AN733">
            <v>1</v>
          </cell>
          <cell r="AO733">
            <v>393216</v>
          </cell>
          <cell r="AQ733">
            <v>0</v>
          </cell>
          <cell r="AR733">
            <v>0</v>
          </cell>
          <cell r="AS733" t="str">
            <v>Ы</v>
          </cell>
          <cell r="AT733" t="str">
            <v>Ы</v>
          </cell>
          <cell r="AU733">
            <v>0</v>
          </cell>
          <cell r="AV733">
            <v>0</v>
          </cell>
          <cell r="AW733">
            <v>23</v>
          </cell>
          <cell r="AX733">
            <v>1</v>
          </cell>
          <cell r="AY733">
            <v>0</v>
          </cell>
          <cell r="AZ733">
            <v>0</v>
          </cell>
          <cell r="BA733">
            <v>0</v>
          </cell>
          <cell r="BB733">
            <v>0</v>
          </cell>
          <cell r="BC733">
            <v>38888</v>
          </cell>
        </row>
        <row r="734">
          <cell r="A734">
            <v>2006</v>
          </cell>
          <cell r="B734">
            <v>5</v>
          </cell>
          <cell r="C734">
            <v>616</v>
          </cell>
          <cell r="D734">
            <v>16</v>
          </cell>
          <cell r="E734">
            <v>792030</v>
          </cell>
          <cell r="F734">
            <v>0</v>
          </cell>
          <cell r="G734" t="str">
            <v>Затраты по ШПЗ (неосновные)</v>
          </cell>
          <cell r="H734">
            <v>2030</v>
          </cell>
          <cell r="I734">
            <v>7920</v>
          </cell>
          <cell r="J734">
            <v>342.84</v>
          </cell>
          <cell r="K734">
            <v>1</v>
          </cell>
          <cell r="L734">
            <v>0</v>
          </cell>
          <cell r="M734">
            <v>0</v>
          </cell>
          <cell r="N734">
            <v>0</v>
          </cell>
          <cell r="R734">
            <v>0</v>
          </cell>
          <cell r="S734">
            <v>0</v>
          </cell>
          <cell r="T734">
            <v>0</v>
          </cell>
          <cell r="U734">
            <v>35</v>
          </cell>
          <cell r="V734">
            <v>0</v>
          </cell>
          <cell r="W734">
            <v>0</v>
          </cell>
          <cell r="AA734">
            <v>0</v>
          </cell>
          <cell r="AB734">
            <v>0</v>
          </cell>
          <cell r="AC734">
            <v>0</v>
          </cell>
          <cell r="AD734">
            <v>35</v>
          </cell>
          <cell r="AE734">
            <v>114020</v>
          </cell>
          <cell r="AF734">
            <v>0</v>
          </cell>
          <cell r="AI734">
            <v>2343</v>
          </cell>
          <cell r="AK734">
            <v>0</v>
          </cell>
          <cell r="AM734">
            <v>768</v>
          </cell>
          <cell r="AN734">
            <v>1</v>
          </cell>
          <cell r="AO734">
            <v>393216</v>
          </cell>
          <cell r="AQ734">
            <v>0</v>
          </cell>
          <cell r="AR734">
            <v>0</v>
          </cell>
          <cell r="AS734" t="str">
            <v>Ы</v>
          </cell>
          <cell r="AT734" t="str">
            <v>Ы</v>
          </cell>
          <cell r="AU734">
            <v>0</v>
          </cell>
          <cell r="AV734">
            <v>0</v>
          </cell>
          <cell r="AW734">
            <v>23</v>
          </cell>
          <cell r="AX734">
            <v>1</v>
          </cell>
          <cell r="AY734">
            <v>0</v>
          </cell>
          <cell r="AZ734">
            <v>0</v>
          </cell>
          <cell r="BA734">
            <v>0</v>
          </cell>
          <cell r="BB734">
            <v>0</v>
          </cell>
          <cell r="BC734">
            <v>38888</v>
          </cell>
        </row>
        <row r="735">
          <cell r="A735">
            <v>2006</v>
          </cell>
          <cell r="B735">
            <v>5</v>
          </cell>
          <cell r="C735">
            <v>617</v>
          </cell>
          <cell r="D735">
            <v>16</v>
          </cell>
          <cell r="E735">
            <v>792030</v>
          </cell>
          <cell r="F735">
            <v>0</v>
          </cell>
          <cell r="G735" t="str">
            <v>Затраты по ШПЗ (неосновные)</v>
          </cell>
          <cell r="H735">
            <v>2030</v>
          </cell>
          <cell r="I735">
            <v>7920</v>
          </cell>
          <cell r="J735">
            <v>39.49</v>
          </cell>
          <cell r="K735">
            <v>1</v>
          </cell>
          <cell r="L735">
            <v>0</v>
          </cell>
          <cell r="M735">
            <v>0</v>
          </cell>
          <cell r="N735">
            <v>0</v>
          </cell>
          <cell r="R735">
            <v>0</v>
          </cell>
          <cell r="S735">
            <v>0</v>
          </cell>
          <cell r="T735">
            <v>0</v>
          </cell>
          <cell r="U735">
            <v>35</v>
          </cell>
          <cell r="V735">
            <v>0</v>
          </cell>
          <cell r="W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35</v>
          </cell>
          <cell r="AE735">
            <v>117000</v>
          </cell>
          <cell r="AF735">
            <v>0</v>
          </cell>
          <cell r="AI735">
            <v>2343</v>
          </cell>
          <cell r="AK735">
            <v>0</v>
          </cell>
          <cell r="AM735">
            <v>769</v>
          </cell>
          <cell r="AN735">
            <v>1</v>
          </cell>
          <cell r="AO735">
            <v>393216</v>
          </cell>
          <cell r="AQ735">
            <v>0</v>
          </cell>
          <cell r="AR735">
            <v>0</v>
          </cell>
          <cell r="AS735" t="str">
            <v>Ы</v>
          </cell>
          <cell r="AT735" t="str">
            <v>Ы</v>
          </cell>
          <cell r="AU735">
            <v>0</v>
          </cell>
          <cell r="AV735">
            <v>0</v>
          </cell>
          <cell r="AW735">
            <v>23</v>
          </cell>
          <cell r="AX735">
            <v>1</v>
          </cell>
          <cell r="AY735">
            <v>0</v>
          </cell>
          <cell r="AZ735">
            <v>0</v>
          </cell>
          <cell r="BA735">
            <v>0</v>
          </cell>
          <cell r="BB735">
            <v>0</v>
          </cell>
          <cell r="BC735">
            <v>38888</v>
          </cell>
        </row>
        <row r="736">
          <cell r="A736">
            <v>2006</v>
          </cell>
          <cell r="B736">
            <v>5</v>
          </cell>
          <cell r="C736">
            <v>618</v>
          </cell>
          <cell r="D736">
            <v>16</v>
          </cell>
          <cell r="E736">
            <v>792030</v>
          </cell>
          <cell r="F736">
            <v>0</v>
          </cell>
          <cell r="G736" t="str">
            <v>Затраты по ШПЗ (неосновные)</v>
          </cell>
          <cell r="H736">
            <v>2030</v>
          </cell>
          <cell r="I736">
            <v>7920</v>
          </cell>
          <cell r="J736">
            <v>556.95000000000005</v>
          </cell>
          <cell r="K736">
            <v>1</v>
          </cell>
          <cell r="L736">
            <v>0</v>
          </cell>
          <cell r="M736">
            <v>0</v>
          </cell>
          <cell r="N736">
            <v>0</v>
          </cell>
          <cell r="R736">
            <v>0</v>
          </cell>
          <cell r="S736">
            <v>0</v>
          </cell>
          <cell r="T736">
            <v>0</v>
          </cell>
          <cell r="U736">
            <v>35</v>
          </cell>
          <cell r="V736">
            <v>0</v>
          </cell>
          <cell r="W736">
            <v>0</v>
          </cell>
          <cell r="AA736">
            <v>0</v>
          </cell>
          <cell r="AB736">
            <v>0</v>
          </cell>
          <cell r="AC736">
            <v>0</v>
          </cell>
          <cell r="AD736">
            <v>35</v>
          </cell>
          <cell r="AE736">
            <v>118000</v>
          </cell>
          <cell r="AF736">
            <v>0</v>
          </cell>
          <cell r="AI736">
            <v>2343</v>
          </cell>
          <cell r="AK736">
            <v>0</v>
          </cell>
          <cell r="AM736">
            <v>770</v>
          </cell>
          <cell r="AN736">
            <v>1</v>
          </cell>
          <cell r="AO736">
            <v>393216</v>
          </cell>
          <cell r="AQ736">
            <v>0</v>
          </cell>
          <cell r="AR736">
            <v>0</v>
          </cell>
          <cell r="AS736" t="str">
            <v>Ы</v>
          </cell>
          <cell r="AT736" t="str">
            <v>Ы</v>
          </cell>
          <cell r="AU736">
            <v>0</v>
          </cell>
          <cell r="AV736">
            <v>0</v>
          </cell>
          <cell r="AW736">
            <v>23</v>
          </cell>
          <cell r="AX736">
            <v>1</v>
          </cell>
          <cell r="AY736">
            <v>0</v>
          </cell>
          <cell r="AZ736">
            <v>0</v>
          </cell>
          <cell r="BA736">
            <v>0</v>
          </cell>
          <cell r="BB736">
            <v>0</v>
          </cell>
          <cell r="BC736">
            <v>38888</v>
          </cell>
        </row>
        <row r="737">
          <cell r="A737">
            <v>2006</v>
          </cell>
          <cell r="B737">
            <v>5</v>
          </cell>
          <cell r="C737">
            <v>619</v>
          </cell>
          <cell r="D737">
            <v>16</v>
          </cell>
          <cell r="E737">
            <v>792030</v>
          </cell>
          <cell r="F737">
            <v>0</v>
          </cell>
          <cell r="G737" t="str">
            <v>Затраты по ШПЗ (неосновные)</v>
          </cell>
          <cell r="H737">
            <v>2030</v>
          </cell>
          <cell r="I737">
            <v>7920</v>
          </cell>
          <cell r="J737">
            <v>722.22</v>
          </cell>
          <cell r="K737">
            <v>1</v>
          </cell>
          <cell r="L737">
            <v>0</v>
          </cell>
          <cell r="M737">
            <v>0</v>
          </cell>
          <cell r="N737">
            <v>0</v>
          </cell>
          <cell r="R737">
            <v>0</v>
          </cell>
          <cell r="S737">
            <v>0</v>
          </cell>
          <cell r="T737">
            <v>0</v>
          </cell>
          <cell r="U737">
            <v>35</v>
          </cell>
          <cell r="V737">
            <v>0</v>
          </cell>
          <cell r="W737">
            <v>0</v>
          </cell>
          <cell r="AA737">
            <v>0</v>
          </cell>
          <cell r="AB737">
            <v>0</v>
          </cell>
          <cell r="AC737">
            <v>0</v>
          </cell>
          <cell r="AD737">
            <v>35</v>
          </cell>
          <cell r="AE737">
            <v>131000</v>
          </cell>
          <cell r="AF737">
            <v>0</v>
          </cell>
          <cell r="AI737">
            <v>2343</v>
          </cell>
          <cell r="AK737">
            <v>0</v>
          </cell>
          <cell r="AM737">
            <v>771</v>
          </cell>
          <cell r="AN737">
            <v>1</v>
          </cell>
          <cell r="AO737">
            <v>393216</v>
          </cell>
          <cell r="AQ737">
            <v>0</v>
          </cell>
          <cell r="AR737">
            <v>0</v>
          </cell>
          <cell r="AS737" t="str">
            <v>Ы</v>
          </cell>
          <cell r="AT737" t="str">
            <v>Ы</v>
          </cell>
          <cell r="AU737">
            <v>0</v>
          </cell>
          <cell r="AV737">
            <v>0</v>
          </cell>
          <cell r="AW737">
            <v>23</v>
          </cell>
          <cell r="AX737">
            <v>1</v>
          </cell>
          <cell r="AY737">
            <v>0</v>
          </cell>
          <cell r="AZ737">
            <v>0</v>
          </cell>
          <cell r="BA737">
            <v>0</v>
          </cell>
          <cell r="BB737">
            <v>0</v>
          </cell>
          <cell r="BC737">
            <v>38888</v>
          </cell>
        </row>
        <row r="738">
          <cell r="A738">
            <v>2006</v>
          </cell>
          <cell r="B738">
            <v>5</v>
          </cell>
          <cell r="C738">
            <v>620</v>
          </cell>
          <cell r="D738">
            <v>16</v>
          </cell>
          <cell r="E738">
            <v>792030</v>
          </cell>
          <cell r="F738">
            <v>0</v>
          </cell>
          <cell r="G738" t="str">
            <v>Затраты по ШПЗ (неосновные)</v>
          </cell>
          <cell r="H738">
            <v>2030</v>
          </cell>
          <cell r="I738">
            <v>7920</v>
          </cell>
          <cell r="J738">
            <v>809.67</v>
          </cell>
          <cell r="K738">
            <v>1</v>
          </cell>
          <cell r="L738">
            <v>0</v>
          </cell>
          <cell r="M738">
            <v>0</v>
          </cell>
          <cell r="N738">
            <v>0</v>
          </cell>
          <cell r="R738">
            <v>0</v>
          </cell>
          <cell r="S738">
            <v>0</v>
          </cell>
          <cell r="T738">
            <v>0</v>
          </cell>
          <cell r="U738">
            <v>35</v>
          </cell>
          <cell r="V738">
            <v>0</v>
          </cell>
          <cell r="W738">
            <v>0</v>
          </cell>
          <cell r="AA738">
            <v>0</v>
          </cell>
          <cell r="AB738">
            <v>0</v>
          </cell>
          <cell r="AC738">
            <v>0</v>
          </cell>
          <cell r="AD738">
            <v>35</v>
          </cell>
          <cell r="AE738">
            <v>132000</v>
          </cell>
          <cell r="AF738">
            <v>0</v>
          </cell>
          <cell r="AI738">
            <v>2343</v>
          </cell>
          <cell r="AK738">
            <v>0</v>
          </cell>
          <cell r="AM738">
            <v>772</v>
          </cell>
          <cell r="AN738">
            <v>1</v>
          </cell>
          <cell r="AO738">
            <v>393216</v>
          </cell>
          <cell r="AQ738">
            <v>0</v>
          </cell>
          <cell r="AR738">
            <v>0</v>
          </cell>
          <cell r="AS738" t="str">
            <v>Ы</v>
          </cell>
          <cell r="AT738" t="str">
            <v>Ы</v>
          </cell>
          <cell r="AU738">
            <v>0</v>
          </cell>
          <cell r="AV738">
            <v>0</v>
          </cell>
          <cell r="AW738">
            <v>23</v>
          </cell>
          <cell r="AX738">
            <v>1</v>
          </cell>
          <cell r="AY738">
            <v>0</v>
          </cell>
          <cell r="AZ738">
            <v>0</v>
          </cell>
          <cell r="BA738">
            <v>0</v>
          </cell>
          <cell r="BB738">
            <v>0</v>
          </cell>
          <cell r="BC738">
            <v>38888</v>
          </cell>
        </row>
        <row r="739">
          <cell r="A739">
            <v>2006</v>
          </cell>
          <cell r="B739">
            <v>5</v>
          </cell>
          <cell r="C739">
            <v>621</v>
          </cell>
          <cell r="D739">
            <v>16</v>
          </cell>
          <cell r="E739">
            <v>792030</v>
          </cell>
          <cell r="F739">
            <v>0</v>
          </cell>
          <cell r="G739" t="str">
            <v>Затраты по ШПЗ (неосновные)</v>
          </cell>
          <cell r="H739">
            <v>2030</v>
          </cell>
          <cell r="I739">
            <v>7920</v>
          </cell>
          <cell r="J739">
            <v>257.18</v>
          </cell>
          <cell r="K739">
            <v>1</v>
          </cell>
          <cell r="L739">
            <v>0</v>
          </cell>
          <cell r="M739">
            <v>0</v>
          </cell>
          <cell r="N739">
            <v>0</v>
          </cell>
          <cell r="R739">
            <v>0</v>
          </cell>
          <cell r="S739">
            <v>0</v>
          </cell>
          <cell r="T739">
            <v>0</v>
          </cell>
          <cell r="U739">
            <v>35</v>
          </cell>
          <cell r="V739">
            <v>0</v>
          </cell>
          <cell r="W739">
            <v>0</v>
          </cell>
          <cell r="AA739">
            <v>0</v>
          </cell>
          <cell r="AB739">
            <v>0</v>
          </cell>
          <cell r="AC739">
            <v>0</v>
          </cell>
          <cell r="AD739">
            <v>35</v>
          </cell>
          <cell r="AE739">
            <v>135000</v>
          </cell>
          <cell r="AF739">
            <v>0</v>
          </cell>
          <cell r="AI739">
            <v>2343</v>
          </cell>
          <cell r="AK739">
            <v>0</v>
          </cell>
          <cell r="AM739">
            <v>773</v>
          </cell>
          <cell r="AN739">
            <v>1</v>
          </cell>
          <cell r="AO739">
            <v>393216</v>
          </cell>
          <cell r="AQ739">
            <v>0</v>
          </cell>
          <cell r="AR739">
            <v>0</v>
          </cell>
          <cell r="AS739" t="str">
            <v>Ы</v>
          </cell>
          <cell r="AT739" t="str">
            <v>Ы</v>
          </cell>
          <cell r="AU739">
            <v>0</v>
          </cell>
          <cell r="AV739">
            <v>0</v>
          </cell>
          <cell r="AW739">
            <v>23</v>
          </cell>
          <cell r="AX739">
            <v>1</v>
          </cell>
          <cell r="AY739">
            <v>0</v>
          </cell>
          <cell r="AZ739">
            <v>0</v>
          </cell>
          <cell r="BA739">
            <v>0</v>
          </cell>
          <cell r="BB739">
            <v>0</v>
          </cell>
          <cell r="BC739">
            <v>38888</v>
          </cell>
        </row>
        <row r="740">
          <cell r="A740">
            <v>2006</v>
          </cell>
          <cell r="B740">
            <v>5</v>
          </cell>
          <cell r="C740">
            <v>622</v>
          </cell>
          <cell r="D740">
            <v>16</v>
          </cell>
          <cell r="E740">
            <v>792030</v>
          </cell>
          <cell r="F740">
            <v>0</v>
          </cell>
          <cell r="G740" t="str">
            <v>Затраты по ШПЗ (неосновные)</v>
          </cell>
          <cell r="H740">
            <v>2030</v>
          </cell>
          <cell r="I740">
            <v>7920</v>
          </cell>
          <cell r="J740">
            <v>7904.03</v>
          </cell>
          <cell r="K740">
            <v>1</v>
          </cell>
          <cell r="L740">
            <v>0</v>
          </cell>
          <cell r="M740">
            <v>0</v>
          </cell>
          <cell r="N740">
            <v>0</v>
          </cell>
          <cell r="R740">
            <v>0</v>
          </cell>
          <cell r="S740">
            <v>0</v>
          </cell>
          <cell r="T740">
            <v>0</v>
          </cell>
          <cell r="U740">
            <v>35</v>
          </cell>
          <cell r="V740">
            <v>0</v>
          </cell>
          <cell r="W740">
            <v>0</v>
          </cell>
          <cell r="AA740">
            <v>0</v>
          </cell>
          <cell r="AB740">
            <v>0</v>
          </cell>
          <cell r="AC740">
            <v>0</v>
          </cell>
          <cell r="AD740">
            <v>35</v>
          </cell>
          <cell r="AE740">
            <v>143000</v>
          </cell>
          <cell r="AF740">
            <v>0</v>
          </cell>
          <cell r="AI740">
            <v>2343</v>
          </cell>
          <cell r="AK740">
            <v>0</v>
          </cell>
          <cell r="AM740">
            <v>774</v>
          </cell>
          <cell r="AN740">
            <v>1</v>
          </cell>
          <cell r="AO740">
            <v>393216</v>
          </cell>
          <cell r="AQ740">
            <v>0</v>
          </cell>
          <cell r="AR740">
            <v>0</v>
          </cell>
          <cell r="AS740" t="str">
            <v>Ы</v>
          </cell>
          <cell r="AT740" t="str">
            <v>Ы</v>
          </cell>
          <cell r="AU740">
            <v>0</v>
          </cell>
          <cell r="AV740">
            <v>0</v>
          </cell>
          <cell r="AW740">
            <v>23</v>
          </cell>
          <cell r="AX740">
            <v>1</v>
          </cell>
          <cell r="AY740">
            <v>0</v>
          </cell>
          <cell r="AZ740">
            <v>0</v>
          </cell>
          <cell r="BA740">
            <v>0</v>
          </cell>
          <cell r="BB740">
            <v>0</v>
          </cell>
          <cell r="BC740">
            <v>38888</v>
          </cell>
        </row>
        <row r="741">
          <cell r="A741">
            <v>2006</v>
          </cell>
          <cell r="B741">
            <v>5</v>
          </cell>
          <cell r="C741">
            <v>623</v>
          </cell>
          <cell r="D741">
            <v>16</v>
          </cell>
          <cell r="E741">
            <v>792030</v>
          </cell>
          <cell r="F741">
            <v>0</v>
          </cell>
          <cell r="G741" t="str">
            <v>Затраты по ШПЗ (неосновные)</v>
          </cell>
          <cell r="H741">
            <v>2030</v>
          </cell>
          <cell r="I741">
            <v>7920</v>
          </cell>
          <cell r="J741">
            <v>165867</v>
          </cell>
          <cell r="K741">
            <v>1</v>
          </cell>
          <cell r="L741">
            <v>0</v>
          </cell>
          <cell r="M741">
            <v>0</v>
          </cell>
          <cell r="N741">
            <v>0</v>
          </cell>
          <cell r="R741">
            <v>0</v>
          </cell>
          <cell r="S741">
            <v>0</v>
          </cell>
          <cell r="T741">
            <v>0</v>
          </cell>
          <cell r="U741">
            <v>35</v>
          </cell>
          <cell r="V741">
            <v>0</v>
          </cell>
          <cell r="W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35</v>
          </cell>
          <cell r="AE741">
            <v>240000</v>
          </cell>
          <cell r="AF741">
            <v>0</v>
          </cell>
          <cell r="AI741">
            <v>2343</v>
          </cell>
          <cell r="AK741">
            <v>0</v>
          </cell>
          <cell r="AM741">
            <v>775</v>
          </cell>
          <cell r="AN741">
            <v>1</v>
          </cell>
          <cell r="AO741">
            <v>393216</v>
          </cell>
          <cell r="AQ741">
            <v>0</v>
          </cell>
          <cell r="AR741">
            <v>0</v>
          </cell>
          <cell r="AS741" t="str">
            <v>Ы</v>
          </cell>
          <cell r="AT741" t="str">
            <v>Ы</v>
          </cell>
          <cell r="AU741">
            <v>0</v>
          </cell>
          <cell r="AV741">
            <v>0</v>
          </cell>
          <cell r="AW741">
            <v>23</v>
          </cell>
          <cell r="AX741">
            <v>1</v>
          </cell>
          <cell r="AY741">
            <v>0</v>
          </cell>
          <cell r="AZ741">
            <v>0</v>
          </cell>
          <cell r="BA741">
            <v>0</v>
          </cell>
          <cell r="BB741">
            <v>0</v>
          </cell>
          <cell r="BC741">
            <v>38888</v>
          </cell>
        </row>
        <row r="742">
          <cell r="A742">
            <v>2006</v>
          </cell>
          <cell r="B742">
            <v>5</v>
          </cell>
          <cell r="C742">
            <v>624</v>
          </cell>
          <cell r="D742">
            <v>16</v>
          </cell>
          <cell r="E742">
            <v>792030</v>
          </cell>
          <cell r="F742">
            <v>0</v>
          </cell>
          <cell r="G742" t="str">
            <v>Затраты по ШПЗ (неосновные)</v>
          </cell>
          <cell r="H742">
            <v>2030</v>
          </cell>
          <cell r="I742">
            <v>7920</v>
          </cell>
          <cell r="J742">
            <v>4769.43</v>
          </cell>
          <cell r="K742">
            <v>1</v>
          </cell>
          <cell r="L742">
            <v>0</v>
          </cell>
          <cell r="M742">
            <v>0</v>
          </cell>
          <cell r="N742">
            <v>0</v>
          </cell>
          <cell r="R742">
            <v>0</v>
          </cell>
          <cell r="S742">
            <v>0</v>
          </cell>
          <cell r="T742">
            <v>0</v>
          </cell>
          <cell r="U742">
            <v>35</v>
          </cell>
          <cell r="V742">
            <v>0</v>
          </cell>
          <cell r="W742">
            <v>0</v>
          </cell>
          <cell r="AA742">
            <v>0</v>
          </cell>
          <cell r="AB742">
            <v>0</v>
          </cell>
          <cell r="AC742">
            <v>0</v>
          </cell>
          <cell r="AD742">
            <v>35</v>
          </cell>
          <cell r="AE742">
            <v>311000</v>
          </cell>
          <cell r="AF742">
            <v>0</v>
          </cell>
          <cell r="AI742">
            <v>2343</v>
          </cell>
          <cell r="AK742">
            <v>0</v>
          </cell>
          <cell r="AM742">
            <v>776</v>
          </cell>
          <cell r="AN742">
            <v>1</v>
          </cell>
          <cell r="AO742">
            <v>393216</v>
          </cell>
          <cell r="AQ742">
            <v>0</v>
          </cell>
          <cell r="AR742">
            <v>0</v>
          </cell>
          <cell r="AS742" t="str">
            <v>Ы</v>
          </cell>
          <cell r="AT742" t="str">
            <v>Ы</v>
          </cell>
          <cell r="AU742">
            <v>0</v>
          </cell>
          <cell r="AV742">
            <v>0</v>
          </cell>
          <cell r="AW742">
            <v>23</v>
          </cell>
          <cell r="AX742">
            <v>1</v>
          </cell>
          <cell r="AY742">
            <v>0</v>
          </cell>
          <cell r="AZ742">
            <v>0</v>
          </cell>
          <cell r="BA742">
            <v>0</v>
          </cell>
          <cell r="BB742">
            <v>0</v>
          </cell>
          <cell r="BC742">
            <v>38888</v>
          </cell>
        </row>
        <row r="743">
          <cell r="A743">
            <v>2006</v>
          </cell>
          <cell r="B743">
            <v>5</v>
          </cell>
          <cell r="C743">
            <v>625</v>
          </cell>
          <cell r="D743">
            <v>16</v>
          </cell>
          <cell r="E743">
            <v>792030</v>
          </cell>
          <cell r="F743">
            <v>0</v>
          </cell>
          <cell r="G743" t="str">
            <v>Затраты по ШПЗ (неосновные)</v>
          </cell>
          <cell r="H743">
            <v>2030</v>
          </cell>
          <cell r="I743">
            <v>7920</v>
          </cell>
          <cell r="J743">
            <v>9867.89</v>
          </cell>
          <cell r="K743">
            <v>1</v>
          </cell>
          <cell r="L743">
            <v>0</v>
          </cell>
          <cell r="M743">
            <v>0</v>
          </cell>
          <cell r="N743">
            <v>0</v>
          </cell>
          <cell r="R743">
            <v>0</v>
          </cell>
          <cell r="S743">
            <v>0</v>
          </cell>
          <cell r="T743">
            <v>0</v>
          </cell>
          <cell r="U743">
            <v>35</v>
          </cell>
          <cell r="V743">
            <v>0</v>
          </cell>
          <cell r="W743">
            <v>0</v>
          </cell>
          <cell r="AA743">
            <v>0</v>
          </cell>
          <cell r="AB743">
            <v>0</v>
          </cell>
          <cell r="AC743">
            <v>0</v>
          </cell>
          <cell r="AD743">
            <v>35</v>
          </cell>
          <cell r="AE743">
            <v>312000</v>
          </cell>
          <cell r="AF743">
            <v>0</v>
          </cell>
          <cell r="AI743">
            <v>2343</v>
          </cell>
          <cell r="AK743">
            <v>0</v>
          </cell>
          <cell r="AM743">
            <v>777</v>
          </cell>
          <cell r="AN743">
            <v>1</v>
          </cell>
          <cell r="AO743">
            <v>393216</v>
          </cell>
          <cell r="AQ743">
            <v>0</v>
          </cell>
          <cell r="AR743">
            <v>0</v>
          </cell>
          <cell r="AS743" t="str">
            <v>Ы</v>
          </cell>
          <cell r="AT743" t="str">
            <v>Ы</v>
          </cell>
          <cell r="AU743">
            <v>0</v>
          </cell>
          <cell r="AV743">
            <v>0</v>
          </cell>
          <cell r="AW743">
            <v>23</v>
          </cell>
          <cell r="AX743">
            <v>1</v>
          </cell>
          <cell r="AY743">
            <v>0</v>
          </cell>
          <cell r="AZ743">
            <v>0</v>
          </cell>
          <cell r="BA743">
            <v>0</v>
          </cell>
          <cell r="BB743">
            <v>0</v>
          </cell>
          <cell r="BC743">
            <v>38888</v>
          </cell>
        </row>
        <row r="744">
          <cell r="A744">
            <v>2006</v>
          </cell>
          <cell r="B744">
            <v>5</v>
          </cell>
          <cell r="C744">
            <v>626</v>
          </cell>
          <cell r="D744">
            <v>16</v>
          </cell>
          <cell r="E744">
            <v>792030</v>
          </cell>
          <cell r="F744">
            <v>0</v>
          </cell>
          <cell r="G744" t="str">
            <v>Затраты по ШПЗ (неосновные)</v>
          </cell>
          <cell r="H744">
            <v>2030</v>
          </cell>
          <cell r="I744">
            <v>7920</v>
          </cell>
          <cell r="J744">
            <v>2156.48</v>
          </cell>
          <cell r="K744">
            <v>1</v>
          </cell>
          <cell r="L744">
            <v>0</v>
          </cell>
          <cell r="M744">
            <v>0</v>
          </cell>
          <cell r="N744">
            <v>0</v>
          </cell>
          <cell r="R744">
            <v>0</v>
          </cell>
          <cell r="S744">
            <v>0</v>
          </cell>
          <cell r="T744">
            <v>0</v>
          </cell>
          <cell r="U744">
            <v>35</v>
          </cell>
          <cell r="V744">
            <v>0</v>
          </cell>
          <cell r="W744">
            <v>0</v>
          </cell>
          <cell r="AA744">
            <v>0</v>
          </cell>
          <cell r="AB744">
            <v>0</v>
          </cell>
          <cell r="AC744">
            <v>0</v>
          </cell>
          <cell r="AD744">
            <v>35</v>
          </cell>
          <cell r="AE744">
            <v>312100</v>
          </cell>
          <cell r="AF744">
            <v>0</v>
          </cell>
          <cell r="AI744">
            <v>2343</v>
          </cell>
          <cell r="AK744">
            <v>0</v>
          </cell>
          <cell r="AM744">
            <v>778</v>
          </cell>
          <cell r="AN744">
            <v>1</v>
          </cell>
          <cell r="AO744">
            <v>393216</v>
          </cell>
          <cell r="AQ744">
            <v>0</v>
          </cell>
          <cell r="AR744">
            <v>0</v>
          </cell>
          <cell r="AS744" t="str">
            <v>Ы</v>
          </cell>
          <cell r="AT744" t="str">
            <v>Ы</v>
          </cell>
          <cell r="AU744">
            <v>0</v>
          </cell>
          <cell r="AV744">
            <v>0</v>
          </cell>
          <cell r="AW744">
            <v>23</v>
          </cell>
          <cell r="AX744">
            <v>1</v>
          </cell>
          <cell r="AY744">
            <v>0</v>
          </cell>
          <cell r="AZ744">
            <v>0</v>
          </cell>
          <cell r="BA744">
            <v>0</v>
          </cell>
          <cell r="BB744">
            <v>0</v>
          </cell>
          <cell r="BC744">
            <v>38888</v>
          </cell>
        </row>
        <row r="745">
          <cell r="A745">
            <v>2006</v>
          </cell>
          <cell r="B745">
            <v>5</v>
          </cell>
          <cell r="C745">
            <v>627</v>
          </cell>
          <cell r="D745">
            <v>16</v>
          </cell>
          <cell r="E745">
            <v>792030</v>
          </cell>
          <cell r="F745">
            <v>0</v>
          </cell>
          <cell r="G745" t="str">
            <v>Затраты по ШПЗ (неосновные)</v>
          </cell>
          <cell r="H745">
            <v>2030</v>
          </cell>
          <cell r="I745">
            <v>7920</v>
          </cell>
          <cell r="J745">
            <v>21064.93</v>
          </cell>
          <cell r="K745">
            <v>1</v>
          </cell>
          <cell r="L745">
            <v>0</v>
          </cell>
          <cell r="M745">
            <v>0</v>
          </cell>
          <cell r="N745">
            <v>0</v>
          </cell>
          <cell r="R745">
            <v>0</v>
          </cell>
          <cell r="S745">
            <v>0</v>
          </cell>
          <cell r="T745">
            <v>0</v>
          </cell>
          <cell r="U745">
            <v>35</v>
          </cell>
          <cell r="V745">
            <v>0</v>
          </cell>
          <cell r="W745">
            <v>0</v>
          </cell>
          <cell r="AA745">
            <v>0</v>
          </cell>
          <cell r="AB745">
            <v>0</v>
          </cell>
          <cell r="AC745">
            <v>0</v>
          </cell>
          <cell r="AD745">
            <v>35</v>
          </cell>
          <cell r="AE745">
            <v>312200</v>
          </cell>
          <cell r="AF745">
            <v>0</v>
          </cell>
          <cell r="AI745">
            <v>2343</v>
          </cell>
          <cell r="AK745">
            <v>0</v>
          </cell>
          <cell r="AM745">
            <v>779</v>
          </cell>
          <cell r="AN745">
            <v>1</v>
          </cell>
          <cell r="AO745">
            <v>393216</v>
          </cell>
          <cell r="AQ745">
            <v>0</v>
          </cell>
          <cell r="AR745">
            <v>0</v>
          </cell>
          <cell r="AS745" t="str">
            <v>Ы</v>
          </cell>
          <cell r="AT745" t="str">
            <v>Ы</v>
          </cell>
          <cell r="AU745">
            <v>0</v>
          </cell>
          <cell r="AV745">
            <v>0</v>
          </cell>
          <cell r="AW745">
            <v>23</v>
          </cell>
          <cell r="AX745">
            <v>1</v>
          </cell>
          <cell r="AY745">
            <v>0</v>
          </cell>
          <cell r="AZ745">
            <v>0</v>
          </cell>
          <cell r="BA745">
            <v>0</v>
          </cell>
          <cell r="BB745">
            <v>0</v>
          </cell>
          <cell r="BC745">
            <v>38888</v>
          </cell>
        </row>
        <row r="746">
          <cell r="A746">
            <v>2006</v>
          </cell>
          <cell r="B746">
            <v>5</v>
          </cell>
          <cell r="C746">
            <v>628</v>
          </cell>
          <cell r="D746">
            <v>16</v>
          </cell>
          <cell r="E746">
            <v>792030</v>
          </cell>
          <cell r="F746">
            <v>0</v>
          </cell>
          <cell r="G746" t="str">
            <v>Затраты по ШПЗ (неосновные)</v>
          </cell>
          <cell r="H746">
            <v>2030</v>
          </cell>
          <cell r="I746">
            <v>7920</v>
          </cell>
          <cell r="J746">
            <v>1809.12</v>
          </cell>
          <cell r="K746">
            <v>1</v>
          </cell>
          <cell r="L746">
            <v>0</v>
          </cell>
          <cell r="M746">
            <v>0</v>
          </cell>
          <cell r="N746">
            <v>0</v>
          </cell>
          <cell r="R746">
            <v>0</v>
          </cell>
          <cell r="S746">
            <v>0</v>
          </cell>
          <cell r="T746">
            <v>0</v>
          </cell>
          <cell r="U746">
            <v>35</v>
          </cell>
          <cell r="V746">
            <v>0</v>
          </cell>
          <cell r="W746">
            <v>0</v>
          </cell>
          <cell r="AA746">
            <v>0</v>
          </cell>
          <cell r="AB746">
            <v>0</v>
          </cell>
          <cell r="AC746">
            <v>0</v>
          </cell>
          <cell r="AD746">
            <v>35</v>
          </cell>
          <cell r="AE746">
            <v>313000</v>
          </cell>
          <cell r="AF746">
            <v>0</v>
          </cell>
          <cell r="AI746">
            <v>2343</v>
          </cell>
          <cell r="AK746">
            <v>0</v>
          </cell>
          <cell r="AM746">
            <v>780</v>
          </cell>
          <cell r="AN746">
            <v>1</v>
          </cell>
          <cell r="AO746">
            <v>393216</v>
          </cell>
          <cell r="AQ746">
            <v>0</v>
          </cell>
          <cell r="AR746">
            <v>0</v>
          </cell>
          <cell r="AS746" t="str">
            <v>Ы</v>
          </cell>
          <cell r="AT746" t="str">
            <v>Ы</v>
          </cell>
          <cell r="AU746">
            <v>0</v>
          </cell>
          <cell r="AV746">
            <v>0</v>
          </cell>
          <cell r="AW746">
            <v>23</v>
          </cell>
          <cell r="AX746">
            <v>1</v>
          </cell>
          <cell r="AY746">
            <v>0</v>
          </cell>
          <cell r="AZ746">
            <v>0</v>
          </cell>
          <cell r="BA746">
            <v>0</v>
          </cell>
          <cell r="BB746">
            <v>0</v>
          </cell>
          <cell r="BC746">
            <v>38888</v>
          </cell>
        </row>
        <row r="747">
          <cell r="A747">
            <v>2006</v>
          </cell>
          <cell r="B747">
            <v>5</v>
          </cell>
          <cell r="C747">
            <v>629</v>
          </cell>
          <cell r="D747">
            <v>16</v>
          </cell>
          <cell r="E747">
            <v>792030</v>
          </cell>
          <cell r="F747">
            <v>0</v>
          </cell>
          <cell r="G747" t="str">
            <v>Затраты по ШПЗ (неосновные)</v>
          </cell>
          <cell r="H747">
            <v>2030</v>
          </cell>
          <cell r="I747">
            <v>7920</v>
          </cell>
          <cell r="J747">
            <v>3289.31</v>
          </cell>
          <cell r="K747">
            <v>1</v>
          </cell>
          <cell r="L747">
            <v>0</v>
          </cell>
          <cell r="M747">
            <v>0</v>
          </cell>
          <cell r="N747">
            <v>0</v>
          </cell>
          <cell r="R747">
            <v>0</v>
          </cell>
          <cell r="S747">
            <v>0</v>
          </cell>
          <cell r="T747">
            <v>0</v>
          </cell>
          <cell r="U747">
            <v>35</v>
          </cell>
          <cell r="V747">
            <v>0</v>
          </cell>
          <cell r="W747">
            <v>0</v>
          </cell>
          <cell r="AA747">
            <v>0</v>
          </cell>
          <cell r="AB747">
            <v>0</v>
          </cell>
          <cell r="AC747">
            <v>0</v>
          </cell>
          <cell r="AD747">
            <v>35</v>
          </cell>
          <cell r="AE747">
            <v>314000</v>
          </cell>
          <cell r="AF747">
            <v>0</v>
          </cell>
          <cell r="AI747">
            <v>2343</v>
          </cell>
          <cell r="AK747">
            <v>0</v>
          </cell>
          <cell r="AM747">
            <v>781</v>
          </cell>
          <cell r="AN747">
            <v>1</v>
          </cell>
          <cell r="AO747">
            <v>393216</v>
          </cell>
          <cell r="AQ747">
            <v>0</v>
          </cell>
          <cell r="AR747">
            <v>0</v>
          </cell>
          <cell r="AS747" t="str">
            <v>Ы</v>
          </cell>
          <cell r="AT747" t="str">
            <v>Ы</v>
          </cell>
          <cell r="AU747">
            <v>0</v>
          </cell>
          <cell r="AV747">
            <v>0</v>
          </cell>
          <cell r="AW747">
            <v>23</v>
          </cell>
          <cell r="AX747">
            <v>1</v>
          </cell>
          <cell r="AY747">
            <v>0</v>
          </cell>
          <cell r="AZ747">
            <v>0</v>
          </cell>
          <cell r="BA747">
            <v>0</v>
          </cell>
          <cell r="BB747">
            <v>0</v>
          </cell>
          <cell r="BC747">
            <v>38888</v>
          </cell>
        </row>
        <row r="748">
          <cell r="A748">
            <v>2006</v>
          </cell>
          <cell r="B748">
            <v>5</v>
          </cell>
          <cell r="C748">
            <v>630</v>
          </cell>
          <cell r="D748">
            <v>16</v>
          </cell>
          <cell r="E748">
            <v>792030</v>
          </cell>
          <cell r="F748">
            <v>0</v>
          </cell>
          <cell r="G748" t="str">
            <v>Затраты по ШПЗ (неосновные)</v>
          </cell>
          <cell r="H748">
            <v>2030</v>
          </cell>
          <cell r="I748">
            <v>7920</v>
          </cell>
          <cell r="J748">
            <v>661.24</v>
          </cell>
          <cell r="K748">
            <v>1</v>
          </cell>
          <cell r="L748">
            <v>0</v>
          </cell>
          <cell r="M748">
            <v>0</v>
          </cell>
          <cell r="N748">
            <v>0</v>
          </cell>
          <cell r="R748">
            <v>0</v>
          </cell>
          <cell r="S748">
            <v>0</v>
          </cell>
          <cell r="T748">
            <v>0</v>
          </cell>
          <cell r="U748">
            <v>35</v>
          </cell>
          <cell r="V748">
            <v>0</v>
          </cell>
          <cell r="W748">
            <v>0</v>
          </cell>
          <cell r="AA748">
            <v>0</v>
          </cell>
          <cell r="AB748">
            <v>0</v>
          </cell>
          <cell r="AC748">
            <v>0</v>
          </cell>
          <cell r="AD748">
            <v>35</v>
          </cell>
          <cell r="AE748">
            <v>315000</v>
          </cell>
          <cell r="AF748">
            <v>0</v>
          </cell>
          <cell r="AI748">
            <v>2343</v>
          </cell>
          <cell r="AK748">
            <v>0</v>
          </cell>
          <cell r="AM748">
            <v>782</v>
          </cell>
          <cell r="AN748">
            <v>1</v>
          </cell>
          <cell r="AO748">
            <v>393216</v>
          </cell>
          <cell r="AQ748">
            <v>0</v>
          </cell>
          <cell r="AR748">
            <v>0</v>
          </cell>
          <cell r="AS748" t="str">
            <v>Ы</v>
          </cell>
          <cell r="AT748" t="str">
            <v>Ы</v>
          </cell>
          <cell r="AU748">
            <v>0</v>
          </cell>
          <cell r="AV748">
            <v>0</v>
          </cell>
          <cell r="AW748">
            <v>23</v>
          </cell>
          <cell r="AX748">
            <v>1</v>
          </cell>
          <cell r="AY748">
            <v>0</v>
          </cell>
          <cell r="AZ748">
            <v>0</v>
          </cell>
          <cell r="BA748">
            <v>0</v>
          </cell>
          <cell r="BB748">
            <v>0</v>
          </cell>
          <cell r="BC748">
            <v>38888</v>
          </cell>
        </row>
        <row r="749">
          <cell r="A749">
            <v>2006</v>
          </cell>
          <cell r="B749">
            <v>5</v>
          </cell>
          <cell r="C749">
            <v>631</v>
          </cell>
          <cell r="D749">
            <v>16</v>
          </cell>
          <cell r="E749">
            <v>792030</v>
          </cell>
          <cell r="F749">
            <v>0</v>
          </cell>
          <cell r="G749" t="str">
            <v>Затраты по ШПЗ (неосновные)</v>
          </cell>
          <cell r="H749">
            <v>2030</v>
          </cell>
          <cell r="I749">
            <v>7920</v>
          </cell>
          <cell r="J749">
            <v>1060.8599999999999</v>
          </cell>
          <cell r="K749">
            <v>1</v>
          </cell>
          <cell r="L749">
            <v>0</v>
          </cell>
          <cell r="M749">
            <v>0</v>
          </cell>
          <cell r="N749">
            <v>0</v>
          </cell>
          <cell r="R749">
            <v>0</v>
          </cell>
          <cell r="S749">
            <v>0</v>
          </cell>
          <cell r="T749">
            <v>0</v>
          </cell>
          <cell r="U749">
            <v>35</v>
          </cell>
          <cell r="V749">
            <v>0</v>
          </cell>
          <cell r="W749">
            <v>0</v>
          </cell>
          <cell r="AA749">
            <v>0</v>
          </cell>
          <cell r="AB749">
            <v>0</v>
          </cell>
          <cell r="AC749">
            <v>0</v>
          </cell>
          <cell r="AD749">
            <v>35</v>
          </cell>
          <cell r="AE749">
            <v>410000</v>
          </cell>
          <cell r="AF749">
            <v>0</v>
          </cell>
          <cell r="AI749">
            <v>2343</v>
          </cell>
          <cell r="AK749">
            <v>0</v>
          </cell>
          <cell r="AM749">
            <v>783</v>
          </cell>
          <cell r="AN749">
            <v>1</v>
          </cell>
          <cell r="AO749">
            <v>393216</v>
          </cell>
          <cell r="AQ749">
            <v>0</v>
          </cell>
          <cell r="AR749">
            <v>0</v>
          </cell>
          <cell r="AS749" t="str">
            <v>Ы</v>
          </cell>
          <cell r="AT749" t="str">
            <v>Ы</v>
          </cell>
          <cell r="AU749">
            <v>0</v>
          </cell>
          <cell r="AV749">
            <v>0</v>
          </cell>
          <cell r="AW749">
            <v>23</v>
          </cell>
          <cell r="AX749">
            <v>1</v>
          </cell>
          <cell r="AY749">
            <v>0</v>
          </cell>
          <cell r="AZ749">
            <v>0</v>
          </cell>
          <cell r="BA749">
            <v>0</v>
          </cell>
          <cell r="BB749">
            <v>0</v>
          </cell>
          <cell r="BC749">
            <v>38888</v>
          </cell>
        </row>
        <row r="750">
          <cell r="A750">
            <v>2006</v>
          </cell>
          <cell r="B750">
            <v>5</v>
          </cell>
          <cell r="C750">
            <v>632</v>
          </cell>
          <cell r="D750">
            <v>16</v>
          </cell>
          <cell r="E750">
            <v>792030</v>
          </cell>
          <cell r="F750">
            <v>0</v>
          </cell>
          <cell r="G750" t="str">
            <v>Затраты по ШПЗ (неосновные)</v>
          </cell>
          <cell r="H750">
            <v>2030</v>
          </cell>
          <cell r="I750">
            <v>7920</v>
          </cell>
          <cell r="J750">
            <v>7494.01</v>
          </cell>
          <cell r="K750">
            <v>1</v>
          </cell>
          <cell r="L750">
            <v>0</v>
          </cell>
          <cell r="M750">
            <v>0</v>
          </cell>
          <cell r="N750">
            <v>0</v>
          </cell>
          <cell r="R750">
            <v>0</v>
          </cell>
          <cell r="S750">
            <v>0</v>
          </cell>
          <cell r="T750">
            <v>0</v>
          </cell>
          <cell r="U750">
            <v>35</v>
          </cell>
          <cell r="V750">
            <v>0</v>
          </cell>
          <cell r="W750">
            <v>0</v>
          </cell>
          <cell r="AA750">
            <v>0</v>
          </cell>
          <cell r="AB750">
            <v>0</v>
          </cell>
          <cell r="AC750">
            <v>0</v>
          </cell>
          <cell r="AD750">
            <v>35</v>
          </cell>
          <cell r="AE750">
            <v>420000</v>
          </cell>
          <cell r="AF750">
            <v>0</v>
          </cell>
          <cell r="AI750">
            <v>2343</v>
          </cell>
          <cell r="AK750">
            <v>0</v>
          </cell>
          <cell r="AM750">
            <v>784</v>
          </cell>
          <cell r="AN750">
            <v>1</v>
          </cell>
          <cell r="AO750">
            <v>393216</v>
          </cell>
          <cell r="AQ750">
            <v>0</v>
          </cell>
          <cell r="AR750">
            <v>0</v>
          </cell>
          <cell r="AS750" t="str">
            <v>Ы</v>
          </cell>
          <cell r="AT750" t="str">
            <v>Ы</v>
          </cell>
          <cell r="AU750">
            <v>0</v>
          </cell>
          <cell r="AV750">
            <v>0</v>
          </cell>
          <cell r="AW750">
            <v>23</v>
          </cell>
          <cell r="AX750">
            <v>1</v>
          </cell>
          <cell r="AY750">
            <v>0</v>
          </cell>
          <cell r="AZ750">
            <v>0</v>
          </cell>
          <cell r="BA750">
            <v>0</v>
          </cell>
          <cell r="BB750">
            <v>0</v>
          </cell>
          <cell r="BC750">
            <v>38888</v>
          </cell>
        </row>
        <row r="751">
          <cell r="A751">
            <v>2006</v>
          </cell>
          <cell r="B751">
            <v>5</v>
          </cell>
          <cell r="C751">
            <v>633</v>
          </cell>
          <cell r="D751">
            <v>16</v>
          </cell>
          <cell r="E751">
            <v>792030</v>
          </cell>
          <cell r="F751">
            <v>0</v>
          </cell>
          <cell r="G751" t="str">
            <v>Затраты по ШПЗ (неосновные)</v>
          </cell>
          <cell r="H751">
            <v>2030</v>
          </cell>
          <cell r="I751">
            <v>7920</v>
          </cell>
          <cell r="J751">
            <v>172.47</v>
          </cell>
          <cell r="K751">
            <v>1</v>
          </cell>
          <cell r="L751">
            <v>0</v>
          </cell>
          <cell r="M751">
            <v>0</v>
          </cell>
          <cell r="N751">
            <v>0</v>
          </cell>
          <cell r="R751">
            <v>0</v>
          </cell>
          <cell r="S751">
            <v>0</v>
          </cell>
          <cell r="T751">
            <v>0</v>
          </cell>
          <cell r="U751">
            <v>35</v>
          </cell>
          <cell r="V751">
            <v>0</v>
          </cell>
          <cell r="W751">
            <v>0</v>
          </cell>
          <cell r="AA751">
            <v>0</v>
          </cell>
          <cell r="AB751">
            <v>0</v>
          </cell>
          <cell r="AC751">
            <v>0</v>
          </cell>
          <cell r="AD751">
            <v>35</v>
          </cell>
          <cell r="AE751">
            <v>430000</v>
          </cell>
          <cell r="AF751">
            <v>0</v>
          </cell>
          <cell r="AI751">
            <v>2343</v>
          </cell>
          <cell r="AK751">
            <v>0</v>
          </cell>
          <cell r="AM751">
            <v>785</v>
          </cell>
          <cell r="AN751">
            <v>1</v>
          </cell>
          <cell r="AO751">
            <v>393216</v>
          </cell>
          <cell r="AQ751">
            <v>0</v>
          </cell>
          <cell r="AR751">
            <v>0</v>
          </cell>
          <cell r="AS751" t="str">
            <v>Ы</v>
          </cell>
          <cell r="AT751" t="str">
            <v>Ы</v>
          </cell>
          <cell r="AU751">
            <v>0</v>
          </cell>
          <cell r="AV751">
            <v>0</v>
          </cell>
          <cell r="AW751">
            <v>23</v>
          </cell>
          <cell r="AX751">
            <v>1</v>
          </cell>
          <cell r="AY751">
            <v>0</v>
          </cell>
          <cell r="AZ751">
            <v>0</v>
          </cell>
          <cell r="BA751">
            <v>0</v>
          </cell>
          <cell r="BB751">
            <v>0</v>
          </cell>
          <cell r="BC751">
            <v>38888</v>
          </cell>
        </row>
        <row r="752">
          <cell r="A752">
            <v>2006</v>
          </cell>
          <cell r="B752">
            <v>5</v>
          </cell>
          <cell r="C752">
            <v>634</v>
          </cell>
          <cell r="D752">
            <v>16</v>
          </cell>
          <cell r="E752">
            <v>792030</v>
          </cell>
          <cell r="F752">
            <v>0</v>
          </cell>
          <cell r="G752" t="str">
            <v>Затраты по ШПЗ (неосновные)</v>
          </cell>
          <cell r="H752">
            <v>2030</v>
          </cell>
          <cell r="I752">
            <v>7920</v>
          </cell>
          <cell r="J752">
            <v>1198.6099999999999</v>
          </cell>
          <cell r="K752">
            <v>1</v>
          </cell>
          <cell r="L752">
            <v>0</v>
          </cell>
          <cell r="M752">
            <v>0</v>
          </cell>
          <cell r="N752">
            <v>0</v>
          </cell>
          <cell r="R752">
            <v>0</v>
          </cell>
          <cell r="S752">
            <v>0</v>
          </cell>
          <cell r="T752">
            <v>0</v>
          </cell>
          <cell r="U752">
            <v>35</v>
          </cell>
          <cell r="V752">
            <v>0</v>
          </cell>
          <cell r="W752">
            <v>0</v>
          </cell>
          <cell r="AA752">
            <v>0</v>
          </cell>
          <cell r="AB752">
            <v>0</v>
          </cell>
          <cell r="AC752">
            <v>0</v>
          </cell>
          <cell r="AD752">
            <v>35</v>
          </cell>
          <cell r="AE752">
            <v>430110</v>
          </cell>
          <cell r="AF752">
            <v>0</v>
          </cell>
          <cell r="AI752">
            <v>2343</v>
          </cell>
          <cell r="AK752">
            <v>0</v>
          </cell>
          <cell r="AM752">
            <v>786</v>
          </cell>
          <cell r="AN752">
            <v>1</v>
          </cell>
          <cell r="AO752">
            <v>393216</v>
          </cell>
          <cell r="AQ752">
            <v>0</v>
          </cell>
          <cell r="AR752">
            <v>0</v>
          </cell>
          <cell r="AS752" t="str">
            <v>Ы</v>
          </cell>
          <cell r="AT752" t="str">
            <v>Ы</v>
          </cell>
          <cell r="AU752">
            <v>0</v>
          </cell>
          <cell r="AV752">
            <v>0</v>
          </cell>
          <cell r="AW752">
            <v>23</v>
          </cell>
          <cell r="AX752">
            <v>1</v>
          </cell>
          <cell r="AY752">
            <v>0</v>
          </cell>
          <cell r="AZ752">
            <v>0</v>
          </cell>
          <cell r="BA752">
            <v>0</v>
          </cell>
          <cell r="BB752">
            <v>0</v>
          </cell>
          <cell r="BC752">
            <v>38888</v>
          </cell>
        </row>
        <row r="753">
          <cell r="A753">
            <v>2006</v>
          </cell>
          <cell r="B753">
            <v>5</v>
          </cell>
          <cell r="C753">
            <v>635</v>
          </cell>
          <cell r="D753">
            <v>16</v>
          </cell>
          <cell r="E753">
            <v>792030</v>
          </cell>
          <cell r="F753">
            <v>0</v>
          </cell>
          <cell r="G753" t="str">
            <v>Затраты по ШПЗ (неосновные)</v>
          </cell>
          <cell r="H753">
            <v>2030</v>
          </cell>
          <cell r="I753">
            <v>7920</v>
          </cell>
          <cell r="J753">
            <v>416.2</v>
          </cell>
          <cell r="K753">
            <v>1</v>
          </cell>
          <cell r="L753">
            <v>0</v>
          </cell>
          <cell r="M753">
            <v>0</v>
          </cell>
          <cell r="N753">
            <v>0</v>
          </cell>
          <cell r="R753">
            <v>0</v>
          </cell>
          <cell r="S753">
            <v>0</v>
          </cell>
          <cell r="T753">
            <v>0</v>
          </cell>
          <cell r="U753">
            <v>35</v>
          </cell>
          <cell r="V753">
            <v>0</v>
          </cell>
          <cell r="W753">
            <v>0</v>
          </cell>
          <cell r="AA753">
            <v>0</v>
          </cell>
          <cell r="AB753">
            <v>0</v>
          </cell>
          <cell r="AC753">
            <v>0</v>
          </cell>
          <cell r="AD753">
            <v>35</v>
          </cell>
          <cell r="AE753">
            <v>430120</v>
          </cell>
          <cell r="AF753">
            <v>0</v>
          </cell>
          <cell r="AI753">
            <v>2343</v>
          </cell>
          <cell r="AK753">
            <v>0</v>
          </cell>
          <cell r="AM753">
            <v>787</v>
          </cell>
          <cell r="AN753">
            <v>1</v>
          </cell>
          <cell r="AO753">
            <v>393216</v>
          </cell>
          <cell r="AQ753">
            <v>0</v>
          </cell>
          <cell r="AR753">
            <v>0</v>
          </cell>
          <cell r="AS753" t="str">
            <v>Ы</v>
          </cell>
          <cell r="AT753" t="str">
            <v>Ы</v>
          </cell>
          <cell r="AU753">
            <v>0</v>
          </cell>
          <cell r="AV753">
            <v>0</v>
          </cell>
          <cell r="AW753">
            <v>23</v>
          </cell>
          <cell r="AX753">
            <v>1</v>
          </cell>
          <cell r="AY753">
            <v>0</v>
          </cell>
          <cell r="AZ753">
            <v>0</v>
          </cell>
          <cell r="BA753">
            <v>0</v>
          </cell>
          <cell r="BB753">
            <v>0</v>
          </cell>
          <cell r="BC753">
            <v>38888</v>
          </cell>
        </row>
        <row r="754">
          <cell r="A754">
            <v>2006</v>
          </cell>
          <cell r="B754">
            <v>5</v>
          </cell>
          <cell r="C754">
            <v>636</v>
          </cell>
          <cell r="D754">
            <v>16</v>
          </cell>
          <cell r="E754">
            <v>792030</v>
          </cell>
          <cell r="F754">
            <v>0</v>
          </cell>
          <cell r="G754" t="str">
            <v>Затраты по ШПЗ (неосновные)</v>
          </cell>
          <cell r="H754">
            <v>2030</v>
          </cell>
          <cell r="I754">
            <v>7920</v>
          </cell>
          <cell r="J754">
            <v>1860.28</v>
          </cell>
          <cell r="K754">
            <v>1</v>
          </cell>
          <cell r="L754">
            <v>0</v>
          </cell>
          <cell r="M754">
            <v>0</v>
          </cell>
          <cell r="N754">
            <v>0</v>
          </cell>
          <cell r="R754">
            <v>0</v>
          </cell>
          <cell r="S754">
            <v>0</v>
          </cell>
          <cell r="T754">
            <v>0</v>
          </cell>
          <cell r="U754">
            <v>35</v>
          </cell>
          <cell r="V754">
            <v>0</v>
          </cell>
          <cell r="W754">
            <v>0</v>
          </cell>
          <cell r="AA754">
            <v>0</v>
          </cell>
          <cell r="AB754">
            <v>0</v>
          </cell>
          <cell r="AC754">
            <v>0</v>
          </cell>
          <cell r="AD754">
            <v>35</v>
          </cell>
          <cell r="AE754">
            <v>430130</v>
          </cell>
          <cell r="AF754">
            <v>0</v>
          </cell>
          <cell r="AI754">
            <v>2343</v>
          </cell>
          <cell r="AK754">
            <v>0</v>
          </cell>
          <cell r="AM754">
            <v>788</v>
          </cell>
          <cell r="AN754">
            <v>1</v>
          </cell>
          <cell r="AO754">
            <v>393216</v>
          </cell>
          <cell r="AQ754">
            <v>0</v>
          </cell>
          <cell r="AR754">
            <v>0</v>
          </cell>
          <cell r="AS754" t="str">
            <v>Ы</v>
          </cell>
          <cell r="AT754" t="str">
            <v>Ы</v>
          </cell>
          <cell r="AU754">
            <v>0</v>
          </cell>
          <cell r="AV754">
            <v>0</v>
          </cell>
          <cell r="AW754">
            <v>23</v>
          </cell>
          <cell r="AX754">
            <v>1</v>
          </cell>
          <cell r="AY754">
            <v>0</v>
          </cell>
          <cell r="AZ754">
            <v>0</v>
          </cell>
          <cell r="BA754">
            <v>0</v>
          </cell>
          <cell r="BB754">
            <v>0</v>
          </cell>
          <cell r="BC754">
            <v>38888</v>
          </cell>
        </row>
        <row r="755">
          <cell r="A755">
            <v>2006</v>
          </cell>
          <cell r="B755">
            <v>5</v>
          </cell>
          <cell r="C755">
            <v>637</v>
          </cell>
          <cell r="D755">
            <v>16</v>
          </cell>
          <cell r="E755">
            <v>792030</v>
          </cell>
          <cell r="F755">
            <v>0</v>
          </cell>
          <cell r="G755" t="str">
            <v>Затраты по ШПЗ (неосновные)</v>
          </cell>
          <cell r="H755">
            <v>2030</v>
          </cell>
          <cell r="I755">
            <v>7920</v>
          </cell>
          <cell r="J755">
            <v>1655.23</v>
          </cell>
          <cell r="K755">
            <v>1</v>
          </cell>
          <cell r="L755">
            <v>0</v>
          </cell>
          <cell r="M755">
            <v>0</v>
          </cell>
          <cell r="N755">
            <v>0</v>
          </cell>
          <cell r="R755">
            <v>0</v>
          </cell>
          <cell r="S755">
            <v>0</v>
          </cell>
          <cell r="T755">
            <v>0</v>
          </cell>
          <cell r="U755">
            <v>35</v>
          </cell>
          <cell r="V755">
            <v>0</v>
          </cell>
          <cell r="W755">
            <v>0</v>
          </cell>
          <cell r="AA755">
            <v>0</v>
          </cell>
          <cell r="AB755">
            <v>0</v>
          </cell>
          <cell r="AC755">
            <v>0</v>
          </cell>
          <cell r="AD755">
            <v>35</v>
          </cell>
          <cell r="AE755">
            <v>430140</v>
          </cell>
          <cell r="AF755">
            <v>0</v>
          </cell>
          <cell r="AI755">
            <v>2343</v>
          </cell>
          <cell r="AK755">
            <v>0</v>
          </cell>
          <cell r="AM755">
            <v>789</v>
          </cell>
          <cell r="AN755">
            <v>1</v>
          </cell>
          <cell r="AO755">
            <v>393216</v>
          </cell>
          <cell r="AQ755">
            <v>0</v>
          </cell>
          <cell r="AR755">
            <v>0</v>
          </cell>
          <cell r="AS755" t="str">
            <v>Ы</v>
          </cell>
          <cell r="AT755" t="str">
            <v>Ы</v>
          </cell>
          <cell r="AU755">
            <v>0</v>
          </cell>
          <cell r="AV755">
            <v>0</v>
          </cell>
          <cell r="AW755">
            <v>23</v>
          </cell>
          <cell r="AX755">
            <v>1</v>
          </cell>
          <cell r="AY755">
            <v>0</v>
          </cell>
          <cell r="AZ755">
            <v>0</v>
          </cell>
          <cell r="BA755">
            <v>0</v>
          </cell>
          <cell r="BB755">
            <v>0</v>
          </cell>
          <cell r="BC755">
            <v>38888</v>
          </cell>
        </row>
        <row r="756">
          <cell r="A756">
            <v>2006</v>
          </cell>
          <cell r="B756">
            <v>5</v>
          </cell>
          <cell r="C756">
            <v>638</v>
          </cell>
          <cell r="D756">
            <v>16</v>
          </cell>
          <cell r="E756">
            <v>792030</v>
          </cell>
          <cell r="F756">
            <v>0</v>
          </cell>
          <cell r="G756" t="str">
            <v>Затраты по ШПЗ (неосновные)</v>
          </cell>
          <cell r="H756">
            <v>2030</v>
          </cell>
          <cell r="I756">
            <v>7920</v>
          </cell>
          <cell r="J756">
            <v>5.24</v>
          </cell>
          <cell r="K756">
            <v>1</v>
          </cell>
          <cell r="L756">
            <v>0</v>
          </cell>
          <cell r="M756">
            <v>0</v>
          </cell>
          <cell r="N756">
            <v>0</v>
          </cell>
          <cell r="R756">
            <v>0</v>
          </cell>
          <cell r="S756">
            <v>0</v>
          </cell>
          <cell r="T756">
            <v>0</v>
          </cell>
          <cell r="U756">
            <v>35</v>
          </cell>
          <cell r="V756">
            <v>0</v>
          </cell>
          <cell r="W756">
            <v>0</v>
          </cell>
          <cell r="AA756">
            <v>0</v>
          </cell>
          <cell r="AB756">
            <v>0</v>
          </cell>
          <cell r="AC756">
            <v>0</v>
          </cell>
          <cell r="AD756">
            <v>35</v>
          </cell>
          <cell r="AE756">
            <v>430230</v>
          </cell>
          <cell r="AF756">
            <v>0</v>
          </cell>
          <cell r="AI756">
            <v>2343</v>
          </cell>
          <cell r="AK756">
            <v>0</v>
          </cell>
          <cell r="AM756">
            <v>790</v>
          </cell>
          <cell r="AN756">
            <v>1</v>
          </cell>
          <cell r="AO756">
            <v>393216</v>
          </cell>
          <cell r="AQ756">
            <v>0</v>
          </cell>
          <cell r="AR756">
            <v>0</v>
          </cell>
          <cell r="AS756" t="str">
            <v>Ы</v>
          </cell>
          <cell r="AT756" t="str">
            <v>Ы</v>
          </cell>
          <cell r="AU756">
            <v>0</v>
          </cell>
          <cell r="AV756">
            <v>0</v>
          </cell>
          <cell r="AW756">
            <v>23</v>
          </cell>
          <cell r="AX756">
            <v>1</v>
          </cell>
          <cell r="AY756">
            <v>0</v>
          </cell>
          <cell r="AZ756">
            <v>0</v>
          </cell>
          <cell r="BA756">
            <v>0</v>
          </cell>
          <cell r="BB756">
            <v>0</v>
          </cell>
          <cell r="BC756">
            <v>38888</v>
          </cell>
        </row>
        <row r="757">
          <cell r="A757">
            <v>2006</v>
          </cell>
          <cell r="B757">
            <v>5</v>
          </cell>
          <cell r="C757">
            <v>639</v>
          </cell>
          <cell r="D757">
            <v>16</v>
          </cell>
          <cell r="E757">
            <v>792030</v>
          </cell>
          <cell r="F757">
            <v>0</v>
          </cell>
          <cell r="G757" t="str">
            <v>Затраты по ШПЗ (неосновные)</v>
          </cell>
          <cell r="H757">
            <v>2030</v>
          </cell>
          <cell r="I757">
            <v>7920</v>
          </cell>
          <cell r="J757">
            <v>115.56</v>
          </cell>
          <cell r="K757">
            <v>1</v>
          </cell>
          <cell r="L757">
            <v>0</v>
          </cell>
          <cell r="M757">
            <v>0</v>
          </cell>
          <cell r="N757">
            <v>0</v>
          </cell>
          <cell r="R757">
            <v>0</v>
          </cell>
          <cell r="S757">
            <v>0</v>
          </cell>
          <cell r="T757">
            <v>0</v>
          </cell>
          <cell r="U757">
            <v>35</v>
          </cell>
          <cell r="V757">
            <v>0</v>
          </cell>
          <cell r="W757">
            <v>0</v>
          </cell>
          <cell r="AA757">
            <v>0</v>
          </cell>
          <cell r="AB757">
            <v>0</v>
          </cell>
          <cell r="AC757">
            <v>0</v>
          </cell>
          <cell r="AD757">
            <v>35</v>
          </cell>
          <cell r="AE757">
            <v>430240</v>
          </cell>
          <cell r="AF757">
            <v>0</v>
          </cell>
          <cell r="AI757">
            <v>2343</v>
          </cell>
          <cell r="AK757">
            <v>0</v>
          </cell>
          <cell r="AM757">
            <v>791</v>
          </cell>
          <cell r="AN757">
            <v>1</v>
          </cell>
          <cell r="AO757">
            <v>393216</v>
          </cell>
          <cell r="AQ757">
            <v>0</v>
          </cell>
          <cell r="AR757">
            <v>0</v>
          </cell>
          <cell r="AS757" t="str">
            <v>Ы</v>
          </cell>
          <cell r="AT757" t="str">
            <v>Ы</v>
          </cell>
          <cell r="AU757">
            <v>0</v>
          </cell>
          <cell r="AV757">
            <v>0</v>
          </cell>
          <cell r="AW757">
            <v>23</v>
          </cell>
          <cell r="AX757">
            <v>1</v>
          </cell>
          <cell r="AY757">
            <v>0</v>
          </cell>
          <cell r="AZ757">
            <v>0</v>
          </cell>
          <cell r="BA757">
            <v>0</v>
          </cell>
          <cell r="BB757">
            <v>0</v>
          </cell>
          <cell r="BC757">
            <v>38888</v>
          </cell>
        </row>
        <row r="758">
          <cell r="A758">
            <v>2006</v>
          </cell>
          <cell r="B758">
            <v>5</v>
          </cell>
          <cell r="C758">
            <v>640</v>
          </cell>
          <cell r="D758">
            <v>16</v>
          </cell>
          <cell r="E758">
            <v>792030</v>
          </cell>
          <cell r="F758">
            <v>0</v>
          </cell>
          <cell r="G758" t="str">
            <v>Затраты по ШПЗ (неосновные)</v>
          </cell>
          <cell r="H758">
            <v>2030</v>
          </cell>
          <cell r="I758">
            <v>7920</v>
          </cell>
          <cell r="J758">
            <v>1434.94</v>
          </cell>
          <cell r="K758">
            <v>1</v>
          </cell>
          <cell r="L758">
            <v>0</v>
          </cell>
          <cell r="M758">
            <v>0</v>
          </cell>
          <cell r="N758">
            <v>0</v>
          </cell>
          <cell r="R758">
            <v>0</v>
          </cell>
          <cell r="S758">
            <v>0</v>
          </cell>
          <cell r="T758">
            <v>0</v>
          </cell>
          <cell r="U758">
            <v>35</v>
          </cell>
          <cell r="V758">
            <v>0</v>
          </cell>
          <cell r="W758">
            <v>0</v>
          </cell>
          <cell r="AA758">
            <v>0</v>
          </cell>
          <cell r="AB758">
            <v>0</v>
          </cell>
          <cell r="AC758">
            <v>0</v>
          </cell>
          <cell r="AD758">
            <v>35</v>
          </cell>
          <cell r="AE758">
            <v>450000</v>
          </cell>
          <cell r="AF758">
            <v>0</v>
          </cell>
          <cell r="AI758">
            <v>2343</v>
          </cell>
          <cell r="AK758">
            <v>0</v>
          </cell>
          <cell r="AM758">
            <v>792</v>
          </cell>
          <cell r="AN758">
            <v>1</v>
          </cell>
          <cell r="AO758">
            <v>393216</v>
          </cell>
          <cell r="AQ758">
            <v>0</v>
          </cell>
          <cell r="AR758">
            <v>0</v>
          </cell>
          <cell r="AS758" t="str">
            <v>Ы</v>
          </cell>
          <cell r="AT758" t="str">
            <v>Ы</v>
          </cell>
          <cell r="AU758">
            <v>0</v>
          </cell>
          <cell r="AV758">
            <v>0</v>
          </cell>
          <cell r="AW758">
            <v>23</v>
          </cell>
          <cell r="AX758">
            <v>1</v>
          </cell>
          <cell r="AY758">
            <v>0</v>
          </cell>
          <cell r="AZ758">
            <v>0</v>
          </cell>
          <cell r="BA758">
            <v>0</v>
          </cell>
          <cell r="BB758">
            <v>0</v>
          </cell>
          <cell r="BC758">
            <v>38888</v>
          </cell>
        </row>
        <row r="759">
          <cell r="A759">
            <v>2006</v>
          </cell>
          <cell r="B759">
            <v>5</v>
          </cell>
          <cell r="C759">
            <v>641</v>
          </cell>
          <cell r="D759">
            <v>16</v>
          </cell>
          <cell r="E759">
            <v>792030</v>
          </cell>
          <cell r="F759">
            <v>0</v>
          </cell>
          <cell r="G759" t="str">
            <v>Затраты по ШПЗ (неосновные)</v>
          </cell>
          <cell r="H759">
            <v>2030</v>
          </cell>
          <cell r="I759">
            <v>7920</v>
          </cell>
          <cell r="J759">
            <v>145.84</v>
          </cell>
          <cell r="K759">
            <v>1</v>
          </cell>
          <cell r="L759">
            <v>0</v>
          </cell>
          <cell r="M759">
            <v>0</v>
          </cell>
          <cell r="N759">
            <v>0</v>
          </cell>
          <cell r="R759">
            <v>0</v>
          </cell>
          <cell r="S759">
            <v>0</v>
          </cell>
          <cell r="T759">
            <v>0</v>
          </cell>
          <cell r="U759">
            <v>35</v>
          </cell>
          <cell r="V759">
            <v>0</v>
          </cell>
          <cell r="W759">
            <v>0</v>
          </cell>
          <cell r="AA759">
            <v>0</v>
          </cell>
          <cell r="AB759">
            <v>0</v>
          </cell>
          <cell r="AC759">
            <v>0</v>
          </cell>
          <cell r="AD759">
            <v>35</v>
          </cell>
          <cell r="AE759">
            <v>460000</v>
          </cell>
          <cell r="AF759">
            <v>0</v>
          </cell>
          <cell r="AI759">
            <v>2343</v>
          </cell>
          <cell r="AK759">
            <v>0</v>
          </cell>
          <cell r="AM759">
            <v>793</v>
          </cell>
          <cell r="AN759">
            <v>1</v>
          </cell>
          <cell r="AO759">
            <v>393216</v>
          </cell>
          <cell r="AQ759">
            <v>0</v>
          </cell>
          <cell r="AR759">
            <v>0</v>
          </cell>
          <cell r="AS759" t="str">
            <v>Ы</v>
          </cell>
          <cell r="AT759" t="str">
            <v>Ы</v>
          </cell>
          <cell r="AU759">
            <v>0</v>
          </cell>
          <cell r="AV759">
            <v>0</v>
          </cell>
          <cell r="AW759">
            <v>23</v>
          </cell>
          <cell r="AX759">
            <v>1</v>
          </cell>
          <cell r="AY759">
            <v>0</v>
          </cell>
          <cell r="AZ759">
            <v>0</v>
          </cell>
          <cell r="BA759">
            <v>0</v>
          </cell>
          <cell r="BB759">
            <v>0</v>
          </cell>
          <cell r="BC759">
            <v>38888</v>
          </cell>
        </row>
        <row r="760">
          <cell r="A760">
            <v>2006</v>
          </cell>
          <cell r="B760">
            <v>5</v>
          </cell>
          <cell r="C760">
            <v>642</v>
          </cell>
          <cell r="D760">
            <v>16</v>
          </cell>
          <cell r="E760">
            <v>792030</v>
          </cell>
          <cell r="F760">
            <v>0</v>
          </cell>
          <cell r="G760" t="str">
            <v>Затраты по ШПЗ (неосновные)</v>
          </cell>
          <cell r="H760">
            <v>2030</v>
          </cell>
          <cell r="I760">
            <v>7920</v>
          </cell>
          <cell r="J760">
            <v>60.85</v>
          </cell>
          <cell r="K760">
            <v>1</v>
          </cell>
          <cell r="L760">
            <v>0</v>
          </cell>
          <cell r="M760">
            <v>0</v>
          </cell>
          <cell r="N760">
            <v>0</v>
          </cell>
          <cell r="R760">
            <v>0</v>
          </cell>
          <cell r="S760">
            <v>0</v>
          </cell>
          <cell r="T760">
            <v>0</v>
          </cell>
          <cell r="U760">
            <v>35</v>
          </cell>
          <cell r="V760">
            <v>0</v>
          </cell>
          <cell r="W760">
            <v>0</v>
          </cell>
          <cell r="AA760">
            <v>0</v>
          </cell>
          <cell r="AB760">
            <v>0</v>
          </cell>
          <cell r="AC760">
            <v>0</v>
          </cell>
          <cell r="AD760">
            <v>35</v>
          </cell>
          <cell r="AE760">
            <v>465000</v>
          </cell>
          <cell r="AF760">
            <v>0</v>
          </cell>
          <cell r="AI760">
            <v>2343</v>
          </cell>
          <cell r="AK760">
            <v>0</v>
          </cell>
          <cell r="AM760">
            <v>794</v>
          </cell>
          <cell r="AN760">
            <v>1</v>
          </cell>
          <cell r="AO760">
            <v>393216</v>
          </cell>
          <cell r="AQ760">
            <v>0</v>
          </cell>
          <cell r="AR760">
            <v>0</v>
          </cell>
          <cell r="AS760" t="str">
            <v>Ы</v>
          </cell>
          <cell r="AT760" t="str">
            <v>Ы</v>
          </cell>
          <cell r="AU760">
            <v>0</v>
          </cell>
          <cell r="AV760">
            <v>0</v>
          </cell>
          <cell r="AW760">
            <v>23</v>
          </cell>
          <cell r="AX760">
            <v>1</v>
          </cell>
          <cell r="AY760">
            <v>0</v>
          </cell>
          <cell r="AZ760">
            <v>0</v>
          </cell>
          <cell r="BA760">
            <v>0</v>
          </cell>
          <cell r="BB760">
            <v>0</v>
          </cell>
          <cell r="BC760">
            <v>38888</v>
          </cell>
        </row>
        <row r="761">
          <cell r="A761">
            <v>2006</v>
          </cell>
          <cell r="B761">
            <v>5</v>
          </cell>
          <cell r="C761">
            <v>643</v>
          </cell>
          <cell r="D761">
            <v>16</v>
          </cell>
          <cell r="E761">
            <v>792030</v>
          </cell>
          <cell r="F761">
            <v>0</v>
          </cell>
          <cell r="G761" t="str">
            <v>Затраты по ШПЗ (неосновные)</v>
          </cell>
          <cell r="H761">
            <v>2030</v>
          </cell>
          <cell r="I761">
            <v>7920</v>
          </cell>
          <cell r="J761">
            <v>0.37</v>
          </cell>
          <cell r="K761">
            <v>1</v>
          </cell>
          <cell r="L761">
            <v>0</v>
          </cell>
          <cell r="M761">
            <v>0</v>
          </cell>
          <cell r="N761">
            <v>0</v>
          </cell>
          <cell r="R761">
            <v>0</v>
          </cell>
          <cell r="S761">
            <v>0</v>
          </cell>
          <cell r="T761">
            <v>0</v>
          </cell>
          <cell r="U761">
            <v>35</v>
          </cell>
          <cell r="V761">
            <v>0</v>
          </cell>
          <cell r="W761">
            <v>0</v>
          </cell>
          <cell r="AA761">
            <v>0</v>
          </cell>
          <cell r="AB761">
            <v>0</v>
          </cell>
          <cell r="AC761">
            <v>0</v>
          </cell>
          <cell r="AD761">
            <v>35</v>
          </cell>
          <cell r="AE761">
            <v>501105</v>
          </cell>
          <cell r="AF761">
            <v>0</v>
          </cell>
          <cell r="AI761">
            <v>2343</v>
          </cell>
          <cell r="AK761">
            <v>0</v>
          </cell>
          <cell r="AM761">
            <v>795</v>
          </cell>
          <cell r="AN761">
            <v>1</v>
          </cell>
          <cell r="AO761">
            <v>393216</v>
          </cell>
          <cell r="AQ761">
            <v>0</v>
          </cell>
          <cell r="AR761">
            <v>0</v>
          </cell>
          <cell r="AS761" t="str">
            <v>Ы</v>
          </cell>
          <cell r="AT761" t="str">
            <v>Ы</v>
          </cell>
          <cell r="AU761">
            <v>0</v>
          </cell>
          <cell r="AV761">
            <v>0</v>
          </cell>
          <cell r="AW761">
            <v>23</v>
          </cell>
          <cell r="AX761">
            <v>1</v>
          </cell>
          <cell r="AY761">
            <v>0</v>
          </cell>
          <cell r="AZ761">
            <v>0</v>
          </cell>
          <cell r="BA761">
            <v>0</v>
          </cell>
          <cell r="BB761">
            <v>0</v>
          </cell>
          <cell r="BC761">
            <v>38888</v>
          </cell>
        </row>
        <row r="762">
          <cell r="A762">
            <v>2006</v>
          </cell>
          <cell r="B762">
            <v>5</v>
          </cell>
          <cell r="C762">
            <v>644</v>
          </cell>
          <cell r="D762">
            <v>16</v>
          </cell>
          <cell r="E762">
            <v>792030</v>
          </cell>
          <cell r="F762">
            <v>0</v>
          </cell>
          <cell r="G762" t="str">
            <v>Затраты по ШПЗ (неосновные)</v>
          </cell>
          <cell r="H762">
            <v>2030</v>
          </cell>
          <cell r="I762">
            <v>7920</v>
          </cell>
          <cell r="J762">
            <v>2905.81</v>
          </cell>
          <cell r="K762">
            <v>1</v>
          </cell>
          <cell r="L762">
            <v>0</v>
          </cell>
          <cell r="M762">
            <v>0</v>
          </cell>
          <cell r="N762">
            <v>0</v>
          </cell>
          <cell r="R762">
            <v>0</v>
          </cell>
          <cell r="S762">
            <v>0</v>
          </cell>
          <cell r="T762">
            <v>0</v>
          </cell>
          <cell r="U762">
            <v>35</v>
          </cell>
          <cell r="V762">
            <v>0</v>
          </cell>
          <cell r="W762">
            <v>0</v>
          </cell>
          <cell r="AA762">
            <v>0</v>
          </cell>
          <cell r="AB762">
            <v>0</v>
          </cell>
          <cell r="AC762">
            <v>0</v>
          </cell>
          <cell r="AD762">
            <v>35</v>
          </cell>
          <cell r="AE762">
            <v>503000</v>
          </cell>
          <cell r="AF762">
            <v>0</v>
          </cell>
          <cell r="AI762">
            <v>2343</v>
          </cell>
          <cell r="AK762">
            <v>0</v>
          </cell>
          <cell r="AM762">
            <v>796</v>
          </cell>
          <cell r="AN762">
            <v>1</v>
          </cell>
          <cell r="AO762">
            <v>393216</v>
          </cell>
          <cell r="AQ762">
            <v>0</v>
          </cell>
          <cell r="AR762">
            <v>0</v>
          </cell>
          <cell r="AS762" t="str">
            <v>Ы</v>
          </cell>
          <cell r="AT762" t="str">
            <v>Ы</v>
          </cell>
          <cell r="AU762">
            <v>0</v>
          </cell>
          <cell r="AV762">
            <v>0</v>
          </cell>
          <cell r="AW762">
            <v>23</v>
          </cell>
          <cell r="AX762">
            <v>1</v>
          </cell>
          <cell r="AY762">
            <v>0</v>
          </cell>
          <cell r="AZ762">
            <v>0</v>
          </cell>
          <cell r="BA762">
            <v>0</v>
          </cell>
          <cell r="BB762">
            <v>0</v>
          </cell>
          <cell r="BC762">
            <v>38888</v>
          </cell>
        </row>
        <row r="763">
          <cell r="A763">
            <v>2006</v>
          </cell>
          <cell r="B763">
            <v>5</v>
          </cell>
          <cell r="C763">
            <v>645</v>
          </cell>
          <cell r="D763">
            <v>16</v>
          </cell>
          <cell r="E763">
            <v>792030</v>
          </cell>
          <cell r="F763">
            <v>0</v>
          </cell>
          <cell r="G763" t="str">
            <v>Затраты по ШПЗ (неосновные)</v>
          </cell>
          <cell r="H763">
            <v>2030</v>
          </cell>
          <cell r="I763">
            <v>7920</v>
          </cell>
          <cell r="J763">
            <v>78.98</v>
          </cell>
          <cell r="K763">
            <v>1</v>
          </cell>
          <cell r="L763">
            <v>0</v>
          </cell>
          <cell r="M763">
            <v>0</v>
          </cell>
          <cell r="N763">
            <v>0</v>
          </cell>
          <cell r="R763">
            <v>0</v>
          </cell>
          <cell r="S763">
            <v>0</v>
          </cell>
          <cell r="T763">
            <v>0</v>
          </cell>
          <cell r="U763">
            <v>35</v>
          </cell>
          <cell r="V763">
            <v>0</v>
          </cell>
          <cell r="W763">
            <v>0</v>
          </cell>
          <cell r="AA763">
            <v>0</v>
          </cell>
          <cell r="AB763">
            <v>0</v>
          </cell>
          <cell r="AC763">
            <v>0</v>
          </cell>
          <cell r="AD763">
            <v>35</v>
          </cell>
          <cell r="AE763">
            <v>504100</v>
          </cell>
          <cell r="AF763">
            <v>0</v>
          </cell>
          <cell r="AI763">
            <v>2343</v>
          </cell>
          <cell r="AK763">
            <v>0</v>
          </cell>
          <cell r="AM763">
            <v>797</v>
          </cell>
          <cell r="AN763">
            <v>1</v>
          </cell>
          <cell r="AO763">
            <v>393216</v>
          </cell>
          <cell r="AQ763">
            <v>0</v>
          </cell>
          <cell r="AR763">
            <v>0</v>
          </cell>
          <cell r="AS763" t="str">
            <v>Ы</v>
          </cell>
          <cell r="AT763" t="str">
            <v>Ы</v>
          </cell>
          <cell r="AU763">
            <v>0</v>
          </cell>
          <cell r="AV763">
            <v>0</v>
          </cell>
          <cell r="AW763">
            <v>23</v>
          </cell>
          <cell r="AX763">
            <v>1</v>
          </cell>
          <cell r="AY763">
            <v>0</v>
          </cell>
          <cell r="AZ763">
            <v>0</v>
          </cell>
          <cell r="BA763">
            <v>0</v>
          </cell>
          <cell r="BB763">
            <v>0</v>
          </cell>
          <cell r="BC763">
            <v>38888</v>
          </cell>
        </row>
        <row r="764">
          <cell r="A764">
            <v>2006</v>
          </cell>
          <cell r="B764">
            <v>5</v>
          </cell>
          <cell r="C764">
            <v>646</v>
          </cell>
          <cell r="D764">
            <v>16</v>
          </cell>
          <cell r="E764">
            <v>792030</v>
          </cell>
          <cell r="F764">
            <v>0</v>
          </cell>
          <cell r="G764" t="str">
            <v>Затраты по ШПЗ (неосновные)</v>
          </cell>
          <cell r="H764">
            <v>2030</v>
          </cell>
          <cell r="I764">
            <v>7920</v>
          </cell>
          <cell r="J764">
            <v>365.87</v>
          </cell>
          <cell r="K764">
            <v>1</v>
          </cell>
          <cell r="L764">
            <v>0</v>
          </cell>
          <cell r="M764">
            <v>0</v>
          </cell>
          <cell r="N764">
            <v>0</v>
          </cell>
          <cell r="R764">
            <v>0</v>
          </cell>
          <cell r="S764">
            <v>0</v>
          </cell>
          <cell r="T764">
            <v>0</v>
          </cell>
          <cell r="U764">
            <v>35</v>
          </cell>
          <cell r="V764">
            <v>0</v>
          </cell>
          <cell r="W764">
            <v>0</v>
          </cell>
          <cell r="AA764">
            <v>0</v>
          </cell>
          <cell r="AB764">
            <v>0</v>
          </cell>
          <cell r="AC764">
            <v>0</v>
          </cell>
          <cell r="AD764">
            <v>35</v>
          </cell>
          <cell r="AE764">
            <v>504200</v>
          </cell>
          <cell r="AF764">
            <v>0</v>
          </cell>
          <cell r="AI764">
            <v>2343</v>
          </cell>
          <cell r="AK764">
            <v>0</v>
          </cell>
          <cell r="AM764">
            <v>798</v>
          </cell>
          <cell r="AN764">
            <v>1</v>
          </cell>
          <cell r="AO764">
            <v>393216</v>
          </cell>
          <cell r="AQ764">
            <v>0</v>
          </cell>
          <cell r="AR764">
            <v>0</v>
          </cell>
          <cell r="AS764" t="str">
            <v>Ы</v>
          </cell>
          <cell r="AT764" t="str">
            <v>Ы</v>
          </cell>
          <cell r="AU764">
            <v>0</v>
          </cell>
          <cell r="AV764">
            <v>0</v>
          </cell>
          <cell r="AW764">
            <v>23</v>
          </cell>
          <cell r="AX764">
            <v>1</v>
          </cell>
          <cell r="AY764">
            <v>0</v>
          </cell>
          <cell r="AZ764">
            <v>0</v>
          </cell>
          <cell r="BA764">
            <v>0</v>
          </cell>
          <cell r="BB764">
            <v>0</v>
          </cell>
          <cell r="BC764">
            <v>38888</v>
          </cell>
        </row>
        <row r="765">
          <cell r="A765">
            <v>2006</v>
          </cell>
          <cell r="B765">
            <v>5</v>
          </cell>
          <cell r="C765">
            <v>647</v>
          </cell>
          <cell r="D765">
            <v>16</v>
          </cell>
          <cell r="E765">
            <v>792030</v>
          </cell>
          <cell r="F765">
            <v>0</v>
          </cell>
          <cell r="G765" t="str">
            <v>Затраты по ШПЗ (неосновные)</v>
          </cell>
          <cell r="H765">
            <v>2030</v>
          </cell>
          <cell r="I765">
            <v>7920</v>
          </cell>
          <cell r="J765">
            <v>366.12</v>
          </cell>
          <cell r="K765">
            <v>1</v>
          </cell>
          <cell r="L765">
            <v>0</v>
          </cell>
          <cell r="M765">
            <v>0</v>
          </cell>
          <cell r="N765">
            <v>0</v>
          </cell>
          <cell r="R765">
            <v>0</v>
          </cell>
          <cell r="S765">
            <v>0</v>
          </cell>
          <cell r="T765">
            <v>0</v>
          </cell>
          <cell r="U765">
            <v>35</v>
          </cell>
          <cell r="V765">
            <v>0</v>
          </cell>
          <cell r="W765">
            <v>0</v>
          </cell>
          <cell r="AA765">
            <v>0</v>
          </cell>
          <cell r="AB765">
            <v>0</v>
          </cell>
          <cell r="AC765">
            <v>0</v>
          </cell>
          <cell r="AD765">
            <v>35</v>
          </cell>
          <cell r="AE765">
            <v>504400</v>
          </cell>
          <cell r="AF765">
            <v>0</v>
          </cell>
          <cell r="AI765">
            <v>2343</v>
          </cell>
          <cell r="AK765">
            <v>0</v>
          </cell>
          <cell r="AM765">
            <v>799</v>
          </cell>
          <cell r="AN765">
            <v>1</v>
          </cell>
          <cell r="AO765">
            <v>393216</v>
          </cell>
          <cell r="AQ765">
            <v>0</v>
          </cell>
          <cell r="AR765">
            <v>0</v>
          </cell>
          <cell r="AS765" t="str">
            <v>Ы</v>
          </cell>
          <cell r="AT765" t="str">
            <v>Ы</v>
          </cell>
          <cell r="AU765">
            <v>0</v>
          </cell>
          <cell r="AV765">
            <v>0</v>
          </cell>
          <cell r="AW765">
            <v>23</v>
          </cell>
          <cell r="AX765">
            <v>1</v>
          </cell>
          <cell r="AY765">
            <v>0</v>
          </cell>
          <cell r="AZ765">
            <v>0</v>
          </cell>
          <cell r="BA765">
            <v>0</v>
          </cell>
          <cell r="BB765">
            <v>0</v>
          </cell>
          <cell r="BC765">
            <v>38888</v>
          </cell>
        </row>
        <row r="766">
          <cell r="A766">
            <v>2006</v>
          </cell>
          <cell r="B766">
            <v>5</v>
          </cell>
          <cell r="C766">
            <v>648</v>
          </cell>
          <cell r="D766">
            <v>16</v>
          </cell>
          <cell r="E766">
            <v>792030</v>
          </cell>
          <cell r="F766">
            <v>0</v>
          </cell>
          <cell r="G766" t="str">
            <v>Затраты по ШПЗ (неосновные)</v>
          </cell>
          <cell r="H766">
            <v>2030</v>
          </cell>
          <cell r="I766">
            <v>7920</v>
          </cell>
          <cell r="J766">
            <v>1301.3599999999999</v>
          </cell>
          <cell r="K766">
            <v>1</v>
          </cell>
          <cell r="L766">
            <v>0</v>
          </cell>
          <cell r="M766">
            <v>0</v>
          </cell>
          <cell r="N766">
            <v>0</v>
          </cell>
          <cell r="R766">
            <v>0</v>
          </cell>
          <cell r="S766">
            <v>0</v>
          </cell>
          <cell r="T766">
            <v>0</v>
          </cell>
          <cell r="U766">
            <v>35</v>
          </cell>
          <cell r="V766">
            <v>0</v>
          </cell>
          <cell r="W766">
            <v>0</v>
          </cell>
          <cell r="AA766">
            <v>0</v>
          </cell>
          <cell r="AB766">
            <v>0</v>
          </cell>
          <cell r="AC766">
            <v>0</v>
          </cell>
          <cell r="AD766">
            <v>35</v>
          </cell>
          <cell r="AE766">
            <v>505100</v>
          </cell>
          <cell r="AF766">
            <v>0</v>
          </cell>
          <cell r="AI766">
            <v>2343</v>
          </cell>
          <cell r="AK766">
            <v>0</v>
          </cell>
          <cell r="AM766">
            <v>800</v>
          </cell>
          <cell r="AN766">
            <v>1</v>
          </cell>
          <cell r="AO766">
            <v>393216</v>
          </cell>
          <cell r="AQ766">
            <v>0</v>
          </cell>
          <cell r="AR766">
            <v>0</v>
          </cell>
          <cell r="AS766" t="str">
            <v>Ы</v>
          </cell>
          <cell r="AT766" t="str">
            <v>Ы</v>
          </cell>
          <cell r="AU766">
            <v>0</v>
          </cell>
          <cell r="AV766">
            <v>0</v>
          </cell>
          <cell r="AW766">
            <v>23</v>
          </cell>
          <cell r="AX766">
            <v>1</v>
          </cell>
          <cell r="AY766">
            <v>0</v>
          </cell>
          <cell r="AZ766">
            <v>0</v>
          </cell>
          <cell r="BA766">
            <v>0</v>
          </cell>
          <cell r="BB766">
            <v>0</v>
          </cell>
          <cell r="BC766">
            <v>38888</v>
          </cell>
        </row>
        <row r="767">
          <cell r="A767">
            <v>2006</v>
          </cell>
          <cell r="B767">
            <v>5</v>
          </cell>
          <cell r="C767">
            <v>649</v>
          </cell>
          <cell r="D767">
            <v>16</v>
          </cell>
          <cell r="E767">
            <v>792030</v>
          </cell>
          <cell r="F767">
            <v>0</v>
          </cell>
          <cell r="G767" t="str">
            <v>Затраты по ШПЗ (неосновные)</v>
          </cell>
          <cell r="H767">
            <v>2030</v>
          </cell>
          <cell r="I767">
            <v>7920</v>
          </cell>
          <cell r="J767">
            <v>6174.75</v>
          </cell>
          <cell r="K767">
            <v>1</v>
          </cell>
          <cell r="L767">
            <v>0</v>
          </cell>
          <cell r="M767">
            <v>0</v>
          </cell>
          <cell r="N767">
            <v>0</v>
          </cell>
          <cell r="R767">
            <v>0</v>
          </cell>
          <cell r="S767">
            <v>0</v>
          </cell>
          <cell r="T767">
            <v>0</v>
          </cell>
          <cell r="U767">
            <v>35</v>
          </cell>
          <cell r="V767">
            <v>0</v>
          </cell>
          <cell r="W767">
            <v>0</v>
          </cell>
          <cell r="AA767">
            <v>0</v>
          </cell>
          <cell r="AB767">
            <v>0</v>
          </cell>
          <cell r="AC767">
            <v>0</v>
          </cell>
          <cell r="AD767">
            <v>35</v>
          </cell>
          <cell r="AE767">
            <v>510100</v>
          </cell>
          <cell r="AF767">
            <v>0</v>
          </cell>
          <cell r="AI767">
            <v>2343</v>
          </cell>
          <cell r="AK767">
            <v>0</v>
          </cell>
          <cell r="AM767">
            <v>801</v>
          </cell>
          <cell r="AN767">
            <v>1</v>
          </cell>
          <cell r="AO767">
            <v>393216</v>
          </cell>
          <cell r="AQ767">
            <v>0</v>
          </cell>
          <cell r="AR767">
            <v>0</v>
          </cell>
          <cell r="AS767" t="str">
            <v>Ы</v>
          </cell>
          <cell r="AT767" t="str">
            <v>Ы</v>
          </cell>
          <cell r="AU767">
            <v>0</v>
          </cell>
          <cell r="AV767">
            <v>0</v>
          </cell>
          <cell r="AW767">
            <v>23</v>
          </cell>
          <cell r="AX767">
            <v>1</v>
          </cell>
          <cell r="AY767">
            <v>0</v>
          </cell>
          <cell r="AZ767">
            <v>0</v>
          </cell>
          <cell r="BA767">
            <v>0</v>
          </cell>
          <cell r="BB767">
            <v>0</v>
          </cell>
          <cell r="BC767">
            <v>38888</v>
          </cell>
        </row>
        <row r="768">
          <cell r="A768">
            <v>2006</v>
          </cell>
          <cell r="B768">
            <v>5</v>
          </cell>
          <cell r="C768">
            <v>650</v>
          </cell>
          <cell r="D768">
            <v>16</v>
          </cell>
          <cell r="E768">
            <v>792030</v>
          </cell>
          <cell r="F768">
            <v>0</v>
          </cell>
          <cell r="G768" t="str">
            <v>Затраты по ШПЗ (неосновные)</v>
          </cell>
          <cell r="H768">
            <v>2030</v>
          </cell>
          <cell r="I768">
            <v>7920</v>
          </cell>
          <cell r="J768">
            <v>67.27</v>
          </cell>
          <cell r="K768">
            <v>1</v>
          </cell>
          <cell r="L768">
            <v>0</v>
          </cell>
          <cell r="M768">
            <v>0</v>
          </cell>
          <cell r="N768">
            <v>0</v>
          </cell>
          <cell r="R768">
            <v>0</v>
          </cell>
          <cell r="S768">
            <v>0</v>
          </cell>
          <cell r="T768">
            <v>0</v>
          </cell>
          <cell r="U768">
            <v>35</v>
          </cell>
          <cell r="V768">
            <v>0</v>
          </cell>
          <cell r="W768">
            <v>0</v>
          </cell>
          <cell r="AA768">
            <v>0</v>
          </cell>
          <cell r="AB768">
            <v>0</v>
          </cell>
          <cell r="AC768">
            <v>0</v>
          </cell>
          <cell r="AD768">
            <v>35</v>
          </cell>
          <cell r="AE768">
            <v>510200</v>
          </cell>
          <cell r="AF768">
            <v>0</v>
          </cell>
          <cell r="AI768">
            <v>2343</v>
          </cell>
          <cell r="AK768">
            <v>0</v>
          </cell>
          <cell r="AM768">
            <v>802</v>
          </cell>
          <cell r="AN768">
            <v>1</v>
          </cell>
          <cell r="AO768">
            <v>393216</v>
          </cell>
          <cell r="AQ768">
            <v>0</v>
          </cell>
          <cell r="AR768">
            <v>0</v>
          </cell>
          <cell r="AS768" t="str">
            <v>Ы</v>
          </cell>
          <cell r="AT768" t="str">
            <v>Ы</v>
          </cell>
          <cell r="AU768">
            <v>0</v>
          </cell>
          <cell r="AV768">
            <v>0</v>
          </cell>
          <cell r="AW768">
            <v>23</v>
          </cell>
          <cell r="AX768">
            <v>1</v>
          </cell>
          <cell r="AY768">
            <v>0</v>
          </cell>
          <cell r="AZ768">
            <v>0</v>
          </cell>
          <cell r="BA768">
            <v>0</v>
          </cell>
          <cell r="BB768">
            <v>0</v>
          </cell>
          <cell r="BC768">
            <v>38888</v>
          </cell>
        </row>
        <row r="769">
          <cell r="A769">
            <v>2006</v>
          </cell>
          <cell r="B769">
            <v>5</v>
          </cell>
          <cell r="C769">
            <v>651</v>
          </cell>
          <cell r="D769">
            <v>16</v>
          </cell>
          <cell r="E769">
            <v>792030</v>
          </cell>
          <cell r="F769">
            <v>0</v>
          </cell>
          <cell r="G769" t="str">
            <v>Затраты по ШПЗ (неосновные)</v>
          </cell>
          <cell r="H769">
            <v>2030</v>
          </cell>
          <cell r="I769">
            <v>7920</v>
          </cell>
          <cell r="J769">
            <v>149.01</v>
          </cell>
          <cell r="K769">
            <v>1</v>
          </cell>
          <cell r="L769">
            <v>0</v>
          </cell>
          <cell r="M769">
            <v>0</v>
          </cell>
          <cell r="N769">
            <v>0</v>
          </cell>
          <cell r="R769">
            <v>0</v>
          </cell>
          <cell r="S769">
            <v>0</v>
          </cell>
          <cell r="T769">
            <v>0</v>
          </cell>
          <cell r="U769">
            <v>35</v>
          </cell>
          <cell r="V769">
            <v>0</v>
          </cell>
          <cell r="W769">
            <v>0</v>
          </cell>
          <cell r="AA769">
            <v>0</v>
          </cell>
          <cell r="AB769">
            <v>0</v>
          </cell>
          <cell r="AC769">
            <v>0</v>
          </cell>
          <cell r="AD769">
            <v>35</v>
          </cell>
          <cell r="AE769">
            <v>510300</v>
          </cell>
          <cell r="AF769">
            <v>0</v>
          </cell>
          <cell r="AI769">
            <v>2343</v>
          </cell>
          <cell r="AK769">
            <v>0</v>
          </cell>
          <cell r="AM769">
            <v>803</v>
          </cell>
          <cell r="AN769">
            <v>1</v>
          </cell>
          <cell r="AO769">
            <v>393216</v>
          </cell>
          <cell r="AQ769">
            <v>0</v>
          </cell>
          <cell r="AR769">
            <v>0</v>
          </cell>
          <cell r="AS769" t="str">
            <v>Ы</v>
          </cell>
          <cell r="AT769" t="str">
            <v>Ы</v>
          </cell>
          <cell r="AU769">
            <v>0</v>
          </cell>
          <cell r="AV769">
            <v>0</v>
          </cell>
          <cell r="AW769">
            <v>23</v>
          </cell>
          <cell r="AX769">
            <v>1</v>
          </cell>
          <cell r="AY769">
            <v>0</v>
          </cell>
          <cell r="AZ769">
            <v>0</v>
          </cell>
          <cell r="BA769">
            <v>0</v>
          </cell>
          <cell r="BB769">
            <v>0</v>
          </cell>
          <cell r="BC769">
            <v>38888</v>
          </cell>
        </row>
        <row r="770">
          <cell r="A770">
            <v>2006</v>
          </cell>
          <cell r="B770">
            <v>5</v>
          </cell>
          <cell r="C770">
            <v>652</v>
          </cell>
          <cell r="D770">
            <v>16</v>
          </cell>
          <cell r="E770">
            <v>792030</v>
          </cell>
          <cell r="F770">
            <v>0</v>
          </cell>
          <cell r="G770" t="str">
            <v>Затраты по ШПЗ (неосновные)</v>
          </cell>
          <cell r="H770">
            <v>2030</v>
          </cell>
          <cell r="I770">
            <v>7920</v>
          </cell>
          <cell r="J770">
            <v>243.49</v>
          </cell>
          <cell r="K770">
            <v>1</v>
          </cell>
          <cell r="L770">
            <v>0</v>
          </cell>
          <cell r="M770">
            <v>0</v>
          </cell>
          <cell r="N770">
            <v>0</v>
          </cell>
          <cell r="R770">
            <v>0</v>
          </cell>
          <cell r="S770">
            <v>0</v>
          </cell>
          <cell r="T770">
            <v>0</v>
          </cell>
          <cell r="U770">
            <v>35</v>
          </cell>
          <cell r="V770">
            <v>0</v>
          </cell>
          <cell r="W770">
            <v>0</v>
          </cell>
          <cell r="AA770">
            <v>0</v>
          </cell>
          <cell r="AB770">
            <v>0</v>
          </cell>
          <cell r="AC770">
            <v>0</v>
          </cell>
          <cell r="AD770">
            <v>35</v>
          </cell>
          <cell r="AE770">
            <v>510400</v>
          </cell>
          <cell r="AF770">
            <v>0</v>
          </cell>
          <cell r="AI770">
            <v>2343</v>
          </cell>
          <cell r="AK770">
            <v>0</v>
          </cell>
          <cell r="AM770">
            <v>804</v>
          </cell>
          <cell r="AN770">
            <v>1</v>
          </cell>
          <cell r="AO770">
            <v>393216</v>
          </cell>
          <cell r="AQ770">
            <v>0</v>
          </cell>
          <cell r="AR770">
            <v>0</v>
          </cell>
          <cell r="AS770" t="str">
            <v>Ы</v>
          </cell>
          <cell r="AT770" t="str">
            <v>Ы</v>
          </cell>
          <cell r="AU770">
            <v>0</v>
          </cell>
          <cell r="AV770">
            <v>0</v>
          </cell>
          <cell r="AW770">
            <v>23</v>
          </cell>
          <cell r="AX770">
            <v>1</v>
          </cell>
          <cell r="AY770">
            <v>0</v>
          </cell>
          <cell r="AZ770">
            <v>0</v>
          </cell>
          <cell r="BA770">
            <v>0</v>
          </cell>
          <cell r="BB770">
            <v>0</v>
          </cell>
          <cell r="BC770">
            <v>38888</v>
          </cell>
        </row>
        <row r="771">
          <cell r="A771">
            <v>2006</v>
          </cell>
          <cell r="B771">
            <v>5</v>
          </cell>
          <cell r="C771">
            <v>653</v>
          </cell>
          <cell r="D771">
            <v>16</v>
          </cell>
          <cell r="E771">
            <v>792030</v>
          </cell>
          <cell r="F771">
            <v>0</v>
          </cell>
          <cell r="G771" t="str">
            <v>Затраты по ШПЗ (неосновные)</v>
          </cell>
          <cell r="H771">
            <v>2030</v>
          </cell>
          <cell r="I771">
            <v>7920</v>
          </cell>
          <cell r="J771">
            <v>18333.82</v>
          </cell>
          <cell r="K771">
            <v>1</v>
          </cell>
          <cell r="L771">
            <v>0</v>
          </cell>
          <cell r="M771">
            <v>0</v>
          </cell>
          <cell r="N771">
            <v>0</v>
          </cell>
          <cell r="R771">
            <v>0</v>
          </cell>
          <cell r="S771">
            <v>0</v>
          </cell>
          <cell r="T771">
            <v>0</v>
          </cell>
          <cell r="U771">
            <v>35</v>
          </cell>
          <cell r="V771">
            <v>0</v>
          </cell>
          <cell r="W771">
            <v>0</v>
          </cell>
          <cell r="AA771">
            <v>0</v>
          </cell>
          <cell r="AB771">
            <v>0</v>
          </cell>
          <cell r="AC771">
            <v>0</v>
          </cell>
          <cell r="AD771">
            <v>35</v>
          </cell>
          <cell r="AE771">
            <v>510600</v>
          </cell>
          <cell r="AF771">
            <v>0</v>
          </cell>
          <cell r="AI771">
            <v>2343</v>
          </cell>
          <cell r="AK771">
            <v>0</v>
          </cell>
          <cell r="AM771">
            <v>805</v>
          </cell>
          <cell r="AN771">
            <v>1</v>
          </cell>
          <cell r="AO771">
            <v>393216</v>
          </cell>
          <cell r="AQ771">
            <v>0</v>
          </cell>
          <cell r="AR771">
            <v>0</v>
          </cell>
          <cell r="AS771" t="str">
            <v>Ы</v>
          </cell>
          <cell r="AT771" t="str">
            <v>Ы</v>
          </cell>
          <cell r="AU771">
            <v>0</v>
          </cell>
          <cell r="AV771">
            <v>0</v>
          </cell>
          <cell r="AW771">
            <v>23</v>
          </cell>
          <cell r="AX771">
            <v>1</v>
          </cell>
          <cell r="AY771">
            <v>0</v>
          </cell>
          <cell r="AZ771">
            <v>0</v>
          </cell>
          <cell r="BA771">
            <v>0</v>
          </cell>
          <cell r="BB771">
            <v>0</v>
          </cell>
          <cell r="BC771">
            <v>38888</v>
          </cell>
        </row>
        <row r="772">
          <cell r="A772">
            <v>2006</v>
          </cell>
          <cell r="B772">
            <v>5</v>
          </cell>
          <cell r="C772">
            <v>654</v>
          </cell>
          <cell r="D772">
            <v>16</v>
          </cell>
          <cell r="E772">
            <v>792030</v>
          </cell>
          <cell r="F772">
            <v>0</v>
          </cell>
          <cell r="G772" t="str">
            <v>Затраты по ШПЗ (неосновные)</v>
          </cell>
          <cell r="H772">
            <v>2030</v>
          </cell>
          <cell r="I772">
            <v>7920</v>
          </cell>
          <cell r="J772">
            <v>1.47</v>
          </cell>
          <cell r="K772">
            <v>1</v>
          </cell>
          <cell r="L772">
            <v>0</v>
          </cell>
          <cell r="M772">
            <v>0</v>
          </cell>
          <cell r="N772">
            <v>0</v>
          </cell>
          <cell r="R772">
            <v>0</v>
          </cell>
          <cell r="S772">
            <v>0</v>
          </cell>
          <cell r="T772">
            <v>0</v>
          </cell>
          <cell r="U772">
            <v>35</v>
          </cell>
          <cell r="V772">
            <v>0</v>
          </cell>
          <cell r="W772">
            <v>0</v>
          </cell>
          <cell r="AA772">
            <v>0</v>
          </cell>
          <cell r="AB772">
            <v>0</v>
          </cell>
          <cell r="AC772">
            <v>0</v>
          </cell>
          <cell r="AD772">
            <v>35</v>
          </cell>
          <cell r="AE772">
            <v>512000</v>
          </cell>
          <cell r="AF772">
            <v>0</v>
          </cell>
          <cell r="AI772">
            <v>2343</v>
          </cell>
          <cell r="AK772">
            <v>0</v>
          </cell>
          <cell r="AM772">
            <v>806</v>
          </cell>
          <cell r="AN772">
            <v>1</v>
          </cell>
          <cell r="AO772">
            <v>393216</v>
          </cell>
          <cell r="AQ772">
            <v>0</v>
          </cell>
          <cell r="AR772">
            <v>0</v>
          </cell>
          <cell r="AS772" t="str">
            <v>Ы</v>
          </cell>
          <cell r="AT772" t="str">
            <v>Ы</v>
          </cell>
          <cell r="AU772">
            <v>0</v>
          </cell>
          <cell r="AV772">
            <v>0</v>
          </cell>
          <cell r="AW772">
            <v>23</v>
          </cell>
          <cell r="AX772">
            <v>1</v>
          </cell>
          <cell r="AY772">
            <v>0</v>
          </cell>
          <cell r="AZ772">
            <v>0</v>
          </cell>
          <cell r="BA772">
            <v>0</v>
          </cell>
          <cell r="BB772">
            <v>0</v>
          </cell>
          <cell r="BC772">
            <v>38888</v>
          </cell>
        </row>
        <row r="773">
          <cell r="A773">
            <v>2006</v>
          </cell>
          <cell r="B773">
            <v>5</v>
          </cell>
          <cell r="C773">
            <v>655</v>
          </cell>
          <cell r="D773">
            <v>16</v>
          </cell>
          <cell r="E773">
            <v>792030</v>
          </cell>
          <cell r="F773">
            <v>0</v>
          </cell>
          <cell r="G773" t="str">
            <v>Затраты по ШПЗ (неосновные)</v>
          </cell>
          <cell r="H773">
            <v>2030</v>
          </cell>
          <cell r="I773">
            <v>7920</v>
          </cell>
          <cell r="J773">
            <v>-14.49</v>
          </cell>
          <cell r="K773">
            <v>1</v>
          </cell>
          <cell r="L773">
            <v>0</v>
          </cell>
          <cell r="M773">
            <v>0</v>
          </cell>
          <cell r="N773">
            <v>0</v>
          </cell>
          <cell r="R773">
            <v>0</v>
          </cell>
          <cell r="S773">
            <v>0</v>
          </cell>
          <cell r="T773">
            <v>0</v>
          </cell>
          <cell r="U773">
            <v>35</v>
          </cell>
          <cell r="V773">
            <v>0</v>
          </cell>
          <cell r="W773">
            <v>0</v>
          </cell>
          <cell r="AA773">
            <v>0</v>
          </cell>
          <cell r="AB773">
            <v>0</v>
          </cell>
          <cell r="AC773">
            <v>0</v>
          </cell>
          <cell r="AD773">
            <v>35</v>
          </cell>
          <cell r="AE773">
            <v>523000</v>
          </cell>
          <cell r="AF773">
            <v>0</v>
          </cell>
          <cell r="AI773">
            <v>2343</v>
          </cell>
          <cell r="AK773">
            <v>0</v>
          </cell>
          <cell r="AM773">
            <v>807</v>
          </cell>
          <cell r="AN773">
            <v>1</v>
          </cell>
          <cell r="AO773">
            <v>393216</v>
          </cell>
          <cell r="AQ773">
            <v>0</v>
          </cell>
          <cell r="AR773">
            <v>0</v>
          </cell>
          <cell r="AS773" t="str">
            <v>Ы</v>
          </cell>
          <cell r="AT773" t="str">
            <v>Ы</v>
          </cell>
          <cell r="AU773">
            <v>0</v>
          </cell>
          <cell r="AV773">
            <v>0</v>
          </cell>
          <cell r="AW773">
            <v>23</v>
          </cell>
          <cell r="AX773">
            <v>1</v>
          </cell>
          <cell r="AY773">
            <v>0</v>
          </cell>
          <cell r="AZ773">
            <v>0</v>
          </cell>
          <cell r="BA773">
            <v>0</v>
          </cell>
          <cell r="BB773">
            <v>0</v>
          </cell>
          <cell r="BC773">
            <v>38888</v>
          </cell>
        </row>
        <row r="774">
          <cell r="A774">
            <v>2006</v>
          </cell>
          <cell r="B774">
            <v>5</v>
          </cell>
          <cell r="C774">
            <v>656</v>
          </cell>
          <cell r="D774">
            <v>16</v>
          </cell>
          <cell r="E774">
            <v>792030</v>
          </cell>
          <cell r="F774">
            <v>0</v>
          </cell>
          <cell r="G774" t="str">
            <v>Затраты по ШПЗ (неосновные)</v>
          </cell>
          <cell r="H774">
            <v>2030</v>
          </cell>
          <cell r="I774">
            <v>7920</v>
          </cell>
          <cell r="J774">
            <v>14.49</v>
          </cell>
          <cell r="K774">
            <v>1</v>
          </cell>
          <cell r="L774">
            <v>0</v>
          </cell>
          <cell r="M774">
            <v>0</v>
          </cell>
          <cell r="N774">
            <v>0</v>
          </cell>
          <cell r="R774">
            <v>0</v>
          </cell>
          <cell r="S774">
            <v>0</v>
          </cell>
          <cell r="T774">
            <v>0</v>
          </cell>
          <cell r="U774">
            <v>35</v>
          </cell>
          <cell r="V774">
            <v>0</v>
          </cell>
          <cell r="W774">
            <v>0</v>
          </cell>
          <cell r="AA774">
            <v>0</v>
          </cell>
          <cell r="AB774">
            <v>0</v>
          </cell>
          <cell r="AC774">
            <v>0</v>
          </cell>
          <cell r="AD774">
            <v>35</v>
          </cell>
          <cell r="AE774">
            <v>530000</v>
          </cell>
          <cell r="AF774">
            <v>0</v>
          </cell>
          <cell r="AI774">
            <v>2343</v>
          </cell>
          <cell r="AK774">
            <v>0</v>
          </cell>
          <cell r="AM774">
            <v>808</v>
          </cell>
          <cell r="AN774">
            <v>1</v>
          </cell>
          <cell r="AO774">
            <v>393216</v>
          </cell>
          <cell r="AQ774">
            <v>0</v>
          </cell>
          <cell r="AR774">
            <v>0</v>
          </cell>
          <cell r="AS774" t="str">
            <v>Ы</v>
          </cell>
          <cell r="AT774" t="str">
            <v>Ы</v>
          </cell>
          <cell r="AU774">
            <v>0</v>
          </cell>
          <cell r="AV774">
            <v>0</v>
          </cell>
          <cell r="AW774">
            <v>23</v>
          </cell>
          <cell r="AX774">
            <v>1</v>
          </cell>
          <cell r="AY774">
            <v>0</v>
          </cell>
          <cell r="AZ774">
            <v>0</v>
          </cell>
          <cell r="BA774">
            <v>0</v>
          </cell>
          <cell r="BB774">
            <v>0</v>
          </cell>
          <cell r="BC774">
            <v>38888</v>
          </cell>
        </row>
        <row r="775">
          <cell r="A775">
            <v>2006</v>
          </cell>
          <cell r="B775">
            <v>5</v>
          </cell>
          <cell r="C775">
            <v>714</v>
          </cell>
          <cell r="D775">
            <v>19</v>
          </cell>
          <cell r="E775">
            <v>792030</v>
          </cell>
          <cell r="F775">
            <v>0</v>
          </cell>
          <cell r="G775" t="str">
            <v>Затраты по ШПЗ (неосновные)</v>
          </cell>
          <cell r="H775">
            <v>2030</v>
          </cell>
          <cell r="I775">
            <v>7920</v>
          </cell>
          <cell r="J775">
            <v>929530</v>
          </cell>
          <cell r="K775">
            <v>1</v>
          </cell>
          <cell r="L775">
            <v>0</v>
          </cell>
          <cell r="M775">
            <v>0</v>
          </cell>
          <cell r="N775">
            <v>0</v>
          </cell>
          <cell r="R775">
            <v>0</v>
          </cell>
          <cell r="S775">
            <v>0</v>
          </cell>
          <cell r="T775">
            <v>0</v>
          </cell>
          <cell r="U775">
            <v>37</v>
          </cell>
          <cell r="V775">
            <v>0</v>
          </cell>
          <cell r="W775">
            <v>0</v>
          </cell>
          <cell r="AA775">
            <v>0</v>
          </cell>
          <cell r="AB775">
            <v>0</v>
          </cell>
          <cell r="AC775">
            <v>0</v>
          </cell>
          <cell r="AD775">
            <v>37</v>
          </cell>
          <cell r="AE775">
            <v>240000</v>
          </cell>
          <cell r="AF775">
            <v>0</v>
          </cell>
          <cell r="AI775">
            <v>2343</v>
          </cell>
          <cell r="AK775">
            <v>0</v>
          </cell>
          <cell r="AM775">
            <v>866</v>
          </cell>
          <cell r="AN775">
            <v>1</v>
          </cell>
          <cell r="AO775">
            <v>393216</v>
          </cell>
          <cell r="AQ775">
            <v>0</v>
          </cell>
          <cell r="AR775">
            <v>0</v>
          </cell>
          <cell r="AS775" t="str">
            <v>Ы</v>
          </cell>
          <cell r="AT775" t="str">
            <v>Ы</v>
          </cell>
          <cell r="AU775">
            <v>0</v>
          </cell>
          <cell r="AV775">
            <v>0</v>
          </cell>
          <cell r="AW775">
            <v>23</v>
          </cell>
          <cell r="AX775">
            <v>1</v>
          </cell>
          <cell r="AY775">
            <v>0</v>
          </cell>
          <cell r="AZ775">
            <v>0</v>
          </cell>
          <cell r="BA775">
            <v>0</v>
          </cell>
          <cell r="BB775">
            <v>0</v>
          </cell>
          <cell r="BC775">
            <v>38888</v>
          </cell>
        </row>
        <row r="776">
          <cell r="A776">
            <v>2006</v>
          </cell>
          <cell r="B776">
            <v>5</v>
          </cell>
          <cell r="C776">
            <v>715</v>
          </cell>
          <cell r="D776">
            <v>19</v>
          </cell>
          <cell r="E776">
            <v>792030</v>
          </cell>
          <cell r="F776">
            <v>0</v>
          </cell>
          <cell r="G776" t="str">
            <v>Затраты по ШПЗ (неосновные)</v>
          </cell>
          <cell r="H776">
            <v>2030</v>
          </cell>
          <cell r="I776">
            <v>7920</v>
          </cell>
          <cell r="J776">
            <v>26388.080000000002</v>
          </cell>
          <cell r="K776">
            <v>1</v>
          </cell>
          <cell r="L776">
            <v>0</v>
          </cell>
          <cell r="M776">
            <v>0</v>
          </cell>
          <cell r="N776">
            <v>0</v>
          </cell>
          <cell r="R776">
            <v>0</v>
          </cell>
          <cell r="S776">
            <v>0</v>
          </cell>
          <cell r="T776">
            <v>0</v>
          </cell>
          <cell r="U776">
            <v>37</v>
          </cell>
          <cell r="V776">
            <v>0</v>
          </cell>
          <cell r="W776">
            <v>0</v>
          </cell>
          <cell r="AA776">
            <v>0</v>
          </cell>
          <cell r="AB776">
            <v>0</v>
          </cell>
          <cell r="AC776">
            <v>0</v>
          </cell>
          <cell r="AD776">
            <v>37</v>
          </cell>
          <cell r="AE776">
            <v>311000</v>
          </cell>
          <cell r="AF776">
            <v>0</v>
          </cell>
          <cell r="AI776">
            <v>2343</v>
          </cell>
          <cell r="AK776">
            <v>0</v>
          </cell>
          <cell r="AM776">
            <v>867</v>
          </cell>
          <cell r="AN776">
            <v>1</v>
          </cell>
          <cell r="AO776">
            <v>393216</v>
          </cell>
          <cell r="AQ776">
            <v>0</v>
          </cell>
          <cell r="AR776">
            <v>0</v>
          </cell>
          <cell r="AS776" t="str">
            <v>Ы</v>
          </cell>
          <cell r="AT776" t="str">
            <v>Ы</v>
          </cell>
          <cell r="AU776">
            <v>0</v>
          </cell>
          <cell r="AV776">
            <v>0</v>
          </cell>
          <cell r="AW776">
            <v>23</v>
          </cell>
          <cell r="AX776">
            <v>1</v>
          </cell>
          <cell r="AY776">
            <v>0</v>
          </cell>
          <cell r="AZ776">
            <v>0</v>
          </cell>
          <cell r="BA776">
            <v>0</v>
          </cell>
          <cell r="BB776">
            <v>0</v>
          </cell>
          <cell r="BC776">
            <v>38888</v>
          </cell>
        </row>
        <row r="777">
          <cell r="A777">
            <v>2006</v>
          </cell>
          <cell r="B777">
            <v>5</v>
          </cell>
          <cell r="C777">
            <v>716</v>
          </cell>
          <cell r="D777">
            <v>19</v>
          </cell>
          <cell r="E777">
            <v>792030</v>
          </cell>
          <cell r="F777">
            <v>0</v>
          </cell>
          <cell r="G777" t="str">
            <v>Затраты по ШПЗ (неосновные)</v>
          </cell>
          <cell r="H777">
            <v>2030</v>
          </cell>
          <cell r="I777">
            <v>7920</v>
          </cell>
          <cell r="J777">
            <v>182523.86</v>
          </cell>
          <cell r="K777">
            <v>1</v>
          </cell>
          <cell r="L777">
            <v>0</v>
          </cell>
          <cell r="M777">
            <v>0</v>
          </cell>
          <cell r="N777">
            <v>0</v>
          </cell>
          <cell r="R777">
            <v>0</v>
          </cell>
          <cell r="S777">
            <v>0</v>
          </cell>
          <cell r="T777">
            <v>0</v>
          </cell>
          <cell r="U777">
            <v>37</v>
          </cell>
          <cell r="V777">
            <v>0</v>
          </cell>
          <cell r="W777">
            <v>0</v>
          </cell>
          <cell r="AA777">
            <v>0</v>
          </cell>
          <cell r="AB777">
            <v>0</v>
          </cell>
          <cell r="AC777">
            <v>0</v>
          </cell>
          <cell r="AD777">
            <v>37</v>
          </cell>
          <cell r="AE777">
            <v>312000</v>
          </cell>
          <cell r="AF777">
            <v>0</v>
          </cell>
          <cell r="AI777">
            <v>2343</v>
          </cell>
          <cell r="AK777">
            <v>0</v>
          </cell>
          <cell r="AM777">
            <v>868</v>
          </cell>
          <cell r="AN777">
            <v>1</v>
          </cell>
          <cell r="AO777">
            <v>393216</v>
          </cell>
          <cell r="AQ777">
            <v>0</v>
          </cell>
          <cell r="AR777">
            <v>0</v>
          </cell>
          <cell r="AS777" t="str">
            <v>Ы</v>
          </cell>
          <cell r="AT777" t="str">
            <v>Ы</v>
          </cell>
          <cell r="AU777">
            <v>0</v>
          </cell>
          <cell r="AV777">
            <v>0</v>
          </cell>
          <cell r="AW777">
            <v>23</v>
          </cell>
          <cell r="AX777">
            <v>1</v>
          </cell>
          <cell r="AY777">
            <v>0</v>
          </cell>
          <cell r="AZ777">
            <v>0</v>
          </cell>
          <cell r="BA777">
            <v>0</v>
          </cell>
          <cell r="BB777">
            <v>0</v>
          </cell>
          <cell r="BC777">
            <v>38888</v>
          </cell>
        </row>
        <row r="778">
          <cell r="A778">
            <v>2006</v>
          </cell>
          <cell r="B778">
            <v>5</v>
          </cell>
          <cell r="C778">
            <v>717</v>
          </cell>
          <cell r="D778">
            <v>19</v>
          </cell>
          <cell r="E778">
            <v>792030</v>
          </cell>
          <cell r="F778">
            <v>0</v>
          </cell>
          <cell r="G778" t="str">
            <v>Затраты по ШПЗ (неосновные)</v>
          </cell>
          <cell r="H778">
            <v>2030</v>
          </cell>
          <cell r="I778">
            <v>7920</v>
          </cell>
          <cell r="J778">
            <v>10068.85</v>
          </cell>
          <cell r="K778">
            <v>1</v>
          </cell>
          <cell r="L778">
            <v>0</v>
          </cell>
          <cell r="M778">
            <v>0</v>
          </cell>
          <cell r="N778">
            <v>0</v>
          </cell>
          <cell r="R778">
            <v>0</v>
          </cell>
          <cell r="S778">
            <v>0</v>
          </cell>
          <cell r="T778">
            <v>0</v>
          </cell>
          <cell r="U778">
            <v>37</v>
          </cell>
          <cell r="V778">
            <v>0</v>
          </cell>
          <cell r="W778">
            <v>0</v>
          </cell>
          <cell r="AA778">
            <v>0</v>
          </cell>
          <cell r="AB778">
            <v>0</v>
          </cell>
          <cell r="AC778">
            <v>0</v>
          </cell>
          <cell r="AD778">
            <v>37</v>
          </cell>
          <cell r="AE778">
            <v>313000</v>
          </cell>
          <cell r="AF778">
            <v>0</v>
          </cell>
          <cell r="AI778">
            <v>2343</v>
          </cell>
          <cell r="AK778">
            <v>0</v>
          </cell>
          <cell r="AM778">
            <v>869</v>
          </cell>
          <cell r="AN778">
            <v>1</v>
          </cell>
          <cell r="AO778">
            <v>393216</v>
          </cell>
          <cell r="AQ778">
            <v>0</v>
          </cell>
          <cell r="AR778">
            <v>0</v>
          </cell>
          <cell r="AS778" t="str">
            <v>Ы</v>
          </cell>
          <cell r="AT778" t="str">
            <v>Ы</v>
          </cell>
          <cell r="AU778">
            <v>0</v>
          </cell>
          <cell r="AV778">
            <v>0</v>
          </cell>
          <cell r="AW778">
            <v>23</v>
          </cell>
          <cell r="AX778">
            <v>1</v>
          </cell>
          <cell r="AY778">
            <v>0</v>
          </cell>
          <cell r="AZ778">
            <v>0</v>
          </cell>
          <cell r="BA778">
            <v>0</v>
          </cell>
          <cell r="BB778">
            <v>0</v>
          </cell>
          <cell r="BC778">
            <v>38888</v>
          </cell>
        </row>
        <row r="779">
          <cell r="A779">
            <v>2006</v>
          </cell>
          <cell r="B779">
            <v>5</v>
          </cell>
          <cell r="C779">
            <v>718</v>
          </cell>
          <cell r="D779">
            <v>19</v>
          </cell>
          <cell r="E779">
            <v>792030</v>
          </cell>
          <cell r="F779">
            <v>0</v>
          </cell>
          <cell r="G779" t="str">
            <v>Затраты по ШПЗ (неосновные)</v>
          </cell>
          <cell r="H779">
            <v>2030</v>
          </cell>
          <cell r="I779">
            <v>7920</v>
          </cell>
          <cell r="J779">
            <v>18147.48</v>
          </cell>
          <cell r="K779">
            <v>1</v>
          </cell>
          <cell r="L779">
            <v>0</v>
          </cell>
          <cell r="M779">
            <v>0</v>
          </cell>
          <cell r="N779">
            <v>0</v>
          </cell>
          <cell r="R779">
            <v>0</v>
          </cell>
          <cell r="S779">
            <v>0</v>
          </cell>
          <cell r="T779">
            <v>0</v>
          </cell>
          <cell r="U779">
            <v>37</v>
          </cell>
          <cell r="V779">
            <v>0</v>
          </cell>
          <cell r="W779">
            <v>0</v>
          </cell>
          <cell r="AA779">
            <v>0</v>
          </cell>
          <cell r="AB779">
            <v>0</v>
          </cell>
          <cell r="AC779">
            <v>0</v>
          </cell>
          <cell r="AD779">
            <v>37</v>
          </cell>
          <cell r="AE779">
            <v>314000</v>
          </cell>
          <cell r="AF779">
            <v>0</v>
          </cell>
          <cell r="AI779">
            <v>2343</v>
          </cell>
          <cell r="AK779">
            <v>0</v>
          </cell>
          <cell r="AM779">
            <v>870</v>
          </cell>
          <cell r="AN779">
            <v>1</v>
          </cell>
          <cell r="AO779">
            <v>393216</v>
          </cell>
          <cell r="AQ779">
            <v>0</v>
          </cell>
          <cell r="AR779">
            <v>0</v>
          </cell>
          <cell r="AS779" t="str">
            <v>Ы</v>
          </cell>
          <cell r="AT779" t="str">
            <v>Ы</v>
          </cell>
          <cell r="AU779">
            <v>0</v>
          </cell>
          <cell r="AV779">
            <v>0</v>
          </cell>
          <cell r="AW779">
            <v>23</v>
          </cell>
          <cell r="AX779">
            <v>1</v>
          </cell>
          <cell r="AY779">
            <v>0</v>
          </cell>
          <cell r="AZ779">
            <v>0</v>
          </cell>
          <cell r="BA779">
            <v>0</v>
          </cell>
          <cell r="BB779">
            <v>0</v>
          </cell>
          <cell r="BC779">
            <v>38888</v>
          </cell>
        </row>
        <row r="780">
          <cell r="A780">
            <v>2006</v>
          </cell>
          <cell r="B780">
            <v>5</v>
          </cell>
          <cell r="C780">
            <v>719</v>
          </cell>
          <cell r="D780">
            <v>19</v>
          </cell>
          <cell r="E780">
            <v>792030</v>
          </cell>
          <cell r="F780">
            <v>0</v>
          </cell>
          <cell r="G780" t="str">
            <v>Затраты по ШПЗ (неосновные)</v>
          </cell>
          <cell r="H780">
            <v>2030</v>
          </cell>
          <cell r="I780">
            <v>7920</v>
          </cell>
          <cell r="J780">
            <v>3715.08</v>
          </cell>
          <cell r="K780">
            <v>1</v>
          </cell>
          <cell r="L780">
            <v>0</v>
          </cell>
          <cell r="M780">
            <v>0</v>
          </cell>
          <cell r="N780">
            <v>0</v>
          </cell>
          <cell r="R780">
            <v>0</v>
          </cell>
          <cell r="S780">
            <v>0</v>
          </cell>
          <cell r="T780">
            <v>0</v>
          </cell>
          <cell r="U780">
            <v>37</v>
          </cell>
          <cell r="V780">
            <v>0</v>
          </cell>
          <cell r="W780">
            <v>0</v>
          </cell>
          <cell r="AA780">
            <v>0</v>
          </cell>
          <cell r="AB780">
            <v>0</v>
          </cell>
          <cell r="AC780">
            <v>0</v>
          </cell>
          <cell r="AD780">
            <v>37</v>
          </cell>
          <cell r="AE780">
            <v>315000</v>
          </cell>
          <cell r="AF780">
            <v>0</v>
          </cell>
          <cell r="AI780">
            <v>2343</v>
          </cell>
          <cell r="AK780">
            <v>0</v>
          </cell>
          <cell r="AM780">
            <v>871</v>
          </cell>
          <cell r="AN780">
            <v>1</v>
          </cell>
          <cell r="AO780">
            <v>393216</v>
          </cell>
          <cell r="AQ780">
            <v>0</v>
          </cell>
          <cell r="AR780">
            <v>0</v>
          </cell>
          <cell r="AS780" t="str">
            <v>Ы</v>
          </cell>
          <cell r="AT780" t="str">
            <v>Ы</v>
          </cell>
          <cell r="AU780">
            <v>0</v>
          </cell>
          <cell r="AV780">
            <v>0</v>
          </cell>
          <cell r="AW780">
            <v>23</v>
          </cell>
          <cell r="AX780">
            <v>1</v>
          </cell>
          <cell r="AY780">
            <v>0</v>
          </cell>
          <cell r="AZ780">
            <v>0</v>
          </cell>
          <cell r="BA780">
            <v>0</v>
          </cell>
          <cell r="BB780">
            <v>0</v>
          </cell>
          <cell r="BC780">
            <v>38888</v>
          </cell>
        </row>
        <row r="781">
          <cell r="A781">
            <v>2006</v>
          </cell>
          <cell r="B781">
            <v>6</v>
          </cell>
          <cell r="C781">
            <v>1</v>
          </cell>
          <cell r="D781">
            <v>17</v>
          </cell>
          <cell r="E781">
            <v>792030</v>
          </cell>
          <cell r="F781">
            <v>0</v>
          </cell>
          <cell r="G781" t="str">
            <v>Затраты по ШПЗ (неосновные)</v>
          </cell>
          <cell r="H781">
            <v>2030</v>
          </cell>
          <cell r="I781">
            <v>7920</v>
          </cell>
          <cell r="J781">
            <v>13796</v>
          </cell>
          <cell r="K781">
            <v>1</v>
          </cell>
          <cell r="L781">
            <v>0</v>
          </cell>
          <cell r="M781">
            <v>0</v>
          </cell>
          <cell r="N781">
            <v>0</v>
          </cell>
          <cell r="R781">
            <v>0</v>
          </cell>
          <cell r="S781">
            <v>0</v>
          </cell>
          <cell r="T781">
            <v>0</v>
          </cell>
          <cell r="U781">
            <v>34</v>
          </cell>
          <cell r="V781">
            <v>0</v>
          </cell>
          <cell r="W781">
            <v>0</v>
          </cell>
          <cell r="AA781">
            <v>0</v>
          </cell>
          <cell r="AB781">
            <v>0</v>
          </cell>
          <cell r="AC781">
            <v>0</v>
          </cell>
          <cell r="AD781">
            <v>34</v>
          </cell>
          <cell r="AE781">
            <v>143000</v>
          </cell>
          <cell r="AF781">
            <v>0</v>
          </cell>
          <cell r="AI781">
            <v>2373</v>
          </cell>
          <cell r="AK781">
            <v>0</v>
          </cell>
          <cell r="AM781">
            <v>145</v>
          </cell>
          <cell r="AN781">
            <v>1</v>
          </cell>
          <cell r="AO781">
            <v>393216</v>
          </cell>
          <cell r="AQ781">
            <v>0</v>
          </cell>
          <cell r="AR781">
            <v>0</v>
          </cell>
          <cell r="AS781" t="str">
            <v>Ы</v>
          </cell>
          <cell r="AT781" t="str">
            <v>Ы</v>
          </cell>
          <cell r="AU781">
            <v>0</v>
          </cell>
          <cell r="AV781">
            <v>0</v>
          </cell>
          <cell r="AW781">
            <v>23</v>
          </cell>
          <cell r="AX781">
            <v>1</v>
          </cell>
          <cell r="AY781">
            <v>0</v>
          </cell>
          <cell r="AZ781">
            <v>0</v>
          </cell>
          <cell r="BA781">
            <v>0</v>
          </cell>
          <cell r="BB781">
            <v>0</v>
          </cell>
          <cell r="BC781">
            <v>38916</v>
          </cell>
        </row>
        <row r="782">
          <cell r="A782">
            <v>2006</v>
          </cell>
          <cell r="B782">
            <v>6</v>
          </cell>
          <cell r="C782">
            <v>62</v>
          </cell>
          <cell r="D782">
            <v>17</v>
          </cell>
          <cell r="E782">
            <v>792030</v>
          </cell>
          <cell r="F782">
            <v>0</v>
          </cell>
          <cell r="G782" t="str">
            <v>Затраты по ШПЗ (неосновные)</v>
          </cell>
          <cell r="H782">
            <v>2030</v>
          </cell>
          <cell r="I782">
            <v>7920</v>
          </cell>
          <cell r="J782">
            <v>12994</v>
          </cell>
          <cell r="K782">
            <v>1</v>
          </cell>
          <cell r="L782">
            <v>0</v>
          </cell>
          <cell r="M782">
            <v>0</v>
          </cell>
          <cell r="N782">
            <v>0</v>
          </cell>
          <cell r="R782">
            <v>0</v>
          </cell>
          <cell r="S782">
            <v>0</v>
          </cell>
          <cell r="T782">
            <v>0</v>
          </cell>
          <cell r="U782">
            <v>33</v>
          </cell>
          <cell r="V782">
            <v>0</v>
          </cell>
          <cell r="W782">
            <v>0</v>
          </cell>
          <cell r="AA782">
            <v>0</v>
          </cell>
          <cell r="AB782">
            <v>0</v>
          </cell>
          <cell r="AC782">
            <v>0</v>
          </cell>
          <cell r="AD782">
            <v>33</v>
          </cell>
          <cell r="AE782">
            <v>143000</v>
          </cell>
          <cell r="AF782">
            <v>0</v>
          </cell>
          <cell r="AI782">
            <v>2373</v>
          </cell>
          <cell r="AK782">
            <v>0</v>
          </cell>
          <cell r="AM782">
            <v>206</v>
          </cell>
          <cell r="AN782">
            <v>1</v>
          </cell>
          <cell r="AO782">
            <v>393216</v>
          </cell>
          <cell r="AQ782">
            <v>0</v>
          </cell>
          <cell r="AR782">
            <v>0</v>
          </cell>
          <cell r="AS782" t="str">
            <v>Ы</v>
          </cell>
          <cell r="AT782" t="str">
            <v>Ы</v>
          </cell>
          <cell r="AU782">
            <v>0</v>
          </cell>
          <cell r="AV782">
            <v>0</v>
          </cell>
          <cell r="AW782">
            <v>23</v>
          </cell>
          <cell r="AX782">
            <v>1</v>
          </cell>
          <cell r="AY782">
            <v>0</v>
          </cell>
          <cell r="AZ782">
            <v>0</v>
          </cell>
          <cell r="BA782">
            <v>0</v>
          </cell>
          <cell r="BB782">
            <v>0</v>
          </cell>
          <cell r="BC782">
            <v>38916</v>
          </cell>
        </row>
        <row r="783">
          <cell r="A783">
            <v>2006</v>
          </cell>
          <cell r="B783">
            <v>6</v>
          </cell>
          <cell r="C783">
            <v>63</v>
          </cell>
          <cell r="D783">
            <v>17</v>
          </cell>
          <cell r="E783">
            <v>792030</v>
          </cell>
          <cell r="F783">
            <v>0</v>
          </cell>
          <cell r="G783" t="str">
            <v>Затраты по ШПЗ (неосновные)</v>
          </cell>
          <cell r="H783">
            <v>2030</v>
          </cell>
          <cell r="I783">
            <v>7920</v>
          </cell>
          <cell r="J783">
            <v>139150</v>
          </cell>
          <cell r="K783">
            <v>1</v>
          </cell>
          <cell r="L783">
            <v>0</v>
          </cell>
          <cell r="M783">
            <v>0</v>
          </cell>
          <cell r="N783">
            <v>0</v>
          </cell>
          <cell r="R783">
            <v>0</v>
          </cell>
          <cell r="S783">
            <v>0</v>
          </cell>
          <cell r="T783">
            <v>0</v>
          </cell>
          <cell r="U783">
            <v>33</v>
          </cell>
          <cell r="V783">
            <v>0</v>
          </cell>
          <cell r="W783">
            <v>0</v>
          </cell>
          <cell r="AA783">
            <v>0</v>
          </cell>
          <cell r="AB783">
            <v>0</v>
          </cell>
          <cell r="AC783">
            <v>0</v>
          </cell>
          <cell r="AD783">
            <v>33</v>
          </cell>
          <cell r="AE783">
            <v>240000</v>
          </cell>
          <cell r="AF783">
            <v>0</v>
          </cell>
          <cell r="AI783">
            <v>2373</v>
          </cell>
          <cell r="AK783">
            <v>0</v>
          </cell>
          <cell r="AM783">
            <v>207</v>
          </cell>
          <cell r="AN783">
            <v>1</v>
          </cell>
          <cell r="AO783">
            <v>393216</v>
          </cell>
          <cell r="AQ783">
            <v>0</v>
          </cell>
          <cell r="AR783">
            <v>0</v>
          </cell>
          <cell r="AS783" t="str">
            <v>Ы</v>
          </cell>
          <cell r="AT783" t="str">
            <v>Ы</v>
          </cell>
          <cell r="AU783">
            <v>0</v>
          </cell>
          <cell r="AV783">
            <v>0</v>
          </cell>
          <cell r="AW783">
            <v>23</v>
          </cell>
          <cell r="AX783">
            <v>1</v>
          </cell>
          <cell r="AY783">
            <v>0</v>
          </cell>
          <cell r="AZ783">
            <v>0</v>
          </cell>
          <cell r="BA783">
            <v>0</v>
          </cell>
          <cell r="BB783">
            <v>0</v>
          </cell>
          <cell r="BC783">
            <v>38916</v>
          </cell>
        </row>
        <row r="784">
          <cell r="A784">
            <v>2006</v>
          </cell>
          <cell r="B784">
            <v>6</v>
          </cell>
          <cell r="C784">
            <v>64</v>
          </cell>
          <cell r="D784">
            <v>17</v>
          </cell>
          <cell r="E784">
            <v>792030</v>
          </cell>
          <cell r="F784">
            <v>0</v>
          </cell>
          <cell r="G784" t="str">
            <v>Затраты по ШПЗ (неосновные)</v>
          </cell>
          <cell r="H784">
            <v>2030</v>
          </cell>
          <cell r="I784">
            <v>7920</v>
          </cell>
          <cell r="J784">
            <v>4023.75</v>
          </cell>
          <cell r="K784">
            <v>1</v>
          </cell>
          <cell r="L784">
            <v>0</v>
          </cell>
          <cell r="M784">
            <v>0</v>
          </cell>
          <cell r="N784">
            <v>0</v>
          </cell>
          <cell r="R784">
            <v>0</v>
          </cell>
          <cell r="S784">
            <v>0</v>
          </cell>
          <cell r="T784">
            <v>0</v>
          </cell>
          <cell r="U784">
            <v>33</v>
          </cell>
          <cell r="V784">
            <v>0</v>
          </cell>
          <cell r="W784">
            <v>0</v>
          </cell>
          <cell r="AA784">
            <v>0</v>
          </cell>
          <cell r="AB784">
            <v>0</v>
          </cell>
          <cell r="AC784">
            <v>0</v>
          </cell>
          <cell r="AD784">
            <v>33</v>
          </cell>
          <cell r="AE784">
            <v>311000</v>
          </cell>
          <cell r="AF784">
            <v>0</v>
          </cell>
          <cell r="AI784">
            <v>2373</v>
          </cell>
          <cell r="AK784">
            <v>0</v>
          </cell>
          <cell r="AM784">
            <v>208</v>
          </cell>
          <cell r="AN784">
            <v>1</v>
          </cell>
          <cell r="AO784">
            <v>393216</v>
          </cell>
          <cell r="AQ784">
            <v>0</v>
          </cell>
          <cell r="AR784">
            <v>0</v>
          </cell>
          <cell r="AS784" t="str">
            <v>Ы</v>
          </cell>
          <cell r="AT784" t="str">
            <v>Ы</v>
          </cell>
          <cell r="AU784">
            <v>0</v>
          </cell>
          <cell r="AV784">
            <v>0</v>
          </cell>
          <cell r="AW784">
            <v>23</v>
          </cell>
          <cell r="AX784">
            <v>1</v>
          </cell>
          <cell r="AY784">
            <v>0</v>
          </cell>
          <cell r="AZ784">
            <v>0</v>
          </cell>
          <cell r="BA784">
            <v>0</v>
          </cell>
          <cell r="BB784">
            <v>0</v>
          </cell>
          <cell r="BC784">
            <v>38916</v>
          </cell>
        </row>
        <row r="785">
          <cell r="A785">
            <v>2006</v>
          </cell>
          <cell r="B785">
            <v>6</v>
          </cell>
          <cell r="C785">
            <v>65</v>
          </cell>
          <cell r="D785">
            <v>17</v>
          </cell>
          <cell r="E785">
            <v>792030</v>
          </cell>
          <cell r="F785">
            <v>0</v>
          </cell>
          <cell r="G785" t="str">
            <v>Затраты по ШПЗ (неосновные)</v>
          </cell>
          <cell r="H785">
            <v>2030</v>
          </cell>
          <cell r="I785">
            <v>7920</v>
          </cell>
          <cell r="J785">
            <v>8325</v>
          </cell>
          <cell r="K785">
            <v>1</v>
          </cell>
          <cell r="L785">
            <v>0</v>
          </cell>
          <cell r="M785">
            <v>0</v>
          </cell>
          <cell r="N785">
            <v>0</v>
          </cell>
          <cell r="R785">
            <v>0</v>
          </cell>
          <cell r="S785">
            <v>0</v>
          </cell>
          <cell r="T785">
            <v>0</v>
          </cell>
          <cell r="U785">
            <v>33</v>
          </cell>
          <cell r="V785">
            <v>0</v>
          </cell>
          <cell r="W785">
            <v>0</v>
          </cell>
          <cell r="AA785">
            <v>0</v>
          </cell>
          <cell r="AB785">
            <v>0</v>
          </cell>
          <cell r="AC785">
            <v>0</v>
          </cell>
          <cell r="AD785">
            <v>33</v>
          </cell>
          <cell r="AE785">
            <v>312000</v>
          </cell>
          <cell r="AF785">
            <v>0</v>
          </cell>
          <cell r="AI785">
            <v>2373</v>
          </cell>
          <cell r="AK785">
            <v>0</v>
          </cell>
          <cell r="AM785">
            <v>209</v>
          </cell>
          <cell r="AN785">
            <v>1</v>
          </cell>
          <cell r="AO785">
            <v>393216</v>
          </cell>
          <cell r="AQ785">
            <v>0</v>
          </cell>
          <cell r="AR785">
            <v>0</v>
          </cell>
          <cell r="AS785" t="str">
            <v>Ы</v>
          </cell>
          <cell r="AT785" t="str">
            <v>Ы</v>
          </cell>
          <cell r="AU785">
            <v>0</v>
          </cell>
          <cell r="AV785">
            <v>0</v>
          </cell>
          <cell r="AW785">
            <v>23</v>
          </cell>
          <cell r="AX785">
            <v>1</v>
          </cell>
          <cell r="AY785">
            <v>0</v>
          </cell>
          <cell r="AZ785">
            <v>0</v>
          </cell>
          <cell r="BA785">
            <v>0</v>
          </cell>
          <cell r="BB785">
            <v>0</v>
          </cell>
          <cell r="BC785">
            <v>38916</v>
          </cell>
        </row>
        <row r="786">
          <cell r="A786">
            <v>2006</v>
          </cell>
          <cell r="B786">
            <v>6</v>
          </cell>
          <cell r="C786">
            <v>66</v>
          </cell>
          <cell r="D786">
            <v>17</v>
          </cell>
          <cell r="E786">
            <v>792030</v>
          </cell>
          <cell r="F786">
            <v>0</v>
          </cell>
          <cell r="G786" t="str">
            <v>Затраты по ШПЗ (неосновные)</v>
          </cell>
          <cell r="H786">
            <v>2030</v>
          </cell>
          <cell r="I786">
            <v>7920</v>
          </cell>
          <cell r="J786">
            <v>998.4</v>
          </cell>
          <cell r="K786">
            <v>1</v>
          </cell>
          <cell r="L786">
            <v>0</v>
          </cell>
          <cell r="M786">
            <v>0</v>
          </cell>
          <cell r="N786">
            <v>0</v>
          </cell>
          <cell r="R786">
            <v>0</v>
          </cell>
          <cell r="S786">
            <v>0</v>
          </cell>
          <cell r="T786">
            <v>0</v>
          </cell>
          <cell r="U786">
            <v>33</v>
          </cell>
          <cell r="V786">
            <v>0</v>
          </cell>
          <cell r="W786">
            <v>0</v>
          </cell>
          <cell r="AA786">
            <v>0</v>
          </cell>
          <cell r="AB786">
            <v>0</v>
          </cell>
          <cell r="AC786">
            <v>0</v>
          </cell>
          <cell r="AD786">
            <v>33</v>
          </cell>
          <cell r="AE786">
            <v>312100</v>
          </cell>
          <cell r="AF786">
            <v>0</v>
          </cell>
          <cell r="AI786">
            <v>2373</v>
          </cell>
          <cell r="AK786">
            <v>0</v>
          </cell>
          <cell r="AM786">
            <v>210</v>
          </cell>
          <cell r="AN786">
            <v>1</v>
          </cell>
          <cell r="AO786">
            <v>393216</v>
          </cell>
          <cell r="AQ786">
            <v>0</v>
          </cell>
          <cell r="AR786">
            <v>0</v>
          </cell>
          <cell r="AS786" t="str">
            <v>Ы</v>
          </cell>
          <cell r="AT786" t="str">
            <v>Ы</v>
          </cell>
          <cell r="AU786">
            <v>0</v>
          </cell>
          <cell r="AV786">
            <v>0</v>
          </cell>
          <cell r="AW786">
            <v>23</v>
          </cell>
          <cell r="AX786">
            <v>1</v>
          </cell>
          <cell r="AY786">
            <v>0</v>
          </cell>
          <cell r="AZ786">
            <v>0</v>
          </cell>
          <cell r="BA786">
            <v>0</v>
          </cell>
          <cell r="BB786">
            <v>0</v>
          </cell>
          <cell r="BC786">
            <v>38916</v>
          </cell>
        </row>
        <row r="787">
          <cell r="A787">
            <v>2006</v>
          </cell>
          <cell r="B787">
            <v>6</v>
          </cell>
          <cell r="C787">
            <v>67</v>
          </cell>
          <cell r="D787">
            <v>17</v>
          </cell>
          <cell r="E787">
            <v>792030</v>
          </cell>
          <cell r="F787">
            <v>0</v>
          </cell>
          <cell r="G787" t="str">
            <v>Затраты по ШПЗ (неосновные)</v>
          </cell>
          <cell r="H787">
            <v>2030</v>
          </cell>
          <cell r="I787">
            <v>7920</v>
          </cell>
          <cell r="J787">
            <v>18482.599999999999</v>
          </cell>
          <cell r="K787">
            <v>1</v>
          </cell>
          <cell r="L787">
            <v>0</v>
          </cell>
          <cell r="M787">
            <v>0</v>
          </cell>
          <cell r="N787">
            <v>0</v>
          </cell>
          <cell r="R787">
            <v>0</v>
          </cell>
          <cell r="S787">
            <v>0</v>
          </cell>
          <cell r="T787">
            <v>0</v>
          </cell>
          <cell r="U787">
            <v>33</v>
          </cell>
          <cell r="V787">
            <v>0</v>
          </cell>
          <cell r="W787">
            <v>0</v>
          </cell>
          <cell r="AA787">
            <v>0</v>
          </cell>
          <cell r="AB787">
            <v>0</v>
          </cell>
          <cell r="AC787">
            <v>0</v>
          </cell>
          <cell r="AD787">
            <v>33</v>
          </cell>
          <cell r="AE787">
            <v>312200</v>
          </cell>
          <cell r="AF787">
            <v>0</v>
          </cell>
          <cell r="AI787">
            <v>2373</v>
          </cell>
          <cell r="AK787">
            <v>0</v>
          </cell>
          <cell r="AM787">
            <v>211</v>
          </cell>
          <cell r="AN787">
            <v>1</v>
          </cell>
          <cell r="AO787">
            <v>393216</v>
          </cell>
          <cell r="AQ787">
            <v>0</v>
          </cell>
          <cell r="AR787">
            <v>0</v>
          </cell>
          <cell r="AS787" t="str">
            <v>Ы</v>
          </cell>
          <cell r="AT787" t="str">
            <v>Ы</v>
          </cell>
          <cell r="AU787">
            <v>0</v>
          </cell>
          <cell r="AV787">
            <v>0</v>
          </cell>
          <cell r="AW787">
            <v>23</v>
          </cell>
          <cell r="AX787">
            <v>1</v>
          </cell>
          <cell r="AY787">
            <v>0</v>
          </cell>
          <cell r="AZ787">
            <v>0</v>
          </cell>
          <cell r="BA787">
            <v>0</v>
          </cell>
          <cell r="BB787">
            <v>0</v>
          </cell>
          <cell r="BC787">
            <v>38916</v>
          </cell>
        </row>
        <row r="788">
          <cell r="A788">
            <v>2006</v>
          </cell>
          <cell r="B788">
            <v>6</v>
          </cell>
          <cell r="C788">
            <v>68</v>
          </cell>
          <cell r="D788">
            <v>17</v>
          </cell>
          <cell r="E788">
            <v>792030</v>
          </cell>
          <cell r="F788">
            <v>0</v>
          </cell>
          <cell r="G788" t="str">
            <v>Затраты по ШПЗ (неосновные)</v>
          </cell>
          <cell r="H788">
            <v>2030</v>
          </cell>
          <cell r="I788">
            <v>7920</v>
          </cell>
          <cell r="J788">
            <v>1526.25</v>
          </cell>
          <cell r="K788">
            <v>1</v>
          </cell>
          <cell r="L788">
            <v>0</v>
          </cell>
          <cell r="M788">
            <v>0</v>
          </cell>
          <cell r="N788">
            <v>0</v>
          </cell>
          <cell r="R788">
            <v>0</v>
          </cell>
          <cell r="S788">
            <v>0</v>
          </cell>
          <cell r="T788">
            <v>0</v>
          </cell>
          <cell r="U788">
            <v>33</v>
          </cell>
          <cell r="V788">
            <v>0</v>
          </cell>
          <cell r="W788">
            <v>0</v>
          </cell>
          <cell r="AA788">
            <v>0</v>
          </cell>
          <cell r="AB788">
            <v>0</v>
          </cell>
          <cell r="AC788">
            <v>0</v>
          </cell>
          <cell r="AD788">
            <v>33</v>
          </cell>
          <cell r="AE788">
            <v>313000</v>
          </cell>
          <cell r="AF788">
            <v>0</v>
          </cell>
          <cell r="AI788">
            <v>2373</v>
          </cell>
          <cell r="AK788">
            <v>0</v>
          </cell>
          <cell r="AM788">
            <v>212</v>
          </cell>
          <cell r="AN788">
            <v>1</v>
          </cell>
          <cell r="AO788">
            <v>393216</v>
          </cell>
          <cell r="AQ788">
            <v>0</v>
          </cell>
          <cell r="AR788">
            <v>0</v>
          </cell>
          <cell r="AS788" t="str">
            <v>Ы</v>
          </cell>
          <cell r="AT788" t="str">
            <v>Ы</v>
          </cell>
          <cell r="AU788">
            <v>0</v>
          </cell>
          <cell r="AV788">
            <v>0</v>
          </cell>
          <cell r="AW788">
            <v>23</v>
          </cell>
          <cell r="AX788">
            <v>1</v>
          </cell>
          <cell r="AY788">
            <v>0</v>
          </cell>
          <cell r="AZ788">
            <v>0</v>
          </cell>
          <cell r="BA788">
            <v>0</v>
          </cell>
          <cell r="BB788">
            <v>0</v>
          </cell>
          <cell r="BC788">
            <v>38916</v>
          </cell>
        </row>
        <row r="789">
          <cell r="A789">
            <v>2006</v>
          </cell>
          <cell r="B789">
            <v>6</v>
          </cell>
          <cell r="C789">
            <v>69</v>
          </cell>
          <cell r="D789">
            <v>17</v>
          </cell>
          <cell r="E789">
            <v>792030</v>
          </cell>
          <cell r="F789">
            <v>0</v>
          </cell>
          <cell r="G789" t="str">
            <v>Затраты по ШПЗ (неосновные)</v>
          </cell>
          <cell r="H789">
            <v>2030</v>
          </cell>
          <cell r="I789">
            <v>7920</v>
          </cell>
          <cell r="J789">
            <v>2775</v>
          </cell>
          <cell r="K789">
            <v>1</v>
          </cell>
          <cell r="L789">
            <v>0</v>
          </cell>
          <cell r="M789">
            <v>0</v>
          </cell>
          <cell r="N789">
            <v>0</v>
          </cell>
          <cell r="R789">
            <v>0</v>
          </cell>
          <cell r="S789">
            <v>0</v>
          </cell>
          <cell r="T789">
            <v>0</v>
          </cell>
          <cell r="U789">
            <v>33</v>
          </cell>
          <cell r="V789">
            <v>0</v>
          </cell>
          <cell r="W789">
            <v>0</v>
          </cell>
          <cell r="AA789">
            <v>0</v>
          </cell>
          <cell r="AB789">
            <v>0</v>
          </cell>
          <cell r="AC789">
            <v>0</v>
          </cell>
          <cell r="AD789">
            <v>33</v>
          </cell>
          <cell r="AE789">
            <v>314000</v>
          </cell>
          <cell r="AF789">
            <v>0</v>
          </cell>
          <cell r="AI789">
            <v>2373</v>
          </cell>
          <cell r="AK789">
            <v>0</v>
          </cell>
          <cell r="AM789">
            <v>213</v>
          </cell>
          <cell r="AN789">
            <v>1</v>
          </cell>
          <cell r="AO789">
            <v>393216</v>
          </cell>
          <cell r="AQ789">
            <v>0</v>
          </cell>
          <cell r="AR789">
            <v>0</v>
          </cell>
          <cell r="AS789" t="str">
            <v>Ы</v>
          </cell>
          <cell r="AT789" t="str">
            <v>Ы</v>
          </cell>
          <cell r="AU789">
            <v>0</v>
          </cell>
          <cell r="AV789">
            <v>0</v>
          </cell>
          <cell r="AW789">
            <v>23</v>
          </cell>
          <cell r="AX789">
            <v>1</v>
          </cell>
          <cell r="AY789">
            <v>0</v>
          </cell>
          <cell r="AZ789">
            <v>0</v>
          </cell>
          <cell r="BA789">
            <v>0</v>
          </cell>
          <cell r="BB789">
            <v>0</v>
          </cell>
          <cell r="BC789">
            <v>38916</v>
          </cell>
        </row>
        <row r="790">
          <cell r="A790">
            <v>2006</v>
          </cell>
          <cell r="B790">
            <v>6</v>
          </cell>
          <cell r="C790">
            <v>70</v>
          </cell>
          <cell r="D790">
            <v>17</v>
          </cell>
          <cell r="E790">
            <v>792030</v>
          </cell>
          <cell r="F790">
            <v>0</v>
          </cell>
          <cell r="G790" t="str">
            <v>Затраты по ШПЗ (неосновные)</v>
          </cell>
          <cell r="H790">
            <v>2030</v>
          </cell>
          <cell r="I790">
            <v>7920</v>
          </cell>
          <cell r="J790">
            <v>555.96</v>
          </cell>
          <cell r="K790">
            <v>1</v>
          </cell>
          <cell r="L790">
            <v>0</v>
          </cell>
          <cell r="M790">
            <v>0</v>
          </cell>
          <cell r="N790">
            <v>0</v>
          </cell>
          <cell r="R790">
            <v>0</v>
          </cell>
          <cell r="S790">
            <v>0</v>
          </cell>
          <cell r="T790">
            <v>0</v>
          </cell>
          <cell r="U790">
            <v>33</v>
          </cell>
          <cell r="V790">
            <v>0</v>
          </cell>
          <cell r="W790">
            <v>0</v>
          </cell>
          <cell r="AA790">
            <v>0</v>
          </cell>
          <cell r="AB790">
            <v>0</v>
          </cell>
          <cell r="AC790">
            <v>0</v>
          </cell>
          <cell r="AD790">
            <v>33</v>
          </cell>
          <cell r="AE790">
            <v>315000</v>
          </cell>
          <cell r="AF790">
            <v>0</v>
          </cell>
          <cell r="AI790">
            <v>2373</v>
          </cell>
          <cell r="AK790">
            <v>0</v>
          </cell>
          <cell r="AM790">
            <v>214</v>
          </cell>
          <cell r="AN790">
            <v>1</v>
          </cell>
          <cell r="AO790">
            <v>393216</v>
          </cell>
          <cell r="AQ790">
            <v>0</v>
          </cell>
          <cell r="AR790">
            <v>0</v>
          </cell>
          <cell r="AS790" t="str">
            <v>Ы</v>
          </cell>
          <cell r="AT790" t="str">
            <v>Ы</v>
          </cell>
          <cell r="AU790">
            <v>0</v>
          </cell>
          <cell r="AV790">
            <v>0</v>
          </cell>
          <cell r="AW790">
            <v>23</v>
          </cell>
          <cell r="AX790">
            <v>1</v>
          </cell>
          <cell r="AY790">
            <v>0</v>
          </cell>
          <cell r="AZ790">
            <v>0</v>
          </cell>
          <cell r="BA790">
            <v>0</v>
          </cell>
          <cell r="BB790">
            <v>0</v>
          </cell>
          <cell r="BC790">
            <v>38916</v>
          </cell>
        </row>
        <row r="791">
          <cell r="A791">
            <v>2006</v>
          </cell>
          <cell r="B791">
            <v>6</v>
          </cell>
          <cell r="C791">
            <v>71</v>
          </cell>
          <cell r="D791">
            <v>17</v>
          </cell>
          <cell r="E791">
            <v>792030</v>
          </cell>
          <cell r="F791">
            <v>0</v>
          </cell>
          <cell r="G791" t="str">
            <v>Затраты по ШПЗ (неосновные)</v>
          </cell>
          <cell r="H791">
            <v>2030</v>
          </cell>
          <cell r="I791">
            <v>7920</v>
          </cell>
          <cell r="J791">
            <v>255</v>
          </cell>
          <cell r="K791">
            <v>1</v>
          </cell>
          <cell r="L791">
            <v>0</v>
          </cell>
          <cell r="M791">
            <v>0</v>
          </cell>
          <cell r="N791">
            <v>0</v>
          </cell>
          <cell r="R791">
            <v>0</v>
          </cell>
          <cell r="S791">
            <v>0</v>
          </cell>
          <cell r="T791">
            <v>0</v>
          </cell>
          <cell r="U791">
            <v>33</v>
          </cell>
          <cell r="V791">
            <v>0</v>
          </cell>
          <cell r="W791">
            <v>0</v>
          </cell>
          <cell r="AA791">
            <v>0</v>
          </cell>
          <cell r="AB791">
            <v>0</v>
          </cell>
          <cell r="AC791">
            <v>0</v>
          </cell>
          <cell r="AD791">
            <v>33</v>
          </cell>
          <cell r="AE791">
            <v>503000</v>
          </cell>
          <cell r="AF791">
            <v>0</v>
          </cell>
          <cell r="AI791">
            <v>2373</v>
          </cell>
          <cell r="AK791">
            <v>0</v>
          </cell>
          <cell r="AM791">
            <v>215</v>
          </cell>
          <cell r="AN791">
            <v>1</v>
          </cell>
          <cell r="AO791">
            <v>393216</v>
          </cell>
          <cell r="AQ791">
            <v>0</v>
          </cell>
          <cell r="AR791">
            <v>0</v>
          </cell>
          <cell r="AS791" t="str">
            <v>Ы</v>
          </cell>
          <cell r="AT791" t="str">
            <v>Ы</v>
          </cell>
          <cell r="AU791">
            <v>0</v>
          </cell>
          <cell r="AV791">
            <v>0</v>
          </cell>
          <cell r="AW791">
            <v>23</v>
          </cell>
          <cell r="AX791">
            <v>1</v>
          </cell>
          <cell r="AY791">
            <v>0</v>
          </cell>
          <cell r="AZ791">
            <v>0</v>
          </cell>
          <cell r="BA791">
            <v>0</v>
          </cell>
          <cell r="BB791">
            <v>0</v>
          </cell>
          <cell r="BC791">
            <v>38916</v>
          </cell>
        </row>
        <row r="792">
          <cell r="A792">
            <v>2006</v>
          </cell>
          <cell r="B792">
            <v>6</v>
          </cell>
          <cell r="C792">
            <v>72</v>
          </cell>
          <cell r="D792">
            <v>17</v>
          </cell>
          <cell r="E792">
            <v>792030</v>
          </cell>
          <cell r="F792">
            <v>0</v>
          </cell>
          <cell r="G792" t="str">
            <v>Затраты по ШПЗ (неосновные)</v>
          </cell>
          <cell r="H792">
            <v>2030</v>
          </cell>
          <cell r="I792">
            <v>7920</v>
          </cell>
          <cell r="J792">
            <v>826</v>
          </cell>
          <cell r="K792">
            <v>1</v>
          </cell>
          <cell r="L792">
            <v>0</v>
          </cell>
          <cell r="M792">
            <v>0</v>
          </cell>
          <cell r="N792">
            <v>0</v>
          </cell>
          <cell r="R792">
            <v>0</v>
          </cell>
          <cell r="S792">
            <v>0</v>
          </cell>
          <cell r="T792">
            <v>0</v>
          </cell>
          <cell r="U792">
            <v>33</v>
          </cell>
          <cell r="V792">
            <v>0</v>
          </cell>
          <cell r="W792">
            <v>0</v>
          </cell>
          <cell r="AA792">
            <v>0</v>
          </cell>
          <cell r="AB792">
            <v>0</v>
          </cell>
          <cell r="AC792">
            <v>0</v>
          </cell>
          <cell r="AD792">
            <v>33</v>
          </cell>
          <cell r="AE792">
            <v>510100</v>
          </cell>
          <cell r="AF792">
            <v>0</v>
          </cell>
          <cell r="AI792">
            <v>2373</v>
          </cell>
          <cell r="AK792">
            <v>0</v>
          </cell>
          <cell r="AM792">
            <v>216</v>
          </cell>
          <cell r="AN792">
            <v>1</v>
          </cell>
          <cell r="AO792">
            <v>393216</v>
          </cell>
          <cell r="AQ792">
            <v>0</v>
          </cell>
          <cell r="AR792">
            <v>0</v>
          </cell>
          <cell r="AS792" t="str">
            <v>Ы</v>
          </cell>
          <cell r="AT792" t="str">
            <v>Ы</v>
          </cell>
          <cell r="AU792">
            <v>0</v>
          </cell>
          <cell r="AV792">
            <v>0</v>
          </cell>
          <cell r="AW792">
            <v>23</v>
          </cell>
          <cell r="AX792">
            <v>1</v>
          </cell>
          <cell r="AY792">
            <v>0</v>
          </cell>
          <cell r="AZ792">
            <v>0</v>
          </cell>
          <cell r="BA792">
            <v>0</v>
          </cell>
          <cell r="BB792">
            <v>0</v>
          </cell>
          <cell r="BC792">
            <v>38916</v>
          </cell>
        </row>
        <row r="793">
          <cell r="A793">
            <v>2006</v>
          </cell>
          <cell r="B793">
            <v>6</v>
          </cell>
          <cell r="C793">
            <v>202</v>
          </cell>
          <cell r="D793">
            <v>17</v>
          </cell>
          <cell r="E793">
            <v>792030</v>
          </cell>
          <cell r="F793">
            <v>0</v>
          </cell>
          <cell r="G793" t="str">
            <v>Затраты по ШПЗ (неосновные)</v>
          </cell>
          <cell r="H793">
            <v>2030</v>
          </cell>
          <cell r="I793">
            <v>7920</v>
          </cell>
          <cell r="J793">
            <v>47.33</v>
          </cell>
          <cell r="K793">
            <v>1</v>
          </cell>
          <cell r="L793">
            <v>0</v>
          </cell>
          <cell r="M793">
            <v>0</v>
          </cell>
          <cell r="N793">
            <v>0</v>
          </cell>
          <cell r="R793">
            <v>0</v>
          </cell>
          <cell r="S793">
            <v>0</v>
          </cell>
          <cell r="T793">
            <v>0</v>
          </cell>
          <cell r="U793">
            <v>32</v>
          </cell>
          <cell r="V793">
            <v>0</v>
          </cell>
          <cell r="W793">
            <v>0</v>
          </cell>
          <cell r="AA793">
            <v>0</v>
          </cell>
          <cell r="AB793">
            <v>0</v>
          </cell>
          <cell r="AC793">
            <v>0</v>
          </cell>
          <cell r="AD793">
            <v>32</v>
          </cell>
          <cell r="AE793">
            <v>110000</v>
          </cell>
          <cell r="AF793">
            <v>0</v>
          </cell>
          <cell r="AI793">
            <v>2373</v>
          </cell>
          <cell r="AK793">
            <v>0</v>
          </cell>
          <cell r="AM793">
            <v>346</v>
          </cell>
          <cell r="AN793">
            <v>1</v>
          </cell>
          <cell r="AO793">
            <v>393216</v>
          </cell>
          <cell r="AQ793">
            <v>0</v>
          </cell>
          <cell r="AR793">
            <v>0</v>
          </cell>
          <cell r="AS793" t="str">
            <v>Ы</v>
          </cell>
          <cell r="AT793" t="str">
            <v>Ы</v>
          </cell>
          <cell r="AU793">
            <v>0</v>
          </cell>
          <cell r="AV793">
            <v>0</v>
          </cell>
          <cell r="AW793">
            <v>23</v>
          </cell>
          <cell r="AX793">
            <v>1</v>
          </cell>
          <cell r="AY793">
            <v>0</v>
          </cell>
          <cell r="AZ793">
            <v>0</v>
          </cell>
          <cell r="BA793">
            <v>0</v>
          </cell>
          <cell r="BB793">
            <v>0</v>
          </cell>
          <cell r="BC793">
            <v>38916</v>
          </cell>
        </row>
        <row r="794">
          <cell r="A794">
            <v>2006</v>
          </cell>
          <cell r="B794">
            <v>6</v>
          </cell>
          <cell r="C794">
            <v>203</v>
          </cell>
          <cell r="D794">
            <v>17</v>
          </cell>
          <cell r="E794">
            <v>792030</v>
          </cell>
          <cell r="F794">
            <v>0</v>
          </cell>
          <cell r="G794" t="str">
            <v>Затраты по ШПЗ (неосновные)</v>
          </cell>
          <cell r="H794">
            <v>2030</v>
          </cell>
          <cell r="I794">
            <v>7920</v>
          </cell>
          <cell r="J794">
            <v>-11.3</v>
          </cell>
          <cell r="K794">
            <v>1</v>
          </cell>
          <cell r="L794">
            <v>0</v>
          </cell>
          <cell r="M794">
            <v>0</v>
          </cell>
          <cell r="N794">
            <v>0</v>
          </cell>
          <cell r="R794">
            <v>0</v>
          </cell>
          <cell r="S794">
            <v>0</v>
          </cell>
          <cell r="T794">
            <v>0</v>
          </cell>
          <cell r="U794">
            <v>32</v>
          </cell>
          <cell r="V794">
            <v>0</v>
          </cell>
          <cell r="W794">
            <v>0</v>
          </cell>
          <cell r="AA794">
            <v>0</v>
          </cell>
          <cell r="AB794">
            <v>0</v>
          </cell>
          <cell r="AC794">
            <v>0</v>
          </cell>
          <cell r="AD794">
            <v>32</v>
          </cell>
          <cell r="AE794">
            <v>114020</v>
          </cell>
          <cell r="AF794">
            <v>0</v>
          </cell>
          <cell r="AI794">
            <v>2373</v>
          </cell>
          <cell r="AK794">
            <v>0</v>
          </cell>
          <cell r="AM794">
            <v>347</v>
          </cell>
          <cell r="AN794">
            <v>1</v>
          </cell>
          <cell r="AO794">
            <v>393216</v>
          </cell>
          <cell r="AQ794">
            <v>0</v>
          </cell>
          <cell r="AR794">
            <v>0</v>
          </cell>
          <cell r="AS794" t="str">
            <v>Ы</v>
          </cell>
          <cell r="AT794" t="str">
            <v>Ы</v>
          </cell>
          <cell r="AU794">
            <v>0</v>
          </cell>
          <cell r="AV794">
            <v>0</v>
          </cell>
          <cell r="AW794">
            <v>23</v>
          </cell>
          <cell r="AX794">
            <v>1</v>
          </cell>
          <cell r="AY794">
            <v>0</v>
          </cell>
          <cell r="AZ794">
            <v>0</v>
          </cell>
          <cell r="BA794">
            <v>0</v>
          </cell>
          <cell r="BB794">
            <v>0</v>
          </cell>
          <cell r="BC794">
            <v>38916</v>
          </cell>
        </row>
        <row r="795">
          <cell r="A795">
            <v>2006</v>
          </cell>
          <cell r="B795">
            <v>6</v>
          </cell>
          <cell r="C795">
            <v>204</v>
          </cell>
          <cell r="D795">
            <v>17</v>
          </cell>
          <cell r="E795">
            <v>792030</v>
          </cell>
          <cell r="F795">
            <v>0</v>
          </cell>
          <cell r="G795" t="str">
            <v>Затраты по ШПЗ (неосновные)</v>
          </cell>
          <cell r="H795">
            <v>2030</v>
          </cell>
          <cell r="I795">
            <v>7920</v>
          </cell>
          <cell r="J795">
            <v>17.2</v>
          </cell>
          <cell r="K795">
            <v>1</v>
          </cell>
          <cell r="L795">
            <v>0</v>
          </cell>
          <cell r="M795">
            <v>0</v>
          </cell>
          <cell r="N795">
            <v>0</v>
          </cell>
          <cell r="R795">
            <v>0</v>
          </cell>
          <cell r="S795">
            <v>0</v>
          </cell>
          <cell r="T795">
            <v>0</v>
          </cell>
          <cell r="U795">
            <v>32</v>
          </cell>
          <cell r="V795">
            <v>0</v>
          </cell>
          <cell r="W795">
            <v>0</v>
          </cell>
          <cell r="AA795">
            <v>0</v>
          </cell>
          <cell r="AB795">
            <v>0</v>
          </cell>
          <cell r="AC795">
            <v>0</v>
          </cell>
          <cell r="AD795">
            <v>32</v>
          </cell>
          <cell r="AE795">
            <v>117000</v>
          </cell>
          <cell r="AF795">
            <v>0</v>
          </cell>
          <cell r="AI795">
            <v>2373</v>
          </cell>
          <cell r="AK795">
            <v>0</v>
          </cell>
          <cell r="AM795">
            <v>348</v>
          </cell>
          <cell r="AN795">
            <v>1</v>
          </cell>
          <cell r="AO795">
            <v>393216</v>
          </cell>
          <cell r="AQ795">
            <v>0</v>
          </cell>
          <cell r="AR795">
            <v>0</v>
          </cell>
          <cell r="AS795" t="str">
            <v>Ы</v>
          </cell>
          <cell r="AT795" t="str">
            <v>Ы</v>
          </cell>
          <cell r="AU795">
            <v>0</v>
          </cell>
          <cell r="AV795">
            <v>0</v>
          </cell>
          <cell r="AW795">
            <v>23</v>
          </cell>
          <cell r="AX795">
            <v>1</v>
          </cell>
          <cell r="AY795">
            <v>0</v>
          </cell>
          <cell r="AZ795">
            <v>0</v>
          </cell>
          <cell r="BA795">
            <v>0</v>
          </cell>
          <cell r="BB795">
            <v>0</v>
          </cell>
          <cell r="BC795">
            <v>38916</v>
          </cell>
        </row>
        <row r="796">
          <cell r="A796">
            <v>2006</v>
          </cell>
          <cell r="B796">
            <v>6</v>
          </cell>
          <cell r="C796">
            <v>205</v>
          </cell>
          <cell r="D796">
            <v>17</v>
          </cell>
          <cell r="E796">
            <v>792030</v>
          </cell>
          <cell r="F796">
            <v>0</v>
          </cell>
          <cell r="G796" t="str">
            <v>Затраты по ШПЗ (неосновные)</v>
          </cell>
          <cell r="H796">
            <v>2030</v>
          </cell>
          <cell r="I796">
            <v>7920</v>
          </cell>
          <cell r="J796">
            <v>-3.75</v>
          </cell>
          <cell r="K796">
            <v>1</v>
          </cell>
          <cell r="L796">
            <v>0</v>
          </cell>
          <cell r="M796">
            <v>0</v>
          </cell>
          <cell r="N796">
            <v>0</v>
          </cell>
          <cell r="R796">
            <v>0</v>
          </cell>
          <cell r="S796">
            <v>0</v>
          </cell>
          <cell r="T796">
            <v>0</v>
          </cell>
          <cell r="U796">
            <v>32</v>
          </cell>
          <cell r="V796">
            <v>0</v>
          </cell>
          <cell r="W796">
            <v>0</v>
          </cell>
          <cell r="AA796">
            <v>0</v>
          </cell>
          <cell r="AB796">
            <v>0</v>
          </cell>
          <cell r="AC796">
            <v>0</v>
          </cell>
          <cell r="AD796">
            <v>32</v>
          </cell>
          <cell r="AE796">
            <v>130000</v>
          </cell>
          <cell r="AF796">
            <v>0</v>
          </cell>
          <cell r="AI796">
            <v>2373</v>
          </cell>
          <cell r="AK796">
            <v>0</v>
          </cell>
          <cell r="AM796">
            <v>349</v>
          </cell>
          <cell r="AN796">
            <v>1</v>
          </cell>
          <cell r="AO796">
            <v>393216</v>
          </cell>
          <cell r="AQ796">
            <v>0</v>
          </cell>
          <cell r="AR796">
            <v>0</v>
          </cell>
          <cell r="AS796" t="str">
            <v>Ы</v>
          </cell>
          <cell r="AT796" t="str">
            <v>Ы</v>
          </cell>
          <cell r="AU796">
            <v>0</v>
          </cell>
          <cell r="AV796">
            <v>0</v>
          </cell>
          <cell r="AW796">
            <v>23</v>
          </cell>
          <cell r="AX796">
            <v>1</v>
          </cell>
          <cell r="AY796">
            <v>0</v>
          </cell>
          <cell r="AZ796">
            <v>0</v>
          </cell>
          <cell r="BA796">
            <v>0</v>
          </cell>
          <cell r="BB796">
            <v>0</v>
          </cell>
          <cell r="BC796">
            <v>38916</v>
          </cell>
        </row>
        <row r="797">
          <cell r="A797">
            <v>2006</v>
          </cell>
          <cell r="B797">
            <v>6</v>
          </cell>
          <cell r="C797">
            <v>206</v>
          </cell>
          <cell r="D797">
            <v>17</v>
          </cell>
          <cell r="E797">
            <v>792030</v>
          </cell>
          <cell r="F797">
            <v>0</v>
          </cell>
          <cell r="G797" t="str">
            <v>Затраты по ШПЗ (неосновные)</v>
          </cell>
          <cell r="H797">
            <v>2030</v>
          </cell>
          <cell r="I797">
            <v>7920</v>
          </cell>
          <cell r="J797">
            <v>80.31</v>
          </cell>
          <cell r="K797">
            <v>1</v>
          </cell>
          <cell r="L797">
            <v>0</v>
          </cell>
          <cell r="M797">
            <v>0</v>
          </cell>
          <cell r="N797">
            <v>0</v>
          </cell>
          <cell r="R797">
            <v>0</v>
          </cell>
          <cell r="S797">
            <v>0</v>
          </cell>
          <cell r="T797">
            <v>0</v>
          </cell>
          <cell r="U797">
            <v>32</v>
          </cell>
          <cell r="V797">
            <v>0</v>
          </cell>
          <cell r="W797">
            <v>0</v>
          </cell>
          <cell r="AA797">
            <v>0</v>
          </cell>
          <cell r="AB797">
            <v>0</v>
          </cell>
          <cell r="AC797">
            <v>0</v>
          </cell>
          <cell r="AD797">
            <v>32</v>
          </cell>
          <cell r="AE797">
            <v>130100</v>
          </cell>
          <cell r="AF797">
            <v>0</v>
          </cell>
          <cell r="AI797">
            <v>2373</v>
          </cell>
          <cell r="AK797">
            <v>0</v>
          </cell>
          <cell r="AM797">
            <v>350</v>
          </cell>
          <cell r="AN797">
            <v>1</v>
          </cell>
          <cell r="AO797">
            <v>393216</v>
          </cell>
          <cell r="AQ797">
            <v>0</v>
          </cell>
          <cell r="AR797">
            <v>0</v>
          </cell>
          <cell r="AS797" t="str">
            <v>Ы</v>
          </cell>
          <cell r="AT797" t="str">
            <v>Ы</v>
          </cell>
          <cell r="AU797">
            <v>0</v>
          </cell>
          <cell r="AV797">
            <v>0</v>
          </cell>
          <cell r="AW797">
            <v>23</v>
          </cell>
          <cell r="AX797">
            <v>1</v>
          </cell>
          <cell r="AY797">
            <v>0</v>
          </cell>
          <cell r="AZ797">
            <v>0</v>
          </cell>
          <cell r="BA797">
            <v>0</v>
          </cell>
          <cell r="BB797">
            <v>0</v>
          </cell>
          <cell r="BC797">
            <v>38916</v>
          </cell>
        </row>
        <row r="798">
          <cell r="A798">
            <v>2006</v>
          </cell>
          <cell r="B798">
            <v>6</v>
          </cell>
          <cell r="C798">
            <v>207</v>
          </cell>
          <cell r="D798">
            <v>17</v>
          </cell>
          <cell r="E798">
            <v>792030</v>
          </cell>
          <cell r="F798">
            <v>0</v>
          </cell>
          <cell r="G798" t="str">
            <v>Затраты по ШПЗ (неосновные)</v>
          </cell>
          <cell r="H798">
            <v>2030</v>
          </cell>
          <cell r="I798">
            <v>7920</v>
          </cell>
          <cell r="J798">
            <v>5.01</v>
          </cell>
          <cell r="K798">
            <v>1</v>
          </cell>
          <cell r="L798">
            <v>0</v>
          </cell>
          <cell r="M798">
            <v>0</v>
          </cell>
          <cell r="N798">
            <v>0</v>
          </cell>
          <cell r="R798">
            <v>0</v>
          </cell>
          <cell r="S798">
            <v>0</v>
          </cell>
          <cell r="T798">
            <v>0</v>
          </cell>
          <cell r="U798">
            <v>32</v>
          </cell>
          <cell r="V798">
            <v>0</v>
          </cell>
          <cell r="W798">
            <v>0</v>
          </cell>
          <cell r="AA798">
            <v>0</v>
          </cell>
          <cell r="AB798">
            <v>0</v>
          </cell>
          <cell r="AC798">
            <v>0</v>
          </cell>
          <cell r="AD798">
            <v>32</v>
          </cell>
          <cell r="AE798">
            <v>131000</v>
          </cell>
          <cell r="AF798">
            <v>0</v>
          </cell>
          <cell r="AI798">
            <v>2373</v>
          </cell>
          <cell r="AK798">
            <v>0</v>
          </cell>
          <cell r="AM798">
            <v>351</v>
          </cell>
          <cell r="AN798">
            <v>1</v>
          </cell>
          <cell r="AO798">
            <v>393216</v>
          </cell>
          <cell r="AQ798">
            <v>0</v>
          </cell>
          <cell r="AR798">
            <v>0</v>
          </cell>
          <cell r="AS798" t="str">
            <v>Ы</v>
          </cell>
          <cell r="AT798" t="str">
            <v>Ы</v>
          </cell>
          <cell r="AU798">
            <v>0</v>
          </cell>
          <cell r="AV798">
            <v>0</v>
          </cell>
          <cell r="AW798">
            <v>23</v>
          </cell>
          <cell r="AX798">
            <v>1</v>
          </cell>
          <cell r="AY798">
            <v>0</v>
          </cell>
          <cell r="AZ798">
            <v>0</v>
          </cell>
          <cell r="BA798">
            <v>0</v>
          </cell>
          <cell r="BB798">
            <v>0</v>
          </cell>
          <cell r="BC798">
            <v>38916</v>
          </cell>
        </row>
        <row r="799">
          <cell r="A799">
            <v>2006</v>
          </cell>
          <cell r="B799">
            <v>6</v>
          </cell>
          <cell r="C799">
            <v>208</v>
          </cell>
          <cell r="D799">
            <v>17</v>
          </cell>
          <cell r="E799">
            <v>792030</v>
          </cell>
          <cell r="F799">
            <v>0</v>
          </cell>
          <cell r="G799" t="str">
            <v>Затраты по ШПЗ (неосновные)</v>
          </cell>
          <cell r="H799">
            <v>2030</v>
          </cell>
          <cell r="I799">
            <v>7920</v>
          </cell>
          <cell r="J799">
            <v>30</v>
          </cell>
          <cell r="K799">
            <v>1</v>
          </cell>
          <cell r="L799">
            <v>0</v>
          </cell>
          <cell r="M799">
            <v>0</v>
          </cell>
          <cell r="N799">
            <v>0</v>
          </cell>
          <cell r="R799">
            <v>0</v>
          </cell>
          <cell r="S799">
            <v>0</v>
          </cell>
          <cell r="T799">
            <v>0</v>
          </cell>
          <cell r="U799">
            <v>32</v>
          </cell>
          <cell r="V799">
            <v>0</v>
          </cell>
          <cell r="W799">
            <v>0</v>
          </cell>
          <cell r="AA799">
            <v>0</v>
          </cell>
          <cell r="AB799">
            <v>0</v>
          </cell>
          <cell r="AC799">
            <v>0</v>
          </cell>
          <cell r="AD799">
            <v>32</v>
          </cell>
          <cell r="AE799">
            <v>132000</v>
          </cell>
          <cell r="AF799">
            <v>0</v>
          </cell>
          <cell r="AI799">
            <v>2373</v>
          </cell>
          <cell r="AK799">
            <v>0</v>
          </cell>
          <cell r="AM799">
            <v>352</v>
          </cell>
          <cell r="AN799">
            <v>1</v>
          </cell>
          <cell r="AO799">
            <v>393216</v>
          </cell>
          <cell r="AQ799">
            <v>0</v>
          </cell>
          <cell r="AR799">
            <v>0</v>
          </cell>
          <cell r="AS799" t="str">
            <v>Ы</v>
          </cell>
          <cell r="AT799" t="str">
            <v>Ы</v>
          </cell>
          <cell r="AU799">
            <v>0</v>
          </cell>
          <cell r="AV799">
            <v>0</v>
          </cell>
          <cell r="AW799">
            <v>23</v>
          </cell>
          <cell r="AX799">
            <v>1</v>
          </cell>
          <cell r="AY799">
            <v>0</v>
          </cell>
          <cell r="AZ799">
            <v>0</v>
          </cell>
          <cell r="BA799">
            <v>0</v>
          </cell>
          <cell r="BB799">
            <v>0</v>
          </cell>
          <cell r="BC799">
            <v>38916</v>
          </cell>
        </row>
        <row r="800">
          <cell r="A800">
            <v>2006</v>
          </cell>
          <cell r="B800">
            <v>6</v>
          </cell>
          <cell r="C800">
            <v>209</v>
          </cell>
          <cell r="D800">
            <v>17</v>
          </cell>
          <cell r="E800">
            <v>792030</v>
          </cell>
          <cell r="F800">
            <v>0</v>
          </cell>
          <cell r="G800" t="str">
            <v>Затраты по ШПЗ (неосновные)</v>
          </cell>
          <cell r="H800">
            <v>2030</v>
          </cell>
          <cell r="I800">
            <v>7920</v>
          </cell>
          <cell r="J800">
            <v>-10.78</v>
          </cell>
          <cell r="K800">
            <v>1</v>
          </cell>
          <cell r="L800">
            <v>0</v>
          </cell>
          <cell r="M800">
            <v>0</v>
          </cell>
          <cell r="N800">
            <v>0</v>
          </cell>
          <cell r="R800">
            <v>0</v>
          </cell>
          <cell r="S800">
            <v>0</v>
          </cell>
          <cell r="T800">
            <v>0</v>
          </cell>
          <cell r="U800">
            <v>32</v>
          </cell>
          <cell r="V800">
            <v>0</v>
          </cell>
          <cell r="W800">
            <v>0</v>
          </cell>
          <cell r="AA800">
            <v>0</v>
          </cell>
          <cell r="AB800">
            <v>0</v>
          </cell>
          <cell r="AC800">
            <v>0</v>
          </cell>
          <cell r="AD800">
            <v>32</v>
          </cell>
          <cell r="AE800">
            <v>133200</v>
          </cell>
          <cell r="AF800">
            <v>0</v>
          </cell>
          <cell r="AI800">
            <v>2373</v>
          </cell>
          <cell r="AK800">
            <v>0</v>
          </cell>
          <cell r="AM800">
            <v>353</v>
          </cell>
          <cell r="AN800">
            <v>1</v>
          </cell>
          <cell r="AO800">
            <v>393216</v>
          </cell>
          <cell r="AQ800">
            <v>0</v>
          </cell>
          <cell r="AR800">
            <v>0</v>
          </cell>
          <cell r="AS800" t="str">
            <v>Ы</v>
          </cell>
          <cell r="AT800" t="str">
            <v>Ы</v>
          </cell>
          <cell r="AU800">
            <v>0</v>
          </cell>
          <cell r="AV800">
            <v>0</v>
          </cell>
          <cell r="AW800">
            <v>23</v>
          </cell>
          <cell r="AX800">
            <v>1</v>
          </cell>
          <cell r="AY800">
            <v>0</v>
          </cell>
          <cell r="AZ800">
            <v>0</v>
          </cell>
          <cell r="BA800">
            <v>0</v>
          </cell>
          <cell r="BB800">
            <v>0</v>
          </cell>
          <cell r="BC800">
            <v>38916</v>
          </cell>
        </row>
        <row r="801">
          <cell r="A801">
            <v>2006</v>
          </cell>
          <cell r="B801">
            <v>6</v>
          </cell>
          <cell r="C801">
            <v>210</v>
          </cell>
          <cell r="D801">
            <v>17</v>
          </cell>
          <cell r="E801">
            <v>792030</v>
          </cell>
          <cell r="F801">
            <v>0</v>
          </cell>
          <cell r="G801" t="str">
            <v>Затраты по ШПЗ (неосновные)</v>
          </cell>
          <cell r="H801">
            <v>2030</v>
          </cell>
          <cell r="I801">
            <v>7920</v>
          </cell>
          <cell r="J801">
            <v>-45.27</v>
          </cell>
          <cell r="K801">
            <v>1</v>
          </cell>
          <cell r="L801">
            <v>0</v>
          </cell>
          <cell r="M801">
            <v>0</v>
          </cell>
          <cell r="N801">
            <v>0</v>
          </cell>
          <cell r="R801">
            <v>0</v>
          </cell>
          <cell r="S801">
            <v>0</v>
          </cell>
          <cell r="T801">
            <v>0</v>
          </cell>
          <cell r="U801">
            <v>32</v>
          </cell>
          <cell r="V801">
            <v>0</v>
          </cell>
          <cell r="W801">
            <v>0</v>
          </cell>
          <cell r="AA801">
            <v>0</v>
          </cell>
          <cell r="AB801">
            <v>0</v>
          </cell>
          <cell r="AC801">
            <v>0</v>
          </cell>
          <cell r="AD801">
            <v>32</v>
          </cell>
          <cell r="AE801">
            <v>135000</v>
          </cell>
          <cell r="AF801">
            <v>0</v>
          </cell>
          <cell r="AI801">
            <v>2373</v>
          </cell>
          <cell r="AK801">
            <v>0</v>
          </cell>
          <cell r="AM801">
            <v>354</v>
          </cell>
          <cell r="AN801">
            <v>1</v>
          </cell>
          <cell r="AO801">
            <v>393216</v>
          </cell>
          <cell r="AQ801">
            <v>0</v>
          </cell>
          <cell r="AR801">
            <v>0</v>
          </cell>
          <cell r="AS801" t="str">
            <v>Ы</v>
          </cell>
          <cell r="AT801" t="str">
            <v>Ы</v>
          </cell>
          <cell r="AU801">
            <v>0</v>
          </cell>
          <cell r="AV801">
            <v>0</v>
          </cell>
          <cell r="AW801">
            <v>23</v>
          </cell>
          <cell r="AX801">
            <v>1</v>
          </cell>
          <cell r="AY801">
            <v>0</v>
          </cell>
          <cell r="AZ801">
            <v>0</v>
          </cell>
          <cell r="BA801">
            <v>0</v>
          </cell>
          <cell r="BB801">
            <v>0</v>
          </cell>
          <cell r="BC801">
            <v>38916</v>
          </cell>
        </row>
        <row r="802">
          <cell r="A802">
            <v>2006</v>
          </cell>
          <cell r="B802">
            <v>6</v>
          </cell>
          <cell r="C802">
            <v>211</v>
          </cell>
          <cell r="D802">
            <v>17</v>
          </cell>
          <cell r="E802">
            <v>792030</v>
          </cell>
          <cell r="F802">
            <v>0</v>
          </cell>
          <cell r="G802" t="str">
            <v>Затраты по ШПЗ (неосновные)</v>
          </cell>
          <cell r="H802">
            <v>2030</v>
          </cell>
          <cell r="I802">
            <v>7920</v>
          </cell>
          <cell r="J802">
            <v>46416.89</v>
          </cell>
          <cell r="K802">
            <v>1</v>
          </cell>
          <cell r="L802">
            <v>0</v>
          </cell>
          <cell r="M802">
            <v>0</v>
          </cell>
          <cell r="N802">
            <v>0</v>
          </cell>
          <cell r="R802">
            <v>0</v>
          </cell>
          <cell r="S802">
            <v>0</v>
          </cell>
          <cell r="T802">
            <v>0</v>
          </cell>
          <cell r="U802">
            <v>32</v>
          </cell>
          <cell r="V802">
            <v>0</v>
          </cell>
          <cell r="W802">
            <v>0</v>
          </cell>
          <cell r="AA802">
            <v>0</v>
          </cell>
          <cell r="AB802">
            <v>0</v>
          </cell>
          <cell r="AC802">
            <v>0</v>
          </cell>
          <cell r="AD802">
            <v>32</v>
          </cell>
          <cell r="AE802">
            <v>143000</v>
          </cell>
          <cell r="AF802">
            <v>0</v>
          </cell>
          <cell r="AI802">
            <v>2373</v>
          </cell>
          <cell r="AK802">
            <v>0</v>
          </cell>
          <cell r="AM802">
            <v>355</v>
          </cell>
          <cell r="AN802">
            <v>1</v>
          </cell>
          <cell r="AO802">
            <v>393216</v>
          </cell>
          <cell r="AQ802">
            <v>0</v>
          </cell>
          <cell r="AR802">
            <v>0</v>
          </cell>
          <cell r="AS802" t="str">
            <v>Ы</v>
          </cell>
          <cell r="AT802" t="str">
            <v>Ы</v>
          </cell>
          <cell r="AU802">
            <v>0</v>
          </cell>
          <cell r="AV802">
            <v>0</v>
          </cell>
          <cell r="AW802">
            <v>23</v>
          </cell>
          <cell r="AX802">
            <v>1</v>
          </cell>
          <cell r="AY802">
            <v>0</v>
          </cell>
          <cell r="AZ802">
            <v>0</v>
          </cell>
          <cell r="BA802">
            <v>0</v>
          </cell>
          <cell r="BB802">
            <v>0</v>
          </cell>
          <cell r="BC802">
            <v>38916</v>
          </cell>
        </row>
        <row r="803">
          <cell r="A803">
            <v>2006</v>
          </cell>
          <cell r="B803">
            <v>6</v>
          </cell>
          <cell r="C803">
            <v>212</v>
          </cell>
          <cell r="D803">
            <v>17</v>
          </cell>
          <cell r="E803">
            <v>792030</v>
          </cell>
          <cell r="F803">
            <v>0</v>
          </cell>
          <cell r="G803" t="str">
            <v>Затраты по ШПЗ (неосновные)</v>
          </cell>
          <cell r="H803">
            <v>2030</v>
          </cell>
          <cell r="I803">
            <v>7920</v>
          </cell>
          <cell r="J803">
            <v>-133.16999999999999</v>
          </cell>
          <cell r="K803">
            <v>1</v>
          </cell>
          <cell r="L803">
            <v>0</v>
          </cell>
          <cell r="M803">
            <v>0</v>
          </cell>
          <cell r="N803">
            <v>0</v>
          </cell>
          <cell r="R803">
            <v>0</v>
          </cell>
          <cell r="S803">
            <v>0</v>
          </cell>
          <cell r="T803">
            <v>0</v>
          </cell>
          <cell r="U803">
            <v>32</v>
          </cell>
          <cell r="V803">
            <v>0</v>
          </cell>
          <cell r="W803">
            <v>0</v>
          </cell>
          <cell r="AA803">
            <v>0</v>
          </cell>
          <cell r="AB803">
            <v>0</v>
          </cell>
          <cell r="AC803">
            <v>0</v>
          </cell>
          <cell r="AD803">
            <v>32</v>
          </cell>
          <cell r="AE803">
            <v>151000</v>
          </cell>
          <cell r="AF803">
            <v>0</v>
          </cell>
          <cell r="AI803">
            <v>2373</v>
          </cell>
          <cell r="AK803">
            <v>0</v>
          </cell>
          <cell r="AM803">
            <v>356</v>
          </cell>
          <cell r="AN803">
            <v>1</v>
          </cell>
          <cell r="AO803">
            <v>393216</v>
          </cell>
          <cell r="AQ803">
            <v>0</v>
          </cell>
          <cell r="AR803">
            <v>0</v>
          </cell>
          <cell r="AS803" t="str">
            <v>Ы</v>
          </cell>
          <cell r="AT803" t="str">
            <v>Ы</v>
          </cell>
          <cell r="AU803">
            <v>0</v>
          </cell>
          <cell r="AV803">
            <v>0</v>
          </cell>
          <cell r="AW803">
            <v>23</v>
          </cell>
          <cell r="AX803">
            <v>1</v>
          </cell>
          <cell r="AY803">
            <v>0</v>
          </cell>
          <cell r="AZ803">
            <v>0</v>
          </cell>
          <cell r="BA803">
            <v>0</v>
          </cell>
          <cell r="BB803">
            <v>0</v>
          </cell>
          <cell r="BC803">
            <v>38916</v>
          </cell>
        </row>
        <row r="804">
          <cell r="A804">
            <v>2006</v>
          </cell>
          <cell r="B804">
            <v>6</v>
          </cell>
          <cell r="C804">
            <v>213</v>
          </cell>
          <cell r="D804">
            <v>17</v>
          </cell>
          <cell r="E804">
            <v>792030</v>
          </cell>
          <cell r="F804">
            <v>0</v>
          </cell>
          <cell r="G804" t="str">
            <v>Затраты по ШПЗ (неосновные)</v>
          </cell>
          <cell r="H804">
            <v>2030</v>
          </cell>
          <cell r="I804">
            <v>7920</v>
          </cell>
          <cell r="J804">
            <v>-12.25</v>
          </cell>
          <cell r="K804">
            <v>1</v>
          </cell>
          <cell r="L804">
            <v>0</v>
          </cell>
          <cell r="M804">
            <v>0</v>
          </cell>
          <cell r="N804">
            <v>0</v>
          </cell>
          <cell r="R804">
            <v>0</v>
          </cell>
          <cell r="S804">
            <v>0</v>
          </cell>
          <cell r="T804">
            <v>0</v>
          </cell>
          <cell r="U804">
            <v>32</v>
          </cell>
          <cell r="V804">
            <v>0</v>
          </cell>
          <cell r="W804">
            <v>0</v>
          </cell>
          <cell r="AA804">
            <v>0</v>
          </cell>
          <cell r="AB804">
            <v>0</v>
          </cell>
          <cell r="AC804">
            <v>0</v>
          </cell>
          <cell r="AD804">
            <v>32</v>
          </cell>
          <cell r="AE804">
            <v>152000</v>
          </cell>
          <cell r="AF804">
            <v>0</v>
          </cell>
          <cell r="AI804">
            <v>2373</v>
          </cell>
          <cell r="AK804">
            <v>0</v>
          </cell>
          <cell r="AM804">
            <v>357</v>
          </cell>
          <cell r="AN804">
            <v>1</v>
          </cell>
          <cell r="AO804">
            <v>393216</v>
          </cell>
          <cell r="AQ804">
            <v>0</v>
          </cell>
          <cell r="AR804">
            <v>0</v>
          </cell>
          <cell r="AS804" t="str">
            <v>Ы</v>
          </cell>
          <cell r="AT804" t="str">
            <v>Ы</v>
          </cell>
          <cell r="AU804">
            <v>0</v>
          </cell>
          <cell r="AV804">
            <v>0</v>
          </cell>
          <cell r="AW804">
            <v>23</v>
          </cell>
          <cell r="AX804">
            <v>1</v>
          </cell>
          <cell r="AY804">
            <v>0</v>
          </cell>
          <cell r="AZ804">
            <v>0</v>
          </cell>
          <cell r="BA804">
            <v>0</v>
          </cell>
          <cell r="BB804">
            <v>0</v>
          </cell>
          <cell r="BC804">
            <v>38916</v>
          </cell>
        </row>
        <row r="805">
          <cell r="A805">
            <v>2006</v>
          </cell>
          <cell r="B805">
            <v>6</v>
          </cell>
          <cell r="C805">
            <v>214</v>
          </cell>
          <cell r="D805">
            <v>17</v>
          </cell>
          <cell r="E805">
            <v>792030</v>
          </cell>
          <cell r="F805">
            <v>0</v>
          </cell>
          <cell r="G805" t="str">
            <v>Затраты по ШПЗ (неосновные)</v>
          </cell>
          <cell r="H805">
            <v>2030</v>
          </cell>
          <cell r="I805">
            <v>7920</v>
          </cell>
          <cell r="J805">
            <v>-968.73</v>
          </cell>
          <cell r="K805">
            <v>1</v>
          </cell>
          <cell r="L805">
            <v>0</v>
          </cell>
          <cell r="M805">
            <v>0</v>
          </cell>
          <cell r="N805">
            <v>0</v>
          </cell>
          <cell r="R805">
            <v>0</v>
          </cell>
          <cell r="S805">
            <v>0</v>
          </cell>
          <cell r="T805">
            <v>0</v>
          </cell>
          <cell r="U805">
            <v>32</v>
          </cell>
          <cell r="V805">
            <v>0</v>
          </cell>
          <cell r="W805">
            <v>0</v>
          </cell>
          <cell r="AA805">
            <v>0</v>
          </cell>
          <cell r="AB805">
            <v>0</v>
          </cell>
          <cell r="AC805">
            <v>0</v>
          </cell>
          <cell r="AD805">
            <v>32</v>
          </cell>
          <cell r="AE805">
            <v>220000</v>
          </cell>
          <cell r="AF805">
            <v>0</v>
          </cell>
          <cell r="AI805">
            <v>2373</v>
          </cell>
          <cell r="AK805">
            <v>0</v>
          </cell>
          <cell r="AM805">
            <v>358</v>
          </cell>
          <cell r="AN805">
            <v>1</v>
          </cell>
          <cell r="AO805">
            <v>393216</v>
          </cell>
          <cell r="AQ805">
            <v>0</v>
          </cell>
          <cell r="AR805">
            <v>0</v>
          </cell>
          <cell r="AS805" t="str">
            <v>Ы</v>
          </cell>
          <cell r="AT805" t="str">
            <v>Ы</v>
          </cell>
          <cell r="AU805">
            <v>0</v>
          </cell>
          <cell r="AV805">
            <v>0</v>
          </cell>
          <cell r="AW805">
            <v>23</v>
          </cell>
          <cell r="AX805">
            <v>1</v>
          </cell>
          <cell r="AY805">
            <v>0</v>
          </cell>
          <cell r="AZ805">
            <v>0</v>
          </cell>
          <cell r="BA805">
            <v>0</v>
          </cell>
          <cell r="BB805">
            <v>0</v>
          </cell>
          <cell r="BC805">
            <v>38916</v>
          </cell>
        </row>
        <row r="806">
          <cell r="A806">
            <v>2006</v>
          </cell>
          <cell r="B806">
            <v>6</v>
          </cell>
          <cell r="C806">
            <v>215</v>
          </cell>
          <cell r="D806">
            <v>17</v>
          </cell>
          <cell r="E806">
            <v>792030</v>
          </cell>
          <cell r="F806">
            <v>0</v>
          </cell>
          <cell r="G806" t="str">
            <v>Затраты по ШПЗ (неосновные)</v>
          </cell>
          <cell r="H806">
            <v>2030</v>
          </cell>
          <cell r="I806">
            <v>7920</v>
          </cell>
          <cell r="J806">
            <v>-487.81</v>
          </cell>
          <cell r="K806">
            <v>1</v>
          </cell>
          <cell r="L806">
            <v>0</v>
          </cell>
          <cell r="M806">
            <v>0</v>
          </cell>
          <cell r="N806">
            <v>0</v>
          </cell>
          <cell r="R806">
            <v>0</v>
          </cell>
          <cell r="S806">
            <v>0</v>
          </cell>
          <cell r="T806">
            <v>0</v>
          </cell>
          <cell r="U806">
            <v>32</v>
          </cell>
          <cell r="V806">
            <v>0</v>
          </cell>
          <cell r="W806">
            <v>0</v>
          </cell>
          <cell r="AA806">
            <v>0</v>
          </cell>
          <cell r="AB806">
            <v>0</v>
          </cell>
          <cell r="AC806">
            <v>0</v>
          </cell>
          <cell r="AD806">
            <v>32</v>
          </cell>
          <cell r="AE806">
            <v>230000</v>
          </cell>
          <cell r="AF806">
            <v>0</v>
          </cell>
          <cell r="AI806">
            <v>2373</v>
          </cell>
          <cell r="AK806">
            <v>0</v>
          </cell>
          <cell r="AM806">
            <v>359</v>
          </cell>
          <cell r="AN806">
            <v>1</v>
          </cell>
          <cell r="AO806">
            <v>393216</v>
          </cell>
          <cell r="AQ806">
            <v>0</v>
          </cell>
          <cell r="AR806">
            <v>0</v>
          </cell>
          <cell r="AS806" t="str">
            <v>Ы</v>
          </cell>
          <cell r="AT806" t="str">
            <v>Ы</v>
          </cell>
          <cell r="AU806">
            <v>0</v>
          </cell>
          <cell r="AV806">
            <v>0</v>
          </cell>
          <cell r="AW806">
            <v>23</v>
          </cell>
          <cell r="AX806">
            <v>1</v>
          </cell>
          <cell r="AY806">
            <v>0</v>
          </cell>
          <cell r="AZ806">
            <v>0</v>
          </cell>
          <cell r="BA806">
            <v>0</v>
          </cell>
          <cell r="BB806">
            <v>0</v>
          </cell>
          <cell r="BC806">
            <v>38916</v>
          </cell>
        </row>
        <row r="807">
          <cell r="A807">
            <v>2006</v>
          </cell>
          <cell r="B807">
            <v>6</v>
          </cell>
          <cell r="C807">
            <v>216</v>
          </cell>
          <cell r="D807">
            <v>17</v>
          </cell>
          <cell r="E807">
            <v>792030</v>
          </cell>
          <cell r="F807">
            <v>0</v>
          </cell>
          <cell r="G807" t="str">
            <v>Затраты по ШПЗ (неосновные)</v>
          </cell>
          <cell r="H807">
            <v>2030</v>
          </cell>
          <cell r="I807">
            <v>7920</v>
          </cell>
          <cell r="J807">
            <v>-172.53</v>
          </cell>
          <cell r="K807">
            <v>1</v>
          </cell>
          <cell r="L807">
            <v>0</v>
          </cell>
          <cell r="M807">
            <v>0</v>
          </cell>
          <cell r="N807">
            <v>0</v>
          </cell>
          <cell r="R807">
            <v>0</v>
          </cell>
          <cell r="S807">
            <v>0</v>
          </cell>
          <cell r="T807">
            <v>0</v>
          </cell>
          <cell r="U807">
            <v>32</v>
          </cell>
          <cell r="V807">
            <v>0</v>
          </cell>
          <cell r="W807">
            <v>0</v>
          </cell>
          <cell r="AA807">
            <v>0</v>
          </cell>
          <cell r="AB807">
            <v>0</v>
          </cell>
          <cell r="AC807">
            <v>0</v>
          </cell>
          <cell r="AD807">
            <v>32</v>
          </cell>
          <cell r="AE807">
            <v>260000</v>
          </cell>
          <cell r="AF807">
            <v>0</v>
          </cell>
          <cell r="AI807">
            <v>2373</v>
          </cell>
          <cell r="AK807">
            <v>0</v>
          </cell>
          <cell r="AM807">
            <v>360</v>
          </cell>
          <cell r="AN807">
            <v>1</v>
          </cell>
          <cell r="AO807">
            <v>393216</v>
          </cell>
          <cell r="AQ807">
            <v>0</v>
          </cell>
          <cell r="AR807">
            <v>0</v>
          </cell>
          <cell r="AS807" t="str">
            <v>Ы</v>
          </cell>
          <cell r="AT807" t="str">
            <v>Ы</v>
          </cell>
          <cell r="AU807">
            <v>0</v>
          </cell>
          <cell r="AV807">
            <v>0</v>
          </cell>
          <cell r="AW807">
            <v>23</v>
          </cell>
          <cell r="AX807">
            <v>1</v>
          </cell>
          <cell r="AY807">
            <v>0</v>
          </cell>
          <cell r="AZ807">
            <v>0</v>
          </cell>
          <cell r="BA807">
            <v>0</v>
          </cell>
          <cell r="BB807">
            <v>0</v>
          </cell>
          <cell r="BC807">
            <v>38916</v>
          </cell>
        </row>
        <row r="808">
          <cell r="A808">
            <v>2006</v>
          </cell>
          <cell r="B808">
            <v>6</v>
          </cell>
          <cell r="C808">
            <v>217</v>
          </cell>
          <cell r="D808">
            <v>17</v>
          </cell>
          <cell r="E808">
            <v>792030</v>
          </cell>
          <cell r="F808">
            <v>0</v>
          </cell>
          <cell r="G808" t="str">
            <v>Затраты по ШПЗ (неосновные)</v>
          </cell>
          <cell r="H808">
            <v>2030</v>
          </cell>
          <cell r="I808">
            <v>7920</v>
          </cell>
          <cell r="J808">
            <v>-165.14</v>
          </cell>
          <cell r="K808">
            <v>1</v>
          </cell>
          <cell r="L808">
            <v>0</v>
          </cell>
          <cell r="M808">
            <v>0</v>
          </cell>
          <cell r="N808">
            <v>0</v>
          </cell>
          <cell r="R808">
            <v>0</v>
          </cell>
          <cell r="S808">
            <v>0</v>
          </cell>
          <cell r="T808">
            <v>0</v>
          </cell>
          <cell r="U808">
            <v>32</v>
          </cell>
          <cell r="V808">
            <v>0</v>
          </cell>
          <cell r="W808">
            <v>0</v>
          </cell>
          <cell r="AA808">
            <v>0</v>
          </cell>
          <cell r="AB808">
            <v>0</v>
          </cell>
          <cell r="AC808">
            <v>0</v>
          </cell>
          <cell r="AD808">
            <v>32</v>
          </cell>
          <cell r="AE808">
            <v>270000</v>
          </cell>
          <cell r="AF808">
            <v>0</v>
          </cell>
          <cell r="AI808">
            <v>2373</v>
          </cell>
          <cell r="AK808">
            <v>0</v>
          </cell>
          <cell r="AM808">
            <v>361</v>
          </cell>
          <cell r="AN808">
            <v>1</v>
          </cell>
          <cell r="AO808">
            <v>393216</v>
          </cell>
          <cell r="AQ808">
            <v>0</v>
          </cell>
          <cell r="AR808">
            <v>0</v>
          </cell>
          <cell r="AS808" t="str">
            <v>Ы</v>
          </cell>
          <cell r="AT808" t="str">
            <v>Ы</v>
          </cell>
          <cell r="AU808">
            <v>0</v>
          </cell>
          <cell r="AV808">
            <v>0</v>
          </cell>
          <cell r="AW808">
            <v>23</v>
          </cell>
          <cell r="AX808">
            <v>1</v>
          </cell>
          <cell r="AY808">
            <v>0</v>
          </cell>
          <cell r="AZ808">
            <v>0</v>
          </cell>
          <cell r="BA808">
            <v>0</v>
          </cell>
          <cell r="BB808">
            <v>0</v>
          </cell>
          <cell r="BC808">
            <v>38916</v>
          </cell>
        </row>
        <row r="809">
          <cell r="A809">
            <v>2006</v>
          </cell>
          <cell r="B809">
            <v>6</v>
          </cell>
          <cell r="C809">
            <v>218</v>
          </cell>
          <cell r="D809">
            <v>17</v>
          </cell>
          <cell r="E809">
            <v>792030</v>
          </cell>
          <cell r="F809">
            <v>0</v>
          </cell>
          <cell r="G809" t="str">
            <v>Затраты по ШПЗ (неосновные)</v>
          </cell>
          <cell r="H809">
            <v>2030</v>
          </cell>
          <cell r="I809">
            <v>7920</v>
          </cell>
          <cell r="J809">
            <v>-6.47</v>
          </cell>
          <cell r="K809">
            <v>1</v>
          </cell>
          <cell r="L809">
            <v>0</v>
          </cell>
          <cell r="M809">
            <v>0</v>
          </cell>
          <cell r="N809">
            <v>0</v>
          </cell>
          <cell r="R809">
            <v>0</v>
          </cell>
          <cell r="S809">
            <v>0</v>
          </cell>
          <cell r="T809">
            <v>0</v>
          </cell>
          <cell r="U809">
            <v>32</v>
          </cell>
          <cell r="V809">
            <v>0</v>
          </cell>
          <cell r="W809">
            <v>0</v>
          </cell>
          <cell r="AA809">
            <v>0</v>
          </cell>
          <cell r="AB809">
            <v>0</v>
          </cell>
          <cell r="AC809">
            <v>0</v>
          </cell>
          <cell r="AD809">
            <v>32</v>
          </cell>
          <cell r="AE809">
            <v>280000</v>
          </cell>
          <cell r="AF809">
            <v>0</v>
          </cell>
          <cell r="AI809">
            <v>2373</v>
          </cell>
          <cell r="AK809">
            <v>0</v>
          </cell>
          <cell r="AM809">
            <v>362</v>
          </cell>
          <cell r="AN809">
            <v>1</v>
          </cell>
          <cell r="AO809">
            <v>393216</v>
          </cell>
          <cell r="AQ809">
            <v>0</v>
          </cell>
          <cell r="AR809">
            <v>0</v>
          </cell>
          <cell r="AS809" t="str">
            <v>Ы</v>
          </cell>
          <cell r="AT809" t="str">
            <v>Ы</v>
          </cell>
          <cell r="AU809">
            <v>0</v>
          </cell>
          <cell r="AV809">
            <v>0</v>
          </cell>
          <cell r="AW809">
            <v>23</v>
          </cell>
          <cell r="AX809">
            <v>1</v>
          </cell>
          <cell r="AY809">
            <v>0</v>
          </cell>
          <cell r="AZ809">
            <v>0</v>
          </cell>
          <cell r="BA809">
            <v>0</v>
          </cell>
          <cell r="BB809">
            <v>0</v>
          </cell>
          <cell r="BC809">
            <v>38916</v>
          </cell>
        </row>
        <row r="810">
          <cell r="A810">
            <v>2006</v>
          </cell>
          <cell r="B810">
            <v>6</v>
          </cell>
          <cell r="C810">
            <v>219</v>
          </cell>
          <cell r="D810">
            <v>17</v>
          </cell>
          <cell r="E810">
            <v>792030</v>
          </cell>
          <cell r="F810">
            <v>0</v>
          </cell>
          <cell r="G810" t="str">
            <v>Затраты по ШПЗ (неосновные)</v>
          </cell>
          <cell r="H810">
            <v>2030</v>
          </cell>
          <cell r="I810">
            <v>7920</v>
          </cell>
          <cell r="J810">
            <v>-37.340000000000003</v>
          </cell>
          <cell r="K810">
            <v>1</v>
          </cell>
          <cell r="L810">
            <v>0</v>
          </cell>
          <cell r="M810">
            <v>0</v>
          </cell>
          <cell r="N810">
            <v>0</v>
          </cell>
          <cell r="R810">
            <v>0</v>
          </cell>
          <cell r="S810">
            <v>0</v>
          </cell>
          <cell r="T810">
            <v>0</v>
          </cell>
          <cell r="U810">
            <v>32</v>
          </cell>
          <cell r="V810">
            <v>0</v>
          </cell>
          <cell r="W810">
            <v>0</v>
          </cell>
          <cell r="AA810">
            <v>0</v>
          </cell>
          <cell r="AB810">
            <v>0</v>
          </cell>
          <cell r="AC810">
            <v>0</v>
          </cell>
          <cell r="AD810">
            <v>32</v>
          </cell>
          <cell r="AE810">
            <v>280100</v>
          </cell>
          <cell r="AF810">
            <v>0</v>
          </cell>
          <cell r="AI810">
            <v>2373</v>
          </cell>
          <cell r="AK810">
            <v>0</v>
          </cell>
          <cell r="AM810">
            <v>363</v>
          </cell>
          <cell r="AN810">
            <v>1</v>
          </cell>
          <cell r="AO810">
            <v>393216</v>
          </cell>
          <cell r="AQ810">
            <v>0</v>
          </cell>
          <cell r="AR810">
            <v>0</v>
          </cell>
          <cell r="AS810" t="str">
            <v>Ы</v>
          </cell>
          <cell r="AT810" t="str">
            <v>Ы</v>
          </cell>
          <cell r="AU810">
            <v>0</v>
          </cell>
          <cell r="AV810">
            <v>0</v>
          </cell>
          <cell r="AW810">
            <v>23</v>
          </cell>
          <cell r="AX810">
            <v>1</v>
          </cell>
          <cell r="AY810">
            <v>0</v>
          </cell>
          <cell r="AZ810">
            <v>0</v>
          </cell>
          <cell r="BA810">
            <v>0</v>
          </cell>
          <cell r="BB810">
            <v>0</v>
          </cell>
          <cell r="BC810">
            <v>38916</v>
          </cell>
        </row>
        <row r="811">
          <cell r="A811">
            <v>2006</v>
          </cell>
          <cell r="B811">
            <v>6</v>
          </cell>
          <cell r="C811">
            <v>220</v>
          </cell>
          <cell r="D811">
            <v>17</v>
          </cell>
          <cell r="E811">
            <v>792030</v>
          </cell>
          <cell r="F811">
            <v>0</v>
          </cell>
          <cell r="G811" t="str">
            <v>Затраты по ШПЗ (неосновные)</v>
          </cell>
          <cell r="H811">
            <v>2030</v>
          </cell>
          <cell r="I811">
            <v>7920</v>
          </cell>
          <cell r="J811">
            <v>-8.2100000000000009</v>
          </cell>
          <cell r="K811">
            <v>1</v>
          </cell>
          <cell r="L811">
            <v>0</v>
          </cell>
          <cell r="M811">
            <v>0</v>
          </cell>
          <cell r="N811">
            <v>0</v>
          </cell>
          <cell r="R811">
            <v>0</v>
          </cell>
          <cell r="S811">
            <v>0</v>
          </cell>
          <cell r="T811">
            <v>0</v>
          </cell>
          <cell r="U811">
            <v>32</v>
          </cell>
          <cell r="V811">
            <v>0</v>
          </cell>
          <cell r="W811">
            <v>0</v>
          </cell>
          <cell r="AA811">
            <v>0</v>
          </cell>
          <cell r="AB811">
            <v>0</v>
          </cell>
          <cell r="AC811">
            <v>0</v>
          </cell>
          <cell r="AD811">
            <v>32</v>
          </cell>
          <cell r="AE811">
            <v>280200</v>
          </cell>
          <cell r="AF811">
            <v>0</v>
          </cell>
          <cell r="AI811">
            <v>2373</v>
          </cell>
          <cell r="AK811">
            <v>0</v>
          </cell>
          <cell r="AM811">
            <v>364</v>
          </cell>
          <cell r="AN811">
            <v>1</v>
          </cell>
          <cell r="AO811">
            <v>393216</v>
          </cell>
          <cell r="AQ811">
            <v>0</v>
          </cell>
          <cell r="AR811">
            <v>0</v>
          </cell>
          <cell r="AS811" t="str">
            <v>Ы</v>
          </cell>
          <cell r="AT811" t="str">
            <v>Ы</v>
          </cell>
          <cell r="AU811">
            <v>0</v>
          </cell>
          <cell r="AV811">
            <v>0</v>
          </cell>
          <cell r="AW811">
            <v>23</v>
          </cell>
          <cell r="AX811">
            <v>1</v>
          </cell>
          <cell r="AY811">
            <v>0</v>
          </cell>
          <cell r="AZ811">
            <v>0</v>
          </cell>
          <cell r="BA811">
            <v>0</v>
          </cell>
          <cell r="BB811">
            <v>0</v>
          </cell>
          <cell r="BC811">
            <v>38916</v>
          </cell>
        </row>
        <row r="812">
          <cell r="A812">
            <v>2006</v>
          </cell>
          <cell r="B812">
            <v>6</v>
          </cell>
          <cell r="C812">
            <v>221</v>
          </cell>
          <cell r="D812">
            <v>17</v>
          </cell>
          <cell r="E812">
            <v>792030</v>
          </cell>
          <cell r="F812">
            <v>0</v>
          </cell>
          <cell r="G812" t="str">
            <v>Затраты по ШПЗ (неосновные)</v>
          </cell>
          <cell r="H812">
            <v>2030</v>
          </cell>
          <cell r="I812">
            <v>7920</v>
          </cell>
          <cell r="J812">
            <v>-13.87</v>
          </cell>
          <cell r="K812">
            <v>1</v>
          </cell>
          <cell r="L812">
            <v>0</v>
          </cell>
          <cell r="M812">
            <v>0</v>
          </cell>
          <cell r="N812">
            <v>0</v>
          </cell>
          <cell r="R812">
            <v>0</v>
          </cell>
          <cell r="S812">
            <v>0</v>
          </cell>
          <cell r="T812">
            <v>0</v>
          </cell>
          <cell r="U812">
            <v>32</v>
          </cell>
          <cell r="V812">
            <v>0</v>
          </cell>
          <cell r="W812">
            <v>0</v>
          </cell>
          <cell r="AA812">
            <v>0</v>
          </cell>
          <cell r="AB812">
            <v>0</v>
          </cell>
          <cell r="AC812">
            <v>0</v>
          </cell>
          <cell r="AD812">
            <v>32</v>
          </cell>
          <cell r="AE812">
            <v>280400</v>
          </cell>
          <cell r="AF812">
            <v>0</v>
          </cell>
          <cell r="AI812">
            <v>2373</v>
          </cell>
          <cell r="AK812">
            <v>0</v>
          </cell>
          <cell r="AM812">
            <v>365</v>
          </cell>
          <cell r="AN812">
            <v>1</v>
          </cell>
          <cell r="AO812">
            <v>393216</v>
          </cell>
          <cell r="AQ812">
            <v>0</v>
          </cell>
          <cell r="AR812">
            <v>0</v>
          </cell>
          <cell r="AS812" t="str">
            <v>Ы</v>
          </cell>
          <cell r="AT812" t="str">
            <v>Ы</v>
          </cell>
          <cell r="AU812">
            <v>0</v>
          </cell>
          <cell r="AV812">
            <v>0</v>
          </cell>
          <cell r="AW812">
            <v>23</v>
          </cell>
          <cell r="AX812">
            <v>1</v>
          </cell>
          <cell r="AY812">
            <v>0</v>
          </cell>
          <cell r="AZ812">
            <v>0</v>
          </cell>
          <cell r="BA812">
            <v>0</v>
          </cell>
          <cell r="BB812">
            <v>0</v>
          </cell>
          <cell r="BC812">
            <v>38916</v>
          </cell>
        </row>
        <row r="813">
          <cell r="A813">
            <v>2006</v>
          </cell>
          <cell r="B813">
            <v>6</v>
          </cell>
          <cell r="C813">
            <v>222</v>
          </cell>
          <cell r="D813">
            <v>17</v>
          </cell>
          <cell r="E813">
            <v>792030</v>
          </cell>
          <cell r="F813">
            <v>0</v>
          </cell>
          <cell r="G813" t="str">
            <v>Затраты по ШПЗ (неосновные)</v>
          </cell>
          <cell r="H813">
            <v>2030</v>
          </cell>
          <cell r="I813">
            <v>7920</v>
          </cell>
          <cell r="J813">
            <v>-12.56</v>
          </cell>
          <cell r="K813">
            <v>1</v>
          </cell>
          <cell r="L813">
            <v>0</v>
          </cell>
          <cell r="M813">
            <v>0</v>
          </cell>
          <cell r="N813">
            <v>0</v>
          </cell>
          <cell r="R813">
            <v>0</v>
          </cell>
          <cell r="S813">
            <v>0</v>
          </cell>
          <cell r="T813">
            <v>0</v>
          </cell>
          <cell r="U813">
            <v>32</v>
          </cell>
          <cell r="V813">
            <v>0</v>
          </cell>
          <cell r="W813">
            <v>0</v>
          </cell>
          <cell r="AA813">
            <v>0</v>
          </cell>
          <cell r="AB813">
            <v>0</v>
          </cell>
          <cell r="AC813">
            <v>0</v>
          </cell>
          <cell r="AD813">
            <v>32</v>
          </cell>
          <cell r="AE813">
            <v>281100</v>
          </cell>
          <cell r="AF813">
            <v>0</v>
          </cell>
          <cell r="AI813">
            <v>2373</v>
          </cell>
          <cell r="AK813">
            <v>0</v>
          </cell>
          <cell r="AM813">
            <v>366</v>
          </cell>
          <cell r="AN813">
            <v>1</v>
          </cell>
          <cell r="AO813">
            <v>393216</v>
          </cell>
          <cell r="AQ813">
            <v>0</v>
          </cell>
          <cell r="AR813">
            <v>0</v>
          </cell>
          <cell r="AS813" t="str">
            <v>Ы</v>
          </cell>
          <cell r="AT813" t="str">
            <v>Ы</v>
          </cell>
          <cell r="AU813">
            <v>0</v>
          </cell>
          <cell r="AV813">
            <v>0</v>
          </cell>
          <cell r="AW813">
            <v>23</v>
          </cell>
          <cell r="AX813">
            <v>1</v>
          </cell>
          <cell r="AY813">
            <v>0</v>
          </cell>
          <cell r="AZ813">
            <v>0</v>
          </cell>
          <cell r="BA813">
            <v>0</v>
          </cell>
          <cell r="BB813">
            <v>0</v>
          </cell>
          <cell r="BC813">
            <v>38916</v>
          </cell>
        </row>
        <row r="814">
          <cell r="A814">
            <v>2006</v>
          </cell>
          <cell r="B814">
            <v>6</v>
          </cell>
          <cell r="C814">
            <v>223</v>
          </cell>
          <cell r="D814">
            <v>17</v>
          </cell>
          <cell r="E814">
            <v>792030</v>
          </cell>
          <cell r="F814">
            <v>0</v>
          </cell>
          <cell r="G814" t="str">
            <v>Затраты по ШПЗ (неосновные)</v>
          </cell>
          <cell r="H814">
            <v>2030</v>
          </cell>
          <cell r="I814">
            <v>7920</v>
          </cell>
          <cell r="J814">
            <v>-0.14000000000000001</v>
          </cell>
          <cell r="K814">
            <v>1</v>
          </cell>
          <cell r="L814">
            <v>0</v>
          </cell>
          <cell r="M814">
            <v>0</v>
          </cell>
          <cell r="N814">
            <v>0</v>
          </cell>
          <cell r="R814">
            <v>0</v>
          </cell>
          <cell r="S814">
            <v>0</v>
          </cell>
          <cell r="T814">
            <v>0</v>
          </cell>
          <cell r="U814">
            <v>32</v>
          </cell>
          <cell r="V814">
            <v>0</v>
          </cell>
          <cell r="W814">
            <v>0</v>
          </cell>
          <cell r="AA814">
            <v>0</v>
          </cell>
          <cell r="AB814">
            <v>0</v>
          </cell>
          <cell r="AC814">
            <v>0</v>
          </cell>
          <cell r="AD814">
            <v>32</v>
          </cell>
          <cell r="AE814">
            <v>282200</v>
          </cell>
          <cell r="AF814">
            <v>0</v>
          </cell>
          <cell r="AI814">
            <v>2373</v>
          </cell>
          <cell r="AK814">
            <v>0</v>
          </cell>
          <cell r="AM814">
            <v>367</v>
          </cell>
          <cell r="AN814">
            <v>1</v>
          </cell>
          <cell r="AO814">
            <v>393216</v>
          </cell>
          <cell r="AQ814">
            <v>0</v>
          </cell>
          <cell r="AR814">
            <v>0</v>
          </cell>
          <cell r="AS814" t="str">
            <v>Ы</v>
          </cell>
          <cell r="AT814" t="str">
            <v>Ы</v>
          </cell>
          <cell r="AU814">
            <v>0</v>
          </cell>
          <cell r="AV814">
            <v>0</v>
          </cell>
          <cell r="AW814">
            <v>23</v>
          </cell>
          <cell r="AX814">
            <v>1</v>
          </cell>
          <cell r="AY814">
            <v>0</v>
          </cell>
          <cell r="AZ814">
            <v>0</v>
          </cell>
          <cell r="BA814">
            <v>0</v>
          </cell>
          <cell r="BB814">
            <v>0</v>
          </cell>
          <cell r="BC814">
            <v>38916</v>
          </cell>
        </row>
        <row r="815">
          <cell r="A815">
            <v>2006</v>
          </cell>
          <cell r="B815">
            <v>6</v>
          </cell>
          <cell r="C815">
            <v>224</v>
          </cell>
          <cell r="D815">
            <v>17</v>
          </cell>
          <cell r="E815">
            <v>792030</v>
          </cell>
          <cell r="F815">
            <v>0</v>
          </cell>
          <cell r="G815" t="str">
            <v>Затраты по ШПЗ (неосновные)</v>
          </cell>
          <cell r="H815">
            <v>2030</v>
          </cell>
          <cell r="I815">
            <v>7920</v>
          </cell>
          <cell r="J815">
            <v>-108.66</v>
          </cell>
          <cell r="K815">
            <v>1</v>
          </cell>
          <cell r="L815">
            <v>0</v>
          </cell>
          <cell r="M815">
            <v>0</v>
          </cell>
          <cell r="N815">
            <v>0</v>
          </cell>
          <cell r="R815">
            <v>0</v>
          </cell>
          <cell r="S815">
            <v>0</v>
          </cell>
          <cell r="T815">
            <v>0</v>
          </cell>
          <cell r="U815">
            <v>32</v>
          </cell>
          <cell r="V815">
            <v>0</v>
          </cell>
          <cell r="W815">
            <v>0</v>
          </cell>
          <cell r="AA815">
            <v>0</v>
          </cell>
          <cell r="AB815">
            <v>0</v>
          </cell>
          <cell r="AC815">
            <v>0</v>
          </cell>
          <cell r="AD815">
            <v>32</v>
          </cell>
          <cell r="AE815">
            <v>283000</v>
          </cell>
          <cell r="AF815">
            <v>0</v>
          </cell>
          <cell r="AI815">
            <v>2373</v>
          </cell>
          <cell r="AK815">
            <v>0</v>
          </cell>
          <cell r="AM815">
            <v>368</v>
          </cell>
          <cell r="AN815">
            <v>1</v>
          </cell>
          <cell r="AO815">
            <v>393216</v>
          </cell>
          <cell r="AQ815">
            <v>0</v>
          </cell>
          <cell r="AR815">
            <v>0</v>
          </cell>
          <cell r="AS815" t="str">
            <v>Ы</v>
          </cell>
          <cell r="AT815" t="str">
            <v>Ы</v>
          </cell>
          <cell r="AU815">
            <v>0</v>
          </cell>
          <cell r="AV815">
            <v>0</v>
          </cell>
          <cell r="AW815">
            <v>23</v>
          </cell>
          <cell r="AX815">
            <v>1</v>
          </cell>
          <cell r="AY815">
            <v>0</v>
          </cell>
          <cell r="AZ815">
            <v>0</v>
          </cell>
          <cell r="BA815">
            <v>0</v>
          </cell>
          <cell r="BB815">
            <v>0</v>
          </cell>
          <cell r="BC815">
            <v>38916</v>
          </cell>
        </row>
        <row r="816">
          <cell r="A816">
            <v>2006</v>
          </cell>
          <cell r="B816">
            <v>6</v>
          </cell>
          <cell r="C816">
            <v>225</v>
          </cell>
          <cell r="D816">
            <v>17</v>
          </cell>
          <cell r="E816">
            <v>792030</v>
          </cell>
          <cell r="F816">
            <v>0</v>
          </cell>
          <cell r="G816" t="str">
            <v>Затраты по ШПЗ (неосновные)</v>
          </cell>
          <cell r="H816">
            <v>2030</v>
          </cell>
          <cell r="I816">
            <v>7920</v>
          </cell>
          <cell r="J816">
            <v>-7.5</v>
          </cell>
          <cell r="K816">
            <v>1</v>
          </cell>
          <cell r="L816">
            <v>0</v>
          </cell>
          <cell r="M816">
            <v>0</v>
          </cell>
          <cell r="N816">
            <v>0</v>
          </cell>
          <cell r="R816">
            <v>0</v>
          </cell>
          <cell r="S816">
            <v>0</v>
          </cell>
          <cell r="T816">
            <v>0</v>
          </cell>
          <cell r="U816">
            <v>32</v>
          </cell>
          <cell r="V816">
            <v>0</v>
          </cell>
          <cell r="W816">
            <v>0</v>
          </cell>
          <cell r="AA816">
            <v>0</v>
          </cell>
          <cell r="AB816">
            <v>0</v>
          </cell>
          <cell r="AC816">
            <v>0</v>
          </cell>
          <cell r="AD816">
            <v>32</v>
          </cell>
          <cell r="AE816">
            <v>285000</v>
          </cell>
          <cell r="AF816">
            <v>0</v>
          </cell>
          <cell r="AI816">
            <v>2373</v>
          </cell>
          <cell r="AK816">
            <v>0</v>
          </cell>
          <cell r="AM816">
            <v>369</v>
          </cell>
          <cell r="AN816">
            <v>1</v>
          </cell>
          <cell r="AO816">
            <v>393216</v>
          </cell>
          <cell r="AQ816">
            <v>0</v>
          </cell>
          <cell r="AR816">
            <v>0</v>
          </cell>
          <cell r="AS816" t="str">
            <v>Ы</v>
          </cell>
          <cell r="AT816" t="str">
            <v>Ы</v>
          </cell>
          <cell r="AU816">
            <v>0</v>
          </cell>
          <cell r="AV816">
            <v>0</v>
          </cell>
          <cell r="AW816">
            <v>23</v>
          </cell>
          <cell r="AX816">
            <v>1</v>
          </cell>
          <cell r="AY816">
            <v>0</v>
          </cell>
          <cell r="AZ816">
            <v>0</v>
          </cell>
          <cell r="BA816">
            <v>0</v>
          </cell>
          <cell r="BB816">
            <v>0</v>
          </cell>
          <cell r="BC816">
            <v>38916</v>
          </cell>
        </row>
        <row r="817">
          <cell r="A817">
            <v>2006</v>
          </cell>
          <cell r="B817">
            <v>6</v>
          </cell>
          <cell r="C817">
            <v>226</v>
          </cell>
          <cell r="D817">
            <v>17</v>
          </cell>
          <cell r="E817">
            <v>792030</v>
          </cell>
          <cell r="F817">
            <v>0</v>
          </cell>
          <cell r="G817" t="str">
            <v>Затраты по ШПЗ (неосновные)</v>
          </cell>
          <cell r="H817">
            <v>2030</v>
          </cell>
          <cell r="I817">
            <v>7920</v>
          </cell>
          <cell r="J817">
            <v>-57.11</v>
          </cell>
          <cell r="K817">
            <v>1</v>
          </cell>
          <cell r="L817">
            <v>0</v>
          </cell>
          <cell r="M817">
            <v>0</v>
          </cell>
          <cell r="N817">
            <v>0</v>
          </cell>
          <cell r="R817">
            <v>0</v>
          </cell>
          <cell r="S817">
            <v>0</v>
          </cell>
          <cell r="T817">
            <v>0</v>
          </cell>
          <cell r="U817">
            <v>32</v>
          </cell>
          <cell r="V817">
            <v>0</v>
          </cell>
          <cell r="W817">
            <v>0</v>
          </cell>
          <cell r="AA817">
            <v>0</v>
          </cell>
          <cell r="AB817">
            <v>0</v>
          </cell>
          <cell r="AC817">
            <v>0</v>
          </cell>
          <cell r="AD817">
            <v>32</v>
          </cell>
          <cell r="AE817">
            <v>311000</v>
          </cell>
          <cell r="AF817">
            <v>0</v>
          </cell>
          <cell r="AI817">
            <v>2373</v>
          </cell>
          <cell r="AK817">
            <v>0</v>
          </cell>
          <cell r="AM817">
            <v>370</v>
          </cell>
          <cell r="AN817">
            <v>1</v>
          </cell>
          <cell r="AO817">
            <v>393216</v>
          </cell>
          <cell r="AQ817">
            <v>0</v>
          </cell>
          <cell r="AR817">
            <v>0</v>
          </cell>
          <cell r="AS817" t="str">
            <v>Ы</v>
          </cell>
          <cell r="AT817" t="str">
            <v>Ы</v>
          </cell>
          <cell r="AU817">
            <v>0</v>
          </cell>
          <cell r="AV817">
            <v>0</v>
          </cell>
          <cell r="AW817">
            <v>23</v>
          </cell>
          <cell r="AX817">
            <v>1</v>
          </cell>
          <cell r="AY817">
            <v>0</v>
          </cell>
          <cell r="AZ817">
            <v>0</v>
          </cell>
          <cell r="BA817">
            <v>0</v>
          </cell>
          <cell r="BB817">
            <v>0</v>
          </cell>
          <cell r="BC817">
            <v>38916</v>
          </cell>
        </row>
        <row r="818">
          <cell r="A818">
            <v>2006</v>
          </cell>
          <cell r="B818">
            <v>6</v>
          </cell>
          <cell r="C818">
            <v>227</v>
          </cell>
          <cell r="D818">
            <v>17</v>
          </cell>
          <cell r="E818">
            <v>792030</v>
          </cell>
          <cell r="F818">
            <v>0</v>
          </cell>
          <cell r="G818" t="str">
            <v>Затраты по ШПЗ (неосновные)</v>
          </cell>
          <cell r="H818">
            <v>2030</v>
          </cell>
          <cell r="I818">
            <v>7920</v>
          </cell>
          <cell r="J818">
            <v>-395.55</v>
          </cell>
          <cell r="K818">
            <v>1</v>
          </cell>
          <cell r="L818">
            <v>0</v>
          </cell>
          <cell r="M818">
            <v>0</v>
          </cell>
          <cell r="N818">
            <v>0</v>
          </cell>
          <cell r="R818">
            <v>0</v>
          </cell>
          <cell r="S818">
            <v>0</v>
          </cell>
          <cell r="T818">
            <v>0</v>
          </cell>
          <cell r="U818">
            <v>32</v>
          </cell>
          <cell r="V818">
            <v>0</v>
          </cell>
          <cell r="W818">
            <v>0</v>
          </cell>
          <cell r="AA818">
            <v>0</v>
          </cell>
          <cell r="AB818">
            <v>0</v>
          </cell>
          <cell r="AC818">
            <v>0</v>
          </cell>
          <cell r="AD818">
            <v>32</v>
          </cell>
          <cell r="AE818">
            <v>312000</v>
          </cell>
          <cell r="AF818">
            <v>0</v>
          </cell>
          <cell r="AI818">
            <v>2373</v>
          </cell>
          <cell r="AK818">
            <v>0</v>
          </cell>
          <cell r="AM818">
            <v>371</v>
          </cell>
          <cell r="AN818">
            <v>1</v>
          </cell>
          <cell r="AO818">
            <v>393216</v>
          </cell>
          <cell r="AQ818">
            <v>0</v>
          </cell>
          <cell r="AR818">
            <v>0</v>
          </cell>
          <cell r="AS818" t="str">
            <v>Ы</v>
          </cell>
          <cell r="AT818" t="str">
            <v>Ы</v>
          </cell>
          <cell r="AU818">
            <v>0</v>
          </cell>
          <cell r="AV818">
            <v>0</v>
          </cell>
          <cell r="AW818">
            <v>23</v>
          </cell>
          <cell r="AX818">
            <v>1</v>
          </cell>
          <cell r="AY818">
            <v>0</v>
          </cell>
          <cell r="AZ818">
            <v>0</v>
          </cell>
          <cell r="BA818">
            <v>0</v>
          </cell>
          <cell r="BB818">
            <v>0</v>
          </cell>
          <cell r="BC818">
            <v>38916</v>
          </cell>
        </row>
        <row r="819">
          <cell r="A819">
            <v>2006</v>
          </cell>
          <cell r="B819">
            <v>6</v>
          </cell>
          <cell r="C819">
            <v>228</v>
          </cell>
          <cell r="D819">
            <v>17</v>
          </cell>
          <cell r="E819">
            <v>792030</v>
          </cell>
          <cell r="F819">
            <v>0</v>
          </cell>
          <cell r="G819" t="str">
            <v>Затраты по ШПЗ (неосновные)</v>
          </cell>
          <cell r="H819">
            <v>2030</v>
          </cell>
          <cell r="I819">
            <v>7920</v>
          </cell>
          <cell r="J819">
            <v>-21.66</v>
          </cell>
          <cell r="K819">
            <v>1</v>
          </cell>
          <cell r="L819">
            <v>0</v>
          </cell>
          <cell r="M819">
            <v>0</v>
          </cell>
          <cell r="N819">
            <v>0</v>
          </cell>
          <cell r="R819">
            <v>0</v>
          </cell>
          <cell r="S819">
            <v>0</v>
          </cell>
          <cell r="T819">
            <v>0</v>
          </cell>
          <cell r="U819">
            <v>32</v>
          </cell>
          <cell r="V819">
            <v>0</v>
          </cell>
          <cell r="W819">
            <v>0</v>
          </cell>
          <cell r="AA819">
            <v>0</v>
          </cell>
          <cell r="AB819">
            <v>0</v>
          </cell>
          <cell r="AC819">
            <v>0</v>
          </cell>
          <cell r="AD819">
            <v>32</v>
          </cell>
          <cell r="AE819">
            <v>313000</v>
          </cell>
          <cell r="AF819">
            <v>0</v>
          </cell>
          <cell r="AI819">
            <v>2373</v>
          </cell>
          <cell r="AK819">
            <v>0</v>
          </cell>
          <cell r="AM819">
            <v>372</v>
          </cell>
          <cell r="AN819">
            <v>1</v>
          </cell>
          <cell r="AO819">
            <v>393216</v>
          </cell>
          <cell r="AQ819">
            <v>0</v>
          </cell>
          <cell r="AR819">
            <v>0</v>
          </cell>
          <cell r="AS819" t="str">
            <v>Ы</v>
          </cell>
          <cell r="AT819" t="str">
            <v>Ы</v>
          </cell>
          <cell r="AU819">
            <v>0</v>
          </cell>
          <cell r="AV819">
            <v>0</v>
          </cell>
          <cell r="AW819">
            <v>23</v>
          </cell>
          <cell r="AX819">
            <v>1</v>
          </cell>
          <cell r="AY819">
            <v>0</v>
          </cell>
          <cell r="AZ819">
            <v>0</v>
          </cell>
          <cell r="BA819">
            <v>0</v>
          </cell>
          <cell r="BB819">
            <v>0</v>
          </cell>
          <cell r="BC819">
            <v>38916</v>
          </cell>
        </row>
        <row r="820">
          <cell r="A820">
            <v>2006</v>
          </cell>
          <cell r="B820">
            <v>6</v>
          </cell>
          <cell r="C820">
            <v>229</v>
          </cell>
          <cell r="D820">
            <v>17</v>
          </cell>
          <cell r="E820">
            <v>792030</v>
          </cell>
          <cell r="F820">
            <v>0</v>
          </cell>
          <cell r="G820" t="str">
            <v>Затраты по ШПЗ (неосновные)</v>
          </cell>
          <cell r="H820">
            <v>2030</v>
          </cell>
          <cell r="I820">
            <v>7920</v>
          </cell>
          <cell r="J820">
            <v>-39.380000000000003</v>
          </cell>
          <cell r="K820">
            <v>1</v>
          </cell>
          <cell r="L820">
            <v>0</v>
          </cell>
          <cell r="M820">
            <v>0</v>
          </cell>
          <cell r="N820">
            <v>0</v>
          </cell>
          <cell r="R820">
            <v>0</v>
          </cell>
          <cell r="S820">
            <v>0</v>
          </cell>
          <cell r="T820">
            <v>0</v>
          </cell>
          <cell r="U820">
            <v>32</v>
          </cell>
          <cell r="V820">
            <v>0</v>
          </cell>
          <cell r="W820">
            <v>0</v>
          </cell>
          <cell r="AA820">
            <v>0</v>
          </cell>
          <cell r="AB820">
            <v>0</v>
          </cell>
          <cell r="AC820">
            <v>0</v>
          </cell>
          <cell r="AD820">
            <v>32</v>
          </cell>
          <cell r="AE820">
            <v>314000</v>
          </cell>
          <cell r="AF820">
            <v>0</v>
          </cell>
          <cell r="AI820">
            <v>2373</v>
          </cell>
          <cell r="AK820">
            <v>0</v>
          </cell>
          <cell r="AM820">
            <v>373</v>
          </cell>
          <cell r="AN820">
            <v>1</v>
          </cell>
          <cell r="AO820">
            <v>393216</v>
          </cell>
          <cell r="AQ820">
            <v>0</v>
          </cell>
          <cell r="AR820">
            <v>0</v>
          </cell>
          <cell r="AS820" t="str">
            <v>Ы</v>
          </cell>
          <cell r="AT820" t="str">
            <v>Ы</v>
          </cell>
          <cell r="AU820">
            <v>0</v>
          </cell>
          <cell r="AV820">
            <v>0</v>
          </cell>
          <cell r="AW820">
            <v>23</v>
          </cell>
          <cell r="AX820">
            <v>1</v>
          </cell>
          <cell r="AY820">
            <v>0</v>
          </cell>
          <cell r="AZ820">
            <v>0</v>
          </cell>
          <cell r="BA820">
            <v>0</v>
          </cell>
          <cell r="BB820">
            <v>0</v>
          </cell>
          <cell r="BC820">
            <v>38916</v>
          </cell>
        </row>
        <row r="821">
          <cell r="A821">
            <v>2006</v>
          </cell>
          <cell r="B821">
            <v>6</v>
          </cell>
          <cell r="C821">
            <v>230</v>
          </cell>
          <cell r="D821">
            <v>17</v>
          </cell>
          <cell r="E821">
            <v>792030</v>
          </cell>
          <cell r="F821">
            <v>0</v>
          </cell>
          <cell r="G821" t="str">
            <v>Затраты по ШПЗ (неосновные)</v>
          </cell>
          <cell r="H821">
            <v>2030</v>
          </cell>
          <cell r="I821">
            <v>7920</v>
          </cell>
          <cell r="J821">
            <v>-7.91</v>
          </cell>
          <cell r="K821">
            <v>1</v>
          </cell>
          <cell r="L821">
            <v>0</v>
          </cell>
          <cell r="M821">
            <v>0</v>
          </cell>
          <cell r="N821">
            <v>0</v>
          </cell>
          <cell r="R821">
            <v>0</v>
          </cell>
          <cell r="S821">
            <v>0</v>
          </cell>
          <cell r="T821">
            <v>0</v>
          </cell>
          <cell r="U821">
            <v>32</v>
          </cell>
          <cell r="V821">
            <v>0</v>
          </cell>
          <cell r="W821">
            <v>0</v>
          </cell>
          <cell r="AA821">
            <v>0</v>
          </cell>
          <cell r="AB821">
            <v>0</v>
          </cell>
          <cell r="AC821">
            <v>0</v>
          </cell>
          <cell r="AD821">
            <v>32</v>
          </cell>
          <cell r="AE821">
            <v>315000</v>
          </cell>
          <cell r="AF821">
            <v>0</v>
          </cell>
          <cell r="AI821">
            <v>2373</v>
          </cell>
          <cell r="AK821">
            <v>0</v>
          </cell>
          <cell r="AM821">
            <v>374</v>
          </cell>
          <cell r="AN821">
            <v>1</v>
          </cell>
          <cell r="AO821">
            <v>393216</v>
          </cell>
          <cell r="AQ821">
            <v>0</v>
          </cell>
          <cell r="AR821">
            <v>0</v>
          </cell>
          <cell r="AS821" t="str">
            <v>Ы</v>
          </cell>
          <cell r="AT821" t="str">
            <v>Ы</v>
          </cell>
          <cell r="AU821">
            <v>0</v>
          </cell>
          <cell r="AV821">
            <v>0</v>
          </cell>
          <cell r="AW821">
            <v>23</v>
          </cell>
          <cell r="AX821">
            <v>1</v>
          </cell>
          <cell r="AY821">
            <v>0</v>
          </cell>
          <cell r="AZ821">
            <v>0</v>
          </cell>
          <cell r="BA821">
            <v>0</v>
          </cell>
          <cell r="BB821">
            <v>0</v>
          </cell>
          <cell r="BC821">
            <v>38916</v>
          </cell>
        </row>
        <row r="822">
          <cell r="A822">
            <v>2006</v>
          </cell>
          <cell r="B822">
            <v>6</v>
          </cell>
          <cell r="C822">
            <v>231</v>
          </cell>
          <cell r="D822">
            <v>17</v>
          </cell>
          <cell r="E822">
            <v>792030</v>
          </cell>
          <cell r="F822">
            <v>0</v>
          </cell>
          <cell r="G822" t="str">
            <v>Затраты по ШПЗ (неосновные)</v>
          </cell>
          <cell r="H822">
            <v>2030</v>
          </cell>
          <cell r="I822">
            <v>7920</v>
          </cell>
          <cell r="J822">
            <v>2.83</v>
          </cell>
          <cell r="K822">
            <v>1</v>
          </cell>
          <cell r="L822">
            <v>0</v>
          </cell>
          <cell r="M822">
            <v>0</v>
          </cell>
          <cell r="N822">
            <v>0</v>
          </cell>
          <cell r="R822">
            <v>0</v>
          </cell>
          <cell r="S822">
            <v>0</v>
          </cell>
          <cell r="T822">
            <v>0</v>
          </cell>
          <cell r="U822">
            <v>32</v>
          </cell>
          <cell r="V822">
            <v>0</v>
          </cell>
          <cell r="W822">
            <v>0</v>
          </cell>
          <cell r="AA822">
            <v>0</v>
          </cell>
          <cell r="AB822">
            <v>0</v>
          </cell>
          <cell r="AC822">
            <v>0</v>
          </cell>
          <cell r="AD822">
            <v>32</v>
          </cell>
          <cell r="AE822">
            <v>410000</v>
          </cell>
          <cell r="AF822">
            <v>0</v>
          </cell>
          <cell r="AI822">
            <v>2373</v>
          </cell>
          <cell r="AK822">
            <v>0</v>
          </cell>
          <cell r="AM822">
            <v>375</v>
          </cell>
          <cell r="AN822">
            <v>1</v>
          </cell>
          <cell r="AO822">
            <v>393216</v>
          </cell>
          <cell r="AQ822">
            <v>0</v>
          </cell>
          <cell r="AR822">
            <v>0</v>
          </cell>
          <cell r="AS822" t="str">
            <v>Ы</v>
          </cell>
          <cell r="AT822" t="str">
            <v>Ы</v>
          </cell>
          <cell r="AU822">
            <v>0</v>
          </cell>
          <cell r="AV822">
            <v>0</v>
          </cell>
          <cell r="AW822">
            <v>23</v>
          </cell>
          <cell r="AX822">
            <v>1</v>
          </cell>
          <cell r="AY822">
            <v>0</v>
          </cell>
          <cell r="AZ822">
            <v>0</v>
          </cell>
          <cell r="BA822">
            <v>0</v>
          </cell>
          <cell r="BB822">
            <v>0</v>
          </cell>
          <cell r="BC822">
            <v>38916</v>
          </cell>
        </row>
        <row r="823">
          <cell r="A823">
            <v>2006</v>
          </cell>
          <cell r="B823">
            <v>6</v>
          </cell>
          <cell r="C823">
            <v>232</v>
          </cell>
          <cell r="D823">
            <v>17</v>
          </cell>
          <cell r="E823">
            <v>792030</v>
          </cell>
          <cell r="F823">
            <v>0</v>
          </cell>
          <cell r="G823" t="str">
            <v>Затраты по ШПЗ (неосновные)</v>
          </cell>
          <cell r="H823">
            <v>2030</v>
          </cell>
          <cell r="I823">
            <v>7920</v>
          </cell>
          <cell r="J823">
            <v>303.52999999999997</v>
          </cell>
          <cell r="K823">
            <v>1</v>
          </cell>
          <cell r="L823">
            <v>0</v>
          </cell>
          <cell r="M823">
            <v>0</v>
          </cell>
          <cell r="N823">
            <v>0</v>
          </cell>
          <cell r="R823">
            <v>0</v>
          </cell>
          <cell r="S823">
            <v>0</v>
          </cell>
          <cell r="T823">
            <v>0</v>
          </cell>
          <cell r="U823">
            <v>32</v>
          </cell>
          <cell r="V823">
            <v>0</v>
          </cell>
          <cell r="W823">
            <v>0</v>
          </cell>
          <cell r="AA823">
            <v>0</v>
          </cell>
          <cell r="AB823">
            <v>0</v>
          </cell>
          <cell r="AC823">
            <v>0</v>
          </cell>
          <cell r="AD823">
            <v>32</v>
          </cell>
          <cell r="AE823">
            <v>420000</v>
          </cell>
          <cell r="AF823">
            <v>0</v>
          </cell>
          <cell r="AI823">
            <v>2373</v>
          </cell>
          <cell r="AK823">
            <v>0</v>
          </cell>
          <cell r="AM823">
            <v>376</v>
          </cell>
          <cell r="AN823">
            <v>1</v>
          </cell>
          <cell r="AO823">
            <v>393216</v>
          </cell>
          <cell r="AQ823">
            <v>0</v>
          </cell>
          <cell r="AR823">
            <v>0</v>
          </cell>
          <cell r="AS823" t="str">
            <v>Ы</v>
          </cell>
          <cell r="AT823" t="str">
            <v>Ы</v>
          </cell>
          <cell r="AU823">
            <v>0</v>
          </cell>
          <cell r="AV823">
            <v>0</v>
          </cell>
          <cell r="AW823">
            <v>23</v>
          </cell>
          <cell r="AX823">
            <v>1</v>
          </cell>
          <cell r="AY823">
            <v>0</v>
          </cell>
          <cell r="AZ823">
            <v>0</v>
          </cell>
          <cell r="BA823">
            <v>0</v>
          </cell>
          <cell r="BB823">
            <v>0</v>
          </cell>
          <cell r="BC823">
            <v>38916</v>
          </cell>
        </row>
        <row r="824">
          <cell r="A824">
            <v>2006</v>
          </cell>
          <cell r="B824">
            <v>6</v>
          </cell>
          <cell r="C824">
            <v>233</v>
          </cell>
          <cell r="D824">
            <v>17</v>
          </cell>
          <cell r="E824">
            <v>792030</v>
          </cell>
          <cell r="F824">
            <v>0</v>
          </cell>
          <cell r="G824" t="str">
            <v>Затраты по ШПЗ (неосновные)</v>
          </cell>
          <cell r="H824">
            <v>2030</v>
          </cell>
          <cell r="I824">
            <v>7920</v>
          </cell>
          <cell r="J824">
            <v>57.97</v>
          </cell>
          <cell r="K824">
            <v>1</v>
          </cell>
          <cell r="L824">
            <v>0</v>
          </cell>
          <cell r="M824">
            <v>0</v>
          </cell>
          <cell r="N824">
            <v>0</v>
          </cell>
          <cell r="R824">
            <v>0</v>
          </cell>
          <cell r="S824">
            <v>0</v>
          </cell>
          <cell r="T824">
            <v>0</v>
          </cell>
          <cell r="U824">
            <v>32</v>
          </cell>
          <cell r="V824">
            <v>0</v>
          </cell>
          <cell r="W824">
            <v>0</v>
          </cell>
          <cell r="AA824">
            <v>0</v>
          </cell>
          <cell r="AB824">
            <v>0</v>
          </cell>
          <cell r="AC824">
            <v>0</v>
          </cell>
          <cell r="AD824">
            <v>32</v>
          </cell>
          <cell r="AE824">
            <v>430000</v>
          </cell>
          <cell r="AF824">
            <v>0</v>
          </cell>
          <cell r="AI824">
            <v>2373</v>
          </cell>
          <cell r="AK824">
            <v>0</v>
          </cell>
          <cell r="AM824">
            <v>377</v>
          </cell>
          <cell r="AN824">
            <v>1</v>
          </cell>
          <cell r="AO824">
            <v>393216</v>
          </cell>
          <cell r="AQ824">
            <v>0</v>
          </cell>
          <cell r="AR824">
            <v>0</v>
          </cell>
          <cell r="AS824" t="str">
            <v>Ы</v>
          </cell>
          <cell r="AT824" t="str">
            <v>Ы</v>
          </cell>
          <cell r="AU824">
            <v>0</v>
          </cell>
          <cell r="AV824">
            <v>0</v>
          </cell>
          <cell r="AW824">
            <v>23</v>
          </cell>
          <cell r="AX824">
            <v>1</v>
          </cell>
          <cell r="AY824">
            <v>0</v>
          </cell>
          <cell r="AZ824">
            <v>0</v>
          </cell>
          <cell r="BA824">
            <v>0</v>
          </cell>
          <cell r="BB824">
            <v>0</v>
          </cell>
          <cell r="BC824">
            <v>38916</v>
          </cell>
        </row>
        <row r="825">
          <cell r="A825">
            <v>2006</v>
          </cell>
          <cell r="B825">
            <v>6</v>
          </cell>
          <cell r="C825">
            <v>234</v>
          </cell>
          <cell r="D825">
            <v>17</v>
          </cell>
          <cell r="E825">
            <v>792030</v>
          </cell>
          <cell r="F825">
            <v>0</v>
          </cell>
          <cell r="G825" t="str">
            <v>Затраты по ШПЗ (неосновные)</v>
          </cell>
          <cell r="H825">
            <v>2030</v>
          </cell>
          <cell r="I825">
            <v>7920</v>
          </cell>
          <cell r="J825">
            <v>6.19</v>
          </cell>
          <cell r="K825">
            <v>1</v>
          </cell>
          <cell r="L825">
            <v>0</v>
          </cell>
          <cell r="M825">
            <v>0</v>
          </cell>
          <cell r="N825">
            <v>0</v>
          </cell>
          <cell r="R825">
            <v>0</v>
          </cell>
          <cell r="S825">
            <v>0</v>
          </cell>
          <cell r="T825">
            <v>0</v>
          </cell>
          <cell r="U825">
            <v>32</v>
          </cell>
          <cell r="V825">
            <v>0</v>
          </cell>
          <cell r="W825">
            <v>0</v>
          </cell>
          <cell r="AA825">
            <v>0</v>
          </cell>
          <cell r="AB825">
            <v>0</v>
          </cell>
          <cell r="AC825">
            <v>0</v>
          </cell>
          <cell r="AD825">
            <v>32</v>
          </cell>
          <cell r="AE825">
            <v>450000</v>
          </cell>
          <cell r="AF825">
            <v>0</v>
          </cell>
          <cell r="AI825">
            <v>2373</v>
          </cell>
          <cell r="AK825">
            <v>0</v>
          </cell>
          <cell r="AM825">
            <v>378</v>
          </cell>
          <cell r="AN825">
            <v>1</v>
          </cell>
          <cell r="AO825">
            <v>393216</v>
          </cell>
          <cell r="AQ825">
            <v>0</v>
          </cell>
          <cell r="AR825">
            <v>0</v>
          </cell>
          <cell r="AS825" t="str">
            <v>Ы</v>
          </cell>
          <cell r="AT825" t="str">
            <v>Ы</v>
          </cell>
          <cell r="AU825">
            <v>0</v>
          </cell>
          <cell r="AV825">
            <v>0</v>
          </cell>
          <cell r="AW825">
            <v>23</v>
          </cell>
          <cell r="AX825">
            <v>1</v>
          </cell>
          <cell r="AY825">
            <v>0</v>
          </cell>
          <cell r="AZ825">
            <v>0</v>
          </cell>
          <cell r="BA825">
            <v>0</v>
          </cell>
          <cell r="BB825">
            <v>0</v>
          </cell>
          <cell r="BC825">
            <v>38916</v>
          </cell>
        </row>
        <row r="826">
          <cell r="A826">
            <v>2006</v>
          </cell>
          <cell r="B826">
            <v>6</v>
          </cell>
          <cell r="C826">
            <v>235</v>
          </cell>
          <cell r="D826">
            <v>17</v>
          </cell>
          <cell r="E826">
            <v>792030</v>
          </cell>
          <cell r="F826">
            <v>0</v>
          </cell>
          <cell r="G826" t="str">
            <v>Затраты по ШПЗ (неосновные)</v>
          </cell>
          <cell r="H826">
            <v>2030</v>
          </cell>
          <cell r="I826">
            <v>7920</v>
          </cell>
          <cell r="J826">
            <v>46.09</v>
          </cell>
          <cell r="K826">
            <v>1</v>
          </cell>
          <cell r="L826">
            <v>0</v>
          </cell>
          <cell r="M826">
            <v>0</v>
          </cell>
          <cell r="N826">
            <v>0</v>
          </cell>
          <cell r="R826">
            <v>0</v>
          </cell>
          <cell r="S826">
            <v>0</v>
          </cell>
          <cell r="T826">
            <v>0</v>
          </cell>
          <cell r="U826">
            <v>32</v>
          </cell>
          <cell r="V826">
            <v>0</v>
          </cell>
          <cell r="W826">
            <v>0</v>
          </cell>
          <cell r="AA826">
            <v>0</v>
          </cell>
          <cell r="AB826">
            <v>0</v>
          </cell>
          <cell r="AC826">
            <v>0</v>
          </cell>
          <cell r="AD826">
            <v>32</v>
          </cell>
          <cell r="AE826">
            <v>460000</v>
          </cell>
          <cell r="AF826">
            <v>0</v>
          </cell>
          <cell r="AI826">
            <v>2373</v>
          </cell>
          <cell r="AK826">
            <v>0</v>
          </cell>
          <cell r="AM826">
            <v>379</v>
          </cell>
          <cell r="AN826">
            <v>1</v>
          </cell>
          <cell r="AO826">
            <v>393216</v>
          </cell>
          <cell r="AQ826">
            <v>0</v>
          </cell>
          <cell r="AR826">
            <v>0</v>
          </cell>
          <cell r="AS826" t="str">
            <v>Ы</v>
          </cell>
          <cell r="AT826" t="str">
            <v>Ы</v>
          </cell>
          <cell r="AU826">
            <v>0</v>
          </cell>
          <cell r="AV826">
            <v>0</v>
          </cell>
          <cell r="AW826">
            <v>23</v>
          </cell>
          <cell r="AX826">
            <v>1</v>
          </cell>
          <cell r="AY826">
            <v>0</v>
          </cell>
          <cell r="AZ826">
            <v>0</v>
          </cell>
          <cell r="BA826">
            <v>0</v>
          </cell>
          <cell r="BB826">
            <v>0</v>
          </cell>
          <cell r="BC826">
            <v>38916</v>
          </cell>
        </row>
        <row r="827">
          <cell r="A827">
            <v>2006</v>
          </cell>
          <cell r="B827">
            <v>6</v>
          </cell>
          <cell r="C827">
            <v>236</v>
          </cell>
          <cell r="D827">
            <v>17</v>
          </cell>
          <cell r="E827">
            <v>792030</v>
          </cell>
          <cell r="F827">
            <v>0</v>
          </cell>
          <cell r="G827" t="str">
            <v>Затраты по ШПЗ (неосновные)</v>
          </cell>
          <cell r="H827">
            <v>2030</v>
          </cell>
          <cell r="I827">
            <v>7920</v>
          </cell>
          <cell r="J827">
            <v>8.07</v>
          </cell>
          <cell r="K827">
            <v>1</v>
          </cell>
          <cell r="L827">
            <v>0</v>
          </cell>
          <cell r="M827">
            <v>0</v>
          </cell>
          <cell r="N827">
            <v>0</v>
          </cell>
          <cell r="R827">
            <v>0</v>
          </cell>
          <cell r="S827">
            <v>0</v>
          </cell>
          <cell r="T827">
            <v>0</v>
          </cell>
          <cell r="U827">
            <v>32</v>
          </cell>
          <cell r="V827">
            <v>0</v>
          </cell>
          <cell r="W827">
            <v>0</v>
          </cell>
          <cell r="AA827">
            <v>0</v>
          </cell>
          <cell r="AB827">
            <v>0</v>
          </cell>
          <cell r="AC827">
            <v>0</v>
          </cell>
          <cell r="AD827">
            <v>32</v>
          </cell>
          <cell r="AE827">
            <v>465000</v>
          </cell>
          <cell r="AF827">
            <v>0</v>
          </cell>
          <cell r="AI827">
            <v>2373</v>
          </cell>
          <cell r="AK827">
            <v>0</v>
          </cell>
          <cell r="AM827">
            <v>380</v>
          </cell>
          <cell r="AN827">
            <v>1</v>
          </cell>
          <cell r="AO827">
            <v>393216</v>
          </cell>
          <cell r="AQ827">
            <v>0</v>
          </cell>
          <cell r="AR827">
            <v>0</v>
          </cell>
          <cell r="AS827" t="str">
            <v>Ы</v>
          </cell>
          <cell r="AT827" t="str">
            <v>Ы</v>
          </cell>
          <cell r="AU827">
            <v>0</v>
          </cell>
          <cell r="AV827">
            <v>0</v>
          </cell>
          <cell r="AW827">
            <v>23</v>
          </cell>
          <cell r="AX827">
            <v>1</v>
          </cell>
          <cell r="AY827">
            <v>0</v>
          </cell>
          <cell r="AZ827">
            <v>0</v>
          </cell>
          <cell r="BA827">
            <v>0</v>
          </cell>
          <cell r="BB827">
            <v>0</v>
          </cell>
          <cell r="BC827">
            <v>38916</v>
          </cell>
        </row>
        <row r="828">
          <cell r="A828">
            <v>2006</v>
          </cell>
          <cell r="B828">
            <v>6</v>
          </cell>
          <cell r="C828">
            <v>237</v>
          </cell>
          <cell r="D828">
            <v>17</v>
          </cell>
          <cell r="E828">
            <v>792030</v>
          </cell>
          <cell r="F828">
            <v>0</v>
          </cell>
          <cell r="G828" t="str">
            <v>Затраты по ШПЗ (неосновные)</v>
          </cell>
          <cell r="H828">
            <v>2030</v>
          </cell>
          <cell r="I828">
            <v>7920</v>
          </cell>
          <cell r="J828">
            <v>-19.61</v>
          </cell>
          <cell r="K828">
            <v>1</v>
          </cell>
          <cell r="L828">
            <v>0</v>
          </cell>
          <cell r="M828">
            <v>0</v>
          </cell>
          <cell r="N828">
            <v>0</v>
          </cell>
          <cell r="R828">
            <v>0</v>
          </cell>
          <cell r="S828">
            <v>0</v>
          </cell>
          <cell r="T828">
            <v>0</v>
          </cell>
          <cell r="U828">
            <v>32</v>
          </cell>
          <cell r="V828">
            <v>0</v>
          </cell>
          <cell r="W828">
            <v>0</v>
          </cell>
          <cell r="AA828">
            <v>0</v>
          </cell>
          <cell r="AB828">
            <v>0</v>
          </cell>
          <cell r="AC828">
            <v>0</v>
          </cell>
          <cell r="AD828">
            <v>32</v>
          </cell>
          <cell r="AE828">
            <v>501102</v>
          </cell>
          <cell r="AF828">
            <v>0</v>
          </cell>
          <cell r="AI828">
            <v>2373</v>
          </cell>
          <cell r="AK828">
            <v>0</v>
          </cell>
          <cell r="AM828">
            <v>381</v>
          </cell>
          <cell r="AN828">
            <v>1</v>
          </cell>
          <cell r="AO828">
            <v>393216</v>
          </cell>
          <cell r="AQ828">
            <v>0</v>
          </cell>
          <cell r="AR828">
            <v>0</v>
          </cell>
          <cell r="AS828" t="str">
            <v>Ы</v>
          </cell>
          <cell r="AT828" t="str">
            <v>Ы</v>
          </cell>
          <cell r="AU828">
            <v>0</v>
          </cell>
          <cell r="AV828">
            <v>0</v>
          </cell>
          <cell r="AW828">
            <v>23</v>
          </cell>
          <cell r="AX828">
            <v>1</v>
          </cell>
          <cell r="AY828">
            <v>0</v>
          </cell>
          <cell r="AZ828">
            <v>0</v>
          </cell>
          <cell r="BA828">
            <v>0</v>
          </cell>
          <cell r="BB828">
            <v>0</v>
          </cell>
          <cell r="BC828">
            <v>38916</v>
          </cell>
        </row>
        <row r="829">
          <cell r="A829">
            <v>2006</v>
          </cell>
          <cell r="B829">
            <v>6</v>
          </cell>
          <cell r="C829">
            <v>238</v>
          </cell>
          <cell r="D829">
            <v>17</v>
          </cell>
          <cell r="E829">
            <v>792030</v>
          </cell>
          <cell r="F829">
            <v>0</v>
          </cell>
          <cell r="G829" t="str">
            <v>Затраты по ШПЗ (неосновные)</v>
          </cell>
          <cell r="H829">
            <v>2030</v>
          </cell>
          <cell r="I829">
            <v>7920</v>
          </cell>
          <cell r="J829">
            <v>105.29</v>
          </cell>
          <cell r="K829">
            <v>1</v>
          </cell>
          <cell r="L829">
            <v>0</v>
          </cell>
          <cell r="M829">
            <v>0</v>
          </cell>
          <cell r="N829">
            <v>0</v>
          </cell>
          <cell r="R829">
            <v>0</v>
          </cell>
          <cell r="S829">
            <v>0</v>
          </cell>
          <cell r="T829">
            <v>0</v>
          </cell>
          <cell r="U829">
            <v>32</v>
          </cell>
          <cell r="V829">
            <v>0</v>
          </cell>
          <cell r="W829">
            <v>0</v>
          </cell>
          <cell r="AA829">
            <v>0</v>
          </cell>
          <cell r="AB829">
            <v>0</v>
          </cell>
          <cell r="AC829">
            <v>0</v>
          </cell>
          <cell r="AD829">
            <v>32</v>
          </cell>
          <cell r="AE829">
            <v>501103</v>
          </cell>
          <cell r="AF829">
            <v>0</v>
          </cell>
          <cell r="AI829">
            <v>2373</v>
          </cell>
          <cell r="AK829">
            <v>0</v>
          </cell>
          <cell r="AM829">
            <v>382</v>
          </cell>
          <cell r="AN829">
            <v>1</v>
          </cell>
          <cell r="AO829">
            <v>393216</v>
          </cell>
          <cell r="AQ829">
            <v>0</v>
          </cell>
          <cell r="AR829">
            <v>0</v>
          </cell>
          <cell r="AS829" t="str">
            <v>Ы</v>
          </cell>
          <cell r="AT829" t="str">
            <v>Ы</v>
          </cell>
          <cell r="AU829">
            <v>0</v>
          </cell>
          <cell r="AV829">
            <v>0</v>
          </cell>
          <cell r="AW829">
            <v>23</v>
          </cell>
          <cell r="AX829">
            <v>1</v>
          </cell>
          <cell r="AY829">
            <v>0</v>
          </cell>
          <cell r="AZ829">
            <v>0</v>
          </cell>
          <cell r="BA829">
            <v>0</v>
          </cell>
          <cell r="BB829">
            <v>0</v>
          </cell>
          <cell r="BC829">
            <v>38916</v>
          </cell>
        </row>
        <row r="830">
          <cell r="A830">
            <v>2006</v>
          </cell>
          <cell r="B830">
            <v>6</v>
          </cell>
          <cell r="C830">
            <v>239</v>
          </cell>
          <cell r="D830">
            <v>17</v>
          </cell>
          <cell r="E830">
            <v>792030</v>
          </cell>
          <cell r="F830">
            <v>0</v>
          </cell>
          <cell r="G830" t="str">
            <v>Затраты по ШПЗ (неосновные)</v>
          </cell>
          <cell r="H830">
            <v>2030</v>
          </cell>
          <cell r="I830">
            <v>7920</v>
          </cell>
          <cell r="J830">
            <v>52.76</v>
          </cell>
          <cell r="K830">
            <v>1</v>
          </cell>
          <cell r="L830">
            <v>0</v>
          </cell>
          <cell r="M830">
            <v>0</v>
          </cell>
          <cell r="N830">
            <v>0</v>
          </cell>
          <cell r="R830">
            <v>0</v>
          </cell>
          <cell r="S830">
            <v>0</v>
          </cell>
          <cell r="T830">
            <v>0</v>
          </cell>
          <cell r="U830">
            <v>32</v>
          </cell>
          <cell r="V830">
            <v>0</v>
          </cell>
          <cell r="W830">
            <v>0</v>
          </cell>
          <cell r="AA830">
            <v>0</v>
          </cell>
          <cell r="AB830">
            <v>0</v>
          </cell>
          <cell r="AC830">
            <v>0</v>
          </cell>
          <cell r="AD830">
            <v>32</v>
          </cell>
          <cell r="AE830">
            <v>501105</v>
          </cell>
          <cell r="AF830">
            <v>0</v>
          </cell>
          <cell r="AI830">
            <v>2373</v>
          </cell>
          <cell r="AK830">
            <v>0</v>
          </cell>
          <cell r="AM830">
            <v>383</v>
          </cell>
          <cell r="AN830">
            <v>1</v>
          </cell>
          <cell r="AO830">
            <v>393216</v>
          </cell>
          <cell r="AQ830">
            <v>0</v>
          </cell>
          <cell r="AR830">
            <v>0</v>
          </cell>
          <cell r="AS830" t="str">
            <v>Ы</v>
          </cell>
          <cell r="AT830" t="str">
            <v>Ы</v>
          </cell>
          <cell r="AU830">
            <v>0</v>
          </cell>
          <cell r="AV830">
            <v>0</v>
          </cell>
          <cell r="AW830">
            <v>23</v>
          </cell>
          <cell r="AX830">
            <v>1</v>
          </cell>
          <cell r="AY830">
            <v>0</v>
          </cell>
          <cell r="AZ830">
            <v>0</v>
          </cell>
          <cell r="BA830">
            <v>0</v>
          </cell>
          <cell r="BB830">
            <v>0</v>
          </cell>
          <cell r="BC830">
            <v>38916</v>
          </cell>
        </row>
        <row r="831">
          <cell r="A831">
            <v>2006</v>
          </cell>
          <cell r="B831">
            <v>6</v>
          </cell>
          <cell r="C831">
            <v>240</v>
          </cell>
          <cell r="D831">
            <v>17</v>
          </cell>
          <cell r="E831">
            <v>792030</v>
          </cell>
          <cell r="F831">
            <v>0</v>
          </cell>
          <cell r="G831" t="str">
            <v>Затраты по ШПЗ (неосновные)</v>
          </cell>
          <cell r="H831">
            <v>2030</v>
          </cell>
          <cell r="I831">
            <v>7920</v>
          </cell>
          <cell r="J831">
            <v>7.61</v>
          </cell>
          <cell r="K831">
            <v>1</v>
          </cell>
          <cell r="L831">
            <v>0</v>
          </cell>
          <cell r="M831">
            <v>0</v>
          </cell>
          <cell r="N831">
            <v>0</v>
          </cell>
          <cell r="R831">
            <v>0</v>
          </cell>
          <cell r="S831">
            <v>0</v>
          </cell>
          <cell r="T831">
            <v>0</v>
          </cell>
          <cell r="U831">
            <v>32</v>
          </cell>
          <cell r="V831">
            <v>0</v>
          </cell>
          <cell r="W831">
            <v>0</v>
          </cell>
          <cell r="AA831">
            <v>0</v>
          </cell>
          <cell r="AB831">
            <v>0</v>
          </cell>
          <cell r="AC831">
            <v>0</v>
          </cell>
          <cell r="AD831">
            <v>32</v>
          </cell>
          <cell r="AE831">
            <v>501106</v>
          </cell>
          <cell r="AF831">
            <v>0</v>
          </cell>
          <cell r="AI831">
            <v>2373</v>
          </cell>
          <cell r="AK831">
            <v>0</v>
          </cell>
          <cell r="AM831">
            <v>384</v>
          </cell>
          <cell r="AN831">
            <v>1</v>
          </cell>
          <cell r="AO831">
            <v>393216</v>
          </cell>
          <cell r="AQ831">
            <v>0</v>
          </cell>
          <cell r="AR831">
            <v>0</v>
          </cell>
          <cell r="AS831" t="str">
            <v>Ы</v>
          </cell>
          <cell r="AT831" t="str">
            <v>Ы</v>
          </cell>
          <cell r="AU831">
            <v>0</v>
          </cell>
          <cell r="AV831">
            <v>0</v>
          </cell>
          <cell r="AW831">
            <v>23</v>
          </cell>
          <cell r="AX831">
            <v>1</v>
          </cell>
          <cell r="AY831">
            <v>0</v>
          </cell>
          <cell r="AZ831">
            <v>0</v>
          </cell>
          <cell r="BA831">
            <v>0</v>
          </cell>
          <cell r="BB831">
            <v>0</v>
          </cell>
          <cell r="BC831">
            <v>38916</v>
          </cell>
        </row>
        <row r="832">
          <cell r="A832">
            <v>2006</v>
          </cell>
          <cell r="B832">
            <v>6</v>
          </cell>
          <cell r="C832">
            <v>241</v>
          </cell>
          <cell r="D832">
            <v>17</v>
          </cell>
          <cell r="E832">
            <v>792030</v>
          </cell>
          <cell r="F832">
            <v>0</v>
          </cell>
          <cell r="G832" t="str">
            <v>Затраты по ШПЗ (неосновные)</v>
          </cell>
          <cell r="H832">
            <v>2030</v>
          </cell>
          <cell r="I832">
            <v>7920</v>
          </cell>
          <cell r="J832">
            <v>450.82</v>
          </cell>
          <cell r="K832">
            <v>1</v>
          </cell>
          <cell r="L832">
            <v>0</v>
          </cell>
          <cell r="M832">
            <v>0</v>
          </cell>
          <cell r="N832">
            <v>0</v>
          </cell>
          <cell r="R832">
            <v>0</v>
          </cell>
          <cell r="S832">
            <v>0</v>
          </cell>
          <cell r="T832">
            <v>0</v>
          </cell>
          <cell r="U832">
            <v>32</v>
          </cell>
          <cell r="V832">
            <v>0</v>
          </cell>
          <cell r="W832">
            <v>0</v>
          </cell>
          <cell r="AA832">
            <v>0</v>
          </cell>
          <cell r="AB832">
            <v>0</v>
          </cell>
          <cell r="AC832">
            <v>0</v>
          </cell>
          <cell r="AD832">
            <v>32</v>
          </cell>
          <cell r="AE832">
            <v>501108</v>
          </cell>
          <cell r="AF832">
            <v>0</v>
          </cell>
          <cell r="AI832">
            <v>2373</v>
          </cell>
          <cell r="AK832">
            <v>0</v>
          </cell>
          <cell r="AM832">
            <v>385</v>
          </cell>
          <cell r="AN832">
            <v>1</v>
          </cell>
          <cell r="AO832">
            <v>393216</v>
          </cell>
          <cell r="AQ832">
            <v>0</v>
          </cell>
          <cell r="AR832">
            <v>0</v>
          </cell>
          <cell r="AS832" t="str">
            <v>Ы</v>
          </cell>
          <cell r="AT832" t="str">
            <v>Ы</v>
          </cell>
          <cell r="AU832">
            <v>0</v>
          </cell>
          <cell r="AV832">
            <v>0</v>
          </cell>
          <cell r="AW832">
            <v>23</v>
          </cell>
          <cell r="AX832">
            <v>1</v>
          </cell>
          <cell r="AY832">
            <v>0</v>
          </cell>
          <cell r="AZ832">
            <v>0</v>
          </cell>
          <cell r="BA832">
            <v>0</v>
          </cell>
          <cell r="BB832">
            <v>0</v>
          </cell>
          <cell r="BC832">
            <v>38916</v>
          </cell>
        </row>
        <row r="833">
          <cell r="A833">
            <v>2006</v>
          </cell>
          <cell r="B833">
            <v>6</v>
          </cell>
          <cell r="C833">
            <v>242</v>
          </cell>
          <cell r="D833">
            <v>17</v>
          </cell>
          <cell r="E833">
            <v>792030</v>
          </cell>
          <cell r="F833">
            <v>0</v>
          </cell>
          <cell r="G833" t="str">
            <v>Затраты по ШПЗ (неосновные)</v>
          </cell>
          <cell r="H833">
            <v>2030</v>
          </cell>
          <cell r="I833">
            <v>7920</v>
          </cell>
          <cell r="J833">
            <v>3.51</v>
          </cell>
          <cell r="K833">
            <v>1</v>
          </cell>
          <cell r="L833">
            <v>0</v>
          </cell>
          <cell r="M833">
            <v>0</v>
          </cell>
          <cell r="N833">
            <v>0</v>
          </cell>
          <cell r="R833">
            <v>0</v>
          </cell>
          <cell r="S833">
            <v>0</v>
          </cell>
          <cell r="T833">
            <v>0</v>
          </cell>
          <cell r="U833">
            <v>32</v>
          </cell>
          <cell r="V833">
            <v>0</v>
          </cell>
          <cell r="W833">
            <v>0</v>
          </cell>
          <cell r="AA833">
            <v>0</v>
          </cell>
          <cell r="AB833">
            <v>0</v>
          </cell>
          <cell r="AC833">
            <v>0</v>
          </cell>
          <cell r="AD833">
            <v>32</v>
          </cell>
          <cell r="AE833">
            <v>502100</v>
          </cell>
          <cell r="AF833">
            <v>0</v>
          </cell>
          <cell r="AI833">
            <v>2373</v>
          </cell>
          <cell r="AK833">
            <v>0</v>
          </cell>
          <cell r="AM833">
            <v>386</v>
          </cell>
          <cell r="AN833">
            <v>1</v>
          </cell>
          <cell r="AO833">
            <v>393216</v>
          </cell>
          <cell r="AQ833">
            <v>0</v>
          </cell>
          <cell r="AR833">
            <v>0</v>
          </cell>
          <cell r="AS833" t="str">
            <v>Ы</v>
          </cell>
          <cell r="AT833" t="str">
            <v>Ы</v>
          </cell>
          <cell r="AU833">
            <v>0</v>
          </cell>
          <cell r="AV833">
            <v>0</v>
          </cell>
          <cell r="AW833">
            <v>23</v>
          </cell>
          <cell r="AX833">
            <v>1</v>
          </cell>
          <cell r="AY833">
            <v>0</v>
          </cell>
          <cell r="AZ833">
            <v>0</v>
          </cell>
          <cell r="BA833">
            <v>0</v>
          </cell>
          <cell r="BB833">
            <v>0</v>
          </cell>
          <cell r="BC833">
            <v>38916</v>
          </cell>
        </row>
        <row r="834">
          <cell r="A834">
            <v>2006</v>
          </cell>
          <cell r="B834">
            <v>6</v>
          </cell>
          <cell r="C834">
            <v>243</v>
          </cell>
          <cell r="D834">
            <v>17</v>
          </cell>
          <cell r="E834">
            <v>792030</v>
          </cell>
          <cell r="F834">
            <v>0</v>
          </cell>
          <cell r="G834" t="str">
            <v>Затраты по ШПЗ (неосновные)</v>
          </cell>
          <cell r="H834">
            <v>2030</v>
          </cell>
          <cell r="I834">
            <v>7920</v>
          </cell>
          <cell r="J834">
            <v>454.74</v>
          </cell>
          <cell r="K834">
            <v>1</v>
          </cell>
          <cell r="L834">
            <v>0</v>
          </cell>
          <cell r="M834">
            <v>0</v>
          </cell>
          <cell r="N834">
            <v>0</v>
          </cell>
          <cell r="R834">
            <v>0</v>
          </cell>
          <cell r="S834">
            <v>0</v>
          </cell>
          <cell r="T834">
            <v>0</v>
          </cell>
          <cell r="U834">
            <v>32</v>
          </cell>
          <cell r="V834">
            <v>0</v>
          </cell>
          <cell r="W834">
            <v>0</v>
          </cell>
          <cell r="AA834">
            <v>0</v>
          </cell>
          <cell r="AB834">
            <v>0</v>
          </cell>
          <cell r="AC834">
            <v>0</v>
          </cell>
          <cell r="AD834">
            <v>32</v>
          </cell>
          <cell r="AE834">
            <v>503000</v>
          </cell>
          <cell r="AF834">
            <v>0</v>
          </cell>
          <cell r="AI834">
            <v>2373</v>
          </cell>
          <cell r="AK834">
            <v>0</v>
          </cell>
          <cell r="AM834">
            <v>387</v>
          </cell>
          <cell r="AN834">
            <v>1</v>
          </cell>
          <cell r="AO834">
            <v>393216</v>
          </cell>
          <cell r="AQ834">
            <v>0</v>
          </cell>
          <cell r="AR834">
            <v>0</v>
          </cell>
          <cell r="AS834" t="str">
            <v>Ы</v>
          </cell>
          <cell r="AT834" t="str">
            <v>Ы</v>
          </cell>
          <cell r="AU834">
            <v>0</v>
          </cell>
          <cell r="AV834">
            <v>0</v>
          </cell>
          <cell r="AW834">
            <v>23</v>
          </cell>
          <cell r="AX834">
            <v>1</v>
          </cell>
          <cell r="AY834">
            <v>0</v>
          </cell>
          <cell r="AZ834">
            <v>0</v>
          </cell>
          <cell r="BA834">
            <v>0</v>
          </cell>
          <cell r="BB834">
            <v>0</v>
          </cell>
          <cell r="BC834">
            <v>38916</v>
          </cell>
        </row>
        <row r="835">
          <cell r="A835">
            <v>2006</v>
          </cell>
          <cell r="B835">
            <v>6</v>
          </cell>
          <cell r="C835">
            <v>244</v>
          </cell>
          <cell r="D835">
            <v>17</v>
          </cell>
          <cell r="E835">
            <v>792030</v>
          </cell>
          <cell r="F835">
            <v>0</v>
          </cell>
          <cell r="G835" t="str">
            <v>Затраты по ШПЗ (неосновные)</v>
          </cell>
          <cell r="H835">
            <v>2030</v>
          </cell>
          <cell r="I835">
            <v>7920</v>
          </cell>
          <cell r="J835">
            <v>0.27</v>
          </cell>
          <cell r="K835">
            <v>1</v>
          </cell>
          <cell r="L835">
            <v>0</v>
          </cell>
          <cell r="M835">
            <v>0</v>
          </cell>
          <cell r="N835">
            <v>0</v>
          </cell>
          <cell r="R835">
            <v>0</v>
          </cell>
          <cell r="S835">
            <v>0</v>
          </cell>
          <cell r="T835">
            <v>0</v>
          </cell>
          <cell r="U835">
            <v>32</v>
          </cell>
          <cell r="V835">
            <v>0</v>
          </cell>
          <cell r="W835">
            <v>0</v>
          </cell>
          <cell r="AA835">
            <v>0</v>
          </cell>
          <cell r="AB835">
            <v>0</v>
          </cell>
          <cell r="AC835">
            <v>0</v>
          </cell>
          <cell r="AD835">
            <v>32</v>
          </cell>
          <cell r="AE835">
            <v>504100</v>
          </cell>
          <cell r="AF835">
            <v>0</v>
          </cell>
          <cell r="AI835">
            <v>2373</v>
          </cell>
          <cell r="AK835">
            <v>0</v>
          </cell>
          <cell r="AM835">
            <v>388</v>
          </cell>
          <cell r="AN835">
            <v>1</v>
          </cell>
          <cell r="AO835">
            <v>393216</v>
          </cell>
          <cell r="AQ835">
            <v>0</v>
          </cell>
          <cell r="AR835">
            <v>0</v>
          </cell>
          <cell r="AS835" t="str">
            <v>Ы</v>
          </cell>
          <cell r="AT835" t="str">
            <v>Ы</v>
          </cell>
          <cell r="AU835">
            <v>0</v>
          </cell>
          <cell r="AV835">
            <v>0</v>
          </cell>
          <cell r="AW835">
            <v>23</v>
          </cell>
          <cell r="AX835">
            <v>1</v>
          </cell>
          <cell r="AY835">
            <v>0</v>
          </cell>
          <cell r="AZ835">
            <v>0</v>
          </cell>
          <cell r="BA835">
            <v>0</v>
          </cell>
          <cell r="BB835">
            <v>0</v>
          </cell>
          <cell r="BC835">
            <v>38916</v>
          </cell>
        </row>
        <row r="836">
          <cell r="A836">
            <v>2006</v>
          </cell>
          <cell r="B836">
            <v>6</v>
          </cell>
          <cell r="C836">
            <v>245</v>
          </cell>
          <cell r="D836">
            <v>17</v>
          </cell>
          <cell r="E836">
            <v>792030</v>
          </cell>
          <cell r="F836">
            <v>0</v>
          </cell>
          <cell r="G836" t="str">
            <v>Затраты по ШПЗ (неосновные)</v>
          </cell>
          <cell r="H836">
            <v>2030</v>
          </cell>
          <cell r="I836">
            <v>7920</v>
          </cell>
          <cell r="J836">
            <v>0.02</v>
          </cell>
          <cell r="K836">
            <v>1</v>
          </cell>
          <cell r="L836">
            <v>0</v>
          </cell>
          <cell r="M836">
            <v>0</v>
          </cell>
          <cell r="N836">
            <v>0</v>
          </cell>
          <cell r="R836">
            <v>0</v>
          </cell>
          <cell r="S836">
            <v>0</v>
          </cell>
          <cell r="T836">
            <v>0</v>
          </cell>
          <cell r="U836">
            <v>32</v>
          </cell>
          <cell r="V836">
            <v>0</v>
          </cell>
          <cell r="W836">
            <v>0</v>
          </cell>
          <cell r="AA836">
            <v>0</v>
          </cell>
          <cell r="AB836">
            <v>0</v>
          </cell>
          <cell r="AC836">
            <v>0</v>
          </cell>
          <cell r="AD836">
            <v>32</v>
          </cell>
          <cell r="AE836">
            <v>504200</v>
          </cell>
          <cell r="AF836">
            <v>0</v>
          </cell>
          <cell r="AI836">
            <v>2373</v>
          </cell>
          <cell r="AK836">
            <v>0</v>
          </cell>
          <cell r="AM836">
            <v>389</v>
          </cell>
          <cell r="AN836">
            <v>1</v>
          </cell>
          <cell r="AO836">
            <v>393216</v>
          </cell>
          <cell r="AQ836">
            <v>0</v>
          </cell>
          <cell r="AR836">
            <v>0</v>
          </cell>
          <cell r="AS836" t="str">
            <v>Ы</v>
          </cell>
          <cell r="AT836" t="str">
            <v>Ы</v>
          </cell>
          <cell r="AU836">
            <v>0</v>
          </cell>
          <cell r="AV836">
            <v>0</v>
          </cell>
          <cell r="AW836">
            <v>23</v>
          </cell>
          <cell r="AX836">
            <v>1</v>
          </cell>
          <cell r="AY836">
            <v>0</v>
          </cell>
          <cell r="AZ836">
            <v>0</v>
          </cell>
          <cell r="BA836">
            <v>0</v>
          </cell>
          <cell r="BB836">
            <v>0</v>
          </cell>
          <cell r="BC836">
            <v>38916</v>
          </cell>
        </row>
        <row r="837">
          <cell r="A837">
            <v>2006</v>
          </cell>
          <cell r="B837">
            <v>6</v>
          </cell>
          <cell r="C837">
            <v>246</v>
          </cell>
          <cell r="D837">
            <v>17</v>
          </cell>
          <cell r="E837">
            <v>792030</v>
          </cell>
          <cell r="F837">
            <v>0</v>
          </cell>
          <cell r="G837" t="str">
            <v>Затраты по ШПЗ (неосновные)</v>
          </cell>
          <cell r="H837">
            <v>2030</v>
          </cell>
          <cell r="I837">
            <v>7920</v>
          </cell>
          <cell r="J837">
            <v>0.13</v>
          </cell>
          <cell r="K837">
            <v>1</v>
          </cell>
          <cell r="L837">
            <v>0</v>
          </cell>
          <cell r="M837">
            <v>0</v>
          </cell>
          <cell r="N837">
            <v>0</v>
          </cell>
          <cell r="R837">
            <v>0</v>
          </cell>
          <cell r="S837">
            <v>0</v>
          </cell>
          <cell r="T837">
            <v>0</v>
          </cell>
          <cell r="U837">
            <v>32</v>
          </cell>
          <cell r="V837">
            <v>0</v>
          </cell>
          <cell r="W837">
            <v>0</v>
          </cell>
          <cell r="AA837">
            <v>0</v>
          </cell>
          <cell r="AB837">
            <v>0</v>
          </cell>
          <cell r="AC837">
            <v>0</v>
          </cell>
          <cell r="AD837">
            <v>32</v>
          </cell>
          <cell r="AE837">
            <v>504900</v>
          </cell>
          <cell r="AF837">
            <v>0</v>
          </cell>
          <cell r="AI837">
            <v>2373</v>
          </cell>
          <cell r="AK837">
            <v>0</v>
          </cell>
          <cell r="AM837">
            <v>390</v>
          </cell>
          <cell r="AN837">
            <v>1</v>
          </cell>
          <cell r="AO837">
            <v>393216</v>
          </cell>
          <cell r="AQ837">
            <v>0</v>
          </cell>
          <cell r="AR837">
            <v>0</v>
          </cell>
          <cell r="AS837" t="str">
            <v>Ы</v>
          </cell>
          <cell r="AT837" t="str">
            <v>Ы</v>
          </cell>
          <cell r="AU837">
            <v>0</v>
          </cell>
          <cell r="AV837">
            <v>0</v>
          </cell>
          <cell r="AW837">
            <v>23</v>
          </cell>
          <cell r="AX837">
            <v>1</v>
          </cell>
          <cell r="AY837">
            <v>0</v>
          </cell>
          <cell r="AZ837">
            <v>0</v>
          </cell>
          <cell r="BA837">
            <v>0</v>
          </cell>
          <cell r="BB837">
            <v>0</v>
          </cell>
          <cell r="BC837">
            <v>38916</v>
          </cell>
        </row>
        <row r="838">
          <cell r="A838">
            <v>2006</v>
          </cell>
          <cell r="B838">
            <v>6</v>
          </cell>
          <cell r="C838">
            <v>247</v>
          </cell>
          <cell r="D838">
            <v>17</v>
          </cell>
          <cell r="E838">
            <v>792030</v>
          </cell>
          <cell r="F838">
            <v>0</v>
          </cell>
          <cell r="G838" t="str">
            <v>Затраты по ШПЗ (неосновные)</v>
          </cell>
          <cell r="H838">
            <v>2030</v>
          </cell>
          <cell r="I838">
            <v>7920</v>
          </cell>
          <cell r="J838">
            <v>0.41</v>
          </cell>
          <cell r="K838">
            <v>1</v>
          </cell>
          <cell r="L838">
            <v>0</v>
          </cell>
          <cell r="M838">
            <v>0</v>
          </cell>
          <cell r="N838">
            <v>0</v>
          </cell>
          <cell r="R838">
            <v>0</v>
          </cell>
          <cell r="S838">
            <v>0</v>
          </cell>
          <cell r="T838">
            <v>0</v>
          </cell>
          <cell r="U838">
            <v>32</v>
          </cell>
          <cell r="V838">
            <v>0</v>
          </cell>
          <cell r="W838">
            <v>0</v>
          </cell>
          <cell r="AA838">
            <v>0</v>
          </cell>
          <cell r="AB838">
            <v>0</v>
          </cell>
          <cell r="AC838">
            <v>0</v>
          </cell>
          <cell r="AD838">
            <v>32</v>
          </cell>
          <cell r="AE838">
            <v>505300</v>
          </cell>
          <cell r="AF838">
            <v>0</v>
          </cell>
          <cell r="AI838">
            <v>2373</v>
          </cell>
          <cell r="AK838">
            <v>0</v>
          </cell>
          <cell r="AM838">
            <v>391</v>
          </cell>
          <cell r="AN838">
            <v>1</v>
          </cell>
          <cell r="AO838">
            <v>393216</v>
          </cell>
          <cell r="AQ838">
            <v>0</v>
          </cell>
          <cell r="AR838">
            <v>0</v>
          </cell>
          <cell r="AS838" t="str">
            <v>Ы</v>
          </cell>
          <cell r="AT838" t="str">
            <v>Ы</v>
          </cell>
          <cell r="AU838">
            <v>0</v>
          </cell>
          <cell r="AV838">
            <v>0</v>
          </cell>
          <cell r="AW838">
            <v>23</v>
          </cell>
          <cell r="AX838">
            <v>1</v>
          </cell>
          <cell r="AY838">
            <v>0</v>
          </cell>
          <cell r="AZ838">
            <v>0</v>
          </cell>
          <cell r="BA838">
            <v>0</v>
          </cell>
          <cell r="BB838">
            <v>0</v>
          </cell>
          <cell r="BC838">
            <v>38916</v>
          </cell>
        </row>
        <row r="839">
          <cell r="A839">
            <v>2006</v>
          </cell>
          <cell r="B839">
            <v>6</v>
          </cell>
          <cell r="C839">
            <v>248</v>
          </cell>
          <cell r="D839">
            <v>17</v>
          </cell>
          <cell r="E839">
            <v>792030</v>
          </cell>
          <cell r="F839">
            <v>0</v>
          </cell>
          <cell r="G839" t="str">
            <v>Затраты по ШПЗ (неосновные)</v>
          </cell>
          <cell r="H839">
            <v>2030</v>
          </cell>
          <cell r="I839">
            <v>7920</v>
          </cell>
          <cell r="J839">
            <v>421.07</v>
          </cell>
          <cell r="K839">
            <v>1</v>
          </cell>
          <cell r="L839">
            <v>0</v>
          </cell>
          <cell r="M839">
            <v>0</v>
          </cell>
          <cell r="N839">
            <v>0</v>
          </cell>
          <cell r="R839">
            <v>0</v>
          </cell>
          <cell r="S839">
            <v>0</v>
          </cell>
          <cell r="T839">
            <v>0</v>
          </cell>
          <cell r="U839">
            <v>32</v>
          </cell>
          <cell r="V839">
            <v>0</v>
          </cell>
          <cell r="W839">
            <v>0</v>
          </cell>
          <cell r="AA839">
            <v>0</v>
          </cell>
          <cell r="AB839">
            <v>0</v>
          </cell>
          <cell r="AC839">
            <v>0</v>
          </cell>
          <cell r="AD839">
            <v>32</v>
          </cell>
          <cell r="AE839">
            <v>510100</v>
          </cell>
          <cell r="AF839">
            <v>0</v>
          </cell>
          <cell r="AI839">
            <v>2373</v>
          </cell>
          <cell r="AK839">
            <v>0</v>
          </cell>
          <cell r="AM839">
            <v>392</v>
          </cell>
          <cell r="AN839">
            <v>1</v>
          </cell>
          <cell r="AO839">
            <v>393216</v>
          </cell>
          <cell r="AQ839">
            <v>0</v>
          </cell>
          <cell r="AR839">
            <v>0</v>
          </cell>
          <cell r="AS839" t="str">
            <v>Ы</v>
          </cell>
          <cell r="AT839" t="str">
            <v>Ы</v>
          </cell>
          <cell r="AU839">
            <v>0</v>
          </cell>
          <cell r="AV839">
            <v>0</v>
          </cell>
          <cell r="AW839">
            <v>23</v>
          </cell>
          <cell r="AX839">
            <v>1</v>
          </cell>
          <cell r="AY839">
            <v>0</v>
          </cell>
          <cell r="AZ839">
            <v>0</v>
          </cell>
          <cell r="BA839">
            <v>0</v>
          </cell>
          <cell r="BB839">
            <v>0</v>
          </cell>
          <cell r="BC839">
            <v>38916</v>
          </cell>
        </row>
        <row r="840">
          <cell r="A840">
            <v>2006</v>
          </cell>
          <cell r="B840">
            <v>6</v>
          </cell>
          <cell r="C840">
            <v>249</v>
          </cell>
          <cell r="D840">
            <v>17</v>
          </cell>
          <cell r="E840">
            <v>792030</v>
          </cell>
          <cell r="F840">
            <v>0</v>
          </cell>
          <cell r="G840" t="str">
            <v>Затраты по ШПЗ (неосновные)</v>
          </cell>
          <cell r="H840">
            <v>2030</v>
          </cell>
          <cell r="I840">
            <v>7920</v>
          </cell>
          <cell r="J840">
            <v>0.01</v>
          </cell>
          <cell r="K840">
            <v>1</v>
          </cell>
          <cell r="L840">
            <v>0</v>
          </cell>
          <cell r="M840">
            <v>0</v>
          </cell>
          <cell r="N840">
            <v>0</v>
          </cell>
          <cell r="R840">
            <v>0</v>
          </cell>
          <cell r="S840">
            <v>0</v>
          </cell>
          <cell r="T840">
            <v>0</v>
          </cell>
          <cell r="U840">
            <v>32</v>
          </cell>
          <cell r="V840">
            <v>0</v>
          </cell>
          <cell r="W840">
            <v>0</v>
          </cell>
          <cell r="AA840">
            <v>0</v>
          </cell>
          <cell r="AB840">
            <v>0</v>
          </cell>
          <cell r="AC840">
            <v>0</v>
          </cell>
          <cell r="AD840">
            <v>32</v>
          </cell>
          <cell r="AE840">
            <v>510200</v>
          </cell>
          <cell r="AF840">
            <v>0</v>
          </cell>
          <cell r="AI840">
            <v>2373</v>
          </cell>
          <cell r="AK840">
            <v>0</v>
          </cell>
          <cell r="AM840">
            <v>393</v>
          </cell>
          <cell r="AN840">
            <v>1</v>
          </cell>
          <cell r="AO840">
            <v>393216</v>
          </cell>
          <cell r="AQ840">
            <v>0</v>
          </cell>
          <cell r="AR840">
            <v>0</v>
          </cell>
          <cell r="AS840" t="str">
            <v>Ы</v>
          </cell>
          <cell r="AT840" t="str">
            <v>Ы</v>
          </cell>
          <cell r="AU840">
            <v>0</v>
          </cell>
          <cell r="AV840">
            <v>0</v>
          </cell>
          <cell r="AW840">
            <v>23</v>
          </cell>
          <cell r="AX840">
            <v>1</v>
          </cell>
          <cell r="AY840">
            <v>0</v>
          </cell>
          <cell r="AZ840">
            <v>0</v>
          </cell>
          <cell r="BA840">
            <v>0</v>
          </cell>
          <cell r="BB840">
            <v>0</v>
          </cell>
          <cell r="BC840">
            <v>38916</v>
          </cell>
        </row>
        <row r="841">
          <cell r="A841">
            <v>2006</v>
          </cell>
          <cell r="B841">
            <v>6</v>
          </cell>
          <cell r="C841">
            <v>250</v>
          </cell>
          <cell r="D841">
            <v>17</v>
          </cell>
          <cell r="E841">
            <v>792030</v>
          </cell>
          <cell r="F841">
            <v>0</v>
          </cell>
          <cell r="G841" t="str">
            <v>Затраты по ШПЗ (неосновные)</v>
          </cell>
          <cell r="H841">
            <v>2030</v>
          </cell>
          <cell r="I841">
            <v>7920</v>
          </cell>
          <cell r="J841">
            <v>1.06</v>
          </cell>
          <cell r="K841">
            <v>1</v>
          </cell>
          <cell r="L841">
            <v>0</v>
          </cell>
          <cell r="M841">
            <v>0</v>
          </cell>
          <cell r="N841">
            <v>0</v>
          </cell>
          <cell r="R841">
            <v>0</v>
          </cell>
          <cell r="S841">
            <v>0</v>
          </cell>
          <cell r="T841">
            <v>0</v>
          </cell>
          <cell r="U841">
            <v>32</v>
          </cell>
          <cell r="V841">
            <v>0</v>
          </cell>
          <cell r="W841">
            <v>0</v>
          </cell>
          <cell r="AA841">
            <v>0</v>
          </cell>
          <cell r="AB841">
            <v>0</v>
          </cell>
          <cell r="AC841">
            <v>0</v>
          </cell>
          <cell r="AD841">
            <v>32</v>
          </cell>
          <cell r="AE841">
            <v>510400</v>
          </cell>
          <cell r="AF841">
            <v>0</v>
          </cell>
          <cell r="AI841">
            <v>2373</v>
          </cell>
          <cell r="AK841">
            <v>0</v>
          </cell>
          <cell r="AM841">
            <v>394</v>
          </cell>
          <cell r="AN841">
            <v>1</v>
          </cell>
          <cell r="AO841">
            <v>393216</v>
          </cell>
          <cell r="AQ841">
            <v>0</v>
          </cell>
          <cell r="AR841">
            <v>0</v>
          </cell>
          <cell r="AS841" t="str">
            <v>Ы</v>
          </cell>
          <cell r="AT841" t="str">
            <v>Ы</v>
          </cell>
          <cell r="AU841">
            <v>0</v>
          </cell>
          <cell r="AV841">
            <v>0</v>
          </cell>
          <cell r="AW841">
            <v>23</v>
          </cell>
          <cell r="AX841">
            <v>1</v>
          </cell>
          <cell r="AY841">
            <v>0</v>
          </cell>
          <cell r="AZ841">
            <v>0</v>
          </cell>
          <cell r="BA841">
            <v>0</v>
          </cell>
          <cell r="BB841">
            <v>0</v>
          </cell>
          <cell r="BC841">
            <v>38916</v>
          </cell>
        </row>
        <row r="842">
          <cell r="A842">
            <v>2006</v>
          </cell>
          <cell r="B842">
            <v>6</v>
          </cell>
          <cell r="C842">
            <v>251</v>
          </cell>
          <cell r="D842">
            <v>17</v>
          </cell>
          <cell r="E842">
            <v>792030</v>
          </cell>
          <cell r="F842">
            <v>0</v>
          </cell>
          <cell r="G842" t="str">
            <v>Затраты по ШПЗ (неосновные)</v>
          </cell>
          <cell r="H842">
            <v>2030</v>
          </cell>
          <cell r="I842">
            <v>7920</v>
          </cell>
          <cell r="J842">
            <v>1.01</v>
          </cell>
          <cell r="K842">
            <v>1</v>
          </cell>
          <cell r="L842">
            <v>0</v>
          </cell>
          <cell r="M842">
            <v>0</v>
          </cell>
          <cell r="N842">
            <v>0</v>
          </cell>
          <cell r="R842">
            <v>0</v>
          </cell>
          <cell r="S842">
            <v>0</v>
          </cell>
          <cell r="T842">
            <v>0</v>
          </cell>
          <cell r="U842">
            <v>32</v>
          </cell>
          <cell r="V842">
            <v>0</v>
          </cell>
          <cell r="W842">
            <v>0</v>
          </cell>
          <cell r="AA842">
            <v>0</v>
          </cell>
          <cell r="AB842">
            <v>0</v>
          </cell>
          <cell r="AC842">
            <v>0</v>
          </cell>
          <cell r="AD842">
            <v>32</v>
          </cell>
          <cell r="AE842">
            <v>510500</v>
          </cell>
          <cell r="AF842">
            <v>0</v>
          </cell>
          <cell r="AI842">
            <v>2373</v>
          </cell>
          <cell r="AK842">
            <v>0</v>
          </cell>
          <cell r="AM842">
            <v>395</v>
          </cell>
          <cell r="AN842">
            <v>1</v>
          </cell>
          <cell r="AO842">
            <v>393216</v>
          </cell>
          <cell r="AQ842">
            <v>0</v>
          </cell>
          <cell r="AR842">
            <v>0</v>
          </cell>
          <cell r="AS842" t="str">
            <v>Ы</v>
          </cell>
          <cell r="AT842" t="str">
            <v>Ы</v>
          </cell>
          <cell r="AU842">
            <v>0</v>
          </cell>
          <cell r="AV842">
            <v>0</v>
          </cell>
          <cell r="AW842">
            <v>23</v>
          </cell>
          <cell r="AX842">
            <v>1</v>
          </cell>
          <cell r="AY842">
            <v>0</v>
          </cell>
          <cell r="AZ842">
            <v>0</v>
          </cell>
          <cell r="BA842">
            <v>0</v>
          </cell>
          <cell r="BB842">
            <v>0</v>
          </cell>
          <cell r="BC842">
            <v>38916</v>
          </cell>
        </row>
        <row r="843">
          <cell r="A843">
            <v>2006</v>
          </cell>
          <cell r="B843">
            <v>6</v>
          </cell>
          <cell r="C843">
            <v>252</v>
          </cell>
          <cell r="D843">
            <v>17</v>
          </cell>
          <cell r="E843">
            <v>792030</v>
          </cell>
          <cell r="F843">
            <v>0</v>
          </cell>
          <cell r="G843" t="str">
            <v>Затраты по ШПЗ (неосновные)</v>
          </cell>
          <cell r="H843">
            <v>2030</v>
          </cell>
          <cell r="I843">
            <v>7920</v>
          </cell>
          <cell r="J843">
            <v>488.3</v>
          </cell>
          <cell r="K843">
            <v>1</v>
          </cell>
          <cell r="L843">
            <v>0</v>
          </cell>
          <cell r="M843">
            <v>0</v>
          </cell>
          <cell r="N843">
            <v>0</v>
          </cell>
          <cell r="R843">
            <v>0</v>
          </cell>
          <cell r="S843">
            <v>0</v>
          </cell>
          <cell r="T843">
            <v>0</v>
          </cell>
          <cell r="U843">
            <v>32</v>
          </cell>
          <cell r="V843">
            <v>0</v>
          </cell>
          <cell r="W843">
            <v>0</v>
          </cell>
          <cell r="AA843">
            <v>0</v>
          </cell>
          <cell r="AB843">
            <v>0</v>
          </cell>
          <cell r="AC843">
            <v>0</v>
          </cell>
          <cell r="AD843">
            <v>32</v>
          </cell>
          <cell r="AE843">
            <v>510600</v>
          </cell>
          <cell r="AF843">
            <v>0</v>
          </cell>
          <cell r="AI843">
            <v>2373</v>
          </cell>
          <cell r="AK843">
            <v>0</v>
          </cell>
          <cell r="AM843">
            <v>396</v>
          </cell>
          <cell r="AN843">
            <v>1</v>
          </cell>
          <cell r="AO843">
            <v>393216</v>
          </cell>
          <cell r="AQ843">
            <v>0</v>
          </cell>
          <cell r="AR843">
            <v>0</v>
          </cell>
          <cell r="AS843" t="str">
            <v>Ы</v>
          </cell>
          <cell r="AT843" t="str">
            <v>Ы</v>
          </cell>
          <cell r="AU843">
            <v>0</v>
          </cell>
          <cell r="AV843">
            <v>0</v>
          </cell>
          <cell r="AW843">
            <v>23</v>
          </cell>
          <cell r="AX843">
            <v>1</v>
          </cell>
          <cell r="AY843">
            <v>0</v>
          </cell>
          <cell r="AZ843">
            <v>0</v>
          </cell>
          <cell r="BA843">
            <v>0</v>
          </cell>
          <cell r="BB843">
            <v>0</v>
          </cell>
          <cell r="BC843">
            <v>38916</v>
          </cell>
        </row>
        <row r="844">
          <cell r="A844">
            <v>2006</v>
          </cell>
          <cell r="B844">
            <v>6</v>
          </cell>
          <cell r="C844">
            <v>317</v>
          </cell>
          <cell r="D844">
            <v>17</v>
          </cell>
          <cell r="E844">
            <v>792030</v>
          </cell>
          <cell r="F844">
            <v>0</v>
          </cell>
          <cell r="G844" t="str">
            <v>Затраты по ШПЗ (неосновные)</v>
          </cell>
          <cell r="H844">
            <v>2030</v>
          </cell>
          <cell r="I844">
            <v>7920</v>
          </cell>
          <cell r="J844">
            <v>6209.52</v>
          </cell>
          <cell r="K844">
            <v>1</v>
          </cell>
          <cell r="L844">
            <v>0</v>
          </cell>
          <cell r="M844">
            <v>0</v>
          </cell>
          <cell r="N844">
            <v>0</v>
          </cell>
          <cell r="R844">
            <v>0</v>
          </cell>
          <cell r="S844">
            <v>0</v>
          </cell>
          <cell r="T844">
            <v>0</v>
          </cell>
          <cell r="U844">
            <v>35</v>
          </cell>
          <cell r="V844">
            <v>0</v>
          </cell>
          <cell r="W844">
            <v>0</v>
          </cell>
          <cell r="AA844">
            <v>0</v>
          </cell>
          <cell r="AB844">
            <v>0</v>
          </cell>
          <cell r="AC844">
            <v>0</v>
          </cell>
          <cell r="AD844">
            <v>35</v>
          </cell>
          <cell r="AE844">
            <v>110000</v>
          </cell>
          <cell r="AF844">
            <v>0</v>
          </cell>
          <cell r="AI844">
            <v>2373</v>
          </cell>
          <cell r="AK844">
            <v>0</v>
          </cell>
          <cell r="AM844">
            <v>461</v>
          </cell>
          <cell r="AN844">
            <v>1</v>
          </cell>
          <cell r="AO844">
            <v>393216</v>
          </cell>
          <cell r="AQ844">
            <v>0</v>
          </cell>
          <cell r="AR844">
            <v>0</v>
          </cell>
          <cell r="AS844" t="str">
            <v>Ы</v>
          </cell>
          <cell r="AT844" t="str">
            <v>Ы</v>
          </cell>
          <cell r="AU844">
            <v>0</v>
          </cell>
          <cell r="AV844">
            <v>0</v>
          </cell>
          <cell r="AW844">
            <v>23</v>
          </cell>
          <cell r="AX844">
            <v>1</v>
          </cell>
          <cell r="AY844">
            <v>0</v>
          </cell>
          <cell r="AZ844">
            <v>0</v>
          </cell>
          <cell r="BA844">
            <v>0</v>
          </cell>
          <cell r="BB844">
            <v>0</v>
          </cell>
          <cell r="BC844">
            <v>38916</v>
          </cell>
        </row>
        <row r="845">
          <cell r="A845">
            <v>2006</v>
          </cell>
          <cell r="B845">
            <v>6</v>
          </cell>
          <cell r="C845">
            <v>318</v>
          </cell>
          <cell r="D845">
            <v>17</v>
          </cell>
          <cell r="E845">
            <v>792030</v>
          </cell>
          <cell r="F845">
            <v>0</v>
          </cell>
          <cell r="G845" t="str">
            <v>Затраты по ШПЗ (неосновные)</v>
          </cell>
          <cell r="H845">
            <v>2030</v>
          </cell>
          <cell r="I845">
            <v>7920</v>
          </cell>
          <cell r="J845">
            <v>11.77</v>
          </cell>
          <cell r="K845">
            <v>1</v>
          </cell>
          <cell r="L845">
            <v>0</v>
          </cell>
          <cell r="M845">
            <v>0</v>
          </cell>
          <cell r="N845">
            <v>0</v>
          </cell>
          <cell r="R845">
            <v>0</v>
          </cell>
          <cell r="S845">
            <v>0</v>
          </cell>
          <cell r="T845">
            <v>0</v>
          </cell>
          <cell r="U845">
            <v>35</v>
          </cell>
          <cell r="V845">
            <v>0</v>
          </cell>
          <cell r="W845">
            <v>0</v>
          </cell>
          <cell r="AA845">
            <v>0</v>
          </cell>
          <cell r="AB845">
            <v>0</v>
          </cell>
          <cell r="AC845">
            <v>0</v>
          </cell>
          <cell r="AD845">
            <v>35</v>
          </cell>
          <cell r="AE845">
            <v>114020</v>
          </cell>
          <cell r="AF845">
            <v>0</v>
          </cell>
          <cell r="AI845">
            <v>2373</v>
          </cell>
          <cell r="AK845">
            <v>0</v>
          </cell>
          <cell r="AM845">
            <v>462</v>
          </cell>
          <cell r="AN845">
            <v>1</v>
          </cell>
          <cell r="AO845">
            <v>393216</v>
          </cell>
          <cell r="AQ845">
            <v>0</v>
          </cell>
          <cell r="AR845">
            <v>0</v>
          </cell>
          <cell r="AS845" t="str">
            <v>Ы</v>
          </cell>
          <cell r="AT845" t="str">
            <v>Ы</v>
          </cell>
          <cell r="AU845">
            <v>0</v>
          </cell>
          <cell r="AV845">
            <v>0</v>
          </cell>
          <cell r="AW845">
            <v>23</v>
          </cell>
          <cell r="AX845">
            <v>1</v>
          </cell>
          <cell r="AY845">
            <v>0</v>
          </cell>
          <cell r="AZ845">
            <v>0</v>
          </cell>
          <cell r="BA845">
            <v>0</v>
          </cell>
          <cell r="BB845">
            <v>0</v>
          </cell>
          <cell r="BC845">
            <v>38916</v>
          </cell>
        </row>
        <row r="846">
          <cell r="A846">
            <v>2006</v>
          </cell>
          <cell r="B846">
            <v>6</v>
          </cell>
          <cell r="C846">
            <v>319</v>
          </cell>
          <cell r="D846">
            <v>17</v>
          </cell>
          <cell r="E846">
            <v>792030</v>
          </cell>
          <cell r="F846">
            <v>0</v>
          </cell>
          <cell r="G846" t="str">
            <v>Затраты по ШПЗ (неосновные)</v>
          </cell>
          <cell r="H846">
            <v>2030</v>
          </cell>
          <cell r="I846">
            <v>7920</v>
          </cell>
          <cell r="J846">
            <v>2.6</v>
          </cell>
          <cell r="K846">
            <v>1</v>
          </cell>
          <cell r="L846">
            <v>0</v>
          </cell>
          <cell r="M846">
            <v>0</v>
          </cell>
          <cell r="N846">
            <v>0</v>
          </cell>
          <cell r="R846">
            <v>0</v>
          </cell>
          <cell r="S846">
            <v>0</v>
          </cell>
          <cell r="T846">
            <v>0</v>
          </cell>
          <cell r="U846">
            <v>35</v>
          </cell>
          <cell r="V846">
            <v>0</v>
          </cell>
          <cell r="W846">
            <v>0</v>
          </cell>
          <cell r="AA846">
            <v>0</v>
          </cell>
          <cell r="AB846">
            <v>0</v>
          </cell>
          <cell r="AC846">
            <v>0</v>
          </cell>
          <cell r="AD846">
            <v>35</v>
          </cell>
          <cell r="AE846">
            <v>117000</v>
          </cell>
          <cell r="AF846">
            <v>0</v>
          </cell>
          <cell r="AI846">
            <v>2373</v>
          </cell>
          <cell r="AK846">
            <v>0</v>
          </cell>
          <cell r="AM846">
            <v>463</v>
          </cell>
          <cell r="AN846">
            <v>1</v>
          </cell>
          <cell r="AO846">
            <v>393216</v>
          </cell>
          <cell r="AQ846">
            <v>0</v>
          </cell>
          <cell r="AR846">
            <v>0</v>
          </cell>
          <cell r="AS846" t="str">
            <v>Ы</v>
          </cell>
          <cell r="AT846" t="str">
            <v>Ы</v>
          </cell>
          <cell r="AU846">
            <v>0</v>
          </cell>
          <cell r="AV846">
            <v>0</v>
          </cell>
          <cell r="AW846">
            <v>23</v>
          </cell>
          <cell r="AX846">
            <v>1</v>
          </cell>
          <cell r="AY846">
            <v>0</v>
          </cell>
          <cell r="AZ846">
            <v>0</v>
          </cell>
          <cell r="BA846">
            <v>0</v>
          </cell>
          <cell r="BB846">
            <v>0</v>
          </cell>
          <cell r="BC846">
            <v>38916</v>
          </cell>
        </row>
        <row r="847">
          <cell r="A847">
            <v>2006</v>
          </cell>
          <cell r="B847">
            <v>6</v>
          </cell>
          <cell r="C847">
            <v>320</v>
          </cell>
          <cell r="D847">
            <v>17</v>
          </cell>
          <cell r="E847">
            <v>792030</v>
          </cell>
          <cell r="F847">
            <v>0</v>
          </cell>
          <cell r="G847" t="str">
            <v>Затраты по ШПЗ (неосновные)</v>
          </cell>
          <cell r="H847">
            <v>2030</v>
          </cell>
          <cell r="I847">
            <v>7920</v>
          </cell>
          <cell r="J847">
            <v>204.49</v>
          </cell>
          <cell r="K847">
            <v>1</v>
          </cell>
          <cell r="L847">
            <v>0</v>
          </cell>
          <cell r="M847">
            <v>0</v>
          </cell>
          <cell r="N847">
            <v>0</v>
          </cell>
          <cell r="R847">
            <v>0</v>
          </cell>
          <cell r="S847">
            <v>0</v>
          </cell>
          <cell r="T847">
            <v>0</v>
          </cell>
          <cell r="U847">
            <v>35</v>
          </cell>
          <cell r="V847">
            <v>0</v>
          </cell>
          <cell r="W847">
            <v>0</v>
          </cell>
          <cell r="AA847">
            <v>0</v>
          </cell>
          <cell r="AB847">
            <v>0</v>
          </cell>
          <cell r="AC847">
            <v>0</v>
          </cell>
          <cell r="AD847">
            <v>35</v>
          </cell>
          <cell r="AE847">
            <v>118000</v>
          </cell>
          <cell r="AF847">
            <v>0</v>
          </cell>
          <cell r="AI847">
            <v>2373</v>
          </cell>
          <cell r="AK847">
            <v>0</v>
          </cell>
          <cell r="AM847">
            <v>464</v>
          </cell>
          <cell r="AN847">
            <v>1</v>
          </cell>
          <cell r="AO847">
            <v>393216</v>
          </cell>
          <cell r="AQ847">
            <v>0</v>
          </cell>
          <cell r="AR847">
            <v>0</v>
          </cell>
          <cell r="AS847" t="str">
            <v>Ы</v>
          </cell>
          <cell r="AT847" t="str">
            <v>Ы</v>
          </cell>
          <cell r="AU847">
            <v>0</v>
          </cell>
          <cell r="AV847">
            <v>0</v>
          </cell>
          <cell r="AW847">
            <v>23</v>
          </cell>
          <cell r="AX847">
            <v>1</v>
          </cell>
          <cell r="AY847">
            <v>0</v>
          </cell>
          <cell r="AZ847">
            <v>0</v>
          </cell>
          <cell r="BA847">
            <v>0</v>
          </cell>
          <cell r="BB847">
            <v>0</v>
          </cell>
          <cell r="BC847">
            <v>38916</v>
          </cell>
        </row>
        <row r="848">
          <cell r="A848">
            <v>2006</v>
          </cell>
          <cell r="B848">
            <v>6</v>
          </cell>
          <cell r="C848">
            <v>321</v>
          </cell>
          <cell r="D848">
            <v>17</v>
          </cell>
          <cell r="E848">
            <v>792030</v>
          </cell>
          <cell r="F848">
            <v>0</v>
          </cell>
          <cell r="G848" t="str">
            <v>Затраты по ШПЗ (неосновные)</v>
          </cell>
          <cell r="H848">
            <v>2030</v>
          </cell>
          <cell r="I848">
            <v>7920</v>
          </cell>
          <cell r="J848">
            <v>23.72</v>
          </cell>
          <cell r="K848">
            <v>1</v>
          </cell>
          <cell r="L848">
            <v>0</v>
          </cell>
          <cell r="M848">
            <v>0</v>
          </cell>
          <cell r="N848">
            <v>0</v>
          </cell>
          <cell r="R848">
            <v>0</v>
          </cell>
          <cell r="S848">
            <v>0</v>
          </cell>
          <cell r="T848">
            <v>0</v>
          </cell>
          <cell r="U848">
            <v>35</v>
          </cell>
          <cell r="V848">
            <v>0</v>
          </cell>
          <cell r="W848">
            <v>0</v>
          </cell>
          <cell r="AA848">
            <v>0</v>
          </cell>
          <cell r="AB848">
            <v>0</v>
          </cell>
          <cell r="AC848">
            <v>0</v>
          </cell>
          <cell r="AD848">
            <v>35</v>
          </cell>
          <cell r="AE848">
            <v>131000</v>
          </cell>
          <cell r="AF848">
            <v>0</v>
          </cell>
          <cell r="AI848">
            <v>2373</v>
          </cell>
          <cell r="AK848">
            <v>0</v>
          </cell>
          <cell r="AM848">
            <v>465</v>
          </cell>
          <cell r="AN848">
            <v>1</v>
          </cell>
          <cell r="AO848">
            <v>393216</v>
          </cell>
          <cell r="AQ848">
            <v>0</v>
          </cell>
          <cell r="AR848">
            <v>0</v>
          </cell>
          <cell r="AS848" t="str">
            <v>Ы</v>
          </cell>
          <cell r="AT848" t="str">
            <v>Ы</v>
          </cell>
          <cell r="AU848">
            <v>0</v>
          </cell>
          <cell r="AV848">
            <v>0</v>
          </cell>
          <cell r="AW848">
            <v>23</v>
          </cell>
          <cell r="AX848">
            <v>1</v>
          </cell>
          <cell r="AY848">
            <v>0</v>
          </cell>
          <cell r="AZ848">
            <v>0</v>
          </cell>
          <cell r="BA848">
            <v>0</v>
          </cell>
          <cell r="BB848">
            <v>0</v>
          </cell>
          <cell r="BC848">
            <v>38916</v>
          </cell>
        </row>
        <row r="849">
          <cell r="A849">
            <v>2006</v>
          </cell>
          <cell r="B849">
            <v>6</v>
          </cell>
          <cell r="C849">
            <v>322</v>
          </cell>
          <cell r="D849">
            <v>17</v>
          </cell>
          <cell r="E849">
            <v>792030</v>
          </cell>
          <cell r="F849">
            <v>0</v>
          </cell>
          <cell r="G849" t="str">
            <v>Затраты по ШПЗ (неосновные)</v>
          </cell>
          <cell r="H849">
            <v>2030</v>
          </cell>
          <cell r="I849">
            <v>7920</v>
          </cell>
          <cell r="J849">
            <v>28.25</v>
          </cell>
          <cell r="K849">
            <v>1</v>
          </cell>
          <cell r="L849">
            <v>0</v>
          </cell>
          <cell r="M849">
            <v>0</v>
          </cell>
          <cell r="N849">
            <v>0</v>
          </cell>
          <cell r="R849">
            <v>0</v>
          </cell>
          <cell r="S849">
            <v>0</v>
          </cell>
          <cell r="T849">
            <v>0</v>
          </cell>
          <cell r="U849">
            <v>35</v>
          </cell>
          <cell r="V849">
            <v>0</v>
          </cell>
          <cell r="W849">
            <v>0</v>
          </cell>
          <cell r="AA849">
            <v>0</v>
          </cell>
          <cell r="AB849">
            <v>0</v>
          </cell>
          <cell r="AC849">
            <v>0</v>
          </cell>
          <cell r="AD849">
            <v>35</v>
          </cell>
          <cell r="AE849">
            <v>132000</v>
          </cell>
          <cell r="AF849">
            <v>0</v>
          </cell>
          <cell r="AI849">
            <v>2373</v>
          </cell>
          <cell r="AK849">
            <v>0</v>
          </cell>
          <cell r="AM849">
            <v>466</v>
          </cell>
          <cell r="AN849">
            <v>1</v>
          </cell>
          <cell r="AO849">
            <v>393216</v>
          </cell>
          <cell r="AQ849">
            <v>0</v>
          </cell>
          <cell r="AR849">
            <v>0</v>
          </cell>
          <cell r="AS849" t="str">
            <v>Ы</v>
          </cell>
          <cell r="AT849" t="str">
            <v>Ы</v>
          </cell>
          <cell r="AU849">
            <v>0</v>
          </cell>
          <cell r="AV849">
            <v>0</v>
          </cell>
          <cell r="AW849">
            <v>23</v>
          </cell>
          <cell r="AX849">
            <v>1</v>
          </cell>
          <cell r="AY849">
            <v>0</v>
          </cell>
          <cell r="AZ849">
            <v>0</v>
          </cell>
          <cell r="BA849">
            <v>0</v>
          </cell>
          <cell r="BB849">
            <v>0</v>
          </cell>
          <cell r="BC849">
            <v>38916</v>
          </cell>
        </row>
        <row r="850">
          <cell r="A850">
            <v>2006</v>
          </cell>
          <cell r="B850">
            <v>6</v>
          </cell>
          <cell r="C850">
            <v>323</v>
          </cell>
          <cell r="D850">
            <v>17</v>
          </cell>
          <cell r="E850">
            <v>792030</v>
          </cell>
          <cell r="F850">
            <v>0</v>
          </cell>
          <cell r="G850" t="str">
            <v>Затраты по ШПЗ (неосновные)</v>
          </cell>
          <cell r="H850">
            <v>2030</v>
          </cell>
          <cell r="I850">
            <v>7920</v>
          </cell>
          <cell r="J850">
            <v>19.600000000000001</v>
          </cell>
          <cell r="K850">
            <v>1</v>
          </cell>
          <cell r="L850">
            <v>0</v>
          </cell>
          <cell r="M850">
            <v>0</v>
          </cell>
          <cell r="N850">
            <v>0</v>
          </cell>
          <cell r="R850">
            <v>0</v>
          </cell>
          <cell r="S850">
            <v>0</v>
          </cell>
          <cell r="T850">
            <v>0</v>
          </cell>
          <cell r="U850">
            <v>35</v>
          </cell>
          <cell r="V850">
            <v>0</v>
          </cell>
          <cell r="W850">
            <v>0</v>
          </cell>
          <cell r="AA850">
            <v>0</v>
          </cell>
          <cell r="AB850">
            <v>0</v>
          </cell>
          <cell r="AC850">
            <v>0</v>
          </cell>
          <cell r="AD850">
            <v>35</v>
          </cell>
          <cell r="AE850">
            <v>135000</v>
          </cell>
          <cell r="AF850">
            <v>0</v>
          </cell>
          <cell r="AI850">
            <v>2373</v>
          </cell>
          <cell r="AK850">
            <v>0</v>
          </cell>
          <cell r="AM850">
            <v>467</v>
          </cell>
          <cell r="AN850">
            <v>1</v>
          </cell>
          <cell r="AO850">
            <v>393216</v>
          </cell>
          <cell r="AQ850">
            <v>0</v>
          </cell>
          <cell r="AR850">
            <v>0</v>
          </cell>
          <cell r="AS850" t="str">
            <v>Ы</v>
          </cell>
          <cell r="AT850" t="str">
            <v>Ы</v>
          </cell>
          <cell r="AU850">
            <v>0</v>
          </cell>
          <cell r="AV850">
            <v>0</v>
          </cell>
          <cell r="AW850">
            <v>23</v>
          </cell>
          <cell r="AX850">
            <v>1</v>
          </cell>
          <cell r="AY850">
            <v>0</v>
          </cell>
          <cell r="AZ850">
            <v>0</v>
          </cell>
          <cell r="BA850">
            <v>0</v>
          </cell>
          <cell r="BB850">
            <v>0</v>
          </cell>
          <cell r="BC850">
            <v>38916</v>
          </cell>
        </row>
        <row r="851">
          <cell r="A851">
            <v>2006</v>
          </cell>
          <cell r="B851">
            <v>6</v>
          </cell>
          <cell r="C851">
            <v>324</v>
          </cell>
          <cell r="D851">
            <v>17</v>
          </cell>
          <cell r="E851">
            <v>792030</v>
          </cell>
          <cell r="F851">
            <v>0</v>
          </cell>
          <cell r="G851" t="str">
            <v>Затраты по ШПЗ (неосновные)</v>
          </cell>
          <cell r="H851">
            <v>2030</v>
          </cell>
          <cell r="I851">
            <v>7920</v>
          </cell>
          <cell r="J851">
            <v>5188.51</v>
          </cell>
          <cell r="K851">
            <v>1</v>
          </cell>
          <cell r="L851">
            <v>0</v>
          </cell>
          <cell r="M851">
            <v>0</v>
          </cell>
          <cell r="N851">
            <v>0</v>
          </cell>
          <cell r="R851">
            <v>0</v>
          </cell>
          <cell r="S851">
            <v>0</v>
          </cell>
          <cell r="T851">
            <v>0</v>
          </cell>
          <cell r="U851">
            <v>35</v>
          </cell>
          <cell r="V851">
            <v>0</v>
          </cell>
          <cell r="W851">
            <v>0</v>
          </cell>
          <cell r="AA851">
            <v>0</v>
          </cell>
          <cell r="AB851">
            <v>0</v>
          </cell>
          <cell r="AC851">
            <v>0</v>
          </cell>
          <cell r="AD851">
            <v>35</v>
          </cell>
          <cell r="AE851">
            <v>143000</v>
          </cell>
          <cell r="AF851">
            <v>0</v>
          </cell>
          <cell r="AI851">
            <v>2373</v>
          </cell>
          <cell r="AK851">
            <v>0</v>
          </cell>
          <cell r="AM851">
            <v>468</v>
          </cell>
          <cell r="AN851">
            <v>1</v>
          </cell>
          <cell r="AO851">
            <v>393216</v>
          </cell>
          <cell r="AQ851">
            <v>0</v>
          </cell>
          <cell r="AR851">
            <v>0</v>
          </cell>
          <cell r="AS851" t="str">
            <v>Ы</v>
          </cell>
          <cell r="AT851" t="str">
            <v>Ы</v>
          </cell>
          <cell r="AU851">
            <v>0</v>
          </cell>
          <cell r="AV851">
            <v>0</v>
          </cell>
          <cell r="AW851">
            <v>23</v>
          </cell>
          <cell r="AX851">
            <v>1</v>
          </cell>
          <cell r="AY851">
            <v>0</v>
          </cell>
          <cell r="AZ851">
            <v>0</v>
          </cell>
          <cell r="BA851">
            <v>0</v>
          </cell>
          <cell r="BB851">
            <v>0</v>
          </cell>
          <cell r="BC851">
            <v>38916</v>
          </cell>
        </row>
        <row r="852">
          <cell r="A852">
            <v>2006</v>
          </cell>
          <cell r="B852">
            <v>6</v>
          </cell>
          <cell r="C852">
            <v>325</v>
          </cell>
          <cell r="D852">
            <v>17</v>
          </cell>
          <cell r="E852">
            <v>792030</v>
          </cell>
          <cell r="F852">
            <v>0</v>
          </cell>
          <cell r="G852" t="str">
            <v>Затраты по ШПЗ (неосновные)</v>
          </cell>
          <cell r="H852">
            <v>2030</v>
          </cell>
          <cell r="I852">
            <v>7920</v>
          </cell>
          <cell r="J852">
            <v>4704.78</v>
          </cell>
          <cell r="K852">
            <v>1</v>
          </cell>
          <cell r="L852">
            <v>0</v>
          </cell>
          <cell r="M852">
            <v>0</v>
          </cell>
          <cell r="N852">
            <v>0</v>
          </cell>
          <cell r="R852">
            <v>0</v>
          </cell>
          <cell r="S852">
            <v>0</v>
          </cell>
          <cell r="T852">
            <v>0</v>
          </cell>
          <cell r="U852">
            <v>35</v>
          </cell>
          <cell r="V852">
            <v>0</v>
          </cell>
          <cell r="W852">
            <v>0</v>
          </cell>
          <cell r="AA852">
            <v>0</v>
          </cell>
          <cell r="AB852">
            <v>0</v>
          </cell>
          <cell r="AC852">
            <v>0</v>
          </cell>
          <cell r="AD852">
            <v>35</v>
          </cell>
          <cell r="AE852">
            <v>220000</v>
          </cell>
          <cell r="AF852">
            <v>0</v>
          </cell>
          <cell r="AI852">
            <v>2373</v>
          </cell>
          <cell r="AK852">
            <v>0</v>
          </cell>
          <cell r="AM852">
            <v>469</v>
          </cell>
          <cell r="AN852">
            <v>1</v>
          </cell>
          <cell r="AO852">
            <v>393216</v>
          </cell>
          <cell r="AQ852">
            <v>0</v>
          </cell>
          <cell r="AR852">
            <v>0</v>
          </cell>
          <cell r="AS852" t="str">
            <v>Ы</v>
          </cell>
          <cell r="AT852" t="str">
            <v>Ы</v>
          </cell>
          <cell r="AU852">
            <v>0</v>
          </cell>
          <cell r="AV852">
            <v>0</v>
          </cell>
          <cell r="AW852">
            <v>23</v>
          </cell>
          <cell r="AX852">
            <v>1</v>
          </cell>
          <cell r="AY852">
            <v>0</v>
          </cell>
          <cell r="AZ852">
            <v>0</v>
          </cell>
          <cell r="BA852">
            <v>0</v>
          </cell>
          <cell r="BB852">
            <v>0</v>
          </cell>
          <cell r="BC852">
            <v>38916</v>
          </cell>
        </row>
        <row r="853">
          <cell r="A853">
            <v>2006</v>
          </cell>
          <cell r="B853">
            <v>6</v>
          </cell>
          <cell r="C853">
            <v>326</v>
          </cell>
          <cell r="D853">
            <v>17</v>
          </cell>
          <cell r="E853">
            <v>792030</v>
          </cell>
          <cell r="F853">
            <v>0</v>
          </cell>
          <cell r="G853" t="str">
            <v>Затраты по ШПЗ (неосновные)</v>
          </cell>
          <cell r="H853">
            <v>2030</v>
          </cell>
          <cell r="I853">
            <v>7920</v>
          </cell>
          <cell r="J853">
            <v>1176.19</v>
          </cell>
          <cell r="K853">
            <v>1</v>
          </cell>
          <cell r="L853">
            <v>0</v>
          </cell>
          <cell r="M853">
            <v>0</v>
          </cell>
          <cell r="N853">
            <v>0</v>
          </cell>
          <cell r="R853">
            <v>0</v>
          </cell>
          <cell r="S853">
            <v>0</v>
          </cell>
          <cell r="T853">
            <v>0</v>
          </cell>
          <cell r="U853">
            <v>35</v>
          </cell>
          <cell r="V853">
            <v>0</v>
          </cell>
          <cell r="W853">
            <v>0</v>
          </cell>
          <cell r="AA853">
            <v>0</v>
          </cell>
          <cell r="AB853">
            <v>0</v>
          </cell>
          <cell r="AC853">
            <v>0</v>
          </cell>
          <cell r="AD853">
            <v>35</v>
          </cell>
          <cell r="AE853">
            <v>230000</v>
          </cell>
          <cell r="AF853">
            <v>0</v>
          </cell>
          <cell r="AI853">
            <v>2373</v>
          </cell>
          <cell r="AK853">
            <v>0</v>
          </cell>
          <cell r="AM853">
            <v>470</v>
          </cell>
          <cell r="AN853">
            <v>1</v>
          </cell>
          <cell r="AO853">
            <v>393216</v>
          </cell>
          <cell r="AQ853">
            <v>0</v>
          </cell>
          <cell r="AR853">
            <v>0</v>
          </cell>
          <cell r="AS853" t="str">
            <v>Ы</v>
          </cell>
          <cell r="AT853" t="str">
            <v>Ы</v>
          </cell>
          <cell r="AU853">
            <v>0</v>
          </cell>
          <cell r="AV853">
            <v>0</v>
          </cell>
          <cell r="AW853">
            <v>23</v>
          </cell>
          <cell r="AX853">
            <v>1</v>
          </cell>
          <cell r="AY853">
            <v>0</v>
          </cell>
          <cell r="AZ853">
            <v>0</v>
          </cell>
          <cell r="BA853">
            <v>0</v>
          </cell>
          <cell r="BB853">
            <v>0</v>
          </cell>
          <cell r="BC853">
            <v>38916</v>
          </cell>
        </row>
        <row r="854">
          <cell r="A854">
            <v>2006</v>
          </cell>
          <cell r="B854">
            <v>6</v>
          </cell>
          <cell r="C854">
            <v>327</v>
          </cell>
          <cell r="D854">
            <v>17</v>
          </cell>
          <cell r="E854">
            <v>792030</v>
          </cell>
          <cell r="F854">
            <v>0</v>
          </cell>
          <cell r="G854" t="str">
            <v>Затраты по ШПЗ (неосновные)</v>
          </cell>
          <cell r="H854">
            <v>2030</v>
          </cell>
          <cell r="I854">
            <v>7920</v>
          </cell>
          <cell r="J854">
            <v>170.53</v>
          </cell>
          <cell r="K854">
            <v>1</v>
          </cell>
          <cell r="L854">
            <v>0</v>
          </cell>
          <cell r="M854">
            <v>0</v>
          </cell>
          <cell r="N854">
            <v>0</v>
          </cell>
          <cell r="R854">
            <v>0</v>
          </cell>
          <cell r="S854">
            <v>0</v>
          </cell>
          <cell r="T854">
            <v>0</v>
          </cell>
          <cell r="U854">
            <v>35</v>
          </cell>
          <cell r="V854">
            <v>0</v>
          </cell>
          <cell r="W854">
            <v>0</v>
          </cell>
          <cell r="AA854">
            <v>0</v>
          </cell>
          <cell r="AB854">
            <v>0</v>
          </cell>
          <cell r="AC854">
            <v>0</v>
          </cell>
          <cell r="AD854">
            <v>35</v>
          </cell>
          <cell r="AE854">
            <v>311000</v>
          </cell>
          <cell r="AF854">
            <v>0</v>
          </cell>
          <cell r="AI854">
            <v>2373</v>
          </cell>
          <cell r="AK854">
            <v>0</v>
          </cell>
          <cell r="AM854">
            <v>471</v>
          </cell>
          <cell r="AN854">
            <v>1</v>
          </cell>
          <cell r="AO854">
            <v>393216</v>
          </cell>
          <cell r="AQ854">
            <v>0</v>
          </cell>
          <cell r="AR854">
            <v>0</v>
          </cell>
          <cell r="AS854" t="str">
            <v>Ы</v>
          </cell>
          <cell r="AT854" t="str">
            <v>Ы</v>
          </cell>
          <cell r="AU854">
            <v>0</v>
          </cell>
          <cell r="AV854">
            <v>0</v>
          </cell>
          <cell r="AW854">
            <v>23</v>
          </cell>
          <cell r="AX854">
            <v>1</v>
          </cell>
          <cell r="AY854">
            <v>0</v>
          </cell>
          <cell r="AZ854">
            <v>0</v>
          </cell>
          <cell r="BA854">
            <v>0</v>
          </cell>
          <cell r="BB854">
            <v>0</v>
          </cell>
          <cell r="BC854">
            <v>38916</v>
          </cell>
        </row>
        <row r="855">
          <cell r="A855">
            <v>2006</v>
          </cell>
          <cell r="B855">
            <v>6</v>
          </cell>
          <cell r="C855">
            <v>328</v>
          </cell>
          <cell r="D855">
            <v>17</v>
          </cell>
          <cell r="E855">
            <v>792030</v>
          </cell>
          <cell r="F855">
            <v>0</v>
          </cell>
          <cell r="G855" t="str">
            <v>Затраты по ШПЗ (неосновные)</v>
          </cell>
          <cell r="H855">
            <v>2030</v>
          </cell>
          <cell r="I855">
            <v>7920</v>
          </cell>
          <cell r="J855">
            <v>352.88</v>
          </cell>
          <cell r="K855">
            <v>1</v>
          </cell>
          <cell r="L855">
            <v>0</v>
          </cell>
          <cell r="M855">
            <v>0</v>
          </cell>
          <cell r="N855">
            <v>0</v>
          </cell>
          <cell r="R855">
            <v>0</v>
          </cell>
          <cell r="S855">
            <v>0</v>
          </cell>
          <cell r="T855">
            <v>0</v>
          </cell>
          <cell r="U855">
            <v>35</v>
          </cell>
          <cell r="V855">
            <v>0</v>
          </cell>
          <cell r="W855">
            <v>0</v>
          </cell>
          <cell r="AA855">
            <v>0</v>
          </cell>
          <cell r="AB855">
            <v>0</v>
          </cell>
          <cell r="AC855">
            <v>0</v>
          </cell>
          <cell r="AD855">
            <v>35</v>
          </cell>
          <cell r="AE855">
            <v>312000</v>
          </cell>
          <cell r="AF855">
            <v>0</v>
          </cell>
          <cell r="AI855">
            <v>2373</v>
          </cell>
          <cell r="AK855">
            <v>0</v>
          </cell>
          <cell r="AM855">
            <v>472</v>
          </cell>
          <cell r="AN855">
            <v>1</v>
          </cell>
          <cell r="AO855">
            <v>393216</v>
          </cell>
          <cell r="AQ855">
            <v>0</v>
          </cell>
          <cell r="AR855">
            <v>0</v>
          </cell>
          <cell r="AS855" t="str">
            <v>Ы</v>
          </cell>
          <cell r="AT855" t="str">
            <v>Ы</v>
          </cell>
          <cell r="AU855">
            <v>0</v>
          </cell>
          <cell r="AV855">
            <v>0</v>
          </cell>
          <cell r="AW855">
            <v>23</v>
          </cell>
          <cell r="AX855">
            <v>1</v>
          </cell>
          <cell r="AY855">
            <v>0</v>
          </cell>
          <cell r="AZ855">
            <v>0</v>
          </cell>
          <cell r="BA855">
            <v>0</v>
          </cell>
          <cell r="BB855">
            <v>0</v>
          </cell>
          <cell r="BC855">
            <v>38916</v>
          </cell>
        </row>
        <row r="856">
          <cell r="A856">
            <v>2006</v>
          </cell>
          <cell r="B856">
            <v>6</v>
          </cell>
          <cell r="C856">
            <v>329</v>
          </cell>
          <cell r="D856">
            <v>17</v>
          </cell>
          <cell r="E856">
            <v>792030</v>
          </cell>
          <cell r="F856">
            <v>0</v>
          </cell>
          <cell r="G856" t="str">
            <v>Затраты по ШПЗ (неосновные)</v>
          </cell>
          <cell r="H856">
            <v>2030</v>
          </cell>
          <cell r="I856">
            <v>7920</v>
          </cell>
          <cell r="J856">
            <v>193.23</v>
          </cell>
          <cell r="K856">
            <v>1</v>
          </cell>
          <cell r="L856">
            <v>0</v>
          </cell>
          <cell r="M856">
            <v>0</v>
          </cell>
          <cell r="N856">
            <v>0</v>
          </cell>
          <cell r="R856">
            <v>0</v>
          </cell>
          <cell r="S856">
            <v>0</v>
          </cell>
          <cell r="T856">
            <v>0</v>
          </cell>
          <cell r="U856">
            <v>35</v>
          </cell>
          <cell r="V856">
            <v>0</v>
          </cell>
          <cell r="W856">
            <v>0</v>
          </cell>
          <cell r="AA856">
            <v>0</v>
          </cell>
          <cell r="AB856">
            <v>0</v>
          </cell>
          <cell r="AC856">
            <v>0</v>
          </cell>
          <cell r="AD856">
            <v>35</v>
          </cell>
          <cell r="AE856">
            <v>312100</v>
          </cell>
          <cell r="AF856">
            <v>0</v>
          </cell>
          <cell r="AI856">
            <v>2373</v>
          </cell>
          <cell r="AK856">
            <v>0</v>
          </cell>
          <cell r="AM856">
            <v>473</v>
          </cell>
          <cell r="AN856">
            <v>1</v>
          </cell>
          <cell r="AO856">
            <v>393216</v>
          </cell>
          <cell r="AQ856">
            <v>0</v>
          </cell>
          <cell r="AR856">
            <v>0</v>
          </cell>
          <cell r="AS856" t="str">
            <v>Ы</v>
          </cell>
          <cell r="AT856" t="str">
            <v>Ы</v>
          </cell>
          <cell r="AU856">
            <v>0</v>
          </cell>
          <cell r="AV856">
            <v>0</v>
          </cell>
          <cell r="AW856">
            <v>23</v>
          </cell>
          <cell r="AX856">
            <v>1</v>
          </cell>
          <cell r="AY856">
            <v>0</v>
          </cell>
          <cell r="AZ856">
            <v>0</v>
          </cell>
          <cell r="BA856">
            <v>0</v>
          </cell>
          <cell r="BB856">
            <v>0</v>
          </cell>
          <cell r="BC856">
            <v>38916</v>
          </cell>
        </row>
        <row r="857">
          <cell r="A857">
            <v>2006</v>
          </cell>
          <cell r="B857">
            <v>6</v>
          </cell>
          <cell r="C857">
            <v>330</v>
          </cell>
          <cell r="D857">
            <v>17</v>
          </cell>
          <cell r="E857">
            <v>792030</v>
          </cell>
          <cell r="F857">
            <v>0</v>
          </cell>
          <cell r="G857" t="str">
            <v>Затраты по ШПЗ (неосновные)</v>
          </cell>
          <cell r="H857">
            <v>2030</v>
          </cell>
          <cell r="I857">
            <v>7920</v>
          </cell>
          <cell r="J857">
            <v>630.09</v>
          </cell>
          <cell r="K857">
            <v>1</v>
          </cell>
          <cell r="L857">
            <v>0</v>
          </cell>
          <cell r="M857">
            <v>0</v>
          </cell>
          <cell r="N857">
            <v>0</v>
          </cell>
          <cell r="R857">
            <v>0</v>
          </cell>
          <cell r="S857">
            <v>0</v>
          </cell>
          <cell r="T857">
            <v>0</v>
          </cell>
          <cell r="U857">
            <v>35</v>
          </cell>
          <cell r="V857">
            <v>0</v>
          </cell>
          <cell r="W857">
            <v>0</v>
          </cell>
          <cell r="AA857">
            <v>0</v>
          </cell>
          <cell r="AB857">
            <v>0</v>
          </cell>
          <cell r="AC857">
            <v>0</v>
          </cell>
          <cell r="AD857">
            <v>35</v>
          </cell>
          <cell r="AE857">
            <v>312200</v>
          </cell>
          <cell r="AF857">
            <v>0</v>
          </cell>
          <cell r="AI857">
            <v>2373</v>
          </cell>
          <cell r="AK857">
            <v>0</v>
          </cell>
          <cell r="AM857">
            <v>474</v>
          </cell>
          <cell r="AN857">
            <v>1</v>
          </cell>
          <cell r="AO857">
            <v>393216</v>
          </cell>
          <cell r="AQ857">
            <v>0</v>
          </cell>
          <cell r="AR857">
            <v>0</v>
          </cell>
          <cell r="AS857" t="str">
            <v>Ы</v>
          </cell>
          <cell r="AT857" t="str">
            <v>Ы</v>
          </cell>
          <cell r="AU857">
            <v>0</v>
          </cell>
          <cell r="AV857">
            <v>0</v>
          </cell>
          <cell r="AW857">
            <v>23</v>
          </cell>
          <cell r="AX857">
            <v>1</v>
          </cell>
          <cell r="AY857">
            <v>0</v>
          </cell>
          <cell r="AZ857">
            <v>0</v>
          </cell>
          <cell r="BA857">
            <v>0</v>
          </cell>
          <cell r="BB857">
            <v>0</v>
          </cell>
          <cell r="BC857">
            <v>38916</v>
          </cell>
        </row>
        <row r="858">
          <cell r="A858">
            <v>2006</v>
          </cell>
          <cell r="B858">
            <v>6</v>
          </cell>
          <cell r="C858">
            <v>331</v>
          </cell>
          <cell r="D858">
            <v>17</v>
          </cell>
          <cell r="E858">
            <v>792030</v>
          </cell>
          <cell r="F858">
            <v>0</v>
          </cell>
          <cell r="G858" t="str">
            <v>Затраты по ШПЗ (неосновные)</v>
          </cell>
          <cell r="H858">
            <v>2030</v>
          </cell>
          <cell r="I858">
            <v>7920</v>
          </cell>
          <cell r="J858">
            <v>64.7</v>
          </cell>
          <cell r="K858">
            <v>1</v>
          </cell>
          <cell r="L858">
            <v>0</v>
          </cell>
          <cell r="M858">
            <v>0</v>
          </cell>
          <cell r="N858">
            <v>0</v>
          </cell>
          <cell r="R858">
            <v>0</v>
          </cell>
          <cell r="S858">
            <v>0</v>
          </cell>
          <cell r="T858">
            <v>0</v>
          </cell>
          <cell r="U858">
            <v>35</v>
          </cell>
          <cell r="V858">
            <v>0</v>
          </cell>
          <cell r="W858">
            <v>0</v>
          </cell>
          <cell r="AA858">
            <v>0</v>
          </cell>
          <cell r="AB858">
            <v>0</v>
          </cell>
          <cell r="AC858">
            <v>0</v>
          </cell>
          <cell r="AD858">
            <v>35</v>
          </cell>
          <cell r="AE858">
            <v>313000</v>
          </cell>
          <cell r="AF858">
            <v>0</v>
          </cell>
          <cell r="AI858">
            <v>2373</v>
          </cell>
          <cell r="AK858">
            <v>0</v>
          </cell>
          <cell r="AM858">
            <v>475</v>
          </cell>
          <cell r="AN858">
            <v>1</v>
          </cell>
          <cell r="AO858">
            <v>393216</v>
          </cell>
          <cell r="AQ858">
            <v>0</v>
          </cell>
          <cell r="AR858">
            <v>0</v>
          </cell>
          <cell r="AS858" t="str">
            <v>Ы</v>
          </cell>
          <cell r="AT858" t="str">
            <v>Ы</v>
          </cell>
          <cell r="AU858">
            <v>0</v>
          </cell>
          <cell r="AV858">
            <v>0</v>
          </cell>
          <cell r="AW858">
            <v>23</v>
          </cell>
          <cell r="AX858">
            <v>1</v>
          </cell>
          <cell r="AY858">
            <v>0</v>
          </cell>
          <cell r="AZ858">
            <v>0</v>
          </cell>
          <cell r="BA858">
            <v>0</v>
          </cell>
          <cell r="BB858">
            <v>0</v>
          </cell>
          <cell r="BC858">
            <v>38916</v>
          </cell>
        </row>
        <row r="859">
          <cell r="A859">
            <v>2006</v>
          </cell>
          <cell r="B859">
            <v>6</v>
          </cell>
          <cell r="C859">
            <v>332</v>
          </cell>
          <cell r="D859">
            <v>17</v>
          </cell>
          <cell r="E859">
            <v>792030</v>
          </cell>
          <cell r="F859">
            <v>0</v>
          </cell>
          <cell r="G859" t="str">
            <v>Затраты по ШПЗ (неосновные)</v>
          </cell>
          <cell r="H859">
            <v>2030</v>
          </cell>
          <cell r="I859">
            <v>7920</v>
          </cell>
          <cell r="J859">
            <v>117.62</v>
          </cell>
          <cell r="K859">
            <v>1</v>
          </cell>
          <cell r="L859">
            <v>0</v>
          </cell>
          <cell r="M859">
            <v>0</v>
          </cell>
          <cell r="N859">
            <v>0</v>
          </cell>
          <cell r="R859">
            <v>0</v>
          </cell>
          <cell r="S859">
            <v>0</v>
          </cell>
          <cell r="T859">
            <v>0</v>
          </cell>
          <cell r="U859">
            <v>35</v>
          </cell>
          <cell r="V859">
            <v>0</v>
          </cell>
          <cell r="W859">
            <v>0</v>
          </cell>
          <cell r="AA859">
            <v>0</v>
          </cell>
          <cell r="AB859">
            <v>0</v>
          </cell>
          <cell r="AC859">
            <v>0</v>
          </cell>
          <cell r="AD859">
            <v>35</v>
          </cell>
          <cell r="AE859">
            <v>314000</v>
          </cell>
          <cell r="AF859">
            <v>0</v>
          </cell>
          <cell r="AI859">
            <v>2373</v>
          </cell>
          <cell r="AK859">
            <v>0</v>
          </cell>
          <cell r="AM859">
            <v>476</v>
          </cell>
          <cell r="AN859">
            <v>1</v>
          </cell>
          <cell r="AO859">
            <v>393216</v>
          </cell>
          <cell r="AQ859">
            <v>0</v>
          </cell>
          <cell r="AR859">
            <v>0</v>
          </cell>
          <cell r="AS859" t="str">
            <v>Ы</v>
          </cell>
          <cell r="AT859" t="str">
            <v>Ы</v>
          </cell>
          <cell r="AU859">
            <v>0</v>
          </cell>
          <cell r="AV859">
            <v>0</v>
          </cell>
          <cell r="AW859">
            <v>23</v>
          </cell>
          <cell r="AX859">
            <v>1</v>
          </cell>
          <cell r="AY859">
            <v>0</v>
          </cell>
          <cell r="AZ859">
            <v>0</v>
          </cell>
          <cell r="BA859">
            <v>0</v>
          </cell>
          <cell r="BB859">
            <v>0</v>
          </cell>
          <cell r="BC859">
            <v>38916</v>
          </cell>
        </row>
        <row r="860">
          <cell r="A860">
            <v>2006</v>
          </cell>
          <cell r="B860">
            <v>6</v>
          </cell>
          <cell r="C860">
            <v>333</v>
          </cell>
          <cell r="D860">
            <v>17</v>
          </cell>
          <cell r="E860">
            <v>792030</v>
          </cell>
          <cell r="F860">
            <v>0</v>
          </cell>
          <cell r="G860" t="str">
            <v>Затраты по ШПЗ (неосновные)</v>
          </cell>
          <cell r="H860">
            <v>2030</v>
          </cell>
          <cell r="I860">
            <v>7920</v>
          </cell>
          <cell r="J860">
            <v>23.53</v>
          </cell>
          <cell r="K860">
            <v>1</v>
          </cell>
          <cell r="L860">
            <v>0</v>
          </cell>
          <cell r="M860">
            <v>0</v>
          </cell>
          <cell r="N860">
            <v>0</v>
          </cell>
          <cell r="R860">
            <v>0</v>
          </cell>
          <cell r="S860">
            <v>0</v>
          </cell>
          <cell r="T860">
            <v>0</v>
          </cell>
          <cell r="U860">
            <v>35</v>
          </cell>
          <cell r="V860">
            <v>0</v>
          </cell>
          <cell r="W860">
            <v>0</v>
          </cell>
          <cell r="AA860">
            <v>0</v>
          </cell>
          <cell r="AB860">
            <v>0</v>
          </cell>
          <cell r="AC860">
            <v>0</v>
          </cell>
          <cell r="AD860">
            <v>35</v>
          </cell>
          <cell r="AE860">
            <v>315000</v>
          </cell>
          <cell r="AF860">
            <v>0</v>
          </cell>
          <cell r="AI860">
            <v>2373</v>
          </cell>
          <cell r="AK860">
            <v>0</v>
          </cell>
          <cell r="AM860">
            <v>477</v>
          </cell>
          <cell r="AN860">
            <v>1</v>
          </cell>
          <cell r="AO860">
            <v>393216</v>
          </cell>
          <cell r="AQ860">
            <v>0</v>
          </cell>
          <cell r="AR860">
            <v>0</v>
          </cell>
          <cell r="AS860" t="str">
            <v>Ы</v>
          </cell>
          <cell r="AT860" t="str">
            <v>Ы</v>
          </cell>
          <cell r="AU860">
            <v>0</v>
          </cell>
          <cell r="AV860">
            <v>0</v>
          </cell>
          <cell r="AW860">
            <v>23</v>
          </cell>
          <cell r="AX860">
            <v>1</v>
          </cell>
          <cell r="AY860">
            <v>0</v>
          </cell>
          <cell r="AZ860">
            <v>0</v>
          </cell>
          <cell r="BA860">
            <v>0</v>
          </cell>
          <cell r="BB860">
            <v>0</v>
          </cell>
          <cell r="BC860">
            <v>38916</v>
          </cell>
        </row>
        <row r="861">
          <cell r="A861">
            <v>2006</v>
          </cell>
          <cell r="B861">
            <v>6</v>
          </cell>
          <cell r="C861">
            <v>334</v>
          </cell>
          <cell r="D861">
            <v>17</v>
          </cell>
          <cell r="E861">
            <v>792030</v>
          </cell>
          <cell r="F861">
            <v>0</v>
          </cell>
          <cell r="G861" t="str">
            <v>Затраты по ШПЗ (неосновные)</v>
          </cell>
          <cell r="H861">
            <v>2030</v>
          </cell>
          <cell r="I861">
            <v>7920</v>
          </cell>
          <cell r="J861">
            <v>416.38</v>
          </cell>
          <cell r="K861">
            <v>1</v>
          </cell>
          <cell r="L861">
            <v>0</v>
          </cell>
          <cell r="M861">
            <v>0</v>
          </cell>
          <cell r="N861">
            <v>0</v>
          </cell>
          <cell r="R861">
            <v>0</v>
          </cell>
          <cell r="S861">
            <v>0</v>
          </cell>
          <cell r="T861">
            <v>0</v>
          </cell>
          <cell r="U861">
            <v>35</v>
          </cell>
          <cell r="V861">
            <v>0</v>
          </cell>
          <cell r="W861">
            <v>0</v>
          </cell>
          <cell r="AA861">
            <v>0</v>
          </cell>
          <cell r="AB861">
            <v>0</v>
          </cell>
          <cell r="AC861">
            <v>0</v>
          </cell>
          <cell r="AD861">
            <v>35</v>
          </cell>
          <cell r="AE861">
            <v>410000</v>
          </cell>
          <cell r="AF861">
            <v>0</v>
          </cell>
          <cell r="AI861">
            <v>2373</v>
          </cell>
          <cell r="AK861">
            <v>0</v>
          </cell>
          <cell r="AM861">
            <v>478</v>
          </cell>
          <cell r="AN861">
            <v>1</v>
          </cell>
          <cell r="AO861">
            <v>393216</v>
          </cell>
          <cell r="AQ861">
            <v>0</v>
          </cell>
          <cell r="AR861">
            <v>0</v>
          </cell>
          <cell r="AS861" t="str">
            <v>Ы</v>
          </cell>
          <cell r="AT861" t="str">
            <v>Ы</v>
          </cell>
          <cell r="AU861">
            <v>0</v>
          </cell>
          <cell r="AV861">
            <v>0</v>
          </cell>
          <cell r="AW861">
            <v>23</v>
          </cell>
          <cell r="AX861">
            <v>1</v>
          </cell>
          <cell r="AY861">
            <v>0</v>
          </cell>
          <cell r="AZ861">
            <v>0</v>
          </cell>
          <cell r="BA861">
            <v>0</v>
          </cell>
          <cell r="BB861">
            <v>0</v>
          </cell>
          <cell r="BC861">
            <v>38916</v>
          </cell>
        </row>
        <row r="862">
          <cell r="A862">
            <v>2006</v>
          </cell>
          <cell r="B862">
            <v>6</v>
          </cell>
          <cell r="C862">
            <v>335</v>
          </cell>
          <cell r="D862">
            <v>17</v>
          </cell>
          <cell r="E862">
            <v>792030</v>
          </cell>
          <cell r="F862">
            <v>0</v>
          </cell>
          <cell r="G862" t="str">
            <v>Затраты по ШПЗ (неосновные)</v>
          </cell>
          <cell r="H862">
            <v>2030</v>
          </cell>
          <cell r="I862">
            <v>7920</v>
          </cell>
          <cell r="J862">
            <v>514.96</v>
          </cell>
          <cell r="K862">
            <v>1</v>
          </cell>
          <cell r="L862">
            <v>0</v>
          </cell>
          <cell r="M862">
            <v>0</v>
          </cell>
          <cell r="N862">
            <v>0</v>
          </cell>
          <cell r="R862">
            <v>0</v>
          </cell>
          <cell r="S862">
            <v>0</v>
          </cell>
          <cell r="T862">
            <v>0</v>
          </cell>
          <cell r="U862">
            <v>35</v>
          </cell>
          <cell r="V862">
            <v>0</v>
          </cell>
          <cell r="W862">
            <v>0</v>
          </cell>
          <cell r="AA862">
            <v>0</v>
          </cell>
          <cell r="AB862">
            <v>0</v>
          </cell>
          <cell r="AC862">
            <v>0</v>
          </cell>
          <cell r="AD862">
            <v>35</v>
          </cell>
          <cell r="AE862">
            <v>420000</v>
          </cell>
          <cell r="AF862">
            <v>0</v>
          </cell>
          <cell r="AI862">
            <v>2373</v>
          </cell>
          <cell r="AK862">
            <v>0</v>
          </cell>
          <cell r="AM862">
            <v>479</v>
          </cell>
          <cell r="AN862">
            <v>1</v>
          </cell>
          <cell r="AO862">
            <v>393216</v>
          </cell>
          <cell r="AQ862">
            <v>0</v>
          </cell>
          <cell r="AR862">
            <v>0</v>
          </cell>
          <cell r="AS862" t="str">
            <v>Ы</v>
          </cell>
          <cell r="AT862" t="str">
            <v>Ы</v>
          </cell>
          <cell r="AU862">
            <v>0</v>
          </cell>
          <cell r="AV862">
            <v>0</v>
          </cell>
          <cell r="AW862">
            <v>23</v>
          </cell>
          <cell r="AX862">
            <v>1</v>
          </cell>
          <cell r="AY862">
            <v>0</v>
          </cell>
          <cell r="AZ862">
            <v>0</v>
          </cell>
          <cell r="BA862">
            <v>0</v>
          </cell>
          <cell r="BB862">
            <v>0</v>
          </cell>
          <cell r="BC862">
            <v>38916</v>
          </cell>
        </row>
        <row r="863">
          <cell r="A863">
            <v>2006</v>
          </cell>
          <cell r="B863">
            <v>6</v>
          </cell>
          <cell r="C863">
            <v>336</v>
          </cell>
          <cell r="D863">
            <v>17</v>
          </cell>
          <cell r="E863">
            <v>792030</v>
          </cell>
          <cell r="F863">
            <v>0</v>
          </cell>
          <cell r="G863" t="str">
            <v>Затраты по ШПЗ (неосновные)</v>
          </cell>
          <cell r="H863">
            <v>2030</v>
          </cell>
          <cell r="I863">
            <v>7920</v>
          </cell>
          <cell r="J863">
            <v>14.41</v>
          </cell>
          <cell r="K863">
            <v>1</v>
          </cell>
          <cell r="L863">
            <v>0</v>
          </cell>
          <cell r="M863">
            <v>0</v>
          </cell>
          <cell r="N863">
            <v>0</v>
          </cell>
          <cell r="R863">
            <v>0</v>
          </cell>
          <cell r="S863">
            <v>0</v>
          </cell>
          <cell r="T863">
            <v>0</v>
          </cell>
          <cell r="U863">
            <v>35</v>
          </cell>
          <cell r="V863">
            <v>0</v>
          </cell>
          <cell r="W863">
            <v>0</v>
          </cell>
          <cell r="AA863">
            <v>0</v>
          </cell>
          <cell r="AB863">
            <v>0</v>
          </cell>
          <cell r="AC863">
            <v>0</v>
          </cell>
          <cell r="AD863">
            <v>35</v>
          </cell>
          <cell r="AE863">
            <v>430000</v>
          </cell>
          <cell r="AF863">
            <v>0</v>
          </cell>
          <cell r="AI863">
            <v>2373</v>
          </cell>
          <cell r="AK863">
            <v>0</v>
          </cell>
          <cell r="AM863">
            <v>480</v>
          </cell>
          <cell r="AN863">
            <v>1</v>
          </cell>
          <cell r="AO863">
            <v>393216</v>
          </cell>
          <cell r="AQ863">
            <v>0</v>
          </cell>
          <cell r="AR863">
            <v>0</v>
          </cell>
          <cell r="AS863" t="str">
            <v>Ы</v>
          </cell>
          <cell r="AT863" t="str">
            <v>Ы</v>
          </cell>
          <cell r="AU863">
            <v>0</v>
          </cell>
          <cell r="AV863">
            <v>0</v>
          </cell>
          <cell r="AW863">
            <v>23</v>
          </cell>
          <cell r="AX863">
            <v>1</v>
          </cell>
          <cell r="AY863">
            <v>0</v>
          </cell>
          <cell r="AZ863">
            <v>0</v>
          </cell>
          <cell r="BA863">
            <v>0</v>
          </cell>
          <cell r="BB863">
            <v>0</v>
          </cell>
          <cell r="BC863">
            <v>38916</v>
          </cell>
        </row>
        <row r="864">
          <cell r="A864">
            <v>2006</v>
          </cell>
          <cell r="B864">
            <v>6</v>
          </cell>
          <cell r="C864">
            <v>337</v>
          </cell>
          <cell r="D864">
            <v>17</v>
          </cell>
          <cell r="E864">
            <v>792030</v>
          </cell>
          <cell r="F864">
            <v>0</v>
          </cell>
          <cell r="G864" t="str">
            <v>Затраты по ШПЗ (неосновные)</v>
          </cell>
          <cell r="H864">
            <v>2030</v>
          </cell>
          <cell r="I864">
            <v>7920</v>
          </cell>
          <cell r="J864">
            <v>81.47</v>
          </cell>
          <cell r="K864">
            <v>1</v>
          </cell>
          <cell r="L864">
            <v>0</v>
          </cell>
          <cell r="M864">
            <v>0</v>
          </cell>
          <cell r="N864">
            <v>0</v>
          </cell>
          <cell r="R864">
            <v>0</v>
          </cell>
          <cell r="S864">
            <v>0</v>
          </cell>
          <cell r="T864">
            <v>0</v>
          </cell>
          <cell r="U864">
            <v>35</v>
          </cell>
          <cell r="V864">
            <v>0</v>
          </cell>
          <cell r="W864">
            <v>0</v>
          </cell>
          <cell r="AA864">
            <v>0</v>
          </cell>
          <cell r="AB864">
            <v>0</v>
          </cell>
          <cell r="AC864">
            <v>0</v>
          </cell>
          <cell r="AD864">
            <v>35</v>
          </cell>
          <cell r="AE864">
            <v>430110</v>
          </cell>
          <cell r="AF864">
            <v>0</v>
          </cell>
          <cell r="AI864">
            <v>2373</v>
          </cell>
          <cell r="AK864">
            <v>0</v>
          </cell>
          <cell r="AM864">
            <v>481</v>
          </cell>
          <cell r="AN864">
            <v>1</v>
          </cell>
          <cell r="AO864">
            <v>393216</v>
          </cell>
          <cell r="AQ864">
            <v>0</v>
          </cell>
          <cell r="AR864">
            <v>0</v>
          </cell>
          <cell r="AS864" t="str">
            <v>Ы</v>
          </cell>
          <cell r="AT864" t="str">
            <v>Ы</v>
          </cell>
          <cell r="AU864">
            <v>0</v>
          </cell>
          <cell r="AV864">
            <v>0</v>
          </cell>
          <cell r="AW864">
            <v>23</v>
          </cell>
          <cell r="AX864">
            <v>1</v>
          </cell>
          <cell r="AY864">
            <v>0</v>
          </cell>
          <cell r="AZ864">
            <v>0</v>
          </cell>
          <cell r="BA864">
            <v>0</v>
          </cell>
          <cell r="BB864">
            <v>0</v>
          </cell>
          <cell r="BC864">
            <v>38916</v>
          </cell>
        </row>
        <row r="865">
          <cell r="A865">
            <v>2006</v>
          </cell>
          <cell r="B865">
            <v>6</v>
          </cell>
          <cell r="C865">
            <v>338</v>
          </cell>
          <cell r="D865">
            <v>17</v>
          </cell>
          <cell r="E865">
            <v>792030</v>
          </cell>
          <cell r="F865">
            <v>0</v>
          </cell>
          <cell r="G865" t="str">
            <v>Затраты по ШПЗ (неосновные)</v>
          </cell>
          <cell r="H865">
            <v>2030</v>
          </cell>
          <cell r="I865">
            <v>7920</v>
          </cell>
          <cell r="J865">
            <v>28.37</v>
          </cell>
          <cell r="K865">
            <v>1</v>
          </cell>
          <cell r="L865">
            <v>0</v>
          </cell>
          <cell r="M865">
            <v>0</v>
          </cell>
          <cell r="N865">
            <v>0</v>
          </cell>
          <cell r="R865">
            <v>0</v>
          </cell>
          <cell r="S865">
            <v>0</v>
          </cell>
          <cell r="T865">
            <v>0</v>
          </cell>
          <cell r="U865">
            <v>35</v>
          </cell>
          <cell r="V865">
            <v>0</v>
          </cell>
          <cell r="W865">
            <v>0</v>
          </cell>
          <cell r="AA865">
            <v>0</v>
          </cell>
          <cell r="AB865">
            <v>0</v>
          </cell>
          <cell r="AC865">
            <v>0</v>
          </cell>
          <cell r="AD865">
            <v>35</v>
          </cell>
          <cell r="AE865">
            <v>430120</v>
          </cell>
          <cell r="AF865">
            <v>0</v>
          </cell>
          <cell r="AI865">
            <v>2373</v>
          </cell>
          <cell r="AK865">
            <v>0</v>
          </cell>
          <cell r="AM865">
            <v>482</v>
          </cell>
          <cell r="AN865">
            <v>1</v>
          </cell>
          <cell r="AO865">
            <v>393216</v>
          </cell>
          <cell r="AQ865">
            <v>0</v>
          </cell>
          <cell r="AR865">
            <v>0</v>
          </cell>
          <cell r="AS865" t="str">
            <v>Ы</v>
          </cell>
          <cell r="AT865" t="str">
            <v>Ы</v>
          </cell>
          <cell r="AU865">
            <v>0</v>
          </cell>
          <cell r="AV865">
            <v>0</v>
          </cell>
          <cell r="AW865">
            <v>23</v>
          </cell>
          <cell r="AX865">
            <v>1</v>
          </cell>
          <cell r="AY865">
            <v>0</v>
          </cell>
          <cell r="AZ865">
            <v>0</v>
          </cell>
          <cell r="BA865">
            <v>0</v>
          </cell>
          <cell r="BB865">
            <v>0</v>
          </cell>
          <cell r="BC865">
            <v>38916</v>
          </cell>
        </row>
        <row r="866">
          <cell r="A866">
            <v>2006</v>
          </cell>
          <cell r="B866">
            <v>6</v>
          </cell>
          <cell r="C866">
            <v>339</v>
          </cell>
          <cell r="D866">
            <v>17</v>
          </cell>
          <cell r="E866">
            <v>792030</v>
          </cell>
          <cell r="F866">
            <v>0</v>
          </cell>
          <cell r="G866" t="str">
            <v>Затраты по ШПЗ (неосновные)</v>
          </cell>
          <cell r="H866">
            <v>2030</v>
          </cell>
          <cell r="I866">
            <v>7920</v>
          </cell>
          <cell r="J866">
            <v>148.22999999999999</v>
          </cell>
          <cell r="K866">
            <v>1</v>
          </cell>
          <cell r="L866">
            <v>0</v>
          </cell>
          <cell r="M866">
            <v>0</v>
          </cell>
          <cell r="N866">
            <v>0</v>
          </cell>
          <cell r="R866">
            <v>0</v>
          </cell>
          <cell r="S866">
            <v>0</v>
          </cell>
          <cell r="T866">
            <v>0</v>
          </cell>
          <cell r="U866">
            <v>35</v>
          </cell>
          <cell r="V866">
            <v>0</v>
          </cell>
          <cell r="W866">
            <v>0</v>
          </cell>
          <cell r="AA866">
            <v>0</v>
          </cell>
          <cell r="AB866">
            <v>0</v>
          </cell>
          <cell r="AC866">
            <v>0</v>
          </cell>
          <cell r="AD866">
            <v>35</v>
          </cell>
          <cell r="AE866">
            <v>430130</v>
          </cell>
          <cell r="AF866">
            <v>0</v>
          </cell>
          <cell r="AI866">
            <v>2373</v>
          </cell>
          <cell r="AK866">
            <v>0</v>
          </cell>
          <cell r="AM866">
            <v>483</v>
          </cell>
          <cell r="AN866">
            <v>1</v>
          </cell>
          <cell r="AO866">
            <v>393216</v>
          </cell>
          <cell r="AQ866">
            <v>0</v>
          </cell>
          <cell r="AR866">
            <v>0</v>
          </cell>
          <cell r="AS866" t="str">
            <v>Ы</v>
          </cell>
          <cell r="AT866" t="str">
            <v>Ы</v>
          </cell>
          <cell r="AU866">
            <v>0</v>
          </cell>
          <cell r="AV866">
            <v>0</v>
          </cell>
          <cell r="AW866">
            <v>23</v>
          </cell>
          <cell r="AX866">
            <v>1</v>
          </cell>
          <cell r="AY866">
            <v>0</v>
          </cell>
          <cell r="AZ866">
            <v>0</v>
          </cell>
          <cell r="BA866">
            <v>0</v>
          </cell>
          <cell r="BB866">
            <v>0</v>
          </cell>
          <cell r="BC866">
            <v>38916</v>
          </cell>
        </row>
        <row r="867">
          <cell r="A867">
            <v>2006</v>
          </cell>
          <cell r="B867">
            <v>6</v>
          </cell>
          <cell r="C867">
            <v>340</v>
          </cell>
          <cell r="D867">
            <v>17</v>
          </cell>
          <cell r="E867">
            <v>792030</v>
          </cell>
          <cell r="F867">
            <v>0</v>
          </cell>
          <cell r="G867" t="str">
            <v>Затраты по ШПЗ (неосновные)</v>
          </cell>
          <cell r="H867">
            <v>2030</v>
          </cell>
          <cell r="I867">
            <v>7920</v>
          </cell>
          <cell r="J867">
            <v>99.78</v>
          </cell>
          <cell r="K867">
            <v>1</v>
          </cell>
          <cell r="L867">
            <v>0</v>
          </cell>
          <cell r="M867">
            <v>0</v>
          </cell>
          <cell r="N867">
            <v>0</v>
          </cell>
          <cell r="R867">
            <v>0</v>
          </cell>
          <cell r="S867">
            <v>0</v>
          </cell>
          <cell r="T867">
            <v>0</v>
          </cell>
          <cell r="U867">
            <v>35</v>
          </cell>
          <cell r="V867">
            <v>0</v>
          </cell>
          <cell r="W867">
            <v>0</v>
          </cell>
          <cell r="AA867">
            <v>0</v>
          </cell>
          <cell r="AB867">
            <v>0</v>
          </cell>
          <cell r="AC867">
            <v>0</v>
          </cell>
          <cell r="AD867">
            <v>35</v>
          </cell>
          <cell r="AE867">
            <v>430140</v>
          </cell>
          <cell r="AF867">
            <v>0</v>
          </cell>
          <cell r="AI867">
            <v>2373</v>
          </cell>
          <cell r="AK867">
            <v>0</v>
          </cell>
          <cell r="AM867">
            <v>484</v>
          </cell>
          <cell r="AN867">
            <v>1</v>
          </cell>
          <cell r="AO867">
            <v>393216</v>
          </cell>
          <cell r="AQ867">
            <v>0</v>
          </cell>
          <cell r="AR867">
            <v>0</v>
          </cell>
          <cell r="AS867" t="str">
            <v>Ы</v>
          </cell>
          <cell r="AT867" t="str">
            <v>Ы</v>
          </cell>
          <cell r="AU867">
            <v>0</v>
          </cell>
          <cell r="AV867">
            <v>0</v>
          </cell>
          <cell r="AW867">
            <v>23</v>
          </cell>
          <cell r="AX867">
            <v>1</v>
          </cell>
          <cell r="AY867">
            <v>0</v>
          </cell>
          <cell r="AZ867">
            <v>0</v>
          </cell>
          <cell r="BA867">
            <v>0</v>
          </cell>
          <cell r="BB867">
            <v>0</v>
          </cell>
          <cell r="BC867">
            <v>38916</v>
          </cell>
        </row>
        <row r="868">
          <cell r="A868">
            <v>2006</v>
          </cell>
          <cell r="B868">
            <v>6</v>
          </cell>
          <cell r="C868">
            <v>341</v>
          </cell>
          <cell r="D868">
            <v>17</v>
          </cell>
          <cell r="E868">
            <v>792030</v>
          </cell>
          <cell r="F868">
            <v>0</v>
          </cell>
          <cell r="G868" t="str">
            <v>Затраты по ШПЗ (неосновные)</v>
          </cell>
          <cell r="H868">
            <v>2030</v>
          </cell>
          <cell r="I868">
            <v>7920</v>
          </cell>
          <cell r="J868">
            <v>0.3</v>
          </cell>
          <cell r="K868">
            <v>1</v>
          </cell>
          <cell r="L868">
            <v>0</v>
          </cell>
          <cell r="M868">
            <v>0</v>
          </cell>
          <cell r="N868">
            <v>0</v>
          </cell>
          <cell r="R868">
            <v>0</v>
          </cell>
          <cell r="S868">
            <v>0</v>
          </cell>
          <cell r="T868">
            <v>0</v>
          </cell>
          <cell r="U868">
            <v>35</v>
          </cell>
          <cell r="V868">
            <v>0</v>
          </cell>
          <cell r="W868">
            <v>0</v>
          </cell>
          <cell r="AA868">
            <v>0</v>
          </cell>
          <cell r="AB868">
            <v>0</v>
          </cell>
          <cell r="AC868">
            <v>0</v>
          </cell>
          <cell r="AD868">
            <v>35</v>
          </cell>
          <cell r="AE868">
            <v>430230</v>
          </cell>
          <cell r="AF868">
            <v>0</v>
          </cell>
          <cell r="AI868">
            <v>2373</v>
          </cell>
          <cell r="AK868">
            <v>0</v>
          </cell>
          <cell r="AM868">
            <v>485</v>
          </cell>
          <cell r="AN868">
            <v>1</v>
          </cell>
          <cell r="AO868">
            <v>393216</v>
          </cell>
          <cell r="AQ868">
            <v>0</v>
          </cell>
          <cell r="AR868">
            <v>0</v>
          </cell>
          <cell r="AS868" t="str">
            <v>Ы</v>
          </cell>
          <cell r="AT868" t="str">
            <v>Ы</v>
          </cell>
          <cell r="AU868">
            <v>0</v>
          </cell>
          <cell r="AV868">
            <v>0</v>
          </cell>
          <cell r="AW868">
            <v>23</v>
          </cell>
          <cell r="AX868">
            <v>1</v>
          </cell>
          <cell r="AY868">
            <v>0</v>
          </cell>
          <cell r="AZ868">
            <v>0</v>
          </cell>
          <cell r="BA868">
            <v>0</v>
          </cell>
          <cell r="BB868">
            <v>0</v>
          </cell>
          <cell r="BC868">
            <v>38916</v>
          </cell>
        </row>
        <row r="869">
          <cell r="A869">
            <v>2006</v>
          </cell>
          <cell r="B869">
            <v>6</v>
          </cell>
          <cell r="C869">
            <v>342</v>
          </cell>
          <cell r="D869">
            <v>17</v>
          </cell>
          <cell r="E869">
            <v>792030</v>
          </cell>
          <cell r="F869">
            <v>0</v>
          </cell>
          <cell r="G869" t="str">
            <v>Затраты по ШПЗ (неосновные)</v>
          </cell>
          <cell r="H869">
            <v>2030</v>
          </cell>
          <cell r="I869">
            <v>7920</v>
          </cell>
          <cell r="J869">
            <v>2.7</v>
          </cell>
          <cell r="K869">
            <v>1</v>
          </cell>
          <cell r="L869">
            <v>0</v>
          </cell>
          <cell r="M869">
            <v>0</v>
          </cell>
          <cell r="N869">
            <v>0</v>
          </cell>
          <cell r="R869">
            <v>0</v>
          </cell>
          <cell r="S869">
            <v>0</v>
          </cell>
          <cell r="T869">
            <v>0</v>
          </cell>
          <cell r="U869">
            <v>35</v>
          </cell>
          <cell r="V869">
            <v>0</v>
          </cell>
          <cell r="W869">
            <v>0</v>
          </cell>
          <cell r="AA869">
            <v>0</v>
          </cell>
          <cell r="AB869">
            <v>0</v>
          </cell>
          <cell r="AC869">
            <v>0</v>
          </cell>
          <cell r="AD869">
            <v>35</v>
          </cell>
          <cell r="AE869">
            <v>430240</v>
          </cell>
          <cell r="AF869">
            <v>0</v>
          </cell>
          <cell r="AI869">
            <v>2373</v>
          </cell>
          <cell r="AK869">
            <v>0</v>
          </cell>
          <cell r="AM869">
            <v>486</v>
          </cell>
          <cell r="AN869">
            <v>1</v>
          </cell>
          <cell r="AO869">
            <v>393216</v>
          </cell>
          <cell r="AQ869">
            <v>0</v>
          </cell>
          <cell r="AR869">
            <v>0</v>
          </cell>
          <cell r="AS869" t="str">
            <v>Ы</v>
          </cell>
          <cell r="AT869" t="str">
            <v>Ы</v>
          </cell>
          <cell r="AU869">
            <v>0</v>
          </cell>
          <cell r="AV869">
            <v>0</v>
          </cell>
          <cell r="AW869">
            <v>23</v>
          </cell>
          <cell r="AX869">
            <v>1</v>
          </cell>
          <cell r="AY869">
            <v>0</v>
          </cell>
          <cell r="AZ869">
            <v>0</v>
          </cell>
          <cell r="BA869">
            <v>0</v>
          </cell>
          <cell r="BB869">
            <v>0</v>
          </cell>
          <cell r="BC869">
            <v>38916</v>
          </cell>
        </row>
        <row r="870">
          <cell r="A870">
            <v>2006</v>
          </cell>
          <cell r="B870">
            <v>6</v>
          </cell>
          <cell r="C870">
            <v>343</v>
          </cell>
          <cell r="D870">
            <v>17</v>
          </cell>
          <cell r="E870">
            <v>792030</v>
          </cell>
          <cell r="F870">
            <v>0</v>
          </cell>
          <cell r="G870" t="str">
            <v>Затраты по ШПЗ (неосновные)</v>
          </cell>
          <cell r="H870">
            <v>2030</v>
          </cell>
          <cell r="I870">
            <v>7920</v>
          </cell>
          <cell r="J870">
            <v>95.35</v>
          </cell>
          <cell r="K870">
            <v>1</v>
          </cell>
          <cell r="L870">
            <v>0</v>
          </cell>
          <cell r="M870">
            <v>0</v>
          </cell>
          <cell r="N870">
            <v>0</v>
          </cell>
          <cell r="R870">
            <v>0</v>
          </cell>
          <cell r="S870">
            <v>0</v>
          </cell>
          <cell r="T870">
            <v>0</v>
          </cell>
          <cell r="U870">
            <v>35</v>
          </cell>
          <cell r="V870">
            <v>0</v>
          </cell>
          <cell r="W870">
            <v>0</v>
          </cell>
          <cell r="AA870">
            <v>0</v>
          </cell>
          <cell r="AB870">
            <v>0</v>
          </cell>
          <cell r="AC870">
            <v>0</v>
          </cell>
          <cell r="AD870">
            <v>35</v>
          </cell>
          <cell r="AE870">
            <v>450000</v>
          </cell>
          <cell r="AF870">
            <v>0</v>
          </cell>
          <cell r="AI870">
            <v>2373</v>
          </cell>
          <cell r="AK870">
            <v>0</v>
          </cell>
          <cell r="AM870">
            <v>487</v>
          </cell>
          <cell r="AN870">
            <v>1</v>
          </cell>
          <cell r="AO870">
            <v>393216</v>
          </cell>
          <cell r="AQ870">
            <v>0</v>
          </cell>
          <cell r="AR870">
            <v>0</v>
          </cell>
          <cell r="AS870" t="str">
            <v>Ы</v>
          </cell>
          <cell r="AT870" t="str">
            <v>Ы</v>
          </cell>
          <cell r="AU870">
            <v>0</v>
          </cell>
          <cell r="AV870">
            <v>0</v>
          </cell>
          <cell r="AW870">
            <v>23</v>
          </cell>
          <cell r="AX870">
            <v>1</v>
          </cell>
          <cell r="AY870">
            <v>0</v>
          </cell>
          <cell r="AZ870">
            <v>0</v>
          </cell>
          <cell r="BA870">
            <v>0</v>
          </cell>
          <cell r="BB870">
            <v>0</v>
          </cell>
          <cell r="BC870">
            <v>38916</v>
          </cell>
        </row>
        <row r="871">
          <cell r="A871">
            <v>2006</v>
          </cell>
          <cell r="B871">
            <v>6</v>
          </cell>
          <cell r="C871">
            <v>344</v>
          </cell>
          <cell r="D871">
            <v>17</v>
          </cell>
          <cell r="E871">
            <v>792030</v>
          </cell>
          <cell r="F871">
            <v>0</v>
          </cell>
          <cell r="G871" t="str">
            <v>Затраты по ШПЗ (неосновные)</v>
          </cell>
          <cell r="H871">
            <v>2030</v>
          </cell>
          <cell r="I871">
            <v>7920</v>
          </cell>
          <cell r="J871">
            <v>9.89</v>
          </cell>
          <cell r="K871">
            <v>1</v>
          </cell>
          <cell r="L871">
            <v>0</v>
          </cell>
          <cell r="M871">
            <v>0</v>
          </cell>
          <cell r="N871">
            <v>0</v>
          </cell>
          <cell r="R871">
            <v>0</v>
          </cell>
          <cell r="S871">
            <v>0</v>
          </cell>
          <cell r="T871">
            <v>0</v>
          </cell>
          <cell r="U871">
            <v>35</v>
          </cell>
          <cell r="V871">
            <v>0</v>
          </cell>
          <cell r="W871">
            <v>0</v>
          </cell>
          <cell r="AA871">
            <v>0</v>
          </cell>
          <cell r="AB871">
            <v>0</v>
          </cell>
          <cell r="AC871">
            <v>0</v>
          </cell>
          <cell r="AD871">
            <v>35</v>
          </cell>
          <cell r="AE871">
            <v>460000</v>
          </cell>
          <cell r="AF871">
            <v>0</v>
          </cell>
          <cell r="AI871">
            <v>2373</v>
          </cell>
          <cell r="AK871">
            <v>0</v>
          </cell>
          <cell r="AM871">
            <v>488</v>
          </cell>
          <cell r="AN871">
            <v>1</v>
          </cell>
          <cell r="AO871">
            <v>393216</v>
          </cell>
          <cell r="AQ871">
            <v>0</v>
          </cell>
          <cell r="AR871">
            <v>0</v>
          </cell>
          <cell r="AS871" t="str">
            <v>Ы</v>
          </cell>
          <cell r="AT871" t="str">
            <v>Ы</v>
          </cell>
          <cell r="AU871">
            <v>0</v>
          </cell>
          <cell r="AV871">
            <v>0</v>
          </cell>
          <cell r="AW871">
            <v>23</v>
          </cell>
          <cell r="AX871">
            <v>1</v>
          </cell>
          <cell r="AY871">
            <v>0</v>
          </cell>
          <cell r="AZ871">
            <v>0</v>
          </cell>
          <cell r="BA871">
            <v>0</v>
          </cell>
          <cell r="BB871">
            <v>0</v>
          </cell>
          <cell r="BC871">
            <v>38916</v>
          </cell>
        </row>
        <row r="872">
          <cell r="A872">
            <v>2006</v>
          </cell>
          <cell r="B872">
            <v>6</v>
          </cell>
          <cell r="C872">
            <v>345</v>
          </cell>
          <cell r="D872">
            <v>17</v>
          </cell>
          <cell r="E872">
            <v>792030</v>
          </cell>
          <cell r="F872">
            <v>0</v>
          </cell>
          <cell r="G872" t="str">
            <v>Затраты по ШПЗ (неосновные)</v>
          </cell>
          <cell r="H872">
            <v>2030</v>
          </cell>
          <cell r="I872">
            <v>7920</v>
          </cell>
          <cell r="J872">
            <v>3.27</v>
          </cell>
          <cell r="K872">
            <v>1</v>
          </cell>
          <cell r="L872">
            <v>0</v>
          </cell>
          <cell r="M872">
            <v>0</v>
          </cell>
          <cell r="N872">
            <v>0</v>
          </cell>
          <cell r="R872">
            <v>0</v>
          </cell>
          <cell r="S872">
            <v>0</v>
          </cell>
          <cell r="T872">
            <v>0</v>
          </cell>
          <cell r="U872">
            <v>35</v>
          </cell>
          <cell r="V872">
            <v>0</v>
          </cell>
          <cell r="W872">
            <v>0</v>
          </cell>
          <cell r="AA872">
            <v>0</v>
          </cell>
          <cell r="AB872">
            <v>0</v>
          </cell>
          <cell r="AC872">
            <v>0</v>
          </cell>
          <cell r="AD872">
            <v>35</v>
          </cell>
          <cell r="AE872">
            <v>465000</v>
          </cell>
          <cell r="AF872">
            <v>0</v>
          </cell>
          <cell r="AI872">
            <v>2373</v>
          </cell>
          <cell r="AK872">
            <v>0</v>
          </cell>
          <cell r="AM872">
            <v>489</v>
          </cell>
          <cell r="AN872">
            <v>1</v>
          </cell>
          <cell r="AO872">
            <v>393216</v>
          </cell>
          <cell r="AQ872">
            <v>0</v>
          </cell>
          <cell r="AR872">
            <v>0</v>
          </cell>
          <cell r="AS872" t="str">
            <v>Ы</v>
          </cell>
          <cell r="AT872" t="str">
            <v>Ы</v>
          </cell>
          <cell r="AU872">
            <v>0</v>
          </cell>
          <cell r="AV872">
            <v>0</v>
          </cell>
          <cell r="AW872">
            <v>23</v>
          </cell>
          <cell r="AX872">
            <v>1</v>
          </cell>
          <cell r="AY872">
            <v>0</v>
          </cell>
          <cell r="AZ872">
            <v>0</v>
          </cell>
          <cell r="BA872">
            <v>0</v>
          </cell>
          <cell r="BB872">
            <v>0</v>
          </cell>
          <cell r="BC872">
            <v>38916</v>
          </cell>
        </row>
        <row r="873">
          <cell r="A873">
            <v>2006</v>
          </cell>
          <cell r="B873">
            <v>6</v>
          </cell>
          <cell r="C873">
            <v>346</v>
          </cell>
          <cell r="D873">
            <v>17</v>
          </cell>
          <cell r="E873">
            <v>792030</v>
          </cell>
          <cell r="F873">
            <v>0</v>
          </cell>
          <cell r="G873" t="str">
            <v>Затраты по ШПЗ (неосновные)</v>
          </cell>
          <cell r="H873">
            <v>2030</v>
          </cell>
          <cell r="I873">
            <v>7920</v>
          </cell>
          <cell r="J873">
            <v>148.5</v>
          </cell>
          <cell r="K873">
            <v>1</v>
          </cell>
          <cell r="L873">
            <v>0</v>
          </cell>
          <cell r="M873">
            <v>0</v>
          </cell>
          <cell r="N873">
            <v>0</v>
          </cell>
          <cell r="R873">
            <v>0</v>
          </cell>
          <cell r="S873">
            <v>0</v>
          </cell>
          <cell r="T873">
            <v>0</v>
          </cell>
          <cell r="U873">
            <v>35</v>
          </cell>
          <cell r="V873">
            <v>0</v>
          </cell>
          <cell r="W873">
            <v>0</v>
          </cell>
          <cell r="AA873">
            <v>0</v>
          </cell>
          <cell r="AB873">
            <v>0</v>
          </cell>
          <cell r="AC873">
            <v>0</v>
          </cell>
          <cell r="AD873">
            <v>35</v>
          </cell>
          <cell r="AE873">
            <v>501102</v>
          </cell>
          <cell r="AF873">
            <v>0</v>
          </cell>
          <cell r="AI873">
            <v>2373</v>
          </cell>
          <cell r="AK873">
            <v>0</v>
          </cell>
          <cell r="AM873">
            <v>490</v>
          </cell>
          <cell r="AN873">
            <v>1</v>
          </cell>
          <cell r="AO873">
            <v>393216</v>
          </cell>
          <cell r="AQ873">
            <v>0</v>
          </cell>
          <cell r="AR873">
            <v>0</v>
          </cell>
          <cell r="AS873" t="str">
            <v>Ы</v>
          </cell>
          <cell r="AT873" t="str">
            <v>Ы</v>
          </cell>
          <cell r="AU873">
            <v>0</v>
          </cell>
          <cell r="AV873">
            <v>0</v>
          </cell>
          <cell r="AW873">
            <v>23</v>
          </cell>
          <cell r="AX873">
            <v>1</v>
          </cell>
          <cell r="AY873">
            <v>0</v>
          </cell>
          <cell r="AZ873">
            <v>0</v>
          </cell>
          <cell r="BA873">
            <v>0</v>
          </cell>
          <cell r="BB873">
            <v>0</v>
          </cell>
          <cell r="BC873">
            <v>38916</v>
          </cell>
        </row>
        <row r="874">
          <cell r="A874">
            <v>2006</v>
          </cell>
          <cell r="B874">
            <v>6</v>
          </cell>
          <cell r="C874">
            <v>347</v>
          </cell>
          <cell r="D874">
            <v>17</v>
          </cell>
          <cell r="E874">
            <v>792030</v>
          </cell>
          <cell r="F874">
            <v>0</v>
          </cell>
          <cell r="G874" t="str">
            <v>Затраты по ШПЗ (неосновные)</v>
          </cell>
          <cell r="H874">
            <v>2030</v>
          </cell>
          <cell r="I874">
            <v>7920</v>
          </cell>
          <cell r="J874">
            <v>89.21</v>
          </cell>
          <cell r="K874">
            <v>1</v>
          </cell>
          <cell r="L874">
            <v>0</v>
          </cell>
          <cell r="M874">
            <v>0</v>
          </cell>
          <cell r="N874">
            <v>0</v>
          </cell>
          <cell r="R874">
            <v>0</v>
          </cell>
          <cell r="S874">
            <v>0</v>
          </cell>
          <cell r="T874">
            <v>0</v>
          </cell>
          <cell r="U874">
            <v>35</v>
          </cell>
          <cell r="V874">
            <v>0</v>
          </cell>
          <cell r="W874">
            <v>0</v>
          </cell>
          <cell r="AA874">
            <v>0</v>
          </cell>
          <cell r="AB874">
            <v>0</v>
          </cell>
          <cell r="AC874">
            <v>0</v>
          </cell>
          <cell r="AD874">
            <v>35</v>
          </cell>
          <cell r="AE874">
            <v>501103</v>
          </cell>
          <cell r="AF874">
            <v>0</v>
          </cell>
          <cell r="AI874">
            <v>2373</v>
          </cell>
          <cell r="AK874">
            <v>0</v>
          </cell>
          <cell r="AM874">
            <v>491</v>
          </cell>
          <cell r="AN874">
            <v>1</v>
          </cell>
          <cell r="AO874">
            <v>393216</v>
          </cell>
          <cell r="AQ874">
            <v>0</v>
          </cell>
          <cell r="AR874">
            <v>0</v>
          </cell>
          <cell r="AS874" t="str">
            <v>Ы</v>
          </cell>
          <cell r="AT874" t="str">
            <v>Ы</v>
          </cell>
          <cell r="AU874">
            <v>0</v>
          </cell>
          <cell r="AV874">
            <v>0</v>
          </cell>
          <cell r="AW874">
            <v>23</v>
          </cell>
          <cell r="AX874">
            <v>1</v>
          </cell>
          <cell r="AY874">
            <v>0</v>
          </cell>
          <cell r="AZ874">
            <v>0</v>
          </cell>
          <cell r="BA874">
            <v>0</v>
          </cell>
          <cell r="BB874">
            <v>0</v>
          </cell>
          <cell r="BC874">
            <v>38916</v>
          </cell>
        </row>
        <row r="875">
          <cell r="A875">
            <v>2006</v>
          </cell>
          <cell r="B875">
            <v>6</v>
          </cell>
          <cell r="C875">
            <v>348</v>
          </cell>
          <cell r="D875">
            <v>17</v>
          </cell>
          <cell r="E875">
            <v>792030</v>
          </cell>
          <cell r="F875">
            <v>0</v>
          </cell>
          <cell r="G875" t="str">
            <v>Затраты по ШПЗ (неосновные)</v>
          </cell>
          <cell r="H875">
            <v>2030</v>
          </cell>
          <cell r="I875">
            <v>7920</v>
          </cell>
          <cell r="J875">
            <v>170.45</v>
          </cell>
          <cell r="K875">
            <v>1</v>
          </cell>
          <cell r="L875">
            <v>0</v>
          </cell>
          <cell r="M875">
            <v>0</v>
          </cell>
          <cell r="N875">
            <v>0</v>
          </cell>
          <cell r="R875">
            <v>0</v>
          </cell>
          <cell r="S875">
            <v>0</v>
          </cell>
          <cell r="T875">
            <v>0</v>
          </cell>
          <cell r="U875">
            <v>35</v>
          </cell>
          <cell r="V875">
            <v>0</v>
          </cell>
          <cell r="W875">
            <v>0</v>
          </cell>
          <cell r="AA875">
            <v>0</v>
          </cell>
          <cell r="AB875">
            <v>0</v>
          </cell>
          <cell r="AC875">
            <v>0</v>
          </cell>
          <cell r="AD875">
            <v>35</v>
          </cell>
          <cell r="AE875">
            <v>501105</v>
          </cell>
          <cell r="AF875">
            <v>0</v>
          </cell>
          <cell r="AI875">
            <v>2373</v>
          </cell>
          <cell r="AK875">
            <v>0</v>
          </cell>
          <cell r="AM875">
            <v>492</v>
          </cell>
          <cell r="AN875">
            <v>1</v>
          </cell>
          <cell r="AO875">
            <v>393216</v>
          </cell>
          <cell r="AQ875">
            <v>0</v>
          </cell>
          <cell r="AR875">
            <v>0</v>
          </cell>
          <cell r="AS875" t="str">
            <v>Ы</v>
          </cell>
          <cell r="AT875" t="str">
            <v>Ы</v>
          </cell>
          <cell r="AU875">
            <v>0</v>
          </cell>
          <cell r="AV875">
            <v>0</v>
          </cell>
          <cell r="AW875">
            <v>23</v>
          </cell>
          <cell r="AX875">
            <v>1</v>
          </cell>
          <cell r="AY875">
            <v>0</v>
          </cell>
          <cell r="AZ875">
            <v>0</v>
          </cell>
          <cell r="BA875">
            <v>0</v>
          </cell>
          <cell r="BB875">
            <v>0</v>
          </cell>
          <cell r="BC875">
            <v>38916</v>
          </cell>
        </row>
        <row r="876">
          <cell r="A876">
            <v>2006</v>
          </cell>
          <cell r="B876">
            <v>6</v>
          </cell>
          <cell r="C876">
            <v>349</v>
          </cell>
          <cell r="D876">
            <v>17</v>
          </cell>
          <cell r="E876">
            <v>792030</v>
          </cell>
          <cell r="F876">
            <v>0</v>
          </cell>
          <cell r="G876" t="str">
            <v>Затраты по ШПЗ (неосновные)</v>
          </cell>
          <cell r="H876">
            <v>2030</v>
          </cell>
          <cell r="I876">
            <v>7920</v>
          </cell>
          <cell r="J876">
            <v>22.39</v>
          </cell>
          <cell r="K876">
            <v>1</v>
          </cell>
          <cell r="L876">
            <v>0</v>
          </cell>
          <cell r="M876">
            <v>0</v>
          </cell>
          <cell r="N876">
            <v>0</v>
          </cell>
          <cell r="R876">
            <v>0</v>
          </cell>
          <cell r="S876">
            <v>0</v>
          </cell>
          <cell r="T876">
            <v>0</v>
          </cell>
          <cell r="U876">
            <v>35</v>
          </cell>
          <cell r="V876">
            <v>0</v>
          </cell>
          <cell r="W876">
            <v>0</v>
          </cell>
          <cell r="AA876">
            <v>0</v>
          </cell>
          <cell r="AB876">
            <v>0</v>
          </cell>
          <cell r="AC876">
            <v>0</v>
          </cell>
          <cell r="AD876">
            <v>35</v>
          </cell>
          <cell r="AE876">
            <v>501106</v>
          </cell>
          <cell r="AF876">
            <v>0</v>
          </cell>
          <cell r="AI876">
            <v>2373</v>
          </cell>
          <cell r="AK876">
            <v>0</v>
          </cell>
          <cell r="AM876">
            <v>493</v>
          </cell>
          <cell r="AN876">
            <v>1</v>
          </cell>
          <cell r="AO876">
            <v>393216</v>
          </cell>
          <cell r="AQ876">
            <v>0</v>
          </cell>
          <cell r="AR876">
            <v>0</v>
          </cell>
          <cell r="AS876" t="str">
            <v>Ы</v>
          </cell>
          <cell r="AT876" t="str">
            <v>Ы</v>
          </cell>
          <cell r="AU876">
            <v>0</v>
          </cell>
          <cell r="AV876">
            <v>0</v>
          </cell>
          <cell r="AW876">
            <v>23</v>
          </cell>
          <cell r="AX876">
            <v>1</v>
          </cell>
          <cell r="AY876">
            <v>0</v>
          </cell>
          <cell r="AZ876">
            <v>0</v>
          </cell>
          <cell r="BA876">
            <v>0</v>
          </cell>
          <cell r="BB876">
            <v>0</v>
          </cell>
          <cell r="BC876">
            <v>38916</v>
          </cell>
        </row>
        <row r="877">
          <cell r="A877">
            <v>2006</v>
          </cell>
          <cell r="B877">
            <v>6</v>
          </cell>
          <cell r="C877">
            <v>350</v>
          </cell>
          <cell r="D877">
            <v>17</v>
          </cell>
          <cell r="E877">
            <v>792030</v>
          </cell>
          <cell r="F877">
            <v>0</v>
          </cell>
          <cell r="G877" t="str">
            <v>Затраты по ШПЗ (неосновные)</v>
          </cell>
          <cell r="H877">
            <v>2030</v>
          </cell>
          <cell r="I877">
            <v>7920</v>
          </cell>
          <cell r="J877">
            <v>641.29999999999995</v>
          </cell>
          <cell r="K877">
            <v>1</v>
          </cell>
          <cell r="L877">
            <v>0</v>
          </cell>
          <cell r="M877">
            <v>0</v>
          </cell>
          <cell r="N877">
            <v>0</v>
          </cell>
          <cell r="R877">
            <v>0</v>
          </cell>
          <cell r="S877">
            <v>0</v>
          </cell>
          <cell r="T877">
            <v>0</v>
          </cell>
          <cell r="U877">
            <v>35</v>
          </cell>
          <cell r="V877">
            <v>0</v>
          </cell>
          <cell r="W877">
            <v>0</v>
          </cell>
          <cell r="AA877">
            <v>0</v>
          </cell>
          <cell r="AB877">
            <v>0</v>
          </cell>
          <cell r="AC877">
            <v>0</v>
          </cell>
          <cell r="AD877">
            <v>35</v>
          </cell>
          <cell r="AE877">
            <v>501109</v>
          </cell>
          <cell r="AF877">
            <v>0</v>
          </cell>
          <cell r="AI877">
            <v>2373</v>
          </cell>
          <cell r="AK877">
            <v>0</v>
          </cell>
          <cell r="AM877">
            <v>494</v>
          </cell>
          <cell r="AN877">
            <v>1</v>
          </cell>
          <cell r="AO877">
            <v>393216</v>
          </cell>
          <cell r="AQ877">
            <v>0</v>
          </cell>
          <cell r="AR877">
            <v>0</v>
          </cell>
          <cell r="AS877" t="str">
            <v>Ы</v>
          </cell>
          <cell r="AT877" t="str">
            <v>Ы</v>
          </cell>
          <cell r="AU877">
            <v>0</v>
          </cell>
          <cell r="AV877">
            <v>0</v>
          </cell>
          <cell r="AW877">
            <v>23</v>
          </cell>
          <cell r="AX877">
            <v>1</v>
          </cell>
          <cell r="AY877">
            <v>0</v>
          </cell>
          <cell r="AZ877">
            <v>0</v>
          </cell>
          <cell r="BA877">
            <v>0</v>
          </cell>
          <cell r="BB877">
            <v>0</v>
          </cell>
          <cell r="BC877">
            <v>38916</v>
          </cell>
        </row>
        <row r="878">
          <cell r="A878">
            <v>2006</v>
          </cell>
          <cell r="B878">
            <v>6</v>
          </cell>
          <cell r="C878">
            <v>351</v>
          </cell>
          <cell r="D878">
            <v>17</v>
          </cell>
          <cell r="E878">
            <v>792030</v>
          </cell>
          <cell r="F878">
            <v>0</v>
          </cell>
          <cell r="G878" t="str">
            <v>Затраты по ШПЗ (неосновные)</v>
          </cell>
          <cell r="H878">
            <v>2030</v>
          </cell>
          <cell r="I878">
            <v>7920</v>
          </cell>
          <cell r="J878">
            <v>92.74</v>
          </cell>
          <cell r="K878">
            <v>1</v>
          </cell>
          <cell r="L878">
            <v>0</v>
          </cell>
          <cell r="M878">
            <v>0</v>
          </cell>
          <cell r="N878">
            <v>0</v>
          </cell>
          <cell r="R878">
            <v>0</v>
          </cell>
          <cell r="S878">
            <v>0</v>
          </cell>
          <cell r="T878">
            <v>0</v>
          </cell>
          <cell r="U878">
            <v>35</v>
          </cell>
          <cell r="V878">
            <v>0</v>
          </cell>
          <cell r="W878">
            <v>0</v>
          </cell>
          <cell r="AA878">
            <v>0</v>
          </cell>
          <cell r="AB878">
            <v>0</v>
          </cell>
          <cell r="AC878">
            <v>0</v>
          </cell>
          <cell r="AD878">
            <v>35</v>
          </cell>
          <cell r="AE878">
            <v>503000</v>
          </cell>
          <cell r="AF878">
            <v>0</v>
          </cell>
          <cell r="AI878">
            <v>2373</v>
          </cell>
          <cell r="AK878">
            <v>0</v>
          </cell>
          <cell r="AM878">
            <v>495</v>
          </cell>
          <cell r="AN878">
            <v>1</v>
          </cell>
          <cell r="AO878">
            <v>393216</v>
          </cell>
          <cell r="AQ878">
            <v>0</v>
          </cell>
          <cell r="AR878">
            <v>0</v>
          </cell>
          <cell r="AS878" t="str">
            <v>Ы</v>
          </cell>
          <cell r="AT878" t="str">
            <v>Ы</v>
          </cell>
          <cell r="AU878">
            <v>0</v>
          </cell>
          <cell r="AV878">
            <v>0</v>
          </cell>
          <cell r="AW878">
            <v>23</v>
          </cell>
          <cell r="AX878">
            <v>1</v>
          </cell>
          <cell r="AY878">
            <v>0</v>
          </cell>
          <cell r="AZ878">
            <v>0</v>
          </cell>
          <cell r="BA878">
            <v>0</v>
          </cell>
          <cell r="BB878">
            <v>0</v>
          </cell>
          <cell r="BC878">
            <v>38916</v>
          </cell>
        </row>
        <row r="879">
          <cell r="A879">
            <v>2006</v>
          </cell>
          <cell r="B879">
            <v>6</v>
          </cell>
          <cell r="C879">
            <v>352</v>
          </cell>
          <cell r="D879">
            <v>17</v>
          </cell>
          <cell r="E879">
            <v>792030</v>
          </cell>
          <cell r="F879">
            <v>0</v>
          </cell>
          <cell r="G879" t="str">
            <v>Затраты по ШПЗ (неосновные)</v>
          </cell>
          <cell r="H879">
            <v>2030</v>
          </cell>
          <cell r="I879">
            <v>7920</v>
          </cell>
          <cell r="J879">
            <v>1.82</v>
          </cell>
          <cell r="K879">
            <v>1</v>
          </cell>
          <cell r="L879">
            <v>0</v>
          </cell>
          <cell r="M879">
            <v>0</v>
          </cell>
          <cell r="N879">
            <v>0</v>
          </cell>
          <cell r="R879">
            <v>0</v>
          </cell>
          <cell r="S879">
            <v>0</v>
          </cell>
          <cell r="T879">
            <v>0</v>
          </cell>
          <cell r="U879">
            <v>35</v>
          </cell>
          <cell r="V879">
            <v>0</v>
          </cell>
          <cell r="W879">
            <v>0</v>
          </cell>
          <cell r="AA879">
            <v>0</v>
          </cell>
          <cell r="AB879">
            <v>0</v>
          </cell>
          <cell r="AC879">
            <v>0</v>
          </cell>
          <cell r="AD879">
            <v>35</v>
          </cell>
          <cell r="AE879">
            <v>504100</v>
          </cell>
          <cell r="AF879">
            <v>0</v>
          </cell>
          <cell r="AI879">
            <v>2373</v>
          </cell>
          <cell r="AK879">
            <v>0</v>
          </cell>
          <cell r="AM879">
            <v>496</v>
          </cell>
          <cell r="AN879">
            <v>1</v>
          </cell>
          <cell r="AO879">
            <v>393216</v>
          </cell>
          <cell r="AQ879">
            <v>0</v>
          </cell>
          <cell r="AR879">
            <v>0</v>
          </cell>
          <cell r="AS879" t="str">
            <v>Ы</v>
          </cell>
          <cell r="AT879" t="str">
            <v>Ы</v>
          </cell>
          <cell r="AU879">
            <v>0</v>
          </cell>
          <cell r="AV879">
            <v>0</v>
          </cell>
          <cell r="AW879">
            <v>23</v>
          </cell>
          <cell r="AX879">
            <v>1</v>
          </cell>
          <cell r="AY879">
            <v>0</v>
          </cell>
          <cell r="AZ879">
            <v>0</v>
          </cell>
          <cell r="BA879">
            <v>0</v>
          </cell>
          <cell r="BB879">
            <v>0</v>
          </cell>
          <cell r="BC879">
            <v>38916</v>
          </cell>
        </row>
        <row r="880">
          <cell r="A880">
            <v>2006</v>
          </cell>
          <cell r="B880">
            <v>6</v>
          </cell>
          <cell r="C880">
            <v>353</v>
          </cell>
          <cell r="D880">
            <v>17</v>
          </cell>
          <cell r="E880">
            <v>792030</v>
          </cell>
          <cell r="F880">
            <v>0</v>
          </cell>
          <cell r="G880" t="str">
            <v>Затраты по ШПЗ (неосновные)</v>
          </cell>
          <cell r="H880">
            <v>2030</v>
          </cell>
          <cell r="I880">
            <v>7920</v>
          </cell>
          <cell r="J880">
            <v>10.52</v>
          </cell>
          <cell r="K880">
            <v>1</v>
          </cell>
          <cell r="L880">
            <v>0</v>
          </cell>
          <cell r="M880">
            <v>0</v>
          </cell>
          <cell r="N880">
            <v>0</v>
          </cell>
          <cell r="R880">
            <v>0</v>
          </cell>
          <cell r="S880">
            <v>0</v>
          </cell>
          <cell r="T880">
            <v>0</v>
          </cell>
          <cell r="U880">
            <v>35</v>
          </cell>
          <cell r="V880">
            <v>0</v>
          </cell>
          <cell r="W880">
            <v>0</v>
          </cell>
          <cell r="AA880">
            <v>0</v>
          </cell>
          <cell r="AB880">
            <v>0</v>
          </cell>
          <cell r="AC880">
            <v>0</v>
          </cell>
          <cell r="AD880">
            <v>35</v>
          </cell>
          <cell r="AE880">
            <v>504200</v>
          </cell>
          <cell r="AF880">
            <v>0</v>
          </cell>
          <cell r="AI880">
            <v>2373</v>
          </cell>
          <cell r="AK880">
            <v>0</v>
          </cell>
          <cell r="AM880">
            <v>497</v>
          </cell>
          <cell r="AN880">
            <v>1</v>
          </cell>
          <cell r="AO880">
            <v>393216</v>
          </cell>
          <cell r="AQ880">
            <v>0</v>
          </cell>
          <cell r="AR880">
            <v>0</v>
          </cell>
          <cell r="AS880" t="str">
            <v>Ы</v>
          </cell>
          <cell r="AT880" t="str">
            <v>Ы</v>
          </cell>
          <cell r="AU880">
            <v>0</v>
          </cell>
          <cell r="AV880">
            <v>0</v>
          </cell>
          <cell r="AW880">
            <v>23</v>
          </cell>
          <cell r="AX880">
            <v>1</v>
          </cell>
          <cell r="AY880">
            <v>0</v>
          </cell>
          <cell r="AZ880">
            <v>0</v>
          </cell>
          <cell r="BA880">
            <v>0</v>
          </cell>
          <cell r="BB880">
            <v>0</v>
          </cell>
          <cell r="BC880">
            <v>38916</v>
          </cell>
        </row>
        <row r="881">
          <cell r="A881">
            <v>2006</v>
          </cell>
          <cell r="B881">
            <v>6</v>
          </cell>
          <cell r="C881">
            <v>354</v>
          </cell>
          <cell r="D881">
            <v>17</v>
          </cell>
          <cell r="E881">
            <v>792030</v>
          </cell>
          <cell r="F881">
            <v>0</v>
          </cell>
          <cell r="G881" t="str">
            <v>Затраты по ШПЗ (неосновные)</v>
          </cell>
          <cell r="H881">
            <v>2030</v>
          </cell>
          <cell r="I881">
            <v>7920</v>
          </cell>
          <cell r="J881">
            <v>4.0999999999999996</v>
          </cell>
          <cell r="K881">
            <v>1</v>
          </cell>
          <cell r="L881">
            <v>0</v>
          </cell>
          <cell r="M881">
            <v>0</v>
          </cell>
          <cell r="N881">
            <v>0</v>
          </cell>
          <cell r="R881">
            <v>0</v>
          </cell>
          <cell r="S881">
            <v>0</v>
          </cell>
          <cell r="T881">
            <v>0</v>
          </cell>
          <cell r="U881">
            <v>35</v>
          </cell>
          <cell r="V881">
            <v>0</v>
          </cell>
          <cell r="W881">
            <v>0</v>
          </cell>
          <cell r="AA881">
            <v>0</v>
          </cell>
          <cell r="AB881">
            <v>0</v>
          </cell>
          <cell r="AC881">
            <v>0</v>
          </cell>
          <cell r="AD881">
            <v>35</v>
          </cell>
          <cell r="AE881">
            <v>504400</v>
          </cell>
          <cell r="AF881">
            <v>0</v>
          </cell>
          <cell r="AI881">
            <v>2373</v>
          </cell>
          <cell r="AK881">
            <v>0</v>
          </cell>
          <cell r="AM881">
            <v>498</v>
          </cell>
          <cell r="AN881">
            <v>1</v>
          </cell>
          <cell r="AO881">
            <v>393216</v>
          </cell>
          <cell r="AQ881">
            <v>0</v>
          </cell>
          <cell r="AR881">
            <v>0</v>
          </cell>
          <cell r="AS881" t="str">
            <v>Ы</v>
          </cell>
          <cell r="AT881" t="str">
            <v>Ы</v>
          </cell>
          <cell r="AU881">
            <v>0</v>
          </cell>
          <cell r="AV881">
            <v>0</v>
          </cell>
          <cell r="AW881">
            <v>23</v>
          </cell>
          <cell r="AX881">
            <v>1</v>
          </cell>
          <cell r="AY881">
            <v>0</v>
          </cell>
          <cell r="AZ881">
            <v>0</v>
          </cell>
          <cell r="BA881">
            <v>0</v>
          </cell>
          <cell r="BB881">
            <v>0</v>
          </cell>
          <cell r="BC881">
            <v>38916</v>
          </cell>
        </row>
        <row r="882">
          <cell r="A882">
            <v>2006</v>
          </cell>
          <cell r="B882">
            <v>6</v>
          </cell>
          <cell r="C882">
            <v>355</v>
          </cell>
          <cell r="D882">
            <v>17</v>
          </cell>
          <cell r="E882">
            <v>792030</v>
          </cell>
          <cell r="F882">
            <v>0</v>
          </cell>
          <cell r="G882" t="str">
            <v>Затраты по ШПЗ (неосновные)</v>
          </cell>
          <cell r="H882">
            <v>2030</v>
          </cell>
          <cell r="I882">
            <v>7920</v>
          </cell>
          <cell r="J882">
            <v>92.94</v>
          </cell>
          <cell r="K882">
            <v>1</v>
          </cell>
          <cell r="L882">
            <v>0</v>
          </cell>
          <cell r="M882">
            <v>0</v>
          </cell>
          <cell r="N882">
            <v>0</v>
          </cell>
          <cell r="R882">
            <v>0</v>
          </cell>
          <cell r="S882">
            <v>0</v>
          </cell>
          <cell r="T882">
            <v>0</v>
          </cell>
          <cell r="U882">
            <v>35</v>
          </cell>
          <cell r="V882">
            <v>0</v>
          </cell>
          <cell r="W882">
            <v>0</v>
          </cell>
          <cell r="AA882">
            <v>0</v>
          </cell>
          <cell r="AB882">
            <v>0</v>
          </cell>
          <cell r="AC882">
            <v>0</v>
          </cell>
          <cell r="AD882">
            <v>35</v>
          </cell>
          <cell r="AE882">
            <v>505100</v>
          </cell>
          <cell r="AF882">
            <v>0</v>
          </cell>
          <cell r="AI882">
            <v>2373</v>
          </cell>
          <cell r="AK882">
            <v>0</v>
          </cell>
          <cell r="AM882">
            <v>499</v>
          </cell>
          <cell r="AN882">
            <v>1</v>
          </cell>
          <cell r="AO882">
            <v>393216</v>
          </cell>
          <cell r="AQ882">
            <v>0</v>
          </cell>
          <cell r="AR882">
            <v>0</v>
          </cell>
          <cell r="AS882" t="str">
            <v>Ы</v>
          </cell>
          <cell r="AT882" t="str">
            <v>Ы</v>
          </cell>
          <cell r="AU882">
            <v>0</v>
          </cell>
          <cell r="AV882">
            <v>0</v>
          </cell>
          <cell r="AW882">
            <v>23</v>
          </cell>
          <cell r="AX882">
            <v>1</v>
          </cell>
          <cell r="AY882">
            <v>0</v>
          </cell>
          <cell r="AZ882">
            <v>0</v>
          </cell>
          <cell r="BA882">
            <v>0</v>
          </cell>
          <cell r="BB882">
            <v>0</v>
          </cell>
          <cell r="BC882">
            <v>38916</v>
          </cell>
        </row>
        <row r="883">
          <cell r="A883">
            <v>2006</v>
          </cell>
          <cell r="B883">
            <v>6</v>
          </cell>
          <cell r="C883">
            <v>356</v>
          </cell>
          <cell r="D883">
            <v>17</v>
          </cell>
          <cell r="E883">
            <v>792030</v>
          </cell>
          <cell r="F883">
            <v>0</v>
          </cell>
          <cell r="G883" t="str">
            <v>Затраты по ШПЗ (неосновные)</v>
          </cell>
          <cell r="H883">
            <v>2030</v>
          </cell>
          <cell r="I883">
            <v>7920</v>
          </cell>
          <cell r="J883">
            <v>0.56000000000000005</v>
          </cell>
          <cell r="K883">
            <v>1</v>
          </cell>
          <cell r="L883">
            <v>0</v>
          </cell>
          <cell r="M883">
            <v>0</v>
          </cell>
          <cell r="N883">
            <v>0</v>
          </cell>
          <cell r="R883">
            <v>0</v>
          </cell>
          <cell r="S883">
            <v>0</v>
          </cell>
          <cell r="T883">
            <v>0</v>
          </cell>
          <cell r="U883">
            <v>35</v>
          </cell>
          <cell r="V883">
            <v>0</v>
          </cell>
          <cell r="W883">
            <v>0</v>
          </cell>
          <cell r="AA883">
            <v>0</v>
          </cell>
          <cell r="AB883">
            <v>0</v>
          </cell>
          <cell r="AC883">
            <v>0</v>
          </cell>
          <cell r="AD883">
            <v>35</v>
          </cell>
          <cell r="AE883">
            <v>505200</v>
          </cell>
          <cell r="AF883">
            <v>0</v>
          </cell>
          <cell r="AI883">
            <v>2373</v>
          </cell>
          <cell r="AK883">
            <v>0</v>
          </cell>
          <cell r="AM883">
            <v>500</v>
          </cell>
          <cell r="AN883">
            <v>1</v>
          </cell>
          <cell r="AO883">
            <v>393216</v>
          </cell>
          <cell r="AQ883">
            <v>0</v>
          </cell>
          <cell r="AR883">
            <v>0</v>
          </cell>
          <cell r="AS883" t="str">
            <v>Ы</v>
          </cell>
          <cell r="AT883" t="str">
            <v>Ы</v>
          </cell>
          <cell r="AU883">
            <v>0</v>
          </cell>
          <cell r="AV883">
            <v>0</v>
          </cell>
          <cell r="AW883">
            <v>23</v>
          </cell>
          <cell r="AX883">
            <v>1</v>
          </cell>
          <cell r="AY883">
            <v>0</v>
          </cell>
          <cell r="AZ883">
            <v>0</v>
          </cell>
          <cell r="BA883">
            <v>0</v>
          </cell>
          <cell r="BB883">
            <v>0</v>
          </cell>
          <cell r="BC883">
            <v>38916</v>
          </cell>
        </row>
        <row r="884">
          <cell r="A884">
            <v>2006</v>
          </cell>
          <cell r="B884">
            <v>6</v>
          </cell>
          <cell r="C884">
            <v>357</v>
          </cell>
          <cell r="D884">
            <v>17</v>
          </cell>
          <cell r="E884">
            <v>792030</v>
          </cell>
          <cell r="F884">
            <v>0</v>
          </cell>
          <cell r="G884" t="str">
            <v>Затраты по ШПЗ (неосновные)</v>
          </cell>
          <cell r="H884">
            <v>2030</v>
          </cell>
          <cell r="I884">
            <v>7920</v>
          </cell>
          <cell r="J884">
            <v>275.08</v>
          </cell>
          <cell r="K884">
            <v>1</v>
          </cell>
          <cell r="L884">
            <v>0</v>
          </cell>
          <cell r="M884">
            <v>0</v>
          </cell>
          <cell r="N884">
            <v>0</v>
          </cell>
          <cell r="R884">
            <v>0</v>
          </cell>
          <cell r="S884">
            <v>0</v>
          </cell>
          <cell r="T884">
            <v>0</v>
          </cell>
          <cell r="U884">
            <v>35</v>
          </cell>
          <cell r="V884">
            <v>0</v>
          </cell>
          <cell r="W884">
            <v>0</v>
          </cell>
          <cell r="AA884">
            <v>0</v>
          </cell>
          <cell r="AB884">
            <v>0</v>
          </cell>
          <cell r="AC884">
            <v>0</v>
          </cell>
          <cell r="AD884">
            <v>35</v>
          </cell>
          <cell r="AE884">
            <v>506200</v>
          </cell>
          <cell r="AF884">
            <v>0</v>
          </cell>
          <cell r="AI884">
            <v>2373</v>
          </cell>
          <cell r="AK884">
            <v>0</v>
          </cell>
          <cell r="AM884">
            <v>501</v>
          </cell>
          <cell r="AN884">
            <v>1</v>
          </cell>
          <cell r="AO884">
            <v>393216</v>
          </cell>
          <cell r="AQ884">
            <v>0</v>
          </cell>
          <cell r="AR884">
            <v>0</v>
          </cell>
          <cell r="AS884" t="str">
            <v>Ы</v>
          </cell>
          <cell r="AT884" t="str">
            <v>Ы</v>
          </cell>
          <cell r="AU884">
            <v>0</v>
          </cell>
          <cell r="AV884">
            <v>0</v>
          </cell>
          <cell r="AW884">
            <v>23</v>
          </cell>
          <cell r="AX884">
            <v>1</v>
          </cell>
          <cell r="AY884">
            <v>0</v>
          </cell>
          <cell r="AZ884">
            <v>0</v>
          </cell>
          <cell r="BA884">
            <v>0</v>
          </cell>
          <cell r="BB884">
            <v>0</v>
          </cell>
          <cell r="BC884">
            <v>38916</v>
          </cell>
        </row>
        <row r="885">
          <cell r="A885">
            <v>2006</v>
          </cell>
          <cell r="B885">
            <v>6</v>
          </cell>
          <cell r="C885">
            <v>358</v>
          </cell>
          <cell r="D885">
            <v>17</v>
          </cell>
          <cell r="E885">
            <v>792030</v>
          </cell>
          <cell r="F885">
            <v>0</v>
          </cell>
          <cell r="G885" t="str">
            <v>Затраты по ШПЗ (неосновные)</v>
          </cell>
          <cell r="H885">
            <v>2030</v>
          </cell>
          <cell r="I885">
            <v>7920</v>
          </cell>
          <cell r="J885">
            <v>0.32</v>
          </cell>
          <cell r="K885">
            <v>1</v>
          </cell>
          <cell r="L885">
            <v>0</v>
          </cell>
          <cell r="M885">
            <v>0</v>
          </cell>
          <cell r="N885">
            <v>0</v>
          </cell>
          <cell r="R885">
            <v>0</v>
          </cell>
          <cell r="S885">
            <v>0</v>
          </cell>
          <cell r="T885">
            <v>0</v>
          </cell>
          <cell r="U885">
            <v>35</v>
          </cell>
          <cell r="V885">
            <v>0</v>
          </cell>
          <cell r="W885">
            <v>0</v>
          </cell>
          <cell r="AA885">
            <v>0</v>
          </cell>
          <cell r="AB885">
            <v>0</v>
          </cell>
          <cell r="AC885">
            <v>0</v>
          </cell>
          <cell r="AD885">
            <v>35</v>
          </cell>
          <cell r="AE885">
            <v>508700</v>
          </cell>
          <cell r="AF885">
            <v>0</v>
          </cell>
          <cell r="AI885">
            <v>2373</v>
          </cell>
          <cell r="AK885">
            <v>0</v>
          </cell>
          <cell r="AM885">
            <v>502</v>
          </cell>
          <cell r="AN885">
            <v>1</v>
          </cell>
          <cell r="AO885">
            <v>393216</v>
          </cell>
          <cell r="AQ885">
            <v>0</v>
          </cell>
          <cell r="AR885">
            <v>0</v>
          </cell>
          <cell r="AS885" t="str">
            <v>Ы</v>
          </cell>
          <cell r="AT885" t="str">
            <v>Ы</v>
          </cell>
          <cell r="AU885">
            <v>0</v>
          </cell>
          <cell r="AV885">
            <v>0</v>
          </cell>
          <cell r="AW885">
            <v>23</v>
          </cell>
          <cell r="AX885">
            <v>1</v>
          </cell>
          <cell r="AY885">
            <v>0</v>
          </cell>
          <cell r="AZ885">
            <v>0</v>
          </cell>
          <cell r="BA885">
            <v>0</v>
          </cell>
          <cell r="BB885">
            <v>0</v>
          </cell>
          <cell r="BC885">
            <v>38916</v>
          </cell>
        </row>
        <row r="886">
          <cell r="A886">
            <v>2006</v>
          </cell>
          <cell r="B886">
            <v>6</v>
          </cell>
          <cell r="C886">
            <v>359</v>
          </cell>
          <cell r="D886">
            <v>17</v>
          </cell>
          <cell r="E886">
            <v>792030</v>
          </cell>
          <cell r="F886">
            <v>0</v>
          </cell>
          <cell r="G886" t="str">
            <v>Затраты по ШПЗ (неосновные)</v>
          </cell>
          <cell r="H886">
            <v>2030</v>
          </cell>
          <cell r="I886">
            <v>7920</v>
          </cell>
          <cell r="J886">
            <v>347.56</v>
          </cell>
          <cell r="K886">
            <v>1</v>
          </cell>
          <cell r="L886">
            <v>0</v>
          </cell>
          <cell r="M886">
            <v>0</v>
          </cell>
          <cell r="N886">
            <v>0</v>
          </cell>
          <cell r="R886">
            <v>0</v>
          </cell>
          <cell r="S886">
            <v>0</v>
          </cell>
          <cell r="T886">
            <v>0</v>
          </cell>
          <cell r="U886">
            <v>35</v>
          </cell>
          <cell r="V886">
            <v>0</v>
          </cell>
          <cell r="W886">
            <v>0</v>
          </cell>
          <cell r="AA886">
            <v>0</v>
          </cell>
          <cell r="AB886">
            <v>0</v>
          </cell>
          <cell r="AC886">
            <v>0</v>
          </cell>
          <cell r="AD886">
            <v>35</v>
          </cell>
          <cell r="AE886">
            <v>510100</v>
          </cell>
          <cell r="AF886">
            <v>0</v>
          </cell>
          <cell r="AI886">
            <v>2373</v>
          </cell>
          <cell r="AK886">
            <v>0</v>
          </cell>
          <cell r="AM886">
            <v>503</v>
          </cell>
          <cell r="AN886">
            <v>1</v>
          </cell>
          <cell r="AO886">
            <v>393216</v>
          </cell>
          <cell r="AQ886">
            <v>0</v>
          </cell>
          <cell r="AR886">
            <v>0</v>
          </cell>
          <cell r="AS886" t="str">
            <v>Ы</v>
          </cell>
          <cell r="AT886" t="str">
            <v>Ы</v>
          </cell>
          <cell r="AU886">
            <v>0</v>
          </cell>
          <cell r="AV886">
            <v>0</v>
          </cell>
          <cell r="AW886">
            <v>23</v>
          </cell>
          <cell r="AX886">
            <v>1</v>
          </cell>
          <cell r="AY886">
            <v>0</v>
          </cell>
          <cell r="AZ886">
            <v>0</v>
          </cell>
          <cell r="BA886">
            <v>0</v>
          </cell>
          <cell r="BB886">
            <v>0</v>
          </cell>
          <cell r="BC886">
            <v>38916</v>
          </cell>
        </row>
        <row r="887">
          <cell r="A887">
            <v>2006</v>
          </cell>
          <cell r="B887">
            <v>6</v>
          </cell>
          <cell r="C887">
            <v>360</v>
          </cell>
          <cell r="D887">
            <v>17</v>
          </cell>
          <cell r="E887">
            <v>792030</v>
          </cell>
          <cell r="F887">
            <v>0</v>
          </cell>
          <cell r="G887" t="str">
            <v>Затраты по ШПЗ (неосновные)</v>
          </cell>
          <cell r="H887">
            <v>2030</v>
          </cell>
          <cell r="I887">
            <v>7920</v>
          </cell>
          <cell r="J887">
            <v>1.97</v>
          </cell>
          <cell r="K887">
            <v>1</v>
          </cell>
          <cell r="L887">
            <v>0</v>
          </cell>
          <cell r="M887">
            <v>0</v>
          </cell>
          <cell r="N887">
            <v>0</v>
          </cell>
          <cell r="R887">
            <v>0</v>
          </cell>
          <cell r="S887">
            <v>0</v>
          </cell>
          <cell r="T887">
            <v>0</v>
          </cell>
          <cell r="U887">
            <v>35</v>
          </cell>
          <cell r="V887">
            <v>0</v>
          </cell>
          <cell r="W887">
            <v>0</v>
          </cell>
          <cell r="AA887">
            <v>0</v>
          </cell>
          <cell r="AB887">
            <v>0</v>
          </cell>
          <cell r="AC887">
            <v>0</v>
          </cell>
          <cell r="AD887">
            <v>35</v>
          </cell>
          <cell r="AE887">
            <v>510200</v>
          </cell>
          <cell r="AF887">
            <v>0</v>
          </cell>
          <cell r="AI887">
            <v>2373</v>
          </cell>
          <cell r="AK887">
            <v>0</v>
          </cell>
          <cell r="AM887">
            <v>504</v>
          </cell>
          <cell r="AN887">
            <v>1</v>
          </cell>
          <cell r="AO887">
            <v>393216</v>
          </cell>
          <cell r="AQ887">
            <v>0</v>
          </cell>
          <cell r="AR887">
            <v>0</v>
          </cell>
          <cell r="AS887" t="str">
            <v>Ы</v>
          </cell>
          <cell r="AT887" t="str">
            <v>Ы</v>
          </cell>
          <cell r="AU887">
            <v>0</v>
          </cell>
          <cell r="AV887">
            <v>0</v>
          </cell>
          <cell r="AW887">
            <v>23</v>
          </cell>
          <cell r="AX887">
            <v>1</v>
          </cell>
          <cell r="AY887">
            <v>0</v>
          </cell>
          <cell r="AZ887">
            <v>0</v>
          </cell>
          <cell r="BA887">
            <v>0</v>
          </cell>
          <cell r="BB887">
            <v>0</v>
          </cell>
          <cell r="BC887">
            <v>38916</v>
          </cell>
        </row>
        <row r="888">
          <cell r="A888">
            <v>2006</v>
          </cell>
          <cell r="B888">
            <v>6</v>
          </cell>
          <cell r="C888">
            <v>361</v>
          </cell>
          <cell r="D888">
            <v>17</v>
          </cell>
          <cell r="E888">
            <v>792030</v>
          </cell>
          <cell r="F888">
            <v>0</v>
          </cell>
          <cell r="G888" t="str">
            <v>Затраты по ШПЗ (неосновные)</v>
          </cell>
          <cell r="H888">
            <v>2030</v>
          </cell>
          <cell r="I888">
            <v>7920</v>
          </cell>
          <cell r="J888">
            <v>2.39</v>
          </cell>
          <cell r="K888">
            <v>1</v>
          </cell>
          <cell r="L888">
            <v>0</v>
          </cell>
          <cell r="M888">
            <v>0</v>
          </cell>
          <cell r="N888">
            <v>0</v>
          </cell>
          <cell r="R888">
            <v>0</v>
          </cell>
          <cell r="S888">
            <v>0</v>
          </cell>
          <cell r="T888">
            <v>0</v>
          </cell>
          <cell r="U888">
            <v>35</v>
          </cell>
          <cell r="V888">
            <v>0</v>
          </cell>
          <cell r="W888">
            <v>0</v>
          </cell>
          <cell r="AA888">
            <v>0</v>
          </cell>
          <cell r="AB888">
            <v>0</v>
          </cell>
          <cell r="AC888">
            <v>0</v>
          </cell>
          <cell r="AD888">
            <v>35</v>
          </cell>
          <cell r="AE888">
            <v>510300</v>
          </cell>
          <cell r="AF888">
            <v>0</v>
          </cell>
          <cell r="AI888">
            <v>2373</v>
          </cell>
          <cell r="AK888">
            <v>0</v>
          </cell>
          <cell r="AM888">
            <v>505</v>
          </cell>
          <cell r="AN888">
            <v>1</v>
          </cell>
          <cell r="AO888">
            <v>393216</v>
          </cell>
          <cell r="AQ888">
            <v>0</v>
          </cell>
          <cell r="AR888">
            <v>0</v>
          </cell>
          <cell r="AS888" t="str">
            <v>Ы</v>
          </cell>
          <cell r="AT888" t="str">
            <v>Ы</v>
          </cell>
          <cell r="AU888">
            <v>0</v>
          </cell>
          <cell r="AV888">
            <v>0</v>
          </cell>
          <cell r="AW888">
            <v>23</v>
          </cell>
          <cell r="AX888">
            <v>1</v>
          </cell>
          <cell r="AY888">
            <v>0</v>
          </cell>
          <cell r="AZ888">
            <v>0</v>
          </cell>
          <cell r="BA888">
            <v>0</v>
          </cell>
          <cell r="BB888">
            <v>0</v>
          </cell>
          <cell r="BC888">
            <v>38916</v>
          </cell>
        </row>
        <row r="889">
          <cell r="A889">
            <v>2006</v>
          </cell>
          <cell r="B889">
            <v>6</v>
          </cell>
          <cell r="C889">
            <v>362</v>
          </cell>
          <cell r="D889">
            <v>17</v>
          </cell>
          <cell r="E889">
            <v>792030</v>
          </cell>
          <cell r="F889">
            <v>0</v>
          </cell>
          <cell r="G889" t="str">
            <v>Затраты по ШПЗ (неосновные)</v>
          </cell>
          <cell r="H889">
            <v>2030</v>
          </cell>
          <cell r="I889">
            <v>7920</v>
          </cell>
          <cell r="J889">
            <v>15.69</v>
          </cell>
          <cell r="K889">
            <v>1</v>
          </cell>
          <cell r="L889">
            <v>0</v>
          </cell>
          <cell r="M889">
            <v>0</v>
          </cell>
          <cell r="N889">
            <v>0</v>
          </cell>
          <cell r="R889">
            <v>0</v>
          </cell>
          <cell r="S889">
            <v>0</v>
          </cell>
          <cell r="T889">
            <v>0</v>
          </cell>
          <cell r="U889">
            <v>35</v>
          </cell>
          <cell r="V889">
            <v>0</v>
          </cell>
          <cell r="W889">
            <v>0</v>
          </cell>
          <cell r="AA889">
            <v>0</v>
          </cell>
          <cell r="AB889">
            <v>0</v>
          </cell>
          <cell r="AC889">
            <v>0</v>
          </cell>
          <cell r="AD889">
            <v>35</v>
          </cell>
          <cell r="AE889">
            <v>510400</v>
          </cell>
          <cell r="AF889">
            <v>0</v>
          </cell>
          <cell r="AI889">
            <v>2373</v>
          </cell>
          <cell r="AK889">
            <v>0</v>
          </cell>
          <cell r="AM889">
            <v>506</v>
          </cell>
          <cell r="AN889">
            <v>1</v>
          </cell>
          <cell r="AO889">
            <v>393216</v>
          </cell>
          <cell r="AQ889">
            <v>0</v>
          </cell>
          <cell r="AR889">
            <v>0</v>
          </cell>
          <cell r="AS889" t="str">
            <v>Ы</v>
          </cell>
          <cell r="AT889" t="str">
            <v>Ы</v>
          </cell>
          <cell r="AU889">
            <v>0</v>
          </cell>
          <cell r="AV889">
            <v>0</v>
          </cell>
          <cell r="AW889">
            <v>23</v>
          </cell>
          <cell r="AX889">
            <v>1</v>
          </cell>
          <cell r="AY889">
            <v>0</v>
          </cell>
          <cell r="AZ889">
            <v>0</v>
          </cell>
          <cell r="BA889">
            <v>0</v>
          </cell>
          <cell r="BB889">
            <v>0</v>
          </cell>
          <cell r="BC889">
            <v>38916</v>
          </cell>
        </row>
        <row r="890">
          <cell r="A890">
            <v>2006</v>
          </cell>
          <cell r="B890">
            <v>6</v>
          </cell>
          <cell r="C890">
            <v>363</v>
          </cell>
          <cell r="D890">
            <v>17</v>
          </cell>
          <cell r="E890">
            <v>792030</v>
          </cell>
          <cell r="F890">
            <v>0</v>
          </cell>
          <cell r="G890" t="str">
            <v>Затраты по ШПЗ (неосновные)</v>
          </cell>
          <cell r="H890">
            <v>2030</v>
          </cell>
          <cell r="I890">
            <v>7920</v>
          </cell>
          <cell r="J890">
            <v>946.69</v>
          </cell>
          <cell r="K890">
            <v>1</v>
          </cell>
          <cell r="L890">
            <v>0</v>
          </cell>
          <cell r="M890">
            <v>0</v>
          </cell>
          <cell r="N890">
            <v>0</v>
          </cell>
          <cell r="R890">
            <v>0</v>
          </cell>
          <cell r="S890">
            <v>0</v>
          </cell>
          <cell r="T890">
            <v>0</v>
          </cell>
          <cell r="U890">
            <v>35</v>
          </cell>
          <cell r="V890">
            <v>0</v>
          </cell>
          <cell r="W890">
            <v>0</v>
          </cell>
          <cell r="AA890">
            <v>0</v>
          </cell>
          <cell r="AB890">
            <v>0</v>
          </cell>
          <cell r="AC890">
            <v>0</v>
          </cell>
          <cell r="AD890">
            <v>35</v>
          </cell>
          <cell r="AE890">
            <v>510600</v>
          </cell>
          <cell r="AF890">
            <v>0</v>
          </cell>
          <cell r="AI890">
            <v>2373</v>
          </cell>
          <cell r="AK890">
            <v>0</v>
          </cell>
          <cell r="AM890">
            <v>507</v>
          </cell>
          <cell r="AN890">
            <v>1</v>
          </cell>
          <cell r="AO890">
            <v>393216</v>
          </cell>
          <cell r="AQ890">
            <v>0</v>
          </cell>
          <cell r="AR890">
            <v>0</v>
          </cell>
          <cell r="AS890" t="str">
            <v>Ы</v>
          </cell>
          <cell r="AT890" t="str">
            <v>Ы</v>
          </cell>
          <cell r="AU890">
            <v>0</v>
          </cell>
          <cell r="AV890">
            <v>0</v>
          </cell>
          <cell r="AW890">
            <v>23</v>
          </cell>
          <cell r="AX890">
            <v>1</v>
          </cell>
          <cell r="AY890">
            <v>0</v>
          </cell>
          <cell r="AZ890">
            <v>0</v>
          </cell>
          <cell r="BA890">
            <v>0</v>
          </cell>
          <cell r="BB890">
            <v>0</v>
          </cell>
          <cell r="BC890">
            <v>38916</v>
          </cell>
        </row>
        <row r="891">
          <cell r="A891">
            <v>2006</v>
          </cell>
          <cell r="B891">
            <v>6</v>
          </cell>
          <cell r="C891">
            <v>364</v>
          </cell>
          <cell r="D891">
            <v>17</v>
          </cell>
          <cell r="E891">
            <v>792030</v>
          </cell>
          <cell r="F891">
            <v>0</v>
          </cell>
          <cell r="G891" t="str">
            <v>Затраты по ШПЗ (неосновные)</v>
          </cell>
          <cell r="H891">
            <v>2030</v>
          </cell>
          <cell r="I891">
            <v>7920</v>
          </cell>
          <cell r="J891">
            <v>7.0000000000000007E-2</v>
          </cell>
          <cell r="K891">
            <v>1</v>
          </cell>
          <cell r="L891">
            <v>0</v>
          </cell>
          <cell r="M891">
            <v>0</v>
          </cell>
          <cell r="N891">
            <v>0</v>
          </cell>
          <cell r="R891">
            <v>0</v>
          </cell>
          <cell r="S891">
            <v>0</v>
          </cell>
          <cell r="T891">
            <v>0</v>
          </cell>
          <cell r="U891">
            <v>35</v>
          </cell>
          <cell r="V891">
            <v>0</v>
          </cell>
          <cell r="W891">
            <v>0</v>
          </cell>
          <cell r="AA891">
            <v>0</v>
          </cell>
          <cell r="AB891">
            <v>0</v>
          </cell>
          <cell r="AC891">
            <v>0</v>
          </cell>
          <cell r="AD891">
            <v>35</v>
          </cell>
          <cell r="AE891">
            <v>512000</v>
          </cell>
          <cell r="AF891">
            <v>0</v>
          </cell>
          <cell r="AI891">
            <v>2373</v>
          </cell>
          <cell r="AK891">
            <v>0</v>
          </cell>
          <cell r="AM891">
            <v>508</v>
          </cell>
          <cell r="AN891">
            <v>1</v>
          </cell>
          <cell r="AO891">
            <v>393216</v>
          </cell>
          <cell r="AQ891">
            <v>0</v>
          </cell>
          <cell r="AR891">
            <v>0</v>
          </cell>
          <cell r="AS891" t="str">
            <v>Ы</v>
          </cell>
          <cell r="AT891" t="str">
            <v>Ы</v>
          </cell>
          <cell r="AU891">
            <v>0</v>
          </cell>
          <cell r="AV891">
            <v>0</v>
          </cell>
          <cell r="AW891">
            <v>23</v>
          </cell>
          <cell r="AX891">
            <v>1</v>
          </cell>
          <cell r="AY891">
            <v>0</v>
          </cell>
          <cell r="AZ891">
            <v>0</v>
          </cell>
          <cell r="BA891">
            <v>0</v>
          </cell>
          <cell r="BB891">
            <v>0</v>
          </cell>
          <cell r="BC891">
            <v>38916</v>
          </cell>
        </row>
        <row r="892">
          <cell r="A892">
            <v>2006</v>
          </cell>
          <cell r="B892">
            <v>6</v>
          </cell>
          <cell r="C892">
            <v>365</v>
          </cell>
          <cell r="D892">
            <v>17</v>
          </cell>
          <cell r="E892">
            <v>792030</v>
          </cell>
          <cell r="F892">
            <v>0</v>
          </cell>
          <cell r="G892" t="str">
            <v>Затраты по ШПЗ (неосновные)</v>
          </cell>
          <cell r="H892">
            <v>2030</v>
          </cell>
          <cell r="I892">
            <v>7920</v>
          </cell>
          <cell r="J892">
            <v>50.5</v>
          </cell>
          <cell r="K892">
            <v>1</v>
          </cell>
          <cell r="L892">
            <v>0</v>
          </cell>
          <cell r="M892">
            <v>0</v>
          </cell>
          <cell r="N892">
            <v>0</v>
          </cell>
          <cell r="R892">
            <v>0</v>
          </cell>
          <cell r="S892">
            <v>0</v>
          </cell>
          <cell r="T892">
            <v>0</v>
          </cell>
          <cell r="U892">
            <v>35</v>
          </cell>
          <cell r="V892">
            <v>0</v>
          </cell>
          <cell r="W892">
            <v>0</v>
          </cell>
          <cell r="AA892">
            <v>0</v>
          </cell>
          <cell r="AB892">
            <v>0</v>
          </cell>
          <cell r="AC892">
            <v>0</v>
          </cell>
          <cell r="AD892">
            <v>35</v>
          </cell>
          <cell r="AE892">
            <v>530000</v>
          </cell>
          <cell r="AF892">
            <v>0</v>
          </cell>
          <cell r="AI892">
            <v>2373</v>
          </cell>
          <cell r="AK892">
            <v>0</v>
          </cell>
          <cell r="AM892">
            <v>509</v>
          </cell>
          <cell r="AN892">
            <v>1</v>
          </cell>
          <cell r="AO892">
            <v>393216</v>
          </cell>
          <cell r="AQ892">
            <v>0</v>
          </cell>
          <cell r="AR892">
            <v>0</v>
          </cell>
          <cell r="AS892" t="str">
            <v>Ы</v>
          </cell>
          <cell r="AT892" t="str">
            <v>Ы</v>
          </cell>
          <cell r="AU892">
            <v>0</v>
          </cell>
          <cell r="AV892">
            <v>0</v>
          </cell>
          <cell r="AW892">
            <v>23</v>
          </cell>
          <cell r="AX892">
            <v>1</v>
          </cell>
          <cell r="AY892">
            <v>0</v>
          </cell>
          <cell r="AZ892">
            <v>0</v>
          </cell>
          <cell r="BA892">
            <v>0</v>
          </cell>
          <cell r="BB892">
            <v>0</v>
          </cell>
          <cell r="BC892">
            <v>38916</v>
          </cell>
        </row>
        <row r="893">
          <cell r="A893">
            <v>2006</v>
          </cell>
          <cell r="B893">
            <v>6</v>
          </cell>
          <cell r="C893">
            <v>428</v>
          </cell>
          <cell r="D893">
            <v>17</v>
          </cell>
          <cell r="E893">
            <v>792030</v>
          </cell>
          <cell r="F893">
            <v>0</v>
          </cell>
          <cell r="G893" t="str">
            <v>Затраты по ШПЗ (неосновные)</v>
          </cell>
          <cell r="H893">
            <v>2030</v>
          </cell>
          <cell r="I893">
            <v>7920</v>
          </cell>
          <cell r="J893">
            <v>70000</v>
          </cell>
          <cell r="K893">
            <v>1</v>
          </cell>
          <cell r="L893">
            <v>0</v>
          </cell>
          <cell r="M893">
            <v>0</v>
          </cell>
          <cell r="N893">
            <v>0</v>
          </cell>
          <cell r="R893">
            <v>0</v>
          </cell>
          <cell r="S893">
            <v>0</v>
          </cell>
          <cell r="T893">
            <v>0</v>
          </cell>
          <cell r="U893">
            <v>31</v>
          </cell>
          <cell r="V893">
            <v>0</v>
          </cell>
          <cell r="W893">
            <v>0</v>
          </cell>
          <cell r="AA893">
            <v>0</v>
          </cell>
          <cell r="AB893">
            <v>0</v>
          </cell>
          <cell r="AC893">
            <v>0</v>
          </cell>
          <cell r="AD893">
            <v>31</v>
          </cell>
          <cell r="AE893">
            <v>151000</v>
          </cell>
          <cell r="AF893">
            <v>0</v>
          </cell>
          <cell r="AI893">
            <v>2373</v>
          </cell>
          <cell r="AK893">
            <v>0</v>
          </cell>
          <cell r="AM893">
            <v>572</v>
          </cell>
          <cell r="AN893">
            <v>1</v>
          </cell>
          <cell r="AO893">
            <v>393216</v>
          </cell>
          <cell r="AQ893">
            <v>0</v>
          </cell>
          <cell r="AR893">
            <v>0</v>
          </cell>
          <cell r="AS893" t="str">
            <v>Ы</v>
          </cell>
          <cell r="AT893" t="str">
            <v>Ы</v>
          </cell>
          <cell r="AU893">
            <v>0</v>
          </cell>
          <cell r="AV893">
            <v>0</v>
          </cell>
          <cell r="AW893">
            <v>23</v>
          </cell>
          <cell r="AX893">
            <v>1</v>
          </cell>
          <cell r="AY893">
            <v>0</v>
          </cell>
          <cell r="AZ893">
            <v>0</v>
          </cell>
          <cell r="BA893">
            <v>0</v>
          </cell>
          <cell r="BB893">
            <v>0</v>
          </cell>
          <cell r="BC893">
            <v>38916</v>
          </cell>
        </row>
        <row r="894">
          <cell r="A894">
            <v>2006</v>
          </cell>
          <cell r="B894">
            <v>6</v>
          </cell>
          <cell r="C894">
            <v>429</v>
          </cell>
          <cell r="D894">
            <v>17</v>
          </cell>
          <cell r="E894">
            <v>792030</v>
          </cell>
          <cell r="F894">
            <v>0</v>
          </cell>
          <cell r="G894" t="str">
            <v>Затраты по ШПЗ (неосновные)</v>
          </cell>
          <cell r="H894">
            <v>2030</v>
          </cell>
          <cell r="I894">
            <v>7920</v>
          </cell>
          <cell r="J894">
            <v>20000</v>
          </cell>
          <cell r="K894">
            <v>1</v>
          </cell>
          <cell r="L894">
            <v>0</v>
          </cell>
          <cell r="M894">
            <v>0</v>
          </cell>
          <cell r="N894">
            <v>0</v>
          </cell>
          <cell r="R894">
            <v>0</v>
          </cell>
          <cell r="S894">
            <v>0</v>
          </cell>
          <cell r="T894">
            <v>0</v>
          </cell>
          <cell r="U894">
            <v>31</v>
          </cell>
          <cell r="V894">
            <v>0</v>
          </cell>
          <cell r="W894">
            <v>0</v>
          </cell>
          <cell r="AA894">
            <v>0</v>
          </cell>
          <cell r="AB894">
            <v>0</v>
          </cell>
          <cell r="AC894">
            <v>0</v>
          </cell>
          <cell r="AD894">
            <v>31</v>
          </cell>
          <cell r="AE894">
            <v>152000</v>
          </cell>
          <cell r="AF894">
            <v>0</v>
          </cell>
          <cell r="AI894">
            <v>2373</v>
          </cell>
          <cell r="AK894">
            <v>0</v>
          </cell>
          <cell r="AM894">
            <v>573</v>
          </cell>
          <cell r="AN894">
            <v>1</v>
          </cell>
          <cell r="AO894">
            <v>393216</v>
          </cell>
          <cell r="AQ894">
            <v>0</v>
          </cell>
          <cell r="AR894">
            <v>0</v>
          </cell>
          <cell r="AS894" t="str">
            <v>Ы</v>
          </cell>
          <cell r="AT894" t="str">
            <v>Ы</v>
          </cell>
          <cell r="AU894">
            <v>0</v>
          </cell>
          <cell r="AV894">
            <v>0</v>
          </cell>
          <cell r="AW894">
            <v>23</v>
          </cell>
          <cell r="AX894">
            <v>1</v>
          </cell>
          <cell r="AY894">
            <v>0</v>
          </cell>
          <cell r="AZ894">
            <v>0</v>
          </cell>
          <cell r="BA894">
            <v>0</v>
          </cell>
          <cell r="BB894">
            <v>0</v>
          </cell>
          <cell r="BC894">
            <v>38916</v>
          </cell>
        </row>
        <row r="895">
          <cell r="A895">
            <v>2006</v>
          </cell>
          <cell r="B895">
            <v>6</v>
          </cell>
          <cell r="C895">
            <v>430</v>
          </cell>
          <cell r="D895">
            <v>17</v>
          </cell>
          <cell r="E895">
            <v>792030</v>
          </cell>
          <cell r="F895">
            <v>0</v>
          </cell>
          <cell r="G895" t="str">
            <v>Затраты по ШПЗ (неосновные)</v>
          </cell>
          <cell r="H895">
            <v>2030</v>
          </cell>
          <cell r="I895">
            <v>7920</v>
          </cell>
          <cell r="J895">
            <v>8000</v>
          </cell>
          <cell r="K895">
            <v>1</v>
          </cell>
          <cell r="L895">
            <v>0</v>
          </cell>
          <cell r="M895">
            <v>0</v>
          </cell>
          <cell r="N895">
            <v>0</v>
          </cell>
          <cell r="R895">
            <v>0</v>
          </cell>
          <cell r="S895">
            <v>0</v>
          </cell>
          <cell r="T895">
            <v>0</v>
          </cell>
          <cell r="U895">
            <v>31</v>
          </cell>
          <cell r="V895">
            <v>0</v>
          </cell>
          <cell r="W895">
            <v>0</v>
          </cell>
          <cell r="AA895">
            <v>0</v>
          </cell>
          <cell r="AB895">
            <v>0</v>
          </cell>
          <cell r="AC895">
            <v>0</v>
          </cell>
          <cell r="AD895">
            <v>31</v>
          </cell>
          <cell r="AE895">
            <v>501102</v>
          </cell>
          <cell r="AF895">
            <v>0</v>
          </cell>
          <cell r="AI895">
            <v>2373</v>
          </cell>
          <cell r="AK895">
            <v>0</v>
          </cell>
          <cell r="AM895">
            <v>574</v>
          </cell>
          <cell r="AN895">
            <v>1</v>
          </cell>
          <cell r="AO895">
            <v>393216</v>
          </cell>
          <cell r="AQ895">
            <v>0</v>
          </cell>
          <cell r="AR895">
            <v>0</v>
          </cell>
          <cell r="AS895" t="str">
            <v>Ы</v>
          </cell>
          <cell r="AT895" t="str">
            <v>Ы</v>
          </cell>
          <cell r="AU895">
            <v>0</v>
          </cell>
          <cell r="AV895">
            <v>0</v>
          </cell>
          <cell r="AW895">
            <v>23</v>
          </cell>
          <cell r="AX895">
            <v>1</v>
          </cell>
          <cell r="AY895">
            <v>0</v>
          </cell>
          <cell r="AZ895">
            <v>0</v>
          </cell>
          <cell r="BA895">
            <v>0</v>
          </cell>
          <cell r="BB895">
            <v>0</v>
          </cell>
          <cell r="BC895">
            <v>38916</v>
          </cell>
        </row>
        <row r="896">
          <cell r="A896">
            <v>2006</v>
          </cell>
          <cell r="B896">
            <v>6</v>
          </cell>
          <cell r="C896">
            <v>431</v>
          </cell>
          <cell r="D896">
            <v>17</v>
          </cell>
          <cell r="E896">
            <v>792030</v>
          </cell>
          <cell r="F896">
            <v>0</v>
          </cell>
          <cell r="G896" t="str">
            <v>Затраты по ШПЗ (неосновные)</v>
          </cell>
          <cell r="H896">
            <v>2030</v>
          </cell>
          <cell r="I896">
            <v>7920</v>
          </cell>
          <cell r="J896">
            <v>206400</v>
          </cell>
          <cell r="K896">
            <v>1</v>
          </cell>
          <cell r="L896">
            <v>0</v>
          </cell>
          <cell r="M896">
            <v>0</v>
          </cell>
          <cell r="N896">
            <v>0</v>
          </cell>
          <cell r="R896">
            <v>0</v>
          </cell>
          <cell r="S896">
            <v>0</v>
          </cell>
          <cell r="T896">
            <v>0</v>
          </cell>
          <cell r="U896">
            <v>31</v>
          </cell>
          <cell r="V896">
            <v>0</v>
          </cell>
          <cell r="W896">
            <v>0</v>
          </cell>
          <cell r="AA896">
            <v>0</v>
          </cell>
          <cell r="AB896">
            <v>0</v>
          </cell>
          <cell r="AC896">
            <v>0</v>
          </cell>
          <cell r="AD896">
            <v>31</v>
          </cell>
          <cell r="AE896">
            <v>505200</v>
          </cell>
          <cell r="AF896">
            <v>0</v>
          </cell>
          <cell r="AI896">
            <v>2373</v>
          </cell>
          <cell r="AK896">
            <v>0</v>
          </cell>
          <cell r="AM896">
            <v>575</v>
          </cell>
          <cell r="AN896">
            <v>1</v>
          </cell>
          <cell r="AO896">
            <v>393216</v>
          </cell>
          <cell r="AQ896">
            <v>0</v>
          </cell>
          <cell r="AR896">
            <v>0</v>
          </cell>
          <cell r="AS896" t="str">
            <v>Ы</v>
          </cell>
          <cell r="AT896" t="str">
            <v>Ы</v>
          </cell>
          <cell r="AU896">
            <v>0</v>
          </cell>
          <cell r="AV896">
            <v>0</v>
          </cell>
          <cell r="AW896">
            <v>23</v>
          </cell>
          <cell r="AX896">
            <v>1</v>
          </cell>
          <cell r="AY896">
            <v>0</v>
          </cell>
          <cell r="AZ896">
            <v>0</v>
          </cell>
          <cell r="BA896">
            <v>0</v>
          </cell>
          <cell r="BB896">
            <v>0</v>
          </cell>
          <cell r="BC896">
            <v>38916</v>
          </cell>
        </row>
        <row r="897">
          <cell r="A897">
            <v>2006</v>
          </cell>
          <cell r="B897">
            <v>6</v>
          </cell>
          <cell r="C897">
            <v>432</v>
          </cell>
          <cell r="D897">
            <v>17</v>
          </cell>
          <cell r="E897">
            <v>792030</v>
          </cell>
          <cell r="F897">
            <v>0</v>
          </cell>
          <cell r="G897" t="str">
            <v>Затраты по ШПЗ (неосновные)</v>
          </cell>
          <cell r="H897">
            <v>2030</v>
          </cell>
          <cell r="I897">
            <v>7920</v>
          </cell>
          <cell r="J897">
            <v>10000</v>
          </cell>
          <cell r="K897">
            <v>1</v>
          </cell>
          <cell r="L897">
            <v>0</v>
          </cell>
          <cell r="M897">
            <v>0</v>
          </cell>
          <cell r="N897">
            <v>0</v>
          </cell>
          <cell r="R897">
            <v>0</v>
          </cell>
          <cell r="S897">
            <v>0</v>
          </cell>
          <cell r="T897">
            <v>0</v>
          </cell>
          <cell r="U897">
            <v>31</v>
          </cell>
          <cell r="V897">
            <v>0</v>
          </cell>
          <cell r="W897">
            <v>0</v>
          </cell>
          <cell r="AA897">
            <v>0</v>
          </cell>
          <cell r="AB897">
            <v>0</v>
          </cell>
          <cell r="AC897">
            <v>0</v>
          </cell>
          <cell r="AD897">
            <v>31</v>
          </cell>
          <cell r="AE897">
            <v>510100</v>
          </cell>
          <cell r="AF897">
            <v>0</v>
          </cell>
          <cell r="AI897">
            <v>2373</v>
          </cell>
          <cell r="AK897">
            <v>0</v>
          </cell>
          <cell r="AM897">
            <v>576</v>
          </cell>
          <cell r="AN897">
            <v>1</v>
          </cell>
          <cell r="AO897">
            <v>393216</v>
          </cell>
          <cell r="AQ897">
            <v>0</v>
          </cell>
          <cell r="AR897">
            <v>0</v>
          </cell>
          <cell r="AS897" t="str">
            <v>Ы</v>
          </cell>
          <cell r="AT897" t="str">
            <v>Ы</v>
          </cell>
          <cell r="AU897">
            <v>0</v>
          </cell>
          <cell r="AV897">
            <v>0</v>
          </cell>
          <cell r="AW897">
            <v>23</v>
          </cell>
          <cell r="AX897">
            <v>1</v>
          </cell>
          <cell r="AY897">
            <v>0</v>
          </cell>
          <cell r="AZ897">
            <v>0</v>
          </cell>
          <cell r="BA897">
            <v>0</v>
          </cell>
          <cell r="BB897">
            <v>0</v>
          </cell>
          <cell r="BC897">
            <v>38916</v>
          </cell>
        </row>
        <row r="898">
          <cell r="A898">
            <v>2006</v>
          </cell>
          <cell r="B898">
            <v>6</v>
          </cell>
          <cell r="C898">
            <v>513</v>
          </cell>
          <cell r="D898">
            <v>17</v>
          </cell>
          <cell r="E898">
            <v>792030</v>
          </cell>
          <cell r="F898">
            <v>0</v>
          </cell>
          <cell r="G898" t="str">
            <v>Затраты по ШПЗ (неосновные)</v>
          </cell>
          <cell r="H898">
            <v>2030</v>
          </cell>
          <cell r="I898">
            <v>7920</v>
          </cell>
          <cell r="J898">
            <v>1</v>
          </cell>
          <cell r="K898">
            <v>1</v>
          </cell>
          <cell r="L898">
            <v>0</v>
          </cell>
          <cell r="M898">
            <v>0</v>
          </cell>
          <cell r="N898">
            <v>0</v>
          </cell>
          <cell r="R898">
            <v>0</v>
          </cell>
          <cell r="S898">
            <v>0</v>
          </cell>
          <cell r="T898">
            <v>0</v>
          </cell>
          <cell r="U898">
            <v>36</v>
          </cell>
          <cell r="V898">
            <v>0</v>
          </cell>
          <cell r="W898">
            <v>0</v>
          </cell>
          <cell r="AA898">
            <v>0</v>
          </cell>
          <cell r="AB898">
            <v>0</v>
          </cell>
          <cell r="AC898">
            <v>0</v>
          </cell>
          <cell r="AD898">
            <v>36</v>
          </cell>
          <cell r="AE898">
            <v>110000</v>
          </cell>
          <cell r="AF898">
            <v>0</v>
          </cell>
          <cell r="AI898">
            <v>2373</v>
          </cell>
          <cell r="AK898">
            <v>0</v>
          </cell>
          <cell r="AM898">
            <v>657</v>
          </cell>
          <cell r="AN898">
            <v>1</v>
          </cell>
          <cell r="AO898">
            <v>393216</v>
          </cell>
          <cell r="AQ898">
            <v>0</v>
          </cell>
          <cell r="AR898">
            <v>0</v>
          </cell>
          <cell r="AS898" t="str">
            <v>Ы</v>
          </cell>
          <cell r="AT898" t="str">
            <v>Ы</v>
          </cell>
          <cell r="AU898">
            <v>0</v>
          </cell>
          <cell r="AV898">
            <v>0</v>
          </cell>
          <cell r="AW898">
            <v>23</v>
          </cell>
          <cell r="AX898">
            <v>1</v>
          </cell>
          <cell r="AY898">
            <v>0</v>
          </cell>
          <cell r="AZ898">
            <v>0</v>
          </cell>
          <cell r="BA898">
            <v>0</v>
          </cell>
          <cell r="BB898">
            <v>0</v>
          </cell>
          <cell r="BC898">
            <v>38916</v>
          </cell>
        </row>
        <row r="899">
          <cell r="A899">
            <v>2006</v>
          </cell>
          <cell r="B899">
            <v>6</v>
          </cell>
          <cell r="C899">
            <v>514</v>
          </cell>
          <cell r="D899">
            <v>17</v>
          </cell>
          <cell r="E899">
            <v>792030</v>
          </cell>
          <cell r="F899">
            <v>0</v>
          </cell>
          <cell r="G899" t="str">
            <v>Затраты по ШПЗ (неосновные)</v>
          </cell>
          <cell r="H899">
            <v>2030</v>
          </cell>
          <cell r="I899">
            <v>7920</v>
          </cell>
          <cell r="J899">
            <v>-792950</v>
          </cell>
          <cell r="K899">
            <v>1</v>
          </cell>
          <cell r="L899">
            <v>0</v>
          </cell>
          <cell r="M899">
            <v>0</v>
          </cell>
          <cell r="N899">
            <v>0</v>
          </cell>
          <cell r="R899">
            <v>0</v>
          </cell>
          <cell r="S899">
            <v>0</v>
          </cell>
          <cell r="T899">
            <v>0</v>
          </cell>
          <cell r="U899">
            <v>36</v>
          </cell>
          <cell r="V899">
            <v>0</v>
          </cell>
          <cell r="W899">
            <v>0</v>
          </cell>
          <cell r="AA899">
            <v>0</v>
          </cell>
          <cell r="AB899">
            <v>0</v>
          </cell>
          <cell r="AC899">
            <v>0</v>
          </cell>
          <cell r="AD899">
            <v>36</v>
          </cell>
          <cell r="AE899">
            <v>230000</v>
          </cell>
          <cell r="AF899">
            <v>0</v>
          </cell>
          <cell r="AI899">
            <v>2373</v>
          </cell>
          <cell r="AK899">
            <v>0</v>
          </cell>
          <cell r="AM899">
            <v>658</v>
          </cell>
          <cell r="AN899">
            <v>1</v>
          </cell>
          <cell r="AO899">
            <v>393216</v>
          </cell>
          <cell r="AQ899">
            <v>0</v>
          </cell>
          <cell r="AR899">
            <v>0</v>
          </cell>
          <cell r="AS899" t="str">
            <v>Ы</v>
          </cell>
          <cell r="AT899" t="str">
            <v>Ы</v>
          </cell>
          <cell r="AU899">
            <v>0</v>
          </cell>
          <cell r="AV899">
            <v>0</v>
          </cell>
          <cell r="AW899">
            <v>23</v>
          </cell>
          <cell r="AX899">
            <v>1</v>
          </cell>
          <cell r="AY899">
            <v>0</v>
          </cell>
          <cell r="AZ899">
            <v>0</v>
          </cell>
          <cell r="BA899">
            <v>0</v>
          </cell>
          <cell r="BB899">
            <v>0</v>
          </cell>
          <cell r="BC899">
            <v>38916</v>
          </cell>
        </row>
        <row r="900">
          <cell r="A900">
            <v>2006</v>
          </cell>
          <cell r="B900">
            <v>6</v>
          </cell>
          <cell r="C900">
            <v>515</v>
          </cell>
          <cell r="D900">
            <v>17</v>
          </cell>
          <cell r="E900">
            <v>792030</v>
          </cell>
          <cell r="F900">
            <v>0</v>
          </cell>
          <cell r="G900" t="str">
            <v>Затраты по ШПЗ (неосновные)</v>
          </cell>
          <cell r="H900">
            <v>2030</v>
          </cell>
          <cell r="I900">
            <v>7920</v>
          </cell>
          <cell r="J900">
            <v>792950</v>
          </cell>
          <cell r="K900">
            <v>1</v>
          </cell>
          <cell r="L900">
            <v>0</v>
          </cell>
          <cell r="M900">
            <v>0</v>
          </cell>
          <cell r="N900">
            <v>0</v>
          </cell>
          <cell r="R900">
            <v>0</v>
          </cell>
          <cell r="S900">
            <v>0</v>
          </cell>
          <cell r="T900">
            <v>0</v>
          </cell>
          <cell r="U900">
            <v>36</v>
          </cell>
          <cell r="V900">
            <v>0</v>
          </cell>
          <cell r="W900">
            <v>0</v>
          </cell>
          <cell r="AA900">
            <v>0</v>
          </cell>
          <cell r="AB900">
            <v>0</v>
          </cell>
          <cell r="AC900">
            <v>0</v>
          </cell>
          <cell r="AD900">
            <v>36</v>
          </cell>
          <cell r="AE900">
            <v>240000</v>
          </cell>
          <cell r="AF900">
            <v>0</v>
          </cell>
          <cell r="AI900">
            <v>2373</v>
          </cell>
          <cell r="AK900">
            <v>0</v>
          </cell>
          <cell r="AM900">
            <v>659</v>
          </cell>
          <cell r="AN900">
            <v>1</v>
          </cell>
          <cell r="AO900">
            <v>393216</v>
          </cell>
          <cell r="AQ900">
            <v>0</v>
          </cell>
          <cell r="AR900">
            <v>0</v>
          </cell>
          <cell r="AS900" t="str">
            <v>Ы</v>
          </cell>
          <cell r="AT900" t="str">
            <v>Ы</v>
          </cell>
          <cell r="AU900">
            <v>0</v>
          </cell>
          <cell r="AV900">
            <v>0</v>
          </cell>
          <cell r="AW900">
            <v>23</v>
          </cell>
          <cell r="AX900">
            <v>1</v>
          </cell>
          <cell r="AY900">
            <v>0</v>
          </cell>
          <cell r="AZ900">
            <v>0</v>
          </cell>
          <cell r="BA900">
            <v>0</v>
          </cell>
          <cell r="BB900">
            <v>0</v>
          </cell>
          <cell r="BC900">
            <v>38916</v>
          </cell>
        </row>
        <row r="901">
          <cell r="A901">
            <v>2006</v>
          </cell>
          <cell r="B901">
            <v>6</v>
          </cell>
          <cell r="C901">
            <v>584</v>
          </cell>
          <cell r="D901">
            <v>17</v>
          </cell>
          <cell r="E901">
            <v>792030</v>
          </cell>
          <cell r="F901">
            <v>0</v>
          </cell>
          <cell r="G901" t="str">
            <v>Затраты по ШПЗ (неосновные)</v>
          </cell>
          <cell r="H901">
            <v>2030</v>
          </cell>
          <cell r="I901">
            <v>7920</v>
          </cell>
          <cell r="J901">
            <v>255800</v>
          </cell>
          <cell r="K901">
            <v>1</v>
          </cell>
          <cell r="L901">
            <v>0</v>
          </cell>
          <cell r="M901">
            <v>0</v>
          </cell>
          <cell r="N901">
            <v>0</v>
          </cell>
          <cell r="R901">
            <v>0</v>
          </cell>
          <cell r="S901">
            <v>0</v>
          </cell>
          <cell r="T901">
            <v>0</v>
          </cell>
          <cell r="U901">
            <v>37</v>
          </cell>
          <cell r="V901">
            <v>0</v>
          </cell>
          <cell r="W901">
            <v>0</v>
          </cell>
          <cell r="AA901">
            <v>0</v>
          </cell>
          <cell r="AB901">
            <v>0</v>
          </cell>
          <cell r="AC901">
            <v>0</v>
          </cell>
          <cell r="AD901">
            <v>37</v>
          </cell>
          <cell r="AE901">
            <v>240000</v>
          </cell>
          <cell r="AF901">
            <v>0</v>
          </cell>
          <cell r="AI901">
            <v>2373</v>
          </cell>
          <cell r="AK901">
            <v>0</v>
          </cell>
          <cell r="AM901">
            <v>728</v>
          </cell>
          <cell r="AN901">
            <v>1</v>
          </cell>
          <cell r="AO901">
            <v>393216</v>
          </cell>
          <cell r="AQ901">
            <v>0</v>
          </cell>
          <cell r="AR901">
            <v>0</v>
          </cell>
          <cell r="AS901" t="str">
            <v>Ы</v>
          </cell>
          <cell r="AT901" t="str">
            <v>Ы</v>
          </cell>
          <cell r="AU901">
            <v>0</v>
          </cell>
          <cell r="AV901">
            <v>0</v>
          </cell>
          <cell r="AW901">
            <v>23</v>
          </cell>
          <cell r="AX901">
            <v>1</v>
          </cell>
          <cell r="AY901">
            <v>0</v>
          </cell>
          <cell r="AZ901">
            <v>0</v>
          </cell>
          <cell r="BA901">
            <v>0</v>
          </cell>
          <cell r="BB901">
            <v>0</v>
          </cell>
          <cell r="BC901">
            <v>38916</v>
          </cell>
        </row>
        <row r="902">
          <cell r="A902">
            <v>2006</v>
          </cell>
          <cell r="B902">
            <v>6</v>
          </cell>
          <cell r="C902">
            <v>585</v>
          </cell>
          <cell r="D902">
            <v>17</v>
          </cell>
          <cell r="E902">
            <v>792030</v>
          </cell>
          <cell r="F902">
            <v>0</v>
          </cell>
          <cell r="G902" t="str">
            <v>Затраты по ШПЗ (неосновные)</v>
          </cell>
          <cell r="H902">
            <v>2030</v>
          </cell>
          <cell r="I902">
            <v>7920</v>
          </cell>
          <cell r="J902">
            <v>7389.21</v>
          </cell>
          <cell r="K902">
            <v>1</v>
          </cell>
          <cell r="L902">
            <v>0</v>
          </cell>
          <cell r="M902">
            <v>0</v>
          </cell>
          <cell r="N902">
            <v>0</v>
          </cell>
          <cell r="R902">
            <v>0</v>
          </cell>
          <cell r="S902">
            <v>0</v>
          </cell>
          <cell r="T902">
            <v>0</v>
          </cell>
          <cell r="U902">
            <v>37</v>
          </cell>
          <cell r="V902">
            <v>0</v>
          </cell>
          <cell r="W902">
            <v>0</v>
          </cell>
          <cell r="AA902">
            <v>0</v>
          </cell>
          <cell r="AB902">
            <v>0</v>
          </cell>
          <cell r="AC902">
            <v>0</v>
          </cell>
          <cell r="AD902">
            <v>37</v>
          </cell>
          <cell r="AE902">
            <v>311000</v>
          </cell>
          <cell r="AF902">
            <v>0</v>
          </cell>
          <cell r="AI902">
            <v>2373</v>
          </cell>
          <cell r="AK902">
            <v>0</v>
          </cell>
          <cell r="AM902">
            <v>729</v>
          </cell>
          <cell r="AN902">
            <v>1</v>
          </cell>
          <cell r="AO902">
            <v>393216</v>
          </cell>
          <cell r="AQ902">
            <v>0</v>
          </cell>
          <cell r="AR902">
            <v>0</v>
          </cell>
          <cell r="AS902" t="str">
            <v>Ы</v>
          </cell>
          <cell r="AT902" t="str">
            <v>Ы</v>
          </cell>
          <cell r="AU902">
            <v>0</v>
          </cell>
          <cell r="AV902">
            <v>0</v>
          </cell>
          <cell r="AW902">
            <v>23</v>
          </cell>
          <cell r="AX902">
            <v>1</v>
          </cell>
          <cell r="AY902">
            <v>0</v>
          </cell>
          <cell r="AZ902">
            <v>0</v>
          </cell>
          <cell r="BA902">
            <v>0</v>
          </cell>
          <cell r="BB902">
            <v>0</v>
          </cell>
          <cell r="BC902">
            <v>38916</v>
          </cell>
        </row>
        <row r="903">
          <cell r="A903">
            <v>2006</v>
          </cell>
          <cell r="B903">
            <v>6</v>
          </cell>
          <cell r="C903">
            <v>586</v>
          </cell>
          <cell r="D903">
            <v>17</v>
          </cell>
          <cell r="E903">
            <v>792030</v>
          </cell>
          <cell r="F903">
            <v>0</v>
          </cell>
          <cell r="G903" t="str">
            <v>Затраты по ШПЗ (неосновные)</v>
          </cell>
          <cell r="H903">
            <v>2030</v>
          </cell>
          <cell r="I903">
            <v>7920</v>
          </cell>
          <cell r="J903">
            <v>51100</v>
          </cell>
          <cell r="K903">
            <v>1</v>
          </cell>
          <cell r="L903">
            <v>0</v>
          </cell>
          <cell r="M903">
            <v>0</v>
          </cell>
          <cell r="N903">
            <v>0</v>
          </cell>
          <cell r="R903">
            <v>0</v>
          </cell>
          <cell r="S903">
            <v>0</v>
          </cell>
          <cell r="T903">
            <v>0</v>
          </cell>
          <cell r="U903">
            <v>37</v>
          </cell>
          <cell r="V903">
            <v>0</v>
          </cell>
          <cell r="W903">
            <v>0</v>
          </cell>
          <cell r="AA903">
            <v>0</v>
          </cell>
          <cell r="AB903">
            <v>0</v>
          </cell>
          <cell r="AC903">
            <v>0</v>
          </cell>
          <cell r="AD903">
            <v>37</v>
          </cell>
          <cell r="AE903">
            <v>312000</v>
          </cell>
          <cell r="AF903">
            <v>0</v>
          </cell>
          <cell r="AI903">
            <v>2373</v>
          </cell>
          <cell r="AK903">
            <v>0</v>
          </cell>
          <cell r="AM903">
            <v>730</v>
          </cell>
          <cell r="AN903">
            <v>1</v>
          </cell>
          <cell r="AO903">
            <v>393216</v>
          </cell>
          <cell r="AQ903">
            <v>0</v>
          </cell>
          <cell r="AR903">
            <v>0</v>
          </cell>
          <cell r="AS903" t="str">
            <v>Ы</v>
          </cell>
          <cell r="AT903" t="str">
            <v>Ы</v>
          </cell>
          <cell r="AU903">
            <v>0</v>
          </cell>
          <cell r="AV903">
            <v>0</v>
          </cell>
          <cell r="AW903">
            <v>23</v>
          </cell>
          <cell r="AX903">
            <v>1</v>
          </cell>
          <cell r="AY903">
            <v>0</v>
          </cell>
          <cell r="AZ903">
            <v>0</v>
          </cell>
          <cell r="BA903">
            <v>0</v>
          </cell>
          <cell r="BB903">
            <v>0</v>
          </cell>
          <cell r="BC903">
            <v>38916</v>
          </cell>
        </row>
        <row r="904">
          <cell r="A904">
            <v>2006</v>
          </cell>
          <cell r="B904">
            <v>6</v>
          </cell>
          <cell r="C904">
            <v>587</v>
          </cell>
          <cell r="D904">
            <v>17</v>
          </cell>
          <cell r="E904">
            <v>792030</v>
          </cell>
          <cell r="F904">
            <v>0</v>
          </cell>
          <cell r="G904" t="str">
            <v>Затраты по ШПЗ (неосновные)</v>
          </cell>
          <cell r="H904">
            <v>2030</v>
          </cell>
          <cell r="I904">
            <v>7920</v>
          </cell>
          <cell r="J904">
            <v>2802.78</v>
          </cell>
          <cell r="K904">
            <v>1</v>
          </cell>
          <cell r="L904">
            <v>0</v>
          </cell>
          <cell r="M904">
            <v>0</v>
          </cell>
          <cell r="N904">
            <v>0</v>
          </cell>
          <cell r="R904">
            <v>0</v>
          </cell>
          <cell r="S904">
            <v>0</v>
          </cell>
          <cell r="T904">
            <v>0</v>
          </cell>
          <cell r="U904">
            <v>37</v>
          </cell>
          <cell r="V904">
            <v>0</v>
          </cell>
          <cell r="W904">
            <v>0</v>
          </cell>
          <cell r="AA904">
            <v>0</v>
          </cell>
          <cell r="AB904">
            <v>0</v>
          </cell>
          <cell r="AC904">
            <v>0</v>
          </cell>
          <cell r="AD904">
            <v>37</v>
          </cell>
          <cell r="AE904">
            <v>313000</v>
          </cell>
          <cell r="AF904">
            <v>0</v>
          </cell>
          <cell r="AI904">
            <v>2373</v>
          </cell>
          <cell r="AK904">
            <v>0</v>
          </cell>
          <cell r="AM904">
            <v>731</v>
          </cell>
          <cell r="AN904">
            <v>1</v>
          </cell>
          <cell r="AO904">
            <v>393216</v>
          </cell>
          <cell r="AQ904">
            <v>0</v>
          </cell>
          <cell r="AR904">
            <v>0</v>
          </cell>
          <cell r="AS904" t="str">
            <v>Ы</v>
          </cell>
          <cell r="AT904" t="str">
            <v>Ы</v>
          </cell>
          <cell r="AU904">
            <v>0</v>
          </cell>
          <cell r="AV904">
            <v>0</v>
          </cell>
          <cell r="AW904">
            <v>23</v>
          </cell>
          <cell r="AX904">
            <v>1</v>
          </cell>
          <cell r="AY904">
            <v>0</v>
          </cell>
          <cell r="AZ904">
            <v>0</v>
          </cell>
          <cell r="BA904">
            <v>0</v>
          </cell>
          <cell r="BB904">
            <v>0</v>
          </cell>
          <cell r="BC904">
            <v>38916</v>
          </cell>
        </row>
        <row r="905">
          <cell r="A905">
            <v>2006</v>
          </cell>
          <cell r="B905">
            <v>6</v>
          </cell>
          <cell r="C905">
            <v>588</v>
          </cell>
          <cell r="D905">
            <v>17</v>
          </cell>
          <cell r="E905">
            <v>792030</v>
          </cell>
          <cell r="F905">
            <v>0</v>
          </cell>
          <cell r="G905" t="str">
            <v>Затраты по ШПЗ (неосновные)</v>
          </cell>
          <cell r="H905">
            <v>2030</v>
          </cell>
          <cell r="I905">
            <v>7920</v>
          </cell>
          <cell r="J905">
            <v>5096</v>
          </cell>
          <cell r="K905">
            <v>1</v>
          </cell>
          <cell r="L905">
            <v>0</v>
          </cell>
          <cell r="M905">
            <v>0</v>
          </cell>
          <cell r="N905">
            <v>0</v>
          </cell>
          <cell r="R905">
            <v>0</v>
          </cell>
          <cell r="S905">
            <v>0</v>
          </cell>
          <cell r="T905">
            <v>0</v>
          </cell>
          <cell r="U905">
            <v>37</v>
          </cell>
          <cell r="V905">
            <v>0</v>
          </cell>
          <cell r="W905">
            <v>0</v>
          </cell>
          <cell r="AA905">
            <v>0</v>
          </cell>
          <cell r="AB905">
            <v>0</v>
          </cell>
          <cell r="AC905">
            <v>0</v>
          </cell>
          <cell r="AD905">
            <v>37</v>
          </cell>
          <cell r="AE905">
            <v>314000</v>
          </cell>
          <cell r="AF905">
            <v>0</v>
          </cell>
          <cell r="AI905">
            <v>2373</v>
          </cell>
          <cell r="AK905">
            <v>0</v>
          </cell>
          <cell r="AM905">
            <v>732</v>
          </cell>
          <cell r="AN905">
            <v>1</v>
          </cell>
          <cell r="AO905">
            <v>393216</v>
          </cell>
          <cell r="AQ905">
            <v>0</v>
          </cell>
          <cell r="AR905">
            <v>0</v>
          </cell>
          <cell r="AS905" t="str">
            <v>Ы</v>
          </cell>
          <cell r="AT905" t="str">
            <v>Ы</v>
          </cell>
          <cell r="AU905">
            <v>0</v>
          </cell>
          <cell r="AV905">
            <v>0</v>
          </cell>
          <cell r="AW905">
            <v>23</v>
          </cell>
          <cell r="AX905">
            <v>1</v>
          </cell>
          <cell r="AY905">
            <v>0</v>
          </cell>
          <cell r="AZ905">
            <v>0</v>
          </cell>
          <cell r="BA905">
            <v>0</v>
          </cell>
          <cell r="BB905">
            <v>0</v>
          </cell>
          <cell r="BC905">
            <v>38916</v>
          </cell>
        </row>
        <row r="906">
          <cell r="A906">
            <v>2006</v>
          </cell>
          <cell r="B906">
            <v>6</v>
          </cell>
          <cell r="C906">
            <v>589</v>
          </cell>
          <cell r="D906">
            <v>17</v>
          </cell>
          <cell r="E906">
            <v>792030</v>
          </cell>
          <cell r="F906">
            <v>0</v>
          </cell>
          <cell r="G906" t="str">
            <v>Затраты по ШПЗ (неосновные)</v>
          </cell>
          <cell r="H906">
            <v>2030</v>
          </cell>
          <cell r="I906">
            <v>7920</v>
          </cell>
          <cell r="J906">
            <v>1021.6</v>
          </cell>
          <cell r="K906">
            <v>1</v>
          </cell>
          <cell r="L906">
            <v>0</v>
          </cell>
          <cell r="M906">
            <v>0</v>
          </cell>
          <cell r="N906">
            <v>0</v>
          </cell>
          <cell r="R906">
            <v>0</v>
          </cell>
          <cell r="S906">
            <v>0</v>
          </cell>
          <cell r="T906">
            <v>0</v>
          </cell>
          <cell r="U906">
            <v>37</v>
          </cell>
          <cell r="V906">
            <v>0</v>
          </cell>
          <cell r="W906">
            <v>0</v>
          </cell>
          <cell r="AA906">
            <v>0</v>
          </cell>
          <cell r="AB906">
            <v>0</v>
          </cell>
          <cell r="AC906">
            <v>0</v>
          </cell>
          <cell r="AD906">
            <v>37</v>
          </cell>
          <cell r="AE906">
            <v>315000</v>
          </cell>
          <cell r="AF906">
            <v>0</v>
          </cell>
          <cell r="AI906">
            <v>2373</v>
          </cell>
          <cell r="AK906">
            <v>0</v>
          </cell>
          <cell r="AM906">
            <v>733</v>
          </cell>
          <cell r="AN906">
            <v>1</v>
          </cell>
          <cell r="AO906">
            <v>393216</v>
          </cell>
          <cell r="AQ906">
            <v>0</v>
          </cell>
          <cell r="AR906">
            <v>0</v>
          </cell>
          <cell r="AS906" t="str">
            <v>Ы</v>
          </cell>
          <cell r="AT906" t="str">
            <v>Ы</v>
          </cell>
          <cell r="AU906">
            <v>0</v>
          </cell>
          <cell r="AV906">
            <v>0</v>
          </cell>
          <cell r="AW906">
            <v>23</v>
          </cell>
          <cell r="AX906">
            <v>1</v>
          </cell>
          <cell r="AY906">
            <v>0</v>
          </cell>
          <cell r="AZ906">
            <v>0</v>
          </cell>
          <cell r="BA906">
            <v>0</v>
          </cell>
          <cell r="BB906">
            <v>0</v>
          </cell>
          <cell r="BC906">
            <v>38916</v>
          </cell>
        </row>
        <row r="907">
          <cell r="A907">
            <v>2006</v>
          </cell>
          <cell r="B907">
            <v>6</v>
          </cell>
          <cell r="C907">
            <v>662</v>
          </cell>
          <cell r="D907">
            <v>18</v>
          </cell>
          <cell r="E907">
            <v>792030</v>
          </cell>
          <cell r="F907">
            <v>0</v>
          </cell>
          <cell r="G907" t="str">
            <v>Затраты по ШПЗ (неосновные)</v>
          </cell>
          <cell r="H907">
            <v>2030</v>
          </cell>
          <cell r="I907">
            <v>7920</v>
          </cell>
          <cell r="J907">
            <v>10885.75</v>
          </cell>
          <cell r="K907">
            <v>1</v>
          </cell>
          <cell r="L907">
            <v>0</v>
          </cell>
          <cell r="M907">
            <v>0</v>
          </cell>
          <cell r="N907">
            <v>0</v>
          </cell>
          <cell r="R907">
            <v>0</v>
          </cell>
          <cell r="S907">
            <v>0</v>
          </cell>
          <cell r="T907">
            <v>0</v>
          </cell>
          <cell r="U907">
            <v>42</v>
          </cell>
          <cell r="V907">
            <v>0</v>
          </cell>
          <cell r="W907">
            <v>0</v>
          </cell>
          <cell r="AA907">
            <v>0</v>
          </cell>
          <cell r="AB907">
            <v>0</v>
          </cell>
          <cell r="AC907">
            <v>0</v>
          </cell>
          <cell r="AD907">
            <v>42</v>
          </cell>
          <cell r="AE907">
            <v>110000</v>
          </cell>
          <cell r="AF907">
            <v>0</v>
          </cell>
          <cell r="AI907">
            <v>2373</v>
          </cell>
          <cell r="AK907">
            <v>0</v>
          </cell>
          <cell r="AM907">
            <v>806</v>
          </cell>
          <cell r="AN907">
            <v>1</v>
          </cell>
          <cell r="AO907">
            <v>393216</v>
          </cell>
          <cell r="AQ907">
            <v>0</v>
          </cell>
          <cell r="AR907">
            <v>0</v>
          </cell>
          <cell r="AS907" t="str">
            <v>Ы</v>
          </cell>
          <cell r="AT907" t="str">
            <v>Ы</v>
          </cell>
          <cell r="AU907">
            <v>0</v>
          </cell>
          <cell r="AV907">
            <v>0</v>
          </cell>
          <cell r="AW907">
            <v>23</v>
          </cell>
          <cell r="AX907">
            <v>1</v>
          </cell>
          <cell r="AY907">
            <v>0</v>
          </cell>
          <cell r="AZ907">
            <v>0</v>
          </cell>
          <cell r="BA907">
            <v>0</v>
          </cell>
          <cell r="BB907">
            <v>0</v>
          </cell>
          <cell r="BC907">
            <v>38916</v>
          </cell>
        </row>
        <row r="908">
          <cell r="A908">
            <v>2006</v>
          </cell>
          <cell r="B908">
            <v>6</v>
          </cell>
          <cell r="C908">
            <v>663</v>
          </cell>
          <cell r="D908">
            <v>18</v>
          </cell>
          <cell r="E908">
            <v>792030</v>
          </cell>
          <cell r="F908">
            <v>0</v>
          </cell>
          <cell r="G908" t="str">
            <v>Затраты по ШПЗ (неосновные)</v>
          </cell>
          <cell r="H908">
            <v>2030</v>
          </cell>
          <cell r="I908">
            <v>7920</v>
          </cell>
          <cell r="J908">
            <v>5.0999999999999996</v>
          </cell>
          <cell r="K908">
            <v>1</v>
          </cell>
          <cell r="L908">
            <v>0</v>
          </cell>
          <cell r="M908">
            <v>0</v>
          </cell>
          <cell r="N908">
            <v>0</v>
          </cell>
          <cell r="R908">
            <v>0</v>
          </cell>
          <cell r="S908">
            <v>0</v>
          </cell>
          <cell r="T908">
            <v>0</v>
          </cell>
          <cell r="U908">
            <v>42</v>
          </cell>
          <cell r="V908">
            <v>0</v>
          </cell>
          <cell r="W908">
            <v>0</v>
          </cell>
          <cell r="AA908">
            <v>0</v>
          </cell>
          <cell r="AB908">
            <v>0</v>
          </cell>
          <cell r="AC908">
            <v>0</v>
          </cell>
          <cell r="AD908">
            <v>42</v>
          </cell>
          <cell r="AE908">
            <v>114020</v>
          </cell>
          <cell r="AF908">
            <v>0</v>
          </cell>
          <cell r="AI908">
            <v>2373</v>
          </cell>
          <cell r="AK908">
            <v>0</v>
          </cell>
          <cell r="AM908">
            <v>807</v>
          </cell>
          <cell r="AN908">
            <v>1</v>
          </cell>
          <cell r="AO908">
            <v>393216</v>
          </cell>
          <cell r="AQ908">
            <v>0</v>
          </cell>
          <cell r="AR908">
            <v>0</v>
          </cell>
          <cell r="AS908" t="str">
            <v>Ы</v>
          </cell>
          <cell r="AT908" t="str">
            <v>Ы</v>
          </cell>
          <cell r="AU908">
            <v>0</v>
          </cell>
          <cell r="AV908">
            <v>0</v>
          </cell>
          <cell r="AW908">
            <v>23</v>
          </cell>
          <cell r="AX908">
            <v>1</v>
          </cell>
          <cell r="AY908">
            <v>0</v>
          </cell>
          <cell r="AZ908">
            <v>0</v>
          </cell>
          <cell r="BA908">
            <v>0</v>
          </cell>
          <cell r="BB908">
            <v>0</v>
          </cell>
          <cell r="BC908">
            <v>38916</v>
          </cell>
        </row>
        <row r="909">
          <cell r="A909">
            <v>2006</v>
          </cell>
          <cell r="B909">
            <v>6</v>
          </cell>
          <cell r="C909">
            <v>664</v>
          </cell>
          <cell r="D909">
            <v>18</v>
          </cell>
          <cell r="E909">
            <v>792030</v>
          </cell>
          <cell r="F909">
            <v>0</v>
          </cell>
          <cell r="G909" t="str">
            <v>Затраты по ШПЗ (неосновные)</v>
          </cell>
          <cell r="H909">
            <v>2030</v>
          </cell>
          <cell r="I909">
            <v>7920</v>
          </cell>
          <cell r="J909">
            <v>2374.85</v>
          </cell>
          <cell r="K909">
            <v>1</v>
          </cell>
          <cell r="L909">
            <v>0</v>
          </cell>
          <cell r="M909">
            <v>0</v>
          </cell>
          <cell r="N909">
            <v>0</v>
          </cell>
          <cell r="R909">
            <v>0</v>
          </cell>
          <cell r="S909">
            <v>0</v>
          </cell>
          <cell r="T909">
            <v>0</v>
          </cell>
          <cell r="U909">
            <v>42</v>
          </cell>
          <cell r="V909">
            <v>0</v>
          </cell>
          <cell r="W909">
            <v>0</v>
          </cell>
          <cell r="AA909">
            <v>0</v>
          </cell>
          <cell r="AB909">
            <v>0</v>
          </cell>
          <cell r="AC909">
            <v>0</v>
          </cell>
          <cell r="AD909">
            <v>42</v>
          </cell>
          <cell r="AE909">
            <v>117000</v>
          </cell>
          <cell r="AF909">
            <v>0</v>
          </cell>
          <cell r="AI909">
            <v>2373</v>
          </cell>
          <cell r="AK909">
            <v>0</v>
          </cell>
          <cell r="AM909">
            <v>808</v>
          </cell>
          <cell r="AN909">
            <v>1</v>
          </cell>
          <cell r="AO909">
            <v>393216</v>
          </cell>
          <cell r="AQ909">
            <v>0</v>
          </cell>
          <cell r="AR909">
            <v>0</v>
          </cell>
          <cell r="AS909" t="str">
            <v>Ы</v>
          </cell>
          <cell r="AT909" t="str">
            <v>Ы</v>
          </cell>
          <cell r="AU909">
            <v>0</v>
          </cell>
          <cell r="AV909">
            <v>0</v>
          </cell>
          <cell r="AW909">
            <v>23</v>
          </cell>
          <cell r="AX909">
            <v>1</v>
          </cell>
          <cell r="AY909">
            <v>0</v>
          </cell>
          <cell r="AZ909">
            <v>0</v>
          </cell>
          <cell r="BA909">
            <v>0</v>
          </cell>
          <cell r="BB909">
            <v>0</v>
          </cell>
          <cell r="BC909">
            <v>38916</v>
          </cell>
        </row>
        <row r="910">
          <cell r="A910">
            <v>2006</v>
          </cell>
          <cell r="B910">
            <v>6</v>
          </cell>
          <cell r="C910">
            <v>665</v>
          </cell>
          <cell r="D910">
            <v>18</v>
          </cell>
          <cell r="E910">
            <v>792030</v>
          </cell>
          <cell r="F910">
            <v>0</v>
          </cell>
          <cell r="G910" t="str">
            <v>Затраты по ШПЗ (неосновные)</v>
          </cell>
          <cell r="H910">
            <v>2030</v>
          </cell>
          <cell r="I910">
            <v>7920</v>
          </cell>
          <cell r="J910">
            <v>23.26</v>
          </cell>
          <cell r="K910">
            <v>1</v>
          </cell>
          <cell r="L910">
            <v>0</v>
          </cell>
          <cell r="M910">
            <v>0</v>
          </cell>
          <cell r="N910">
            <v>0</v>
          </cell>
          <cell r="R910">
            <v>0</v>
          </cell>
          <cell r="S910">
            <v>0</v>
          </cell>
          <cell r="T910">
            <v>0</v>
          </cell>
          <cell r="U910">
            <v>42</v>
          </cell>
          <cell r="V910">
            <v>0</v>
          </cell>
          <cell r="W910">
            <v>0</v>
          </cell>
          <cell r="AA910">
            <v>0</v>
          </cell>
          <cell r="AB910">
            <v>0</v>
          </cell>
          <cell r="AC910">
            <v>0</v>
          </cell>
          <cell r="AD910">
            <v>42</v>
          </cell>
          <cell r="AE910">
            <v>118000</v>
          </cell>
          <cell r="AF910">
            <v>0</v>
          </cell>
          <cell r="AI910">
            <v>2373</v>
          </cell>
          <cell r="AK910">
            <v>0</v>
          </cell>
          <cell r="AM910">
            <v>809</v>
          </cell>
          <cell r="AN910">
            <v>1</v>
          </cell>
          <cell r="AO910">
            <v>393216</v>
          </cell>
          <cell r="AQ910">
            <v>0</v>
          </cell>
          <cell r="AR910">
            <v>0</v>
          </cell>
          <cell r="AS910" t="str">
            <v>Ы</v>
          </cell>
          <cell r="AT910" t="str">
            <v>Ы</v>
          </cell>
          <cell r="AU910">
            <v>0</v>
          </cell>
          <cell r="AV910">
            <v>0</v>
          </cell>
          <cell r="AW910">
            <v>23</v>
          </cell>
          <cell r="AX910">
            <v>1</v>
          </cell>
          <cell r="AY910">
            <v>0</v>
          </cell>
          <cell r="AZ910">
            <v>0</v>
          </cell>
          <cell r="BA910">
            <v>0</v>
          </cell>
          <cell r="BB910">
            <v>0</v>
          </cell>
          <cell r="BC910">
            <v>38916</v>
          </cell>
        </row>
        <row r="911">
          <cell r="A911">
            <v>2006</v>
          </cell>
          <cell r="B911">
            <v>6</v>
          </cell>
          <cell r="C911">
            <v>666</v>
          </cell>
          <cell r="D911">
            <v>18</v>
          </cell>
          <cell r="E911">
            <v>792030</v>
          </cell>
          <cell r="F911">
            <v>0</v>
          </cell>
          <cell r="G911" t="str">
            <v>Затраты по ШПЗ (неосновные)</v>
          </cell>
          <cell r="H911">
            <v>2030</v>
          </cell>
          <cell r="I911">
            <v>7920</v>
          </cell>
          <cell r="J911">
            <v>107.53</v>
          </cell>
          <cell r="K911">
            <v>1</v>
          </cell>
          <cell r="L911">
            <v>0</v>
          </cell>
          <cell r="M911">
            <v>0</v>
          </cell>
          <cell r="N911">
            <v>0</v>
          </cell>
          <cell r="R911">
            <v>0</v>
          </cell>
          <cell r="S911">
            <v>0</v>
          </cell>
          <cell r="T911">
            <v>0</v>
          </cell>
          <cell r="U911">
            <v>42</v>
          </cell>
          <cell r="V911">
            <v>0</v>
          </cell>
          <cell r="W911">
            <v>0</v>
          </cell>
          <cell r="AA911">
            <v>0</v>
          </cell>
          <cell r="AB911">
            <v>0</v>
          </cell>
          <cell r="AC911">
            <v>0</v>
          </cell>
          <cell r="AD911">
            <v>42</v>
          </cell>
          <cell r="AE911">
            <v>130000</v>
          </cell>
          <cell r="AF911">
            <v>0</v>
          </cell>
          <cell r="AI911">
            <v>2373</v>
          </cell>
          <cell r="AK911">
            <v>0</v>
          </cell>
          <cell r="AM911">
            <v>810</v>
          </cell>
          <cell r="AN911">
            <v>1</v>
          </cell>
          <cell r="AO911">
            <v>393216</v>
          </cell>
          <cell r="AQ911">
            <v>0</v>
          </cell>
          <cell r="AR911">
            <v>0</v>
          </cell>
          <cell r="AS911" t="str">
            <v>Ы</v>
          </cell>
          <cell r="AT911" t="str">
            <v>Ы</v>
          </cell>
          <cell r="AU911">
            <v>0</v>
          </cell>
          <cell r="AV911">
            <v>0</v>
          </cell>
          <cell r="AW911">
            <v>23</v>
          </cell>
          <cell r="AX911">
            <v>1</v>
          </cell>
          <cell r="AY911">
            <v>0</v>
          </cell>
          <cell r="AZ911">
            <v>0</v>
          </cell>
          <cell r="BA911">
            <v>0</v>
          </cell>
          <cell r="BB911">
            <v>0</v>
          </cell>
          <cell r="BC911">
            <v>38916</v>
          </cell>
        </row>
        <row r="912">
          <cell r="A912">
            <v>2006</v>
          </cell>
          <cell r="B912">
            <v>6</v>
          </cell>
          <cell r="C912">
            <v>667</v>
          </cell>
          <cell r="D912">
            <v>18</v>
          </cell>
          <cell r="E912">
            <v>792030</v>
          </cell>
          <cell r="F912">
            <v>0</v>
          </cell>
          <cell r="G912" t="str">
            <v>Затраты по ШПЗ (неосновные)</v>
          </cell>
          <cell r="H912">
            <v>2030</v>
          </cell>
          <cell r="I912">
            <v>7920</v>
          </cell>
          <cell r="J912">
            <v>-94.64</v>
          </cell>
          <cell r="K912">
            <v>1</v>
          </cell>
          <cell r="L912">
            <v>0</v>
          </cell>
          <cell r="M912">
            <v>0</v>
          </cell>
          <cell r="N912">
            <v>0</v>
          </cell>
          <cell r="R912">
            <v>0</v>
          </cell>
          <cell r="S912">
            <v>0</v>
          </cell>
          <cell r="T912">
            <v>0</v>
          </cell>
          <cell r="U912">
            <v>42</v>
          </cell>
          <cell r="V912">
            <v>0</v>
          </cell>
          <cell r="W912">
            <v>0</v>
          </cell>
          <cell r="AA912">
            <v>0</v>
          </cell>
          <cell r="AB912">
            <v>0</v>
          </cell>
          <cell r="AC912">
            <v>0</v>
          </cell>
          <cell r="AD912">
            <v>42</v>
          </cell>
          <cell r="AE912">
            <v>131000</v>
          </cell>
          <cell r="AF912">
            <v>0</v>
          </cell>
          <cell r="AI912">
            <v>2373</v>
          </cell>
          <cell r="AK912">
            <v>0</v>
          </cell>
          <cell r="AM912">
            <v>811</v>
          </cell>
          <cell r="AN912">
            <v>1</v>
          </cell>
          <cell r="AO912">
            <v>393216</v>
          </cell>
          <cell r="AQ912">
            <v>0</v>
          </cell>
          <cell r="AR912">
            <v>0</v>
          </cell>
          <cell r="AS912" t="str">
            <v>Ы</v>
          </cell>
          <cell r="AT912" t="str">
            <v>Ы</v>
          </cell>
          <cell r="AU912">
            <v>0</v>
          </cell>
          <cell r="AV912">
            <v>0</v>
          </cell>
          <cell r="AW912">
            <v>23</v>
          </cell>
          <cell r="AX912">
            <v>1</v>
          </cell>
          <cell r="AY912">
            <v>0</v>
          </cell>
          <cell r="AZ912">
            <v>0</v>
          </cell>
          <cell r="BA912">
            <v>0</v>
          </cell>
          <cell r="BB912">
            <v>0</v>
          </cell>
          <cell r="BC912">
            <v>38916</v>
          </cell>
        </row>
        <row r="913">
          <cell r="A913">
            <v>2006</v>
          </cell>
          <cell r="B913">
            <v>6</v>
          </cell>
          <cell r="C913">
            <v>668</v>
          </cell>
          <cell r="D913">
            <v>18</v>
          </cell>
          <cell r="E913">
            <v>792030</v>
          </cell>
          <cell r="F913">
            <v>0</v>
          </cell>
          <cell r="G913" t="str">
            <v>Затраты по ШПЗ (неосновные)</v>
          </cell>
          <cell r="H913">
            <v>2030</v>
          </cell>
          <cell r="I913">
            <v>7920</v>
          </cell>
          <cell r="J913">
            <v>115.14</v>
          </cell>
          <cell r="K913">
            <v>1</v>
          </cell>
          <cell r="L913">
            <v>0</v>
          </cell>
          <cell r="M913">
            <v>0</v>
          </cell>
          <cell r="N913">
            <v>0</v>
          </cell>
          <cell r="R913">
            <v>0</v>
          </cell>
          <cell r="S913">
            <v>0</v>
          </cell>
          <cell r="T913">
            <v>0</v>
          </cell>
          <cell r="U913">
            <v>42</v>
          </cell>
          <cell r="V913">
            <v>0</v>
          </cell>
          <cell r="W913">
            <v>0</v>
          </cell>
          <cell r="AA913">
            <v>0</v>
          </cell>
          <cell r="AB913">
            <v>0</v>
          </cell>
          <cell r="AC913">
            <v>0</v>
          </cell>
          <cell r="AD913">
            <v>42</v>
          </cell>
          <cell r="AE913">
            <v>132000</v>
          </cell>
          <cell r="AF913">
            <v>0</v>
          </cell>
          <cell r="AI913">
            <v>2373</v>
          </cell>
          <cell r="AK913">
            <v>0</v>
          </cell>
          <cell r="AM913">
            <v>812</v>
          </cell>
          <cell r="AN913">
            <v>1</v>
          </cell>
          <cell r="AO913">
            <v>393216</v>
          </cell>
          <cell r="AQ913">
            <v>0</v>
          </cell>
          <cell r="AR913">
            <v>0</v>
          </cell>
          <cell r="AS913" t="str">
            <v>Ы</v>
          </cell>
          <cell r="AT913" t="str">
            <v>Ы</v>
          </cell>
          <cell r="AU913">
            <v>0</v>
          </cell>
          <cell r="AV913">
            <v>0</v>
          </cell>
          <cell r="AW913">
            <v>23</v>
          </cell>
          <cell r="AX913">
            <v>1</v>
          </cell>
          <cell r="AY913">
            <v>0</v>
          </cell>
          <cell r="AZ913">
            <v>0</v>
          </cell>
          <cell r="BA913">
            <v>0</v>
          </cell>
          <cell r="BB913">
            <v>0</v>
          </cell>
          <cell r="BC913">
            <v>38916</v>
          </cell>
        </row>
        <row r="914">
          <cell r="A914">
            <v>2006</v>
          </cell>
          <cell r="B914">
            <v>6</v>
          </cell>
          <cell r="C914">
            <v>669</v>
          </cell>
          <cell r="D914">
            <v>18</v>
          </cell>
          <cell r="E914">
            <v>792030</v>
          </cell>
          <cell r="F914">
            <v>0</v>
          </cell>
          <cell r="G914" t="str">
            <v>Затраты по ШПЗ (неосновные)</v>
          </cell>
          <cell r="H914">
            <v>2030</v>
          </cell>
          <cell r="I914">
            <v>7920</v>
          </cell>
          <cell r="J914">
            <v>16.190000000000001</v>
          </cell>
          <cell r="K914">
            <v>1</v>
          </cell>
          <cell r="L914">
            <v>0</v>
          </cell>
          <cell r="M914">
            <v>0</v>
          </cell>
          <cell r="N914">
            <v>0</v>
          </cell>
          <cell r="R914">
            <v>0</v>
          </cell>
          <cell r="S914">
            <v>0</v>
          </cell>
          <cell r="T914">
            <v>0</v>
          </cell>
          <cell r="U914">
            <v>42</v>
          </cell>
          <cell r="V914">
            <v>0</v>
          </cell>
          <cell r="W914">
            <v>0</v>
          </cell>
          <cell r="AA914">
            <v>0</v>
          </cell>
          <cell r="AB914">
            <v>0</v>
          </cell>
          <cell r="AC914">
            <v>0</v>
          </cell>
          <cell r="AD914">
            <v>42</v>
          </cell>
          <cell r="AE914">
            <v>135000</v>
          </cell>
          <cell r="AF914">
            <v>0</v>
          </cell>
          <cell r="AI914">
            <v>2373</v>
          </cell>
          <cell r="AK914">
            <v>0</v>
          </cell>
          <cell r="AM914">
            <v>813</v>
          </cell>
          <cell r="AN914">
            <v>1</v>
          </cell>
          <cell r="AO914">
            <v>393216</v>
          </cell>
          <cell r="AQ914">
            <v>0</v>
          </cell>
          <cell r="AR914">
            <v>0</v>
          </cell>
          <cell r="AS914" t="str">
            <v>Ы</v>
          </cell>
          <cell r="AT914" t="str">
            <v>Ы</v>
          </cell>
          <cell r="AU914">
            <v>0</v>
          </cell>
          <cell r="AV914">
            <v>0</v>
          </cell>
          <cell r="AW914">
            <v>23</v>
          </cell>
          <cell r="AX914">
            <v>1</v>
          </cell>
          <cell r="AY914">
            <v>0</v>
          </cell>
          <cell r="AZ914">
            <v>0</v>
          </cell>
          <cell r="BA914">
            <v>0</v>
          </cell>
          <cell r="BB914">
            <v>0</v>
          </cell>
          <cell r="BC914">
            <v>38916</v>
          </cell>
        </row>
        <row r="915">
          <cell r="A915">
            <v>2006</v>
          </cell>
          <cell r="B915">
            <v>6</v>
          </cell>
          <cell r="C915">
            <v>670</v>
          </cell>
          <cell r="D915">
            <v>18</v>
          </cell>
          <cell r="E915">
            <v>792030</v>
          </cell>
          <cell r="F915">
            <v>0</v>
          </cell>
          <cell r="G915" t="str">
            <v>Затраты по ШПЗ (неосновные)</v>
          </cell>
          <cell r="H915">
            <v>2030</v>
          </cell>
          <cell r="I915">
            <v>7920</v>
          </cell>
          <cell r="J915">
            <v>67606.02</v>
          </cell>
          <cell r="K915">
            <v>1</v>
          </cell>
          <cell r="L915">
            <v>0</v>
          </cell>
          <cell r="M915">
            <v>0</v>
          </cell>
          <cell r="N915">
            <v>0</v>
          </cell>
          <cell r="R915">
            <v>0</v>
          </cell>
          <cell r="S915">
            <v>0</v>
          </cell>
          <cell r="T915">
            <v>0</v>
          </cell>
          <cell r="U915">
            <v>42</v>
          </cell>
          <cell r="V915">
            <v>0</v>
          </cell>
          <cell r="W915">
            <v>0</v>
          </cell>
          <cell r="AA915">
            <v>0</v>
          </cell>
          <cell r="AB915">
            <v>0</v>
          </cell>
          <cell r="AC915">
            <v>0</v>
          </cell>
          <cell r="AD915">
            <v>42</v>
          </cell>
          <cell r="AE915">
            <v>143000</v>
          </cell>
          <cell r="AF915">
            <v>0</v>
          </cell>
          <cell r="AI915">
            <v>2373</v>
          </cell>
          <cell r="AK915">
            <v>0</v>
          </cell>
          <cell r="AM915">
            <v>814</v>
          </cell>
          <cell r="AN915">
            <v>1</v>
          </cell>
          <cell r="AO915">
            <v>393216</v>
          </cell>
          <cell r="AQ915">
            <v>0</v>
          </cell>
          <cell r="AR915">
            <v>0</v>
          </cell>
          <cell r="AS915" t="str">
            <v>Ы</v>
          </cell>
          <cell r="AT915" t="str">
            <v>Ы</v>
          </cell>
          <cell r="AU915">
            <v>0</v>
          </cell>
          <cell r="AV915">
            <v>0</v>
          </cell>
          <cell r="AW915">
            <v>23</v>
          </cell>
          <cell r="AX915">
            <v>1</v>
          </cell>
          <cell r="AY915">
            <v>0</v>
          </cell>
          <cell r="AZ915">
            <v>0</v>
          </cell>
          <cell r="BA915">
            <v>0</v>
          </cell>
          <cell r="BB915">
            <v>0</v>
          </cell>
          <cell r="BC915">
            <v>38916</v>
          </cell>
        </row>
        <row r="916">
          <cell r="A916">
            <v>2006</v>
          </cell>
          <cell r="B916">
            <v>6</v>
          </cell>
          <cell r="C916">
            <v>671</v>
          </cell>
          <cell r="D916">
            <v>18</v>
          </cell>
          <cell r="E916">
            <v>792030</v>
          </cell>
          <cell r="F916">
            <v>0</v>
          </cell>
          <cell r="G916" t="str">
            <v>Затраты по ШПЗ (неосновные)</v>
          </cell>
          <cell r="H916">
            <v>2030</v>
          </cell>
          <cell r="I916">
            <v>7920</v>
          </cell>
          <cell r="J916">
            <v>41.97</v>
          </cell>
          <cell r="K916">
            <v>1</v>
          </cell>
          <cell r="L916">
            <v>0</v>
          </cell>
          <cell r="M916">
            <v>0</v>
          </cell>
          <cell r="N916">
            <v>0</v>
          </cell>
          <cell r="R916">
            <v>0</v>
          </cell>
          <cell r="S916">
            <v>0</v>
          </cell>
          <cell r="T916">
            <v>0</v>
          </cell>
          <cell r="U916">
            <v>42</v>
          </cell>
          <cell r="V916">
            <v>0</v>
          </cell>
          <cell r="W916">
            <v>0</v>
          </cell>
          <cell r="AA916">
            <v>0</v>
          </cell>
          <cell r="AB916">
            <v>0</v>
          </cell>
          <cell r="AC916">
            <v>0</v>
          </cell>
          <cell r="AD916">
            <v>42</v>
          </cell>
          <cell r="AE916">
            <v>410000</v>
          </cell>
          <cell r="AF916">
            <v>0</v>
          </cell>
          <cell r="AI916">
            <v>2373</v>
          </cell>
          <cell r="AK916">
            <v>0</v>
          </cell>
          <cell r="AM916">
            <v>815</v>
          </cell>
          <cell r="AN916">
            <v>1</v>
          </cell>
          <cell r="AO916">
            <v>393216</v>
          </cell>
          <cell r="AQ916">
            <v>0</v>
          </cell>
          <cell r="AR916">
            <v>0</v>
          </cell>
          <cell r="AS916" t="str">
            <v>Ы</v>
          </cell>
          <cell r="AT916" t="str">
            <v>Ы</v>
          </cell>
          <cell r="AU916">
            <v>0</v>
          </cell>
          <cell r="AV916">
            <v>0</v>
          </cell>
          <cell r="AW916">
            <v>23</v>
          </cell>
          <cell r="AX916">
            <v>1</v>
          </cell>
          <cell r="AY916">
            <v>0</v>
          </cell>
          <cell r="AZ916">
            <v>0</v>
          </cell>
          <cell r="BA916">
            <v>0</v>
          </cell>
          <cell r="BB916">
            <v>0</v>
          </cell>
          <cell r="BC916">
            <v>38916</v>
          </cell>
        </row>
        <row r="917">
          <cell r="A917">
            <v>2006</v>
          </cell>
          <cell r="B917">
            <v>6</v>
          </cell>
          <cell r="C917">
            <v>672</v>
          </cell>
          <cell r="D917">
            <v>18</v>
          </cell>
          <cell r="E917">
            <v>792030</v>
          </cell>
          <cell r="F917">
            <v>0</v>
          </cell>
          <cell r="G917" t="str">
            <v>Затраты по ШПЗ (неосновные)</v>
          </cell>
          <cell r="H917">
            <v>2030</v>
          </cell>
          <cell r="I917">
            <v>7920</v>
          </cell>
          <cell r="J917">
            <v>572.97</v>
          </cell>
          <cell r="K917">
            <v>1</v>
          </cell>
          <cell r="L917">
            <v>0</v>
          </cell>
          <cell r="M917">
            <v>0</v>
          </cell>
          <cell r="N917">
            <v>0</v>
          </cell>
          <cell r="R917">
            <v>0</v>
          </cell>
          <cell r="S917">
            <v>0</v>
          </cell>
          <cell r="T917">
            <v>0</v>
          </cell>
          <cell r="U917">
            <v>42</v>
          </cell>
          <cell r="V917">
            <v>0</v>
          </cell>
          <cell r="W917">
            <v>0</v>
          </cell>
          <cell r="AA917">
            <v>0</v>
          </cell>
          <cell r="AB917">
            <v>0</v>
          </cell>
          <cell r="AC917">
            <v>0</v>
          </cell>
          <cell r="AD917">
            <v>42</v>
          </cell>
          <cell r="AE917">
            <v>420000</v>
          </cell>
          <cell r="AF917">
            <v>0</v>
          </cell>
          <cell r="AI917">
            <v>2373</v>
          </cell>
          <cell r="AK917">
            <v>0</v>
          </cell>
          <cell r="AM917">
            <v>816</v>
          </cell>
          <cell r="AN917">
            <v>1</v>
          </cell>
          <cell r="AO917">
            <v>393216</v>
          </cell>
          <cell r="AQ917">
            <v>0</v>
          </cell>
          <cell r="AR917">
            <v>0</v>
          </cell>
          <cell r="AS917" t="str">
            <v>Ы</v>
          </cell>
          <cell r="AT917" t="str">
            <v>Ы</v>
          </cell>
          <cell r="AU917">
            <v>0</v>
          </cell>
          <cell r="AV917">
            <v>0</v>
          </cell>
          <cell r="AW917">
            <v>23</v>
          </cell>
          <cell r="AX917">
            <v>1</v>
          </cell>
          <cell r="AY917">
            <v>0</v>
          </cell>
          <cell r="AZ917">
            <v>0</v>
          </cell>
          <cell r="BA917">
            <v>0</v>
          </cell>
          <cell r="BB917">
            <v>0</v>
          </cell>
          <cell r="BC917">
            <v>38916</v>
          </cell>
        </row>
        <row r="918">
          <cell r="A918">
            <v>2006</v>
          </cell>
          <cell r="B918">
            <v>6</v>
          </cell>
          <cell r="C918">
            <v>673</v>
          </cell>
          <cell r="D918">
            <v>18</v>
          </cell>
          <cell r="E918">
            <v>792030</v>
          </cell>
          <cell r="F918">
            <v>0</v>
          </cell>
          <cell r="G918" t="str">
            <v>Затраты по ШПЗ (неосновные)</v>
          </cell>
          <cell r="H918">
            <v>2030</v>
          </cell>
          <cell r="I918">
            <v>7920</v>
          </cell>
          <cell r="J918">
            <v>97.42</v>
          </cell>
          <cell r="K918">
            <v>1</v>
          </cell>
          <cell r="L918">
            <v>0</v>
          </cell>
          <cell r="M918">
            <v>0</v>
          </cell>
          <cell r="N918">
            <v>0</v>
          </cell>
          <cell r="R918">
            <v>0</v>
          </cell>
          <cell r="S918">
            <v>0</v>
          </cell>
          <cell r="T918">
            <v>0</v>
          </cell>
          <cell r="U918">
            <v>42</v>
          </cell>
          <cell r="V918">
            <v>0</v>
          </cell>
          <cell r="W918">
            <v>0</v>
          </cell>
          <cell r="AA918">
            <v>0</v>
          </cell>
          <cell r="AB918">
            <v>0</v>
          </cell>
          <cell r="AC918">
            <v>0</v>
          </cell>
          <cell r="AD918">
            <v>42</v>
          </cell>
          <cell r="AE918">
            <v>430000</v>
          </cell>
          <cell r="AF918">
            <v>0</v>
          </cell>
          <cell r="AI918">
            <v>2373</v>
          </cell>
          <cell r="AK918">
            <v>0</v>
          </cell>
          <cell r="AM918">
            <v>817</v>
          </cell>
          <cell r="AN918">
            <v>1</v>
          </cell>
          <cell r="AO918">
            <v>393216</v>
          </cell>
          <cell r="AQ918">
            <v>0</v>
          </cell>
          <cell r="AR918">
            <v>0</v>
          </cell>
          <cell r="AS918" t="str">
            <v>Ы</v>
          </cell>
          <cell r="AT918" t="str">
            <v>Ы</v>
          </cell>
          <cell r="AU918">
            <v>0</v>
          </cell>
          <cell r="AV918">
            <v>0</v>
          </cell>
          <cell r="AW918">
            <v>23</v>
          </cell>
          <cell r="AX918">
            <v>1</v>
          </cell>
          <cell r="AY918">
            <v>0</v>
          </cell>
          <cell r="AZ918">
            <v>0</v>
          </cell>
          <cell r="BA918">
            <v>0</v>
          </cell>
          <cell r="BB918">
            <v>0</v>
          </cell>
          <cell r="BC918">
            <v>38916</v>
          </cell>
        </row>
        <row r="919">
          <cell r="A919">
            <v>2006</v>
          </cell>
          <cell r="B919">
            <v>6</v>
          </cell>
          <cell r="C919">
            <v>674</v>
          </cell>
          <cell r="D919">
            <v>18</v>
          </cell>
          <cell r="E919">
            <v>792030</v>
          </cell>
          <cell r="F919">
            <v>0</v>
          </cell>
          <cell r="G919" t="str">
            <v>Затраты по ШПЗ (неосновные)</v>
          </cell>
          <cell r="H919">
            <v>2030</v>
          </cell>
          <cell r="I919">
            <v>7920</v>
          </cell>
          <cell r="J919">
            <v>73.63</v>
          </cell>
          <cell r="K919">
            <v>1</v>
          </cell>
          <cell r="L919">
            <v>0</v>
          </cell>
          <cell r="M919">
            <v>0</v>
          </cell>
          <cell r="N919">
            <v>0</v>
          </cell>
          <cell r="R919">
            <v>0</v>
          </cell>
          <cell r="S919">
            <v>0</v>
          </cell>
          <cell r="T919">
            <v>0</v>
          </cell>
          <cell r="U919">
            <v>42</v>
          </cell>
          <cell r="V919">
            <v>0</v>
          </cell>
          <cell r="W919">
            <v>0</v>
          </cell>
          <cell r="AA919">
            <v>0</v>
          </cell>
          <cell r="AB919">
            <v>0</v>
          </cell>
          <cell r="AC919">
            <v>0</v>
          </cell>
          <cell r="AD919">
            <v>42</v>
          </cell>
          <cell r="AE919">
            <v>450000</v>
          </cell>
          <cell r="AF919">
            <v>0</v>
          </cell>
          <cell r="AI919">
            <v>2373</v>
          </cell>
          <cell r="AK919">
            <v>0</v>
          </cell>
          <cell r="AM919">
            <v>818</v>
          </cell>
          <cell r="AN919">
            <v>1</v>
          </cell>
          <cell r="AO919">
            <v>393216</v>
          </cell>
          <cell r="AQ919">
            <v>0</v>
          </cell>
          <cell r="AR919">
            <v>0</v>
          </cell>
          <cell r="AS919" t="str">
            <v>Ы</v>
          </cell>
          <cell r="AT919" t="str">
            <v>Ы</v>
          </cell>
          <cell r="AU919">
            <v>0</v>
          </cell>
          <cell r="AV919">
            <v>0</v>
          </cell>
          <cell r="AW919">
            <v>23</v>
          </cell>
          <cell r="AX919">
            <v>1</v>
          </cell>
          <cell r="AY919">
            <v>0</v>
          </cell>
          <cell r="AZ919">
            <v>0</v>
          </cell>
          <cell r="BA919">
            <v>0</v>
          </cell>
          <cell r="BB919">
            <v>0</v>
          </cell>
          <cell r="BC919">
            <v>38916</v>
          </cell>
        </row>
        <row r="920">
          <cell r="A920">
            <v>2006</v>
          </cell>
          <cell r="B920">
            <v>6</v>
          </cell>
          <cell r="C920">
            <v>675</v>
          </cell>
          <cell r="D920">
            <v>18</v>
          </cell>
          <cell r="E920">
            <v>792030</v>
          </cell>
          <cell r="F920">
            <v>0</v>
          </cell>
          <cell r="G920" t="str">
            <v>Затраты по ШПЗ (неосновные)</v>
          </cell>
          <cell r="H920">
            <v>2030</v>
          </cell>
          <cell r="I920">
            <v>7920</v>
          </cell>
          <cell r="J920">
            <v>16.71</v>
          </cell>
          <cell r="K920">
            <v>1</v>
          </cell>
          <cell r="L920">
            <v>0</v>
          </cell>
          <cell r="M920">
            <v>0</v>
          </cell>
          <cell r="N920">
            <v>0</v>
          </cell>
          <cell r="R920">
            <v>0</v>
          </cell>
          <cell r="S920">
            <v>0</v>
          </cell>
          <cell r="T920">
            <v>0</v>
          </cell>
          <cell r="U920">
            <v>42</v>
          </cell>
          <cell r="V920">
            <v>0</v>
          </cell>
          <cell r="W920">
            <v>0</v>
          </cell>
          <cell r="AA920">
            <v>0</v>
          </cell>
          <cell r="AB920">
            <v>0</v>
          </cell>
          <cell r="AC920">
            <v>0</v>
          </cell>
          <cell r="AD920">
            <v>42</v>
          </cell>
          <cell r="AE920">
            <v>460000</v>
          </cell>
          <cell r="AF920">
            <v>0</v>
          </cell>
          <cell r="AI920">
            <v>2373</v>
          </cell>
          <cell r="AK920">
            <v>0</v>
          </cell>
          <cell r="AM920">
            <v>819</v>
          </cell>
          <cell r="AN920">
            <v>1</v>
          </cell>
          <cell r="AO920">
            <v>393216</v>
          </cell>
          <cell r="AQ920">
            <v>0</v>
          </cell>
          <cell r="AR920">
            <v>0</v>
          </cell>
          <cell r="AS920" t="str">
            <v>Ы</v>
          </cell>
          <cell r="AT920" t="str">
            <v>Ы</v>
          </cell>
          <cell r="AU920">
            <v>0</v>
          </cell>
          <cell r="AV920">
            <v>0</v>
          </cell>
          <cell r="AW920">
            <v>23</v>
          </cell>
          <cell r="AX920">
            <v>1</v>
          </cell>
          <cell r="AY920">
            <v>0</v>
          </cell>
          <cell r="AZ920">
            <v>0</v>
          </cell>
          <cell r="BA920">
            <v>0</v>
          </cell>
          <cell r="BB920">
            <v>0</v>
          </cell>
          <cell r="BC920">
            <v>38916</v>
          </cell>
        </row>
        <row r="921">
          <cell r="A921">
            <v>2006</v>
          </cell>
          <cell r="B921">
            <v>6</v>
          </cell>
          <cell r="C921">
            <v>676</v>
          </cell>
          <cell r="D921">
            <v>18</v>
          </cell>
          <cell r="E921">
            <v>792030</v>
          </cell>
          <cell r="F921">
            <v>0</v>
          </cell>
          <cell r="G921" t="str">
            <v>Затраты по ШПЗ (неосновные)</v>
          </cell>
          <cell r="H921">
            <v>2030</v>
          </cell>
          <cell r="I921">
            <v>7920</v>
          </cell>
          <cell r="J921">
            <v>0.57999999999999996</v>
          </cell>
          <cell r="K921">
            <v>1</v>
          </cell>
          <cell r="L921">
            <v>0</v>
          </cell>
          <cell r="M921">
            <v>0</v>
          </cell>
          <cell r="N921">
            <v>0</v>
          </cell>
          <cell r="R921">
            <v>0</v>
          </cell>
          <cell r="S921">
            <v>0</v>
          </cell>
          <cell r="T921">
            <v>0</v>
          </cell>
          <cell r="U921">
            <v>42</v>
          </cell>
          <cell r="V921">
            <v>0</v>
          </cell>
          <cell r="W921">
            <v>0</v>
          </cell>
          <cell r="AA921">
            <v>0</v>
          </cell>
          <cell r="AB921">
            <v>0</v>
          </cell>
          <cell r="AC921">
            <v>0</v>
          </cell>
          <cell r="AD921">
            <v>42</v>
          </cell>
          <cell r="AE921">
            <v>465000</v>
          </cell>
          <cell r="AF921">
            <v>0</v>
          </cell>
          <cell r="AI921">
            <v>2373</v>
          </cell>
          <cell r="AK921">
            <v>0</v>
          </cell>
          <cell r="AM921">
            <v>820</v>
          </cell>
          <cell r="AN921">
            <v>1</v>
          </cell>
          <cell r="AO921">
            <v>393216</v>
          </cell>
          <cell r="AQ921">
            <v>0</v>
          </cell>
          <cell r="AR921">
            <v>0</v>
          </cell>
          <cell r="AS921" t="str">
            <v>Ы</v>
          </cell>
          <cell r="AT921" t="str">
            <v>Ы</v>
          </cell>
          <cell r="AU921">
            <v>0</v>
          </cell>
          <cell r="AV921">
            <v>0</v>
          </cell>
          <cell r="AW921">
            <v>23</v>
          </cell>
          <cell r="AX921">
            <v>1</v>
          </cell>
          <cell r="AY921">
            <v>0</v>
          </cell>
          <cell r="AZ921">
            <v>0</v>
          </cell>
          <cell r="BA921">
            <v>0</v>
          </cell>
          <cell r="BB921">
            <v>0</v>
          </cell>
          <cell r="BC921">
            <v>38916</v>
          </cell>
        </row>
        <row r="922">
          <cell r="A922">
            <v>2006</v>
          </cell>
          <cell r="B922">
            <v>6</v>
          </cell>
          <cell r="C922">
            <v>677</v>
          </cell>
          <cell r="D922">
            <v>18</v>
          </cell>
          <cell r="E922">
            <v>792030</v>
          </cell>
          <cell r="F922">
            <v>0</v>
          </cell>
          <cell r="G922" t="str">
            <v>Затраты по ШПЗ (неосновные)</v>
          </cell>
          <cell r="H922">
            <v>2030</v>
          </cell>
          <cell r="I922">
            <v>7920</v>
          </cell>
          <cell r="J922">
            <v>7.82</v>
          </cell>
          <cell r="K922">
            <v>1</v>
          </cell>
          <cell r="L922">
            <v>0</v>
          </cell>
          <cell r="M922">
            <v>0</v>
          </cell>
          <cell r="N922">
            <v>0</v>
          </cell>
          <cell r="R922">
            <v>0</v>
          </cell>
          <cell r="S922">
            <v>0</v>
          </cell>
          <cell r="T922">
            <v>0</v>
          </cell>
          <cell r="U922">
            <v>42</v>
          </cell>
          <cell r="V922">
            <v>0</v>
          </cell>
          <cell r="W922">
            <v>0</v>
          </cell>
          <cell r="AA922">
            <v>0</v>
          </cell>
          <cell r="AB922">
            <v>0</v>
          </cell>
          <cell r="AC922">
            <v>0</v>
          </cell>
          <cell r="AD922">
            <v>42</v>
          </cell>
          <cell r="AE922">
            <v>501103</v>
          </cell>
          <cell r="AF922">
            <v>0</v>
          </cell>
          <cell r="AI922">
            <v>2373</v>
          </cell>
          <cell r="AK922">
            <v>0</v>
          </cell>
          <cell r="AM922">
            <v>821</v>
          </cell>
          <cell r="AN922">
            <v>1</v>
          </cell>
          <cell r="AO922">
            <v>393216</v>
          </cell>
          <cell r="AQ922">
            <v>0</v>
          </cell>
          <cell r="AR922">
            <v>0</v>
          </cell>
          <cell r="AS922" t="str">
            <v>Ы</v>
          </cell>
          <cell r="AT922" t="str">
            <v>Ы</v>
          </cell>
          <cell r="AU922">
            <v>0</v>
          </cell>
          <cell r="AV922">
            <v>0</v>
          </cell>
          <cell r="AW922">
            <v>23</v>
          </cell>
          <cell r="AX922">
            <v>1</v>
          </cell>
          <cell r="AY922">
            <v>0</v>
          </cell>
          <cell r="AZ922">
            <v>0</v>
          </cell>
          <cell r="BA922">
            <v>0</v>
          </cell>
          <cell r="BB922">
            <v>0</v>
          </cell>
          <cell r="BC922">
            <v>38916</v>
          </cell>
        </row>
        <row r="923">
          <cell r="A923">
            <v>2006</v>
          </cell>
          <cell r="B923">
            <v>6</v>
          </cell>
          <cell r="C923">
            <v>678</v>
          </cell>
          <cell r="D923">
            <v>18</v>
          </cell>
          <cell r="E923">
            <v>792030</v>
          </cell>
          <cell r="F923">
            <v>0</v>
          </cell>
          <cell r="G923" t="str">
            <v>Затраты по ШПЗ (неосновные)</v>
          </cell>
          <cell r="H923">
            <v>2030</v>
          </cell>
          <cell r="I923">
            <v>7920</v>
          </cell>
          <cell r="J923">
            <v>145.24</v>
          </cell>
          <cell r="K923">
            <v>1</v>
          </cell>
          <cell r="L923">
            <v>0</v>
          </cell>
          <cell r="M923">
            <v>0</v>
          </cell>
          <cell r="N923">
            <v>0</v>
          </cell>
          <cell r="R923">
            <v>0</v>
          </cell>
          <cell r="S923">
            <v>0</v>
          </cell>
          <cell r="T923">
            <v>0</v>
          </cell>
          <cell r="U923">
            <v>42</v>
          </cell>
          <cell r="V923">
            <v>0</v>
          </cell>
          <cell r="W923">
            <v>0</v>
          </cell>
          <cell r="AA923">
            <v>0</v>
          </cell>
          <cell r="AB923">
            <v>0</v>
          </cell>
          <cell r="AC923">
            <v>0</v>
          </cell>
          <cell r="AD923">
            <v>42</v>
          </cell>
          <cell r="AE923">
            <v>501105</v>
          </cell>
          <cell r="AF923">
            <v>0</v>
          </cell>
          <cell r="AI923">
            <v>2373</v>
          </cell>
          <cell r="AK923">
            <v>0</v>
          </cell>
          <cell r="AM923">
            <v>822</v>
          </cell>
          <cell r="AN923">
            <v>1</v>
          </cell>
          <cell r="AO923">
            <v>393216</v>
          </cell>
          <cell r="AQ923">
            <v>0</v>
          </cell>
          <cell r="AR923">
            <v>0</v>
          </cell>
          <cell r="AS923" t="str">
            <v>Ы</v>
          </cell>
          <cell r="AT923" t="str">
            <v>Ы</v>
          </cell>
          <cell r="AU923">
            <v>0</v>
          </cell>
          <cell r="AV923">
            <v>0</v>
          </cell>
          <cell r="AW923">
            <v>23</v>
          </cell>
          <cell r="AX923">
            <v>1</v>
          </cell>
          <cell r="AY923">
            <v>0</v>
          </cell>
          <cell r="AZ923">
            <v>0</v>
          </cell>
          <cell r="BA923">
            <v>0</v>
          </cell>
          <cell r="BB923">
            <v>0</v>
          </cell>
          <cell r="BC923">
            <v>38916</v>
          </cell>
        </row>
        <row r="924">
          <cell r="A924">
            <v>2006</v>
          </cell>
          <cell r="B924">
            <v>6</v>
          </cell>
          <cell r="C924">
            <v>679</v>
          </cell>
          <cell r="D924">
            <v>18</v>
          </cell>
          <cell r="E924">
            <v>792030</v>
          </cell>
          <cell r="F924">
            <v>0</v>
          </cell>
          <cell r="G924" t="str">
            <v>Затраты по ШПЗ (неосновные)</v>
          </cell>
          <cell r="H924">
            <v>2030</v>
          </cell>
          <cell r="I924">
            <v>7920</v>
          </cell>
          <cell r="J924">
            <v>129.91</v>
          </cell>
          <cell r="K924">
            <v>1</v>
          </cell>
          <cell r="L924">
            <v>0</v>
          </cell>
          <cell r="M924">
            <v>0</v>
          </cell>
          <cell r="N924">
            <v>0</v>
          </cell>
          <cell r="R924">
            <v>0</v>
          </cell>
          <cell r="S924">
            <v>0</v>
          </cell>
          <cell r="T924">
            <v>0</v>
          </cell>
          <cell r="U924">
            <v>42</v>
          </cell>
          <cell r="V924">
            <v>0</v>
          </cell>
          <cell r="W924">
            <v>0</v>
          </cell>
          <cell r="AA924">
            <v>0</v>
          </cell>
          <cell r="AB924">
            <v>0</v>
          </cell>
          <cell r="AC924">
            <v>0</v>
          </cell>
          <cell r="AD924">
            <v>42</v>
          </cell>
          <cell r="AE924">
            <v>501106</v>
          </cell>
          <cell r="AF924">
            <v>0</v>
          </cell>
          <cell r="AI924">
            <v>2373</v>
          </cell>
          <cell r="AK924">
            <v>0</v>
          </cell>
          <cell r="AM924">
            <v>823</v>
          </cell>
          <cell r="AN924">
            <v>1</v>
          </cell>
          <cell r="AO924">
            <v>393216</v>
          </cell>
          <cell r="AQ924">
            <v>0</v>
          </cell>
          <cell r="AR924">
            <v>0</v>
          </cell>
          <cell r="AS924" t="str">
            <v>Ы</v>
          </cell>
          <cell r="AT924" t="str">
            <v>Ы</v>
          </cell>
          <cell r="AU924">
            <v>0</v>
          </cell>
          <cell r="AV924">
            <v>0</v>
          </cell>
          <cell r="AW924">
            <v>23</v>
          </cell>
          <cell r="AX924">
            <v>1</v>
          </cell>
          <cell r="AY924">
            <v>0</v>
          </cell>
          <cell r="AZ924">
            <v>0</v>
          </cell>
          <cell r="BA924">
            <v>0</v>
          </cell>
          <cell r="BB924">
            <v>0</v>
          </cell>
          <cell r="BC924">
            <v>38916</v>
          </cell>
        </row>
        <row r="925">
          <cell r="A925">
            <v>2006</v>
          </cell>
          <cell r="B925">
            <v>6</v>
          </cell>
          <cell r="C925">
            <v>680</v>
          </cell>
          <cell r="D925">
            <v>18</v>
          </cell>
          <cell r="E925">
            <v>792030</v>
          </cell>
          <cell r="F925">
            <v>0</v>
          </cell>
          <cell r="G925" t="str">
            <v>Затраты по ШПЗ (неосновные)</v>
          </cell>
          <cell r="H925">
            <v>2030</v>
          </cell>
          <cell r="I925">
            <v>7920</v>
          </cell>
          <cell r="J925">
            <v>1353.45</v>
          </cell>
          <cell r="K925">
            <v>1</v>
          </cell>
          <cell r="L925">
            <v>0</v>
          </cell>
          <cell r="M925">
            <v>0</v>
          </cell>
          <cell r="N925">
            <v>0</v>
          </cell>
          <cell r="R925">
            <v>0</v>
          </cell>
          <cell r="S925">
            <v>0</v>
          </cell>
          <cell r="T925">
            <v>0</v>
          </cell>
          <cell r="U925">
            <v>42</v>
          </cell>
          <cell r="V925">
            <v>0</v>
          </cell>
          <cell r="W925">
            <v>0</v>
          </cell>
          <cell r="AA925">
            <v>0</v>
          </cell>
          <cell r="AB925">
            <v>0</v>
          </cell>
          <cell r="AC925">
            <v>0</v>
          </cell>
          <cell r="AD925">
            <v>42</v>
          </cell>
          <cell r="AE925">
            <v>501109</v>
          </cell>
          <cell r="AF925">
            <v>0</v>
          </cell>
          <cell r="AI925">
            <v>2373</v>
          </cell>
          <cell r="AK925">
            <v>0</v>
          </cell>
          <cell r="AM925">
            <v>824</v>
          </cell>
          <cell r="AN925">
            <v>1</v>
          </cell>
          <cell r="AO925">
            <v>393216</v>
          </cell>
          <cell r="AQ925">
            <v>0</v>
          </cell>
          <cell r="AR925">
            <v>0</v>
          </cell>
          <cell r="AS925" t="str">
            <v>Ы</v>
          </cell>
          <cell r="AT925" t="str">
            <v>Ы</v>
          </cell>
          <cell r="AU925">
            <v>0</v>
          </cell>
          <cell r="AV925">
            <v>0</v>
          </cell>
          <cell r="AW925">
            <v>23</v>
          </cell>
          <cell r="AX925">
            <v>1</v>
          </cell>
          <cell r="AY925">
            <v>0</v>
          </cell>
          <cell r="AZ925">
            <v>0</v>
          </cell>
          <cell r="BA925">
            <v>0</v>
          </cell>
          <cell r="BB925">
            <v>0</v>
          </cell>
          <cell r="BC925">
            <v>38916</v>
          </cell>
        </row>
        <row r="926">
          <cell r="A926">
            <v>2006</v>
          </cell>
          <cell r="B926">
            <v>6</v>
          </cell>
          <cell r="C926">
            <v>681</v>
          </cell>
          <cell r="D926">
            <v>18</v>
          </cell>
          <cell r="E926">
            <v>792030</v>
          </cell>
          <cell r="F926">
            <v>0</v>
          </cell>
          <cell r="G926" t="str">
            <v>Затраты по ШПЗ (неосновные)</v>
          </cell>
          <cell r="H926">
            <v>2030</v>
          </cell>
          <cell r="I926">
            <v>7920</v>
          </cell>
          <cell r="J926">
            <v>4495.8999999999996</v>
          </cell>
          <cell r="K926">
            <v>1</v>
          </cell>
          <cell r="L926">
            <v>0</v>
          </cell>
          <cell r="M926">
            <v>0</v>
          </cell>
          <cell r="N926">
            <v>0</v>
          </cell>
          <cell r="R926">
            <v>0</v>
          </cell>
          <cell r="S926">
            <v>0</v>
          </cell>
          <cell r="T926">
            <v>0</v>
          </cell>
          <cell r="U926">
            <v>42</v>
          </cell>
          <cell r="V926">
            <v>0</v>
          </cell>
          <cell r="W926">
            <v>0</v>
          </cell>
          <cell r="AA926">
            <v>0</v>
          </cell>
          <cell r="AB926">
            <v>0</v>
          </cell>
          <cell r="AC926">
            <v>0</v>
          </cell>
          <cell r="AD926">
            <v>42</v>
          </cell>
          <cell r="AE926">
            <v>502100</v>
          </cell>
          <cell r="AF926">
            <v>0</v>
          </cell>
          <cell r="AI926">
            <v>2373</v>
          </cell>
          <cell r="AK926">
            <v>0</v>
          </cell>
          <cell r="AM926">
            <v>825</v>
          </cell>
          <cell r="AN926">
            <v>1</v>
          </cell>
          <cell r="AO926">
            <v>393216</v>
          </cell>
          <cell r="AQ926">
            <v>0</v>
          </cell>
          <cell r="AR926">
            <v>0</v>
          </cell>
          <cell r="AS926" t="str">
            <v>Ы</v>
          </cell>
          <cell r="AT926" t="str">
            <v>Ы</v>
          </cell>
          <cell r="AU926">
            <v>0</v>
          </cell>
          <cell r="AV926">
            <v>0</v>
          </cell>
          <cell r="AW926">
            <v>23</v>
          </cell>
          <cell r="AX926">
            <v>1</v>
          </cell>
          <cell r="AY926">
            <v>0</v>
          </cell>
          <cell r="AZ926">
            <v>0</v>
          </cell>
          <cell r="BA926">
            <v>0</v>
          </cell>
          <cell r="BB926">
            <v>0</v>
          </cell>
          <cell r="BC926">
            <v>38916</v>
          </cell>
        </row>
        <row r="927">
          <cell r="A927">
            <v>2006</v>
          </cell>
          <cell r="B927">
            <v>6</v>
          </cell>
          <cell r="C927">
            <v>682</v>
          </cell>
          <cell r="D927">
            <v>18</v>
          </cell>
          <cell r="E927">
            <v>792030</v>
          </cell>
          <cell r="F927">
            <v>0</v>
          </cell>
          <cell r="G927" t="str">
            <v>Затраты по ШПЗ (неосновные)</v>
          </cell>
          <cell r="H927">
            <v>2030</v>
          </cell>
          <cell r="I927">
            <v>7920</v>
          </cell>
          <cell r="J927">
            <v>489.78</v>
          </cell>
          <cell r="K927">
            <v>1</v>
          </cell>
          <cell r="L927">
            <v>0</v>
          </cell>
          <cell r="M927">
            <v>0</v>
          </cell>
          <cell r="N927">
            <v>0</v>
          </cell>
          <cell r="R927">
            <v>0</v>
          </cell>
          <cell r="S927">
            <v>0</v>
          </cell>
          <cell r="T927">
            <v>0</v>
          </cell>
          <cell r="U927">
            <v>42</v>
          </cell>
          <cell r="V927">
            <v>0</v>
          </cell>
          <cell r="W927">
            <v>0</v>
          </cell>
          <cell r="AA927">
            <v>0</v>
          </cell>
          <cell r="AB927">
            <v>0</v>
          </cell>
          <cell r="AC927">
            <v>0</v>
          </cell>
          <cell r="AD927">
            <v>42</v>
          </cell>
          <cell r="AE927">
            <v>503000</v>
          </cell>
          <cell r="AF927">
            <v>0</v>
          </cell>
          <cell r="AI927">
            <v>2373</v>
          </cell>
          <cell r="AK927">
            <v>0</v>
          </cell>
          <cell r="AM927">
            <v>826</v>
          </cell>
          <cell r="AN927">
            <v>1</v>
          </cell>
          <cell r="AO927">
            <v>393216</v>
          </cell>
          <cell r="AQ927">
            <v>0</v>
          </cell>
          <cell r="AR927">
            <v>0</v>
          </cell>
          <cell r="AS927" t="str">
            <v>Ы</v>
          </cell>
          <cell r="AT927" t="str">
            <v>Ы</v>
          </cell>
          <cell r="AU927">
            <v>0</v>
          </cell>
          <cell r="AV927">
            <v>0</v>
          </cell>
          <cell r="AW927">
            <v>23</v>
          </cell>
          <cell r="AX927">
            <v>1</v>
          </cell>
          <cell r="AY927">
            <v>0</v>
          </cell>
          <cell r="AZ927">
            <v>0</v>
          </cell>
          <cell r="BA927">
            <v>0</v>
          </cell>
          <cell r="BB927">
            <v>0</v>
          </cell>
          <cell r="BC927">
            <v>38916</v>
          </cell>
        </row>
        <row r="928">
          <cell r="A928">
            <v>2006</v>
          </cell>
          <cell r="B928">
            <v>6</v>
          </cell>
          <cell r="C928">
            <v>683</v>
          </cell>
          <cell r="D928">
            <v>18</v>
          </cell>
          <cell r="E928">
            <v>792030</v>
          </cell>
          <cell r="F928">
            <v>0</v>
          </cell>
          <cell r="G928" t="str">
            <v>Затраты по ШПЗ (неосновные)</v>
          </cell>
          <cell r="H928">
            <v>2030</v>
          </cell>
          <cell r="I928">
            <v>7920</v>
          </cell>
          <cell r="J928">
            <v>0.51</v>
          </cell>
          <cell r="K928">
            <v>1</v>
          </cell>
          <cell r="L928">
            <v>0</v>
          </cell>
          <cell r="M928">
            <v>0</v>
          </cell>
          <cell r="N928">
            <v>0</v>
          </cell>
          <cell r="R928">
            <v>0</v>
          </cell>
          <cell r="S928">
            <v>0</v>
          </cell>
          <cell r="T928">
            <v>0</v>
          </cell>
          <cell r="U928">
            <v>42</v>
          </cell>
          <cell r="V928">
            <v>0</v>
          </cell>
          <cell r="W928">
            <v>0</v>
          </cell>
          <cell r="AA928">
            <v>0</v>
          </cell>
          <cell r="AB928">
            <v>0</v>
          </cell>
          <cell r="AC928">
            <v>0</v>
          </cell>
          <cell r="AD928">
            <v>42</v>
          </cell>
          <cell r="AE928">
            <v>504100</v>
          </cell>
          <cell r="AF928">
            <v>0</v>
          </cell>
          <cell r="AI928">
            <v>2373</v>
          </cell>
          <cell r="AK928">
            <v>0</v>
          </cell>
          <cell r="AM928">
            <v>827</v>
          </cell>
          <cell r="AN928">
            <v>1</v>
          </cell>
          <cell r="AO928">
            <v>393216</v>
          </cell>
          <cell r="AQ928">
            <v>0</v>
          </cell>
          <cell r="AR928">
            <v>0</v>
          </cell>
          <cell r="AS928" t="str">
            <v>Ы</v>
          </cell>
          <cell r="AT928" t="str">
            <v>Ы</v>
          </cell>
          <cell r="AU928">
            <v>0</v>
          </cell>
          <cell r="AV928">
            <v>0</v>
          </cell>
          <cell r="AW928">
            <v>23</v>
          </cell>
          <cell r="AX928">
            <v>1</v>
          </cell>
          <cell r="AY928">
            <v>0</v>
          </cell>
          <cell r="AZ928">
            <v>0</v>
          </cell>
          <cell r="BA928">
            <v>0</v>
          </cell>
          <cell r="BB928">
            <v>0</v>
          </cell>
          <cell r="BC928">
            <v>38916</v>
          </cell>
        </row>
        <row r="929">
          <cell r="A929">
            <v>2006</v>
          </cell>
          <cell r="B929">
            <v>6</v>
          </cell>
          <cell r="C929">
            <v>684</v>
          </cell>
          <cell r="D929">
            <v>18</v>
          </cell>
          <cell r="E929">
            <v>792030</v>
          </cell>
          <cell r="F929">
            <v>0</v>
          </cell>
          <cell r="G929" t="str">
            <v>Затраты по ШПЗ (неосновные)</v>
          </cell>
          <cell r="H929">
            <v>2030</v>
          </cell>
          <cell r="I929">
            <v>7920</v>
          </cell>
          <cell r="J929">
            <v>2.89</v>
          </cell>
          <cell r="K929">
            <v>1</v>
          </cell>
          <cell r="L929">
            <v>0</v>
          </cell>
          <cell r="M929">
            <v>0</v>
          </cell>
          <cell r="N929">
            <v>0</v>
          </cell>
          <cell r="R929">
            <v>0</v>
          </cell>
          <cell r="S929">
            <v>0</v>
          </cell>
          <cell r="T929">
            <v>0</v>
          </cell>
          <cell r="U929">
            <v>42</v>
          </cell>
          <cell r="V929">
            <v>0</v>
          </cell>
          <cell r="W929">
            <v>0</v>
          </cell>
          <cell r="AA929">
            <v>0</v>
          </cell>
          <cell r="AB929">
            <v>0</v>
          </cell>
          <cell r="AC929">
            <v>0</v>
          </cell>
          <cell r="AD929">
            <v>42</v>
          </cell>
          <cell r="AE929">
            <v>504200</v>
          </cell>
          <cell r="AF929">
            <v>0</v>
          </cell>
          <cell r="AI929">
            <v>2373</v>
          </cell>
          <cell r="AK929">
            <v>0</v>
          </cell>
          <cell r="AM929">
            <v>828</v>
          </cell>
          <cell r="AN929">
            <v>1</v>
          </cell>
          <cell r="AO929">
            <v>393216</v>
          </cell>
          <cell r="AQ929">
            <v>0</v>
          </cell>
          <cell r="AR929">
            <v>0</v>
          </cell>
          <cell r="AS929" t="str">
            <v>Ы</v>
          </cell>
          <cell r="AT929" t="str">
            <v>Ы</v>
          </cell>
          <cell r="AU929">
            <v>0</v>
          </cell>
          <cell r="AV929">
            <v>0</v>
          </cell>
          <cell r="AW929">
            <v>23</v>
          </cell>
          <cell r="AX929">
            <v>1</v>
          </cell>
          <cell r="AY929">
            <v>0</v>
          </cell>
          <cell r="AZ929">
            <v>0</v>
          </cell>
          <cell r="BA929">
            <v>0</v>
          </cell>
          <cell r="BB929">
            <v>0</v>
          </cell>
          <cell r="BC929">
            <v>38916</v>
          </cell>
        </row>
        <row r="930">
          <cell r="A930">
            <v>2006</v>
          </cell>
          <cell r="B930">
            <v>6</v>
          </cell>
          <cell r="C930">
            <v>685</v>
          </cell>
          <cell r="D930">
            <v>18</v>
          </cell>
          <cell r="E930">
            <v>792030</v>
          </cell>
          <cell r="F930">
            <v>0</v>
          </cell>
          <cell r="G930" t="str">
            <v>Затраты по ШПЗ (неосновные)</v>
          </cell>
          <cell r="H930">
            <v>2030</v>
          </cell>
          <cell r="I930">
            <v>7920</v>
          </cell>
          <cell r="J930">
            <v>4.78</v>
          </cell>
          <cell r="K930">
            <v>1</v>
          </cell>
          <cell r="L930">
            <v>0</v>
          </cell>
          <cell r="M930">
            <v>0</v>
          </cell>
          <cell r="N930">
            <v>0</v>
          </cell>
          <cell r="R930">
            <v>0</v>
          </cell>
          <cell r="S930">
            <v>0</v>
          </cell>
          <cell r="T930">
            <v>0</v>
          </cell>
          <cell r="U930">
            <v>42</v>
          </cell>
          <cell r="V930">
            <v>0</v>
          </cell>
          <cell r="W930">
            <v>0</v>
          </cell>
          <cell r="AA930">
            <v>0</v>
          </cell>
          <cell r="AB930">
            <v>0</v>
          </cell>
          <cell r="AC930">
            <v>0</v>
          </cell>
          <cell r="AD930">
            <v>42</v>
          </cell>
          <cell r="AE930">
            <v>504400</v>
          </cell>
          <cell r="AF930">
            <v>0</v>
          </cell>
          <cell r="AI930">
            <v>2373</v>
          </cell>
          <cell r="AK930">
            <v>0</v>
          </cell>
          <cell r="AM930">
            <v>829</v>
          </cell>
          <cell r="AN930">
            <v>1</v>
          </cell>
          <cell r="AO930">
            <v>393216</v>
          </cell>
          <cell r="AQ930">
            <v>0</v>
          </cell>
          <cell r="AR930">
            <v>0</v>
          </cell>
          <cell r="AS930" t="str">
            <v>Ы</v>
          </cell>
          <cell r="AT930" t="str">
            <v>Ы</v>
          </cell>
          <cell r="AU930">
            <v>0</v>
          </cell>
          <cell r="AV930">
            <v>0</v>
          </cell>
          <cell r="AW930">
            <v>23</v>
          </cell>
          <cell r="AX930">
            <v>1</v>
          </cell>
          <cell r="AY930">
            <v>0</v>
          </cell>
          <cell r="AZ930">
            <v>0</v>
          </cell>
          <cell r="BA930">
            <v>0</v>
          </cell>
          <cell r="BB930">
            <v>0</v>
          </cell>
          <cell r="BC930">
            <v>38916</v>
          </cell>
        </row>
        <row r="931">
          <cell r="A931">
            <v>2006</v>
          </cell>
          <cell r="B931">
            <v>6</v>
          </cell>
          <cell r="C931">
            <v>686</v>
          </cell>
          <cell r="D931">
            <v>18</v>
          </cell>
          <cell r="E931">
            <v>792030</v>
          </cell>
          <cell r="F931">
            <v>0</v>
          </cell>
          <cell r="G931" t="str">
            <v>Затраты по ШПЗ (неосновные)</v>
          </cell>
          <cell r="H931">
            <v>2030</v>
          </cell>
          <cell r="I931">
            <v>7920</v>
          </cell>
          <cell r="J931">
            <v>21.19</v>
          </cell>
          <cell r="K931">
            <v>1</v>
          </cell>
          <cell r="L931">
            <v>0</v>
          </cell>
          <cell r="M931">
            <v>0</v>
          </cell>
          <cell r="N931">
            <v>0</v>
          </cell>
          <cell r="R931">
            <v>0</v>
          </cell>
          <cell r="S931">
            <v>0</v>
          </cell>
          <cell r="T931">
            <v>0</v>
          </cell>
          <cell r="U931">
            <v>42</v>
          </cell>
          <cell r="V931">
            <v>0</v>
          </cell>
          <cell r="W931">
            <v>0</v>
          </cell>
          <cell r="AA931">
            <v>0</v>
          </cell>
          <cell r="AB931">
            <v>0</v>
          </cell>
          <cell r="AC931">
            <v>0</v>
          </cell>
          <cell r="AD931">
            <v>42</v>
          </cell>
          <cell r="AE931">
            <v>504900</v>
          </cell>
          <cell r="AF931">
            <v>0</v>
          </cell>
          <cell r="AI931">
            <v>2373</v>
          </cell>
          <cell r="AK931">
            <v>0</v>
          </cell>
          <cell r="AM931">
            <v>830</v>
          </cell>
          <cell r="AN931">
            <v>1</v>
          </cell>
          <cell r="AO931">
            <v>393216</v>
          </cell>
          <cell r="AQ931">
            <v>0</v>
          </cell>
          <cell r="AR931">
            <v>0</v>
          </cell>
          <cell r="AS931" t="str">
            <v>Ы</v>
          </cell>
          <cell r="AT931" t="str">
            <v>Ы</v>
          </cell>
          <cell r="AU931">
            <v>0</v>
          </cell>
          <cell r="AV931">
            <v>0</v>
          </cell>
          <cell r="AW931">
            <v>23</v>
          </cell>
          <cell r="AX931">
            <v>1</v>
          </cell>
          <cell r="AY931">
            <v>0</v>
          </cell>
          <cell r="AZ931">
            <v>0</v>
          </cell>
          <cell r="BA931">
            <v>0</v>
          </cell>
          <cell r="BB931">
            <v>0</v>
          </cell>
          <cell r="BC931">
            <v>38916</v>
          </cell>
        </row>
        <row r="932">
          <cell r="A932">
            <v>2006</v>
          </cell>
          <cell r="B932">
            <v>6</v>
          </cell>
          <cell r="C932">
            <v>687</v>
          </cell>
          <cell r="D932">
            <v>18</v>
          </cell>
          <cell r="E932">
            <v>792030</v>
          </cell>
          <cell r="F932">
            <v>0</v>
          </cell>
          <cell r="G932" t="str">
            <v>Затраты по ШПЗ (неосновные)</v>
          </cell>
          <cell r="H932">
            <v>2030</v>
          </cell>
          <cell r="I932">
            <v>7920</v>
          </cell>
          <cell r="J932">
            <v>43.5</v>
          </cell>
          <cell r="K932">
            <v>1</v>
          </cell>
          <cell r="L932">
            <v>0</v>
          </cell>
          <cell r="M932">
            <v>0</v>
          </cell>
          <cell r="N932">
            <v>0</v>
          </cell>
          <cell r="R932">
            <v>0</v>
          </cell>
          <cell r="S932">
            <v>0</v>
          </cell>
          <cell r="T932">
            <v>0</v>
          </cell>
          <cell r="U932">
            <v>42</v>
          </cell>
          <cell r="V932">
            <v>0</v>
          </cell>
          <cell r="W932">
            <v>0</v>
          </cell>
          <cell r="AA932">
            <v>0</v>
          </cell>
          <cell r="AB932">
            <v>0</v>
          </cell>
          <cell r="AC932">
            <v>0</v>
          </cell>
          <cell r="AD932">
            <v>42</v>
          </cell>
          <cell r="AE932">
            <v>505100</v>
          </cell>
          <cell r="AF932">
            <v>0</v>
          </cell>
          <cell r="AI932">
            <v>2373</v>
          </cell>
          <cell r="AK932">
            <v>0</v>
          </cell>
          <cell r="AM932">
            <v>831</v>
          </cell>
          <cell r="AN932">
            <v>1</v>
          </cell>
          <cell r="AO932">
            <v>393216</v>
          </cell>
          <cell r="AQ932">
            <v>0</v>
          </cell>
          <cell r="AR932">
            <v>0</v>
          </cell>
          <cell r="AS932" t="str">
            <v>Ы</v>
          </cell>
          <cell r="AT932" t="str">
            <v>Ы</v>
          </cell>
          <cell r="AU932">
            <v>0</v>
          </cell>
          <cell r="AV932">
            <v>0</v>
          </cell>
          <cell r="AW932">
            <v>23</v>
          </cell>
          <cell r="AX932">
            <v>1</v>
          </cell>
          <cell r="AY932">
            <v>0</v>
          </cell>
          <cell r="AZ932">
            <v>0</v>
          </cell>
          <cell r="BA932">
            <v>0</v>
          </cell>
          <cell r="BB932">
            <v>0</v>
          </cell>
          <cell r="BC932">
            <v>38916</v>
          </cell>
        </row>
        <row r="933">
          <cell r="A933">
            <v>2006</v>
          </cell>
          <cell r="B933">
            <v>6</v>
          </cell>
          <cell r="C933">
            <v>688</v>
          </cell>
          <cell r="D933">
            <v>18</v>
          </cell>
          <cell r="E933">
            <v>792030</v>
          </cell>
          <cell r="F933">
            <v>0</v>
          </cell>
          <cell r="G933" t="str">
            <v>Затраты по ШПЗ (неосновные)</v>
          </cell>
          <cell r="H933">
            <v>2030</v>
          </cell>
          <cell r="I933">
            <v>7920</v>
          </cell>
          <cell r="J933">
            <v>39.67</v>
          </cell>
          <cell r="K933">
            <v>1</v>
          </cell>
          <cell r="L933">
            <v>0</v>
          </cell>
          <cell r="M933">
            <v>0</v>
          </cell>
          <cell r="N933">
            <v>0</v>
          </cell>
          <cell r="R933">
            <v>0</v>
          </cell>
          <cell r="S933">
            <v>0</v>
          </cell>
          <cell r="T933">
            <v>0</v>
          </cell>
          <cell r="U933">
            <v>42</v>
          </cell>
          <cell r="V933">
            <v>0</v>
          </cell>
          <cell r="W933">
            <v>0</v>
          </cell>
          <cell r="AA933">
            <v>0</v>
          </cell>
          <cell r="AB933">
            <v>0</v>
          </cell>
          <cell r="AC933">
            <v>0</v>
          </cell>
          <cell r="AD933">
            <v>42</v>
          </cell>
          <cell r="AE933">
            <v>505200</v>
          </cell>
          <cell r="AF933">
            <v>0</v>
          </cell>
          <cell r="AI933">
            <v>2373</v>
          </cell>
          <cell r="AK933">
            <v>0</v>
          </cell>
          <cell r="AM933">
            <v>832</v>
          </cell>
          <cell r="AN933">
            <v>1</v>
          </cell>
          <cell r="AO933">
            <v>393216</v>
          </cell>
          <cell r="AQ933">
            <v>0</v>
          </cell>
          <cell r="AR933">
            <v>0</v>
          </cell>
          <cell r="AS933" t="str">
            <v>Ы</v>
          </cell>
          <cell r="AT933" t="str">
            <v>Ы</v>
          </cell>
          <cell r="AU933">
            <v>0</v>
          </cell>
          <cell r="AV933">
            <v>0</v>
          </cell>
          <cell r="AW933">
            <v>23</v>
          </cell>
          <cell r="AX933">
            <v>1</v>
          </cell>
          <cell r="AY933">
            <v>0</v>
          </cell>
          <cell r="AZ933">
            <v>0</v>
          </cell>
          <cell r="BA933">
            <v>0</v>
          </cell>
          <cell r="BB933">
            <v>0</v>
          </cell>
          <cell r="BC933">
            <v>38916</v>
          </cell>
        </row>
        <row r="934">
          <cell r="A934">
            <v>2006</v>
          </cell>
          <cell r="B934">
            <v>6</v>
          </cell>
          <cell r="C934">
            <v>689</v>
          </cell>
          <cell r="D934">
            <v>18</v>
          </cell>
          <cell r="E934">
            <v>792030</v>
          </cell>
          <cell r="F934">
            <v>0</v>
          </cell>
          <cell r="G934" t="str">
            <v>Затраты по ШПЗ (неосновные)</v>
          </cell>
          <cell r="H934">
            <v>2030</v>
          </cell>
          <cell r="I934">
            <v>7920</v>
          </cell>
          <cell r="J934">
            <v>508.62</v>
          </cell>
          <cell r="K934">
            <v>1</v>
          </cell>
          <cell r="L934">
            <v>0</v>
          </cell>
          <cell r="M934">
            <v>0</v>
          </cell>
          <cell r="N934">
            <v>0</v>
          </cell>
          <cell r="R934">
            <v>0</v>
          </cell>
          <cell r="S934">
            <v>0</v>
          </cell>
          <cell r="T934">
            <v>0</v>
          </cell>
          <cell r="U934">
            <v>42</v>
          </cell>
          <cell r="V934">
            <v>0</v>
          </cell>
          <cell r="W934">
            <v>0</v>
          </cell>
          <cell r="AA934">
            <v>0</v>
          </cell>
          <cell r="AB934">
            <v>0</v>
          </cell>
          <cell r="AC934">
            <v>0</v>
          </cell>
          <cell r="AD934">
            <v>42</v>
          </cell>
          <cell r="AE934">
            <v>506200</v>
          </cell>
          <cell r="AF934">
            <v>0</v>
          </cell>
          <cell r="AI934">
            <v>2373</v>
          </cell>
          <cell r="AK934">
            <v>0</v>
          </cell>
          <cell r="AM934">
            <v>833</v>
          </cell>
          <cell r="AN934">
            <v>1</v>
          </cell>
          <cell r="AO934">
            <v>393216</v>
          </cell>
          <cell r="AQ934">
            <v>0</v>
          </cell>
          <cell r="AR934">
            <v>0</v>
          </cell>
          <cell r="AS934" t="str">
            <v>Ы</v>
          </cell>
          <cell r="AT934" t="str">
            <v>Ы</v>
          </cell>
          <cell r="AU934">
            <v>0</v>
          </cell>
          <cell r="AV934">
            <v>0</v>
          </cell>
          <cell r="AW934">
            <v>23</v>
          </cell>
          <cell r="AX934">
            <v>1</v>
          </cell>
          <cell r="AY934">
            <v>0</v>
          </cell>
          <cell r="AZ934">
            <v>0</v>
          </cell>
          <cell r="BA934">
            <v>0</v>
          </cell>
          <cell r="BB934">
            <v>0</v>
          </cell>
          <cell r="BC934">
            <v>38916</v>
          </cell>
        </row>
        <row r="935">
          <cell r="A935">
            <v>2006</v>
          </cell>
          <cell r="B935">
            <v>6</v>
          </cell>
          <cell r="C935">
            <v>690</v>
          </cell>
          <cell r="D935">
            <v>18</v>
          </cell>
          <cell r="E935">
            <v>792030</v>
          </cell>
          <cell r="F935">
            <v>0</v>
          </cell>
          <cell r="G935" t="str">
            <v>Затраты по ШПЗ (неосновные)</v>
          </cell>
          <cell r="H935">
            <v>2030</v>
          </cell>
          <cell r="I935">
            <v>7920</v>
          </cell>
          <cell r="J935">
            <v>0.59</v>
          </cell>
          <cell r="K935">
            <v>1</v>
          </cell>
          <cell r="L935">
            <v>0</v>
          </cell>
          <cell r="M935">
            <v>0</v>
          </cell>
          <cell r="N935">
            <v>0</v>
          </cell>
          <cell r="R935">
            <v>0</v>
          </cell>
          <cell r="S935">
            <v>0</v>
          </cell>
          <cell r="T935">
            <v>0</v>
          </cell>
          <cell r="U935">
            <v>42</v>
          </cell>
          <cell r="V935">
            <v>0</v>
          </cell>
          <cell r="W935">
            <v>0</v>
          </cell>
          <cell r="AA935">
            <v>0</v>
          </cell>
          <cell r="AB935">
            <v>0</v>
          </cell>
          <cell r="AC935">
            <v>0</v>
          </cell>
          <cell r="AD935">
            <v>42</v>
          </cell>
          <cell r="AE935">
            <v>507000</v>
          </cell>
          <cell r="AF935">
            <v>0</v>
          </cell>
          <cell r="AI935">
            <v>2373</v>
          </cell>
          <cell r="AK935">
            <v>0</v>
          </cell>
          <cell r="AM935">
            <v>834</v>
          </cell>
          <cell r="AN935">
            <v>1</v>
          </cell>
          <cell r="AO935">
            <v>393216</v>
          </cell>
          <cell r="AQ935">
            <v>0</v>
          </cell>
          <cell r="AR935">
            <v>0</v>
          </cell>
          <cell r="AS935" t="str">
            <v>Ы</v>
          </cell>
          <cell r="AT935" t="str">
            <v>Ы</v>
          </cell>
          <cell r="AU935">
            <v>0</v>
          </cell>
          <cell r="AV935">
            <v>0</v>
          </cell>
          <cell r="AW935">
            <v>23</v>
          </cell>
          <cell r="AX935">
            <v>1</v>
          </cell>
          <cell r="AY935">
            <v>0</v>
          </cell>
          <cell r="AZ935">
            <v>0</v>
          </cell>
          <cell r="BA935">
            <v>0</v>
          </cell>
          <cell r="BB935">
            <v>0</v>
          </cell>
          <cell r="BC935">
            <v>38916</v>
          </cell>
        </row>
        <row r="936">
          <cell r="A936">
            <v>2006</v>
          </cell>
          <cell r="B936">
            <v>6</v>
          </cell>
          <cell r="C936">
            <v>691</v>
          </cell>
          <cell r="D936">
            <v>18</v>
          </cell>
          <cell r="E936">
            <v>792030</v>
          </cell>
          <cell r="F936">
            <v>0</v>
          </cell>
          <cell r="G936" t="str">
            <v>Затраты по ШПЗ (неосновные)</v>
          </cell>
          <cell r="H936">
            <v>2030</v>
          </cell>
          <cell r="I936">
            <v>7920</v>
          </cell>
          <cell r="J936">
            <v>10.86</v>
          </cell>
          <cell r="K936">
            <v>1</v>
          </cell>
          <cell r="L936">
            <v>0</v>
          </cell>
          <cell r="M936">
            <v>0</v>
          </cell>
          <cell r="N936">
            <v>0</v>
          </cell>
          <cell r="R936">
            <v>0</v>
          </cell>
          <cell r="S936">
            <v>0</v>
          </cell>
          <cell r="T936">
            <v>0</v>
          </cell>
          <cell r="U936">
            <v>42</v>
          </cell>
          <cell r="V936">
            <v>0</v>
          </cell>
          <cell r="W936">
            <v>0</v>
          </cell>
          <cell r="AA936">
            <v>0</v>
          </cell>
          <cell r="AB936">
            <v>0</v>
          </cell>
          <cell r="AC936">
            <v>0</v>
          </cell>
          <cell r="AD936">
            <v>42</v>
          </cell>
          <cell r="AE936">
            <v>508310</v>
          </cell>
          <cell r="AF936">
            <v>0</v>
          </cell>
          <cell r="AI936">
            <v>2373</v>
          </cell>
          <cell r="AK936">
            <v>0</v>
          </cell>
          <cell r="AM936">
            <v>835</v>
          </cell>
          <cell r="AN936">
            <v>1</v>
          </cell>
          <cell r="AO936">
            <v>393216</v>
          </cell>
          <cell r="AQ936">
            <v>0</v>
          </cell>
          <cell r="AR936">
            <v>0</v>
          </cell>
          <cell r="AS936" t="str">
            <v>Ы</v>
          </cell>
          <cell r="AT936" t="str">
            <v>Ы</v>
          </cell>
          <cell r="AU936">
            <v>0</v>
          </cell>
          <cell r="AV936">
            <v>0</v>
          </cell>
          <cell r="AW936">
            <v>23</v>
          </cell>
          <cell r="AX936">
            <v>1</v>
          </cell>
          <cell r="AY936">
            <v>0</v>
          </cell>
          <cell r="AZ936">
            <v>0</v>
          </cell>
          <cell r="BA936">
            <v>0</v>
          </cell>
          <cell r="BB936">
            <v>0</v>
          </cell>
          <cell r="BC936">
            <v>38916</v>
          </cell>
        </row>
        <row r="937">
          <cell r="A937">
            <v>2006</v>
          </cell>
          <cell r="B937">
            <v>6</v>
          </cell>
          <cell r="C937">
            <v>692</v>
          </cell>
          <cell r="D937">
            <v>18</v>
          </cell>
          <cell r="E937">
            <v>792030</v>
          </cell>
          <cell r="F937">
            <v>0</v>
          </cell>
          <cell r="G937" t="str">
            <v>Затраты по ШПЗ (неосновные)</v>
          </cell>
          <cell r="H937">
            <v>2030</v>
          </cell>
          <cell r="I937">
            <v>7920</v>
          </cell>
          <cell r="J937">
            <v>195</v>
          </cell>
          <cell r="K937">
            <v>1</v>
          </cell>
          <cell r="L937">
            <v>0</v>
          </cell>
          <cell r="M937">
            <v>0</v>
          </cell>
          <cell r="N937">
            <v>0</v>
          </cell>
          <cell r="R937">
            <v>0</v>
          </cell>
          <cell r="S937">
            <v>0</v>
          </cell>
          <cell r="T937">
            <v>0</v>
          </cell>
          <cell r="U937">
            <v>42</v>
          </cell>
          <cell r="V937">
            <v>0</v>
          </cell>
          <cell r="W937">
            <v>0</v>
          </cell>
          <cell r="AA937">
            <v>0</v>
          </cell>
          <cell r="AB937">
            <v>0</v>
          </cell>
          <cell r="AC937">
            <v>0</v>
          </cell>
          <cell r="AD937">
            <v>42</v>
          </cell>
          <cell r="AE937">
            <v>508400</v>
          </cell>
          <cell r="AF937">
            <v>0</v>
          </cell>
          <cell r="AI937">
            <v>2373</v>
          </cell>
          <cell r="AK937">
            <v>0</v>
          </cell>
          <cell r="AM937">
            <v>836</v>
          </cell>
          <cell r="AN937">
            <v>1</v>
          </cell>
          <cell r="AO937">
            <v>393216</v>
          </cell>
          <cell r="AQ937">
            <v>0</v>
          </cell>
          <cell r="AR937">
            <v>0</v>
          </cell>
          <cell r="AS937" t="str">
            <v>Ы</v>
          </cell>
          <cell r="AT937" t="str">
            <v>Ы</v>
          </cell>
          <cell r="AU937">
            <v>0</v>
          </cell>
          <cell r="AV937">
            <v>0</v>
          </cell>
          <cell r="AW937">
            <v>23</v>
          </cell>
          <cell r="AX937">
            <v>1</v>
          </cell>
          <cell r="AY937">
            <v>0</v>
          </cell>
          <cell r="AZ937">
            <v>0</v>
          </cell>
          <cell r="BA937">
            <v>0</v>
          </cell>
          <cell r="BB937">
            <v>0</v>
          </cell>
          <cell r="BC937">
            <v>38916</v>
          </cell>
        </row>
        <row r="938">
          <cell r="A938">
            <v>2006</v>
          </cell>
          <cell r="B938">
            <v>6</v>
          </cell>
          <cell r="C938">
            <v>693</v>
          </cell>
          <cell r="D938">
            <v>18</v>
          </cell>
          <cell r="E938">
            <v>792030</v>
          </cell>
          <cell r="F938">
            <v>0</v>
          </cell>
          <cell r="G938" t="str">
            <v>Затраты по ШПЗ (неосновные)</v>
          </cell>
          <cell r="H938">
            <v>2030</v>
          </cell>
          <cell r="I938">
            <v>7920</v>
          </cell>
          <cell r="J938">
            <v>146.72999999999999</v>
          </cell>
          <cell r="K938">
            <v>1</v>
          </cell>
          <cell r="L938">
            <v>0</v>
          </cell>
          <cell r="M938">
            <v>0</v>
          </cell>
          <cell r="N938">
            <v>0</v>
          </cell>
          <cell r="R938">
            <v>0</v>
          </cell>
          <cell r="S938">
            <v>0</v>
          </cell>
          <cell r="T938">
            <v>0</v>
          </cell>
          <cell r="U938">
            <v>42</v>
          </cell>
          <cell r="V938">
            <v>0</v>
          </cell>
          <cell r="W938">
            <v>0</v>
          </cell>
          <cell r="AA938">
            <v>0</v>
          </cell>
          <cell r="AB938">
            <v>0</v>
          </cell>
          <cell r="AC938">
            <v>0</v>
          </cell>
          <cell r="AD938">
            <v>42</v>
          </cell>
          <cell r="AE938">
            <v>510100</v>
          </cell>
          <cell r="AF938">
            <v>0</v>
          </cell>
          <cell r="AI938">
            <v>2373</v>
          </cell>
          <cell r="AK938">
            <v>0</v>
          </cell>
          <cell r="AM938">
            <v>837</v>
          </cell>
          <cell r="AN938">
            <v>1</v>
          </cell>
          <cell r="AO938">
            <v>393216</v>
          </cell>
          <cell r="AQ938">
            <v>0</v>
          </cell>
          <cell r="AR938">
            <v>0</v>
          </cell>
          <cell r="AS938" t="str">
            <v>Ы</v>
          </cell>
          <cell r="AT938" t="str">
            <v>Ы</v>
          </cell>
          <cell r="AU938">
            <v>0</v>
          </cell>
          <cell r="AV938">
            <v>0</v>
          </cell>
          <cell r="AW938">
            <v>23</v>
          </cell>
          <cell r="AX938">
            <v>1</v>
          </cell>
          <cell r="AY938">
            <v>0</v>
          </cell>
          <cell r="AZ938">
            <v>0</v>
          </cell>
          <cell r="BA938">
            <v>0</v>
          </cell>
          <cell r="BB938">
            <v>0</v>
          </cell>
          <cell r="BC938">
            <v>38916</v>
          </cell>
        </row>
        <row r="939">
          <cell r="A939">
            <v>2006</v>
          </cell>
          <cell r="B939">
            <v>6</v>
          </cell>
          <cell r="C939">
            <v>694</v>
          </cell>
          <cell r="D939">
            <v>18</v>
          </cell>
          <cell r="E939">
            <v>792030</v>
          </cell>
          <cell r="F939">
            <v>0</v>
          </cell>
          <cell r="G939" t="str">
            <v>Затраты по ШПЗ (неосновные)</v>
          </cell>
          <cell r="H939">
            <v>2030</v>
          </cell>
          <cell r="I939">
            <v>7920</v>
          </cell>
          <cell r="J939">
            <v>0.35</v>
          </cell>
          <cell r="K939">
            <v>1</v>
          </cell>
          <cell r="L939">
            <v>0</v>
          </cell>
          <cell r="M939">
            <v>0</v>
          </cell>
          <cell r="N939">
            <v>0</v>
          </cell>
          <cell r="R939">
            <v>0</v>
          </cell>
          <cell r="S939">
            <v>0</v>
          </cell>
          <cell r="T939">
            <v>0</v>
          </cell>
          <cell r="U939">
            <v>42</v>
          </cell>
          <cell r="V939">
            <v>0</v>
          </cell>
          <cell r="W939">
            <v>0</v>
          </cell>
          <cell r="AA939">
            <v>0</v>
          </cell>
          <cell r="AB939">
            <v>0</v>
          </cell>
          <cell r="AC939">
            <v>0</v>
          </cell>
          <cell r="AD939">
            <v>42</v>
          </cell>
          <cell r="AE939">
            <v>510200</v>
          </cell>
          <cell r="AF939">
            <v>0</v>
          </cell>
          <cell r="AI939">
            <v>2373</v>
          </cell>
          <cell r="AK939">
            <v>0</v>
          </cell>
          <cell r="AM939">
            <v>838</v>
          </cell>
          <cell r="AN939">
            <v>1</v>
          </cell>
          <cell r="AO939">
            <v>393216</v>
          </cell>
          <cell r="AQ939">
            <v>0</v>
          </cell>
          <cell r="AR939">
            <v>0</v>
          </cell>
          <cell r="AS939" t="str">
            <v>Ы</v>
          </cell>
          <cell r="AT939" t="str">
            <v>Ы</v>
          </cell>
          <cell r="AU939">
            <v>0</v>
          </cell>
          <cell r="AV939">
            <v>0</v>
          </cell>
          <cell r="AW939">
            <v>23</v>
          </cell>
          <cell r="AX939">
            <v>1</v>
          </cell>
          <cell r="AY939">
            <v>0</v>
          </cell>
          <cell r="AZ939">
            <v>0</v>
          </cell>
          <cell r="BA939">
            <v>0</v>
          </cell>
          <cell r="BB939">
            <v>0</v>
          </cell>
          <cell r="BC939">
            <v>38916</v>
          </cell>
        </row>
        <row r="940">
          <cell r="A940">
            <v>2006</v>
          </cell>
          <cell r="B940">
            <v>6</v>
          </cell>
          <cell r="C940">
            <v>695</v>
          </cell>
          <cell r="D940">
            <v>18</v>
          </cell>
          <cell r="E940">
            <v>792030</v>
          </cell>
          <cell r="F940">
            <v>0</v>
          </cell>
          <cell r="G940" t="str">
            <v>Затраты по ШПЗ (неосновные)</v>
          </cell>
          <cell r="H940">
            <v>2030</v>
          </cell>
          <cell r="I940">
            <v>7920</v>
          </cell>
          <cell r="J940">
            <v>1.1100000000000001</v>
          </cell>
          <cell r="K940">
            <v>1</v>
          </cell>
          <cell r="L940">
            <v>0</v>
          </cell>
          <cell r="M940">
            <v>0</v>
          </cell>
          <cell r="N940">
            <v>0</v>
          </cell>
          <cell r="R940">
            <v>0</v>
          </cell>
          <cell r="S940">
            <v>0</v>
          </cell>
          <cell r="T940">
            <v>0</v>
          </cell>
          <cell r="U940">
            <v>42</v>
          </cell>
          <cell r="V940">
            <v>0</v>
          </cell>
          <cell r="W940">
            <v>0</v>
          </cell>
          <cell r="AA940">
            <v>0</v>
          </cell>
          <cell r="AB940">
            <v>0</v>
          </cell>
          <cell r="AC940">
            <v>0</v>
          </cell>
          <cell r="AD940">
            <v>42</v>
          </cell>
          <cell r="AE940">
            <v>510300</v>
          </cell>
          <cell r="AF940">
            <v>0</v>
          </cell>
          <cell r="AI940">
            <v>2373</v>
          </cell>
          <cell r="AK940">
            <v>0</v>
          </cell>
          <cell r="AM940">
            <v>839</v>
          </cell>
          <cell r="AN940">
            <v>1</v>
          </cell>
          <cell r="AO940">
            <v>393216</v>
          </cell>
          <cell r="AQ940">
            <v>0</v>
          </cell>
          <cell r="AR940">
            <v>0</v>
          </cell>
          <cell r="AS940" t="str">
            <v>Ы</v>
          </cell>
          <cell r="AT940" t="str">
            <v>Ы</v>
          </cell>
          <cell r="AU940">
            <v>0</v>
          </cell>
          <cell r="AV940">
            <v>0</v>
          </cell>
          <cell r="AW940">
            <v>23</v>
          </cell>
          <cell r="AX940">
            <v>1</v>
          </cell>
          <cell r="AY940">
            <v>0</v>
          </cell>
          <cell r="AZ940">
            <v>0</v>
          </cell>
          <cell r="BA940">
            <v>0</v>
          </cell>
          <cell r="BB940">
            <v>0</v>
          </cell>
          <cell r="BC940">
            <v>38916</v>
          </cell>
        </row>
        <row r="941">
          <cell r="A941">
            <v>2006</v>
          </cell>
          <cell r="B941">
            <v>6</v>
          </cell>
          <cell r="C941">
            <v>696</v>
          </cell>
          <cell r="D941">
            <v>18</v>
          </cell>
          <cell r="E941">
            <v>792030</v>
          </cell>
          <cell r="F941">
            <v>0</v>
          </cell>
          <cell r="G941" t="str">
            <v>Затраты по ШПЗ (неосновные)</v>
          </cell>
          <cell r="H941">
            <v>2030</v>
          </cell>
          <cell r="I941">
            <v>7920</v>
          </cell>
          <cell r="J941">
            <v>7.69</v>
          </cell>
          <cell r="K941">
            <v>1</v>
          </cell>
          <cell r="L941">
            <v>0</v>
          </cell>
          <cell r="M941">
            <v>0</v>
          </cell>
          <cell r="N941">
            <v>0</v>
          </cell>
          <cell r="R941">
            <v>0</v>
          </cell>
          <cell r="S941">
            <v>0</v>
          </cell>
          <cell r="T941">
            <v>0</v>
          </cell>
          <cell r="U941">
            <v>42</v>
          </cell>
          <cell r="V941">
            <v>0</v>
          </cell>
          <cell r="W941">
            <v>0</v>
          </cell>
          <cell r="AA941">
            <v>0</v>
          </cell>
          <cell r="AB941">
            <v>0</v>
          </cell>
          <cell r="AC941">
            <v>0</v>
          </cell>
          <cell r="AD941">
            <v>42</v>
          </cell>
          <cell r="AE941">
            <v>510400</v>
          </cell>
          <cell r="AF941">
            <v>0</v>
          </cell>
          <cell r="AI941">
            <v>2373</v>
          </cell>
          <cell r="AK941">
            <v>0</v>
          </cell>
          <cell r="AM941">
            <v>840</v>
          </cell>
          <cell r="AN941">
            <v>1</v>
          </cell>
          <cell r="AO941">
            <v>393216</v>
          </cell>
          <cell r="AQ941">
            <v>0</v>
          </cell>
          <cell r="AR941">
            <v>0</v>
          </cell>
          <cell r="AS941" t="str">
            <v>Ы</v>
          </cell>
          <cell r="AT941" t="str">
            <v>Ы</v>
          </cell>
          <cell r="AU941">
            <v>0</v>
          </cell>
          <cell r="AV941">
            <v>0</v>
          </cell>
          <cell r="AW941">
            <v>23</v>
          </cell>
          <cell r="AX941">
            <v>1</v>
          </cell>
          <cell r="AY941">
            <v>0</v>
          </cell>
          <cell r="AZ941">
            <v>0</v>
          </cell>
          <cell r="BA941">
            <v>0</v>
          </cell>
          <cell r="BB941">
            <v>0</v>
          </cell>
          <cell r="BC941">
            <v>38916</v>
          </cell>
        </row>
        <row r="942">
          <cell r="A942">
            <v>2006</v>
          </cell>
          <cell r="B942">
            <v>6</v>
          </cell>
          <cell r="C942">
            <v>697</v>
          </cell>
          <cell r="D942">
            <v>18</v>
          </cell>
          <cell r="E942">
            <v>792030</v>
          </cell>
          <cell r="F942">
            <v>0</v>
          </cell>
          <cell r="G942" t="str">
            <v>Затраты по ШПЗ (неосновные)</v>
          </cell>
          <cell r="H942">
            <v>2030</v>
          </cell>
          <cell r="I942">
            <v>7920</v>
          </cell>
          <cell r="J942">
            <v>2.38</v>
          </cell>
          <cell r="K942">
            <v>1</v>
          </cell>
          <cell r="L942">
            <v>0</v>
          </cell>
          <cell r="M942">
            <v>0</v>
          </cell>
          <cell r="N942">
            <v>0</v>
          </cell>
          <cell r="R942">
            <v>0</v>
          </cell>
          <cell r="S942">
            <v>0</v>
          </cell>
          <cell r="T942">
            <v>0</v>
          </cell>
          <cell r="U942">
            <v>42</v>
          </cell>
          <cell r="V942">
            <v>0</v>
          </cell>
          <cell r="W942">
            <v>0</v>
          </cell>
          <cell r="AA942">
            <v>0</v>
          </cell>
          <cell r="AB942">
            <v>0</v>
          </cell>
          <cell r="AC942">
            <v>0</v>
          </cell>
          <cell r="AD942">
            <v>42</v>
          </cell>
          <cell r="AE942">
            <v>510500</v>
          </cell>
          <cell r="AF942">
            <v>0</v>
          </cell>
          <cell r="AI942">
            <v>2373</v>
          </cell>
          <cell r="AK942">
            <v>0</v>
          </cell>
          <cell r="AM942">
            <v>841</v>
          </cell>
          <cell r="AN942">
            <v>1</v>
          </cell>
          <cell r="AO942">
            <v>393216</v>
          </cell>
          <cell r="AQ942">
            <v>0</v>
          </cell>
          <cell r="AR942">
            <v>0</v>
          </cell>
          <cell r="AS942" t="str">
            <v>Ы</v>
          </cell>
          <cell r="AT942" t="str">
            <v>Ы</v>
          </cell>
          <cell r="AU942">
            <v>0</v>
          </cell>
          <cell r="AV942">
            <v>0</v>
          </cell>
          <cell r="AW942">
            <v>23</v>
          </cell>
          <cell r="AX942">
            <v>1</v>
          </cell>
          <cell r="AY942">
            <v>0</v>
          </cell>
          <cell r="AZ942">
            <v>0</v>
          </cell>
          <cell r="BA942">
            <v>0</v>
          </cell>
          <cell r="BB942">
            <v>0</v>
          </cell>
          <cell r="BC942">
            <v>38916</v>
          </cell>
        </row>
        <row r="943">
          <cell r="A943">
            <v>2006</v>
          </cell>
          <cell r="B943">
            <v>6</v>
          </cell>
          <cell r="C943">
            <v>698</v>
          </cell>
          <cell r="D943">
            <v>18</v>
          </cell>
          <cell r="E943">
            <v>792030</v>
          </cell>
          <cell r="F943">
            <v>0</v>
          </cell>
          <cell r="G943" t="str">
            <v>Затраты по ШПЗ (неосновные)</v>
          </cell>
          <cell r="H943">
            <v>2030</v>
          </cell>
          <cell r="I943">
            <v>7920</v>
          </cell>
          <cell r="J943">
            <v>455.74</v>
          </cell>
          <cell r="K943">
            <v>1</v>
          </cell>
          <cell r="L943">
            <v>0</v>
          </cell>
          <cell r="M943">
            <v>0</v>
          </cell>
          <cell r="N943">
            <v>0</v>
          </cell>
          <cell r="R943">
            <v>0</v>
          </cell>
          <cell r="S943">
            <v>0</v>
          </cell>
          <cell r="T943">
            <v>0</v>
          </cell>
          <cell r="U943">
            <v>42</v>
          </cell>
          <cell r="V943">
            <v>0</v>
          </cell>
          <cell r="W943">
            <v>0</v>
          </cell>
          <cell r="AA943">
            <v>0</v>
          </cell>
          <cell r="AB943">
            <v>0</v>
          </cell>
          <cell r="AC943">
            <v>0</v>
          </cell>
          <cell r="AD943">
            <v>42</v>
          </cell>
          <cell r="AE943">
            <v>510600</v>
          </cell>
          <cell r="AF943">
            <v>0</v>
          </cell>
          <cell r="AI943">
            <v>2373</v>
          </cell>
          <cell r="AK943">
            <v>0</v>
          </cell>
          <cell r="AM943">
            <v>842</v>
          </cell>
          <cell r="AN943">
            <v>1</v>
          </cell>
          <cell r="AO943">
            <v>393216</v>
          </cell>
          <cell r="AQ943">
            <v>0</v>
          </cell>
          <cell r="AR943">
            <v>0</v>
          </cell>
          <cell r="AS943" t="str">
            <v>Ы</v>
          </cell>
          <cell r="AT943" t="str">
            <v>Ы</v>
          </cell>
          <cell r="AU943">
            <v>0</v>
          </cell>
          <cell r="AV943">
            <v>0</v>
          </cell>
          <cell r="AW943">
            <v>23</v>
          </cell>
          <cell r="AX943">
            <v>1</v>
          </cell>
          <cell r="AY943">
            <v>0</v>
          </cell>
          <cell r="AZ943">
            <v>0</v>
          </cell>
          <cell r="BA943">
            <v>0</v>
          </cell>
          <cell r="BB943">
            <v>0</v>
          </cell>
          <cell r="BC943">
            <v>38916</v>
          </cell>
        </row>
        <row r="944">
          <cell r="A944">
            <v>2006</v>
          </cell>
          <cell r="B944">
            <v>6</v>
          </cell>
          <cell r="C944">
            <v>699</v>
          </cell>
          <cell r="D944">
            <v>18</v>
          </cell>
          <cell r="E944">
            <v>792030</v>
          </cell>
          <cell r="F944">
            <v>0</v>
          </cell>
          <cell r="G944" t="str">
            <v>Затраты по ШПЗ (неосновные)</v>
          </cell>
          <cell r="H944">
            <v>2030</v>
          </cell>
          <cell r="I944">
            <v>7920</v>
          </cell>
          <cell r="J944">
            <v>1.99</v>
          </cell>
          <cell r="K944">
            <v>1</v>
          </cell>
          <cell r="L944">
            <v>0</v>
          </cell>
          <cell r="M944">
            <v>0</v>
          </cell>
          <cell r="N944">
            <v>0</v>
          </cell>
          <cell r="R944">
            <v>0</v>
          </cell>
          <cell r="S944">
            <v>0</v>
          </cell>
          <cell r="T944">
            <v>0</v>
          </cell>
          <cell r="U944">
            <v>42</v>
          </cell>
          <cell r="V944">
            <v>0</v>
          </cell>
          <cell r="W944">
            <v>0</v>
          </cell>
          <cell r="AA944">
            <v>0</v>
          </cell>
          <cell r="AB944">
            <v>0</v>
          </cell>
          <cell r="AC944">
            <v>0</v>
          </cell>
          <cell r="AD944">
            <v>42</v>
          </cell>
          <cell r="AE944">
            <v>510630</v>
          </cell>
          <cell r="AF944">
            <v>0</v>
          </cell>
          <cell r="AI944">
            <v>2373</v>
          </cell>
          <cell r="AK944">
            <v>0</v>
          </cell>
          <cell r="AM944">
            <v>843</v>
          </cell>
          <cell r="AN944">
            <v>1</v>
          </cell>
          <cell r="AO944">
            <v>393216</v>
          </cell>
          <cell r="AQ944">
            <v>0</v>
          </cell>
          <cell r="AR944">
            <v>0</v>
          </cell>
          <cell r="AS944" t="str">
            <v>Ы</v>
          </cell>
          <cell r="AT944" t="str">
            <v>Ы</v>
          </cell>
          <cell r="AU944">
            <v>0</v>
          </cell>
          <cell r="AV944">
            <v>0</v>
          </cell>
          <cell r="AW944">
            <v>23</v>
          </cell>
          <cell r="AX944">
            <v>1</v>
          </cell>
          <cell r="AY944">
            <v>0</v>
          </cell>
          <cell r="AZ944">
            <v>0</v>
          </cell>
          <cell r="BA944">
            <v>0</v>
          </cell>
          <cell r="BB944">
            <v>0</v>
          </cell>
          <cell r="BC944">
            <v>38916</v>
          </cell>
        </row>
        <row r="945">
          <cell r="A945">
            <v>2006</v>
          </cell>
          <cell r="B945">
            <v>1</v>
          </cell>
          <cell r="C945">
            <v>170</v>
          </cell>
          <cell r="D945">
            <v>20</v>
          </cell>
          <cell r="E945">
            <v>792900</v>
          </cell>
          <cell r="F945">
            <v>0</v>
          </cell>
          <cell r="G945" t="str">
            <v>Затраты по ШПЗ (непроизв)</v>
          </cell>
          <cell r="H945">
            <v>2900</v>
          </cell>
          <cell r="I945">
            <v>7920</v>
          </cell>
          <cell r="J945">
            <v>4810</v>
          </cell>
          <cell r="K945">
            <v>1</v>
          </cell>
          <cell r="L945">
            <v>0</v>
          </cell>
          <cell r="M945">
            <v>0</v>
          </cell>
          <cell r="N945">
            <v>0</v>
          </cell>
          <cell r="R945">
            <v>0</v>
          </cell>
          <cell r="S945">
            <v>0</v>
          </cell>
          <cell r="T945">
            <v>0</v>
          </cell>
          <cell r="U945">
            <v>31</v>
          </cell>
          <cell r="V945">
            <v>0</v>
          </cell>
          <cell r="W945">
            <v>0</v>
          </cell>
          <cell r="AA945">
            <v>0</v>
          </cell>
          <cell r="AB945">
            <v>0</v>
          </cell>
          <cell r="AC945">
            <v>0</v>
          </cell>
          <cell r="AD945">
            <v>31</v>
          </cell>
          <cell r="AE945">
            <v>220000</v>
          </cell>
          <cell r="AF945">
            <v>0</v>
          </cell>
          <cell r="AI945">
            <v>2223</v>
          </cell>
          <cell r="AK945">
            <v>0</v>
          </cell>
          <cell r="AM945">
            <v>297</v>
          </cell>
          <cell r="AN945">
            <v>1</v>
          </cell>
          <cell r="AO945">
            <v>393216</v>
          </cell>
          <cell r="AQ945">
            <v>0</v>
          </cell>
          <cell r="AR945">
            <v>0</v>
          </cell>
          <cell r="AS945" t="str">
            <v>Ы</v>
          </cell>
          <cell r="AT945" t="str">
            <v>Ы</v>
          </cell>
          <cell r="AU945">
            <v>0</v>
          </cell>
          <cell r="AV945">
            <v>0</v>
          </cell>
          <cell r="AW945">
            <v>23</v>
          </cell>
          <cell r="AX945">
            <v>1</v>
          </cell>
          <cell r="AY945">
            <v>0</v>
          </cell>
          <cell r="AZ945">
            <v>0</v>
          </cell>
          <cell r="BA945">
            <v>0</v>
          </cell>
          <cell r="BB945">
            <v>0</v>
          </cell>
          <cell r="BC945">
            <v>38828</v>
          </cell>
        </row>
        <row r="946">
          <cell r="A946">
            <v>2006</v>
          </cell>
          <cell r="B946">
            <v>1</v>
          </cell>
          <cell r="C946">
            <v>171</v>
          </cell>
          <cell r="D946">
            <v>20</v>
          </cell>
          <cell r="E946">
            <v>792900</v>
          </cell>
          <cell r="F946">
            <v>0</v>
          </cell>
          <cell r="G946" t="str">
            <v>Затраты по ШПЗ (непроизв)</v>
          </cell>
          <cell r="H946">
            <v>2900</v>
          </cell>
          <cell r="I946">
            <v>7920</v>
          </cell>
          <cell r="J946">
            <v>2405</v>
          </cell>
          <cell r="K946">
            <v>1</v>
          </cell>
          <cell r="L946">
            <v>0</v>
          </cell>
          <cell r="M946">
            <v>0</v>
          </cell>
          <cell r="N946">
            <v>0</v>
          </cell>
          <cell r="R946">
            <v>0</v>
          </cell>
          <cell r="S946">
            <v>0</v>
          </cell>
          <cell r="T946">
            <v>0</v>
          </cell>
          <cell r="U946">
            <v>31</v>
          </cell>
          <cell r="V946">
            <v>0</v>
          </cell>
          <cell r="W946">
            <v>0</v>
          </cell>
          <cell r="AA946">
            <v>0</v>
          </cell>
          <cell r="AB946">
            <v>0</v>
          </cell>
          <cell r="AC946">
            <v>0</v>
          </cell>
          <cell r="AD946">
            <v>31</v>
          </cell>
          <cell r="AE946">
            <v>230000</v>
          </cell>
          <cell r="AF946">
            <v>0</v>
          </cell>
          <cell r="AI946">
            <v>2223</v>
          </cell>
          <cell r="AK946">
            <v>0</v>
          </cell>
          <cell r="AM946">
            <v>298</v>
          </cell>
          <cell r="AN946">
            <v>1</v>
          </cell>
          <cell r="AO946">
            <v>393216</v>
          </cell>
          <cell r="AQ946">
            <v>0</v>
          </cell>
          <cell r="AR946">
            <v>0</v>
          </cell>
          <cell r="AS946" t="str">
            <v>Ы</v>
          </cell>
          <cell r="AT946" t="str">
            <v>Ы</v>
          </cell>
          <cell r="AU946">
            <v>0</v>
          </cell>
          <cell r="AV946">
            <v>0</v>
          </cell>
          <cell r="AW946">
            <v>23</v>
          </cell>
          <cell r="AX946">
            <v>1</v>
          </cell>
          <cell r="AY946">
            <v>0</v>
          </cell>
          <cell r="AZ946">
            <v>0</v>
          </cell>
          <cell r="BA946">
            <v>0</v>
          </cell>
          <cell r="BB946">
            <v>0</v>
          </cell>
          <cell r="BC946">
            <v>38828</v>
          </cell>
        </row>
        <row r="947">
          <cell r="A947">
            <v>2006</v>
          </cell>
          <cell r="B947">
            <v>1</v>
          </cell>
          <cell r="C947">
            <v>172</v>
          </cell>
          <cell r="D947">
            <v>20</v>
          </cell>
          <cell r="E947">
            <v>792900</v>
          </cell>
          <cell r="F947">
            <v>0</v>
          </cell>
          <cell r="G947" t="str">
            <v>Затраты по ШПЗ (непроизв)</v>
          </cell>
          <cell r="H947">
            <v>2900</v>
          </cell>
          <cell r="I947">
            <v>7920</v>
          </cell>
          <cell r="J947">
            <v>721.5</v>
          </cell>
          <cell r="K947">
            <v>1</v>
          </cell>
          <cell r="L947">
            <v>0</v>
          </cell>
          <cell r="M947">
            <v>0</v>
          </cell>
          <cell r="N947">
            <v>0</v>
          </cell>
          <cell r="R947">
            <v>0</v>
          </cell>
          <cell r="S947">
            <v>0</v>
          </cell>
          <cell r="T947">
            <v>0</v>
          </cell>
          <cell r="U947">
            <v>31</v>
          </cell>
          <cell r="V947">
            <v>0</v>
          </cell>
          <cell r="W947">
            <v>0</v>
          </cell>
          <cell r="AA947">
            <v>0</v>
          </cell>
          <cell r="AB947">
            <v>0</v>
          </cell>
          <cell r="AC947">
            <v>0</v>
          </cell>
          <cell r="AD947">
            <v>31</v>
          </cell>
          <cell r="AE947">
            <v>270000</v>
          </cell>
          <cell r="AF947">
            <v>0</v>
          </cell>
          <cell r="AI947">
            <v>2223</v>
          </cell>
          <cell r="AK947">
            <v>0</v>
          </cell>
          <cell r="AM947">
            <v>299</v>
          </cell>
          <cell r="AN947">
            <v>1</v>
          </cell>
          <cell r="AO947">
            <v>393216</v>
          </cell>
          <cell r="AQ947">
            <v>0</v>
          </cell>
          <cell r="AR947">
            <v>0</v>
          </cell>
          <cell r="AS947" t="str">
            <v>Ы</v>
          </cell>
          <cell r="AT947" t="str">
            <v>Ы</v>
          </cell>
          <cell r="AU947">
            <v>0</v>
          </cell>
          <cell r="AV947">
            <v>0</v>
          </cell>
          <cell r="AW947">
            <v>23</v>
          </cell>
          <cell r="AX947">
            <v>1</v>
          </cell>
          <cell r="AY947">
            <v>0</v>
          </cell>
          <cell r="AZ947">
            <v>0</v>
          </cell>
          <cell r="BA947">
            <v>0</v>
          </cell>
          <cell r="BB947">
            <v>0</v>
          </cell>
          <cell r="BC947">
            <v>38828</v>
          </cell>
        </row>
        <row r="948">
          <cell r="A948">
            <v>2006</v>
          </cell>
          <cell r="B948">
            <v>1</v>
          </cell>
          <cell r="C948">
            <v>173</v>
          </cell>
          <cell r="D948">
            <v>20</v>
          </cell>
          <cell r="E948">
            <v>792900</v>
          </cell>
          <cell r="F948">
            <v>0</v>
          </cell>
          <cell r="G948" t="str">
            <v>Затраты по ШПЗ (непроизв)</v>
          </cell>
          <cell r="H948">
            <v>2900</v>
          </cell>
          <cell r="I948">
            <v>7920</v>
          </cell>
          <cell r="J948">
            <v>143.16</v>
          </cell>
          <cell r="K948">
            <v>1</v>
          </cell>
          <cell r="L948">
            <v>0</v>
          </cell>
          <cell r="M948">
            <v>0</v>
          </cell>
          <cell r="N948">
            <v>0</v>
          </cell>
          <cell r="R948">
            <v>0</v>
          </cell>
          <cell r="S948">
            <v>0</v>
          </cell>
          <cell r="T948">
            <v>0</v>
          </cell>
          <cell r="U948">
            <v>31</v>
          </cell>
          <cell r="V948">
            <v>0</v>
          </cell>
          <cell r="W948">
            <v>0</v>
          </cell>
          <cell r="AA948">
            <v>0</v>
          </cell>
          <cell r="AB948">
            <v>0</v>
          </cell>
          <cell r="AC948">
            <v>0</v>
          </cell>
          <cell r="AD948">
            <v>31</v>
          </cell>
          <cell r="AE948">
            <v>311000</v>
          </cell>
          <cell r="AF948">
            <v>0</v>
          </cell>
          <cell r="AI948">
            <v>2223</v>
          </cell>
          <cell r="AK948">
            <v>0</v>
          </cell>
          <cell r="AM948">
            <v>300</v>
          </cell>
          <cell r="AN948">
            <v>1</v>
          </cell>
          <cell r="AO948">
            <v>393216</v>
          </cell>
          <cell r="AQ948">
            <v>0</v>
          </cell>
          <cell r="AR948">
            <v>0</v>
          </cell>
          <cell r="AS948" t="str">
            <v>Ы</v>
          </cell>
          <cell r="AT948" t="str">
            <v>Ы</v>
          </cell>
          <cell r="AU948">
            <v>0</v>
          </cell>
          <cell r="AV948">
            <v>0</v>
          </cell>
          <cell r="AW948">
            <v>23</v>
          </cell>
          <cell r="AX948">
            <v>1</v>
          </cell>
          <cell r="AY948">
            <v>0</v>
          </cell>
          <cell r="AZ948">
            <v>0</v>
          </cell>
          <cell r="BA948">
            <v>0</v>
          </cell>
          <cell r="BB948">
            <v>0</v>
          </cell>
          <cell r="BC948">
            <v>38828</v>
          </cell>
        </row>
        <row r="949">
          <cell r="A949">
            <v>2006</v>
          </cell>
          <cell r="B949">
            <v>1</v>
          </cell>
          <cell r="C949">
            <v>174</v>
          </cell>
          <cell r="D949">
            <v>20</v>
          </cell>
          <cell r="E949">
            <v>792900</v>
          </cell>
          <cell r="F949">
            <v>0</v>
          </cell>
          <cell r="G949" t="str">
            <v>Затраты по ШПЗ (непроизв)</v>
          </cell>
          <cell r="H949">
            <v>2900</v>
          </cell>
          <cell r="I949">
            <v>7920</v>
          </cell>
          <cell r="J949">
            <v>320.19</v>
          </cell>
          <cell r="K949">
            <v>1</v>
          </cell>
          <cell r="L949">
            <v>0</v>
          </cell>
          <cell r="M949">
            <v>0</v>
          </cell>
          <cell r="N949">
            <v>0</v>
          </cell>
          <cell r="R949">
            <v>0</v>
          </cell>
          <cell r="S949">
            <v>0</v>
          </cell>
          <cell r="T949">
            <v>0</v>
          </cell>
          <cell r="U949">
            <v>31</v>
          </cell>
          <cell r="V949">
            <v>0</v>
          </cell>
          <cell r="W949">
            <v>0</v>
          </cell>
          <cell r="AA949">
            <v>0</v>
          </cell>
          <cell r="AB949">
            <v>0</v>
          </cell>
          <cell r="AC949">
            <v>0</v>
          </cell>
          <cell r="AD949">
            <v>31</v>
          </cell>
          <cell r="AE949">
            <v>312000</v>
          </cell>
          <cell r="AF949">
            <v>0</v>
          </cell>
          <cell r="AI949">
            <v>2223</v>
          </cell>
          <cell r="AK949">
            <v>0</v>
          </cell>
          <cell r="AM949">
            <v>301</v>
          </cell>
          <cell r="AN949">
            <v>1</v>
          </cell>
          <cell r="AO949">
            <v>393216</v>
          </cell>
          <cell r="AQ949">
            <v>0</v>
          </cell>
          <cell r="AR949">
            <v>0</v>
          </cell>
          <cell r="AS949" t="str">
            <v>Ы</v>
          </cell>
          <cell r="AT949" t="str">
            <v>Ы</v>
          </cell>
          <cell r="AU949">
            <v>0</v>
          </cell>
          <cell r="AV949">
            <v>0</v>
          </cell>
          <cell r="AW949">
            <v>23</v>
          </cell>
          <cell r="AX949">
            <v>1</v>
          </cell>
          <cell r="AY949">
            <v>0</v>
          </cell>
          <cell r="AZ949">
            <v>0</v>
          </cell>
          <cell r="BA949">
            <v>0</v>
          </cell>
          <cell r="BB949">
            <v>0</v>
          </cell>
          <cell r="BC949">
            <v>38828</v>
          </cell>
        </row>
        <row r="950">
          <cell r="A950">
            <v>2006</v>
          </cell>
          <cell r="B950">
            <v>1</v>
          </cell>
          <cell r="C950">
            <v>175</v>
          </cell>
          <cell r="D950">
            <v>20</v>
          </cell>
          <cell r="E950">
            <v>792900</v>
          </cell>
          <cell r="F950">
            <v>0</v>
          </cell>
          <cell r="G950" t="str">
            <v>Затраты по ШПЗ (непроизв)</v>
          </cell>
          <cell r="H950">
            <v>2900</v>
          </cell>
          <cell r="I950">
            <v>7920</v>
          </cell>
          <cell r="J950">
            <v>691.11</v>
          </cell>
          <cell r="K950">
            <v>1</v>
          </cell>
          <cell r="L950">
            <v>0</v>
          </cell>
          <cell r="M950">
            <v>0</v>
          </cell>
          <cell r="N950">
            <v>0</v>
          </cell>
          <cell r="R950">
            <v>0</v>
          </cell>
          <cell r="S950">
            <v>0</v>
          </cell>
          <cell r="T950">
            <v>0</v>
          </cell>
          <cell r="U950">
            <v>31</v>
          </cell>
          <cell r="V950">
            <v>0</v>
          </cell>
          <cell r="W950">
            <v>0</v>
          </cell>
          <cell r="AA950">
            <v>0</v>
          </cell>
          <cell r="AB950">
            <v>0</v>
          </cell>
          <cell r="AC950">
            <v>0</v>
          </cell>
          <cell r="AD950">
            <v>31</v>
          </cell>
          <cell r="AE950">
            <v>312200</v>
          </cell>
          <cell r="AF950">
            <v>0</v>
          </cell>
          <cell r="AI950">
            <v>2223</v>
          </cell>
          <cell r="AK950">
            <v>0</v>
          </cell>
          <cell r="AM950">
            <v>302</v>
          </cell>
          <cell r="AN950">
            <v>1</v>
          </cell>
          <cell r="AO950">
            <v>393216</v>
          </cell>
          <cell r="AQ950">
            <v>0</v>
          </cell>
          <cell r="AR950">
            <v>0</v>
          </cell>
          <cell r="AS950" t="str">
            <v>Ы</v>
          </cell>
          <cell r="AT950" t="str">
            <v>Ы</v>
          </cell>
          <cell r="AU950">
            <v>0</v>
          </cell>
          <cell r="AV950">
            <v>0</v>
          </cell>
          <cell r="AW950">
            <v>23</v>
          </cell>
          <cell r="AX950">
            <v>1</v>
          </cell>
          <cell r="AY950">
            <v>0</v>
          </cell>
          <cell r="AZ950">
            <v>0</v>
          </cell>
          <cell r="BA950">
            <v>0</v>
          </cell>
          <cell r="BB950">
            <v>0</v>
          </cell>
          <cell r="BC950">
            <v>38828</v>
          </cell>
        </row>
        <row r="951">
          <cell r="A951">
            <v>2006</v>
          </cell>
          <cell r="B951">
            <v>1</v>
          </cell>
          <cell r="C951">
            <v>176</v>
          </cell>
          <cell r="D951">
            <v>20</v>
          </cell>
          <cell r="E951">
            <v>792900</v>
          </cell>
          <cell r="F951">
            <v>0</v>
          </cell>
          <cell r="G951" t="str">
            <v>Затраты по ШПЗ (непроизв)</v>
          </cell>
          <cell r="H951">
            <v>2900</v>
          </cell>
          <cell r="I951">
            <v>7920</v>
          </cell>
          <cell r="J951">
            <v>54.3</v>
          </cell>
          <cell r="K951">
            <v>1</v>
          </cell>
          <cell r="L951">
            <v>0</v>
          </cell>
          <cell r="M951">
            <v>0</v>
          </cell>
          <cell r="N951">
            <v>0</v>
          </cell>
          <cell r="R951">
            <v>0</v>
          </cell>
          <cell r="S951">
            <v>0</v>
          </cell>
          <cell r="T951">
            <v>0</v>
          </cell>
          <cell r="U951">
            <v>31</v>
          </cell>
          <cell r="V951">
            <v>0</v>
          </cell>
          <cell r="W951">
            <v>0</v>
          </cell>
          <cell r="AA951">
            <v>0</v>
          </cell>
          <cell r="AB951">
            <v>0</v>
          </cell>
          <cell r="AC951">
            <v>0</v>
          </cell>
          <cell r="AD951">
            <v>31</v>
          </cell>
          <cell r="AE951">
            <v>313000</v>
          </cell>
          <cell r="AF951">
            <v>0</v>
          </cell>
          <cell r="AI951">
            <v>2223</v>
          </cell>
          <cell r="AK951">
            <v>0</v>
          </cell>
          <cell r="AM951">
            <v>303</v>
          </cell>
          <cell r="AN951">
            <v>1</v>
          </cell>
          <cell r="AO951">
            <v>393216</v>
          </cell>
          <cell r="AQ951">
            <v>0</v>
          </cell>
          <cell r="AR951">
            <v>0</v>
          </cell>
          <cell r="AS951" t="str">
            <v>Ы</v>
          </cell>
          <cell r="AT951" t="str">
            <v>Ы</v>
          </cell>
          <cell r="AU951">
            <v>0</v>
          </cell>
          <cell r="AV951">
            <v>0</v>
          </cell>
          <cell r="AW951">
            <v>23</v>
          </cell>
          <cell r="AX951">
            <v>1</v>
          </cell>
          <cell r="AY951">
            <v>0</v>
          </cell>
          <cell r="AZ951">
            <v>0</v>
          </cell>
          <cell r="BA951">
            <v>0</v>
          </cell>
          <cell r="BB951">
            <v>0</v>
          </cell>
          <cell r="BC951">
            <v>38828</v>
          </cell>
        </row>
        <row r="952">
          <cell r="A952">
            <v>2006</v>
          </cell>
          <cell r="B952">
            <v>1</v>
          </cell>
          <cell r="C952">
            <v>177</v>
          </cell>
          <cell r="D952">
            <v>20</v>
          </cell>
          <cell r="E952">
            <v>792900</v>
          </cell>
          <cell r="F952">
            <v>0</v>
          </cell>
          <cell r="G952" t="str">
            <v>Затраты по ШПЗ (непроизв)</v>
          </cell>
          <cell r="H952">
            <v>2900</v>
          </cell>
          <cell r="I952">
            <v>7920</v>
          </cell>
          <cell r="J952">
            <v>98.73</v>
          </cell>
          <cell r="K952">
            <v>1</v>
          </cell>
          <cell r="L952">
            <v>0</v>
          </cell>
          <cell r="M952">
            <v>0</v>
          </cell>
          <cell r="N952">
            <v>0</v>
          </cell>
          <cell r="R952">
            <v>0</v>
          </cell>
          <cell r="S952">
            <v>0</v>
          </cell>
          <cell r="T952">
            <v>0</v>
          </cell>
          <cell r="U952">
            <v>31</v>
          </cell>
          <cell r="V952">
            <v>0</v>
          </cell>
          <cell r="W952">
            <v>0</v>
          </cell>
          <cell r="AA952">
            <v>0</v>
          </cell>
          <cell r="AB952">
            <v>0</v>
          </cell>
          <cell r="AC952">
            <v>0</v>
          </cell>
          <cell r="AD952">
            <v>31</v>
          </cell>
          <cell r="AE952">
            <v>314000</v>
          </cell>
          <cell r="AF952">
            <v>0</v>
          </cell>
          <cell r="AI952">
            <v>2223</v>
          </cell>
          <cell r="AK952">
            <v>0</v>
          </cell>
          <cell r="AM952">
            <v>304</v>
          </cell>
          <cell r="AN952">
            <v>1</v>
          </cell>
          <cell r="AO952">
            <v>393216</v>
          </cell>
          <cell r="AQ952">
            <v>0</v>
          </cell>
          <cell r="AR952">
            <v>0</v>
          </cell>
          <cell r="AS952" t="str">
            <v>Ы</v>
          </cell>
          <cell r="AT952" t="str">
            <v>Ы</v>
          </cell>
          <cell r="AU952">
            <v>0</v>
          </cell>
          <cell r="AV952">
            <v>0</v>
          </cell>
          <cell r="AW952">
            <v>23</v>
          </cell>
          <cell r="AX952">
            <v>1</v>
          </cell>
          <cell r="AY952">
            <v>0</v>
          </cell>
          <cell r="AZ952">
            <v>0</v>
          </cell>
          <cell r="BA952">
            <v>0</v>
          </cell>
          <cell r="BB952">
            <v>0</v>
          </cell>
          <cell r="BC952">
            <v>38828</v>
          </cell>
        </row>
        <row r="953">
          <cell r="A953">
            <v>2006</v>
          </cell>
          <cell r="B953">
            <v>1</v>
          </cell>
          <cell r="C953">
            <v>178</v>
          </cell>
          <cell r="D953">
            <v>20</v>
          </cell>
          <cell r="E953">
            <v>792900</v>
          </cell>
          <cell r="F953">
            <v>0</v>
          </cell>
          <cell r="G953" t="str">
            <v>Затраты по ШПЗ (непроизв)</v>
          </cell>
          <cell r="H953">
            <v>2900</v>
          </cell>
          <cell r="I953">
            <v>7920</v>
          </cell>
          <cell r="J953">
            <v>19.75</v>
          </cell>
          <cell r="K953">
            <v>1</v>
          </cell>
          <cell r="L953">
            <v>0</v>
          </cell>
          <cell r="M953">
            <v>0</v>
          </cell>
          <cell r="N953">
            <v>0</v>
          </cell>
          <cell r="R953">
            <v>0</v>
          </cell>
          <cell r="S953">
            <v>0</v>
          </cell>
          <cell r="T953">
            <v>0</v>
          </cell>
          <cell r="U953">
            <v>31</v>
          </cell>
          <cell r="V953">
            <v>0</v>
          </cell>
          <cell r="W953">
            <v>0</v>
          </cell>
          <cell r="AA953">
            <v>0</v>
          </cell>
          <cell r="AB953">
            <v>0</v>
          </cell>
          <cell r="AC953">
            <v>0</v>
          </cell>
          <cell r="AD953">
            <v>31</v>
          </cell>
          <cell r="AE953">
            <v>315000</v>
          </cell>
          <cell r="AF953">
            <v>0</v>
          </cell>
          <cell r="AI953">
            <v>2223</v>
          </cell>
          <cell r="AK953">
            <v>0</v>
          </cell>
          <cell r="AM953">
            <v>305</v>
          </cell>
          <cell r="AN953">
            <v>1</v>
          </cell>
          <cell r="AO953">
            <v>393216</v>
          </cell>
          <cell r="AQ953">
            <v>0</v>
          </cell>
          <cell r="AR953">
            <v>0</v>
          </cell>
          <cell r="AS953" t="str">
            <v>Ы</v>
          </cell>
          <cell r="AT953" t="str">
            <v>Ы</v>
          </cell>
          <cell r="AU953">
            <v>0</v>
          </cell>
          <cell r="AV953">
            <v>0</v>
          </cell>
          <cell r="AW953">
            <v>23</v>
          </cell>
          <cell r="AX953">
            <v>1</v>
          </cell>
          <cell r="AY953">
            <v>0</v>
          </cell>
          <cell r="AZ953">
            <v>0</v>
          </cell>
          <cell r="BA953">
            <v>0</v>
          </cell>
          <cell r="BB953">
            <v>0</v>
          </cell>
          <cell r="BC953">
            <v>38828</v>
          </cell>
        </row>
        <row r="954">
          <cell r="A954">
            <v>2006</v>
          </cell>
          <cell r="B954">
            <v>2</v>
          </cell>
          <cell r="C954">
            <v>8</v>
          </cell>
          <cell r="D954">
            <v>21</v>
          </cell>
          <cell r="E954">
            <v>792900</v>
          </cell>
          <cell r="F954">
            <v>0</v>
          </cell>
          <cell r="G954" t="str">
            <v>Затраты по ШПЗ (непроизв)</v>
          </cell>
          <cell r="H954">
            <v>2900</v>
          </cell>
          <cell r="I954">
            <v>7920</v>
          </cell>
          <cell r="J954">
            <v>4810</v>
          </cell>
          <cell r="K954">
            <v>1</v>
          </cell>
          <cell r="L954">
            <v>0</v>
          </cell>
          <cell r="M954">
            <v>0</v>
          </cell>
          <cell r="N954">
            <v>0</v>
          </cell>
          <cell r="R954">
            <v>0</v>
          </cell>
          <cell r="S954">
            <v>0</v>
          </cell>
          <cell r="T954">
            <v>0</v>
          </cell>
          <cell r="U954">
            <v>31</v>
          </cell>
          <cell r="V954">
            <v>0</v>
          </cell>
          <cell r="W954">
            <v>0</v>
          </cell>
          <cell r="AA954">
            <v>0</v>
          </cell>
          <cell r="AB954">
            <v>0</v>
          </cell>
          <cell r="AC954">
            <v>0</v>
          </cell>
          <cell r="AD954">
            <v>31</v>
          </cell>
          <cell r="AE954">
            <v>220000</v>
          </cell>
          <cell r="AF954">
            <v>0</v>
          </cell>
          <cell r="AI954">
            <v>2251</v>
          </cell>
          <cell r="AK954">
            <v>0</v>
          </cell>
          <cell r="AM954">
            <v>137</v>
          </cell>
          <cell r="AN954">
            <v>1</v>
          </cell>
          <cell r="AO954">
            <v>393216</v>
          </cell>
          <cell r="AQ954">
            <v>0</v>
          </cell>
          <cell r="AR954">
            <v>0</v>
          </cell>
          <cell r="AS954" t="str">
            <v>Ы</v>
          </cell>
          <cell r="AT954" t="str">
            <v>Ы</v>
          </cell>
          <cell r="AU954">
            <v>0</v>
          </cell>
          <cell r="AV954">
            <v>0</v>
          </cell>
          <cell r="AW954">
            <v>23</v>
          </cell>
          <cell r="AX954">
            <v>1</v>
          </cell>
          <cell r="AY954">
            <v>0</v>
          </cell>
          <cell r="AZ954">
            <v>0</v>
          </cell>
          <cell r="BA954">
            <v>0</v>
          </cell>
          <cell r="BB954">
            <v>0</v>
          </cell>
          <cell r="BC954">
            <v>38828</v>
          </cell>
        </row>
        <row r="955">
          <cell r="A955">
            <v>2006</v>
          </cell>
          <cell r="B955">
            <v>2</v>
          </cell>
          <cell r="C955">
            <v>9</v>
          </cell>
          <cell r="D955">
            <v>21</v>
          </cell>
          <cell r="E955">
            <v>792900</v>
          </cell>
          <cell r="F955">
            <v>0</v>
          </cell>
          <cell r="G955" t="str">
            <v>Затраты по ШПЗ (непроизв)</v>
          </cell>
          <cell r="H955">
            <v>2900</v>
          </cell>
          <cell r="I955">
            <v>7920</v>
          </cell>
          <cell r="J955">
            <v>2645.5</v>
          </cell>
          <cell r="K955">
            <v>1</v>
          </cell>
          <cell r="L955">
            <v>0</v>
          </cell>
          <cell r="M955">
            <v>0</v>
          </cell>
          <cell r="N955">
            <v>0</v>
          </cell>
          <cell r="R955">
            <v>0</v>
          </cell>
          <cell r="S955">
            <v>0</v>
          </cell>
          <cell r="T955">
            <v>0</v>
          </cell>
          <cell r="U955">
            <v>31</v>
          </cell>
          <cell r="V955">
            <v>0</v>
          </cell>
          <cell r="W955">
            <v>0</v>
          </cell>
          <cell r="AA955">
            <v>0</v>
          </cell>
          <cell r="AB955">
            <v>0</v>
          </cell>
          <cell r="AC955">
            <v>0</v>
          </cell>
          <cell r="AD955">
            <v>31</v>
          </cell>
          <cell r="AE955">
            <v>230000</v>
          </cell>
          <cell r="AF955">
            <v>0</v>
          </cell>
          <cell r="AI955">
            <v>2251</v>
          </cell>
          <cell r="AK955">
            <v>0</v>
          </cell>
          <cell r="AM955">
            <v>138</v>
          </cell>
          <cell r="AN955">
            <v>1</v>
          </cell>
          <cell r="AO955">
            <v>393216</v>
          </cell>
          <cell r="AQ955">
            <v>0</v>
          </cell>
          <cell r="AR955">
            <v>0</v>
          </cell>
          <cell r="AS955" t="str">
            <v>Ы</v>
          </cell>
          <cell r="AT955" t="str">
            <v>Ы</v>
          </cell>
          <cell r="AU955">
            <v>0</v>
          </cell>
          <cell r="AV955">
            <v>0</v>
          </cell>
          <cell r="AW955">
            <v>23</v>
          </cell>
          <cell r="AX955">
            <v>1</v>
          </cell>
          <cell r="AY955">
            <v>0</v>
          </cell>
          <cell r="AZ955">
            <v>0</v>
          </cell>
          <cell r="BA955">
            <v>0</v>
          </cell>
          <cell r="BB955">
            <v>0</v>
          </cell>
          <cell r="BC955">
            <v>38828</v>
          </cell>
        </row>
        <row r="956">
          <cell r="A956">
            <v>2006</v>
          </cell>
          <cell r="B956">
            <v>2</v>
          </cell>
          <cell r="C956">
            <v>10</v>
          </cell>
          <cell r="D956">
            <v>21</v>
          </cell>
          <cell r="E956">
            <v>792900</v>
          </cell>
          <cell r="F956">
            <v>0</v>
          </cell>
          <cell r="G956" t="str">
            <v>Затраты по ШПЗ (непроизв)</v>
          </cell>
          <cell r="H956">
            <v>2900</v>
          </cell>
          <cell r="I956">
            <v>7920</v>
          </cell>
          <cell r="J956">
            <v>721.5</v>
          </cell>
          <cell r="K956">
            <v>1</v>
          </cell>
          <cell r="L956">
            <v>0</v>
          </cell>
          <cell r="M956">
            <v>0</v>
          </cell>
          <cell r="N956">
            <v>0</v>
          </cell>
          <cell r="R956">
            <v>0</v>
          </cell>
          <cell r="S956">
            <v>0</v>
          </cell>
          <cell r="T956">
            <v>0</v>
          </cell>
          <cell r="U956">
            <v>31</v>
          </cell>
          <cell r="V956">
            <v>0</v>
          </cell>
          <cell r="W956">
            <v>0</v>
          </cell>
          <cell r="AA956">
            <v>0</v>
          </cell>
          <cell r="AB956">
            <v>0</v>
          </cell>
          <cell r="AC956">
            <v>0</v>
          </cell>
          <cell r="AD956">
            <v>31</v>
          </cell>
          <cell r="AE956">
            <v>270000</v>
          </cell>
          <cell r="AF956">
            <v>0</v>
          </cell>
          <cell r="AI956">
            <v>2251</v>
          </cell>
          <cell r="AK956">
            <v>0</v>
          </cell>
          <cell r="AM956">
            <v>139</v>
          </cell>
          <cell r="AN956">
            <v>1</v>
          </cell>
          <cell r="AO956">
            <v>393216</v>
          </cell>
          <cell r="AQ956">
            <v>0</v>
          </cell>
          <cell r="AR956">
            <v>0</v>
          </cell>
          <cell r="AS956" t="str">
            <v>Ы</v>
          </cell>
          <cell r="AT956" t="str">
            <v>Ы</v>
          </cell>
          <cell r="AU956">
            <v>0</v>
          </cell>
          <cell r="AV956">
            <v>0</v>
          </cell>
          <cell r="AW956">
            <v>23</v>
          </cell>
          <cell r="AX956">
            <v>1</v>
          </cell>
          <cell r="AY956">
            <v>0</v>
          </cell>
          <cell r="AZ956">
            <v>0</v>
          </cell>
          <cell r="BA956">
            <v>0</v>
          </cell>
          <cell r="BB956">
            <v>0</v>
          </cell>
          <cell r="BC956">
            <v>38828</v>
          </cell>
        </row>
        <row r="957">
          <cell r="A957">
            <v>2006</v>
          </cell>
          <cell r="B957">
            <v>2</v>
          </cell>
          <cell r="C957">
            <v>11</v>
          </cell>
          <cell r="D957">
            <v>21</v>
          </cell>
          <cell r="E957">
            <v>792900</v>
          </cell>
          <cell r="F957">
            <v>0</v>
          </cell>
          <cell r="G957" t="str">
            <v>Затраты по ШПЗ (непроизв)</v>
          </cell>
          <cell r="H957">
            <v>2900</v>
          </cell>
          <cell r="I957">
            <v>7920</v>
          </cell>
          <cell r="J957">
            <v>481</v>
          </cell>
          <cell r="K957">
            <v>1</v>
          </cell>
          <cell r="L957">
            <v>0</v>
          </cell>
          <cell r="M957">
            <v>0</v>
          </cell>
          <cell r="N957">
            <v>0</v>
          </cell>
          <cell r="R957">
            <v>0</v>
          </cell>
          <cell r="S957">
            <v>0</v>
          </cell>
          <cell r="T957">
            <v>0</v>
          </cell>
          <cell r="U957">
            <v>31</v>
          </cell>
          <cell r="V957">
            <v>0</v>
          </cell>
          <cell r="W957">
            <v>0</v>
          </cell>
          <cell r="AA957">
            <v>0</v>
          </cell>
          <cell r="AB957">
            <v>0</v>
          </cell>
          <cell r="AC957">
            <v>0</v>
          </cell>
          <cell r="AD957">
            <v>31</v>
          </cell>
          <cell r="AE957">
            <v>280400</v>
          </cell>
          <cell r="AF957">
            <v>0</v>
          </cell>
          <cell r="AI957">
            <v>2251</v>
          </cell>
          <cell r="AK957">
            <v>0</v>
          </cell>
          <cell r="AM957">
            <v>140</v>
          </cell>
          <cell r="AN957">
            <v>1</v>
          </cell>
          <cell r="AO957">
            <v>393216</v>
          </cell>
          <cell r="AQ957">
            <v>0</v>
          </cell>
          <cell r="AR957">
            <v>0</v>
          </cell>
          <cell r="AS957" t="str">
            <v>Ы</v>
          </cell>
          <cell r="AT957" t="str">
            <v>Ы</v>
          </cell>
          <cell r="AU957">
            <v>0</v>
          </cell>
          <cell r="AV957">
            <v>0</v>
          </cell>
          <cell r="AW957">
            <v>23</v>
          </cell>
          <cell r="AX957">
            <v>1</v>
          </cell>
          <cell r="AY957">
            <v>0</v>
          </cell>
          <cell r="AZ957">
            <v>0</v>
          </cell>
          <cell r="BA957">
            <v>0</v>
          </cell>
          <cell r="BB957">
            <v>0</v>
          </cell>
          <cell r="BC957">
            <v>38828</v>
          </cell>
        </row>
        <row r="958">
          <cell r="A958">
            <v>2006</v>
          </cell>
          <cell r="B958">
            <v>2</v>
          </cell>
          <cell r="C958">
            <v>12</v>
          </cell>
          <cell r="D958">
            <v>21</v>
          </cell>
          <cell r="E958">
            <v>792900</v>
          </cell>
          <cell r="F958">
            <v>0</v>
          </cell>
          <cell r="G958" t="str">
            <v>Затраты по ШПЗ (непроизв)</v>
          </cell>
          <cell r="H958">
            <v>2900</v>
          </cell>
          <cell r="I958">
            <v>7920</v>
          </cell>
          <cell r="J958">
            <v>251.08</v>
          </cell>
          <cell r="K958">
            <v>1</v>
          </cell>
          <cell r="L958">
            <v>0</v>
          </cell>
          <cell r="M958">
            <v>0</v>
          </cell>
          <cell r="N958">
            <v>0</v>
          </cell>
          <cell r="R958">
            <v>0</v>
          </cell>
          <cell r="S958">
            <v>0</v>
          </cell>
          <cell r="T958">
            <v>0</v>
          </cell>
          <cell r="U958">
            <v>31</v>
          </cell>
          <cell r="V958">
            <v>0</v>
          </cell>
          <cell r="W958">
            <v>0</v>
          </cell>
          <cell r="AA958">
            <v>0</v>
          </cell>
          <cell r="AB958">
            <v>0</v>
          </cell>
          <cell r="AC958">
            <v>0</v>
          </cell>
          <cell r="AD958">
            <v>31</v>
          </cell>
          <cell r="AE958">
            <v>311000</v>
          </cell>
          <cell r="AF958">
            <v>0</v>
          </cell>
          <cell r="AI958">
            <v>2251</v>
          </cell>
          <cell r="AK958">
            <v>0</v>
          </cell>
          <cell r="AM958">
            <v>141</v>
          </cell>
          <cell r="AN958">
            <v>1</v>
          </cell>
          <cell r="AO958">
            <v>393216</v>
          </cell>
          <cell r="AQ958">
            <v>0</v>
          </cell>
          <cell r="AR958">
            <v>0</v>
          </cell>
          <cell r="AS958" t="str">
            <v>Ы</v>
          </cell>
          <cell r="AT958" t="str">
            <v>Ы</v>
          </cell>
          <cell r="AU958">
            <v>0</v>
          </cell>
          <cell r="AV958">
            <v>0</v>
          </cell>
          <cell r="AW958">
            <v>23</v>
          </cell>
          <cell r="AX958">
            <v>1</v>
          </cell>
          <cell r="AY958">
            <v>0</v>
          </cell>
          <cell r="AZ958">
            <v>0</v>
          </cell>
          <cell r="BA958">
            <v>0</v>
          </cell>
          <cell r="BB958">
            <v>0</v>
          </cell>
          <cell r="BC958">
            <v>38828</v>
          </cell>
        </row>
        <row r="959">
          <cell r="A959">
            <v>2006</v>
          </cell>
          <cell r="B959">
            <v>2</v>
          </cell>
          <cell r="C959">
            <v>13</v>
          </cell>
          <cell r="D959">
            <v>21</v>
          </cell>
          <cell r="E959">
            <v>792900</v>
          </cell>
          <cell r="F959">
            <v>0</v>
          </cell>
          <cell r="G959" t="str">
            <v>Затраты по ШПЗ (непроизв)</v>
          </cell>
          <cell r="H959">
            <v>2900</v>
          </cell>
          <cell r="I959">
            <v>7920</v>
          </cell>
          <cell r="J959">
            <v>519.48</v>
          </cell>
          <cell r="K959">
            <v>1</v>
          </cell>
          <cell r="L959">
            <v>0</v>
          </cell>
          <cell r="M959">
            <v>0</v>
          </cell>
          <cell r="N959">
            <v>0</v>
          </cell>
          <cell r="R959">
            <v>0</v>
          </cell>
          <cell r="S959">
            <v>0</v>
          </cell>
          <cell r="T959">
            <v>0</v>
          </cell>
          <cell r="U959">
            <v>31</v>
          </cell>
          <cell r="V959">
            <v>0</v>
          </cell>
          <cell r="W959">
            <v>0</v>
          </cell>
          <cell r="AA959">
            <v>0</v>
          </cell>
          <cell r="AB959">
            <v>0</v>
          </cell>
          <cell r="AC959">
            <v>0</v>
          </cell>
          <cell r="AD959">
            <v>31</v>
          </cell>
          <cell r="AE959">
            <v>312000</v>
          </cell>
          <cell r="AF959">
            <v>0</v>
          </cell>
          <cell r="AI959">
            <v>2251</v>
          </cell>
          <cell r="AK959">
            <v>0</v>
          </cell>
          <cell r="AM959">
            <v>142</v>
          </cell>
          <cell r="AN959">
            <v>1</v>
          </cell>
          <cell r="AO959">
            <v>393216</v>
          </cell>
          <cell r="AQ959">
            <v>0</v>
          </cell>
          <cell r="AR959">
            <v>0</v>
          </cell>
          <cell r="AS959" t="str">
            <v>Ы</v>
          </cell>
          <cell r="AT959" t="str">
            <v>Ы</v>
          </cell>
          <cell r="AU959">
            <v>0</v>
          </cell>
          <cell r="AV959">
            <v>0</v>
          </cell>
          <cell r="AW959">
            <v>23</v>
          </cell>
          <cell r="AX959">
            <v>1</v>
          </cell>
          <cell r="AY959">
            <v>0</v>
          </cell>
          <cell r="AZ959">
            <v>0</v>
          </cell>
          <cell r="BA959">
            <v>0</v>
          </cell>
          <cell r="BB959">
            <v>0</v>
          </cell>
          <cell r="BC959">
            <v>38828</v>
          </cell>
        </row>
        <row r="960">
          <cell r="A960">
            <v>2006</v>
          </cell>
          <cell r="B960">
            <v>2</v>
          </cell>
          <cell r="C960">
            <v>14</v>
          </cell>
          <cell r="D960">
            <v>21</v>
          </cell>
          <cell r="E960">
            <v>792900</v>
          </cell>
          <cell r="F960">
            <v>0</v>
          </cell>
          <cell r="G960" t="str">
            <v>Затраты по ШПЗ (непроизв)</v>
          </cell>
          <cell r="H960">
            <v>2900</v>
          </cell>
          <cell r="I960">
            <v>7920</v>
          </cell>
          <cell r="J960">
            <v>1212.1199999999999</v>
          </cell>
          <cell r="K960">
            <v>1</v>
          </cell>
          <cell r="L960">
            <v>0</v>
          </cell>
          <cell r="M960">
            <v>0</v>
          </cell>
          <cell r="N960">
            <v>0</v>
          </cell>
          <cell r="R960">
            <v>0</v>
          </cell>
          <cell r="S960">
            <v>0</v>
          </cell>
          <cell r="T960">
            <v>0</v>
          </cell>
          <cell r="U960">
            <v>31</v>
          </cell>
          <cell r="V960">
            <v>0</v>
          </cell>
          <cell r="W960">
            <v>0</v>
          </cell>
          <cell r="AA960">
            <v>0</v>
          </cell>
          <cell r="AB960">
            <v>0</v>
          </cell>
          <cell r="AC960">
            <v>0</v>
          </cell>
          <cell r="AD960">
            <v>31</v>
          </cell>
          <cell r="AE960">
            <v>312200</v>
          </cell>
          <cell r="AF960">
            <v>0</v>
          </cell>
          <cell r="AI960">
            <v>2251</v>
          </cell>
          <cell r="AK960">
            <v>0</v>
          </cell>
          <cell r="AM960">
            <v>143</v>
          </cell>
          <cell r="AN960">
            <v>1</v>
          </cell>
          <cell r="AO960">
            <v>393216</v>
          </cell>
          <cell r="AQ960">
            <v>0</v>
          </cell>
          <cell r="AR960">
            <v>0</v>
          </cell>
          <cell r="AS960" t="str">
            <v>Ы</v>
          </cell>
          <cell r="AT960" t="str">
            <v>Ы</v>
          </cell>
          <cell r="AU960">
            <v>0</v>
          </cell>
          <cell r="AV960">
            <v>0</v>
          </cell>
          <cell r="AW960">
            <v>23</v>
          </cell>
          <cell r="AX960">
            <v>1</v>
          </cell>
          <cell r="AY960">
            <v>0</v>
          </cell>
          <cell r="AZ960">
            <v>0</v>
          </cell>
          <cell r="BA960">
            <v>0</v>
          </cell>
          <cell r="BB960">
            <v>0</v>
          </cell>
          <cell r="BC960">
            <v>38828</v>
          </cell>
        </row>
        <row r="961">
          <cell r="A961">
            <v>2006</v>
          </cell>
          <cell r="B961">
            <v>2</v>
          </cell>
          <cell r="C961">
            <v>15</v>
          </cell>
          <cell r="D961">
            <v>21</v>
          </cell>
          <cell r="E961">
            <v>792900</v>
          </cell>
          <cell r="F961">
            <v>0</v>
          </cell>
          <cell r="G961" t="str">
            <v>Затраты по ШПЗ (непроизв)</v>
          </cell>
          <cell r="H961">
            <v>2900</v>
          </cell>
          <cell r="I961">
            <v>7920</v>
          </cell>
          <cell r="J961">
            <v>95.24</v>
          </cell>
          <cell r="K961">
            <v>1</v>
          </cell>
          <cell r="L961">
            <v>0</v>
          </cell>
          <cell r="M961">
            <v>0</v>
          </cell>
          <cell r="N961">
            <v>0</v>
          </cell>
          <cell r="R961">
            <v>0</v>
          </cell>
          <cell r="S961">
            <v>0</v>
          </cell>
          <cell r="T961">
            <v>0</v>
          </cell>
          <cell r="U961">
            <v>31</v>
          </cell>
          <cell r="V961">
            <v>0</v>
          </cell>
          <cell r="W961">
            <v>0</v>
          </cell>
          <cell r="AA961">
            <v>0</v>
          </cell>
          <cell r="AB961">
            <v>0</v>
          </cell>
          <cell r="AC961">
            <v>0</v>
          </cell>
          <cell r="AD961">
            <v>31</v>
          </cell>
          <cell r="AE961">
            <v>313000</v>
          </cell>
          <cell r="AF961">
            <v>0</v>
          </cell>
          <cell r="AI961">
            <v>2251</v>
          </cell>
          <cell r="AK961">
            <v>0</v>
          </cell>
          <cell r="AM961">
            <v>144</v>
          </cell>
          <cell r="AN961">
            <v>1</v>
          </cell>
          <cell r="AO961">
            <v>393216</v>
          </cell>
          <cell r="AQ961">
            <v>0</v>
          </cell>
          <cell r="AR961">
            <v>0</v>
          </cell>
          <cell r="AS961" t="str">
            <v>Ы</v>
          </cell>
          <cell r="AT961" t="str">
            <v>Ы</v>
          </cell>
          <cell r="AU961">
            <v>0</v>
          </cell>
          <cell r="AV961">
            <v>0</v>
          </cell>
          <cell r="AW961">
            <v>23</v>
          </cell>
          <cell r="AX961">
            <v>1</v>
          </cell>
          <cell r="AY961">
            <v>0</v>
          </cell>
          <cell r="AZ961">
            <v>0</v>
          </cell>
          <cell r="BA961">
            <v>0</v>
          </cell>
          <cell r="BB961">
            <v>0</v>
          </cell>
          <cell r="BC961">
            <v>38828</v>
          </cell>
        </row>
        <row r="962">
          <cell r="A962">
            <v>2006</v>
          </cell>
          <cell r="B962">
            <v>2</v>
          </cell>
          <cell r="C962">
            <v>16</v>
          </cell>
          <cell r="D962">
            <v>21</v>
          </cell>
          <cell r="E962">
            <v>792900</v>
          </cell>
          <cell r="F962">
            <v>0</v>
          </cell>
          <cell r="G962" t="str">
            <v>Затраты по ШПЗ (непроизв)</v>
          </cell>
          <cell r="H962">
            <v>2900</v>
          </cell>
          <cell r="I962">
            <v>7920</v>
          </cell>
          <cell r="J962">
            <v>173.16</v>
          </cell>
          <cell r="K962">
            <v>1</v>
          </cell>
          <cell r="L962">
            <v>0</v>
          </cell>
          <cell r="M962">
            <v>0</v>
          </cell>
          <cell r="N962">
            <v>0</v>
          </cell>
          <cell r="R962">
            <v>0</v>
          </cell>
          <cell r="S962">
            <v>0</v>
          </cell>
          <cell r="T962">
            <v>0</v>
          </cell>
          <cell r="U962">
            <v>31</v>
          </cell>
          <cell r="V962">
            <v>0</v>
          </cell>
          <cell r="W962">
            <v>0</v>
          </cell>
          <cell r="AA962">
            <v>0</v>
          </cell>
          <cell r="AB962">
            <v>0</v>
          </cell>
          <cell r="AC962">
            <v>0</v>
          </cell>
          <cell r="AD962">
            <v>31</v>
          </cell>
          <cell r="AE962">
            <v>314000</v>
          </cell>
          <cell r="AF962">
            <v>0</v>
          </cell>
          <cell r="AI962">
            <v>2251</v>
          </cell>
          <cell r="AK962">
            <v>0</v>
          </cell>
          <cell r="AM962">
            <v>145</v>
          </cell>
          <cell r="AN962">
            <v>1</v>
          </cell>
          <cell r="AO962">
            <v>393216</v>
          </cell>
          <cell r="AQ962">
            <v>0</v>
          </cell>
          <cell r="AR962">
            <v>0</v>
          </cell>
          <cell r="AS962" t="str">
            <v>Ы</v>
          </cell>
          <cell r="AT962" t="str">
            <v>Ы</v>
          </cell>
          <cell r="AU962">
            <v>0</v>
          </cell>
          <cell r="AV962">
            <v>0</v>
          </cell>
          <cell r="AW962">
            <v>23</v>
          </cell>
          <cell r="AX962">
            <v>1</v>
          </cell>
          <cell r="AY962">
            <v>0</v>
          </cell>
          <cell r="AZ962">
            <v>0</v>
          </cell>
          <cell r="BA962">
            <v>0</v>
          </cell>
          <cell r="BB962">
            <v>0</v>
          </cell>
          <cell r="BC962">
            <v>38828</v>
          </cell>
        </row>
        <row r="963">
          <cell r="A963">
            <v>2006</v>
          </cell>
          <cell r="B963">
            <v>2</v>
          </cell>
          <cell r="C963">
            <v>17</v>
          </cell>
          <cell r="D963">
            <v>21</v>
          </cell>
          <cell r="E963">
            <v>792900</v>
          </cell>
          <cell r="F963">
            <v>0</v>
          </cell>
          <cell r="G963" t="str">
            <v>Затраты по ШПЗ (непроизв)</v>
          </cell>
          <cell r="H963">
            <v>2900</v>
          </cell>
          <cell r="I963">
            <v>7920</v>
          </cell>
          <cell r="J963">
            <v>34.630000000000003</v>
          </cell>
          <cell r="K963">
            <v>1</v>
          </cell>
          <cell r="L963">
            <v>0</v>
          </cell>
          <cell r="M963">
            <v>0</v>
          </cell>
          <cell r="N963">
            <v>0</v>
          </cell>
          <cell r="R963">
            <v>0</v>
          </cell>
          <cell r="S963">
            <v>0</v>
          </cell>
          <cell r="T963">
            <v>0</v>
          </cell>
          <cell r="U963">
            <v>31</v>
          </cell>
          <cell r="V963">
            <v>0</v>
          </cell>
          <cell r="W963">
            <v>0</v>
          </cell>
          <cell r="AA963">
            <v>0</v>
          </cell>
          <cell r="AB963">
            <v>0</v>
          </cell>
          <cell r="AC963">
            <v>0</v>
          </cell>
          <cell r="AD963">
            <v>31</v>
          </cell>
          <cell r="AE963">
            <v>315000</v>
          </cell>
          <cell r="AF963">
            <v>0</v>
          </cell>
          <cell r="AI963">
            <v>2251</v>
          </cell>
          <cell r="AK963">
            <v>0</v>
          </cell>
          <cell r="AM963">
            <v>146</v>
          </cell>
          <cell r="AN963">
            <v>1</v>
          </cell>
          <cell r="AO963">
            <v>393216</v>
          </cell>
          <cell r="AQ963">
            <v>0</v>
          </cell>
          <cell r="AR963">
            <v>0</v>
          </cell>
          <cell r="AS963" t="str">
            <v>Ы</v>
          </cell>
          <cell r="AT963" t="str">
            <v>Ы</v>
          </cell>
          <cell r="AU963">
            <v>0</v>
          </cell>
          <cell r="AV963">
            <v>0</v>
          </cell>
          <cell r="AW963">
            <v>23</v>
          </cell>
          <cell r="AX963">
            <v>1</v>
          </cell>
          <cell r="AY963">
            <v>0</v>
          </cell>
          <cell r="AZ963">
            <v>0</v>
          </cell>
          <cell r="BA963">
            <v>0</v>
          </cell>
          <cell r="BB963">
            <v>0</v>
          </cell>
          <cell r="BC963">
            <v>38828</v>
          </cell>
        </row>
        <row r="964">
          <cell r="A964">
            <v>2006</v>
          </cell>
          <cell r="B964">
            <v>2</v>
          </cell>
          <cell r="C964">
            <v>18</v>
          </cell>
          <cell r="D964">
            <v>21</v>
          </cell>
          <cell r="E964">
            <v>792900</v>
          </cell>
          <cell r="F964">
            <v>0</v>
          </cell>
          <cell r="G964" t="str">
            <v>Затраты по ШПЗ (непроизв)</v>
          </cell>
          <cell r="H964">
            <v>2900</v>
          </cell>
          <cell r="I964">
            <v>7920</v>
          </cell>
          <cell r="J964">
            <v>230</v>
          </cell>
          <cell r="K964">
            <v>1</v>
          </cell>
          <cell r="L964">
            <v>0</v>
          </cell>
          <cell r="M964">
            <v>0</v>
          </cell>
          <cell r="N964">
            <v>0</v>
          </cell>
          <cell r="R964">
            <v>0</v>
          </cell>
          <cell r="S964">
            <v>0</v>
          </cell>
          <cell r="T964">
            <v>0</v>
          </cell>
          <cell r="U964">
            <v>31</v>
          </cell>
          <cell r="V964">
            <v>0</v>
          </cell>
          <cell r="W964">
            <v>0</v>
          </cell>
          <cell r="AA964">
            <v>0</v>
          </cell>
          <cell r="AB964">
            <v>0</v>
          </cell>
          <cell r="AC964">
            <v>0</v>
          </cell>
          <cell r="AD964">
            <v>31</v>
          </cell>
          <cell r="AE964">
            <v>504900</v>
          </cell>
          <cell r="AF964">
            <v>0</v>
          </cell>
          <cell r="AI964">
            <v>2251</v>
          </cell>
          <cell r="AK964">
            <v>0</v>
          </cell>
          <cell r="AM964">
            <v>147</v>
          </cell>
          <cell r="AN964">
            <v>1</v>
          </cell>
          <cell r="AO964">
            <v>393216</v>
          </cell>
          <cell r="AQ964">
            <v>0</v>
          </cell>
          <cell r="AR964">
            <v>0</v>
          </cell>
          <cell r="AS964" t="str">
            <v>Ы</v>
          </cell>
          <cell r="AT964" t="str">
            <v>Ы</v>
          </cell>
          <cell r="AU964">
            <v>0</v>
          </cell>
          <cell r="AV964">
            <v>0</v>
          </cell>
          <cell r="AW964">
            <v>23</v>
          </cell>
          <cell r="AX964">
            <v>1</v>
          </cell>
          <cell r="AY964">
            <v>0</v>
          </cell>
          <cell r="AZ964">
            <v>0</v>
          </cell>
          <cell r="BA964">
            <v>0</v>
          </cell>
          <cell r="BB964">
            <v>0</v>
          </cell>
          <cell r="BC964">
            <v>38828</v>
          </cell>
        </row>
        <row r="965">
          <cell r="A965">
            <v>2006</v>
          </cell>
          <cell r="B965">
            <v>2</v>
          </cell>
          <cell r="C965">
            <v>19</v>
          </cell>
          <cell r="D965">
            <v>21</v>
          </cell>
          <cell r="E965">
            <v>792900</v>
          </cell>
          <cell r="F965">
            <v>0</v>
          </cell>
          <cell r="G965" t="str">
            <v>Затраты по ШПЗ (непроизв)</v>
          </cell>
          <cell r="H965">
            <v>2900</v>
          </cell>
          <cell r="I965">
            <v>7920</v>
          </cell>
          <cell r="J965">
            <v>1000</v>
          </cell>
          <cell r="K965">
            <v>1</v>
          </cell>
          <cell r="L965">
            <v>0</v>
          </cell>
          <cell r="M965">
            <v>0</v>
          </cell>
          <cell r="N965">
            <v>0</v>
          </cell>
          <cell r="R965">
            <v>0</v>
          </cell>
          <cell r="S965">
            <v>0</v>
          </cell>
          <cell r="T965">
            <v>0</v>
          </cell>
          <cell r="U965">
            <v>31</v>
          </cell>
          <cell r="V965">
            <v>0</v>
          </cell>
          <cell r="W965">
            <v>0</v>
          </cell>
          <cell r="AA965">
            <v>0</v>
          </cell>
          <cell r="AB965">
            <v>0</v>
          </cell>
          <cell r="AC965">
            <v>0</v>
          </cell>
          <cell r="AD965">
            <v>31</v>
          </cell>
          <cell r="AE965">
            <v>530000</v>
          </cell>
          <cell r="AF965">
            <v>0</v>
          </cell>
          <cell r="AI965">
            <v>2251</v>
          </cell>
          <cell r="AK965">
            <v>0</v>
          </cell>
          <cell r="AM965">
            <v>148</v>
          </cell>
          <cell r="AN965">
            <v>1</v>
          </cell>
          <cell r="AO965">
            <v>393216</v>
          </cell>
          <cell r="AQ965">
            <v>0</v>
          </cell>
          <cell r="AR965">
            <v>0</v>
          </cell>
          <cell r="AS965" t="str">
            <v>Ы</v>
          </cell>
          <cell r="AT965" t="str">
            <v>Ы</v>
          </cell>
          <cell r="AU965">
            <v>0</v>
          </cell>
          <cell r="AV965">
            <v>0</v>
          </cell>
          <cell r="AW965">
            <v>23</v>
          </cell>
          <cell r="AX965">
            <v>1</v>
          </cell>
          <cell r="AY965">
            <v>0</v>
          </cell>
          <cell r="AZ965">
            <v>0</v>
          </cell>
          <cell r="BA965">
            <v>0</v>
          </cell>
          <cell r="BB965">
            <v>0</v>
          </cell>
          <cell r="BC965">
            <v>38828</v>
          </cell>
        </row>
        <row r="966">
          <cell r="A966">
            <v>2006</v>
          </cell>
          <cell r="B966">
            <v>3</v>
          </cell>
          <cell r="C966">
            <v>282</v>
          </cell>
          <cell r="D966">
            <v>21</v>
          </cell>
          <cell r="E966">
            <v>792900</v>
          </cell>
          <cell r="F966">
            <v>0</v>
          </cell>
          <cell r="G966" t="str">
            <v>Затраты по ШПЗ (непроизв)</v>
          </cell>
          <cell r="H966">
            <v>2900</v>
          </cell>
          <cell r="I966">
            <v>7920</v>
          </cell>
          <cell r="J966">
            <v>341.63</v>
          </cell>
          <cell r="K966">
            <v>1</v>
          </cell>
          <cell r="L966">
            <v>0</v>
          </cell>
          <cell r="M966">
            <v>0</v>
          </cell>
          <cell r="N966">
            <v>0</v>
          </cell>
          <cell r="R966">
            <v>0</v>
          </cell>
          <cell r="S966">
            <v>0</v>
          </cell>
          <cell r="T966">
            <v>0</v>
          </cell>
          <cell r="U966">
            <v>31</v>
          </cell>
          <cell r="V966">
            <v>0</v>
          </cell>
          <cell r="W966">
            <v>0</v>
          </cell>
          <cell r="AA966">
            <v>0</v>
          </cell>
          <cell r="AB966">
            <v>0</v>
          </cell>
          <cell r="AC966">
            <v>0</v>
          </cell>
          <cell r="AD966">
            <v>31</v>
          </cell>
          <cell r="AE966">
            <v>110000</v>
          </cell>
          <cell r="AF966">
            <v>0</v>
          </cell>
          <cell r="AI966">
            <v>2282</v>
          </cell>
          <cell r="AK966">
            <v>0</v>
          </cell>
          <cell r="AM966">
            <v>439</v>
          </cell>
          <cell r="AN966">
            <v>1</v>
          </cell>
          <cell r="AO966">
            <v>393216</v>
          </cell>
          <cell r="AQ966">
            <v>0</v>
          </cell>
          <cell r="AR966">
            <v>0</v>
          </cell>
          <cell r="AS966" t="str">
            <v>Ы</v>
          </cell>
          <cell r="AT966" t="str">
            <v>Ы</v>
          </cell>
          <cell r="AU966">
            <v>0</v>
          </cell>
          <cell r="AV966">
            <v>0</v>
          </cell>
          <cell r="AW966">
            <v>23</v>
          </cell>
          <cell r="AX966">
            <v>1</v>
          </cell>
          <cell r="AY966">
            <v>0</v>
          </cell>
          <cell r="AZ966">
            <v>0</v>
          </cell>
          <cell r="BA966">
            <v>0</v>
          </cell>
          <cell r="BB966">
            <v>0</v>
          </cell>
          <cell r="BC966">
            <v>38828</v>
          </cell>
        </row>
        <row r="967">
          <cell r="A967">
            <v>2006</v>
          </cell>
          <cell r="B967">
            <v>3</v>
          </cell>
          <cell r="C967">
            <v>283</v>
          </cell>
          <cell r="D967">
            <v>21</v>
          </cell>
          <cell r="E967">
            <v>792900</v>
          </cell>
          <cell r="F967">
            <v>0</v>
          </cell>
          <cell r="G967" t="str">
            <v>Затраты по ШПЗ (непроизв)</v>
          </cell>
          <cell r="H967">
            <v>2900</v>
          </cell>
          <cell r="I967">
            <v>7920</v>
          </cell>
          <cell r="J967">
            <v>4810</v>
          </cell>
          <cell r="K967">
            <v>1</v>
          </cell>
          <cell r="L967">
            <v>0</v>
          </cell>
          <cell r="M967">
            <v>0</v>
          </cell>
          <cell r="N967">
            <v>0</v>
          </cell>
          <cell r="R967">
            <v>0</v>
          </cell>
          <cell r="S967">
            <v>0</v>
          </cell>
          <cell r="T967">
            <v>0</v>
          </cell>
          <cell r="U967">
            <v>31</v>
          </cell>
          <cell r="V967">
            <v>0</v>
          </cell>
          <cell r="W967">
            <v>0</v>
          </cell>
          <cell r="AA967">
            <v>0</v>
          </cell>
          <cell r="AB967">
            <v>0</v>
          </cell>
          <cell r="AC967">
            <v>0</v>
          </cell>
          <cell r="AD967">
            <v>31</v>
          </cell>
          <cell r="AE967">
            <v>220000</v>
          </cell>
          <cell r="AF967">
            <v>0</v>
          </cell>
          <cell r="AI967">
            <v>2282</v>
          </cell>
          <cell r="AK967">
            <v>0</v>
          </cell>
          <cell r="AM967">
            <v>440</v>
          </cell>
          <cell r="AN967">
            <v>1</v>
          </cell>
          <cell r="AO967">
            <v>393216</v>
          </cell>
          <cell r="AQ967">
            <v>0</v>
          </cell>
          <cell r="AR967">
            <v>0</v>
          </cell>
          <cell r="AS967" t="str">
            <v>Ы</v>
          </cell>
          <cell r="AT967" t="str">
            <v>Ы</v>
          </cell>
          <cell r="AU967">
            <v>0</v>
          </cell>
          <cell r="AV967">
            <v>0</v>
          </cell>
          <cell r="AW967">
            <v>23</v>
          </cell>
          <cell r="AX967">
            <v>1</v>
          </cell>
          <cell r="AY967">
            <v>0</v>
          </cell>
          <cell r="AZ967">
            <v>0</v>
          </cell>
          <cell r="BA967">
            <v>0</v>
          </cell>
          <cell r="BB967">
            <v>0</v>
          </cell>
          <cell r="BC967">
            <v>38828</v>
          </cell>
        </row>
        <row r="968">
          <cell r="A968">
            <v>2006</v>
          </cell>
          <cell r="B968">
            <v>3</v>
          </cell>
          <cell r="C968">
            <v>284</v>
          </cell>
          <cell r="D968">
            <v>21</v>
          </cell>
          <cell r="E968">
            <v>792900</v>
          </cell>
          <cell r="F968">
            <v>0</v>
          </cell>
          <cell r="G968" t="str">
            <v>Затраты по ШПЗ (непроизв)</v>
          </cell>
          <cell r="H968">
            <v>2900</v>
          </cell>
          <cell r="I968">
            <v>7920</v>
          </cell>
          <cell r="J968">
            <v>2645.5</v>
          </cell>
          <cell r="K968">
            <v>1</v>
          </cell>
          <cell r="L968">
            <v>0</v>
          </cell>
          <cell r="M968">
            <v>0</v>
          </cell>
          <cell r="N968">
            <v>0</v>
          </cell>
          <cell r="R968">
            <v>0</v>
          </cell>
          <cell r="S968">
            <v>0</v>
          </cell>
          <cell r="T968">
            <v>0</v>
          </cell>
          <cell r="U968">
            <v>31</v>
          </cell>
          <cell r="V968">
            <v>0</v>
          </cell>
          <cell r="W968">
            <v>0</v>
          </cell>
          <cell r="AA968">
            <v>0</v>
          </cell>
          <cell r="AB968">
            <v>0</v>
          </cell>
          <cell r="AC968">
            <v>0</v>
          </cell>
          <cell r="AD968">
            <v>31</v>
          </cell>
          <cell r="AE968">
            <v>230000</v>
          </cell>
          <cell r="AF968">
            <v>0</v>
          </cell>
          <cell r="AI968">
            <v>2282</v>
          </cell>
          <cell r="AK968">
            <v>0</v>
          </cell>
          <cell r="AM968">
            <v>441</v>
          </cell>
          <cell r="AN968">
            <v>1</v>
          </cell>
          <cell r="AO968">
            <v>393216</v>
          </cell>
          <cell r="AQ968">
            <v>0</v>
          </cell>
          <cell r="AR968">
            <v>0</v>
          </cell>
          <cell r="AS968" t="str">
            <v>Ы</v>
          </cell>
          <cell r="AT968" t="str">
            <v>Ы</v>
          </cell>
          <cell r="AU968">
            <v>0</v>
          </cell>
          <cell r="AV968">
            <v>0</v>
          </cell>
          <cell r="AW968">
            <v>23</v>
          </cell>
          <cell r="AX968">
            <v>1</v>
          </cell>
          <cell r="AY968">
            <v>0</v>
          </cell>
          <cell r="AZ968">
            <v>0</v>
          </cell>
          <cell r="BA968">
            <v>0</v>
          </cell>
          <cell r="BB968">
            <v>0</v>
          </cell>
          <cell r="BC968">
            <v>38828</v>
          </cell>
        </row>
        <row r="969">
          <cell r="A969">
            <v>2006</v>
          </cell>
          <cell r="B969">
            <v>3</v>
          </cell>
          <cell r="C969">
            <v>285</v>
          </cell>
          <cell r="D969">
            <v>21</v>
          </cell>
          <cell r="E969">
            <v>792900</v>
          </cell>
          <cell r="F969">
            <v>0</v>
          </cell>
          <cell r="G969" t="str">
            <v>Затраты по ШПЗ (непроизв)</v>
          </cell>
          <cell r="H969">
            <v>2900</v>
          </cell>
          <cell r="I969">
            <v>7920</v>
          </cell>
          <cell r="J969">
            <v>721.5</v>
          </cell>
          <cell r="K969">
            <v>1</v>
          </cell>
          <cell r="L969">
            <v>0</v>
          </cell>
          <cell r="M969">
            <v>0</v>
          </cell>
          <cell r="N969">
            <v>0</v>
          </cell>
          <cell r="R969">
            <v>0</v>
          </cell>
          <cell r="S969">
            <v>0</v>
          </cell>
          <cell r="T969">
            <v>0</v>
          </cell>
          <cell r="U969">
            <v>31</v>
          </cell>
          <cell r="V969">
            <v>0</v>
          </cell>
          <cell r="W969">
            <v>0</v>
          </cell>
          <cell r="AA969">
            <v>0</v>
          </cell>
          <cell r="AB969">
            <v>0</v>
          </cell>
          <cell r="AC969">
            <v>0</v>
          </cell>
          <cell r="AD969">
            <v>31</v>
          </cell>
          <cell r="AE969">
            <v>270000</v>
          </cell>
          <cell r="AF969">
            <v>0</v>
          </cell>
          <cell r="AI969">
            <v>2282</v>
          </cell>
          <cell r="AK969">
            <v>0</v>
          </cell>
          <cell r="AM969">
            <v>442</v>
          </cell>
          <cell r="AN969">
            <v>1</v>
          </cell>
          <cell r="AO969">
            <v>393216</v>
          </cell>
          <cell r="AQ969">
            <v>0</v>
          </cell>
          <cell r="AR969">
            <v>0</v>
          </cell>
          <cell r="AS969" t="str">
            <v>Ы</v>
          </cell>
          <cell r="AT969" t="str">
            <v>Ы</v>
          </cell>
          <cell r="AU969">
            <v>0</v>
          </cell>
          <cell r="AV969">
            <v>0</v>
          </cell>
          <cell r="AW969">
            <v>23</v>
          </cell>
          <cell r="AX969">
            <v>1</v>
          </cell>
          <cell r="AY969">
            <v>0</v>
          </cell>
          <cell r="AZ969">
            <v>0</v>
          </cell>
          <cell r="BA969">
            <v>0</v>
          </cell>
          <cell r="BB969">
            <v>0</v>
          </cell>
          <cell r="BC969">
            <v>38828</v>
          </cell>
        </row>
        <row r="970">
          <cell r="A970">
            <v>2006</v>
          </cell>
          <cell r="B970">
            <v>3</v>
          </cell>
          <cell r="C970">
            <v>286</v>
          </cell>
          <cell r="D970">
            <v>21</v>
          </cell>
          <cell r="E970">
            <v>792900</v>
          </cell>
          <cell r="F970">
            <v>0</v>
          </cell>
          <cell r="G970" t="str">
            <v>Затраты по ШПЗ (непроизв)</v>
          </cell>
          <cell r="H970">
            <v>2900</v>
          </cell>
          <cell r="I970">
            <v>7920</v>
          </cell>
          <cell r="J970">
            <v>481</v>
          </cell>
          <cell r="K970">
            <v>1</v>
          </cell>
          <cell r="L970">
            <v>0</v>
          </cell>
          <cell r="M970">
            <v>0</v>
          </cell>
          <cell r="N970">
            <v>0</v>
          </cell>
          <cell r="R970">
            <v>0</v>
          </cell>
          <cell r="S970">
            <v>0</v>
          </cell>
          <cell r="T970">
            <v>0</v>
          </cell>
          <cell r="U970">
            <v>31</v>
          </cell>
          <cell r="V970">
            <v>0</v>
          </cell>
          <cell r="W970">
            <v>0</v>
          </cell>
          <cell r="AA970">
            <v>0</v>
          </cell>
          <cell r="AB970">
            <v>0</v>
          </cell>
          <cell r="AC970">
            <v>0</v>
          </cell>
          <cell r="AD970">
            <v>31</v>
          </cell>
          <cell r="AE970">
            <v>280400</v>
          </cell>
          <cell r="AF970">
            <v>0</v>
          </cell>
          <cell r="AI970">
            <v>2282</v>
          </cell>
          <cell r="AK970">
            <v>0</v>
          </cell>
          <cell r="AM970">
            <v>443</v>
          </cell>
          <cell r="AN970">
            <v>1</v>
          </cell>
          <cell r="AO970">
            <v>393216</v>
          </cell>
          <cell r="AQ970">
            <v>0</v>
          </cell>
          <cell r="AR970">
            <v>0</v>
          </cell>
          <cell r="AS970" t="str">
            <v>Ы</v>
          </cell>
          <cell r="AT970" t="str">
            <v>Ы</v>
          </cell>
          <cell r="AU970">
            <v>0</v>
          </cell>
          <cell r="AV970">
            <v>0</v>
          </cell>
          <cell r="AW970">
            <v>23</v>
          </cell>
          <cell r="AX970">
            <v>1</v>
          </cell>
          <cell r="AY970">
            <v>0</v>
          </cell>
          <cell r="AZ970">
            <v>0</v>
          </cell>
          <cell r="BA970">
            <v>0</v>
          </cell>
          <cell r="BB970">
            <v>0</v>
          </cell>
          <cell r="BC970">
            <v>38828</v>
          </cell>
        </row>
        <row r="971">
          <cell r="A971">
            <v>2006</v>
          </cell>
          <cell r="B971">
            <v>3</v>
          </cell>
          <cell r="C971">
            <v>287</v>
          </cell>
          <cell r="D971">
            <v>21</v>
          </cell>
          <cell r="E971">
            <v>792900</v>
          </cell>
          <cell r="F971">
            <v>0</v>
          </cell>
          <cell r="G971" t="str">
            <v>Затраты по ШПЗ (непроизв)</v>
          </cell>
          <cell r="H971">
            <v>2900</v>
          </cell>
          <cell r="I971">
            <v>7920</v>
          </cell>
          <cell r="J971">
            <v>251.08</v>
          </cell>
          <cell r="K971">
            <v>1</v>
          </cell>
          <cell r="L971">
            <v>0</v>
          </cell>
          <cell r="M971">
            <v>0</v>
          </cell>
          <cell r="N971">
            <v>0</v>
          </cell>
          <cell r="R971">
            <v>0</v>
          </cell>
          <cell r="S971">
            <v>0</v>
          </cell>
          <cell r="T971">
            <v>0</v>
          </cell>
          <cell r="U971">
            <v>31</v>
          </cell>
          <cell r="V971">
            <v>0</v>
          </cell>
          <cell r="W971">
            <v>0</v>
          </cell>
          <cell r="AA971">
            <v>0</v>
          </cell>
          <cell r="AB971">
            <v>0</v>
          </cell>
          <cell r="AC971">
            <v>0</v>
          </cell>
          <cell r="AD971">
            <v>31</v>
          </cell>
          <cell r="AE971">
            <v>311000</v>
          </cell>
          <cell r="AF971">
            <v>0</v>
          </cell>
          <cell r="AI971">
            <v>2282</v>
          </cell>
          <cell r="AK971">
            <v>0</v>
          </cell>
          <cell r="AM971">
            <v>444</v>
          </cell>
          <cell r="AN971">
            <v>1</v>
          </cell>
          <cell r="AO971">
            <v>393216</v>
          </cell>
          <cell r="AQ971">
            <v>0</v>
          </cell>
          <cell r="AR971">
            <v>0</v>
          </cell>
          <cell r="AS971" t="str">
            <v>Ы</v>
          </cell>
          <cell r="AT971" t="str">
            <v>Ы</v>
          </cell>
          <cell r="AU971">
            <v>0</v>
          </cell>
          <cell r="AV971">
            <v>0</v>
          </cell>
          <cell r="AW971">
            <v>23</v>
          </cell>
          <cell r="AX971">
            <v>1</v>
          </cell>
          <cell r="AY971">
            <v>0</v>
          </cell>
          <cell r="AZ971">
            <v>0</v>
          </cell>
          <cell r="BA971">
            <v>0</v>
          </cell>
          <cell r="BB971">
            <v>0</v>
          </cell>
          <cell r="BC971">
            <v>38828</v>
          </cell>
        </row>
        <row r="972">
          <cell r="A972">
            <v>2006</v>
          </cell>
          <cell r="B972">
            <v>3</v>
          </cell>
          <cell r="C972">
            <v>288</v>
          </cell>
          <cell r="D972">
            <v>21</v>
          </cell>
          <cell r="E972">
            <v>792900</v>
          </cell>
          <cell r="F972">
            <v>0</v>
          </cell>
          <cell r="G972" t="str">
            <v>Затраты по ШПЗ (непроизв)</v>
          </cell>
          <cell r="H972">
            <v>2900</v>
          </cell>
          <cell r="I972">
            <v>7920</v>
          </cell>
          <cell r="J972">
            <v>519.48</v>
          </cell>
          <cell r="K972">
            <v>1</v>
          </cell>
          <cell r="L972">
            <v>0</v>
          </cell>
          <cell r="M972">
            <v>0</v>
          </cell>
          <cell r="N972">
            <v>0</v>
          </cell>
          <cell r="R972">
            <v>0</v>
          </cell>
          <cell r="S972">
            <v>0</v>
          </cell>
          <cell r="T972">
            <v>0</v>
          </cell>
          <cell r="U972">
            <v>31</v>
          </cell>
          <cell r="V972">
            <v>0</v>
          </cell>
          <cell r="W972">
            <v>0</v>
          </cell>
          <cell r="AA972">
            <v>0</v>
          </cell>
          <cell r="AB972">
            <v>0</v>
          </cell>
          <cell r="AC972">
            <v>0</v>
          </cell>
          <cell r="AD972">
            <v>31</v>
          </cell>
          <cell r="AE972">
            <v>312000</v>
          </cell>
          <cell r="AF972">
            <v>0</v>
          </cell>
          <cell r="AI972">
            <v>2282</v>
          </cell>
          <cell r="AK972">
            <v>0</v>
          </cell>
          <cell r="AM972">
            <v>445</v>
          </cell>
          <cell r="AN972">
            <v>1</v>
          </cell>
          <cell r="AO972">
            <v>393216</v>
          </cell>
          <cell r="AQ972">
            <v>0</v>
          </cell>
          <cell r="AR972">
            <v>0</v>
          </cell>
          <cell r="AS972" t="str">
            <v>Ы</v>
          </cell>
          <cell r="AT972" t="str">
            <v>Ы</v>
          </cell>
          <cell r="AU972">
            <v>0</v>
          </cell>
          <cell r="AV972">
            <v>0</v>
          </cell>
          <cell r="AW972">
            <v>23</v>
          </cell>
          <cell r="AX972">
            <v>1</v>
          </cell>
          <cell r="AY972">
            <v>0</v>
          </cell>
          <cell r="AZ972">
            <v>0</v>
          </cell>
          <cell r="BA972">
            <v>0</v>
          </cell>
          <cell r="BB972">
            <v>0</v>
          </cell>
          <cell r="BC972">
            <v>38828</v>
          </cell>
        </row>
        <row r="973">
          <cell r="A973">
            <v>2006</v>
          </cell>
          <cell r="B973">
            <v>3</v>
          </cell>
          <cell r="C973">
            <v>289</v>
          </cell>
          <cell r="D973">
            <v>21</v>
          </cell>
          <cell r="E973">
            <v>792900</v>
          </cell>
          <cell r="F973">
            <v>0</v>
          </cell>
          <cell r="G973" t="str">
            <v>Затраты по ШПЗ (непроизв)</v>
          </cell>
          <cell r="H973">
            <v>2900</v>
          </cell>
          <cell r="I973">
            <v>7920</v>
          </cell>
          <cell r="J973">
            <v>1212.1199999999999</v>
          </cell>
          <cell r="K973">
            <v>1</v>
          </cell>
          <cell r="L973">
            <v>0</v>
          </cell>
          <cell r="M973">
            <v>0</v>
          </cell>
          <cell r="N973">
            <v>0</v>
          </cell>
          <cell r="R973">
            <v>0</v>
          </cell>
          <cell r="S973">
            <v>0</v>
          </cell>
          <cell r="T973">
            <v>0</v>
          </cell>
          <cell r="U973">
            <v>31</v>
          </cell>
          <cell r="V973">
            <v>0</v>
          </cell>
          <cell r="W973">
            <v>0</v>
          </cell>
          <cell r="AA973">
            <v>0</v>
          </cell>
          <cell r="AB973">
            <v>0</v>
          </cell>
          <cell r="AC973">
            <v>0</v>
          </cell>
          <cell r="AD973">
            <v>31</v>
          </cell>
          <cell r="AE973">
            <v>312200</v>
          </cell>
          <cell r="AF973">
            <v>0</v>
          </cell>
          <cell r="AI973">
            <v>2282</v>
          </cell>
          <cell r="AK973">
            <v>0</v>
          </cell>
          <cell r="AM973">
            <v>446</v>
          </cell>
          <cell r="AN973">
            <v>1</v>
          </cell>
          <cell r="AO973">
            <v>393216</v>
          </cell>
          <cell r="AQ973">
            <v>0</v>
          </cell>
          <cell r="AR973">
            <v>0</v>
          </cell>
          <cell r="AS973" t="str">
            <v>Ы</v>
          </cell>
          <cell r="AT973" t="str">
            <v>Ы</v>
          </cell>
          <cell r="AU973">
            <v>0</v>
          </cell>
          <cell r="AV973">
            <v>0</v>
          </cell>
          <cell r="AW973">
            <v>23</v>
          </cell>
          <cell r="AX973">
            <v>1</v>
          </cell>
          <cell r="AY973">
            <v>0</v>
          </cell>
          <cell r="AZ973">
            <v>0</v>
          </cell>
          <cell r="BA973">
            <v>0</v>
          </cell>
          <cell r="BB973">
            <v>0</v>
          </cell>
          <cell r="BC973">
            <v>38828</v>
          </cell>
        </row>
        <row r="974">
          <cell r="A974">
            <v>2006</v>
          </cell>
          <cell r="B974">
            <v>3</v>
          </cell>
          <cell r="C974">
            <v>290</v>
          </cell>
          <cell r="D974">
            <v>21</v>
          </cell>
          <cell r="E974">
            <v>792900</v>
          </cell>
          <cell r="F974">
            <v>0</v>
          </cell>
          <cell r="G974" t="str">
            <v>Затраты по ШПЗ (непроизв)</v>
          </cell>
          <cell r="H974">
            <v>2900</v>
          </cell>
          <cell r="I974">
            <v>7920</v>
          </cell>
          <cell r="J974">
            <v>95.24</v>
          </cell>
          <cell r="K974">
            <v>1</v>
          </cell>
          <cell r="L974">
            <v>0</v>
          </cell>
          <cell r="M974">
            <v>0</v>
          </cell>
          <cell r="N974">
            <v>0</v>
          </cell>
          <cell r="R974">
            <v>0</v>
          </cell>
          <cell r="S974">
            <v>0</v>
          </cell>
          <cell r="T974">
            <v>0</v>
          </cell>
          <cell r="U974">
            <v>31</v>
          </cell>
          <cell r="V974">
            <v>0</v>
          </cell>
          <cell r="W974">
            <v>0</v>
          </cell>
          <cell r="AA974">
            <v>0</v>
          </cell>
          <cell r="AB974">
            <v>0</v>
          </cell>
          <cell r="AC974">
            <v>0</v>
          </cell>
          <cell r="AD974">
            <v>31</v>
          </cell>
          <cell r="AE974">
            <v>313000</v>
          </cell>
          <cell r="AF974">
            <v>0</v>
          </cell>
          <cell r="AI974">
            <v>2282</v>
          </cell>
          <cell r="AK974">
            <v>0</v>
          </cell>
          <cell r="AM974">
            <v>447</v>
          </cell>
          <cell r="AN974">
            <v>1</v>
          </cell>
          <cell r="AO974">
            <v>393216</v>
          </cell>
          <cell r="AQ974">
            <v>0</v>
          </cell>
          <cell r="AR974">
            <v>0</v>
          </cell>
          <cell r="AS974" t="str">
            <v>Ы</v>
          </cell>
          <cell r="AT974" t="str">
            <v>Ы</v>
          </cell>
          <cell r="AU974">
            <v>0</v>
          </cell>
          <cell r="AV974">
            <v>0</v>
          </cell>
          <cell r="AW974">
            <v>23</v>
          </cell>
          <cell r="AX974">
            <v>1</v>
          </cell>
          <cell r="AY974">
            <v>0</v>
          </cell>
          <cell r="AZ974">
            <v>0</v>
          </cell>
          <cell r="BA974">
            <v>0</v>
          </cell>
          <cell r="BB974">
            <v>0</v>
          </cell>
          <cell r="BC974">
            <v>38828</v>
          </cell>
        </row>
        <row r="975">
          <cell r="A975">
            <v>2006</v>
          </cell>
          <cell r="B975">
            <v>3</v>
          </cell>
          <cell r="C975">
            <v>291</v>
          </cell>
          <cell r="D975">
            <v>21</v>
          </cell>
          <cell r="E975">
            <v>792900</v>
          </cell>
          <cell r="F975">
            <v>0</v>
          </cell>
          <cell r="G975" t="str">
            <v>Затраты по ШПЗ (непроизв)</v>
          </cell>
          <cell r="H975">
            <v>2900</v>
          </cell>
          <cell r="I975">
            <v>7920</v>
          </cell>
          <cell r="J975">
            <v>173.16</v>
          </cell>
          <cell r="K975">
            <v>1</v>
          </cell>
          <cell r="L975">
            <v>0</v>
          </cell>
          <cell r="M975">
            <v>0</v>
          </cell>
          <cell r="N975">
            <v>0</v>
          </cell>
          <cell r="R975">
            <v>0</v>
          </cell>
          <cell r="S975">
            <v>0</v>
          </cell>
          <cell r="T975">
            <v>0</v>
          </cell>
          <cell r="U975">
            <v>31</v>
          </cell>
          <cell r="V975">
            <v>0</v>
          </cell>
          <cell r="W975">
            <v>0</v>
          </cell>
          <cell r="AA975">
            <v>0</v>
          </cell>
          <cell r="AB975">
            <v>0</v>
          </cell>
          <cell r="AC975">
            <v>0</v>
          </cell>
          <cell r="AD975">
            <v>31</v>
          </cell>
          <cell r="AE975">
            <v>314000</v>
          </cell>
          <cell r="AF975">
            <v>0</v>
          </cell>
          <cell r="AI975">
            <v>2282</v>
          </cell>
          <cell r="AK975">
            <v>0</v>
          </cell>
          <cell r="AM975">
            <v>448</v>
          </cell>
          <cell r="AN975">
            <v>1</v>
          </cell>
          <cell r="AO975">
            <v>393216</v>
          </cell>
          <cell r="AQ975">
            <v>0</v>
          </cell>
          <cell r="AR975">
            <v>0</v>
          </cell>
          <cell r="AS975" t="str">
            <v>Ы</v>
          </cell>
          <cell r="AT975" t="str">
            <v>Ы</v>
          </cell>
          <cell r="AU975">
            <v>0</v>
          </cell>
          <cell r="AV975">
            <v>0</v>
          </cell>
          <cell r="AW975">
            <v>23</v>
          </cell>
          <cell r="AX975">
            <v>1</v>
          </cell>
          <cell r="AY975">
            <v>0</v>
          </cell>
          <cell r="AZ975">
            <v>0</v>
          </cell>
          <cell r="BA975">
            <v>0</v>
          </cell>
          <cell r="BB975">
            <v>0</v>
          </cell>
          <cell r="BC975">
            <v>38828</v>
          </cell>
        </row>
        <row r="976">
          <cell r="A976">
            <v>2006</v>
          </cell>
          <cell r="B976">
            <v>3</v>
          </cell>
          <cell r="C976">
            <v>292</v>
          </cell>
          <cell r="D976">
            <v>21</v>
          </cell>
          <cell r="E976">
            <v>792900</v>
          </cell>
          <cell r="F976">
            <v>0</v>
          </cell>
          <cell r="G976" t="str">
            <v>Затраты по ШПЗ (непроизв)</v>
          </cell>
          <cell r="H976">
            <v>2900</v>
          </cell>
          <cell r="I976">
            <v>7920</v>
          </cell>
          <cell r="J976">
            <v>34.630000000000003</v>
          </cell>
          <cell r="K976">
            <v>1</v>
          </cell>
          <cell r="L976">
            <v>0</v>
          </cell>
          <cell r="M976">
            <v>0</v>
          </cell>
          <cell r="N976">
            <v>0</v>
          </cell>
          <cell r="R976">
            <v>0</v>
          </cell>
          <cell r="S976">
            <v>0</v>
          </cell>
          <cell r="T976">
            <v>0</v>
          </cell>
          <cell r="U976">
            <v>31</v>
          </cell>
          <cell r="V976">
            <v>0</v>
          </cell>
          <cell r="W976">
            <v>0</v>
          </cell>
          <cell r="AA976">
            <v>0</v>
          </cell>
          <cell r="AB976">
            <v>0</v>
          </cell>
          <cell r="AC976">
            <v>0</v>
          </cell>
          <cell r="AD976">
            <v>31</v>
          </cell>
          <cell r="AE976">
            <v>315000</v>
          </cell>
          <cell r="AF976">
            <v>0</v>
          </cell>
          <cell r="AI976">
            <v>2282</v>
          </cell>
          <cell r="AK976">
            <v>0</v>
          </cell>
          <cell r="AM976">
            <v>449</v>
          </cell>
          <cell r="AN976">
            <v>1</v>
          </cell>
          <cell r="AO976">
            <v>393216</v>
          </cell>
          <cell r="AQ976">
            <v>0</v>
          </cell>
          <cell r="AR976">
            <v>0</v>
          </cell>
          <cell r="AS976" t="str">
            <v>Ы</v>
          </cell>
          <cell r="AT976" t="str">
            <v>Ы</v>
          </cell>
          <cell r="AU976">
            <v>0</v>
          </cell>
          <cell r="AV976">
            <v>0</v>
          </cell>
          <cell r="AW976">
            <v>23</v>
          </cell>
          <cell r="AX976">
            <v>1</v>
          </cell>
          <cell r="AY976">
            <v>0</v>
          </cell>
          <cell r="AZ976">
            <v>0</v>
          </cell>
          <cell r="BA976">
            <v>0</v>
          </cell>
          <cell r="BB976">
            <v>0</v>
          </cell>
          <cell r="BC976">
            <v>38828</v>
          </cell>
        </row>
        <row r="977">
          <cell r="A977">
            <v>2006</v>
          </cell>
          <cell r="B977">
            <v>3</v>
          </cell>
          <cell r="C977">
            <v>293</v>
          </cell>
          <cell r="D977">
            <v>21</v>
          </cell>
          <cell r="E977">
            <v>792900</v>
          </cell>
          <cell r="F977">
            <v>0</v>
          </cell>
          <cell r="G977" t="str">
            <v>Затраты по ШПЗ (непроизв)</v>
          </cell>
          <cell r="H977">
            <v>2900</v>
          </cell>
          <cell r="I977">
            <v>7920</v>
          </cell>
          <cell r="J977">
            <v>500</v>
          </cell>
          <cell r="K977">
            <v>1</v>
          </cell>
          <cell r="L977">
            <v>0</v>
          </cell>
          <cell r="M977">
            <v>0</v>
          </cell>
          <cell r="N977">
            <v>0</v>
          </cell>
          <cell r="R977">
            <v>0</v>
          </cell>
          <cell r="S977">
            <v>0</v>
          </cell>
          <cell r="T977">
            <v>0</v>
          </cell>
          <cell r="U977">
            <v>31</v>
          </cell>
          <cell r="V977">
            <v>0</v>
          </cell>
          <cell r="W977">
            <v>0</v>
          </cell>
          <cell r="AA977">
            <v>0</v>
          </cell>
          <cell r="AB977">
            <v>0</v>
          </cell>
          <cell r="AC977">
            <v>0</v>
          </cell>
          <cell r="AD977">
            <v>31</v>
          </cell>
          <cell r="AE977">
            <v>530000</v>
          </cell>
          <cell r="AF977">
            <v>0</v>
          </cell>
          <cell r="AI977">
            <v>2282</v>
          </cell>
          <cell r="AK977">
            <v>0</v>
          </cell>
          <cell r="AM977">
            <v>450</v>
          </cell>
          <cell r="AN977">
            <v>1</v>
          </cell>
          <cell r="AO977">
            <v>393216</v>
          </cell>
          <cell r="AQ977">
            <v>0</v>
          </cell>
          <cell r="AR977">
            <v>0</v>
          </cell>
          <cell r="AS977" t="str">
            <v>Ы</v>
          </cell>
          <cell r="AT977" t="str">
            <v>Ы</v>
          </cell>
          <cell r="AU977">
            <v>0</v>
          </cell>
          <cell r="AV977">
            <v>0</v>
          </cell>
          <cell r="AW977">
            <v>23</v>
          </cell>
          <cell r="AX977">
            <v>1</v>
          </cell>
          <cell r="AY977">
            <v>0</v>
          </cell>
          <cell r="AZ977">
            <v>0</v>
          </cell>
          <cell r="BA977">
            <v>0</v>
          </cell>
          <cell r="BB977">
            <v>0</v>
          </cell>
          <cell r="BC977">
            <v>38828</v>
          </cell>
        </row>
        <row r="978">
          <cell r="A978">
            <v>2006</v>
          </cell>
          <cell r="B978">
            <v>4</v>
          </cell>
          <cell r="C978">
            <v>434</v>
          </cell>
          <cell r="D978">
            <v>17</v>
          </cell>
          <cell r="E978">
            <v>792900</v>
          </cell>
          <cell r="F978">
            <v>0</v>
          </cell>
          <cell r="G978" t="str">
            <v>Затраты по ШПЗ (непроизв)</v>
          </cell>
          <cell r="H978">
            <v>2900</v>
          </cell>
          <cell r="I978">
            <v>7920</v>
          </cell>
          <cell r="J978">
            <v>5050</v>
          </cell>
          <cell r="K978">
            <v>1</v>
          </cell>
          <cell r="L978">
            <v>0</v>
          </cell>
          <cell r="M978">
            <v>0</v>
          </cell>
          <cell r="N978">
            <v>0</v>
          </cell>
          <cell r="R978">
            <v>0</v>
          </cell>
          <cell r="S978">
            <v>0</v>
          </cell>
          <cell r="T978">
            <v>0</v>
          </cell>
          <cell r="U978">
            <v>31</v>
          </cell>
          <cell r="V978">
            <v>0</v>
          </cell>
          <cell r="W978">
            <v>0</v>
          </cell>
          <cell r="AA978">
            <v>0</v>
          </cell>
          <cell r="AB978">
            <v>0</v>
          </cell>
          <cell r="AC978">
            <v>0</v>
          </cell>
          <cell r="AD978">
            <v>31</v>
          </cell>
          <cell r="AE978">
            <v>220000</v>
          </cell>
          <cell r="AF978">
            <v>0</v>
          </cell>
          <cell r="AI978">
            <v>2312</v>
          </cell>
          <cell r="AK978">
            <v>0</v>
          </cell>
          <cell r="AM978">
            <v>580</v>
          </cell>
          <cell r="AN978">
            <v>1</v>
          </cell>
          <cell r="AO978">
            <v>393216</v>
          </cell>
          <cell r="AQ978">
            <v>0</v>
          </cell>
          <cell r="AR978">
            <v>0</v>
          </cell>
          <cell r="AS978" t="str">
            <v>Ы</v>
          </cell>
          <cell r="AT978" t="str">
            <v>Ы</v>
          </cell>
          <cell r="AU978">
            <v>0</v>
          </cell>
          <cell r="AV978">
            <v>0</v>
          </cell>
          <cell r="AW978">
            <v>23</v>
          </cell>
          <cell r="AX978">
            <v>1</v>
          </cell>
          <cell r="AY978">
            <v>0</v>
          </cell>
          <cell r="AZ978">
            <v>0</v>
          </cell>
          <cell r="BA978">
            <v>0</v>
          </cell>
          <cell r="BB978">
            <v>0</v>
          </cell>
          <cell r="BC978">
            <v>38856</v>
          </cell>
        </row>
        <row r="979">
          <cell r="A979">
            <v>2006</v>
          </cell>
          <cell r="B979">
            <v>4</v>
          </cell>
          <cell r="C979">
            <v>435</v>
          </cell>
          <cell r="D979">
            <v>17</v>
          </cell>
          <cell r="E979">
            <v>792900</v>
          </cell>
          <cell r="F979">
            <v>0</v>
          </cell>
          <cell r="G979" t="str">
            <v>Затраты по ШПЗ (непроизв)</v>
          </cell>
          <cell r="H979">
            <v>2900</v>
          </cell>
          <cell r="I979">
            <v>7920</v>
          </cell>
          <cell r="J979">
            <v>2651.25</v>
          </cell>
          <cell r="K979">
            <v>1</v>
          </cell>
          <cell r="L979">
            <v>0</v>
          </cell>
          <cell r="M979">
            <v>0</v>
          </cell>
          <cell r="N979">
            <v>0</v>
          </cell>
          <cell r="R979">
            <v>0</v>
          </cell>
          <cell r="S979">
            <v>0</v>
          </cell>
          <cell r="T979">
            <v>0</v>
          </cell>
          <cell r="U979">
            <v>31</v>
          </cell>
          <cell r="V979">
            <v>0</v>
          </cell>
          <cell r="W979">
            <v>0</v>
          </cell>
          <cell r="AA979">
            <v>0</v>
          </cell>
          <cell r="AB979">
            <v>0</v>
          </cell>
          <cell r="AC979">
            <v>0</v>
          </cell>
          <cell r="AD979">
            <v>31</v>
          </cell>
          <cell r="AE979">
            <v>230000</v>
          </cell>
          <cell r="AF979">
            <v>0</v>
          </cell>
          <cell r="AI979">
            <v>2312</v>
          </cell>
          <cell r="AK979">
            <v>0</v>
          </cell>
          <cell r="AM979">
            <v>581</v>
          </cell>
          <cell r="AN979">
            <v>1</v>
          </cell>
          <cell r="AO979">
            <v>393216</v>
          </cell>
          <cell r="AQ979">
            <v>0</v>
          </cell>
          <cell r="AR979">
            <v>0</v>
          </cell>
          <cell r="AS979" t="str">
            <v>Ы</v>
          </cell>
          <cell r="AT979" t="str">
            <v>Ы</v>
          </cell>
          <cell r="AU979">
            <v>0</v>
          </cell>
          <cell r="AV979">
            <v>0</v>
          </cell>
          <cell r="AW979">
            <v>23</v>
          </cell>
          <cell r="AX979">
            <v>1</v>
          </cell>
          <cell r="AY979">
            <v>0</v>
          </cell>
          <cell r="AZ979">
            <v>0</v>
          </cell>
          <cell r="BA979">
            <v>0</v>
          </cell>
          <cell r="BB979">
            <v>0</v>
          </cell>
          <cell r="BC979">
            <v>38856</v>
          </cell>
        </row>
        <row r="980">
          <cell r="A980">
            <v>2006</v>
          </cell>
          <cell r="B980">
            <v>4</v>
          </cell>
          <cell r="C980">
            <v>436</v>
          </cell>
          <cell r="D980">
            <v>17</v>
          </cell>
          <cell r="E980">
            <v>792900</v>
          </cell>
          <cell r="F980">
            <v>0</v>
          </cell>
          <cell r="G980" t="str">
            <v>Затраты по ШПЗ (непроизв)</v>
          </cell>
          <cell r="H980">
            <v>2900</v>
          </cell>
          <cell r="I980">
            <v>7920</v>
          </cell>
          <cell r="J980">
            <v>757.5</v>
          </cell>
          <cell r="K980">
            <v>1</v>
          </cell>
          <cell r="L980">
            <v>0</v>
          </cell>
          <cell r="M980">
            <v>0</v>
          </cell>
          <cell r="N980">
            <v>0</v>
          </cell>
          <cell r="R980">
            <v>0</v>
          </cell>
          <cell r="S980">
            <v>0</v>
          </cell>
          <cell r="T980">
            <v>0</v>
          </cell>
          <cell r="U980">
            <v>31</v>
          </cell>
          <cell r="V980">
            <v>0</v>
          </cell>
          <cell r="W980">
            <v>0</v>
          </cell>
          <cell r="AA980">
            <v>0</v>
          </cell>
          <cell r="AB980">
            <v>0</v>
          </cell>
          <cell r="AC980">
            <v>0</v>
          </cell>
          <cell r="AD980">
            <v>31</v>
          </cell>
          <cell r="AE980">
            <v>270000</v>
          </cell>
          <cell r="AF980">
            <v>0</v>
          </cell>
          <cell r="AI980">
            <v>2312</v>
          </cell>
          <cell r="AK980">
            <v>0</v>
          </cell>
          <cell r="AM980">
            <v>582</v>
          </cell>
          <cell r="AN980">
            <v>1</v>
          </cell>
          <cell r="AO980">
            <v>393216</v>
          </cell>
          <cell r="AQ980">
            <v>0</v>
          </cell>
          <cell r="AR980">
            <v>0</v>
          </cell>
          <cell r="AS980" t="str">
            <v>Ы</v>
          </cell>
          <cell r="AT980" t="str">
            <v>Ы</v>
          </cell>
          <cell r="AU980">
            <v>0</v>
          </cell>
          <cell r="AV980">
            <v>0</v>
          </cell>
          <cell r="AW980">
            <v>23</v>
          </cell>
          <cell r="AX980">
            <v>1</v>
          </cell>
          <cell r="AY980">
            <v>0</v>
          </cell>
          <cell r="AZ980">
            <v>0</v>
          </cell>
          <cell r="BA980">
            <v>0</v>
          </cell>
          <cell r="BB980">
            <v>0</v>
          </cell>
          <cell r="BC980">
            <v>38856</v>
          </cell>
        </row>
        <row r="981">
          <cell r="A981">
            <v>2006</v>
          </cell>
          <cell r="B981">
            <v>4</v>
          </cell>
          <cell r="C981">
            <v>437</v>
          </cell>
          <cell r="D981">
            <v>17</v>
          </cell>
          <cell r="E981">
            <v>792900</v>
          </cell>
          <cell r="F981">
            <v>0</v>
          </cell>
          <cell r="G981" t="str">
            <v>Затраты по ШПЗ (непроизв)</v>
          </cell>
          <cell r="H981">
            <v>2900</v>
          </cell>
          <cell r="I981">
            <v>7920</v>
          </cell>
          <cell r="J981">
            <v>252.5</v>
          </cell>
          <cell r="K981">
            <v>1</v>
          </cell>
          <cell r="L981">
            <v>0</v>
          </cell>
          <cell r="M981">
            <v>0</v>
          </cell>
          <cell r="N981">
            <v>0</v>
          </cell>
          <cell r="R981">
            <v>0</v>
          </cell>
          <cell r="S981">
            <v>0</v>
          </cell>
          <cell r="T981">
            <v>0</v>
          </cell>
          <cell r="U981">
            <v>31</v>
          </cell>
          <cell r="V981">
            <v>0</v>
          </cell>
          <cell r="W981">
            <v>0</v>
          </cell>
          <cell r="AA981">
            <v>0</v>
          </cell>
          <cell r="AB981">
            <v>0</v>
          </cell>
          <cell r="AC981">
            <v>0</v>
          </cell>
          <cell r="AD981">
            <v>31</v>
          </cell>
          <cell r="AE981">
            <v>280400</v>
          </cell>
          <cell r="AF981">
            <v>0</v>
          </cell>
          <cell r="AI981">
            <v>2312</v>
          </cell>
          <cell r="AK981">
            <v>0</v>
          </cell>
          <cell r="AM981">
            <v>583</v>
          </cell>
          <cell r="AN981">
            <v>1</v>
          </cell>
          <cell r="AO981">
            <v>393216</v>
          </cell>
          <cell r="AQ981">
            <v>0</v>
          </cell>
          <cell r="AR981">
            <v>0</v>
          </cell>
          <cell r="AS981" t="str">
            <v>Ы</v>
          </cell>
          <cell r="AT981" t="str">
            <v>Ы</v>
          </cell>
          <cell r="AU981">
            <v>0</v>
          </cell>
          <cell r="AV981">
            <v>0</v>
          </cell>
          <cell r="AW981">
            <v>23</v>
          </cell>
          <cell r="AX981">
            <v>1</v>
          </cell>
          <cell r="AY981">
            <v>0</v>
          </cell>
          <cell r="AZ981">
            <v>0</v>
          </cell>
          <cell r="BA981">
            <v>0</v>
          </cell>
          <cell r="BB981">
            <v>0</v>
          </cell>
          <cell r="BC981">
            <v>38856</v>
          </cell>
        </row>
        <row r="982">
          <cell r="A982">
            <v>2006</v>
          </cell>
          <cell r="B982">
            <v>4</v>
          </cell>
          <cell r="C982">
            <v>438</v>
          </cell>
          <cell r="D982">
            <v>17</v>
          </cell>
          <cell r="E982">
            <v>792900</v>
          </cell>
          <cell r="F982">
            <v>0</v>
          </cell>
          <cell r="G982" t="str">
            <v>Затраты по ШПЗ (непроизв)</v>
          </cell>
          <cell r="H982">
            <v>2900</v>
          </cell>
          <cell r="I982">
            <v>7920</v>
          </cell>
          <cell r="J982">
            <v>252.63</v>
          </cell>
          <cell r="K982">
            <v>1</v>
          </cell>
          <cell r="L982">
            <v>0</v>
          </cell>
          <cell r="M982">
            <v>0</v>
          </cell>
          <cell r="N982">
            <v>0</v>
          </cell>
          <cell r="R982">
            <v>0</v>
          </cell>
          <cell r="S982">
            <v>0</v>
          </cell>
          <cell r="T982">
            <v>0</v>
          </cell>
          <cell r="U982">
            <v>31</v>
          </cell>
          <cell r="V982">
            <v>0</v>
          </cell>
          <cell r="W982">
            <v>0</v>
          </cell>
          <cell r="AA982">
            <v>0</v>
          </cell>
          <cell r="AB982">
            <v>0</v>
          </cell>
          <cell r="AC982">
            <v>0</v>
          </cell>
          <cell r="AD982">
            <v>31</v>
          </cell>
          <cell r="AE982">
            <v>311000</v>
          </cell>
          <cell r="AF982">
            <v>0</v>
          </cell>
          <cell r="AI982">
            <v>2312</v>
          </cell>
          <cell r="AK982">
            <v>0</v>
          </cell>
          <cell r="AM982">
            <v>584</v>
          </cell>
          <cell r="AN982">
            <v>1</v>
          </cell>
          <cell r="AO982">
            <v>393216</v>
          </cell>
          <cell r="AQ982">
            <v>0</v>
          </cell>
          <cell r="AR982">
            <v>0</v>
          </cell>
          <cell r="AS982" t="str">
            <v>Ы</v>
          </cell>
          <cell r="AT982" t="str">
            <v>Ы</v>
          </cell>
          <cell r="AU982">
            <v>0</v>
          </cell>
          <cell r="AV982">
            <v>0</v>
          </cell>
          <cell r="AW982">
            <v>23</v>
          </cell>
          <cell r="AX982">
            <v>1</v>
          </cell>
          <cell r="AY982">
            <v>0</v>
          </cell>
          <cell r="AZ982">
            <v>0</v>
          </cell>
          <cell r="BA982">
            <v>0</v>
          </cell>
          <cell r="BB982">
            <v>0</v>
          </cell>
          <cell r="BC982">
            <v>38856</v>
          </cell>
        </row>
        <row r="983">
          <cell r="A983">
            <v>2006</v>
          </cell>
          <cell r="B983">
            <v>4</v>
          </cell>
          <cell r="C983">
            <v>439</v>
          </cell>
          <cell r="D983">
            <v>17</v>
          </cell>
          <cell r="E983">
            <v>792900</v>
          </cell>
          <cell r="F983">
            <v>0</v>
          </cell>
          <cell r="G983" t="str">
            <v>Затраты по ШПЗ (непроизв)</v>
          </cell>
          <cell r="H983">
            <v>2900</v>
          </cell>
          <cell r="I983">
            <v>7920</v>
          </cell>
          <cell r="J983">
            <v>522.66999999999996</v>
          </cell>
          <cell r="K983">
            <v>1</v>
          </cell>
          <cell r="L983">
            <v>0</v>
          </cell>
          <cell r="M983">
            <v>0</v>
          </cell>
          <cell r="N983">
            <v>0</v>
          </cell>
          <cell r="R983">
            <v>0</v>
          </cell>
          <cell r="S983">
            <v>0</v>
          </cell>
          <cell r="T983">
            <v>0</v>
          </cell>
          <cell r="U983">
            <v>31</v>
          </cell>
          <cell r="V983">
            <v>0</v>
          </cell>
          <cell r="W983">
            <v>0</v>
          </cell>
          <cell r="AA983">
            <v>0</v>
          </cell>
          <cell r="AB983">
            <v>0</v>
          </cell>
          <cell r="AC983">
            <v>0</v>
          </cell>
          <cell r="AD983">
            <v>31</v>
          </cell>
          <cell r="AE983">
            <v>312000</v>
          </cell>
          <cell r="AF983">
            <v>0</v>
          </cell>
          <cell r="AI983">
            <v>2312</v>
          </cell>
          <cell r="AK983">
            <v>0</v>
          </cell>
          <cell r="AM983">
            <v>585</v>
          </cell>
          <cell r="AN983">
            <v>1</v>
          </cell>
          <cell r="AO983">
            <v>393216</v>
          </cell>
          <cell r="AQ983">
            <v>0</v>
          </cell>
          <cell r="AR983">
            <v>0</v>
          </cell>
          <cell r="AS983" t="str">
            <v>Ы</v>
          </cell>
          <cell r="AT983" t="str">
            <v>Ы</v>
          </cell>
          <cell r="AU983">
            <v>0</v>
          </cell>
          <cell r="AV983">
            <v>0</v>
          </cell>
          <cell r="AW983">
            <v>23</v>
          </cell>
          <cell r="AX983">
            <v>1</v>
          </cell>
          <cell r="AY983">
            <v>0</v>
          </cell>
          <cell r="AZ983">
            <v>0</v>
          </cell>
          <cell r="BA983">
            <v>0</v>
          </cell>
          <cell r="BB983">
            <v>0</v>
          </cell>
          <cell r="BC983">
            <v>38856</v>
          </cell>
        </row>
        <row r="984">
          <cell r="A984">
            <v>2006</v>
          </cell>
          <cell r="B984">
            <v>4</v>
          </cell>
          <cell r="C984">
            <v>440</v>
          </cell>
          <cell r="D984">
            <v>17</v>
          </cell>
          <cell r="E984">
            <v>792900</v>
          </cell>
          <cell r="F984">
            <v>0</v>
          </cell>
          <cell r="G984" t="str">
            <v>Затраты по ШПЗ (непроизв)</v>
          </cell>
          <cell r="H984">
            <v>2900</v>
          </cell>
          <cell r="I984">
            <v>7920</v>
          </cell>
          <cell r="J984">
            <v>1219.58</v>
          </cell>
          <cell r="K984">
            <v>1</v>
          </cell>
          <cell r="L984">
            <v>0</v>
          </cell>
          <cell r="M984">
            <v>0</v>
          </cell>
          <cell r="N984">
            <v>0</v>
          </cell>
          <cell r="R984">
            <v>0</v>
          </cell>
          <cell r="S984">
            <v>0</v>
          </cell>
          <cell r="T984">
            <v>0</v>
          </cell>
          <cell r="U984">
            <v>31</v>
          </cell>
          <cell r="V984">
            <v>0</v>
          </cell>
          <cell r="W984">
            <v>0</v>
          </cell>
          <cell r="AA984">
            <v>0</v>
          </cell>
          <cell r="AB984">
            <v>0</v>
          </cell>
          <cell r="AC984">
            <v>0</v>
          </cell>
          <cell r="AD984">
            <v>31</v>
          </cell>
          <cell r="AE984">
            <v>312200</v>
          </cell>
          <cell r="AF984">
            <v>0</v>
          </cell>
          <cell r="AI984">
            <v>2312</v>
          </cell>
          <cell r="AK984">
            <v>0</v>
          </cell>
          <cell r="AM984">
            <v>586</v>
          </cell>
          <cell r="AN984">
            <v>1</v>
          </cell>
          <cell r="AO984">
            <v>393216</v>
          </cell>
          <cell r="AQ984">
            <v>0</v>
          </cell>
          <cell r="AR984">
            <v>0</v>
          </cell>
          <cell r="AS984" t="str">
            <v>Ы</v>
          </cell>
          <cell r="AT984" t="str">
            <v>Ы</v>
          </cell>
          <cell r="AU984">
            <v>0</v>
          </cell>
          <cell r="AV984">
            <v>0</v>
          </cell>
          <cell r="AW984">
            <v>23</v>
          </cell>
          <cell r="AX984">
            <v>1</v>
          </cell>
          <cell r="AY984">
            <v>0</v>
          </cell>
          <cell r="AZ984">
            <v>0</v>
          </cell>
          <cell r="BA984">
            <v>0</v>
          </cell>
          <cell r="BB984">
            <v>0</v>
          </cell>
          <cell r="BC984">
            <v>38856</v>
          </cell>
        </row>
        <row r="985">
          <cell r="A985">
            <v>2006</v>
          </cell>
          <cell r="B985">
            <v>4</v>
          </cell>
          <cell r="C985">
            <v>441</v>
          </cell>
          <cell r="D985">
            <v>17</v>
          </cell>
          <cell r="E985">
            <v>792900</v>
          </cell>
          <cell r="F985">
            <v>0</v>
          </cell>
          <cell r="G985" t="str">
            <v>Затраты по ШПЗ (непроизв)</v>
          </cell>
          <cell r="H985">
            <v>2900</v>
          </cell>
          <cell r="I985">
            <v>7920</v>
          </cell>
          <cell r="J985">
            <v>95.82</v>
          </cell>
          <cell r="K985">
            <v>1</v>
          </cell>
          <cell r="L985">
            <v>0</v>
          </cell>
          <cell r="M985">
            <v>0</v>
          </cell>
          <cell r="N985">
            <v>0</v>
          </cell>
          <cell r="R985">
            <v>0</v>
          </cell>
          <cell r="S985">
            <v>0</v>
          </cell>
          <cell r="T985">
            <v>0</v>
          </cell>
          <cell r="U985">
            <v>31</v>
          </cell>
          <cell r="V985">
            <v>0</v>
          </cell>
          <cell r="W985">
            <v>0</v>
          </cell>
          <cell r="AA985">
            <v>0</v>
          </cell>
          <cell r="AB985">
            <v>0</v>
          </cell>
          <cell r="AC985">
            <v>0</v>
          </cell>
          <cell r="AD985">
            <v>31</v>
          </cell>
          <cell r="AE985">
            <v>313000</v>
          </cell>
          <cell r="AF985">
            <v>0</v>
          </cell>
          <cell r="AI985">
            <v>2312</v>
          </cell>
          <cell r="AK985">
            <v>0</v>
          </cell>
          <cell r="AM985">
            <v>587</v>
          </cell>
          <cell r="AN985">
            <v>1</v>
          </cell>
          <cell r="AO985">
            <v>393216</v>
          </cell>
          <cell r="AQ985">
            <v>0</v>
          </cell>
          <cell r="AR985">
            <v>0</v>
          </cell>
          <cell r="AS985" t="str">
            <v>Ы</v>
          </cell>
          <cell r="AT985" t="str">
            <v>Ы</v>
          </cell>
          <cell r="AU985">
            <v>0</v>
          </cell>
          <cell r="AV985">
            <v>0</v>
          </cell>
          <cell r="AW985">
            <v>23</v>
          </cell>
          <cell r="AX985">
            <v>1</v>
          </cell>
          <cell r="AY985">
            <v>0</v>
          </cell>
          <cell r="AZ985">
            <v>0</v>
          </cell>
          <cell r="BA985">
            <v>0</v>
          </cell>
          <cell r="BB985">
            <v>0</v>
          </cell>
          <cell r="BC985">
            <v>38856</v>
          </cell>
        </row>
        <row r="986">
          <cell r="A986">
            <v>2006</v>
          </cell>
          <cell r="B986">
            <v>4</v>
          </cell>
          <cell r="C986">
            <v>442</v>
          </cell>
          <cell r="D986">
            <v>17</v>
          </cell>
          <cell r="E986">
            <v>792900</v>
          </cell>
          <cell r="F986">
            <v>0</v>
          </cell>
          <cell r="G986" t="str">
            <v>Затраты по ШПЗ (непроизв)</v>
          </cell>
          <cell r="H986">
            <v>2900</v>
          </cell>
          <cell r="I986">
            <v>7920</v>
          </cell>
          <cell r="J986">
            <v>174.23</v>
          </cell>
          <cell r="K986">
            <v>1</v>
          </cell>
          <cell r="L986">
            <v>0</v>
          </cell>
          <cell r="M986">
            <v>0</v>
          </cell>
          <cell r="N986">
            <v>0</v>
          </cell>
          <cell r="R986">
            <v>0</v>
          </cell>
          <cell r="S986">
            <v>0</v>
          </cell>
          <cell r="T986">
            <v>0</v>
          </cell>
          <cell r="U986">
            <v>31</v>
          </cell>
          <cell r="V986">
            <v>0</v>
          </cell>
          <cell r="W986">
            <v>0</v>
          </cell>
          <cell r="AA986">
            <v>0</v>
          </cell>
          <cell r="AB986">
            <v>0</v>
          </cell>
          <cell r="AC986">
            <v>0</v>
          </cell>
          <cell r="AD986">
            <v>31</v>
          </cell>
          <cell r="AE986">
            <v>314000</v>
          </cell>
          <cell r="AF986">
            <v>0</v>
          </cell>
          <cell r="AI986">
            <v>2312</v>
          </cell>
          <cell r="AK986">
            <v>0</v>
          </cell>
          <cell r="AM986">
            <v>588</v>
          </cell>
          <cell r="AN986">
            <v>1</v>
          </cell>
          <cell r="AO986">
            <v>393216</v>
          </cell>
          <cell r="AQ986">
            <v>0</v>
          </cell>
          <cell r="AR986">
            <v>0</v>
          </cell>
          <cell r="AS986" t="str">
            <v>Ы</v>
          </cell>
          <cell r="AT986" t="str">
            <v>Ы</v>
          </cell>
          <cell r="AU986">
            <v>0</v>
          </cell>
          <cell r="AV986">
            <v>0</v>
          </cell>
          <cell r="AW986">
            <v>23</v>
          </cell>
          <cell r="AX986">
            <v>1</v>
          </cell>
          <cell r="AY986">
            <v>0</v>
          </cell>
          <cell r="AZ986">
            <v>0</v>
          </cell>
          <cell r="BA986">
            <v>0</v>
          </cell>
          <cell r="BB986">
            <v>0</v>
          </cell>
          <cell r="BC986">
            <v>38856</v>
          </cell>
        </row>
        <row r="987">
          <cell r="A987">
            <v>2006</v>
          </cell>
          <cell r="B987">
            <v>4</v>
          </cell>
          <cell r="C987">
            <v>443</v>
          </cell>
          <cell r="D987">
            <v>17</v>
          </cell>
          <cell r="E987">
            <v>792900</v>
          </cell>
          <cell r="F987">
            <v>0</v>
          </cell>
          <cell r="G987" t="str">
            <v>Затраты по ШПЗ (непроизв)</v>
          </cell>
          <cell r="H987">
            <v>2900</v>
          </cell>
          <cell r="I987">
            <v>7920</v>
          </cell>
          <cell r="J987">
            <v>34.85</v>
          </cell>
          <cell r="K987">
            <v>1</v>
          </cell>
          <cell r="L987">
            <v>0</v>
          </cell>
          <cell r="M987">
            <v>0</v>
          </cell>
          <cell r="N987">
            <v>0</v>
          </cell>
          <cell r="R987">
            <v>0</v>
          </cell>
          <cell r="S987">
            <v>0</v>
          </cell>
          <cell r="T987">
            <v>0</v>
          </cell>
          <cell r="U987">
            <v>31</v>
          </cell>
          <cell r="V987">
            <v>0</v>
          </cell>
          <cell r="W987">
            <v>0</v>
          </cell>
          <cell r="AA987">
            <v>0</v>
          </cell>
          <cell r="AB987">
            <v>0</v>
          </cell>
          <cell r="AC987">
            <v>0</v>
          </cell>
          <cell r="AD987">
            <v>31</v>
          </cell>
          <cell r="AE987">
            <v>315000</v>
          </cell>
          <cell r="AF987">
            <v>0</v>
          </cell>
          <cell r="AI987">
            <v>2312</v>
          </cell>
          <cell r="AK987">
            <v>0</v>
          </cell>
          <cell r="AM987">
            <v>589</v>
          </cell>
          <cell r="AN987">
            <v>1</v>
          </cell>
          <cell r="AO987">
            <v>393216</v>
          </cell>
          <cell r="AQ987">
            <v>0</v>
          </cell>
          <cell r="AR987">
            <v>0</v>
          </cell>
          <cell r="AS987" t="str">
            <v>Ы</v>
          </cell>
          <cell r="AT987" t="str">
            <v>Ы</v>
          </cell>
          <cell r="AU987">
            <v>0</v>
          </cell>
          <cell r="AV987">
            <v>0</v>
          </cell>
          <cell r="AW987">
            <v>23</v>
          </cell>
          <cell r="AX987">
            <v>1</v>
          </cell>
          <cell r="AY987">
            <v>0</v>
          </cell>
          <cell r="AZ987">
            <v>0</v>
          </cell>
          <cell r="BA987">
            <v>0</v>
          </cell>
          <cell r="BB987">
            <v>0</v>
          </cell>
          <cell r="BC987">
            <v>38856</v>
          </cell>
        </row>
        <row r="988">
          <cell r="A988">
            <v>2006</v>
          </cell>
          <cell r="B988">
            <v>4</v>
          </cell>
          <cell r="C988">
            <v>444</v>
          </cell>
          <cell r="D988">
            <v>17</v>
          </cell>
          <cell r="E988">
            <v>792900</v>
          </cell>
          <cell r="F988">
            <v>0</v>
          </cell>
          <cell r="G988" t="str">
            <v>Затраты по ШПЗ (непроизв)</v>
          </cell>
          <cell r="H988">
            <v>2900</v>
          </cell>
          <cell r="I988">
            <v>7920</v>
          </cell>
          <cell r="J988">
            <v>310</v>
          </cell>
          <cell r="K988">
            <v>1</v>
          </cell>
          <cell r="L988">
            <v>0</v>
          </cell>
          <cell r="M988">
            <v>0</v>
          </cell>
          <cell r="N988">
            <v>0</v>
          </cell>
          <cell r="R988">
            <v>0</v>
          </cell>
          <cell r="S988">
            <v>0</v>
          </cell>
          <cell r="T988">
            <v>0</v>
          </cell>
          <cell r="U988">
            <v>31</v>
          </cell>
          <cell r="V988">
            <v>0</v>
          </cell>
          <cell r="W988">
            <v>0</v>
          </cell>
          <cell r="AA988">
            <v>0</v>
          </cell>
          <cell r="AB988">
            <v>0</v>
          </cell>
          <cell r="AC988">
            <v>0</v>
          </cell>
          <cell r="AD988">
            <v>31</v>
          </cell>
          <cell r="AE988">
            <v>504900</v>
          </cell>
          <cell r="AF988">
            <v>0</v>
          </cell>
          <cell r="AI988">
            <v>2312</v>
          </cell>
          <cell r="AK988">
            <v>0</v>
          </cell>
          <cell r="AM988">
            <v>590</v>
          </cell>
          <cell r="AN988">
            <v>1</v>
          </cell>
          <cell r="AO988">
            <v>393216</v>
          </cell>
          <cell r="AQ988">
            <v>0</v>
          </cell>
          <cell r="AR988">
            <v>0</v>
          </cell>
          <cell r="AS988" t="str">
            <v>Ы</v>
          </cell>
          <cell r="AT988" t="str">
            <v>Ы</v>
          </cell>
          <cell r="AU988">
            <v>0</v>
          </cell>
          <cell r="AV988">
            <v>0</v>
          </cell>
          <cell r="AW988">
            <v>23</v>
          </cell>
          <cell r="AX988">
            <v>1</v>
          </cell>
          <cell r="AY988">
            <v>0</v>
          </cell>
          <cell r="AZ988">
            <v>0</v>
          </cell>
          <cell r="BA988">
            <v>0</v>
          </cell>
          <cell r="BB988">
            <v>0</v>
          </cell>
          <cell r="BC988">
            <v>38856</v>
          </cell>
        </row>
        <row r="989">
          <cell r="A989">
            <v>2006</v>
          </cell>
          <cell r="B989">
            <v>4</v>
          </cell>
          <cell r="C989">
            <v>445</v>
          </cell>
          <cell r="D989">
            <v>17</v>
          </cell>
          <cell r="E989">
            <v>792900</v>
          </cell>
          <cell r="F989">
            <v>0</v>
          </cell>
          <cell r="G989" t="str">
            <v>Затраты по ШПЗ (непроизв)</v>
          </cell>
          <cell r="H989">
            <v>2900</v>
          </cell>
          <cell r="I989">
            <v>7920</v>
          </cell>
          <cell r="J989">
            <v>1055</v>
          </cell>
          <cell r="K989">
            <v>1</v>
          </cell>
          <cell r="L989">
            <v>0</v>
          </cell>
          <cell r="M989">
            <v>0</v>
          </cell>
          <cell r="N989">
            <v>0</v>
          </cell>
          <cell r="R989">
            <v>0</v>
          </cell>
          <cell r="S989">
            <v>0</v>
          </cell>
          <cell r="T989">
            <v>0</v>
          </cell>
          <cell r="U989">
            <v>31</v>
          </cell>
          <cell r="V989">
            <v>0</v>
          </cell>
          <cell r="W989">
            <v>0</v>
          </cell>
          <cell r="AA989">
            <v>0</v>
          </cell>
          <cell r="AB989">
            <v>0</v>
          </cell>
          <cell r="AC989">
            <v>0</v>
          </cell>
          <cell r="AD989">
            <v>31</v>
          </cell>
          <cell r="AE989">
            <v>530000</v>
          </cell>
          <cell r="AF989">
            <v>0</v>
          </cell>
          <cell r="AI989">
            <v>2312</v>
          </cell>
          <cell r="AK989">
            <v>0</v>
          </cell>
          <cell r="AM989">
            <v>591</v>
          </cell>
          <cell r="AN989">
            <v>1</v>
          </cell>
          <cell r="AO989">
            <v>393216</v>
          </cell>
          <cell r="AQ989">
            <v>0</v>
          </cell>
          <cell r="AR989">
            <v>0</v>
          </cell>
          <cell r="AS989" t="str">
            <v>Ы</v>
          </cell>
          <cell r="AT989" t="str">
            <v>Ы</v>
          </cell>
          <cell r="AU989">
            <v>0</v>
          </cell>
          <cell r="AV989">
            <v>0</v>
          </cell>
          <cell r="AW989">
            <v>23</v>
          </cell>
          <cell r="AX989">
            <v>1</v>
          </cell>
          <cell r="AY989">
            <v>0</v>
          </cell>
          <cell r="AZ989">
            <v>0</v>
          </cell>
          <cell r="BA989">
            <v>0</v>
          </cell>
          <cell r="BB989">
            <v>0</v>
          </cell>
          <cell r="BC989">
            <v>38856</v>
          </cell>
        </row>
        <row r="990">
          <cell r="A990">
            <v>2006</v>
          </cell>
          <cell r="B990">
            <v>5</v>
          </cell>
          <cell r="C990">
            <v>539</v>
          </cell>
          <cell r="D990">
            <v>16</v>
          </cell>
          <cell r="E990">
            <v>792900</v>
          </cell>
          <cell r="F990">
            <v>0</v>
          </cell>
          <cell r="G990" t="str">
            <v>Затраты по ШПЗ (непроизв)</v>
          </cell>
          <cell r="H990">
            <v>2900</v>
          </cell>
          <cell r="I990">
            <v>7920</v>
          </cell>
          <cell r="J990">
            <v>5050</v>
          </cell>
          <cell r="K990">
            <v>1</v>
          </cell>
          <cell r="L990">
            <v>0</v>
          </cell>
          <cell r="M990">
            <v>0</v>
          </cell>
          <cell r="N990">
            <v>0</v>
          </cell>
          <cell r="R990">
            <v>0</v>
          </cell>
          <cell r="S990">
            <v>0</v>
          </cell>
          <cell r="T990">
            <v>0</v>
          </cell>
          <cell r="U990">
            <v>31</v>
          </cell>
          <cell r="V990">
            <v>0</v>
          </cell>
          <cell r="W990">
            <v>0</v>
          </cell>
          <cell r="AA990">
            <v>0</v>
          </cell>
          <cell r="AB990">
            <v>0</v>
          </cell>
          <cell r="AC990">
            <v>0</v>
          </cell>
          <cell r="AD990">
            <v>31</v>
          </cell>
          <cell r="AE990">
            <v>220000</v>
          </cell>
          <cell r="AF990">
            <v>0</v>
          </cell>
          <cell r="AI990">
            <v>2343</v>
          </cell>
          <cell r="AK990">
            <v>0</v>
          </cell>
          <cell r="AM990">
            <v>691</v>
          </cell>
          <cell r="AN990">
            <v>1</v>
          </cell>
          <cell r="AO990">
            <v>393216</v>
          </cell>
          <cell r="AQ990">
            <v>0</v>
          </cell>
          <cell r="AR990">
            <v>0</v>
          </cell>
          <cell r="AS990" t="str">
            <v>Ы</v>
          </cell>
          <cell r="AT990" t="str">
            <v>Ы</v>
          </cell>
          <cell r="AU990">
            <v>0</v>
          </cell>
          <cell r="AV990">
            <v>0</v>
          </cell>
          <cell r="AW990">
            <v>23</v>
          </cell>
          <cell r="AX990">
            <v>1</v>
          </cell>
          <cell r="AY990">
            <v>0</v>
          </cell>
          <cell r="AZ990">
            <v>0</v>
          </cell>
          <cell r="BA990">
            <v>0</v>
          </cell>
          <cell r="BB990">
            <v>0</v>
          </cell>
          <cell r="BC990">
            <v>38888</v>
          </cell>
        </row>
        <row r="991">
          <cell r="A991">
            <v>2006</v>
          </cell>
          <cell r="B991">
            <v>5</v>
          </cell>
          <cell r="C991">
            <v>540</v>
          </cell>
          <cell r="D991">
            <v>16</v>
          </cell>
          <cell r="E991">
            <v>792900</v>
          </cell>
          <cell r="F991">
            <v>0</v>
          </cell>
          <cell r="G991" t="str">
            <v>Затраты по ШПЗ (непроизв)</v>
          </cell>
          <cell r="H991">
            <v>2900</v>
          </cell>
          <cell r="I991">
            <v>7920</v>
          </cell>
          <cell r="J991">
            <v>2777.5</v>
          </cell>
          <cell r="K991">
            <v>1</v>
          </cell>
          <cell r="L991">
            <v>0</v>
          </cell>
          <cell r="M991">
            <v>0</v>
          </cell>
          <cell r="N991">
            <v>0</v>
          </cell>
          <cell r="R991">
            <v>0</v>
          </cell>
          <cell r="S991">
            <v>0</v>
          </cell>
          <cell r="T991">
            <v>0</v>
          </cell>
          <cell r="U991">
            <v>31</v>
          </cell>
          <cell r="V991">
            <v>0</v>
          </cell>
          <cell r="W991">
            <v>0</v>
          </cell>
          <cell r="AA991">
            <v>0</v>
          </cell>
          <cell r="AB991">
            <v>0</v>
          </cell>
          <cell r="AC991">
            <v>0</v>
          </cell>
          <cell r="AD991">
            <v>31</v>
          </cell>
          <cell r="AE991">
            <v>230000</v>
          </cell>
          <cell r="AF991">
            <v>0</v>
          </cell>
          <cell r="AI991">
            <v>2343</v>
          </cell>
          <cell r="AK991">
            <v>0</v>
          </cell>
          <cell r="AM991">
            <v>692</v>
          </cell>
          <cell r="AN991">
            <v>1</v>
          </cell>
          <cell r="AO991">
            <v>393216</v>
          </cell>
          <cell r="AQ991">
            <v>0</v>
          </cell>
          <cell r="AR991">
            <v>0</v>
          </cell>
          <cell r="AS991" t="str">
            <v>Ы</v>
          </cell>
          <cell r="AT991" t="str">
            <v>Ы</v>
          </cell>
          <cell r="AU991">
            <v>0</v>
          </cell>
          <cell r="AV991">
            <v>0</v>
          </cell>
          <cell r="AW991">
            <v>23</v>
          </cell>
          <cell r="AX991">
            <v>1</v>
          </cell>
          <cell r="AY991">
            <v>0</v>
          </cell>
          <cell r="AZ991">
            <v>0</v>
          </cell>
          <cell r="BA991">
            <v>0</v>
          </cell>
          <cell r="BB991">
            <v>0</v>
          </cell>
          <cell r="BC991">
            <v>38888</v>
          </cell>
        </row>
        <row r="992">
          <cell r="A992">
            <v>2006</v>
          </cell>
          <cell r="B992">
            <v>5</v>
          </cell>
          <cell r="C992">
            <v>541</v>
          </cell>
          <cell r="D992">
            <v>16</v>
          </cell>
          <cell r="E992">
            <v>792900</v>
          </cell>
          <cell r="F992">
            <v>0</v>
          </cell>
          <cell r="G992" t="str">
            <v>Затраты по ШПЗ (непроизв)</v>
          </cell>
          <cell r="H992">
            <v>2900</v>
          </cell>
          <cell r="I992">
            <v>7920</v>
          </cell>
          <cell r="J992">
            <v>757.5</v>
          </cell>
          <cell r="K992">
            <v>1</v>
          </cell>
          <cell r="L992">
            <v>0</v>
          </cell>
          <cell r="M992">
            <v>0</v>
          </cell>
          <cell r="N992">
            <v>0</v>
          </cell>
          <cell r="R992">
            <v>0</v>
          </cell>
          <cell r="S992">
            <v>0</v>
          </cell>
          <cell r="T992">
            <v>0</v>
          </cell>
          <cell r="U992">
            <v>31</v>
          </cell>
          <cell r="V992">
            <v>0</v>
          </cell>
          <cell r="W992">
            <v>0</v>
          </cell>
          <cell r="AA992">
            <v>0</v>
          </cell>
          <cell r="AB992">
            <v>0</v>
          </cell>
          <cell r="AC992">
            <v>0</v>
          </cell>
          <cell r="AD992">
            <v>31</v>
          </cell>
          <cell r="AE992">
            <v>270000</v>
          </cell>
          <cell r="AF992">
            <v>0</v>
          </cell>
          <cell r="AI992">
            <v>2343</v>
          </cell>
          <cell r="AK992">
            <v>0</v>
          </cell>
          <cell r="AM992">
            <v>693</v>
          </cell>
          <cell r="AN992">
            <v>1</v>
          </cell>
          <cell r="AO992">
            <v>393216</v>
          </cell>
          <cell r="AQ992">
            <v>0</v>
          </cell>
          <cell r="AR992">
            <v>0</v>
          </cell>
          <cell r="AS992" t="str">
            <v>Ы</v>
          </cell>
          <cell r="AT992" t="str">
            <v>Ы</v>
          </cell>
          <cell r="AU992">
            <v>0</v>
          </cell>
          <cell r="AV992">
            <v>0</v>
          </cell>
          <cell r="AW992">
            <v>23</v>
          </cell>
          <cell r="AX992">
            <v>1</v>
          </cell>
          <cell r="AY992">
            <v>0</v>
          </cell>
          <cell r="AZ992">
            <v>0</v>
          </cell>
          <cell r="BA992">
            <v>0</v>
          </cell>
          <cell r="BB992">
            <v>0</v>
          </cell>
          <cell r="BC992">
            <v>38888</v>
          </cell>
        </row>
        <row r="993">
          <cell r="A993">
            <v>2006</v>
          </cell>
          <cell r="B993">
            <v>5</v>
          </cell>
          <cell r="C993">
            <v>542</v>
          </cell>
          <cell r="D993">
            <v>16</v>
          </cell>
          <cell r="E993">
            <v>792900</v>
          </cell>
          <cell r="F993">
            <v>0</v>
          </cell>
          <cell r="G993" t="str">
            <v>Затраты по ШПЗ (непроизв)</v>
          </cell>
          <cell r="H993">
            <v>2900</v>
          </cell>
          <cell r="I993">
            <v>7920</v>
          </cell>
          <cell r="J993">
            <v>505</v>
          </cell>
          <cell r="K993">
            <v>1</v>
          </cell>
          <cell r="L993">
            <v>0</v>
          </cell>
          <cell r="M993">
            <v>0</v>
          </cell>
          <cell r="N993">
            <v>0</v>
          </cell>
          <cell r="R993">
            <v>0</v>
          </cell>
          <cell r="S993">
            <v>0</v>
          </cell>
          <cell r="T993">
            <v>0</v>
          </cell>
          <cell r="U993">
            <v>31</v>
          </cell>
          <cell r="V993">
            <v>0</v>
          </cell>
          <cell r="W993">
            <v>0</v>
          </cell>
          <cell r="AA993">
            <v>0</v>
          </cell>
          <cell r="AB993">
            <v>0</v>
          </cell>
          <cell r="AC993">
            <v>0</v>
          </cell>
          <cell r="AD993">
            <v>31</v>
          </cell>
          <cell r="AE993">
            <v>280400</v>
          </cell>
          <cell r="AF993">
            <v>0</v>
          </cell>
          <cell r="AI993">
            <v>2343</v>
          </cell>
          <cell r="AK993">
            <v>0</v>
          </cell>
          <cell r="AM993">
            <v>694</v>
          </cell>
          <cell r="AN993">
            <v>1</v>
          </cell>
          <cell r="AO993">
            <v>393216</v>
          </cell>
          <cell r="AQ993">
            <v>0</v>
          </cell>
          <cell r="AR993">
            <v>0</v>
          </cell>
          <cell r="AS993" t="str">
            <v>Ы</v>
          </cell>
          <cell r="AT993" t="str">
            <v>Ы</v>
          </cell>
          <cell r="AU993">
            <v>0</v>
          </cell>
          <cell r="AV993">
            <v>0</v>
          </cell>
          <cell r="AW993">
            <v>23</v>
          </cell>
          <cell r="AX993">
            <v>1</v>
          </cell>
          <cell r="AY993">
            <v>0</v>
          </cell>
          <cell r="AZ993">
            <v>0</v>
          </cell>
          <cell r="BA993">
            <v>0</v>
          </cell>
          <cell r="BB993">
            <v>0</v>
          </cell>
          <cell r="BC993">
            <v>38888</v>
          </cell>
        </row>
        <row r="994">
          <cell r="A994">
            <v>2006</v>
          </cell>
          <cell r="B994">
            <v>5</v>
          </cell>
          <cell r="C994">
            <v>543</v>
          </cell>
          <cell r="D994">
            <v>16</v>
          </cell>
          <cell r="E994">
            <v>792900</v>
          </cell>
          <cell r="F994">
            <v>0</v>
          </cell>
          <cell r="G994" t="str">
            <v>Затраты по ШПЗ (непроизв)</v>
          </cell>
          <cell r="H994">
            <v>2900</v>
          </cell>
          <cell r="I994">
            <v>7920</v>
          </cell>
          <cell r="J994">
            <v>263.61</v>
          </cell>
          <cell r="K994">
            <v>1</v>
          </cell>
          <cell r="L994">
            <v>0</v>
          </cell>
          <cell r="M994">
            <v>0</v>
          </cell>
          <cell r="N994">
            <v>0</v>
          </cell>
          <cell r="R994">
            <v>0</v>
          </cell>
          <cell r="S994">
            <v>0</v>
          </cell>
          <cell r="T994">
            <v>0</v>
          </cell>
          <cell r="U994">
            <v>31</v>
          </cell>
          <cell r="V994">
            <v>0</v>
          </cell>
          <cell r="W994">
            <v>0</v>
          </cell>
          <cell r="AA994">
            <v>0</v>
          </cell>
          <cell r="AB994">
            <v>0</v>
          </cell>
          <cell r="AC994">
            <v>0</v>
          </cell>
          <cell r="AD994">
            <v>31</v>
          </cell>
          <cell r="AE994">
            <v>311000</v>
          </cell>
          <cell r="AF994">
            <v>0</v>
          </cell>
          <cell r="AI994">
            <v>2343</v>
          </cell>
          <cell r="AK994">
            <v>0</v>
          </cell>
          <cell r="AM994">
            <v>695</v>
          </cell>
          <cell r="AN994">
            <v>1</v>
          </cell>
          <cell r="AO994">
            <v>393216</v>
          </cell>
          <cell r="AQ994">
            <v>0</v>
          </cell>
          <cell r="AR994">
            <v>0</v>
          </cell>
          <cell r="AS994" t="str">
            <v>Ы</v>
          </cell>
          <cell r="AT994" t="str">
            <v>Ы</v>
          </cell>
          <cell r="AU994">
            <v>0</v>
          </cell>
          <cell r="AV994">
            <v>0</v>
          </cell>
          <cell r="AW994">
            <v>23</v>
          </cell>
          <cell r="AX994">
            <v>1</v>
          </cell>
          <cell r="AY994">
            <v>0</v>
          </cell>
          <cell r="AZ994">
            <v>0</v>
          </cell>
          <cell r="BA994">
            <v>0</v>
          </cell>
          <cell r="BB994">
            <v>0</v>
          </cell>
          <cell r="BC994">
            <v>38888</v>
          </cell>
        </row>
        <row r="995">
          <cell r="A995">
            <v>2006</v>
          </cell>
          <cell r="B995">
            <v>5</v>
          </cell>
          <cell r="C995">
            <v>544</v>
          </cell>
          <cell r="D995">
            <v>16</v>
          </cell>
          <cell r="E995">
            <v>792900</v>
          </cell>
          <cell r="F995">
            <v>0</v>
          </cell>
          <cell r="G995" t="str">
            <v>Затраты по ШПЗ (непроизв)</v>
          </cell>
          <cell r="H995">
            <v>2900</v>
          </cell>
          <cell r="I995">
            <v>7920</v>
          </cell>
          <cell r="J995">
            <v>545.4</v>
          </cell>
          <cell r="K995">
            <v>1</v>
          </cell>
          <cell r="L995">
            <v>0</v>
          </cell>
          <cell r="M995">
            <v>0</v>
          </cell>
          <cell r="N995">
            <v>0</v>
          </cell>
          <cell r="R995">
            <v>0</v>
          </cell>
          <cell r="S995">
            <v>0</v>
          </cell>
          <cell r="T995">
            <v>0</v>
          </cell>
          <cell r="U995">
            <v>31</v>
          </cell>
          <cell r="V995">
            <v>0</v>
          </cell>
          <cell r="W995">
            <v>0</v>
          </cell>
          <cell r="AA995">
            <v>0</v>
          </cell>
          <cell r="AB995">
            <v>0</v>
          </cell>
          <cell r="AC995">
            <v>0</v>
          </cell>
          <cell r="AD995">
            <v>31</v>
          </cell>
          <cell r="AE995">
            <v>312000</v>
          </cell>
          <cell r="AF995">
            <v>0</v>
          </cell>
          <cell r="AI995">
            <v>2343</v>
          </cell>
          <cell r="AK995">
            <v>0</v>
          </cell>
          <cell r="AM995">
            <v>696</v>
          </cell>
          <cell r="AN995">
            <v>1</v>
          </cell>
          <cell r="AO995">
            <v>393216</v>
          </cell>
          <cell r="AQ995">
            <v>0</v>
          </cell>
          <cell r="AR995">
            <v>0</v>
          </cell>
          <cell r="AS995" t="str">
            <v>Ы</v>
          </cell>
          <cell r="AT995" t="str">
            <v>Ы</v>
          </cell>
          <cell r="AU995">
            <v>0</v>
          </cell>
          <cell r="AV995">
            <v>0</v>
          </cell>
          <cell r="AW995">
            <v>23</v>
          </cell>
          <cell r="AX995">
            <v>1</v>
          </cell>
          <cell r="AY995">
            <v>0</v>
          </cell>
          <cell r="AZ995">
            <v>0</v>
          </cell>
          <cell r="BA995">
            <v>0</v>
          </cell>
          <cell r="BB995">
            <v>0</v>
          </cell>
          <cell r="BC995">
            <v>38888</v>
          </cell>
        </row>
        <row r="996">
          <cell r="A996">
            <v>2006</v>
          </cell>
          <cell r="B996">
            <v>5</v>
          </cell>
          <cell r="C996">
            <v>545</v>
          </cell>
          <cell r="D996">
            <v>16</v>
          </cell>
          <cell r="E996">
            <v>792900</v>
          </cell>
          <cell r="F996">
            <v>0</v>
          </cell>
          <cell r="G996" t="str">
            <v>Затраты по ШПЗ (непроизв)</v>
          </cell>
          <cell r="H996">
            <v>2900</v>
          </cell>
          <cell r="I996">
            <v>7920</v>
          </cell>
          <cell r="J996">
            <v>1272.5999999999999</v>
          </cell>
          <cell r="K996">
            <v>1</v>
          </cell>
          <cell r="L996">
            <v>0</v>
          </cell>
          <cell r="M996">
            <v>0</v>
          </cell>
          <cell r="N996">
            <v>0</v>
          </cell>
          <cell r="R996">
            <v>0</v>
          </cell>
          <cell r="S996">
            <v>0</v>
          </cell>
          <cell r="T996">
            <v>0</v>
          </cell>
          <cell r="U996">
            <v>31</v>
          </cell>
          <cell r="V996">
            <v>0</v>
          </cell>
          <cell r="W996">
            <v>0</v>
          </cell>
          <cell r="AA996">
            <v>0</v>
          </cell>
          <cell r="AB996">
            <v>0</v>
          </cell>
          <cell r="AC996">
            <v>0</v>
          </cell>
          <cell r="AD996">
            <v>31</v>
          </cell>
          <cell r="AE996">
            <v>312200</v>
          </cell>
          <cell r="AF996">
            <v>0</v>
          </cell>
          <cell r="AI996">
            <v>2343</v>
          </cell>
          <cell r="AK996">
            <v>0</v>
          </cell>
          <cell r="AM996">
            <v>697</v>
          </cell>
          <cell r="AN996">
            <v>1</v>
          </cell>
          <cell r="AO996">
            <v>393216</v>
          </cell>
          <cell r="AQ996">
            <v>0</v>
          </cell>
          <cell r="AR996">
            <v>0</v>
          </cell>
          <cell r="AS996" t="str">
            <v>Ы</v>
          </cell>
          <cell r="AT996" t="str">
            <v>Ы</v>
          </cell>
          <cell r="AU996">
            <v>0</v>
          </cell>
          <cell r="AV996">
            <v>0</v>
          </cell>
          <cell r="AW996">
            <v>23</v>
          </cell>
          <cell r="AX996">
            <v>1</v>
          </cell>
          <cell r="AY996">
            <v>0</v>
          </cell>
          <cell r="AZ996">
            <v>0</v>
          </cell>
          <cell r="BA996">
            <v>0</v>
          </cell>
          <cell r="BB996">
            <v>0</v>
          </cell>
          <cell r="BC996">
            <v>38888</v>
          </cell>
        </row>
        <row r="997">
          <cell r="A997">
            <v>2006</v>
          </cell>
          <cell r="B997">
            <v>5</v>
          </cell>
          <cell r="C997">
            <v>546</v>
          </cell>
          <cell r="D997">
            <v>16</v>
          </cell>
          <cell r="E997">
            <v>792900</v>
          </cell>
          <cell r="F997">
            <v>0</v>
          </cell>
          <cell r="G997" t="str">
            <v>Затраты по ШПЗ (непроизв)</v>
          </cell>
          <cell r="H997">
            <v>2900</v>
          </cell>
          <cell r="I997">
            <v>7920</v>
          </cell>
          <cell r="J997">
            <v>99.99</v>
          </cell>
          <cell r="K997">
            <v>1</v>
          </cell>
          <cell r="L997">
            <v>0</v>
          </cell>
          <cell r="M997">
            <v>0</v>
          </cell>
          <cell r="N997">
            <v>0</v>
          </cell>
          <cell r="R997">
            <v>0</v>
          </cell>
          <cell r="S997">
            <v>0</v>
          </cell>
          <cell r="T997">
            <v>0</v>
          </cell>
          <cell r="U997">
            <v>31</v>
          </cell>
          <cell r="V997">
            <v>0</v>
          </cell>
          <cell r="W997">
            <v>0</v>
          </cell>
          <cell r="AA997">
            <v>0</v>
          </cell>
          <cell r="AB997">
            <v>0</v>
          </cell>
          <cell r="AC997">
            <v>0</v>
          </cell>
          <cell r="AD997">
            <v>31</v>
          </cell>
          <cell r="AE997">
            <v>313000</v>
          </cell>
          <cell r="AF997">
            <v>0</v>
          </cell>
          <cell r="AI997">
            <v>2343</v>
          </cell>
          <cell r="AK997">
            <v>0</v>
          </cell>
          <cell r="AM997">
            <v>698</v>
          </cell>
          <cell r="AN997">
            <v>1</v>
          </cell>
          <cell r="AO997">
            <v>393216</v>
          </cell>
          <cell r="AQ997">
            <v>0</v>
          </cell>
          <cell r="AR997">
            <v>0</v>
          </cell>
          <cell r="AS997" t="str">
            <v>Ы</v>
          </cell>
          <cell r="AT997" t="str">
            <v>Ы</v>
          </cell>
          <cell r="AU997">
            <v>0</v>
          </cell>
          <cell r="AV997">
            <v>0</v>
          </cell>
          <cell r="AW997">
            <v>23</v>
          </cell>
          <cell r="AX997">
            <v>1</v>
          </cell>
          <cell r="AY997">
            <v>0</v>
          </cell>
          <cell r="AZ997">
            <v>0</v>
          </cell>
          <cell r="BA997">
            <v>0</v>
          </cell>
          <cell r="BB997">
            <v>0</v>
          </cell>
          <cell r="BC997">
            <v>38888</v>
          </cell>
        </row>
        <row r="998">
          <cell r="A998">
            <v>2006</v>
          </cell>
          <cell r="B998">
            <v>5</v>
          </cell>
          <cell r="C998">
            <v>547</v>
          </cell>
          <cell r="D998">
            <v>16</v>
          </cell>
          <cell r="E998">
            <v>792900</v>
          </cell>
          <cell r="F998">
            <v>0</v>
          </cell>
          <cell r="G998" t="str">
            <v>Затраты по ШПЗ (непроизв)</v>
          </cell>
          <cell r="H998">
            <v>2900</v>
          </cell>
          <cell r="I998">
            <v>7920</v>
          </cell>
          <cell r="J998">
            <v>181.8</v>
          </cell>
          <cell r="K998">
            <v>1</v>
          </cell>
          <cell r="L998">
            <v>0</v>
          </cell>
          <cell r="M998">
            <v>0</v>
          </cell>
          <cell r="N998">
            <v>0</v>
          </cell>
          <cell r="R998">
            <v>0</v>
          </cell>
          <cell r="S998">
            <v>0</v>
          </cell>
          <cell r="T998">
            <v>0</v>
          </cell>
          <cell r="U998">
            <v>31</v>
          </cell>
          <cell r="V998">
            <v>0</v>
          </cell>
          <cell r="W998">
            <v>0</v>
          </cell>
          <cell r="AA998">
            <v>0</v>
          </cell>
          <cell r="AB998">
            <v>0</v>
          </cell>
          <cell r="AC998">
            <v>0</v>
          </cell>
          <cell r="AD998">
            <v>31</v>
          </cell>
          <cell r="AE998">
            <v>314000</v>
          </cell>
          <cell r="AF998">
            <v>0</v>
          </cell>
          <cell r="AI998">
            <v>2343</v>
          </cell>
          <cell r="AK998">
            <v>0</v>
          </cell>
          <cell r="AM998">
            <v>699</v>
          </cell>
          <cell r="AN998">
            <v>1</v>
          </cell>
          <cell r="AO998">
            <v>393216</v>
          </cell>
          <cell r="AQ998">
            <v>0</v>
          </cell>
          <cell r="AR998">
            <v>0</v>
          </cell>
          <cell r="AS998" t="str">
            <v>Ы</v>
          </cell>
          <cell r="AT998" t="str">
            <v>Ы</v>
          </cell>
          <cell r="AU998">
            <v>0</v>
          </cell>
          <cell r="AV998">
            <v>0</v>
          </cell>
          <cell r="AW998">
            <v>23</v>
          </cell>
          <cell r="AX998">
            <v>1</v>
          </cell>
          <cell r="AY998">
            <v>0</v>
          </cell>
          <cell r="AZ998">
            <v>0</v>
          </cell>
          <cell r="BA998">
            <v>0</v>
          </cell>
          <cell r="BB998">
            <v>0</v>
          </cell>
          <cell r="BC998">
            <v>38888</v>
          </cell>
        </row>
        <row r="999">
          <cell r="A999">
            <v>2006</v>
          </cell>
          <cell r="B999">
            <v>5</v>
          </cell>
          <cell r="C999">
            <v>548</v>
          </cell>
          <cell r="D999">
            <v>16</v>
          </cell>
          <cell r="E999">
            <v>792900</v>
          </cell>
          <cell r="F999">
            <v>0</v>
          </cell>
          <cell r="G999" t="str">
            <v>Затраты по ШПЗ (непроизв)</v>
          </cell>
          <cell r="H999">
            <v>2900</v>
          </cell>
          <cell r="I999">
            <v>7920</v>
          </cell>
          <cell r="J999">
            <v>36.36</v>
          </cell>
          <cell r="K999">
            <v>1</v>
          </cell>
          <cell r="L999">
            <v>0</v>
          </cell>
          <cell r="M999">
            <v>0</v>
          </cell>
          <cell r="N999">
            <v>0</v>
          </cell>
          <cell r="R999">
            <v>0</v>
          </cell>
          <cell r="S999">
            <v>0</v>
          </cell>
          <cell r="T999">
            <v>0</v>
          </cell>
          <cell r="U999">
            <v>31</v>
          </cell>
          <cell r="V999">
            <v>0</v>
          </cell>
          <cell r="W999">
            <v>0</v>
          </cell>
          <cell r="AA999">
            <v>0</v>
          </cell>
          <cell r="AB999">
            <v>0</v>
          </cell>
          <cell r="AC999">
            <v>0</v>
          </cell>
          <cell r="AD999">
            <v>31</v>
          </cell>
          <cell r="AE999">
            <v>315000</v>
          </cell>
          <cell r="AF999">
            <v>0</v>
          </cell>
          <cell r="AI999">
            <v>2343</v>
          </cell>
          <cell r="AK999">
            <v>0</v>
          </cell>
          <cell r="AM999">
            <v>700</v>
          </cell>
          <cell r="AN999">
            <v>1</v>
          </cell>
          <cell r="AO999">
            <v>393216</v>
          </cell>
          <cell r="AQ999">
            <v>0</v>
          </cell>
          <cell r="AR999">
            <v>0</v>
          </cell>
          <cell r="AS999" t="str">
            <v>Ы</v>
          </cell>
          <cell r="AT999" t="str">
            <v>Ы</v>
          </cell>
          <cell r="AU999">
            <v>0</v>
          </cell>
          <cell r="AV999">
            <v>0</v>
          </cell>
          <cell r="AW999">
            <v>23</v>
          </cell>
          <cell r="AX999">
            <v>1</v>
          </cell>
          <cell r="AY999">
            <v>0</v>
          </cell>
          <cell r="AZ999">
            <v>0</v>
          </cell>
          <cell r="BA999">
            <v>0</v>
          </cell>
          <cell r="BB999">
            <v>0</v>
          </cell>
          <cell r="BC999">
            <v>38888</v>
          </cell>
        </row>
        <row r="1000">
          <cell r="A1000">
            <v>2006</v>
          </cell>
          <cell r="B1000">
            <v>5</v>
          </cell>
          <cell r="C1000">
            <v>549</v>
          </cell>
          <cell r="D1000">
            <v>16</v>
          </cell>
          <cell r="E1000">
            <v>792900</v>
          </cell>
          <cell r="F1000">
            <v>0</v>
          </cell>
          <cell r="G1000" t="str">
            <v>Затраты по ШПЗ (непроизв)</v>
          </cell>
          <cell r="H1000">
            <v>2900</v>
          </cell>
          <cell r="I1000">
            <v>7920</v>
          </cell>
          <cell r="J1000">
            <v>500</v>
          </cell>
          <cell r="K1000">
            <v>1</v>
          </cell>
          <cell r="L1000">
            <v>0</v>
          </cell>
          <cell r="M1000">
            <v>0</v>
          </cell>
          <cell r="N1000">
            <v>0</v>
          </cell>
          <cell r="R1000">
            <v>0</v>
          </cell>
          <cell r="S1000">
            <v>0</v>
          </cell>
          <cell r="T1000">
            <v>0</v>
          </cell>
          <cell r="U1000">
            <v>31</v>
          </cell>
          <cell r="V1000">
            <v>0</v>
          </cell>
          <cell r="W1000">
            <v>0</v>
          </cell>
          <cell r="AA1000">
            <v>0</v>
          </cell>
          <cell r="AB1000">
            <v>0</v>
          </cell>
          <cell r="AC1000">
            <v>0</v>
          </cell>
          <cell r="AD1000">
            <v>31</v>
          </cell>
          <cell r="AE1000">
            <v>530000</v>
          </cell>
          <cell r="AF1000">
            <v>0</v>
          </cell>
          <cell r="AI1000">
            <v>2343</v>
          </cell>
          <cell r="AK1000">
            <v>0</v>
          </cell>
          <cell r="AM1000">
            <v>701</v>
          </cell>
          <cell r="AN1000">
            <v>1</v>
          </cell>
          <cell r="AO1000">
            <v>393216</v>
          </cell>
          <cell r="AQ1000">
            <v>0</v>
          </cell>
          <cell r="AR1000">
            <v>0</v>
          </cell>
          <cell r="AS1000" t="str">
            <v>Ы</v>
          </cell>
          <cell r="AT1000" t="str">
            <v>Ы</v>
          </cell>
          <cell r="AU1000">
            <v>0</v>
          </cell>
          <cell r="AV1000">
            <v>0</v>
          </cell>
          <cell r="AW1000">
            <v>23</v>
          </cell>
          <cell r="AX1000">
            <v>1</v>
          </cell>
          <cell r="AY1000">
            <v>0</v>
          </cell>
          <cell r="AZ1000">
            <v>0</v>
          </cell>
          <cell r="BA1000">
            <v>0</v>
          </cell>
          <cell r="BB1000">
            <v>0</v>
          </cell>
          <cell r="BC1000">
            <v>38888</v>
          </cell>
        </row>
        <row r="1001">
          <cell r="A1001">
            <v>2006</v>
          </cell>
          <cell r="B1001">
            <v>6</v>
          </cell>
          <cell r="C1001">
            <v>433</v>
          </cell>
          <cell r="D1001">
            <v>17</v>
          </cell>
          <cell r="E1001">
            <v>792900</v>
          </cell>
          <cell r="F1001">
            <v>0</v>
          </cell>
          <cell r="G1001" t="str">
            <v>Затраты по ШПЗ (непроизв)</v>
          </cell>
          <cell r="H1001">
            <v>2900</v>
          </cell>
          <cell r="I1001">
            <v>7920</v>
          </cell>
          <cell r="J1001">
            <v>5050</v>
          </cell>
          <cell r="K1001">
            <v>1</v>
          </cell>
          <cell r="L1001">
            <v>0</v>
          </cell>
          <cell r="M1001">
            <v>0</v>
          </cell>
          <cell r="N1001">
            <v>0</v>
          </cell>
          <cell r="R1001">
            <v>0</v>
          </cell>
          <cell r="S1001">
            <v>0</v>
          </cell>
          <cell r="T1001">
            <v>0</v>
          </cell>
          <cell r="U1001">
            <v>31</v>
          </cell>
          <cell r="V1001">
            <v>0</v>
          </cell>
          <cell r="W1001">
            <v>0</v>
          </cell>
          <cell r="AA1001">
            <v>0</v>
          </cell>
          <cell r="AB1001">
            <v>0</v>
          </cell>
          <cell r="AC1001">
            <v>0</v>
          </cell>
          <cell r="AD1001">
            <v>31</v>
          </cell>
          <cell r="AE1001">
            <v>220000</v>
          </cell>
          <cell r="AF1001">
            <v>0</v>
          </cell>
          <cell r="AI1001">
            <v>2373</v>
          </cell>
          <cell r="AK1001">
            <v>0</v>
          </cell>
          <cell r="AM1001">
            <v>577</v>
          </cell>
          <cell r="AN1001">
            <v>1</v>
          </cell>
          <cell r="AO1001">
            <v>393216</v>
          </cell>
          <cell r="AQ1001">
            <v>0</v>
          </cell>
          <cell r="AR1001">
            <v>0</v>
          </cell>
          <cell r="AS1001" t="str">
            <v>Ы</v>
          </cell>
          <cell r="AT1001" t="str">
            <v>Ы</v>
          </cell>
          <cell r="AU1001">
            <v>0</v>
          </cell>
          <cell r="AV1001">
            <v>0</v>
          </cell>
          <cell r="AW1001">
            <v>23</v>
          </cell>
          <cell r="AX1001">
            <v>1</v>
          </cell>
          <cell r="AY1001">
            <v>0</v>
          </cell>
          <cell r="AZ1001">
            <v>0</v>
          </cell>
          <cell r="BA1001">
            <v>0</v>
          </cell>
          <cell r="BB1001">
            <v>0</v>
          </cell>
          <cell r="BC1001">
            <v>38916</v>
          </cell>
        </row>
        <row r="1002">
          <cell r="A1002">
            <v>2006</v>
          </cell>
          <cell r="B1002">
            <v>6</v>
          </cell>
          <cell r="C1002">
            <v>434</v>
          </cell>
          <cell r="D1002">
            <v>17</v>
          </cell>
          <cell r="E1002">
            <v>792900</v>
          </cell>
          <cell r="F1002">
            <v>0</v>
          </cell>
          <cell r="G1002" t="str">
            <v>Затраты по ШПЗ (непроизв)</v>
          </cell>
          <cell r="H1002">
            <v>2900</v>
          </cell>
          <cell r="I1002">
            <v>7920</v>
          </cell>
          <cell r="J1002">
            <v>3535</v>
          </cell>
          <cell r="K1002">
            <v>1</v>
          </cell>
          <cell r="L1002">
            <v>0</v>
          </cell>
          <cell r="M1002">
            <v>0</v>
          </cell>
          <cell r="N1002">
            <v>0</v>
          </cell>
          <cell r="R1002">
            <v>0</v>
          </cell>
          <cell r="S1002">
            <v>0</v>
          </cell>
          <cell r="T1002">
            <v>0</v>
          </cell>
          <cell r="U1002">
            <v>31</v>
          </cell>
          <cell r="V1002">
            <v>0</v>
          </cell>
          <cell r="W1002">
            <v>0</v>
          </cell>
          <cell r="AA1002">
            <v>0</v>
          </cell>
          <cell r="AB1002">
            <v>0</v>
          </cell>
          <cell r="AC1002">
            <v>0</v>
          </cell>
          <cell r="AD1002">
            <v>31</v>
          </cell>
          <cell r="AE1002">
            <v>230000</v>
          </cell>
          <cell r="AF1002">
            <v>0</v>
          </cell>
          <cell r="AI1002">
            <v>2373</v>
          </cell>
          <cell r="AK1002">
            <v>0</v>
          </cell>
          <cell r="AM1002">
            <v>578</v>
          </cell>
          <cell r="AN1002">
            <v>1</v>
          </cell>
          <cell r="AO1002">
            <v>393216</v>
          </cell>
          <cell r="AQ1002">
            <v>0</v>
          </cell>
          <cell r="AR1002">
            <v>0</v>
          </cell>
          <cell r="AS1002" t="str">
            <v>Ы</v>
          </cell>
          <cell r="AT1002" t="str">
            <v>Ы</v>
          </cell>
          <cell r="AU1002">
            <v>0</v>
          </cell>
          <cell r="AV1002">
            <v>0</v>
          </cell>
          <cell r="AW1002">
            <v>23</v>
          </cell>
          <cell r="AX1002">
            <v>1</v>
          </cell>
          <cell r="AY1002">
            <v>0</v>
          </cell>
          <cell r="AZ1002">
            <v>0</v>
          </cell>
          <cell r="BA1002">
            <v>0</v>
          </cell>
          <cell r="BB1002">
            <v>0</v>
          </cell>
          <cell r="BC1002">
            <v>38916</v>
          </cell>
        </row>
        <row r="1003">
          <cell r="A1003">
            <v>2006</v>
          </cell>
          <cell r="B1003">
            <v>6</v>
          </cell>
          <cell r="C1003">
            <v>435</v>
          </cell>
          <cell r="D1003">
            <v>17</v>
          </cell>
          <cell r="E1003">
            <v>792900</v>
          </cell>
          <cell r="F1003">
            <v>0</v>
          </cell>
          <cell r="G1003" t="str">
            <v>Затраты по ШПЗ (непроизв)</v>
          </cell>
          <cell r="H1003">
            <v>2900</v>
          </cell>
          <cell r="I1003">
            <v>7920</v>
          </cell>
          <cell r="J1003">
            <v>757.5</v>
          </cell>
          <cell r="K1003">
            <v>1</v>
          </cell>
          <cell r="L1003">
            <v>0</v>
          </cell>
          <cell r="M1003">
            <v>0</v>
          </cell>
          <cell r="N1003">
            <v>0</v>
          </cell>
          <cell r="R1003">
            <v>0</v>
          </cell>
          <cell r="S1003">
            <v>0</v>
          </cell>
          <cell r="T1003">
            <v>0</v>
          </cell>
          <cell r="U1003">
            <v>31</v>
          </cell>
          <cell r="V1003">
            <v>0</v>
          </cell>
          <cell r="W1003">
            <v>0</v>
          </cell>
          <cell r="AA1003">
            <v>0</v>
          </cell>
          <cell r="AB1003">
            <v>0</v>
          </cell>
          <cell r="AC1003">
            <v>0</v>
          </cell>
          <cell r="AD1003">
            <v>31</v>
          </cell>
          <cell r="AE1003">
            <v>270000</v>
          </cell>
          <cell r="AF1003">
            <v>0</v>
          </cell>
          <cell r="AI1003">
            <v>2373</v>
          </cell>
          <cell r="AK1003">
            <v>0</v>
          </cell>
          <cell r="AM1003">
            <v>579</v>
          </cell>
          <cell r="AN1003">
            <v>1</v>
          </cell>
          <cell r="AO1003">
            <v>393216</v>
          </cell>
          <cell r="AQ1003">
            <v>0</v>
          </cell>
          <cell r="AR1003">
            <v>0</v>
          </cell>
          <cell r="AS1003" t="str">
            <v>Ы</v>
          </cell>
          <cell r="AT1003" t="str">
            <v>Ы</v>
          </cell>
          <cell r="AU1003">
            <v>0</v>
          </cell>
          <cell r="AV1003">
            <v>0</v>
          </cell>
          <cell r="AW1003">
            <v>23</v>
          </cell>
          <cell r="AX1003">
            <v>1</v>
          </cell>
          <cell r="AY1003">
            <v>0</v>
          </cell>
          <cell r="AZ1003">
            <v>0</v>
          </cell>
          <cell r="BA1003">
            <v>0</v>
          </cell>
          <cell r="BB1003">
            <v>0</v>
          </cell>
          <cell r="BC1003">
            <v>38916</v>
          </cell>
        </row>
        <row r="1004">
          <cell r="A1004">
            <v>2006</v>
          </cell>
          <cell r="B1004">
            <v>6</v>
          </cell>
          <cell r="C1004">
            <v>436</v>
          </cell>
          <cell r="D1004">
            <v>17</v>
          </cell>
          <cell r="E1004">
            <v>792900</v>
          </cell>
          <cell r="F1004">
            <v>0</v>
          </cell>
          <cell r="G1004" t="str">
            <v>Затраты по ШПЗ (непроизв)</v>
          </cell>
          <cell r="H1004">
            <v>2900</v>
          </cell>
          <cell r="I1004">
            <v>7920</v>
          </cell>
          <cell r="J1004">
            <v>2020</v>
          </cell>
          <cell r="K1004">
            <v>1</v>
          </cell>
          <cell r="L1004">
            <v>0</v>
          </cell>
          <cell r="M1004">
            <v>0</v>
          </cell>
          <cell r="N1004">
            <v>0</v>
          </cell>
          <cell r="R1004">
            <v>0</v>
          </cell>
          <cell r="S1004">
            <v>0</v>
          </cell>
          <cell r="T1004">
            <v>0</v>
          </cell>
          <cell r="U1004">
            <v>31</v>
          </cell>
          <cell r="V1004">
            <v>0</v>
          </cell>
          <cell r="W1004">
            <v>0</v>
          </cell>
          <cell r="AA1004">
            <v>0</v>
          </cell>
          <cell r="AB1004">
            <v>0</v>
          </cell>
          <cell r="AC1004">
            <v>0</v>
          </cell>
          <cell r="AD1004">
            <v>31</v>
          </cell>
          <cell r="AE1004">
            <v>280400</v>
          </cell>
          <cell r="AF1004">
            <v>0</v>
          </cell>
          <cell r="AI1004">
            <v>2373</v>
          </cell>
          <cell r="AK1004">
            <v>0</v>
          </cell>
          <cell r="AM1004">
            <v>580</v>
          </cell>
          <cell r="AN1004">
            <v>1</v>
          </cell>
          <cell r="AO1004">
            <v>393216</v>
          </cell>
          <cell r="AQ1004">
            <v>0</v>
          </cell>
          <cell r="AR1004">
            <v>0</v>
          </cell>
          <cell r="AS1004" t="str">
            <v>Ы</v>
          </cell>
          <cell r="AT1004" t="str">
            <v>Ы</v>
          </cell>
          <cell r="AU1004">
            <v>0</v>
          </cell>
          <cell r="AV1004">
            <v>0</v>
          </cell>
          <cell r="AW1004">
            <v>23</v>
          </cell>
          <cell r="AX1004">
            <v>1</v>
          </cell>
          <cell r="AY1004">
            <v>0</v>
          </cell>
          <cell r="AZ1004">
            <v>0</v>
          </cell>
          <cell r="BA1004">
            <v>0</v>
          </cell>
          <cell r="BB1004">
            <v>0</v>
          </cell>
          <cell r="BC1004">
            <v>38916</v>
          </cell>
        </row>
        <row r="1005">
          <cell r="A1005">
            <v>2006</v>
          </cell>
          <cell r="B1005">
            <v>6</v>
          </cell>
          <cell r="C1005">
            <v>437</v>
          </cell>
          <cell r="D1005">
            <v>17</v>
          </cell>
          <cell r="E1005">
            <v>792900</v>
          </cell>
          <cell r="F1005">
            <v>0</v>
          </cell>
          <cell r="G1005" t="str">
            <v>Затраты по ШПЗ (непроизв)</v>
          </cell>
          <cell r="H1005">
            <v>2900</v>
          </cell>
          <cell r="I1005">
            <v>7920</v>
          </cell>
          <cell r="J1005">
            <v>329.51</v>
          </cell>
          <cell r="K1005">
            <v>1</v>
          </cell>
          <cell r="L1005">
            <v>0</v>
          </cell>
          <cell r="M1005">
            <v>0</v>
          </cell>
          <cell r="N1005">
            <v>0</v>
          </cell>
          <cell r="R1005">
            <v>0</v>
          </cell>
          <cell r="S1005">
            <v>0</v>
          </cell>
          <cell r="T1005">
            <v>0</v>
          </cell>
          <cell r="U1005">
            <v>31</v>
          </cell>
          <cell r="V1005">
            <v>0</v>
          </cell>
          <cell r="W1005">
            <v>0</v>
          </cell>
          <cell r="AA1005">
            <v>0</v>
          </cell>
          <cell r="AB1005">
            <v>0</v>
          </cell>
          <cell r="AC1005">
            <v>0</v>
          </cell>
          <cell r="AD1005">
            <v>31</v>
          </cell>
          <cell r="AE1005">
            <v>311000</v>
          </cell>
          <cell r="AF1005">
            <v>0</v>
          </cell>
          <cell r="AI1005">
            <v>2373</v>
          </cell>
          <cell r="AK1005">
            <v>0</v>
          </cell>
          <cell r="AM1005">
            <v>581</v>
          </cell>
          <cell r="AN1005">
            <v>1</v>
          </cell>
          <cell r="AO1005">
            <v>393216</v>
          </cell>
          <cell r="AQ1005">
            <v>0</v>
          </cell>
          <cell r="AR1005">
            <v>0</v>
          </cell>
          <cell r="AS1005" t="str">
            <v>Ы</v>
          </cell>
          <cell r="AT1005" t="str">
            <v>Ы</v>
          </cell>
          <cell r="AU1005">
            <v>0</v>
          </cell>
          <cell r="AV1005">
            <v>0</v>
          </cell>
          <cell r="AW1005">
            <v>23</v>
          </cell>
          <cell r="AX1005">
            <v>1</v>
          </cell>
          <cell r="AY1005">
            <v>0</v>
          </cell>
          <cell r="AZ1005">
            <v>0</v>
          </cell>
          <cell r="BA1005">
            <v>0</v>
          </cell>
          <cell r="BB1005">
            <v>0</v>
          </cell>
          <cell r="BC1005">
            <v>38916</v>
          </cell>
        </row>
        <row r="1006">
          <cell r="A1006">
            <v>2006</v>
          </cell>
          <cell r="B1006">
            <v>6</v>
          </cell>
          <cell r="C1006">
            <v>438</v>
          </cell>
          <cell r="D1006">
            <v>17</v>
          </cell>
          <cell r="E1006">
            <v>792900</v>
          </cell>
          <cell r="F1006">
            <v>0</v>
          </cell>
          <cell r="G1006" t="str">
            <v>Затраты по ШПЗ (непроизв)</v>
          </cell>
          <cell r="H1006">
            <v>2900</v>
          </cell>
          <cell r="I1006">
            <v>7920</v>
          </cell>
          <cell r="J1006">
            <v>681.75</v>
          </cell>
          <cell r="K1006">
            <v>1</v>
          </cell>
          <cell r="L1006">
            <v>0</v>
          </cell>
          <cell r="M1006">
            <v>0</v>
          </cell>
          <cell r="N1006">
            <v>0</v>
          </cell>
          <cell r="R1006">
            <v>0</v>
          </cell>
          <cell r="S1006">
            <v>0</v>
          </cell>
          <cell r="T1006">
            <v>0</v>
          </cell>
          <cell r="U1006">
            <v>31</v>
          </cell>
          <cell r="V1006">
            <v>0</v>
          </cell>
          <cell r="W1006">
            <v>0</v>
          </cell>
          <cell r="AA1006">
            <v>0</v>
          </cell>
          <cell r="AB1006">
            <v>0</v>
          </cell>
          <cell r="AC1006">
            <v>0</v>
          </cell>
          <cell r="AD1006">
            <v>31</v>
          </cell>
          <cell r="AE1006">
            <v>312000</v>
          </cell>
          <cell r="AF1006">
            <v>0</v>
          </cell>
          <cell r="AI1006">
            <v>2373</v>
          </cell>
          <cell r="AK1006">
            <v>0</v>
          </cell>
          <cell r="AM1006">
            <v>582</v>
          </cell>
          <cell r="AN1006">
            <v>1</v>
          </cell>
          <cell r="AO1006">
            <v>393216</v>
          </cell>
          <cell r="AQ1006">
            <v>0</v>
          </cell>
          <cell r="AR1006">
            <v>0</v>
          </cell>
          <cell r="AS1006" t="str">
            <v>Ы</v>
          </cell>
          <cell r="AT1006" t="str">
            <v>Ы</v>
          </cell>
          <cell r="AU1006">
            <v>0</v>
          </cell>
          <cell r="AV1006">
            <v>0</v>
          </cell>
          <cell r="AW1006">
            <v>23</v>
          </cell>
          <cell r="AX1006">
            <v>1</v>
          </cell>
          <cell r="AY1006">
            <v>0</v>
          </cell>
          <cell r="AZ1006">
            <v>0</v>
          </cell>
          <cell r="BA1006">
            <v>0</v>
          </cell>
          <cell r="BB1006">
            <v>0</v>
          </cell>
          <cell r="BC1006">
            <v>38916</v>
          </cell>
        </row>
        <row r="1007">
          <cell r="A1007">
            <v>2006</v>
          </cell>
          <cell r="B1007">
            <v>6</v>
          </cell>
          <cell r="C1007">
            <v>439</v>
          </cell>
          <cell r="D1007">
            <v>17</v>
          </cell>
          <cell r="E1007">
            <v>792900</v>
          </cell>
          <cell r="F1007">
            <v>0</v>
          </cell>
          <cell r="G1007" t="str">
            <v>Затраты по ШПЗ (непроизв)</v>
          </cell>
          <cell r="H1007">
            <v>2900</v>
          </cell>
          <cell r="I1007">
            <v>7920</v>
          </cell>
          <cell r="J1007">
            <v>1590.75</v>
          </cell>
          <cell r="K1007">
            <v>1</v>
          </cell>
          <cell r="L1007">
            <v>0</v>
          </cell>
          <cell r="M1007">
            <v>0</v>
          </cell>
          <cell r="N1007">
            <v>0</v>
          </cell>
          <cell r="R1007">
            <v>0</v>
          </cell>
          <cell r="S1007">
            <v>0</v>
          </cell>
          <cell r="T1007">
            <v>0</v>
          </cell>
          <cell r="U1007">
            <v>31</v>
          </cell>
          <cell r="V1007">
            <v>0</v>
          </cell>
          <cell r="W1007">
            <v>0</v>
          </cell>
          <cell r="AA1007">
            <v>0</v>
          </cell>
          <cell r="AB1007">
            <v>0</v>
          </cell>
          <cell r="AC1007">
            <v>0</v>
          </cell>
          <cell r="AD1007">
            <v>31</v>
          </cell>
          <cell r="AE1007">
            <v>312200</v>
          </cell>
          <cell r="AF1007">
            <v>0</v>
          </cell>
          <cell r="AI1007">
            <v>2373</v>
          </cell>
          <cell r="AK1007">
            <v>0</v>
          </cell>
          <cell r="AM1007">
            <v>583</v>
          </cell>
          <cell r="AN1007">
            <v>1</v>
          </cell>
          <cell r="AO1007">
            <v>393216</v>
          </cell>
          <cell r="AQ1007">
            <v>0</v>
          </cell>
          <cell r="AR1007">
            <v>0</v>
          </cell>
          <cell r="AS1007" t="str">
            <v>Ы</v>
          </cell>
          <cell r="AT1007" t="str">
            <v>Ы</v>
          </cell>
          <cell r="AU1007">
            <v>0</v>
          </cell>
          <cell r="AV1007">
            <v>0</v>
          </cell>
          <cell r="AW1007">
            <v>23</v>
          </cell>
          <cell r="AX1007">
            <v>1</v>
          </cell>
          <cell r="AY1007">
            <v>0</v>
          </cell>
          <cell r="AZ1007">
            <v>0</v>
          </cell>
          <cell r="BA1007">
            <v>0</v>
          </cell>
          <cell r="BB1007">
            <v>0</v>
          </cell>
          <cell r="BC1007">
            <v>38916</v>
          </cell>
        </row>
        <row r="1008">
          <cell r="A1008">
            <v>2006</v>
          </cell>
          <cell r="B1008">
            <v>6</v>
          </cell>
          <cell r="C1008">
            <v>440</v>
          </cell>
          <cell r="D1008">
            <v>17</v>
          </cell>
          <cell r="E1008">
            <v>792900</v>
          </cell>
          <cell r="F1008">
            <v>0</v>
          </cell>
          <cell r="G1008" t="str">
            <v>Затраты по ШПЗ (непроизв)</v>
          </cell>
          <cell r="H1008">
            <v>2900</v>
          </cell>
          <cell r="I1008">
            <v>7920</v>
          </cell>
          <cell r="J1008">
            <v>124.99</v>
          </cell>
          <cell r="K1008">
            <v>1</v>
          </cell>
          <cell r="L1008">
            <v>0</v>
          </cell>
          <cell r="M1008">
            <v>0</v>
          </cell>
          <cell r="N1008">
            <v>0</v>
          </cell>
          <cell r="R1008">
            <v>0</v>
          </cell>
          <cell r="S1008">
            <v>0</v>
          </cell>
          <cell r="T1008">
            <v>0</v>
          </cell>
          <cell r="U1008">
            <v>31</v>
          </cell>
          <cell r="V1008">
            <v>0</v>
          </cell>
          <cell r="W1008">
            <v>0</v>
          </cell>
          <cell r="AA1008">
            <v>0</v>
          </cell>
          <cell r="AB1008">
            <v>0</v>
          </cell>
          <cell r="AC1008">
            <v>0</v>
          </cell>
          <cell r="AD1008">
            <v>31</v>
          </cell>
          <cell r="AE1008">
            <v>313000</v>
          </cell>
          <cell r="AF1008">
            <v>0</v>
          </cell>
          <cell r="AI1008">
            <v>2373</v>
          </cell>
          <cell r="AK1008">
            <v>0</v>
          </cell>
          <cell r="AM1008">
            <v>584</v>
          </cell>
          <cell r="AN1008">
            <v>1</v>
          </cell>
          <cell r="AO1008">
            <v>393216</v>
          </cell>
          <cell r="AQ1008">
            <v>0</v>
          </cell>
          <cell r="AR1008">
            <v>0</v>
          </cell>
          <cell r="AS1008" t="str">
            <v>Ы</v>
          </cell>
          <cell r="AT1008" t="str">
            <v>Ы</v>
          </cell>
          <cell r="AU1008">
            <v>0</v>
          </cell>
          <cell r="AV1008">
            <v>0</v>
          </cell>
          <cell r="AW1008">
            <v>23</v>
          </cell>
          <cell r="AX1008">
            <v>1</v>
          </cell>
          <cell r="AY1008">
            <v>0</v>
          </cell>
          <cell r="AZ1008">
            <v>0</v>
          </cell>
          <cell r="BA1008">
            <v>0</v>
          </cell>
          <cell r="BB1008">
            <v>0</v>
          </cell>
          <cell r="BC1008">
            <v>38916</v>
          </cell>
        </row>
        <row r="1009">
          <cell r="A1009">
            <v>2006</v>
          </cell>
          <cell r="B1009">
            <v>6</v>
          </cell>
          <cell r="C1009">
            <v>441</v>
          </cell>
          <cell r="D1009">
            <v>17</v>
          </cell>
          <cell r="E1009">
            <v>792900</v>
          </cell>
          <cell r="F1009">
            <v>0</v>
          </cell>
          <cell r="G1009" t="str">
            <v>Затраты по ШПЗ (непроизв)</v>
          </cell>
          <cell r="H1009">
            <v>2900</v>
          </cell>
          <cell r="I1009">
            <v>7920</v>
          </cell>
          <cell r="J1009">
            <v>227.25</v>
          </cell>
          <cell r="K1009">
            <v>1</v>
          </cell>
          <cell r="L1009">
            <v>0</v>
          </cell>
          <cell r="M1009">
            <v>0</v>
          </cell>
          <cell r="N1009">
            <v>0</v>
          </cell>
          <cell r="R1009">
            <v>0</v>
          </cell>
          <cell r="S1009">
            <v>0</v>
          </cell>
          <cell r="T1009">
            <v>0</v>
          </cell>
          <cell r="U1009">
            <v>31</v>
          </cell>
          <cell r="V1009">
            <v>0</v>
          </cell>
          <cell r="W1009">
            <v>0</v>
          </cell>
          <cell r="AA1009">
            <v>0</v>
          </cell>
          <cell r="AB1009">
            <v>0</v>
          </cell>
          <cell r="AC1009">
            <v>0</v>
          </cell>
          <cell r="AD1009">
            <v>31</v>
          </cell>
          <cell r="AE1009">
            <v>314000</v>
          </cell>
          <cell r="AF1009">
            <v>0</v>
          </cell>
          <cell r="AI1009">
            <v>2373</v>
          </cell>
          <cell r="AK1009">
            <v>0</v>
          </cell>
          <cell r="AM1009">
            <v>585</v>
          </cell>
          <cell r="AN1009">
            <v>1</v>
          </cell>
          <cell r="AO1009">
            <v>393216</v>
          </cell>
          <cell r="AQ1009">
            <v>0</v>
          </cell>
          <cell r="AR1009">
            <v>0</v>
          </cell>
          <cell r="AS1009" t="str">
            <v>Ы</v>
          </cell>
          <cell r="AT1009" t="str">
            <v>Ы</v>
          </cell>
          <cell r="AU1009">
            <v>0</v>
          </cell>
          <cell r="AV1009">
            <v>0</v>
          </cell>
          <cell r="AW1009">
            <v>23</v>
          </cell>
          <cell r="AX1009">
            <v>1</v>
          </cell>
          <cell r="AY1009">
            <v>0</v>
          </cell>
          <cell r="AZ1009">
            <v>0</v>
          </cell>
          <cell r="BA1009">
            <v>0</v>
          </cell>
          <cell r="BB1009">
            <v>0</v>
          </cell>
          <cell r="BC1009">
            <v>38916</v>
          </cell>
        </row>
        <row r="1010">
          <cell r="A1010">
            <v>2006</v>
          </cell>
          <cell r="B1010">
            <v>6</v>
          </cell>
          <cell r="C1010">
            <v>442</v>
          </cell>
          <cell r="D1010">
            <v>17</v>
          </cell>
          <cell r="E1010">
            <v>792900</v>
          </cell>
          <cell r="F1010">
            <v>0</v>
          </cell>
          <cell r="G1010" t="str">
            <v>Затраты по ШПЗ (непроизв)</v>
          </cell>
          <cell r="H1010">
            <v>2900</v>
          </cell>
          <cell r="I1010">
            <v>7920</v>
          </cell>
          <cell r="J1010">
            <v>45.45</v>
          </cell>
          <cell r="K1010">
            <v>1</v>
          </cell>
          <cell r="L1010">
            <v>0</v>
          </cell>
          <cell r="M1010">
            <v>0</v>
          </cell>
          <cell r="N1010">
            <v>0</v>
          </cell>
          <cell r="R1010">
            <v>0</v>
          </cell>
          <cell r="S1010">
            <v>0</v>
          </cell>
          <cell r="T1010">
            <v>0</v>
          </cell>
          <cell r="U1010">
            <v>31</v>
          </cell>
          <cell r="V1010">
            <v>0</v>
          </cell>
          <cell r="W1010">
            <v>0</v>
          </cell>
          <cell r="AA1010">
            <v>0</v>
          </cell>
          <cell r="AB1010">
            <v>0</v>
          </cell>
          <cell r="AC1010">
            <v>0</v>
          </cell>
          <cell r="AD1010">
            <v>31</v>
          </cell>
          <cell r="AE1010">
            <v>315000</v>
          </cell>
          <cell r="AF1010">
            <v>0</v>
          </cell>
          <cell r="AI1010">
            <v>2373</v>
          </cell>
          <cell r="AK1010">
            <v>0</v>
          </cell>
          <cell r="AM1010">
            <v>586</v>
          </cell>
          <cell r="AN1010">
            <v>1</v>
          </cell>
          <cell r="AO1010">
            <v>393216</v>
          </cell>
          <cell r="AQ1010">
            <v>0</v>
          </cell>
          <cell r="AR1010">
            <v>0</v>
          </cell>
          <cell r="AS1010" t="str">
            <v>Ы</v>
          </cell>
          <cell r="AT1010" t="str">
            <v>Ы</v>
          </cell>
          <cell r="AU1010">
            <v>0</v>
          </cell>
          <cell r="AV1010">
            <v>0</v>
          </cell>
          <cell r="AW1010">
            <v>23</v>
          </cell>
          <cell r="AX1010">
            <v>1</v>
          </cell>
          <cell r="AY1010">
            <v>0</v>
          </cell>
          <cell r="AZ1010">
            <v>0</v>
          </cell>
          <cell r="BA1010">
            <v>0</v>
          </cell>
          <cell r="BB1010">
            <v>0</v>
          </cell>
          <cell r="BC1010">
            <v>38916</v>
          </cell>
        </row>
        <row r="1011">
          <cell r="A1011">
            <v>2006</v>
          </cell>
          <cell r="B1011">
            <v>6</v>
          </cell>
          <cell r="C1011">
            <v>443</v>
          </cell>
          <cell r="D1011">
            <v>17</v>
          </cell>
          <cell r="E1011">
            <v>792900</v>
          </cell>
          <cell r="F1011">
            <v>0</v>
          </cell>
          <cell r="G1011" t="str">
            <v>Затраты по ШПЗ (непроизв)</v>
          </cell>
          <cell r="H1011">
            <v>2900</v>
          </cell>
          <cell r="I1011">
            <v>7920</v>
          </cell>
          <cell r="J1011">
            <v>500</v>
          </cell>
          <cell r="K1011">
            <v>1</v>
          </cell>
          <cell r="L1011">
            <v>0</v>
          </cell>
          <cell r="M1011">
            <v>0</v>
          </cell>
          <cell r="N1011">
            <v>0</v>
          </cell>
          <cell r="R1011">
            <v>0</v>
          </cell>
          <cell r="S1011">
            <v>0</v>
          </cell>
          <cell r="T1011">
            <v>0</v>
          </cell>
          <cell r="U1011">
            <v>31</v>
          </cell>
          <cell r="V1011">
            <v>0</v>
          </cell>
          <cell r="W1011">
            <v>0</v>
          </cell>
          <cell r="AA1011">
            <v>0</v>
          </cell>
          <cell r="AB1011">
            <v>0</v>
          </cell>
          <cell r="AC1011">
            <v>0</v>
          </cell>
          <cell r="AD1011">
            <v>31</v>
          </cell>
          <cell r="AE1011">
            <v>530000</v>
          </cell>
          <cell r="AF1011">
            <v>0</v>
          </cell>
          <cell r="AI1011">
            <v>2373</v>
          </cell>
          <cell r="AK1011">
            <v>0</v>
          </cell>
          <cell r="AM1011">
            <v>587</v>
          </cell>
          <cell r="AN1011">
            <v>1</v>
          </cell>
          <cell r="AO1011">
            <v>393216</v>
          </cell>
          <cell r="AQ1011">
            <v>0</v>
          </cell>
          <cell r="AR1011">
            <v>0</v>
          </cell>
          <cell r="AS1011" t="str">
            <v>Ы</v>
          </cell>
          <cell r="AT1011" t="str">
            <v>Ы</v>
          </cell>
          <cell r="AU1011">
            <v>0</v>
          </cell>
          <cell r="AV1011">
            <v>0</v>
          </cell>
          <cell r="AW1011">
            <v>23</v>
          </cell>
          <cell r="AX1011">
            <v>1</v>
          </cell>
          <cell r="AY1011">
            <v>0</v>
          </cell>
          <cell r="AZ1011">
            <v>0</v>
          </cell>
          <cell r="BA1011">
            <v>0</v>
          </cell>
          <cell r="BB1011">
            <v>0</v>
          </cell>
          <cell r="BC1011">
            <v>38916</v>
          </cell>
        </row>
        <row r="1012">
          <cell r="A1012">
            <v>2006</v>
          </cell>
          <cell r="B1012">
            <v>1</v>
          </cell>
          <cell r="C1012">
            <v>29</v>
          </cell>
          <cell r="D1012">
            <v>20</v>
          </cell>
          <cell r="E1012">
            <v>792020</v>
          </cell>
          <cell r="F1012">
            <v>0</v>
          </cell>
          <cell r="G1012" t="str">
            <v>Затраты по ШПЗ (основные)</v>
          </cell>
          <cell r="H1012">
            <v>2011</v>
          </cell>
          <cell r="I1012">
            <v>7920</v>
          </cell>
          <cell r="J1012">
            <v>450688.68</v>
          </cell>
          <cell r="K1012">
            <v>1</v>
          </cell>
          <cell r="L1012">
            <v>0</v>
          </cell>
          <cell r="M1012">
            <v>0</v>
          </cell>
          <cell r="N1012">
            <v>0</v>
          </cell>
          <cell r="R1012">
            <v>0</v>
          </cell>
          <cell r="S1012">
            <v>0</v>
          </cell>
          <cell r="T1012">
            <v>0</v>
          </cell>
          <cell r="U1012">
            <v>42</v>
          </cell>
          <cell r="V1012">
            <v>0</v>
          </cell>
          <cell r="W1012">
            <v>0</v>
          </cell>
          <cell r="AA1012">
            <v>0</v>
          </cell>
          <cell r="AB1012">
            <v>0</v>
          </cell>
          <cell r="AC1012">
            <v>0</v>
          </cell>
          <cell r="AD1012">
            <v>42</v>
          </cell>
          <cell r="AE1012">
            <v>110000</v>
          </cell>
          <cell r="AF1012">
            <v>0</v>
          </cell>
          <cell r="AI1012">
            <v>2223</v>
          </cell>
          <cell r="AK1012">
            <v>0</v>
          </cell>
          <cell r="AM1012">
            <v>156</v>
          </cell>
          <cell r="AN1012">
            <v>1</v>
          </cell>
          <cell r="AO1012">
            <v>393216</v>
          </cell>
          <cell r="AQ1012">
            <v>0</v>
          </cell>
          <cell r="AR1012">
            <v>0</v>
          </cell>
          <cell r="AS1012" t="str">
            <v>Ы</v>
          </cell>
          <cell r="AT1012" t="str">
            <v>Ы</v>
          </cell>
          <cell r="AU1012">
            <v>0</v>
          </cell>
          <cell r="AV1012">
            <v>0</v>
          </cell>
          <cell r="AW1012">
            <v>23</v>
          </cell>
          <cell r="AX1012">
            <v>1</v>
          </cell>
          <cell r="AY1012">
            <v>0</v>
          </cell>
          <cell r="AZ1012">
            <v>0</v>
          </cell>
          <cell r="BA1012">
            <v>0</v>
          </cell>
          <cell r="BB1012">
            <v>0</v>
          </cell>
          <cell r="BC1012">
            <v>38828</v>
          </cell>
        </row>
        <row r="1013">
          <cell r="A1013">
            <v>2006</v>
          </cell>
          <cell r="B1013">
            <v>1</v>
          </cell>
          <cell r="C1013">
            <v>30</v>
          </cell>
          <cell r="D1013">
            <v>20</v>
          </cell>
          <cell r="E1013">
            <v>792020</v>
          </cell>
          <cell r="F1013">
            <v>0</v>
          </cell>
          <cell r="G1013" t="str">
            <v>Затраты по ШПЗ (основные)</v>
          </cell>
          <cell r="H1013">
            <v>2011</v>
          </cell>
          <cell r="I1013">
            <v>7920</v>
          </cell>
          <cell r="J1013">
            <v>16037.19</v>
          </cell>
          <cell r="K1013">
            <v>1</v>
          </cell>
          <cell r="L1013">
            <v>0</v>
          </cell>
          <cell r="M1013">
            <v>0</v>
          </cell>
          <cell r="N1013">
            <v>0</v>
          </cell>
          <cell r="R1013">
            <v>0</v>
          </cell>
          <cell r="S1013">
            <v>0</v>
          </cell>
          <cell r="T1013">
            <v>0</v>
          </cell>
          <cell r="U1013">
            <v>42</v>
          </cell>
          <cell r="V1013">
            <v>0</v>
          </cell>
          <cell r="W1013">
            <v>0</v>
          </cell>
          <cell r="AA1013">
            <v>0</v>
          </cell>
          <cell r="AB1013">
            <v>0</v>
          </cell>
          <cell r="AC1013">
            <v>0</v>
          </cell>
          <cell r="AD1013">
            <v>42</v>
          </cell>
          <cell r="AE1013">
            <v>114020</v>
          </cell>
          <cell r="AF1013">
            <v>0</v>
          </cell>
          <cell r="AI1013">
            <v>2223</v>
          </cell>
          <cell r="AK1013">
            <v>0</v>
          </cell>
          <cell r="AM1013">
            <v>157</v>
          </cell>
          <cell r="AN1013">
            <v>1</v>
          </cell>
          <cell r="AO1013">
            <v>393216</v>
          </cell>
          <cell r="AQ1013">
            <v>0</v>
          </cell>
          <cell r="AR1013">
            <v>0</v>
          </cell>
          <cell r="AS1013" t="str">
            <v>Ы</v>
          </cell>
          <cell r="AT1013" t="str">
            <v>Ы</v>
          </cell>
          <cell r="AU1013">
            <v>0</v>
          </cell>
          <cell r="AV1013">
            <v>0</v>
          </cell>
          <cell r="AW1013">
            <v>23</v>
          </cell>
          <cell r="AX1013">
            <v>1</v>
          </cell>
          <cell r="AY1013">
            <v>0</v>
          </cell>
          <cell r="AZ1013">
            <v>0</v>
          </cell>
          <cell r="BA1013">
            <v>0</v>
          </cell>
          <cell r="BB1013">
            <v>0</v>
          </cell>
          <cell r="BC1013">
            <v>38828</v>
          </cell>
        </row>
        <row r="1014">
          <cell r="A1014">
            <v>2006</v>
          </cell>
          <cell r="B1014">
            <v>1</v>
          </cell>
          <cell r="C1014">
            <v>31</v>
          </cell>
          <cell r="D1014">
            <v>20</v>
          </cell>
          <cell r="E1014">
            <v>792020</v>
          </cell>
          <cell r="F1014">
            <v>0</v>
          </cell>
          <cell r="G1014" t="str">
            <v>Затраты по ШПЗ (основные)</v>
          </cell>
          <cell r="H1014">
            <v>2011</v>
          </cell>
          <cell r="I1014">
            <v>7920</v>
          </cell>
          <cell r="J1014">
            <v>1780907.72</v>
          </cell>
          <cell r="K1014">
            <v>1</v>
          </cell>
          <cell r="L1014">
            <v>0</v>
          </cell>
          <cell r="M1014">
            <v>0</v>
          </cell>
          <cell r="N1014">
            <v>0</v>
          </cell>
          <cell r="R1014">
            <v>0</v>
          </cell>
          <cell r="S1014">
            <v>0</v>
          </cell>
          <cell r="T1014">
            <v>0</v>
          </cell>
          <cell r="U1014">
            <v>42</v>
          </cell>
          <cell r="V1014">
            <v>0</v>
          </cell>
          <cell r="W1014">
            <v>0</v>
          </cell>
          <cell r="AA1014">
            <v>0</v>
          </cell>
          <cell r="AB1014">
            <v>0</v>
          </cell>
          <cell r="AC1014">
            <v>0</v>
          </cell>
          <cell r="AD1014">
            <v>42</v>
          </cell>
          <cell r="AE1014">
            <v>116000</v>
          </cell>
          <cell r="AF1014">
            <v>0</v>
          </cell>
          <cell r="AI1014">
            <v>2223</v>
          </cell>
          <cell r="AK1014">
            <v>0</v>
          </cell>
          <cell r="AM1014">
            <v>158</v>
          </cell>
          <cell r="AN1014">
            <v>1</v>
          </cell>
          <cell r="AO1014">
            <v>393216</v>
          </cell>
          <cell r="AQ1014">
            <v>0</v>
          </cell>
          <cell r="AR1014">
            <v>0</v>
          </cell>
          <cell r="AS1014" t="str">
            <v>Ы</v>
          </cell>
          <cell r="AT1014" t="str">
            <v>Ы</v>
          </cell>
          <cell r="AU1014">
            <v>0</v>
          </cell>
          <cell r="AV1014">
            <v>0</v>
          </cell>
          <cell r="AW1014">
            <v>23</v>
          </cell>
          <cell r="AX1014">
            <v>1</v>
          </cell>
          <cell r="AY1014">
            <v>0</v>
          </cell>
          <cell r="AZ1014">
            <v>0</v>
          </cell>
          <cell r="BA1014">
            <v>0</v>
          </cell>
          <cell r="BB1014">
            <v>0</v>
          </cell>
          <cell r="BC1014">
            <v>38828</v>
          </cell>
        </row>
        <row r="1015">
          <cell r="A1015">
            <v>2006</v>
          </cell>
          <cell r="B1015">
            <v>1</v>
          </cell>
          <cell r="C1015">
            <v>32</v>
          </cell>
          <cell r="D1015">
            <v>20</v>
          </cell>
          <cell r="E1015">
            <v>792020</v>
          </cell>
          <cell r="F1015">
            <v>0</v>
          </cell>
          <cell r="G1015" t="str">
            <v>Затраты по ШПЗ (основные)</v>
          </cell>
          <cell r="H1015">
            <v>2011</v>
          </cell>
          <cell r="I1015">
            <v>7920</v>
          </cell>
          <cell r="J1015">
            <v>35535.800000000003</v>
          </cell>
          <cell r="K1015">
            <v>1</v>
          </cell>
          <cell r="L1015">
            <v>0</v>
          </cell>
          <cell r="M1015">
            <v>0</v>
          </cell>
          <cell r="N1015">
            <v>0</v>
          </cell>
          <cell r="R1015">
            <v>0</v>
          </cell>
          <cell r="S1015">
            <v>0</v>
          </cell>
          <cell r="T1015">
            <v>0</v>
          </cell>
          <cell r="U1015">
            <v>42</v>
          </cell>
          <cell r="V1015">
            <v>0</v>
          </cell>
          <cell r="W1015">
            <v>0</v>
          </cell>
          <cell r="AA1015">
            <v>0</v>
          </cell>
          <cell r="AB1015">
            <v>0</v>
          </cell>
          <cell r="AC1015">
            <v>0</v>
          </cell>
          <cell r="AD1015">
            <v>42</v>
          </cell>
          <cell r="AE1015">
            <v>117000</v>
          </cell>
          <cell r="AF1015">
            <v>0</v>
          </cell>
          <cell r="AI1015">
            <v>2223</v>
          </cell>
          <cell r="AK1015">
            <v>0</v>
          </cell>
          <cell r="AM1015">
            <v>159</v>
          </cell>
          <cell r="AN1015">
            <v>1</v>
          </cell>
          <cell r="AO1015">
            <v>393216</v>
          </cell>
          <cell r="AQ1015">
            <v>0</v>
          </cell>
          <cell r="AR1015">
            <v>0</v>
          </cell>
          <cell r="AS1015" t="str">
            <v>Ы</v>
          </cell>
          <cell r="AT1015" t="str">
            <v>Ы</v>
          </cell>
          <cell r="AU1015">
            <v>0</v>
          </cell>
          <cell r="AV1015">
            <v>0</v>
          </cell>
          <cell r="AW1015">
            <v>23</v>
          </cell>
          <cell r="AX1015">
            <v>1</v>
          </cell>
          <cell r="AY1015">
            <v>0</v>
          </cell>
          <cell r="AZ1015">
            <v>0</v>
          </cell>
          <cell r="BA1015">
            <v>0</v>
          </cell>
          <cell r="BB1015">
            <v>0</v>
          </cell>
          <cell r="BC1015">
            <v>38828</v>
          </cell>
        </row>
        <row r="1016">
          <cell r="A1016">
            <v>2006</v>
          </cell>
          <cell r="B1016">
            <v>1</v>
          </cell>
          <cell r="C1016">
            <v>33</v>
          </cell>
          <cell r="D1016">
            <v>20</v>
          </cell>
          <cell r="E1016">
            <v>792020</v>
          </cell>
          <cell r="F1016">
            <v>0</v>
          </cell>
          <cell r="G1016" t="str">
            <v>Затраты по ШПЗ (основные)</v>
          </cell>
          <cell r="H1016">
            <v>2011</v>
          </cell>
          <cell r="I1016">
            <v>7920</v>
          </cell>
          <cell r="J1016">
            <v>227883.82</v>
          </cell>
          <cell r="K1016">
            <v>1</v>
          </cell>
          <cell r="L1016">
            <v>0</v>
          </cell>
          <cell r="M1016">
            <v>0</v>
          </cell>
          <cell r="N1016">
            <v>0</v>
          </cell>
          <cell r="R1016">
            <v>0</v>
          </cell>
          <cell r="S1016">
            <v>0</v>
          </cell>
          <cell r="T1016">
            <v>0</v>
          </cell>
          <cell r="U1016">
            <v>42</v>
          </cell>
          <cell r="V1016">
            <v>0</v>
          </cell>
          <cell r="W1016">
            <v>0</v>
          </cell>
          <cell r="AA1016">
            <v>0</v>
          </cell>
          <cell r="AB1016">
            <v>0</v>
          </cell>
          <cell r="AC1016">
            <v>0</v>
          </cell>
          <cell r="AD1016">
            <v>42</v>
          </cell>
          <cell r="AE1016">
            <v>118000</v>
          </cell>
          <cell r="AF1016">
            <v>0</v>
          </cell>
          <cell r="AI1016">
            <v>2223</v>
          </cell>
          <cell r="AK1016">
            <v>0</v>
          </cell>
          <cell r="AM1016">
            <v>160</v>
          </cell>
          <cell r="AN1016">
            <v>1</v>
          </cell>
          <cell r="AO1016">
            <v>393216</v>
          </cell>
          <cell r="AQ1016">
            <v>0</v>
          </cell>
          <cell r="AR1016">
            <v>0</v>
          </cell>
          <cell r="AS1016" t="str">
            <v>Ы</v>
          </cell>
          <cell r="AT1016" t="str">
            <v>Ы</v>
          </cell>
          <cell r="AU1016">
            <v>0</v>
          </cell>
          <cell r="AV1016">
            <v>0</v>
          </cell>
          <cell r="AW1016">
            <v>23</v>
          </cell>
          <cell r="AX1016">
            <v>1</v>
          </cell>
          <cell r="AY1016">
            <v>0</v>
          </cell>
          <cell r="AZ1016">
            <v>0</v>
          </cell>
          <cell r="BA1016">
            <v>0</v>
          </cell>
          <cell r="BB1016">
            <v>0</v>
          </cell>
          <cell r="BC1016">
            <v>38828</v>
          </cell>
        </row>
        <row r="1017">
          <cell r="A1017">
            <v>2006</v>
          </cell>
          <cell r="B1017">
            <v>1</v>
          </cell>
          <cell r="C1017">
            <v>34</v>
          </cell>
          <cell r="D1017">
            <v>20</v>
          </cell>
          <cell r="E1017">
            <v>792020</v>
          </cell>
          <cell r="F1017">
            <v>0</v>
          </cell>
          <cell r="G1017" t="str">
            <v>Затраты по ШПЗ (основные)</v>
          </cell>
          <cell r="H1017">
            <v>2011</v>
          </cell>
          <cell r="I1017">
            <v>7920</v>
          </cell>
          <cell r="J1017">
            <v>7265.69</v>
          </cell>
          <cell r="K1017">
            <v>1</v>
          </cell>
          <cell r="L1017">
            <v>0</v>
          </cell>
          <cell r="M1017">
            <v>0</v>
          </cell>
          <cell r="N1017">
            <v>0</v>
          </cell>
          <cell r="R1017">
            <v>0</v>
          </cell>
          <cell r="S1017">
            <v>0</v>
          </cell>
          <cell r="T1017">
            <v>0</v>
          </cell>
          <cell r="U1017">
            <v>42</v>
          </cell>
          <cell r="V1017">
            <v>0</v>
          </cell>
          <cell r="W1017">
            <v>0</v>
          </cell>
          <cell r="AA1017">
            <v>0</v>
          </cell>
          <cell r="AB1017">
            <v>0</v>
          </cell>
          <cell r="AC1017">
            <v>0</v>
          </cell>
          <cell r="AD1017">
            <v>42</v>
          </cell>
          <cell r="AE1017">
            <v>130000</v>
          </cell>
          <cell r="AF1017">
            <v>0</v>
          </cell>
          <cell r="AI1017">
            <v>2223</v>
          </cell>
          <cell r="AK1017">
            <v>0</v>
          </cell>
          <cell r="AM1017">
            <v>161</v>
          </cell>
          <cell r="AN1017">
            <v>1</v>
          </cell>
          <cell r="AO1017">
            <v>393216</v>
          </cell>
          <cell r="AQ1017">
            <v>0</v>
          </cell>
          <cell r="AR1017">
            <v>0</v>
          </cell>
          <cell r="AS1017" t="str">
            <v>Ы</v>
          </cell>
          <cell r="AT1017" t="str">
            <v>Ы</v>
          </cell>
          <cell r="AU1017">
            <v>0</v>
          </cell>
          <cell r="AV1017">
            <v>0</v>
          </cell>
          <cell r="AW1017">
            <v>23</v>
          </cell>
          <cell r="AX1017">
            <v>1</v>
          </cell>
          <cell r="AY1017">
            <v>0</v>
          </cell>
          <cell r="AZ1017">
            <v>0</v>
          </cell>
          <cell r="BA1017">
            <v>0</v>
          </cell>
          <cell r="BB1017">
            <v>0</v>
          </cell>
          <cell r="BC1017">
            <v>38828</v>
          </cell>
        </row>
        <row r="1018">
          <cell r="A1018">
            <v>2006</v>
          </cell>
          <cell r="B1018">
            <v>1</v>
          </cell>
          <cell r="C1018">
            <v>35</v>
          </cell>
          <cell r="D1018">
            <v>20</v>
          </cell>
          <cell r="E1018">
            <v>792020</v>
          </cell>
          <cell r="F1018">
            <v>0</v>
          </cell>
          <cell r="G1018" t="str">
            <v>Затраты по ШПЗ (основные)</v>
          </cell>
          <cell r="H1018">
            <v>2011</v>
          </cell>
          <cell r="I1018">
            <v>7920</v>
          </cell>
          <cell r="J1018">
            <v>52079.53</v>
          </cell>
          <cell r="K1018">
            <v>1</v>
          </cell>
          <cell r="L1018">
            <v>0</v>
          </cell>
          <cell r="M1018">
            <v>0</v>
          </cell>
          <cell r="N1018">
            <v>0</v>
          </cell>
          <cell r="R1018">
            <v>0</v>
          </cell>
          <cell r="S1018">
            <v>0</v>
          </cell>
          <cell r="T1018">
            <v>0</v>
          </cell>
          <cell r="U1018">
            <v>42</v>
          </cell>
          <cell r="V1018">
            <v>0</v>
          </cell>
          <cell r="W1018">
            <v>0</v>
          </cell>
          <cell r="AA1018">
            <v>0</v>
          </cell>
          <cell r="AB1018">
            <v>0</v>
          </cell>
          <cell r="AC1018">
            <v>0</v>
          </cell>
          <cell r="AD1018">
            <v>42</v>
          </cell>
          <cell r="AE1018">
            <v>131000</v>
          </cell>
          <cell r="AF1018">
            <v>0</v>
          </cell>
          <cell r="AI1018">
            <v>2223</v>
          </cell>
          <cell r="AK1018">
            <v>0</v>
          </cell>
          <cell r="AM1018">
            <v>162</v>
          </cell>
          <cell r="AN1018">
            <v>1</v>
          </cell>
          <cell r="AO1018">
            <v>393216</v>
          </cell>
          <cell r="AQ1018">
            <v>0</v>
          </cell>
          <cell r="AR1018">
            <v>0</v>
          </cell>
          <cell r="AS1018" t="str">
            <v>Ы</v>
          </cell>
          <cell r="AT1018" t="str">
            <v>Ы</v>
          </cell>
          <cell r="AU1018">
            <v>0</v>
          </cell>
          <cell r="AV1018">
            <v>0</v>
          </cell>
          <cell r="AW1018">
            <v>23</v>
          </cell>
          <cell r="AX1018">
            <v>1</v>
          </cell>
          <cell r="AY1018">
            <v>0</v>
          </cell>
          <cell r="AZ1018">
            <v>0</v>
          </cell>
          <cell r="BA1018">
            <v>0</v>
          </cell>
          <cell r="BB1018">
            <v>0</v>
          </cell>
          <cell r="BC1018">
            <v>38828</v>
          </cell>
        </row>
        <row r="1019">
          <cell r="A1019">
            <v>2006</v>
          </cell>
          <cell r="B1019">
            <v>1</v>
          </cell>
          <cell r="C1019">
            <v>36</v>
          </cell>
          <cell r="D1019">
            <v>20</v>
          </cell>
          <cell r="E1019">
            <v>792020</v>
          </cell>
          <cell r="F1019">
            <v>0</v>
          </cell>
          <cell r="G1019" t="str">
            <v>Затраты по ШПЗ (основные)</v>
          </cell>
          <cell r="H1019">
            <v>2011</v>
          </cell>
          <cell r="I1019">
            <v>7920</v>
          </cell>
          <cell r="J1019">
            <v>723258.14</v>
          </cell>
          <cell r="K1019">
            <v>1</v>
          </cell>
          <cell r="L1019">
            <v>0</v>
          </cell>
          <cell r="M1019">
            <v>0</v>
          </cell>
          <cell r="N1019">
            <v>0</v>
          </cell>
          <cell r="R1019">
            <v>0</v>
          </cell>
          <cell r="S1019">
            <v>0</v>
          </cell>
          <cell r="T1019">
            <v>0</v>
          </cell>
          <cell r="U1019">
            <v>42</v>
          </cell>
          <cell r="V1019">
            <v>0</v>
          </cell>
          <cell r="W1019">
            <v>0</v>
          </cell>
          <cell r="AA1019">
            <v>0</v>
          </cell>
          <cell r="AB1019">
            <v>0</v>
          </cell>
          <cell r="AC1019">
            <v>0</v>
          </cell>
          <cell r="AD1019">
            <v>42</v>
          </cell>
          <cell r="AE1019">
            <v>131100</v>
          </cell>
          <cell r="AF1019">
            <v>0</v>
          </cell>
          <cell r="AI1019">
            <v>2223</v>
          </cell>
          <cell r="AK1019">
            <v>0</v>
          </cell>
          <cell r="AM1019">
            <v>163</v>
          </cell>
          <cell r="AN1019">
            <v>1</v>
          </cell>
          <cell r="AO1019">
            <v>393216</v>
          </cell>
          <cell r="AQ1019">
            <v>0</v>
          </cell>
          <cell r="AR1019">
            <v>0</v>
          </cell>
          <cell r="AS1019" t="str">
            <v>Ы</v>
          </cell>
          <cell r="AT1019" t="str">
            <v>Ы</v>
          </cell>
          <cell r="AU1019">
            <v>0</v>
          </cell>
          <cell r="AV1019">
            <v>0</v>
          </cell>
          <cell r="AW1019">
            <v>23</v>
          </cell>
          <cell r="AX1019">
            <v>1</v>
          </cell>
          <cell r="AY1019">
            <v>0</v>
          </cell>
          <cell r="AZ1019">
            <v>0</v>
          </cell>
          <cell r="BA1019">
            <v>0</v>
          </cell>
          <cell r="BB1019">
            <v>0</v>
          </cell>
          <cell r="BC1019">
            <v>38828</v>
          </cell>
        </row>
        <row r="1020">
          <cell r="A1020">
            <v>2006</v>
          </cell>
          <cell r="B1020">
            <v>1</v>
          </cell>
          <cell r="C1020">
            <v>37</v>
          </cell>
          <cell r="D1020">
            <v>20</v>
          </cell>
          <cell r="E1020">
            <v>792020</v>
          </cell>
          <cell r="F1020">
            <v>0</v>
          </cell>
          <cell r="G1020" t="str">
            <v>Затраты по ШПЗ (основные)</v>
          </cell>
          <cell r="H1020">
            <v>2011</v>
          </cell>
          <cell r="I1020">
            <v>7920</v>
          </cell>
          <cell r="J1020">
            <v>309781.65999999997</v>
          </cell>
          <cell r="K1020">
            <v>1</v>
          </cell>
          <cell r="L1020">
            <v>0</v>
          </cell>
          <cell r="M1020">
            <v>0</v>
          </cell>
          <cell r="N1020">
            <v>0</v>
          </cell>
          <cell r="R1020">
            <v>0</v>
          </cell>
          <cell r="S1020">
            <v>0</v>
          </cell>
          <cell r="T1020">
            <v>0</v>
          </cell>
          <cell r="U1020">
            <v>42</v>
          </cell>
          <cell r="V1020">
            <v>0</v>
          </cell>
          <cell r="W1020">
            <v>0</v>
          </cell>
          <cell r="AA1020">
            <v>0</v>
          </cell>
          <cell r="AB1020">
            <v>0</v>
          </cell>
          <cell r="AC1020">
            <v>0</v>
          </cell>
          <cell r="AD1020">
            <v>42</v>
          </cell>
          <cell r="AE1020">
            <v>132000</v>
          </cell>
          <cell r="AF1020">
            <v>0</v>
          </cell>
          <cell r="AI1020">
            <v>2223</v>
          </cell>
          <cell r="AK1020">
            <v>0</v>
          </cell>
          <cell r="AM1020">
            <v>164</v>
          </cell>
          <cell r="AN1020">
            <v>1</v>
          </cell>
          <cell r="AO1020">
            <v>393216</v>
          </cell>
          <cell r="AQ1020">
            <v>0</v>
          </cell>
          <cell r="AR1020">
            <v>0</v>
          </cell>
          <cell r="AS1020" t="str">
            <v>Ы</v>
          </cell>
          <cell r="AT1020" t="str">
            <v>Ы</v>
          </cell>
          <cell r="AU1020">
            <v>0</v>
          </cell>
          <cell r="AV1020">
            <v>0</v>
          </cell>
          <cell r="AW1020">
            <v>23</v>
          </cell>
          <cell r="AX1020">
            <v>1</v>
          </cell>
          <cell r="AY1020">
            <v>0</v>
          </cell>
          <cell r="AZ1020">
            <v>0</v>
          </cell>
          <cell r="BA1020">
            <v>0</v>
          </cell>
          <cell r="BB1020">
            <v>0</v>
          </cell>
          <cell r="BC1020">
            <v>38828</v>
          </cell>
        </row>
        <row r="1021">
          <cell r="A1021">
            <v>2006</v>
          </cell>
          <cell r="B1021">
            <v>1</v>
          </cell>
          <cell r="C1021">
            <v>38</v>
          </cell>
          <cell r="D1021">
            <v>20</v>
          </cell>
          <cell r="E1021">
            <v>792020</v>
          </cell>
          <cell r="F1021">
            <v>0</v>
          </cell>
          <cell r="G1021" t="str">
            <v>Затраты по ШПЗ (основные)</v>
          </cell>
          <cell r="H1021">
            <v>2011</v>
          </cell>
          <cell r="I1021">
            <v>7920</v>
          </cell>
          <cell r="J1021">
            <v>41081.040000000001</v>
          </cell>
          <cell r="K1021">
            <v>1</v>
          </cell>
          <cell r="L1021">
            <v>0</v>
          </cell>
          <cell r="M1021">
            <v>0</v>
          </cell>
          <cell r="N1021">
            <v>0</v>
          </cell>
          <cell r="R1021">
            <v>0</v>
          </cell>
          <cell r="S1021">
            <v>0</v>
          </cell>
          <cell r="T1021">
            <v>0</v>
          </cell>
          <cell r="U1021">
            <v>42</v>
          </cell>
          <cell r="V1021">
            <v>0</v>
          </cell>
          <cell r="W1021">
            <v>0</v>
          </cell>
          <cell r="AA1021">
            <v>0</v>
          </cell>
          <cell r="AB1021">
            <v>0</v>
          </cell>
          <cell r="AC1021">
            <v>0</v>
          </cell>
          <cell r="AD1021">
            <v>42</v>
          </cell>
          <cell r="AE1021">
            <v>133200</v>
          </cell>
          <cell r="AF1021">
            <v>0</v>
          </cell>
          <cell r="AI1021">
            <v>2223</v>
          </cell>
          <cell r="AK1021">
            <v>0</v>
          </cell>
          <cell r="AM1021">
            <v>165</v>
          </cell>
          <cell r="AN1021">
            <v>1</v>
          </cell>
          <cell r="AO1021">
            <v>393216</v>
          </cell>
          <cell r="AQ1021">
            <v>0</v>
          </cell>
          <cell r="AR1021">
            <v>0</v>
          </cell>
          <cell r="AS1021" t="str">
            <v>Ы</v>
          </cell>
          <cell r="AT1021" t="str">
            <v>Ы</v>
          </cell>
          <cell r="AU1021">
            <v>0</v>
          </cell>
          <cell r="AV1021">
            <v>0</v>
          </cell>
          <cell r="AW1021">
            <v>23</v>
          </cell>
          <cell r="AX1021">
            <v>1</v>
          </cell>
          <cell r="AY1021">
            <v>0</v>
          </cell>
          <cell r="AZ1021">
            <v>0</v>
          </cell>
          <cell r="BA1021">
            <v>0</v>
          </cell>
          <cell r="BB1021">
            <v>0</v>
          </cell>
          <cell r="BC1021">
            <v>38828</v>
          </cell>
        </row>
        <row r="1022">
          <cell r="A1022">
            <v>2006</v>
          </cell>
          <cell r="B1022">
            <v>1</v>
          </cell>
          <cell r="C1022">
            <v>39</v>
          </cell>
          <cell r="D1022">
            <v>20</v>
          </cell>
          <cell r="E1022">
            <v>792020</v>
          </cell>
          <cell r="F1022">
            <v>0</v>
          </cell>
          <cell r="G1022" t="str">
            <v>Затраты по ШПЗ (основные)</v>
          </cell>
          <cell r="H1022">
            <v>2011</v>
          </cell>
          <cell r="I1022">
            <v>7920</v>
          </cell>
          <cell r="J1022">
            <v>36825.879999999997</v>
          </cell>
          <cell r="K1022">
            <v>1</v>
          </cell>
          <cell r="L1022">
            <v>0</v>
          </cell>
          <cell r="M1022">
            <v>0</v>
          </cell>
          <cell r="N1022">
            <v>0</v>
          </cell>
          <cell r="R1022">
            <v>0</v>
          </cell>
          <cell r="S1022">
            <v>0</v>
          </cell>
          <cell r="T1022">
            <v>0</v>
          </cell>
          <cell r="U1022">
            <v>42</v>
          </cell>
          <cell r="V1022">
            <v>0</v>
          </cell>
          <cell r="W1022">
            <v>0</v>
          </cell>
          <cell r="AA1022">
            <v>0</v>
          </cell>
          <cell r="AB1022">
            <v>0</v>
          </cell>
          <cell r="AC1022">
            <v>0</v>
          </cell>
          <cell r="AD1022">
            <v>42</v>
          </cell>
          <cell r="AE1022">
            <v>135000</v>
          </cell>
          <cell r="AF1022">
            <v>0</v>
          </cell>
          <cell r="AI1022">
            <v>2223</v>
          </cell>
          <cell r="AK1022">
            <v>0</v>
          </cell>
          <cell r="AM1022">
            <v>166</v>
          </cell>
          <cell r="AN1022">
            <v>1</v>
          </cell>
          <cell r="AO1022">
            <v>393216</v>
          </cell>
          <cell r="AQ1022">
            <v>0</v>
          </cell>
          <cell r="AR1022">
            <v>0</v>
          </cell>
          <cell r="AS1022" t="str">
            <v>Ы</v>
          </cell>
          <cell r="AT1022" t="str">
            <v>Ы</v>
          </cell>
          <cell r="AU1022">
            <v>0</v>
          </cell>
          <cell r="AV1022">
            <v>0</v>
          </cell>
          <cell r="AW1022">
            <v>23</v>
          </cell>
          <cell r="AX1022">
            <v>1</v>
          </cell>
          <cell r="AY1022">
            <v>0</v>
          </cell>
          <cell r="AZ1022">
            <v>0</v>
          </cell>
          <cell r="BA1022">
            <v>0</v>
          </cell>
          <cell r="BB1022">
            <v>0</v>
          </cell>
          <cell r="BC1022">
            <v>38828</v>
          </cell>
        </row>
        <row r="1023">
          <cell r="A1023">
            <v>2006</v>
          </cell>
          <cell r="B1023">
            <v>1</v>
          </cell>
          <cell r="C1023">
            <v>40</v>
          </cell>
          <cell r="D1023">
            <v>20</v>
          </cell>
          <cell r="E1023">
            <v>792020</v>
          </cell>
          <cell r="F1023">
            <v>0</v>
          </cell>
          <cell r="G1023" t="str">
            <v>Затраты по ШПЗ (основные)</v>
          </cell>
          <cell r="H1023">
            <v>2011</v>
          </cell>
          <cell r="I1023">
            <v>7920</v>
          </cell>
          <cell r="J1023">
            <v>1124189.69</v>
          </cell>
          <cell r="K1023">
            <v>1</v>
          </cell>
          <cell r="L1023">
            <v>0</v>
          </cell>
          <cell r="M1023">
            <v>0</v>
          </cell>
          <cell r="N1023">
            <v>0</v>
          </cell>
          <cell r="R1023">
            <v>0</v>
          </cell>
          <cell r="S1023">
            <v>0</v>
          </cell>
          <cell r="T1023">
            <v>0</v>
          </cell>
          <cell r="U1023">
            <v>42</v>
          </cell>
          <cell r="V1023">
            <v>0</v>
          </cell>
          <cell r="W1023">
            <v>0</v>
          </cell>
          <cell r="AA1023">
            <v>0</v>
          </cell>
          <cell r="AB1023">
            <v>0</v>
          </cell>
          <cell r="AC1023">
            <v>0</v>
          </cell>
          <cell r="AD1023">
            <v>42</v>
          </cell>
          <cell r="AE1023">
            <v>143000</v>
          </cell>
          <cell r="AF1023">
            <v>0</v>
          </cell>
          <cell r="AI1023">
            <v>2223</v>
          </cell>
          <cell r="AK1023">
            <v>0</v>
          </cell>
          <cell r="AM1023">
            <v>167</v>
          </cell>
          <cell r="AN1023">
            <v>1</v>
          </cell>
          <cell r="AO1023">
            <v>393216</v>
          </cell>
          <cell r="AQ1023">
            <v>0</v>
          </cell>
          <cell r="AR1023">
            <v>0</v>
          </cell>
          <cell r="AS1023" t="str">
            <v>Ы</v>
          </cell>
          <cell r="AT1023" t="str">
            <v>Ы</v>
          </cell>
          <cell r="AU1023">
            <v>0</v>
          </cell>
          <cell r="AV1023">
            <v>0</v>
          </cell>
          <cell r="AW1023">
            <v>23</v>
          </cell>
          <cell r="AX1023">
            <v>1</v>
          </cell>
          <cell r="AY1023">
            <v>0</v>
          </cell>
          <cell r="AZ1023">
            <v>0</v>
          </cell>
          <cell r="BA1023">
            <v>0</v>
          </cell>
          <cell r="BB1023">
            <v>0</v>
          </cell>
          <cell r="BC1023">
            <v>38828</v>
          </cell>
        </row>
        <row r="1024">
          <cell r="A1024">
            <v>2006</v>
          </cell>
          <cell r="B1024">
            <v>1</v>
          </cell>
          <cell r="C1024">
            <v>41</v>
          </cell>
          <cell r="D1024">
            <v>20</v>
          </cell>
          <cell r="E1024">
            <v>792020</v>
          </cell>
          <cell r="F1024">
            <v>0</v>
          </cell>
          <cell r="G1024" t="str">
            <v>Затраты по ШПЗ (основные)</v>
          </cell>
          <cell r="H1024">
            <v>2011</v>
          </cell>
          <cell r="I1024">
            <v>7920</v>
          </cell>
          <cell r="J1024">
            <v>9220.76</v>
          </cell>
          <cell r="K1024">
            <v>1</v>
          </cell>
          <cell r="L1024">
            <v>0</v>
          </cell>
          <cell r="M1024">
            <v>0</v>
          </cell>
          <cell r="N1024">
            <v>0</v>
          </cell>
          <cell r="R1024">
            <v>0</v>
          </cell>
          <cell r="S1024">
            <v>0</v>
          </cell>
          <cell r="T1024">
            <v>0</v>
          </cell>
          <cell r="U1024">
            <v>42</v>
          </cell>
          <cell r="V1024">
            <v>0</v>
          </cell>
          <cell r="W1024">
            <v>0</v>
          </cell>
          <cell r="AA1024">
            <v>0</v>
          </cell>
          <cell r="AB1024">
            <v>0</v>
          </cell>
          <cell r="AC1024">
            <v>0</v>
          </cell>
          <cell r="AD1024">
            <v>42</v>
          </cell>
          <cell r="AE1024">
            <v>151000</v>
          </cell>
          <cell r="AF1024">
            <v>0</v>
          </cell>
          <cell r="AI1024">
            <v>2223</v>
          </cell>
          <cell r="AK1024">
            <v>0</v>
          </cell>
          <cell r="AM1024">
            <v>168</v>
          </cell>
          <cell r="AN1024">
            <v>1</v>
          </cell>
          <cell r="AO1024">
            <v>393216</v>
          </cell>
          <cell r="AQ1024">
            <v>0</v>
          </cell>
          <cell r="AR1024">
            <v>0</v>
          </cell>
          <cell r="AS1024" t="str">
            <v>Ы</v>
          </cell>
          <cell r="AT1024" t="str">
            <v>Ы</v>
          </cell>
          <cell r="AU1024">
            <v>0</v>
          </cell>
          <cell r="AV1024">
            <v>0</v>
          </cell>
          <cell r="AW1024">
            <v>23</v>
          </cell>
          <cell r="AX1024">
            <v>1</v>
          </cell>
          <cell r="AY1024">
            <v>0</v>
          </cell>
          <cell r="AZ1024">
            <v>0</v>
          </cell>
          <cell r="BA1024">
            <v>0</v>
          </cell>
          <cell r="BB1024">
            <v>0</v>
          </cell>
          <cell r="BC1024">
            <v>38828</v>
          </cell>
        </row>
        <row r="1025">
          <cell r="A1025">
            <v>2006</v>
          </cell>
          <cell r="B1025">
            <v>1</v>
          </cell>
          <cell r="C1025">
            <v>42</v>
          </cell>
          <cell r="D1025">
            <v>20</v>
          </cell>
          <cell r="E1025">
            <v>792020</v>
          </cell>
          <cell r="F1025">
            <v>0</v>
          </cell>
          <cell r="G1025" t="str">
            <v>Затраты по ШПЗ (основные)</v>
          </cell>
          <cell r="H1025">
            <v>2011</v>
          </cell>
          <cell r="I1025">
            <v>7920</v>
          </cell>
          <cell r="J1025">
            <v>744919.3</v>
          </cell>
          <cell r="K1025">
            <v>1</v>
          </cell>
          <cell r="L1025">
            <v>0</v>
          </cell>
          <cell r="M1025">
            <v>0</v>
          </cell>
          <cell r="N1025">
            <v>0</v>
          </cell>
          <cell r="R1025">
            <v>0</v>
          </cell>
          <cell r="S1025">
            <v>0</v>
          </cell>
          <cell r="T1025">
            <v>0</v>
          </cell>
          <cell r="U1025">
            <v>42</v>
          </cell>
          <cell r="V1025">
            <v>0</v>
          </cell>
          <cell r="W1025">
            <v>0</v>
          </cell>
          <cell r="AA1025">
            <v>0</v>
          </cell>
          <cell r="AB1025">
            <v>0</v>
          </cell>
          <cell r="AC1025">
            <v>0</v>
          </cell>
          <cell r="AD1025">
            <v>42</v>
          </cell>
          <cell r="AE1025">
            <v>152000</v>
          </cell>
          <cell r="AF1025">
            <v>0</v>
          </cell>
          <cell r="AI1025">
            <v>2223</v>
          </cell>
          <cell r="AK1025">
            <v>0</v>
          </cell>
          <cell r="AM1025">
            <v>169</v>
          </cell>
          <cell r="AN1025">
            <v>1</v>
          </cell>
          <cell r="AO1025">
            <v>393216</v>
          </cell>
          <cell r="AQ1025">
            <v>0</v>
          </cell>
          <cell r="AR1025">
            <v>0</v>
          </cell>
          <cell r="AS1025" t="str">
            <v>Ы</v>
          </cell>
          <cell r="AT1025" t="str">
            <v>Ы</v>
          </cell>
          <cell r="AU1025">
            <v>0</v>
          </cell>
          <cell r="AV1025">
            <v>0</v>
          </cell>
          <cell r="AW1025">
            <v>23</v>
          </cell>
          <cell r="AX1025">
            <v>1</v>
          </cell>
          <cell r="AY1025">
            <v>0</v>
          </cell>
          <cell r="AZ1025">
            <v>0</v>
          </cell>
          <cell r="BA1025">
            <v>0</v>
          </cell>
          <cell r="BB1025">
            <v>0</v>
          </cell>
          <cell r="BC1025">
            <v>38828</v>
          </cell>
        </row>
        <row r="1026">
          <cell r="A1026">
            <v>2006</v>
          </cell>
          <cell r="B1026">
            <v>1</v>
          </cell>
          <cell r="C1026">
            <v>43</v>
          </cell>
          <cell r="D1026">
            <v>20</v>
          </cell>
          <cell r="E1026">
            <v>792020</v>
          </cell>
          <cell r="F1026">
            <v>0</v>
          </cell>
          <cell r="G1026" t="str">
            <v>Затраты по ШПЗ (основные)</v>
          </cell>
          <cell r="H1026">
            <v>2011</v>
          </cell>
          <cell r="I1026">
            <v>7920</v>
          </cell>
          <cell r="J1026">
            <v>8572273.5800000001</v>
          </cell>
          <cell r="K1026">
            <v>1</v>
          </cell>
          <cell r="L1026">
            <v>0</v>
          </cell>
          <cell r="M1026">
            <v>0</v>
          </cell>
          <cell r="N1026">
            <v>0</v>
          </cell>
          <cell r="R1026">
            <v>0</v>
          </cell>
          <cell r="S1026">
            <v>0</v>
          </cell>
          <cell r="T1026">
            <v>0</v>
          </cell>
          <cell r="U1026">
            <v>42</v>
          </cell>
          <cell r="V1026">
            <v>0</v>
          </cell>
          <cell r="W1026">
            <v>0</v>
          </cell>
          <cell r="AA1026">
            <v>0</v>
          </cell>
          <cell r="AB1026">
            <v>0</v>
          </cell>
          <cell r="AC1026">
            <v>0</v>
          </cell>
          <cell r="AD1026">
            <v>42</v>
          </cell>
          <cell r="AE1026">
            <v>220000</v>
          </cell>
          <cell r="AF1026">
            <v>0</v>
          </cell>
          <cell r="AI1026">
            <v>2223</v>
          </cell>
          <cell r="AK1026">
            <v>0</v>
          </cell>
          <cell r="AM1026">
            <v>170</v>
          </cell>
          <cell r="AN1026">
            <v>1</v>
          </cell>
          <cell r="AO1026">
            <v>393216</v>
          </cell>
          <cell r="AQ1026">
            <v>0</v>
          </cell>
          <cell r="AR1026">
            <v>0</v>
          </cell>
          <cell r="AS1026" t="str">
            <v>Ы</v>
          </cell>
          <cell r="AT1026" t="str">
            <v>Ы</v>
          </cell>
          <cell r="AU1026">
            <v>0</v>
          </cell>
          <cell r="AV1026">
            <v>0</v>
          </cell>
          <cell r="AW1026">
            <v>23</v>
          </cell>
          <cell r="AX1026">
            <v>1</v>
          </cell>
          <cell r="AY1026">
            <v>0</v>
          </cell>
          <cell r="AZ1026">
            <v>0</v>
          </cell>
          <cell r="BA1026">
            <v>0</v>
          </cell>
          <cell r="BB1026">
            <v>0</v>
          </cell>
          <cell r="BC1026">
            <v>38828</v>
          </cell>
        </row>
        <row r="1027">
          <cell r="A1027">
            <v>2006</v>
          </cell>
          <cell r="B1027">
            <v>1</v>
          </cell>
          <cell r="C1027">
            <v>44</v>
          </cell>
          <cell r="D1027">
            <v>20</v>
          </cell>
          <cell r="E1027">
            <v>792020</v>
          </cell>
          <cell r="F1027">
            <v>0</v>
          </cell>
          <cell r="G1027" t="str">
            <v>Затраты по ШПЗ (основные)</v>
          </cell>
          <cell r="H1027">
            <v>2011</v>
          </cell>
          <cell r="I1027">
            <v>7920</v>
          </cell>
          <cell r="J1027">
            <v>4389247.01</v>
          </cell>
          <cell r="K1027">
            <v>1</v>
          </cell>
          <cell r="L1027">
            <v>0</v>
          </cell>
          <cell r="M1027">
            <v>0</v>
          </cell>
          <cell r="N1027">
            <v>0</v>
          </cell>
          <cell r="R1027">
            <v>0</v>
          </cell>
          <cell r="S1027">
            <v>0</v>
          </cell>
          <cell r="T1027">
            <v>0</v>
          </cell>
          <cell r="U1027">
            <v>42</v>
          </cell>
          <cell r="V1027">
            <v>0</v>
          </cell>
          <cell r="W1027">
            <v>0</v>
          </cell>
          <cell r="AA1027">
            <v>0</v>
          </cell>
          <cell r="AB1027">
            <v>0</v>
          </cell>
          <cell r="AC1027">
            <v>0</v>
          </cell>
          <cell r="AD1027">
            <v>42</v>
          </cell>
          <cell r="AE1027">
            <v>230000</v>
          </cell>
          <cell r="AF1027">
            <v>0</v>
          </cell>
          <cell r="AI1027">
            <v>2223</v>
          </cell>
          <cell r="AK1027">
            <v>0</v>
          </cell>
          <cell r="AM1027">
            <v>171</v>
          </cell>
          <cell r="AN1027">
            <v>1</v>
          </cell>
          <cell r="AO1027">
            <v>393216</v>
          </cell>
          <cell r="AQ1027">
            <v>0</v>
          </cell>
          <cell r="AR1027">
            <v>0</v>
          </cell>
          <cell r="AS1027" t="str">
            <v>Ы</v>
          </cell>
          <cell r="AT1027" t="str">
            <v>Ы</v>
          </cell>
          <cell r="AU1027">
            <v>0</v>
          </cell>
          <cell r="AV1027">
            <v>0</v>
          </cell>
          <cell r="AW1027">
            <v>23</v>
          </cell>
          <cell r="AX1027">
            <v>1</v>
          </cell>
          <cell r="AY1027">
            <v>0</v>
          </cell>
          <cell r="AZ1027">
            <v>0</v>
          </cell>
          <cell r="BA1027">
            <v>0</v>
          </cell>
          <cell r="BB1027">
            <v>0</v>
          </cell>
          <cell r="BC1027">
            <v>38828</v>
          </cell>
        </row>
        <row r="1028">
          <cell r="A1028">
            <v>2006</v>
          </cell>
          <cell r="B1028">
            <v>1</v>
          </cell>
          <cell r="C1028">
            <v>45</v>
          </cell>
          <cell r="D1028">
            <v>20</v>
          </cell>
          <cell r="E1028">
            <v>792020</v>
          </cell>
          <cell r="F1028">
            <v>0</v>
          </cell>
          <cell r="G1028" t="str">
            <v>Затраты по ШПЗ (основные)</v>
          </cell>
          <cell r="H1028">
            <v>2011</v>
          </cell>
          <cell r="I1028">
            <v>7920</v>
          </cell>
          <cell r="J1028">
            <v>5500</v>
          </cell>
          <cell r="K1028">
            <v>1</v>
          </cell>
          <cell r="L1028">
            <v>0</v>
          </cell>
          <cell r="M1028">
            <v>0</v>
          </cell>
          <cell r="N1028">
            <v>0</v>
          </cell>
          <cell r="R1028">
            <v>0</v>
          </cell>
          <cell r="S1028">
            <v>0</v>
          </cell>
          <cell r="T1028">
            <v>0</v>
          </cell>
          <cell r="U1028">
            <v>42</v>
          </cell>
          <cell r="V1028">
            <v>0</v>
          </cell>
          <cell r="W1028">
            <v>0</v>
          </cell>
          <cell r="AA1028">
            <v>0</v>
          </cell>
          <cell r="AB1028">
            <v>0</v>
          </cell>
          <cell r="AC1028">
            <v>0</v>
          </cell>
          <cell r="AD1028">
            <v>42</v>
          </cell>
          <cell r="AE1028">
            <v>240000</v>
          </cell>
          <cell r="AF1028">
            <v>0</v>
          </cell>
          <cell r="AI1028">
            <v>2223</v>
          </cell>
          <cell r="AK1028">
            <v>0</v>
          </cell>
          <cell r="AM1028">
            <v>172</v>
          </cell>
          <cell r="AN1028">
            <v>1</v>
          </cell>
          <cell r="AO1028">
            <v>393216</v>
          </cell>
          <cell r="AQ1028">
            <v>0</v>
          </cell>
          <cell r="AR1028">
            <v>0</v>
          </cell>
          <cell r="AS1028" t="str">
            <v>Ы</v>
          </cell>
          <cell r="AT1028" t="str">
            <v>Ы</v>
          </cell>
          <cell r="AU1028">
            <v>0</v>
          </cell>
          <cell r="AV1028">
            <v>0</v>
          </cell>
          <cell r="AW1028">
            <v>23</v>
          </cell>
          <cell r="AX1028">
            <v>1</v>
          </cell>
          <cell r="AY1028">
            <v>0</v>
          </cell>
          <cell r="AZ1028">
            <v>0</v>
          </cell>
          <cell r="BA1028">
            <v>0</v>
          </cell>
          <cell r="BB1028">
            <v>0</v>
          </cell>
          <cell r="BC1028">
            <v>38828</v>
          </cell>
        </row>
        <row r="1029">
          <cell r="A1029">
            <v>2006</v>
          </cell>
          <cell r="B1029">
            <v>1</v>
          </cell>
          <cell r="C1029">
            <v>46</v>
          </cell>
          <cell r="D1029">
            <v>20</v>
          </cell>
          <cell r="E1029">
            <v>792020</v>
          </cell>
          <cell r="F1029">
            <v>0</v>
          </cell>
          <cell r="G1029" t="str">
            <v>Затраты по ШПЗ (основные)</v>
          </cell>
          <cell r="H1029">
            <v>2011</v>
          </cell>
          <cell r="I1029">
            <v>7920</v>
          </cell>
          <cell r="J1029">
            <v>431507.31</v>
          </cell>
          <cell r="K1029">
            <v>1</v>
          </cell>
          <cell r="L1029">
            <v>0</v>
          </cell>
          <cell r="M1029">
            <v>0</v>
          </cell>
          <cell r="N1029">
            <v>0</v>
          </cell>
          <cell r="R1029">
            <v>0</v>
          </cell>
          <cell r="S1029">
            <v>0</v>
          </cell>
          <cell r="T1029">
            <v>0</v>
          </cell>
          <cell r="U1029">
            <v>42</v>
          </cell>
          <cell r="V1029">
            <v>0</v>
          </cell>
          <cell r="W1029">
            <v>0</v>
          </cell>
          <cell r="AA1029">
            <v>0</v>
          </cell>
          <cell r="AB1029">
            <v>0</v>
          </cell>
          <cell r="AC1029">
            <v>0</v>
          </cell>
          <cell r="AD1029">
            <v>42</v>
          </cell>
          <cell r="AE1029">
            <v>260000</v>
          </cell>
          <cell r="AF1029">
            <v>0</v>
          </cell>
          <cell r="AI1029">
            <v>2223</v>
          </cell>
          <cell r="AK1029">
            <v>0</v>
          </cell>
          <cell r="AM1029">
            <v>173</v>
          </cell>
          <cell r="AN1029">
            <v>1</v>
          </cell>
          <cell r="AO1029">
            <v>393216</v>
          </cell>
          <cell r="AQ1029">
            <v>0</v>
          </cell>
          <cell r="AR1029">
            <v>0</v>
          </cell>
          <cell r="AS1029" t="str">
            <v>Ы</v>
          </cell>
          <cell r="AT1029" t="str">
            <v>Ы</v>
          </cell>
          <cell r="AU1029">
            <v>0</v>
          </cell>
          <cell r="AV1029">
            <v>0</v>
          </cell>
          <cell r="AW1029">
            <v>23</v>
          </cell>
          <cell r="AX1029">
            <v>1</v>
          </cell>
          <cell r="AY1029">
            <v>0</v>
          </cell>
          <cell r="AZ1029">
            <v>0</v>
          </cell>
          <cell r="BA1029">
            <v>0</v>
          </cell>
          <cell r="BB1029">
            <v>0</v>
          </cell>
          <cell r="BC1029">
            <v>38828</v>
          </cell>
        </row>
        <row r="1030">
          <cell r="A1030">
            <v>2006</v>
          </cell>
          <cell r="B1030">
            <v>1</v>
          </cell>
          <cell r="C1030">
            <v>47</v>
          </cell>
          <cell r="D1030">
            <v>20</v>
          </cell>
          <cell r="E1030">
            <v>792020</v>
          </cell>
          <cell r="F1030">
            <v>0</v>
          </cell>
          <cell r="G1030" t="str">
            <v>Затраты по ШПЗ (основные)</v>
          </cell>
          <cell r="H1030">
            <v>2011</v>
          </cell>
          <cell r="I1030">
            <v>7920</v>
          </cell>
          <cell r="J1030">
            <v>923962.54</v>
          </cell>
          <cell r="K1030">
            <v>1</v>
          </cell>
          <cell r="L1030">
            <v>0</v>
          </cell>
          <cell r="M1030">
            <v>0</v>
          </cell>
          <cell r="N1030">
            <v>0</v>
          </cell>
          <cell r="R1030">
            <v>0</v>
          </cell>
          <cell r="S1030">
            <v>0</v>
          </cell>
          <cell r="T1030">
            <v>0</v>
          </cell>
          <cell r="U1030">
            <v>42</v>
          </cell>
          <cell r="V1030">
            <v>0</v>
          </cell>
          <cell r="W1030">
            <v>0</v>
          </cell>
          <cell r="AA1030">
            <v>0</v>
          </cell>
          <cell r="AB1030">
            <v>0</v>
          </cell>
          <cell r="AC1030">
            <v>0</v>
          </cell>
          <cell r="AD1030">
            <v>42</v>
          </cell>
          <cell r="AE1030">
            <v>270000</v>
          </cell>
          <cell r="AF1030">
            <v>0</v>
          </cell>
          <cell r="AI1030">
            <v>2223</v>
          </cell>
          <cell r="AK1030">
            <v>0</v>
          </cell>
          <cell r="AM1030">
            <v>174</v>
          </cell>
          <cell r="AN1030">
            <v>1</v>
          </cell>
          <cell r="AO1030">
            <v>393216</v>
          </cell>
          <cell r="AQ1030">
            <v>0</v>
          </cell>
          <cell r="AR1030">
            <v>0</v>
          </cell>
          <cell r="AS1030" t="str">
            <v>Ы</v>
          </cell>
          <cell r="AT1030" t="str">
            <v>Ы</v>
          </cell>
          <cell r="AU1030">
            <v>0</v>
          </cell>
          <cell r="AV1030">
            <v>0</v>
          </cell>
          <cell r="AW1030">
            <v>23</v>
          </cell>
          <cell r="AX1030">
            <v>1</v>
          </cell>
          <cell r="AY1030">
            <v>0</v>
          </cell>
          <cell r="AZ1030">
            <v>0</v>
          </cell>
          <cell r="BA1030">
            <v>0</v>
          </cell>
          <cell r="BB1030">
            <v>0</v>
          </cell>
          <cell r="BC1030">
            <v>38828</v>
          </cell>
        </row>
        <row r="1031">
          <cell r="A1031">
            <v>2006</v>
          </cell>
          <cell r="B1031">
            <v>1</v>
          </cell>
          <cell r="C1031">
            <v>48</v>
          </cell>
          <cell r="D1031">
            <v>20</v>
          </cell>
          <cell r="E1031">
            <v>792020</v>
          </cell>
          <cell r="F1031">
            <v>0</v>
          </cell>
          <cell r="G1031" t="str">
            <v>Затраты по ШПЗ (основные)</v>
          </cell>
          <cell r="H1031">
            <v>2011</v>
          </cell>
          <cell r="I1031">
            <v>7920</v>
          </cell>
          <cell r="J1031">
            <v>83623.41</v>
          </cell>
          <cell r="K1031">
            <v>1</v>
          </cell>
          <cell r="L1031">
            <v>0</v>
          </cell>
          <cell r="M1031">
            <v>0</v>
          </cell>
          <cell r="N1031">
            <v>0</v>
          </cell>
          <cell r="R1031">
            <v>0</v>
          </cell>
          <cell r="S1031">
            <v>0</v>
          </cell>
          <cell r="T1031">
            <v>0</v>
          </cell>
          <cell r="U1031">
            <v>42</v>
          </cell>
          <cell r="V1031">
            <v>0</v>
          </cell>
          <cell r="W1031">
            <v>0</v>
          </cell>
          <cell r="AA1031">
            <v>0</v>
          </cell>
          <cell r="AB1031">
            <v>0</v>
          </cell>
          <cell r="AC1031">
            <v>0</v>
          </cell>
          <cell r="AD1031">
            <v>42</v>
          </cell>
          <cell r="AE1031">
            <v>280000</v>
          </cell>
          <cell r="AF1031">
            <v>0</v>
          </cell>
          <cell r="AI1031">
            <v>2223</v>
          </cell>
          <cell r="AK1031">
            <v>0</v>
          </cell>
          <cell r="AM1031">
            <v>175</v>
          </cell>
          <cell r="AN1031">
            <v>1</v>
          </cell>
          <cell r="AO1031">
            <v>393216</v>
          </cell>
          <cell r="AQ1031">
            <v>0</v>
          </cell>
          <cell r="AR1031">
            <v>0</v>
          </cell>
          <cell r="AS1031" t="str">
            <v>Ы</v>
          </cell>
          <cell r="AT1031" t="str">
            <v>Ы</v>
          </cell>
          <cell r="AU1031">
            <v>0</v>
          </cell>
          <cell r="AV1031">
            <v>0</v>
          </cell>
          <cell r="AW1031">
            <v>23</v>
          </cell>
          <cell r="AX1031">
            <v>1</v>
          </cell>
          <cell r="AY1031">
            <v>0</v>
          </cell>
          <cell r="AZ1031">
            <v>0</v>
          </cell>
          <cell r="BA1031">
            <v>0</v>
          </cell>
          <cell r="BB1031">
            <v>0</v>
          </cell>
          <cell r="BC1031">
            <v>38828</v>
          </cell>
        </row>
        <row r="1032">
          <cell r="A1032">
            <v>2006</v>
          </cell>
          <cell r="B1032">
            <v>1</v>
          </cell>
          <cell r="C1032">
            <v>49</v>
          </cell>
          <cell r="D1032">
            <v>20</v>
          </cell>
          <cell r="E1032">
            <v>792020</v>
          </cell>
          <cell r="F1032">
            <v>0</v>
          </cell>
          <cell r="G1032" t="str">
            <v>Затраты по ШПЗ (основные)</v>
          </cell>
          <cell r="H1032">
            <v>2011</v>
          </cell>
          <cell r="I1032">
            <v>7920</v>
          </cell>
          <cell r="J1032">
            <v>473140.07</v>
          </cell>
          <cell r="K1032">
            <v>1</v>
          </cell>
          <cell r="L1032">
            <v>0</v>
          </cell>
          <cell r="M1032">
            <v>0</v>
          </cell>
          <cell r="N1032">
            <v>0</v>
          </cell>
          <cell r="R1032">
            <v>0</v>
          </cell>
          <cell r="S1032">
            <v>0</v>
          </cell>
          <cell r="T1032">
            <v>0</v>
          </cell>
          <cell r="U1032">
            <v>42</v>
          </cell>
          <cell r="V1032">
            <v>0</v>
          </cell>
          <cell r="W1032">
            <v>0</v>
          </cell>
          <cell r="AA1032">
            <v>0</v>
          </cell>
          <cell r="AB1032">
            <v>0</v>
          </cell>
          <cell r="AC1032">
            <v>0</v>
          </cell>
          <cell r="AD1032">
            <v>42</v>
          </cell>
          <cell r="AE1032">
            <v>280100</v>
          </cell>
          <cell r="AF1032">
            <v>0</v>
          </cell>
          <cell r="AI1032">
            <v>2223</v>
          </cell>
          <cell r="AK1032">
            <v>0</v>
          </cell>
          <cell r="AM1032">
            <v>176</v>
          </cell>
          <cell r="AN1032">
            <v>1</v>
          </cell>
          <cell r="AO1032">
            <v>393216</v>
          </cell>
          <cell r="AQ1032">
            <v>0</v>
          </cell>
          <cell r="AR1032">
            <v>0</v>
          </cell>
          <cell r="AS1032" t="str">
            <v>Ы</v>
          </cell>
          <cell r="AT1032" t="str">
            <v>Ы</v>
          </cell>
          <cell r="AU1032">
            <v>0</v>
          </cell>
          <cell r="AV1032">
            <v>0</v>
          </cell>
          <cell r="AW1032">
            <v>23</v>
          </cell>
          <cell r="AX1032">
            <v>1</v>
          </cell>
          <cell r="AY1032">
            <v>0</v>
          </cell>
          <cell r="AZ1032">
            <v>0</v>
          </cell>
          <cell r="BA1032">
            <v>0</v>
          </cell>
          <cell r="BB1032">
            <v>0</v>
          </cell>
          <cell r="BC1032">
            <v>38828</v>
          </cell>
        </row>
        <row r="1033">
          <cell r="A1033">
            <v>2006</v>
          </cell>
          <cell r="B1033">
            <v>1</v>
          </cell>
          <cell r="C1033">
            <v>50</v>
          </cell>
          <cell r="D1033">
            <v>20</v>
          </cell>
          <cell r="E1033">
            <v>792020</v>
          </cell>
          <cell r="F1033">
            <v>0</v>
          </cell>
          <cell r="G1033" t="str">
            <v>Затраты по ШПЗ (основные)</v>
          </cell>
          <cell r="H1033">
            <v>2011</v>
          </cell>
          <cell r="I1033">
            <v>7920</v>
          </cell>
          <cell r="J1033">
            <v>40375.9</v>
          </cell>
          <cell r="K1033">
            <v>1</v>
          </cell>
          <cell r="L1033">
            <v>0</v>
          </cell>
          <cell r="M1033">
            <v>0</v>
          </cell>
          <cell r="N1033">
            <v>0</v>
          </cell>
          <cell r="R1033">
            <v>0</v>
          </cell>
          <cell r="S1033">
            <v>0</v>
          </cell>
          <cell r="T1033">
            <v>0</v>
          </cell>
          <cell r="U1033">
            <v>42</v>
          </cell>
          <cell r="V1033">
            <v>0</v>
          </cell>
          <cell r="W1033">
            <v>0</v>
          </cell>
          <cell r="AA1033">
            <v>0</v>
          </cell>
          <cell r="AB1033">
            <v>0</v>
          </cell>
          <cell r="AC1033">
            <v>0</v>
          </cell>
          <cell r="AD1033">
            <v>42</v>
          </cell>
          <cell r="AE1033">
            <v>280200</v>
          </cell>
          <cell r="AF1033">
            <v>0</v>
          </cell>
          <cell r="AI1033">
            <v>2223</v>
          </cell>
          <cell r="AK1033">
            <v>0</v>
          </cell>
          <cell r="AM1033">
            <v>177</v>
          </cell>
          <cell r="AN1033">
            <v>1</v>
          </cell>
          <cell r="AO1033">
            <v>393216</v>
          </cell>
          <cell r="AQ1033">
            <v>0</v>
          </cell>
          <cell r="AR1033">
            <v>0</v>
          </cell>
          <cell r="AS1033" t="str">
            <v>Ы</v>
          </cell>
          <cell r="AT1033" t="str">
            <v>Ы</v>
          </cell>
          <cell r="AU1033">
            <v>0</v>
          </cell>
          <cell r="AV1033">
            <v>0</v>
          </cell>
          <cell r="AW1033">
            <v>23</v>
          </cell>
          <cell r="AX1033">
            <v>1</v>
          </cell>
          <cell r="AY1033">
            <v>0</v>
          </cell>
          <cell r="AZ1033">
            <v>0</v>
          </cell>
          <cell r="BA1033">
            <v>0</v>
          </cell>
          <cell r="BB1033">
            <v>0</v>
          </cell>
          <cell r="BC1033">
            <v>38828</v>
          </cell>
        </row>
        <row r="1034">
          <cell r="A1034">
            <v>2006</v>
          </cell>
          <cell r="B1034">
            <v>1</v>
          </cell>
          <cell r="C1034">
            <v>51</v>
          </cell>
          <cell r="D1034">
            <v>20</v>
          </cell>
          <cell r="E1034">
            <v>792020</v>
          </cell>
          <cell r="F1034">
            <v>0</v>
          </cell>
          <cell r="G1034" t="str">
            <v>Затраты по ШПЗ (основные)</v>
          </cell>
          <cell r="H1034">
            <v>2011</v>
          </cell>
          <cell r="I1034">
            <v>7920</v>
          </cell>
          <cell r="J1034">
            <v>521147.39</v>
          </cell>
          <cell r="K1034">
            <v>1</v>
          </cell>
          <cell r="L1034">
            <v>0</v>
          </cell>
          <cell r="M1034">
            <v>0</v>
          </cell>
          <cell r="N1034">
            <v>0</v>
          </cell>
          <cell r="R1034">
            <v>0</v>
          </cell>
          <cell r="S1034">
            <v>0</v>
          </cell>
          <cell r="T1034">
            <v>0</v>
          </cell>
          <cell r="U1034">
            <v>42</v>
          </cell>
          <cell r="V1034">
            <v>0</v>
          </cell>
          <cell r="W1034">
            <v>0</v>
          </cell>
          <cell r="AA1034">
            <v>0</v>
          </cell>
          <cell r="AB1034">
            <v>0</v>
          </cell>
          <cell r="AC1034">
            <v>0</v>
          </cell>
          <cell r="AD1034">
            <v>42</v>
          </cell>
          <cell r="AE1034">
            <v>280400</v>
          </cell>
          <cell r="AF1034">
            <v>0</v>
          </cell>
          <cell r="AI1034">
            <v>2223</v>
          </cell>
          <cell r="AK1034">
            <v>0</v>
          </cell>
          <cell r="AM1034">
            <v>178</v>
          </cell>
          <cell r="AN1034">
            <v>1</v>
          </cell>
          <cell r="AO1034">
            <v>393216</v>
          </cell>
          <cell r="AQ1034">
            <v>0</v>
          </cell>
          <cell r="AR1034">
            <v>0</v>
          </cell>
          <cell r="AS1034" t="str">
            <v>Ы</v>
          </cell>
          <cell r="AT1034" t="str">
            <v>Ы</v>
          </cell>
          <cell r="AU1034">
            <v>0</v>
          </cell>
          <cell r="AV1034">
            <v>0</v>
          </cell>
          <cell r="AW1034">
            <v>23</v>
          </cell>
          <cell r="AX1034">
            <v>1</v>
          </cell>
          <cell r="AY1034">
            <v>0</v>
          </cell>
          <cell r="AZ1034">
            <v>0</v>
          </cell>
          <cell r="BA1034">
            <v>0</v>
          </cell>
          <cell r="BB1034">
            <v>0</v>
          </cell>
          <cell r="BC1034">
            <v>38828</v>
          </cell>
        </row>
        <row r="1035">
          <cell r="A1035">
            <v>2006</v>
          </cell>
          <cell r="B1035">
            <v>1</v>
          </cell>
          <cell r="C1035">
            <v>52</v>
          </cell>
          <cell r="D1035">
            <v>20</v>
          </cell>
          <cell r="E1035">
            <v>792020</v>
          </cell>
          <cell r="F1035">
            <v>0</v>
          </cell>
          <cell r="G1035" t="str">
            <v>Затраты по ШПЗ (основные)</v>
          </cell>
          <cell r="H1035">
            <v>2011</v>
          </cell>
          <cell r="I1035">
            <v>7920</v>
          </cell>
          <cell r="J1035">
            <v>136032.68</v>
          </cell>
          <cell r="K1035">
            <v>1</v>
          </cell>
          <cell r="L1035">
            <v>0</v>
          </cell>
          <cell r="M1035">
            <v>0</v>
          </cell>
          <cell r="N1035">
            <v>0</v>
          </cell>
          <cell r="R1035">
            <v>0</v>
          </cell>
          <cell r="S1035">
            <v>0</v>
          </cell>
          <cell r="T1035">
            <v>0</v>
          </cell>
          <cell r="U1035">
            <v>42</v>
          </cell>
          <cell r="V1035">
            <v>0</v>
          </cell>
          <cell r="W1035">
            <v>0</v>
          </cell>
          <cell r="AA1035">
            <v>0</v>
          </cell>
          <cell r="AB1035">
            <v>0</v>
          </cell>
          <cell r="AC1035">
            <v>0</v>
          </cell>
          <cell r="AD1035">
            <v>42</v>
          </cell>
          <cell r="AE1035">
            <v>281100</v>
          </cell>
          <cell r="AF1035">
            <v>0</v>
          </cell>
          <cell r="AI1035">
            <v>2223</v>
          </cell>
          <cell r="AK1035">
            <v>0</v>
          </cell>
          <cell r="AM1035">
            <v>179</v>
          </cell>
          <cell r="AN1035">
            <v>1</v>
          </cell>
          <cell r="AO1035">
            <v>393216</v>
          </cell>
          <cell r="AQ1035">
            <v>0</v>
          </cell>
          <cell r="AR1035">
            <v>0</v>
          </cell>
          <cell r="AS1035" t="str">
            <v>Ы</v>
          </cell>
          <cell r="AT1035" t="str">
            <v>Ы</v>
          </cell>
          <cell r="AU1035">
            <v>0</v>
          </cell>
          <cell r="AV1035">
            <v>0</v>
          </cell>
          <cell r="AW1035">
            <v>23</v>
          </cell>
          <cell r="AX1035">
            <v>1</v>
          </cell>
          <cell r="AY1035">
            <v>0</v>
          </cell>
          <cell r="AZ1035">
            <v>0</v>
          </cell>
          <cell r="BA1035">
            <v>0</v>
          </cell>
          <cell r="BB1035">
            <v>0</v>
          </cell>
          <cell r="BC1035">
            <v>38828</v>
          </cell>
        </row>
        <row r="1036">
          <cell r="A1036">
            <v>2006</v>
          </cell>
          <cell r="B1036">
            <v>1</v>
          </cell>
          <cell r="C1036">
            <v>53</v>
          </cell>
          <cell r="D1036">
            <v>20</v>
          </cell>
          <cell r="E1036">
            <v>792020</v>
          </cell>
          <cell r="F1036">
            <v>0</v>
          </cell>
          <cell r="G1036" t="str">
            <v>Затраты по ШПЗ (основные)</v>
          </cell>
          <cell r="H1036">
            <v>2011</v>
          </cell>
          <cell r="I1036">
            <v>7920</v>
          </cell>
          <cell r="J1036">
            <v>789.56</v>
          </cell>
          <cell r="K1036">
            <v>1</v>
          </cell>
          <cell r="L1036">
            <v>0</v>
          </cell>
          <cell r="M1036">
            <v>0</v>
          </cell>
          <cell r="N1036">
            <v>0</v>
          </cell>
          <cell r="R1036">
            <v>0</v>
          </cell>
          <cell r="S1036">
            <v>0</v>
          </cell>
          <cell r="T1036">
            <v>0</v>
          </cell>
          <cell r="U1036">
            <v>42</v>
          </cell>
          <cell r="V1036">
            <v>0</v>
          </cell>
          <cell r="W1036">
            <v>0</v>
          </cell>
          <cell r="AA1036">
            <v>0</v>
          </cell>
          <cell r="AB1036">
            <v>0</v>
          </cell>
          <cell r="AC1036">
            <v>0</v>
          </cell>
          <cell r="AD1036">
            <v>42</v>
          </cell>
          <cell r="AE1036">
            <v>281300</v>
          </cell>
          <cell r="AF1036">
            <v>0</v>
          </cell>
          <cell r="AI1036">
            <v>2223</v>
          </cell>
          <cell r="AK1036">
            <v>0</v>
          </cell>
          <cell r="AM1036">
            <v>180</v>
          </cell>
          <cell r="AN1036">
            <v>1</v>
          </cell>
          <cell r="AO1036">
            <v>393216</v>
          </cell>
          <cell r="AQ1036">
            <v>0</v>
          </cell>
          <cell r="AR1036">
            <v>0</v>
          </cell>
          <cell r="AS1036" t="str">
            <v>Ы</v>
          </cell>
          <cell r="AT1036" t="str">
            <v>Ы</v>
          </cell>
          <cell r="AU1036">
            <v>0</v>
          </cell>
          <cell r="AV1036">
            <v>0</v>
          </cell>
          <cell r="AW1036">
            <v>23</v>
          </cell>
          <cell r="AX1036">
            <v>1</v>
          </cell>
          <cell r="AY1036">
            <v>0</v>
          </cell>
          <cell r="AZ1036">
            <v>0</v>
          </cell>
          <cell r="BA1036">
            <v>0</v>
          </cell>
          <cell r="BB1036">
            <v>0</v>
          </cell>
          <cell r="BC1036">
            <v>38828</v>
          </cell>
        </row>
        <row r="1037">
          <cell r="A1037">
            <v>2006</v>
          </cell>
          <cell r="B1037">
            <v>1</v>
          </cell>
          <cell r="C1037">
            <v>54</v>
          </cell>
          <cell r="D1037">
            <v>20</v>
          </cell>
          <cell r="E1037">
            <v>792020</v>
          </cell>
          <cell r="F1037">
            <v>0</v>
          </cell>
          <cell r="G1037" t="str">
            <v>Затраты по ШПЗ (основные)</v>
          </cell>
          <cell r="H1037">
            <v>2011</v>
          </cell>
          <cell r="I1037">
            <v>7920</v>
          </cell>
          <cell r="J1037">
            <v>8318.48</v>
          </cell>
          <cell r="K1037">
            <v>1</v>
          </cell>
          <cell r="L1037">
            <v>0</v>
          </cell>
          <cell r="M1037">
            <v>0</v>
          </cell>
          <cell r="N1037">
            <v>0</v>
          </cell>
          <cell r="R1037">
            <v>0</v>
          </cell>
          <cell r="S1037">
            <v>0</v>
          </cell>
          <cell r="T1037">
            <v>0</v>
          </cell>
          <cell r="U1037">
            <v>42</v>
          </cell>
          <cell r="V1037">
            <v>0</v>
          </cell>
          <cell r="W1037">
            <v>0</v>
          </cell>
          <cell r="AA1037">
            <v>0</v>
          </cell>
          <cell r="AB1037">
            <v>0</v>
          </cell>
          <cell r="AC1037">
            <v>0</v>
          </cell>
          <cell r="AD1037">
            <v>42</v>
          </cell>
          <cell r="AE1037">
            <v>282000</v>
          </cell>
          <cell r="AF1037">
            <v>0</v>
          </cell>
          <cell r="AI1037">
            <v>2223</v>
          </cell>
          <cell r="AK1037">
            <v>0</v>
          </cell>
          <cell r="AM1037">
            <v>181</v>
          </cell>
          <cell r="AN1037">
            <v>1</v>
          </cell>
          <cell r="AO1037">
            <v>393216</v>
          </cell>
          <cell r="AQ1037">
            <v>0</v>
          </cell>
          <cell r="AR1037">
            <v>0</v>
          </cell>
          <cell r="AS1037" t="str">
            <v>Ы</v>
          </cell>
          <cell r="AT1037" t="str">
            <v>Ы</v>
          </cell>
          <cell r="AU1037">
            <v>0</v>
          </cell>
          <cell r="AV1037">
            <v>0</v>
          </cell>
          <cell r="AW1037">
            <v>23</v>
          </cell>
          <cell r="AX1037">
            <v>1</v>
          </cell>
          <cell r="AY1037">
            <v>0</v>
          </cell>
          <cell r="AZ1037">
            <v>0</v>
          </cell>
          <cell r="BA1037">
            <v>0</v>
          </cell>
          <cell r="BB1037">
            <v>0</v>
          </cell>
          <cell r="BC1037">
            <v>38828</v>
          </cell>
        </row>
        <row r="1038">
          <cell r="A1038">
            <v>2006</v>
          </cell>
          <cell r="B1038">
            <v>1</v>
          </cell>
          <cell r="C1038">
            <v>55</v>
          </cell>
          <cell r="D1038">
            <v>20</v>
          </cell>
          <cell r="E1038">
            <v>792020</v>
          </cell>
          <cell r="F1038">
            <v>0</v>
          </cell>
          <cell r="G1038" t="str">
            <v>Затраты по ШПЗ (основные)</v>
          </cell>
          <cell r="H1038">
            <v>2011</v>
          </cell>
          <cell r="I1038">
            <v>7920</v>
          </cell>
          <cell r="J1038">
            <v>25240.62</v>
          </cell>
          <cell r="K1038">
            <v>1</v>
          </cell>
          <cell r="L1038">
            <v>0</v>
          </cell>
          <cell r="M1038">
            <v>0</v>
          </cell>
          <cell r="N1038">
            <v>0</v>
          </cell>
          <cell r="R1038">
            <v>0</v>
          </cell>
          <cell r="S1038">
            <v>0</v>
          </cell>
          <cell r="T1038">
            <v>0</v>
          </cell>
          <cell r="U1038">
            <v>42</v>
          </cell>
          <cell r="V1038">
            <v>0</v>
          </cell>
          <cell r="W1038">
            <v>0</v>
          </cell>
          <cell r="AA1038">
            <v>0</v>
          </cell>
          <cell r="AB1038">
            <v>0</v>
          </cell>
          <cell r="AC1038">
            <v>0</v>
          </cell>
          <cell r="AD1038">
            <v>42</v>
          </cell>
          <cell r="AE1038">
            <v>282200</v>
          </cell>
          <cell r="AF1038">
            <v>0</v>
          </cell>
          <cell r="AI1038">
            <v>2223</v>
          </cell>
          <cell r="AK1038">
            <v>0</v>
          </cell>
          <cell r="AM1038">
            <v>182</v>
          </cell>
          <cell r="AN1038">
            <v>1</v>
          </cell>
          <cell r="AO1038">
            <v>393216</v>
          </cell>
          <cell r="AQ1038">
            <v>0</v>
          </cell>
          <cell r="AR1038">
            <v>0</v>
          </cell>
          <cell r="AS1038" t="str">
            <v>Ы</v>
          </cell>
          <cell r="AT1038" t="str">
            <v>Ы</v>
          </cell>
          <cell r="AU1038">
            <v>0</v>
          </cell>
          <cell r="AV1038">
            <v>0</v>
          </cell>
          <cell r="AW1038">
            <v>23</v>
          </cell>
          <cell r="AX1038">
            <v>1</v>
          </cell>
          <cell r="AY1038">
            <v>0</v>
          </cell>
          <cell r="AZ1038">
            <v>0</v>
          </cell>
          <cell r="BA1038">
            <v>0</v>
          </cell>
          <cell r="BB1038">
            <v>0</v>
          </cell>
          <cell r="BC1038">
            <v>38828</v>
          </cell>
        </row>
        <row r="1039">
          <cell r="A1039">
            <v>2006</v>
          </cell>
          <cell r="B1039">
            <v>1</v>
          </cell>
          <cell r="C1039">
            <v>56</v>
          </cell>
          <cell r="D1039">
            <v>20</v>
          </cell>
          <cell r="E1039">
            <v>792020</v>
          </cell>
          <cell r="F1039">
            <v>0</v>
          </cell>
          <cell r="G1039" t="str">
            <v>Затраты по ШПЗ (основные)</v>
          </cell>
          <cell r="H1039">
            <v>2011</v>
          </cell>
          <cell r="I1039">
            <v>7920</v>
          </cell>
          <cell r="J1039">
            <v>38632.44</v>
          </cell>
          <cell r="K1039">
            <v>1</v>
          </cell>
          <cell r="L1039">
            <v>0</v>
          </cell>
          <cell r="M1039">
            <v>0</v>
          </cell>
          <cell r="N1039">
            <v>0</v>
          </cell>
          <cell r="R1039">
            <v>0</v>
          </cell>
          <cell r="S1039">
            <v>0</v>
          </cell>
          <cell r="T1039">
            <v>0</v>
          </cell>
          <cell r="U1039">
            <v>42</v>
          </cell>
          <cell r="V1039">
            <v>0</v>
          </cell>
          <cell r="W1039">
            <v>0</v>
          </cell>
          <cell r="AA1039">
            <v>0</v>
          </cell>
          <cell r="AB1039">
            <v>0</v>
          </cell>
          <cell r="AC1039">
            <v>0</v>
          </cell>
          <cell r="AD1039">
            <v>42</v>
          </cell>
          <cell r="AE1039">
            <v>282400</v>
          </cell>
          <cell r="AF1039">
            <v>0</v>
          </cell>
          <cell r="AI1039">
            <v>2223</v>
          </cell>
          <cell r="AK1039">
            <v>0</v>
          </cell>
          <cell r="AM1039">
            <v>183</v>
          </cell>
          <cell r="AN1039">
            <v>1</v>
          </cell>
          <cell r="AO1039">
            <v>393216</v>
          </cell>
          <cell r="AQ1039">
            <v>0</v>
          </cell>
          <cell r="AR1039">
            <v>0</v>
          </cell>
          <cell r="AS1039" t="str">
            <v>Ы</v>
          </cell>
          <cell r="AT1039" t="str">
            <v>Ы</v>
          </cell>
          <cell r="AU1039">
            <v>0</v>
          </cell>
          <cell r="AV1039">
            <v>0</v>
          </cell>
          <cell r="AW1039">
            <v>23</v>
          </cell>
          <cell r="AX1039">
            <v>1</v>
          </cell>
          <cell r="AY1039">
            <v>0</v>
          </cell>
          <cell r="AZ1039">
            <v>0</v>
          </cell>
          <cell r="BA1039">
            <v>0</v>
          </cell>
          <cell r="BB1039">
            <v>0</v>
          </cell>
          <cell r="BC1039">
            <v>38828</v>
          </cell>
        </row>
        <row r="1040">
          <cell r="A1040">
            <v>2006</v>
          </cell>
          <cell r="B1040">
            <v>1</v>
          </cell>
          <cell r="C1040">
            <v>57</v>
          </cell>
          <cell r="D1040">
            <v>20</v>
          </cell>
          <cell r="E1040">
            <v>792020</v>
          </cell>
          <cell r="F1040">
            <v>0</v>
          </cell>
          <cell r="G1040" t="str">
            <v>Затраты по ШПЗ (основные)</v>
          </cell>
          <cell r="H1040">
            <v>2011</v>
          </cell>
          <cell r="I1040">
            <v>7920</v>
          </cell>
          <cell r="J1040">
            <v>202778</v>
          </cell>
          <cell r="K1040">
            <v>1</v>
          </cell>
          <cell r="L1040">
            <v>0</v>
          </cell>
          <cell r="M1040">
            <v>0</v>
          </cell>
          <cell r="N1040">
            <v>0</v>
          </cell>
          <cell r="R1040">
            <v>0</v>
          </cell>
          <cell r="S1040">
            <v>0</v>
          </cell>
          <cell r="T1040">
            <v>0</v>
          </cell>
          <cell r="U1040">
            <v>42</v>
          </cell>
          <cell r="V1040">
            <v>0</v>
          </cell>
          <cell r="W1040">
            <v>0</v>
          </cell>
          <cell r="AA1040">
            <v>0</v>
          </cell>
          <cell r="AB1040">
            <v>0</v>
          </cell>
          <cell r="AC1040">
            <v>0</v>
          </cell>
          <cell r="AD1040">
            <v>42</v>
          </cell>
          <cell r="AE1040">
            <v>283000</v>
          </cell>
          <cell r="AF1040">
            <v>0</v>
          </cell>
          <cell r="AI1040">
            <v>2223</v>
          </cell>
          <cell r="AK1040">
            <v>0</v>
          </cell>
          <cell r="AM1040">
            <v>184</v>
          </cell>
          <cell r="AN1040">
            <v>1</v>
          </cell>
          <cell r="AO1040">
            <v>393216</v>
          </cell>
          <cell r="AQ1040">
            <v>0</v>
          </cell>
          <cell r="AR1040">
            <v>0</v>
          </cell>
          <cell r="AS1040" t="str">
            <v>Ы</v>
          </cell>
          <cell r="AT1040" t="str">
            <v>Ы</v>
          </cell>
          <cell r="AU1040">
            <v>0</v>
          </cell>
          <cell r="AV1040">
            <v>0</v>
          </cell>
          <cell r="AW1040">
            <v>23</v>
          </cell>
          <cell r="AX1040">
            <v>1</v>
          </cell>
          <cell r="AY1040">
            <v>0</v>
          </cell>
          <cell r="AZ1040">
            <v>0</v>
          </cell>
          <cell r="BA1040">
            <v>0</v>
          </cell>
          <cell r="BB1040">
            <v>0</v>
          </cell>
          <cell r="BC1040">
            <v>38828</v>
          </cell>
        </row>
        <row r="1041">
          <cell r="A1041">
            <v>2006</v>
          </cell>
          <cell r="B1041">
            <v>1</v>
          </cell>
          <cell r="C1041">
            <v>58</v>
          </cell>
          <cell r="D1041">
            <v>20</v>
          </cell>
          <cell r="E1041">
            <v>792020</v>
          </cell>
          <cell r="F1041">
            <v>0</v>
          </cell>
          <cell r="G1041" t="str">
            <v>Затраты по ШПЗ (основные)</v>
          </cell>
          <cell r="H1041">
            <v>2011</v>
          </cell>
          <cell r="I1041">
            <v>7920</v>
          </cell>
          <cell r="J1041">
            <v>45434.1</v>
          </cell>
          <cell r="K1041">
            <v>1</v>
          </cell>
          <cell r="L1041">
            <v>0</v>
          </cell>
          <cell r="M1041">
            <v>0</v>
          </cell>
          <cell r="N1041">
            <v>0</v>
          </cell>
          <cell r="R1041">
            <v>0</v>
          </cell>
          <cell r="S1041">
            <v>0</v>
          </cell>
          <cell r="T1041">
            <v>0</v>
          </cell>
          <cell r="U1041">
            <v>42</v>
          </cell>
          <cell r="V1041">
            <v>0</v>
          </cell>
          <cell r="W1041">
            <v>0</v>
          </cell>
          <cell r="AA1041">
            <v>0</v>
          </cell>
          <cell r="AB1041">
            <v>0</v>
          </cell>
          <cell r="AC1041">
            <v>0</v>
          </cell>
          <cell r="AD1041">
            <v>42</v>
          </cell>
          <cell r="AE1041">
            <v>285000</v>
          </cell>
          <cell r="AF1041">
            <v>0</v>
          </cell>
          <cell r="AI1041">
            <v>2223</v>
          </cell>
          <cell r="AK1041">
            <v>0</v>
          </cell>
          <cell r="AM1041">
            <v>185</v>
          </cell>
          <cell r="AN1041">
            <v>1</v>
          </cell>
          <cell r="AO1041">
            <v>393216</v>
          </cell>
          <cell r="AQ1041">
            <v>0</v>
          </cell>
          <cell r="AR1041">
            <v>0</v>
          </cell>
          <cell r="AS1041" t="str">
            <v>Ы</v>
          </cell>
          <cell r="AT1041" t="str">
            <v>Ы</v>
          </cell>
          <cell r="AU1041">
            <v>0</v>
          </cell>
          <cell r="AV1041">
            <v>0</v>
          </cell>
          <cell r="AW1041">
            <v>23</v>
          </cell>
          <cell r="AX1041">
            <v>1</v>
          </cell>
          <cell r="AY1041">
            <v>0</v>
          </cell>
          <cell r="AZ1041">
            <v>0</v>
          </cell>
          <cell r="BA1041">
            <v>0</v>
          </cell>
          <cell r="BB1041">
            <v>0</v>
          </cell>
          <cell r="BC1041">
            <v>38828</v>
          </cell>
        </row>
        <row r="1042">
          <cell r="A1042">
            <v>2006</v>
          </cell>
          <cell r="B1042">
            <v>1</v>
          </cell>
          <cell r="C1042">
            <v>59</v>
          </cell>
          <cell r="D1042">
            <v>20</v>
          </cell>
          <cell r="E1042">
            <v>792020</v>
          </cell>
          <cell r="F1042">
            <v>0</v>
          </cell>
          <cell r="G1042" t="str">
            <v>Затраты по ШПЗ (основные)</v>
          </cell>
          <cell r="H1042">
            <v>2011</v>
          </cell>
          <cell r="I1042">
            <v>7920</v>
          </cell>
          <cell r="J1042">
            <v>457125.96</v>
          </cell>
          <cell r="K1042">
            <v>1</v>
          </cell>
          <cell r="L1042">
            <v>0</v>
          </cell>
          <cell r="M1042">
            <v>0</v>
          </cell>
          <cell r="N1042">
            <v>0</v>
          </cell>
          <cell r="R1042">
            <v>0</v>
          </cell>
          <cell r="S1042">
            <v>0</v>
          </cell>
          <cell r="T1042">
            <v>0</v>
          </cell>
          <cell r="U1042">
            <v>42</v>
          </cell>
          <cell r="V1042">
            <v>0</v>
          </cell>
          <cell r="W1042">
            <v>0</v>
          </cell>
          <cell r="AA1042">
            <v>0</v>
          </cell>
          <cell r="AB1042">
            <v>0</v>
          </cell>
          <cell r="AC1042">
            <v>0</v>
          </cell>
          <cell r="AD1042">
            <v>42</v>
          </cell>
          <cell r="AE1042">
            <v>311000</v>
          </cell>
          <cell r="AF1042">
            <v>0</v>
          </cell>
          <cell r="AI1042">
            <v>2223</v>
          </cell>
          <cell r="AK1042">
            <v>0</v>
          </cell>
          <cell r="AM1042">
            <v>186</v>
          </cell>
          <cell r="AN1042">
            <v>1</v>
          </cell>
          <cell r="AO1042">
            <v>393216</v>
          </cell>
          <cell r="AQ1042">
            <v>0</v>
          </cell>
          <cell r="AR1042">
            <v>0</v>
          </cell>
          <cell r="AS1042" t="str">
            <v>Ы</v>
          </cell>
          <cell r="AT1042" t="str">
            <v>Ы</v>
          </cell>
          <cell r="AU1042">
            <v>0</v>
          </cell>
          <cell r="AV1042">
            <v>0</v>
          </cell>
          <cell r="AW1042">
            <v>23</v>
          </cell>
          <cell r="AX1042">
            <v>1</v>
          </cell>
          <cell r="AY1042">
            <v>0</v>
          </cell>
          <cell r="AZ1042">
            <v>0</v>
          </cell>
          <cell r="BA1042">
            <v>0</v>
          </cell>
          <cell r="BB1042">
            <v>0</v>
          </cell>
          <cell r="BC1042">
            <v>38828</v>
          </cell>
        </row>
        <row r="1043">
          <cell r="A1043">
            <v>2006</v>
          </cell>
          <cell r="B1043">
            <v>1</v>
          </cell>
          <cell r="C1043">
            <v>60</v>
          </cell>
          <cell r="D1043">
            <v>20</v>
          </cell>
          <cell r="E1043">
            <v>792020</v>
          </cell>
          <cell r="F1043">
            <v>0</v>
          </cell>
          <cell r="G1043" t="str">
            <v>Затраты по ШПЗ (основные)</v>
          </cell>
          <cell r="H1043">
            <v>2011</v>
          </cell>
          <cell r="I1043">
            <v>7920</v>
          </cell>
          <cell r="J1043">
            <v>3154579.07</v>
          </cell>
          <cell r="K1043">
            <v>1</v>
          </cell>
          <cell r="L1043">
            <v>0</v>
          </cell>
          <cell r="M1043">
            <v>0</v>
          </cell>
          <cell r="N1043">
            <v>0</v>
          </cell>
          <cell r="R1043">
            <v>0</v>
          </cell>
          <cell r="S1043">
            <v>0</v>
          </cell>
          <cell r="T1043">
            <v>0</v>
          </cell>
          <cell r="U1043">
            <v>42</v>
          </cell>
          <cell r="V1043">
            <v>0</v>
          </cell>
          <cell r="W1043">
            <v>0</v>
          </cell>
          <cell r="AA1043">
            <v>0</v>
          </cell>
          <cell r="AB1043">
            <v>0</v>
          </cell>
          <cell r="AC1043">
            <v>0</v>
          </cell>
          <cell r="AD1043">
            <v>42</v>
          </cell>
          <cell r="AE1043">
            <v>312000</v>
          </cell>
          <cell r="AF1043">
            <v>0</v>
          </cell>
          <cell r="AI1043">
            <v>2223</v>
          </cell>
          <cell r="AK1043">
            <v>0</v>
          </cell>
          <cell r="AM1043">
            <v>187</v>
          </cell>
          <cell r="AN1043">
            <v>1</v>
          </cell>
          <cell r="AO1043">
            <v>393216</v>
          </cell>
          <cell r="AQ1043">
            <v>0</v>
          </cell>
          <cell r="AR1043">
            <v>0</v>
          </cell>
          <cell r="AS1043" t="str">
            <v>Ы</v>
          </cell>
          <cell r="AT1043" t="str">
            <v>Ы</v>
          </cell>
          <cell r="AU1043">
            <v>0</v>
          </cell>
          <cell r="AV1043">
            <v>0</v>
          </cell>
          <cell r="AW1043">
            <v>23</v>
          </cell>
          <cell r="AX1043">
            <v>1</v>
          </cell>
          <cell r="AY1043">
            <v>0</v>
          </cell>
          <cell r="AZ1043">
            <v>0</v>
          </cell>
          <cell r="BA1043">
            <v>0</v>
          </cell>
          <cell r="BB1043">
            <v>0</v>
          </cell>
          <cell r="BC1043">
            <v>38828</v>
          </cell>
        </row>
        <row r="1044">
          <cell r="A1044">
            <v>2006</v>
          </cell>
          <cell r="B1044">
            <v>1</v>
          </cell>
          <cell r="C1044">
            <v>61</v>
          </cell>
          <cell r="D1044">
            <v>20</v>
          </cell>
          <cell r="E1044">
            <v>792020</v>
          </cell>
          <cell r="F1044">
            <v>0</v>
          </cell>
          <cell r="G1044" t="str">
            <v>Затраты по ШПЗ (основные)</v>
          </cell>
          <cell r="H1044">
            <v>2011</v>
          </cell>
          <cell r="I1044">
            <v>7920</v>
          </cell>
          <cell r="J1044">
            <v>173091.58</v>
          </cell>
          <cell r="K1044">
            <v>1</v>
          </cell>
          <cell r="L1044">
            <v>0</v>
          </cell>
          <cell r="M1044">
            <v>0</v>
          </cell>
          <cell r="N1044">
            <v>0</v>
          </cell>
          <cell r="R1044">
            <v>0</v>
          </cell>
          <cell r="S1044">
            <v>0</v>
          </cell>
          <cell r="T1044">
            <v>0</v>
          </cell>
          <cell r="U1044">
            <v>42</v>
          </cell>
          <cell r="V1044">
            <v>0</v>
          </cell>
          <cell r="W1044">
            <v>0</v>
          </cell>
          <cell r="AA1044">
            <v>0</v>
          </cell>
          <cell r="AB1044">
            <v>0</v>
          </cell>
          <cell r="AC1044">
            <v>0</v>
          </cell>
          <cell r="AD1044">
            <v>42</v>
          </cell>
          <cell r="AE1044">
            <v>313000</v>
          </cell>
          <cell r="AF1044">
            <v>0</v>
          </cell>
          <cell r="AI1044">
            <v>2223</v>
          </cell>
          <cell r="AK1044">
            <v>0</v>
          </cell>
          <cell r="AM1044">
            <v>188</v>
          </cell>
          <cell r="AN1044">
            <v>1</v>
          </cell>
          <cell r="AO1044">
            <v>393216</v>
          </cell>
          <cell r="AQ1044">
            <v>0</v>
          </cell>
          <cell r="AR1044">
            <v>0</v>
          </cell>
          <cell r="AS1044" t="str">
            <v>Ы</v>
          </cell>
          <cell r="AT1044" t="str">
            <v>Ы</v>
          </cell>
          <cell r="AU1044">
            <v>0</v>
          </cell>
          <cell r="AV1044">
            <v>0</v>
          </cell>
          <cell r="AW1044">
            <v>23</v>
          </cell>
          <cell r="AX1044">
            <v>1</v>
          </cell>
          <cell r="AY1044">
            <v>0</v>
          </cell>
          <cell r="AZ1044">
            <v>0</v>
          </cell>
          <cell r="BA1044">
            <v>0</v>
          </cell>
          <cell r="BB1044">
            <v>0</v>
          </cell>
          <cell r="BC1044">
            <v>38828</v>
          </cell>
        </row>
        <row r="1045">
          <cell r="A1045">
            <v>2006</v>
          </cell>
          <cell r="B1045">
            <v>1</v>
          </cell>
          <cell r="C1045">
            <v>62</v>
          </cell>
          <cell r="D1045">
            <v>20</v>
          </cell>
          <cell r="E1045">
            <v>792020</v>
          </cell>
          <cell r="F1045">
            <v>0</v>
          </cell>
          <cell r="G1045" t="str">
            <v>Затраты по ШПЗ (основные)</v>
          </cell>
          <cell r="H1045">
            <v>2011</v>
          </cell>
          <cell r="I1045">
            <v>7920</v>
          </cell>
          <cell r="J1045">
            <v>315108.90000000002</v>
          </cell>
          <cell r="K1045">
            <v>1</v>
          </cell>
          <cell r="L1045">
            <v>0</v>
          </cell>
          <cell r="M1045">
            <v>0</v>
          </cell>
          <cell r="N1045">
            <v>0</v>
          </cell>
          <cell r="R1045">
            <v>0</v>
          </cell>
          <cell r="S1045">
            <v>0</v>
          </cell>
          <cell r="T1045">
            <v>0</v>
          </cell>
          <cell r="U1045">
            <v>42</v>
          </cell>
          <cell r="V1045">
            <v>0</v>
          </cell>
          <cell r="W1045">
            <v>0</v>
          </cell>
          <cell r="AA1045">
            <v>0</v>
          </cell>
          <cell r="AB1045">
            <v>0</v>
          </cell>
          <cell r="AC1045">
            <v>0</v>
          </cell>
          <cell r="AD1045">
            <v>42</v>
          </cell>
          <cell r="AE1045">
            <v>314000</v>
          </cell>
          <cell r="AF1045">
            <v>0</v>
          </cell>
          <cell r="AI1045">
            <v>2223</v>
          </cell>
          <cell r="AK1045">
            <v>0</v>
          </cell>
          <cell r="AM1045">
            <v>189</v>
          </cell>
          <cell r="AN1045">
            <v>1</v>
          </cell>
          <cell r="AO1045">
            <v>393216</v>
          </cell>
          <cell r="AQ1045">
            <v>0</v>
          </cell>
          <cell r="AR1045">
            <v>0</v>
          </cell>
          <cell r="AS1045" t="str">
            <v>Ы</v>
          </cell>
          <cell r="AT1045" t="str">
            <v>Ы</v>
          </cell>
          <cell r="AU1045">
            <v>0</v>
          </cell>
          <cell r="AV1045">
            <v>0</v>
          </cell>
          <cell r="AW1045">
            <v>23</v>
          </cell>
          <cell r="AX1045">
            <v>1</v>
          </cell>
          <cell r="AY1045">
            <v>0</v>
          </cell>
          <cell r="AZ1045">
            <v>0</v>
          </cell>
          <cell r="BA1045">
            <v>0</v>
          </cell>
          <cell r="BB1045">
            <v>0</v>
          </cell>
          <cell r="BC1045">
            <v>38828</v>
          </cell>
        </row>
        <row r="1046">
          <cell r="A1046">
            <v>2006</v>
          </cell>
          <cell r="B1046">
            <v>1</v>
          </cell>
          <cell r="C1046">
            <v>63</v>
          </cell>
          <cell r="D1046">
            <v>20</v>
          </cell>
          <cell r="E1046">
            <v>792020</v>
          </cell>
          <cell r="F1046">
            <v>0</v>
          </cell>
          <cell r="G1046" t="str">
            <v>Затраты по ШПЗ (основные)</v>
          </cell>
          <cell r="H1046">
            <v>2011</v>
          </cell>
          <cell r="I1046">
            <v>7920</v>
          </cell>
          <cell r="J1046">
            <v>63082.98</v>
          </cell>
          <cell r="K1046">
            <v>1</v>
          </cell>
          <cell r="L1046">
            <v>0</v>
          </cell>
          <cell r="M1046">
            <v>0</v>
          </cell>
          <cell r="N1046">
            <v>0</v>
          </cell>
          <cell r="R1046">
            <v>0</v>
          </cell>
          <cell r="S1046">
            <v>0</v>
          </cell>
          <cell r="T1046">
            <v>0</v>
          </cell>
          <cell r="U1046">
            <v>42</v>
          </cell>
          <cell r="V1046">
            <v>0</v>
          </cell>
          <cell r="W1046">
            <v>0</v>
          </cell>
          <cell r="AA1046">
            <v>0</v>
          </cell>
          <cell r="AB1046">
            <v>0</v>
          </cell>
          <cell r="AC1046">
            <v>0</v>
          </cell>
          <cell r="AD1046">
            <v>42</v>
          </cell>
          <cell r="AE1046">
            <v>315000</v>
          </cell>
          <cell r="AF1046">
            <v>0</v>
          </cell>
          <cell r="AI1046">
            <v>2223</v>
          </cell>
          <cell r="AK1046">
            <v>0</v>
          </cell>
          <cell r="AM1046">
            <v>190</v>
          </cell>
          <cell r="AN1046">
            <v>1</v>
          </cell>
          <cell r="AO1046">
            <v>393216</v>
          </cell>
          <cell r="AQ1046">
            <v>0</v>
          </cell>
          <cell r="AR1046">
            <v>0</v>
          </cell>
          <cell r="AS1046" t="str">
            <v>Ы</v>
          </cell>
          <cell r="AT1046" t="str">
            <v>Ы</v>
          </cell>
          <cell r="AU1046">
            <v>0</v>
          </cell>
          <cell r="AV1046">
            <v>0</v>
          </cell>
          <cell r="AW1046">
            <v>23</v>
          </cell>
          <cell r="AX1046">
            <v>1</v>
          </cell>
          <cell r="AY1046">
            <v>0</v>
          </cell>
          <cell r="AZ1046">
            <v>0</v>
          </cell>
          <cell r="BA1046">
            <v>0</v>
          </cell>
          <cell r="BB1046">
            <v>0</v>
          </cell>
          <cell r="BC1046">
            <v>38828</v>
          </cell>
        </row>
        <row r="1047">
          <cell r="A1047">
            <v>2006</v>
          </cell>
          <cell r="B1047">
            <v>1</v>
          </cell>
          <cell r="C1047">
            <v>64</v>
          </cell>
          <cell r="D1047">
            <v>20</v>
          </cell>
          <cell r="E1047">
            <v>792020</v>
          </cell>
          <cell r="F1047">
            <v>0</v>
          </cell>
          <cell r="G1047" t="str">
            <v>Затраты по ШПЗ (основные)</v>
          </cell>
          <cell r="H1047">
            <v>2011</v>
          </cell>
          <cell r="I1047">
            <v>7920</v>
          </cell>
          <cell r="J1047">
            <v>7691603.0300000003</v>
          </cell>
          <cell r="K1047">
            <v>1</v>
          </cell>
          <cell r="L1047">
            <v>0</v>
          </cell>
          <cell r="M1047">
            <v>0</v>
          </cell>
          <cell r="N1047">
            <v>0</v>
          </cell>
          <cell r="R1047">
            <v>0</v>
          </cell>
          <cell r="S1047">
            <v>0</v>
          </cell>
          <cell r="T1047">
            <v>0</v>
          </cell>
          <cell r="U1047">
            <v>42</v>
          </cell>
          <cell r="V1047">
            <v>0</v>
          </cell>
          <cell r="W1047">
            <v>0</v>
          </cell>
          <cell r="AA1047">
            <v>0</v>
          </cell>
          <cell r="AB1047">
            <v>0</v>
          </cell>
          <cell r="AC1047">
            <v>0</v>
          </cell>
          <cell r="AD1047">
            <v>42</v>
          </cell>
          <cell r="AE1047">
            <v>410000</v>
          </cell>
          <cell r="AF1047">
            <v>0</v>
          </cell>
          <cell r="AI1047">
            <v>2223</v>
          </cell>
          <cell r="AK1047">
            <v>0</v>
          </cell>
          <cell r="AM1047">
            <v>191</v>
          </cell>
          <cell r="AN1047">
            <v>1</v>
          </cell>
          <cell r="AO1047">
            <v>393216</v>
          </cell>
          <cell r="AQ1047">
            <v>0</v>
          </cell>
          <cell r="AR1047">
            <v>0</v>
          </cell>
          <cell r="AS1047" t="str">
            <v>Ы</v>
          </cell>
          <cell r="AT1047" t="str">
            <v>Ы</v>
          </cell>
          <cell r="AU1047">
            <v>0</v>
          </cell>
          <cell r="AV1047">
            <v>0</v>
          </cell>
          <cell r="AW1047">
            <v>23</v>
          </cell>
          <cell r="AX1047">
            <v>1</v>
          </cell>
          <cell r="AY1047">
            <v>0</v>
          </cell>
          <cell r="AZ1047">
            <v>0</v>
          </cell>
          <cell r="BA1047">
            <v>0</v>
          </cell>
          <cell r="BB1047">
            <v>0</v>
          </cell>
          <cell r="BC1047">
            <v>38828</v>
          </cell>
        </row>
        <row r="1048">
          <cell r="A1048">
            <v>2006</v>
          </cell>
          <cell r="B1048">
            <v>1</v>
          </cell>
          <cell r="C1048">
            <v>65</v>
          </cell>
          <cell r="D1048">
            <v>20</v>
          </cell>
          <cell r="E1048">
            <v>792020</v>
          </cell>
          <cell r="F1048">
            <v>0</v>
          </cell>
          <cell r="G1048" t="str">
            <v>Затраты по ШПЗ (основные)</v>
          </cell>
          <cell r="H1048">
            <v>2011</v>
          </cell>
          <cell r="I1048">
            <v>7920</v>
          </cell>
          <cell r="J1048">
            <v>1384634.82</v>
          </cell>
          <cell r="K1048">
            <v>1</v>
          </cell>
          <cell r="L1048">
            <v>0</v>
          </cell>
          <cell r="M1048">
            <v>0</v>
          </cell>
          <cell r="N1048">
            <v>0</v>
          </cell>
          <cell r="R1048">
            <v>0</v>
          </cell>
          <cell r="S1048">
            <v>0</v>
          </cell>
          <cell r="T1048">
            <v>0</v>
          </cell>
          <cell r="U1048">
            <v>42</v>
          </cell>
          <cell r="V1048">
            <v>0</v>
          </cell>
          <cell r="W1048">
            <v>0</v>
          </cell>
          <cell r="AA1048">
            <v>0</v>
          </cell>
          <cell r="AB1048">
            <v>0</v>
          </cell>
          <cell r="AC1048">
            <v>0</v>
          </cell>
          <cell r="AD1048">
            <v>42</v>
          </cell>
          <cell r="AE1048">
            <v>420000</v>
          </cell>
          <cell r="AF1048">
            <v>0</v>
          </cell>
          <cell r="AI1048">
            <v>2223</v>
          </cell>
          <cell r="AK1048">
            <v>0</v>
          </cell>
          <cell r="AM1048">
            <v>192</v>
          </cell>
          <cell r="AN1048">
            <v>1</v>
          </cell>
          <cell r="AO1048">
            <v>393216</v>
          </cell>
          <cell r="AQ1048">
            <v>0</v>
          </cell>
          <cell r="AR1048">
            <v>0</v>
          </cell>
          <cell r="AS1048" t="str">
            <v>Ы</v>
          </cell>
          <cell r="AT1048" t="str">
            <v>Ы</v>
          </cell>
          <cell r="AU1048">
            <v>0</v>
          </cell>
          <cell r="AV1048">
            <v>0</v>
          </cell>
          <cell r="AW1048">
            <v>23</v>
          </cell>
          <cell r="AX1048">
            <v>1</v>
          </cell>
          <cell r="AY1048">
            <v>0</v>
          </cell>
          <cell r="AZ1048">
            <v>0</v>
          </cell>
          <cell r="BA1048">
            <v>0</v>
          </cell>
          <cell r="BB1048">
            <v>0</v>
          </cell>
          <cell r="BC1048">
            <v>38828</v>
          </cell>
        </row>
        <row r="1049">
          <cell r="A1049">
            <v>2006</v>
          </cell>
          <cell r="B1049">
            <v>1</v>
          </cell>
          <cell r="C1049">
            <v>66</v>
          </cell>
          <cell r="D1049">
            <v>20</v>
          </cell>
          <cell r="E1049">
            <v>792020</v>
          </cell>
          <cell r="F1049">
            <v>0</v>
          </cell>
          <cell r="G1049" t="str">
            <v>Затраты по ШПЗ (основные)</v>
          </cell>
          <cell r="H1049">
            <v>2011</v>
          </cell>
          <cell r="I1049">
            <v>7920</v>
          </cell>
          <cell r="J1049">
            <v>26867635.120000001</v>
          </cell>
          <cell r="K1049">
            <v>1</v>
          </cell>
          <cell r="L1049">
            <v>0</v>
          </cell>
          <cell r="M1049">
            <v>0</v>
          </cell>
          <cell r="N1049">
            <v>0</v>
          </cell>
          <cell r="R1049">
            <v>0</v>
          </cell>
          <cell r="S1049">
            <v>0</v>
          </cell>
          <cell r="T1049">
            <v>0</v>
          </cell>
          <cell r="U1049">
            <v>42</v>
          </cell>
          <cell r="V1049">
            <v>0</v>
          </cell>
          <cell r="W1049">
            <v>0</v>
          </cell>
          <cell r="AA1049">
            <v>0</v>
          </cell>
          <cell r="AB1049">
            <v>0</v>
          </cell>
          <cell r="AC1049">
            <v>0</v>
          </cell>
          <cell r="AD1049">
            <v>42</v>
          </cell>
          <cell r="AE1049">
            <v>430000</v>
          </cell>
          <cell r="AF1049">
            <v>0</v>
          </cell>
          <cell r="AI1049">
            <v>2223</v>
          </cell>
          <cell r="AK1049">
            <v>0</v>
          </cell>
          <cell r="AM1049">
            <v>193</v>
          </cell>
          <cell r="AN1049">
            <v>1</v>
          </cell>
          <cell r="AO1049">
            <v>393216</v>
          </cell>
          <cell r="AQ1049">
            <v>0</v>
          </cell>
          <cell r="AR1049">
            <v>0</v>
          </cell>
          <cell r="AS1049" t="str">
            <v>Ы</v>
          </cell>
          <cell r="AT1049" t="str">
            <v>Ы</v>
          </cell>
          <cell r="AU1049">
            <v>0</v>
          </cell>
          <cell r="AV1049">
            <v>0</v>
          </cell>
          <cell r="AW1049">
            <v>23</v>
          </cell>
          <cell r="AX1049">
            <v>1</v>
          </cell>
          <cell r="AY1049">
            <v>0</v>
          </cell>
          <cell r="AZ1049">
            <v>0</v>
          </cell>
          <cell r="BA1049">
            <v>0</v>
          </cell>
          <cell r="BB1049">
            <v>0</v>
          </cell>
          <cell r="BC1049">
            <v>38828</v>
          </cell>
        </row>
        <row r="1050">
          <cell r="A1050">
            <v>2006</v>
          </cell>
          <cell r="B1050">
            <v>1</v>
          </cell>
          <cell r="C1050">
            <v>67</v>
          </cell>
          <cell r="D1050">
            <v>20</v>
          </cell>
          <cell r="E1050">
            <v>792020</v>
          </cell>
          <cell r="F1050">
            <v>0</v>
          </cell>
          <cell r="G1050" t="str">
            <v>Затраты по ШПЗ (основные)</v>
          </cell>
          <cell r="H1050">
            <v>2011</v>
          </cell>
          <cell r="I1050">
            <v>7920</v>
          </cell>
          <cell r="J1050">
            <v>250303.69</v>
          </cell>
          <cell r="K1050">
            <v>1</v>
          </cell>
          <cell r="L1050">
            <v>0</v>
          </cell>
          <cell r="M1050">
            <v>0</v>
          </cell>
          <cell r="N1050">
            <v>0</v>
          </cell>
          <cell r="R1050">
            <v>0</v>
          </cell>
          <cell r="S1050">
            <v>0</v>
          </cell>
          <cell r="T1050">
            <v>0</v>
          </cell>
          <cell r="U1050">
            <v>42</v>
          </cell>
          <cell r="V1050">
            <v>0</v>
          </cell>
          <cell r="W1050">
            <v>0</v>
          </cell>
          <cell r="AA1050">
            <v>0</v>
          </cell>
          <cell r="AB1050">
            <v>0</v>
          </cell>
          <cell r="AC1050">
            <v>0</v>
          </cell>
          <cell r="AD1050">
            <v>42</v>
          </cell>
          <cell r="AE1050">
            <v>450000</v>
          </cell>
          <cell r="AF1050">
            <v>0</v>
          </cell>
          <cell r="AI1050">
            <v>2223</v>
          </cell>
          <cell r="AK1050">
            <v>0</v>
          </cell>
          <cell r="AM1050">
            <v>194</v>
          </cell>
          <cell r="AN1050">
            <v>1</v>
          </cell>
          <cell r="AO1050">
            <v>393216</v>
          </cell>
          <cell r="AQ1050">
            <v>0</v>
          </cell>
          <cell r="AR1050">
            <v>0</v>
          </cell>
          <cell r="AS1050" t="str">
            <v>Ы</v>
          </cell>
          <cell r="AT1050" t="str">
            <v>Ы</v>
          </cell>
          <cell r="AU1050">
            <v>0</v>
          </cell>
          <cell r="AV1050">
            <v>0</v>
          </cell>
          <cell r="AW1050">
            <v>23</v>
          </cell>
          <cell r="AX1050">
            <v>1</v>
          </cell>
          <cell r="AY1050">
            <v>0</v>
          </cell>
          <cell r="AZ1050">
            <v>0</v>
          </cell>
          <cell r="BA1050">
            <v>0</v>
          </cell>
          <cell r="BB1050">
            <v>0</v>
          </cell>
          <cell r="BC1050">
            <v>38828</v>
          </cell>
        </row>
        <row r="1051">
          <cell r="A1051">
            <v>2006</v>
          </cell>
          <cell r="B1051">
            <v>1</v>
          </cell>
          <cell r="C1051">
            <v>68</v>
          </cell>
          <cell r="D1051">
            <v>20</v>
          </cell>
          <cell r="E1051">
            <v>792020</v>
          </cell>
          <cell r="F1051">
            <v>0</v>
          </cell>
          <cell r="G1051" t="str">
            <v>Затраты по ШПЗ (основные)</v>
          </cell>
          <cell r="H1051">
            <v>2011</v>
          </cell>
          <cell r="I1051">
            <v>7920</v>
          </cell>
          <cell r="J1051">
            <v>24174.44</v>
          </cell>
          <cell r="K1051">
            <v>1</v>
          </cell>
          <cell r="L1051">
            <v>0</v>
          </cell>
          <cell r="M1051">
            <v>0</v>
          </cell>
          <cell r="N1051">
            <v>0</v>
          </cell>
          <cell r="R1051">
            <v>0</v>
          </cell>
          <cell r="S1051">
            <v>0</v>
          </cell>
          <cell r="T1051">
            <v>0</v>
          </cell>
          <cell r="U1051">
            <v>42</v>
          </cell>
          <cell r="V1051">
            <v>0</v>
          </cell>
          <cell r="W1051">
            <v>0</v>
          </cell>
          <cell r="AA1051">
            <v>0</v>
          </cell>
          <cell r="AB1051">
            <v>0</v>
          </cell>
          <cell r="AC1051">
            <v>0</v>
          </cell>
          <cell r="AD1051">
            <v>42</v>
          </cell>
          <cell r="AE1051">
            <v>460000</v>
          </cell>
          <cell r="AF1051">
            <v>0</v>
          </cell>
          <cell r="AI1051">
            <v>2223</v>
          </cell>
          <cell r="AK1051">
            <v>0</v>
          </cell>
          <cell r="AM1051">
            <v>195</v>
          </cell>
          <cell r="AN1051">
            <v>1</v>
          </cell>
          <cell r="AO1051">
            <v>393216</v>
          </cell>
          <cell r="AQ1051">
            <v>0</v>
          </cell>
          <cell r="AR1051">
            <v>0</v>
          </cell>
          <cell r="AS1051" t="str">
            <v>Ы</v>
          </cell>
          <cell r="AT1051" t="str">
            <v>Ы</v>
          </cell>
          <cell r="AU1051">
            <v>0</v>
          </cell>
          <cell r="AV1051">
            <v>0</v>
          </cell>
          <cell r="AW1051">
            <v>23</v>
          </cell>
          <cell r="AX1051">
            <v>1</v>
          </cell>
          <cell r="AY1051">
            <v>0</v>
          </cell>
          <cell r="AZ1051">
            <v>0</v>
          </cell>
          <cell r="BA1051">
            <v>0</v>
          </cell>
          <cell r="BB1051">
            <v>0</v>
          </cell>
          <cell r="BC1051">
            <v>38828</v>
          </cell>
        </row>
        <row r="1052">
          <cell r="A1052">
            <v>2006</v>
          </cell>
          <cell r="B1052">
            <v>1</v>
          </cell>
          <cell r="C1052">
            <v>69</v>
          </cell>
          <cell r="D1052">
            <v>20</v>
          </cell>
          <cell r="E1052">
            <v>792020</v>
          </cell>
          <cell r="F1052">
            <v>0</v>
          </cell>
          <cell r="G1052" t="str">
            <v>Затраты по ШПЗ (основные)</v>
          </cell>
          <cell r="H1052">
            <v>2011</v>
          </cell>
          <cell r="I1052">
            <v>7920</v>
          </cell>
          <cell r="J1052">
            <v>10796.82</v>
          </cell>
          <cell r="K1052">
            <v>1</v>
          </cell>
          <cell r="L1052">
            <v>0</v>
          </cell>
          <cell r="M1052">
            <v>0</v>
          </cell>
          <cell r="N1052">
            <v>0</v>
          </cell>
          <cell r="R1052">
            <v>0</v>
          </cell>
          <cell r="S1052">
            <v>0</v>
          </cell>
          <cell r="T1052">
            <v>0</v>
          </cell>
          <cell r="U1052">
            <v>42</v>
          </cell>
          <cell r="V1052">
            <v>0</v>
          </cell>
          <cell r="W1052">
            <v>0</v>
          </cell>
          <cell r="AA1052">
            <v>0</v>
          </cell>
          <cell r="AB1052">
            <v>0</v>
          </cell>
          <cell r="AC1052">
            <v>0</v>
          </cell>
          <cell r="AD1052">
            <v>42</v>
          </cell>
          <cell r="AE1052">
            <v>465000</v>
          </cell>
          <cell r="AF1052">
            <v>0</v>
          </cell>
          <cell r="AI1052">
            <v>2223</v>
          </cell>
          <cell r="AK1052">
            <v>0</v>
          </cell>
          <cell r="AM1052">
            <v>196</v>
          </cell>
          <cell r="AN1052">
            <v>1</v>
          </cell>
          <cell r="AO1052">
            <v>393216</v>
          </cell>
          <cell r="AQ1052">
            <v>0</v>
          </cell>
          <cell r="AR1052">
            <v>0</v>
          </cell>
          <cell r="AS1052" t="str">
            <v>Ы</v>
          </cell>
          <cell r="AT1052" t="str">
            <v>Ы</v>
          </cell>
          <cell r="AU1052">
            <v>0</v>
          </cell>
          <cell r="AV1052">
            <v>0</v>
          </cell>
          <cell r="AW1052">
            <v>23</v>
          </cell>
          <cell r="AX1052">
            <v>1</v>
          </cell>
          <cell r="AY1052">
            <v>0</v>
          </cell>
          <cell r="AZ1052">
            <v>0</v>
          </cell>
          <cell r="BA1052">
            <v>0</v>
          </cell>
          <cell r="BB1052">
            <v>0</v>
          </cell>
          <cell r="BC1052">
            <v>38828</v>
          </cell>
        </row>
        <row r="1053">
          <cell r="A1053">
            <v>2006</v>
          </cell>
          <cell r="B1053">
            <v>1</v>
          </cell>
          <cell r="C1053">
            <v>70</v>
          </cell>
          <cell r="D1053">
            <v>20</v>
          </cell>
          <cell r="E1053">
            <v>792020</v>
          </cell>
          <cell r="F1053">
            <v>0</v>
          </cell>
          <cell r="G1053" t="str">
            <v>Затраты по ШПЗ (основные)</v>
          </cell>
          <cell r="H1053">
            <v>2011</v>
          </cell>
          <cell r="I1053">
            <v>7920</v>
          </cell>
          <cell r="J1053">
            <v>1335321.32</v>
          </cell>
          <cell r="K1053">
            <v>1</v>
          </cell>
          <cell r="L1053">
            <v>0</v>
          </cell>
          <cell r="M1053">
            <v>0</v>
          </cell>
          <cell r="N1053">
            <v>0</v>
          </cell>
          <cell r="R1053">
            <v>0</v>
          </cell>
          <cell r="S1053">
            <v>0</v>
          </cell>
          <cell r="T1053">
            <v>0</v>
          </cell>
          <cell r="U1053">
            <v>42</v>
          </cell>
          <cell r="V1053">
            <v>0</v>
          </cell>
          <cell r="W1053">
            <v>0</v>
          </cell>
          <cell r="AA1053">
            <v>0</v>
          </cell>
          <cell r="AB1053">
            <v>0</v>
          </cell>
          <cell r="AC1053">
            <v>0</v>
          </cell>
          <cell r="AD1053">
            <v>42</v>
          </cell>
          <cell r="AE1053">
            <v>502100</v>
          </cell>
          <cell r="AF1053">
            <v>0</v>
          </cell>
          <cell r="AI1053">
            <v>2223</v>
          </cell>
          <cell r="AK1053">
            <v>0</v>
          </cell>
          <cell r="AM1053">
            <v>197</v>
          </cell>
          <cell r="AN1053">
            <v>1</v>
          </cell>
          <cell r="AO1053">
            <v>393216</v>
          </cell>
          <cell r="AQ1053">
            <v>0</v>
          </cell>
          <cell r="AR1053">
            <v>0</v>
          </cell>
          <cell r="AS1053" t="str">
            <v>Ы</v>
          </cell>
          <cell r="AT1053" t="str">
            <v>Ы</v>
          </cell>
          <cell r="AU1053">
            <v>0</v>
          </cell>
          <cell r="AV1053">
            <v>0</v>
          </cell>
          <cell r="AW1053">
            <v>23</v>
          </cell>
          <cell r="AX1053">
            <v>1</v>
          </cell>
          <cell r="AY1053">
            <v>0</v>
          </cell>
          <cell r="AZ1053">
            <v>0</v>
          </cell>
          <cell r="BA1053">
            <v>0</v>
          </cell>
          <cell r="BB1053">
            <v>0</v>
          </cell>
          <cell r="BC1053">
            <v>38828</v>
          </cell>
        </row>
        <row r="1054">
          <cell r="A1054">
            <v>2006</v>
          </cell>
          <cell r="B1054">
            <v>1</v>
          </cell>
          <cell r="C1054">
            <v>71</v>
          </cell>
          <cell r="D1054">
            <v>20</v>
          </cell>
          <cell r="E1054">
            <v>792020</v>
          </cell>
          <cell r="F1054">
            <v>0</v>
          </cell>
          <cell r="G1054" t="str">
            <v>Затраты по ШПЗ (основные)</v>
          </cell>
          <cell r="H1054">
            <v>2011</v>
          </cell>
          <cell r="I1054">
            <v>7920</v>
          </cell>
          <cell r="J1054">
            <v>6308.58</v>
          </cell>
          <cell r="K1054">
            <v>1</v>
          </cell>
          <cell r="L1054">
            <v>0</v>
          </cell>
          <cell r="M1054">
            <v>0</v>
          </cell>
          <cell r="N1054">
            <v>0</v>
          </cell>
          <cell r="R1054">
            <v>0</v>
          </cell>
          <cell r="S1054">
            <v>0</v>
          </cell>
          <cell r="T1054">
            <v>0</v>
          </cell>
          <cell r="U1054">
            <v>42</v>
          </cell>
          <cell r="V1054">
            <v>0</v>
          </cell>
          <cell r="W1054">
            <v>0</v>
          </cell>
          <cell r="AA1054">
            <v>0</v>
          </cell>
          <cell r="AB1054">
            <v>0</v>
          </cell>
          <cell r="AC1054">
            <v>0</v>
          </cell>
          <cell r="AD1054">
            <v>42</v>
          </cell>
          <cell r="AE1054">
            <v>502400</v>
          </cell>
          <cell r="AF1054">
            <v>0</v>
          </cell>
          <cell r="AI1054">
            <v>2223</v>
          </cell>
          <cell r="AK1054">
            <v>0</v>
          </cell>
          <cell r="AM1054">
            <v>198</v>
          </cell>
          <cell r="AN1054">
            <v>1</v>
          </cell>
          <cell r="AO1054">
            <v>393216</v>
          </cell>
          <cell r="AQ1054">
            <v>0</v>
          </cell>
          <cell r="AR1054">
            <v>0</v>
          </cell>
          <cell r="AS1054" t="str">
            <v>Ы</v>
          </cell>
          <cell r="AT1054" t="str">
            <v>Ы</v>
          </cell>
          <cell r="AU1054">
            <v>0</v>
          </cell>
          <cell r="AV1054">
            <v>0</v>
          </cell>
          <cell r="AW1054">
            <v>23</v>
          </cell>
          <cell r="AX1054">
            <v>1</v>
          </cell>
          <cell r="AY1054">
            <v>0</v>
          </cell>
          <cell r="AZ1054">
            <v>0</v>
          </cell>
          <cell r="BA1054">
            <v>0</v>
          </cell>
          <cell r="BB1054">
            <v>0</v>
          </cell>
          <cell r="BC1054">
            <v>38828</v>
          </cell>
        </row>
        <row r="1055">
          <cell r="A1055">
            <v>2006</v>
          </cell>
          <cell r="B1055">
            <v>1</v>
          </cell>
          <cell r="C1055">
            <v>72</v>
          </cell>
          <cell r="D1055">
            <v>20</v>
          </cell>
          <cell r="E1055">
            <v>792020</v>
          </cell>
          <cell r="F1055">
            <v>0</v>
          </cell>
          <cell r="G1055" t="str">
            <v>Затраты по ШПЗ (основные)</v>
          </cell>
          <cell r="H1055">
            <v>2011</v>
          </cell>
          <cell r="I1055">
            <v>7920</v>
          </cell>
          <cell r="J1055">
            <v>1455301.59</v>
          </cell>
          <cell r="K1055">
            <v>1</v>
          </cell>
          <cell r="L1055">
            <v>0</v>
          </cell>
          <cell r="M1055">
            <v>0</v>
          </cell>
          <cell r="N1055">
            <v>0</v>
          </cell>
          <cell r="R1055">
            <v>0</v>
          </cell>
          <cell r="S1055">
            <v>0</v>
          </cell>
          <cell r="T1055">
            <v>0</v>
          </cell>
          <cell r="U1055">
            <v>42</v>
          </cell>
          <cell r="V1055">
            <v>0</v>
          </cell>
          <cell r="W1055">
            <v>0</v>
          </cell>
          <cell r="AA1055">
            <v>0</v>
          </cell>
          <cell r="AB1055">
            <v>0</v>
          </cell>
          <cell r="AC1055">
            <v>0</v>
          </cell>
          <cell r="AD1055">
            <v>42</v>
          </cell>
          <cell r="AE1055">
            <v>503000</v>
          </cell>
          <cell r="AF1055">
            <v>0</v>
          </cell>
          <cell r="AI1055">
            <v>2223</v>
          </cell>
          <cell r="AK1055">
            <v>0</v>
          </cell>
          <cell r="AM1055">
            <v>199</v>
          </cell>
          <cell r="AN1055">
            <v>1</v>
          </cell>
          <cell r="AO1055">
            <v>393216</v>
          </cell>
          <cell r="AQ1055">
            <v>0</v>
          </cell>
          <cell r="AR1055">
            <v>0</v>
          </cell>
          <cell r="AS1055" t="str">
            <v>Ы</v>
          </cell>
          <cell r="AT1055" t="str">
            <v>Ы</v>
          </cell>
          <cell r="AU1055">
            <v>0</v>
          </cell>
          <cell r="AV1055">
            <v>0</v>
          </cell>
          <cell r="AW1055">
            <v>23</v>
          </cell>
          <cell r="AX1055">
            <v>1</v>
          </cell>
          <cell r="AY1055">
            <v>0</v>
          </cell>
          <cell r="AZ1055">
            <v>0</v>
          </cell>
          <cell r="BA1055">
            <v>0</v>
          </cell>
          <cell r="BB1055">
            <v>0</v>
          </cell>
          <cell r="BC1055">
            <v>38828</v>
          </cell>
        </row>
        <row r="1056">
          <cell r="A1056">
            <v>2006</v>
          </cell>
          <cell r="B1056">
            <v>1</v>
          </cell>
          <cell r="C1056">
            <v>73</v>
          </cell>
          <cell r="D1056">
            <v>20</v>
          </cell>
          <cell r="E1056">
            <v>792020</v>
          </cell>
          <cell r="F1056">
            <v>0</v>
          </cell>
          <cell r="G1056" t="str">
            <v>Затраты по ШПЗ (основные)</v>
          </cell>
          <cell r="H1056">
            <v>2011</v>
          </cell>
          <cell r="I1056">
            <v>7920</v>
          </cell>
          <cell r="J1056">
            <v>126068.99</v>
          </cell>
          <cell r="K1056">
            <v>1</v>
          </cell>
          <cell r="L1056">
            <v>0</v>
          </cell>
          <cell r="M1056">
            <v>0</v>
          </cell>
          <cell r="N1056">
            <v>0</v>
          </cell>
          <cell r="R1056">
            <v>0</v>
          </cell>
          <cell r="S1056">
            <v>0</v>
          </cell>
          <cell r="T1056">
            <v>0</v>
          </cell>
          <cell r="U1056">
            <v>42</v>
          </cell>
          <cell r="V1056">
            <v>0</v>
          </cell>
          <cell r="W1056">
            <v>0</v>
          </cell>
          <cell r="AA1056">
            <v>0</v>
          </cell>
          <cell r="AB1056">
            <v>0</v>
          </cell>
          <cell r="AC1056">
            <v>0</v>
          </cell>
          <cell r="AD1056">
            <v>42</v>
          </cell>
          <cell r="AE1056">
            <v>504900</v>
          </cell>
          <cell r="AF1056">
            <v>0</v>
          </cell>
          <cell r="AI1056">
            <v>2223</v>
          </cell>
          <cell r="AK1056">
            <v>0</v>
          </cell>
          <cell r="AM1056">
            <v>200</v>
          </cell>
          <cell r="AN1056">
            <v>1</v>
          </cell>
          <cell r="AO1056">
            <v>393216</v>
          </cell>
          <cell r="AQ1056">
            <v>0</v>
          </cell>
          <cell r="AR1056">
            <v>0</v>
          </cell>
          <cell r="AS1056" t="str">
            <v>Ы</v>
          </cell>
          <cell r="AT1056" t="str">
            <v>Ы</v>
          </cell>
          <cell r="AU1056">
            <v>0</v>
          </cell>
          <cell r="AV1056">
            <v>0</v>
          </cell>
          <cell r="AW1056">
            <v>23</v>
          </cell>
          <cell r="AX1056">
            <v>1</v>
          </cell>
          <cell r="AY1056">
            <v>0</v>
          </cell>
          <cell r="AZ1056">
            <v>0</v>
          </cell>
          <cell r="BA1056">
            <v>0</v>
          </cell>
          <cell r="BB1056">
            <v>0</v>
          </cell>
          <cell r="BC1056">
            <v>38828</v>
          </cell>
        </row>
        <row r="1057">
          <cell r="A1057">
            <v>2006</v>
          </cell>
          <cell r="B1057">
            <v>1</v>
          </cell>
          <cell r="C1057">
            <v>74</v>
          </cell>
          <cell r="D1057">
            <v>20</v>
          </cell>
          <cell r="E1057">
            <v>792020</v>
          </cell>
          <cell r="F1057">
            <v>0</v>
          </cell>
          <cell r="G1057" t="str">
            <v>Затраты по ШПЗ (основные)</v>
          </cell>
          <cell r="H1057">
            <v>2011</v>
          </cell>
          <cell r="I1057">
            <v>7920</v>
          </cell>
          <cell r="J1057">
            <v>146708.44</v>
          </cell>
          <cell r="K1057">
            <v>1</v>
          </cell>
          <cell r="L1057">
            <v>0</v>
          </cell>
          <cell r="M1057">
            <v>0</v>
          </cell>
          <cell r="N1057">
            <v>0</v>
          </cell>
          <cell r="R1057">
            <v>0</v>
          </cell>
          <cell r="S1057">
            <v>0</v>
          </cell>
          <cell r="T1057">
            <v>0</v>
          </cell>
          <cell r="U1057">
            <v>42</v>
          </cell>
          <cell r="V1057">
            <v>0</v>
          </cell>
          <cell r="W1057">
            <v>0</v>
          </cell>
          <cell r="AA1057">
            <v>0</v>
          </cell>
          <cell r="AB1057">
            <v>0</v>
          </cell>
          <cell r="AC1057">
            <v>0</v>
          </cell>
          <cell r="AD1057">
            <v>42</v>
          </cell>
          <cell r="AE1057">
            <v>505100</v>
          </cell>
          <cell r="AF1057">
            <v>0</v>
          </cell>
          <cell r="AI1057">
            <v>2223</v>
          </cell>
          <cell r="AK1057">
            <v>0</v>
          </cell>
          <cell r="AM1057">
            <v>201</v>
          </cell>
          <cell r="AN1057">
            <v>1</v>
          </cell>
          <cell r="AO1057">
            <v>393216</v>
          </cell>
          <cell r="AQ1057">
            <v>0</v>
          </cell>
          <cell r="AR1057">
            <v>0</v>
          </cell>
          <cell r="AS1057" t="str">
            <v>Ы</v>
          </cell>
          <cell r="AT1057" t="str">
            <v>Ы</v>
          </cell>
          <cell r="AU1057">
            <v>0</v>
          </cell>
          <cell r="AV1057">
            <v>0</v>
          </cell>
          <cell r="AW1057">
            <v>23</v>
          </cell>
          <cell r="AX1057">
            <v>1</v>
          </cell>
          <cell r="AY1057">
            <v>0</v>
          </cell>
          <cell r="AZ1057">
            <v>0</v>
          </cell>
          <cell r="BA1057">
            <v>0</v>
          </cell>
          <cell r="BB1057">
            <v>0</v>
          </cell>
          <cell r="BC1057">
            <v>38828</v>
          </cell>
        </row>
        <row r="1058">
          <cell r="A1058">
            <v>2006</v>
          </cell>
          <cell r="B1058">
            <v>1</v>
          </cell>
          <cell r="C1058">
            <v>75</v>
          </cell>
          <cell r="D1058">
            <v>20</v>
          </cell>
          <cell r="E1058">
            <v>792020</v>
          </cell>
          <cell r="F1058">
            <v>0</v>
          </cell>
          <cell r="G1058" t="str">
            <v>Затраты по ШПЗ (основные)</v>
          </cell>
          <cell r="H1058">
            <v>2011</v>
          </cell>
          <cell r="I1058">
            <v>7920</v>
          </cell>
          <cell r="J1058">
            <v>265089.07</v>
          </cell>
          <cell r="K1058">
            <v>1</v>
          </cell>
          <cell r="L1058">
            <v>0</v>
          </cell>
          <cell r="M1058">
            <v>0</v>
          </cell>
          <cell r="N1058">
            <v>0</v>
          </cell>
          <cell r="R1058">
            <v>0</v>
          </cell>
          <cell r="S1058">
            <v>0</v>
          </cell>
          <cell r="T1058">
            <v>0</v>
          </cell>
          <cell r="U1058">
            <v>42</v>
          </cell>
          <cell r="V1058">
            <v>0</v>
          </cell>
          <cell r="W1058">
            <v>0</v>
          </cell>
          <cell r="AA1058">
            <v>0</v>
          </cell>
          <cell r="AB1058">
            <v>0</v>
          </cell>
          <cell r="AC1058">
            <v>0</v>
          </cell>
          <cell r="AD1058">
            <v>42</v>
          </cell>
          <cell r="AE1058">
            <v>505200</v>
          </cell>
          <cell r="AF1058">
            <v>0</v>
          </cell>
          <cell r="AI1058">
            <v>2223</v>
          </cell>
          <cell r="AK1058">
            <v>0</v>
          </cell>
          <cell r="AM1058">
            <v>202</v>
          </cell>
          <cell r="AN1058">
            <v>1</v>
          </cell>
          <cell r="AO1058">
            <v>393216</v>
          </cell>
          <cell r="AQ1058">
            <v>0</v>
          </cell>
          <cell r="AR1058">
            <v>0</v>
          </cell>
          <cell r="AS1058" t="str">
            <v>Ы</v>
          </cell>
          <cell r="AT1058" t="str">
            <v>Ы</v>
          </cell>
          <cell r="AU1058">
            <v>0</v>
          </cell>
          <cell r="AV1058">
            <v>0</v>
          </cell>
          <cell r="AW1058">
            <v>23</v>
          </cell>
          <cell r="AX1058">
            <v>1</v>
          </cell>
          <cell r="AY1058">
            <v>0</v>
          </cell>
          <cell r="AZ1058">
            <v>0</v>
          </cell>
          <cell r="BA1058">
            <v>0</v>
          </cell>
          <cell r="BB1058">
            <v>0</v>
          </cell>
          <cell r="BC1058">
            <v>38828</v>
          </cell>
        </row>
        <row r="1059">
          <cell r="A1059">
            <v>2006</v>
          </cell>
          <cell r="B1059">
            <v>1</v>
          </cell>
          <cell r="C1059">
            <v>76</v>
          </cell>
          <cell r="D1059">
            <v>20</v>
          </cell>
          <cell r="E1059">
            <v>792020</v>
          </cell>
          <cell r="F1059">
            <v>0</v>
          </cell>
          <cell r="G1059" t="str">
            <v>Затраты по ШПЗ (основные)</v>
          </cell>
          <cell r="H1059">
            <v>2011</v>
          </cell>
          <cell r="I1059">
            <v>7920</v>
          </cell>
          <cell r="J1059">
            <v>1780.76</v>
          </cell>
          <cell r="K1059">
            <v>1</v>
          </cell>
          <cell r="L1059">
            <v>0</v>
          </cell>
          <cell r="M1059">
            <v>0</v>
          </cell>
          <cell r="N1059">
            <v>0</v>
          </cell>
          <cell r="R1059">
            <v>0</v>
          </cell>
          <cell r="S1059">
            <v>0</v>
          </cell>
          <cell r="T1059">
            <v>0</v>
          </cell>
          <cell r="U1059">
            <v>42</v>
          </cell>
          <cell r="V1059">
            <v>0</v>
          </cell>
          <cell r="W1059">
            <v>0</v>
          </cell>
          <cell r="AA1059">
            <v>0</v>
          </cell>
          <cell r="AB1059">
            <v>0</v>
          </cell>
          <cell r="AC1059">
            <v>0</v>
          </cell>
          <cell r="AD1059">
            <v>42</v>
          </cell>
          <cell r="AE1059">
            <v>505400</v>
          </cell>
          <cell r="AF1059">
            <v>0</v>
          </cell>
          <cell r="AI1059">
            <v>2223</v>
          </cell>
          <cell r="AK1059">
            <v>0</v>
          </cell>
          <cell r="AM1059">
            <v>203</v>
          </cell>
          <cell r="AN1059">
            <v>1</v>
          </cell>
          <cell r="AO1059">
            <v>393216</v>
          </cell>
          <cell r="AQ1059">
            <v>0</v>
          </cell>
          <cell r="AR1059">
            <v>0</v>
          </cell>
          <cell r="AS1059" t="str">
            <v>Ы</v>
          </cell>
          <cell r="AT1059" t="str">
            <v>Ы</v>
          </cell>
          <cell r="AU1059">
            <v>0</v>
          </cell>
          <cell r="AV1059">
            <v>0</v>
          </cell>
          <cell r="AW1059">
            <v>23</v>
          </cell>
          <cell r="AX1059">
            <v>1</v>
          </cell>
          <cell r="AY1059">
            <v>0</v>
          </cell>
          <cell r="AZ1059">
            <v>0</v>
          </cell>
          <cell r="BA1059">
            <v>0</v>
          </cell>
          <cell r="BB1059">
            <v>0</v>
          </cell>
          <cell r="BC1059">
            <v>38828</v>
          </cell>
        </row>
        <row r="1060">
          <cell r="A1060">
            <v>2006</v>
          </cell>
          <cell r="B1060">
            <v>1</v>
          </cell>
          <cell r="C1060">
            <v>77</v>
          </cell>
          <cell r="D1060">
            <v>20</v>
          </cell>
          <cell r="E1060">
            <v>792020</v>
          </cell>
          <cell r="F1060">
            <v>0</v>
          </cell>
          <cell r="G1060" t="str">
            <v>Затраты по ШПЗ (основные)</v>
          </cell>
          <cell r="H1060">
            <v>2011</v>
          </cell>
          <cell r="I1060">
            <v>7920</v>
          </cell>
          <cell r="J1060">
            <v>664075.55000000005</v>
          </cell>
          <cell r="K1060">
            <v>1</v>
          </cell>
          <cell r="L1060">
            <v>0</v>
          </cell>
          <cell r="M1060">
            <v>0</v>
          </cell>
          <cell r="N1060">
            <v>0</v>
          </cell>
          <cell r="R1060">
            <v>0</v>
          </cell>
          <cell r="S1060">
            <v>0</v>
          </cell>
          <cell r="T1060">
            <v>0</v>
          </cell>
          <cell r="U1060">
            <v>42</v>
          </cell>
          <cell r="V1060">
            <v>0</v>
          </cell>
          <cell r="W1060">
            <v>0</v>
          </cell>
          <cell r="AA1060">
            <v>0</v>
          </cell>
          <cell r="AB1060">
            <v>0</v>
          </cell>
          <cell r="AC1060">
            <v>0</v>
          </cell>
          <cell r="AD1060">
            <v>42</v>
          </cell>
          <cell r="AE1060">
            <v>510100</v>
          </cell>
          <cell r="AF1060">
            <v>0</v>
          </cell>
          <cell r="AI1060">
            <v>2223</v>
          </cell>
          <cell r="AK1060">
            <v>0</v>
          </cell>
          <cell r="AM1060">
            <v>204</v>
          </cell>
          <cell r="AN1060">
            <v>1</v>
          </cell>
          <cell r="AO1060">
            <v>393216</v>
          </cell>
          <cell r="AQ1060">
            <v>0</v>
          </cell>
          <cell r="AR1060">
            <v>0</v>
          </cell>
          <cell r="AS1060" t="str">
            <v>Ы</v>
          </cell>
          <cell r="AT1060" t="str">
            <v>Ы</v>
          </cell>
          <cell r="AU1060">
            <v>0</v>
          </cell>
          <cell r="AV1060">
            <v>0</v>
          </cell>
          <cell r="AW1060">
            <v>23</v>
          </cell>
          <cell r="AX1060">
            <v>1</v>
          </cell>
          <cell r="AY1060">
            <v>0</v>
          </cell>
          <cell r="AZ1060">
            <v>0</v>
          </cell>
          <cell r="BA1060">
            <v>0</v>
          </cell>
          <cell r="BB1060">
            <v>0</v>
          </cell>
          <cell r="BC1060">
            <v>38828</v>
          </cell>
        </row>
        <row r="1061">
          <cell r="A1061">
            <v>2006</v>
          </cell>
          <cell r="B1061">
            <v>1</v>
          </cell>
          <cell r="C1061">
            <v>78</v>
          </cell>
          <cell r="D1061">
            <v>20</v>
          </cell>
          <cell r="E1061">
            <v>792020</v>
          </cell>
          <cell r="F1061">
            <v>0</v>
          </cell>
          <cell r="G1061" t="str">
            <v>Затраты по ШПЗ (основные)</v>
          </cell>
          <cell r="H1061">
            <v>2011</v>
          </cell>
          <cell r="I1061">
            <v>7920</v>
          </cell>
          <cell r="J1061">
            <v>599.91999999999996</v>
          </cell>
          <cell r="K1061">
            <v>1</v>
          </cell>
          <cell r="L1061">
            <v>0</v>
          </cell>
          <cell r="M1061">
            <v>0</v>
          </cell>
          <cell r="N1061">
            <v>0</v>
          </cell>
          <cell r="R1061">
            <v>0</v>
          </cell>
          <cell r="S1061">
            <v>0</v>
          </cell>
          <cell r="T1061">
            <v>0</v>
          </cell>
          <cell r="U1061">
            <v>42</v>
          </cell>
          <cell r="V1061">
            <v>0</v>
          </cell>
          <cell r="W1061">
            <v>0</v>
          </cell>
          <cell r="AA1061">
            <v>0</v>
          </cell>
          <cell r="AB1061">
            <v>0</v>
          </cell>
          <cell r="AC1061">
            <v>0</v>
          </cell>
          <cell r="AD1061">
            <v>42</v>
          </cell>
          <cell r="AE1061">
            <v>510200</v>
          </cell>
          <cell r="AF1061">
            <v>0</v>
          </cell>
          <cell r="AI1061">
            <v>2223</v>
          </cell>
          <cell r="AK1061">
            <v>0</v>
          </cell>
          <cell r="AM1061">
            <v>205</v>
          </cell>
          <cell r="AN1061">
            <v>1</v>
          </cell>
          <cell r="AO1061">
            <v>393216</v>
          </cell>
          <cell r="AQ1061">
            <v>0</v>
          </cell>
          <cell r="AR1061">
            <v>0</v>
          </cell>
          <cell r="AS1061" t="str">
            <v>Ы</v>
          </cell>
          <cell r="AT1061" t="str">
            <v>Ы</v>
          </cell>
          <cell r="AU1061">
            <v>0</v>
          </cell>
          <cell r="AV1061">
            <v>0</v>
          </cell>
          <cell r="AW1061">
            <v>23</v>
          </cell>
          <cell r="AX1061">
            <v>1</v>
          </cell>
          <cell r="AY1061">
            <v>0</v>
          </cell>
          <cell r="AZ1061">
            <v>0</v>
          </cell>
          <cell r="BA1061">
            <v>0</v>
          </cell>
          <cell r="BB1061">
            <v>0</v>
          </cell>
          <cell r="BC1061">
            <v>38828</v>
          </cell>
        </row>
        <row r="1062">
          <cell r="A1062">
            <v>2006</v>
          </cell>
          <cell r="B1062">
            <v>1</v>
          </cell>
          <cell r="C1062">
            <v>79</v>
          </cell>
          <cell r="D1062">
            <v>20</v>
          </cell>
          <cell r="E1062">
            <v>792020</v>
          </cell>
          <cell r="F1062">
            <v>0</v>
          </cell>
          <cell r="G1062" t="str">
            <v>Затраты по ШПЗ (основные)</v>
          </cell>
          <cell r="H1062">
            <v>2011</v>
          </cell>
          <cell r="I1062">
            <v>7920</v>
          </cell>
          <cell r="J1062">
            <v>121847.35</v>
          </cell>
          <cell r="K1062">
            <v>1</v>
          </cell>
          <cell r="L1062">
            <v>0</v>
          </cell>
          <cell r="M1062">
            <v>0</v>
          </cell>
          <cell r="N1062">
            <v>0</v>
          </cell>
          <cell r="R1062">
            <v>0</v>
          </cell>
          <cell r="S1062">
            <v>0</v>
          </cell>
          <cell r="T1062">
            <v>0</v>
          </cell>
          <cell r="U1062">
            <v>42</v>
          </cell>
          <cell r="V1062">
            <v>0</v>
          </cell>
          <cell r="W1062">
            <v>0</v>
          </cell>
          <cell r="AA1062">
            <v>0</v>
          </cell>
          <cell r="AB1062">
            <v>0</v>
          </cell>
          <cell r="AC1062">
            <v>0</v>
          </cell>
          <cell r="AD1062">
            <v>42</v>
          </cell>
          <cell r="AE1062">
            <v>510300</v>
          </cell>
          <cell r="AF1062">
            <v>0</v>
          </cell>
          <cell r="AI1062">
            <v>2223</v>
          </cell>
          <cell r="AK1062">
            <v>0</v>
          </cell>
          <cell r="AM1062">
            <v>206</v>
          </cell>
          <cell r="AN1062">
            <v>1</v>
          </cell>
          <cell r="AO1062">
            <v>393216</v>
          </cell>
          <cell r="AQ1062">
            <v>0</v>
          </cell>
          <cell r="AR1062">
            <v>0</v>
          </cell>
          <cell r="AS1062" t="str">
            <v>Ы</v>
          </cell>
          <cell r="AT1062" t="str">
            <v>Ы</v>
          </cell>
          <cell r="AU1062">
            <v>0</v>
          </cell>
          <cell r="AV1062">
            <v>0</v>
          </cell>
          <cell r="AW1062">
            <v>23</v>
          </cell>
          <cell r="AX1062">
            <v>1</v>
          </cell>
          <cell r="AY1062">
            <v>0</v>
          </cell>
          <cell r="AZ1062">
            <v>0</v>
          </cell>
          <cell r="BA1062">
            <v>0</v>
          </cell>
          <cell r="BB1062">
            <v>0</v>
          </cell>
          <cell r="BC1062">
            <v>38828</v>
          </cell>
        </row>
        <row r="1063">
          <cell r="A1063">
            <v>2006</v>
          </cell>
          <cell r="B1063">
            <v>1</v>
          </cell>
          <cell r="C1063">
            <v>80</v>
          </cell>
          <cell r="D1063">
            <v>20</v>
          </cell>
          <cell r="E1063">
            <v>792020</v>
          </cell>
          <cell r="F1063">
            <v>0</v>
          </cell>
          <cell r="G1063" t="str">
            <v>Затраты по ШПЗ (основные)</v>
          </cell>
          <cell r="H1063">
            <v>2011</v>
          </cell>
          <cell r="I1063">
            <v>7920</v>
          </cell>
          <cell r="J1063">
            <v>7391.49</v>
          </cell>
          <cell r="K1063">
            <v>1</v>
          </cell>
          <cell r="L1063">
            <v>0</v>
          </cell>
          <cell r="M1063">
            <v>0</v>
          </cell>
          <cell r="N1063">
            <v>0</v>
          </cell>
          <cell r="R1063">
            <v>0</v>
          </cell>
          <cell r="S1063">
            <v>0</v>
          </cell>
          <cell r="T1063">
            <v>0</v>
          </cell>
          <cell r="U1063">
            <v>42</v>
          </cell>
          <cell r="V1063">
            <v>0</v>
          </cell>
          <cell r="W1063">
            <v>0</v>
          </cell>
          <cell r="AA1063">
            <v>0</v>
          </cell>
          <cell r="AB1063">
            <v>0</v>
          </cell>
          <cell r="AC1063">
            <v>0</v>
          </cell>
          <cell r="AD1063">
            <v>42</v>
          </cell>
          <cell r="AE1063">
            <v>510400</v>
          </cell>
          <cell r="AF1063">
            <v>0</v>
          </cell>
          <cell r="AI1063">
            <v>2223</v>
          </cell>
          <cell r="AK1063">
            <v>0</v>
          </cell>
          <cell r="AM1063">
            <v>207</v>
          </cell>
          <cell r="AN1063">
            <v>1</v>
          </cell>
          <cell r="AO1063">
            <v>393216</v>
          </cell>
          <cell r="AQ1063">
            <v>0</v>
          </cell>
          <cell r="AR1063">
            <v>0</v>
          </cell>
          <cell r="AS1063" t="str">
            <v>Ы</v>
          </cell>
          <cell r="AT1063" t="str">
            <v>Ы</v>
          </cell>
          <cell r="AU1063">
            <v>0</v>
          </cell>
          <cell r="AV1063">
            <v>0</v>
          </cell>
          <cell r="AW1063">
            <v>23</v>
          </cell>
          <cell r="AX1063">
            <v>1</v>
          </cell>
          <cell r="AY1063">
            <v>0</v>
          </cell>
          <cell r="AZ1063">
            <v>0</v>
          </cell>
          <cell r="BA1063">
            <v>0</v>
          </cell>
          <cell r="BB1063">
            <v>0</v>
          </cell>
          <cell r="BC1063">
            <v>38828</v>
          </cell>
        </row>
        <row r="1064">
          <cell r="A1064">
            <v>2006</v>
          </cell>
          <cell r="B1064">
            <v>1</v>
          </cell>
          <cell r="C1064">
            <v>81</v>
          </cell>
          <cell r="D1064">
            <v>20</v>
          </cell>
          <cell r="E1064">
            <v>792020</v>
          </cell>
          <cell r="F1064">
            <v>0</v>
          </cell>
          <cell r="G1064" t="str">
            <v>Затраты по ШПЗ (основные)</v>
          </cell>
          <cell r="H1064">
            <v>2011</v>
          </cell>
          <cell r="I1064">
            <v>7920</v>
          </cell>
          <cell r="J1064">
            <v>3985.63</v>
          </cell>
          <cell r="K1064">
            <v>1</v>
          </cell>
          <cell r="L1064">
            <v>0</v>
          </cell>
          <cell r="M1064">
            <v>0</v>
          </cell>
          <cell r="N1064">
            <v>0</v>
          </cell>
          <cell r="R1064">
            <v>0</v>
          </cell>
          <cell r="S1064">
            <v>0</v>
          </cell>
          <cell r="T1064">
            <v>0</v>
          </cell>
          <cell r="U1064">
            <v>42</v>
          </cell>
          <cell r="V1064">
            <v>0</v>
          </cell>
          <cell r="W1064">
            <v>0</v>
          </cell>
          <cell r="AA1064">
            <v>0</v>
          </cell>
          <cell r="AB1064">
            <v>0</v>
          </cell>
          <cell r="AC1064">
            <v>0</v>
          </cell>
          <cell r="AD1064">
            <v>42</v>
          </cell>
          <cell r="AE1064">
            <v>510500</v>
          </cell>
          <cell r="AF1064">
            <v>0</v>
          </cell>
          <cell r="AI1064">
            <v>2223</v>
          </cell>
          <cell r="AK1064">
            <v>0</v>
          </cell>
          <cell r="AM1064">
            <v>208</v>
          </cell>
          <cell r="AN1064">
            <v>1</v>
          </cell>
          <cell r="AO1064">
            <v>393216</v>
          </cell>
          <cell r="AQ1064">
            <v>0</v>
          </cell>
          <cell r="AR1064">
            <v>0</v>
          </cell>
          <cell r="AS1064" t="str">
            <v>Ы</v>
          </cell>
          <cell r="AT1064" t="str">
            <v>Ы</v>
          </cell>
          <cell r="AU1064">
            <v>0</v>
          </cell>
          <cell r="AV1064">
            <v>0</v>
          </cell>
          <cell r="AW1064">
            <v>23</v>
          </cell>
          <cell r="AX1064">
            <v>1</v>
          </cell>
          <cell r="AY1064">
            <v>0</v>
          </cell>
          <cell r="AZ1064">
            <v>0</v>
          </cell>
          <cell r="BA1064">
            <v>0</v>
          </cell>
          <cell r="BB1064">
            <v>0</v>
          </cell>
          <cell r="BC1064">
            <v>38828</v>
          </cell>
        </row>
        <row r="1065">
          <cell r="A1065">
            <v>2006</v>
          </cell>
          <cell r="B1065">
            <v>1</v>
          </cell>
          <cell r="C1065">
            <v>82</v>
          </cell>
          <cell r="D1065">
            <v>20</v>
          </cell>
          <cell r="E1065">
            <v>792020</v>
          </cell>
          <cell r="F1065">
            <v>0</v>
          </cell>
          <cell r="G1065" t="str">
            <v>Затраты по ШПЗ (основные)</v>
          </cell>
          <cell r="H1065">
            <v>2011</v>
          </cell>
          <cell r="I1065">
            <v>7920</v>
          </cell>
          <cell r="J1065">
            <v>705088.09</v>
          </cell>
          <cell r="K1065">
            <v>1</v>
          </cell>
          <cell r="L1065">
            <v>0</v>
          </cell>
          <cell r="M1065">
            <v>0</v>
          </cell>
          <cell r="N1065">
            <v>0</v>
          </cell>
          <cell r="R1065">
            <v>0</v>
          </cell>
          <cell r="S1065">
            <v>0</v>
          </cell>
          <cell r="T1065">
            <v>0</v>
          </cell>
          <cell r="U1065">
            <v>42</v>
          </cell>
          <cell r="V1065">
            <v>0</v>
          </cell>
          <cell r="W1065">
            <v>0</v>
          </cell>
          <cell r="AA1065">
            <v>0</v>
          </cell>
          <cell r="AB1065">
            <v>0</v>
          </cell>
          <cell r="AC1065">
            <v>0</v>
          </cell>
          <cell r="AD1065">
            <v>42</v>
          </cell>
          <cell r="AE1065">
            <v>510600</v>
          </cell>
          <cell r="AF1065">
            <v>0</v>
          </cell>
          <cell r="AI1065">
            <v>2223</v>
          </cell>
          <cell r="AK1065">
            <v>0</v>
          </cell>
          <cell r="AM1065">
            <v>209</v>
          </cell>
          <cell r="AN1065">
            <v>1</v>
          </cell>
          <cell r="AO1065">
            <v>393216</v>
          </cell>
          <cell r="AQ1065">
            <v>0</v>
          </cell>
          <cell r="AR1065">
            <v>0</v>
          </cell>
          <cell r="AS1065" t="str">
            <v>Ы</v>
          </cell>
          <cell r="AT1065" t="str">
            <v>Ы</v>
          </cell>
          <cell r="AU1065">
            <v>0</v>
          </cell>
          <cell r="AV1065">
            <v>0</v>
          </cell>
          <cell r="AW1065">
            <v>23</v>
          </cell>
          <cell r="AX1065">
            <v>1</v>
          </cell>
          <cell r="AY1065">
            <v>0</v>
          </cell>
          <cell r="AZ1065">
            <v>0</v>
          </cell>
          <cell r="BA1065">
            <v>0</v>
          </cell>
          <cell r="BB1065">
            <v>0</v>
          </cell>
          <cell r="BC1065">
            <v>38828</v>
          </cell>
        </row>
        <row r="1066">
          <cell r="A1066">
            <v>2006</v>
          </cell>
          <cell r="B1066">
            <v>1</v>
          </cell>
          <cell r="C1066">
            <v>83</v>
          </cell>
          <cell r="D1066">
            <v>20</v>
          </cell>
          <cell r="E1066">
            <v>792020</v>
          </cell>
          <cell r="F1066">
            <v>0</v>
          </cell>
          <cell r="G1066" t="str">
            <v>Затраты по ШПЗ (основные)</v>
          </cell>
          <cell r="H1066">
            <v>2011</v>
          </cell>
          <cell r="I1066">
            <v>7920</v>
          </cell>
          <cell r="J1066">
            <v>1911.88</v>
          </cell>
          <cell r="K1066">
            <v>1</v>
          </cell>
          <cell r="L1066">
            <v>0</v>
          </cell>
          <cell r="M1066">
            <v>0</v>
          </cell>
          <cell r="N1066">
            <v>0</v>
          </cell>
          <cell r="R1066">
            <v>0</v>
          </cell>
          <cell r="S1066">
            <v>0</v>
          </cell>
          <cell r="T1066">
            <v>0</v>
          </cell>
          <cell r="U1066">
            <v>42</v>
          </cell>
          <cell r="V1066">
            <v>0</v>
          </cell>
          <cell r="W1066">
            <v>0</v>
          </cell>
          <cell r="AA1066">
            <v>0</v>
          </cell>
          <cell r="AB1066">
            <v>0</v>
          </cell>
          <cell r="AC1066">
            <v>0</v>
          </cell>
          <cell r="AD1066">
            <v>42</v>
          </cell>
          <cell r="AE1066">
            <v>510630</v>
          </cell>
          <cell r="AF1066">
            <v>0</v>
          </cell>
          <cell r="AI1066">
            <v>2223</v>
          </cell>
          <cell r="AK1066">
            <v>0</v>
          </cell>
          <cell r="AM1066">
            <v>210</v>
          </cell>
          <cell r="AN1066">
            <v>1</v>
          </cell>
          <cell r="AO1066">
            <v>393216</v>
          </cell>
          <cell r="AQ1066">
            <v>0</v>
          </cell>
          <cell r="AR1066">
            <v>0</v>
          </cell>
          <cell r="AS1066" t="str">
            <v>Ы</v>
          </cell>
          <cell r="AT1066" t="str">
            <v>Ы</v>
          </cell>
          <cell r="AU1066">
            <v>0</v>
          </cell>
          <cell r="AV1066">
            <v>0</v>
          </cell>
          <cell r="AW1066">
            <v>23</v>
          </cell>
          <cell r="AX1066">
            <v>1</v>
          </cell>
          <cell r="AY1066">
            <v>0</v>
          </cell>
          <cell r="AZ1066">
            <v>0</v>
          </cell>
          <cell r="BA1066">
            <v>0</v>
          </cell>
          <cell r="BB1066">
            <v>0</v>
          </cell>
          <cell r="BC1066">
            <v>38828</v>
          </cell>
        </row>
        <row r="1067">
          <cell r="A1067">
            <v>2006</v>
          </cell>
          <cell r="B1067">
            <v>1</v>
          </cell>
          <cell r="C1067">
            <v>111</v>
          </cell>
          <cell r="D1067">
            <v>20</v>
          </cell>
          <cell r="E1067">
            <v>792020</v>
          </cell>
          <cell r="F1067">
            <v>0</v>
          </cell>
          <cell r="G1067" t="str">
            <v>Затраты по ШПЗ (основные)</v>
          </cell>
          <cell r="H1067">
            <v>2011</v>
          </cell>
          <cell r="I1067">
            <v>7920</v>
          </cell>
          <cell r="J1067">
            <v>153459.95000000001</v>
          </cell>
          <cell r="K1067">
            <v>1</v>
          </cell>
          <cell r="L1067">
            <v>0</v>
          </cell>
          <cell r="M1067">
            <v>0</v>
          </cell>
          <cell r="N1067">
            <v>0</v>
          </cell>
          <cell r="R1067">
            <v>0</v>
          </cell>
          <cell r="S1067">
            <v>0</v>
          </cell>
          <cell r="T1067">
            <v>0</v>
          </cell>
          <cell r="U1067">
            <v>32</v>
          </cell>
          <cell r="V1067">
            <v>0</v>
          </cell>
          <cell r="W1067">
            <v>0</v>
          </cell>
          <cell r="AA1067">
            <v>0</v>
          </cell>
          <cell r="AB1067">
            <v>0</v>
          </cell>
          <cell r="AC1067">
            <v>0</v>
          </cell>
          <cell r="AD1067">
            <v>32</v>
          </cell>
          <cell r="AE1067">
            <v>110000</v>
          </cell>
          <cell r="AF1067">
            <v>0</v>
          </cell>
          <cell r="AI1067">
            <v>2223</v>
          </cell>
          <cell r="AK1067">
            <v>0</v>
          </cell>
          <cell r="AM1067">
            <v>238</v>
          </cell>
          <cell r="AN1067">
            <v>1</v>
          </cell>
          <cell r="AO1067">
            <v>393216</v>
          </cell>
          <cell r="AQ1067">
            <v>0</v>
          </cell>
          <cell r="AR1067">
            <v>0</v>
          </cell>
          <cell r="AS1067" t="str">
            <v>Ы</v>
          </cell>
          <cell r="AT1067" t="str">
            <v>Ы</v>
          </cell>
          <cell r="AU1067">
            <v>0</v>
          </cell>
          <cell r="AV1067">
            <v>0</v>
          </cell>
          <cell r="AW1067">
            <v>23</v>
          </cell>
          <cell r="AX1067">
            <v>1</v>
          </cell>
          <cell r="AY1067">
            <v>0</v>
          </cell>
          <cell r="AZ1067">
            <v>0</v>
          </cell>
          <cell r="BA1067">
            <v>0</v>
          </cell>
          <cell r="BB1067">
            <v>0</v>
          </cell>
          <cell r="BC1067">
            <v>38828</v>
          </cell>
        </row>
        <row r="1068">
          <cell r="A1068">
            <v>2006</v>
          </cell>
          <cell r="B1068">
            <v>1</v>
          </cell>
          <cell r="C1068">
            <v>112</v>
          </cell>
          <cell r="D1068">
            <v>20</v>
          </cell>
          <cell r="E1068">
            <v>792020</v>
          </cell>
          <cell r="F1068">
            <v>0</v>
          </cell>
          <cell r="G1068" t="str">
            <v>Затраты по ШПЗ (основные)</v>
          </cell>
          <cell r="H1068">
            <v>2011</v>
          </cell>
          <cell r="I1068">
            <v>7920</v>
          </cell>
          <cell r="J1068">
            <v>4076.07</v>
          </cell>
          <cell r="K1068">
            <v>1</v>
          </cell>
          <cell r="L1068">
            <v>0</v>
          </cell>
          <cell r="M1068">
            <v>0</v>
          </cell>
          <cell r="N1068">
            <v>0</v>
          </cell>
          <cell r="R1068">
            <v>0</v>
          </cell>
          <cell r="S1068">
            <v>0</v>
          </cell>
          <cell r="T1068">
            <v>0</v>
          </cell>
          <cell r="U1068">
            <v>32</v>
          </cell>
          <cell r="V1068">
            <v>0</v>
          </cell>
          <cell r="W1068">
            <v>0</v>
          </cell>
          <cell r="AA1068">
            <v>0</v>
          </cell>
          <cell r="AB1068">
            <v>0</v>
          </cell>
          <cell r="AC1068">
            <v>0</v>
          </cell>
          <cell r="AD1068">
            <v>32</v>
          </cell>
          <cell r="AE1068">
            <v>114020</v>
          </cell>
          <cell r="AF1068">
            <v>0</v>
          </cell>
          <cell r="AI1068">
            <v>2223</v>
          </cell>
          <cell r="AK1068">
            <v>0</v>
          </cell>
          <cell r="AM1068">
            <v>239</v>
          </cell>
          <cell r="AN1068">
            <v>1</v>
          </cell>
          <cell r="AO1068">
            <v>393216</v>
          </cell>
          <cell r="AQ1068">
            <v>0</v>
          </cell>
          <cell r="AR1068">
            <v>0</v>
          </cell>
          <cell r="AS1068" t="str">
            <v>Ы</v>
          </cell>
          <cell r="AT1068" t="str">
            <v>Ы</v>
          </cell>
          <cell r="AU1068">
            <v>0</v>
          </cell>
          <cell r="AV1068">
            <v>0</v>
          </cell>
          <cell r="AW1068">
            <v>23</v>
          </cell>
          <cell r="AX1068">
            <v>1</v>
          </cell>
          <cell r="AY1068">
            <v>0</v>
          </cell>
          <cell r="AZ1068">
            <v>0</v>
          </cell>
          <cell r="BA1068">
            <v>0</v>
          </cell>
          <cell r="BB1068">
            <v>0</v>
          </cell>
          <cell r="BC1068">
            <v>38828</v>
          </cell>
        </row>
        <row r="1069">
          <cell r="A1069">
            <v>2006</v>
          </cell>
          <cell r="B1069">
            <v>1</v>
          </cell>
          <cell r="C1069">
            <v>113</v>
          </cell>
          <cell r="D1069">
            <v>20</v>
          </cell>
          <cell r="E1069">
            <v>792020</v>
          </cell>
          <cell r="F1069">
            <v>0</v>
          </cell>
          <cell r="G1069" t="str">
            <v>Затраты по ШПЗ (основные)</v>
          </cell>
          <cell r="H1069">
            <v>2011</v>
          </cell>
          <cell r="I1069">
            <v>7920</v>
          </cell>
          <cell r="J1069">
            <v>508509.49</v>
          </cell>
          <cell r="K1069">
            <v>1</v>
          </cell>
          <cell r="L1069">
            <v>0</v>
          </cell>
          <cell r="M1069">
            <v>0</v>
          </cell>
          <cell r="N1069">
            <v>0</v>
          </cell>
          <cell r="R1069">
            <v>0</v>
          </cell>
          <cell r="S1069">
            <v>0</v>
          </cell>
          <cell r="T1069">
            <v>0</v>
          </cell>
          <cell r="U1069">
            <v>32</v>
          </cell>
          <cell r="V1069">
            <v>0</v>
          </cell>
          <cell r="W1069">
            <v>0</v>
          </cell>
          <cell r="AA1069">
            <v>0</v>
          </cell>
          <cell r="AB1069">
            <v>0</v>
          </cell>
          <cell r="AC1069">
            <v>0</v>
          </cell>
          <cell r="AD1069">
            <v>32</v>
          </cell>
          <cell r="AE1069">
            <v>116000</v>
          </cell>
          <cell r="AF1069">
            <v>0</v>
          </cell>
          <cell r="AI1069">
            <v>2223</v>
          </cell>
          <cell r="AK1069">
            <v>0</v>
          </cell>
          <cell r="AM1069">
            <v>240</v>
          </cell>
          <cell r="AN1069">
            <v>1</v>
          </cell>
          <cell r="AO1069">
            <v>393216</v>
          </cell>
          <cell r="AQ1069">
            <v>0</v>
          </cell>
          <cell r="AR1069">
            <v>0</v>
          </cell>
          <cell r="AS1069" t="str">
            <v>Ы</v>
          </cell>
          <cell r="AT1069" t="str">
            <v>Ы</v>
          </cell>
          <cell r="AU1069">
            <v>0</v>
          </cell>
          <cell r="AV1069">
            <v>0</v>
          </cell>
          <cell r="AW1069">
            <v>23</v>
          </cell>
          <cell r="AX1069">
            <v>1</v>
          </cell>
          <cell r="AY1069">
            <v>0</v>
          </cell>
          <cell r="AZ1069">
            <v>0</v>
          </cell>
          <cell r="BA1069">
            <v>0</v>
          </cell>
          <cell r="BB1069">
            <v>0</v>
          </cell>
          <cell r="BC1069">
            <v>38828</v>
          </cell>
        </row>
        <row r="1070">
          <cell r="A1070">
            <v>2006</v>
          </cell>
          <cell r="B1070">
            <v>1</v>
          </cell>
          <cell r="C1070">
            <v>114</v>
          </cell>
          <cell r="D1070">
            <v>20</v>
          </cell>
          <cell r="E1070">
            <v>792020</v>
          </cell>
          <cell r="F1070">
            <v>0</v>
          </cell>
          <cell r="G1070" t="str">
            <v>Затраты по ШПЗ (основные)</v>
          </cell>
          <cell r="H1070">
            <v>2011</v>
          </cell>
          <cell r="I1070">
            <v>7920</v>
          </cell>
          <cell r="J1070">
            <v>19288.09</v>
          </cell>
          <cell r="K1070">
            <v>1</v>
          </cell>
          <cell r="L1070">
            <v>0</v>
          </cell>
          <cell r="M1070">
            <v>0</v>
          </cell>
          <cell r="N1070">
            <v>0</v>
          </cell>
          <cell r="R1070">
            <v>0</v>
          </cell>
          <cell r="S1070">
            <v>0</v>
          </cell>
          <cell r="T1070">
            <v>0</v>
          </cell>
          <cell r="U1070">
            <v>32</v>
          </cell>
          <cell r="V1070">
            <v>0</v>
          </cell>
          <cell r="W1070">
            <v>0</v>
          </cell>
          <cell r="AA1070">
            <v>0</v>
          </cell>
          <cell r="AB1070">
            <v>0</v>
          </cell>
          <cell r="AC1070">
            <v>0</v>
          </cell>
          <cell r="AD1070">
            <v>32</v>
          </cell>
          <cell r="AE1070">
            <v>117000</v>
          </cell>
          <cell r="AF1070">
            <v>0</v>
          </cell>
          <cell r="AI1070">
            <v>2223</v>
          </cell>
          <cell r="AK1070">
            <v>0</v>
          </cell>
          <cell r="AM1070">
            <v>241</v>
          </cell>
          <cell r="AN1070">
            <v>1</v>
          </cell>
          <cell r="AO1070">
            <v>393216</v>
          </cell>
          <cell r="AQ1070">
            <v>0</v>
          </cell>
          <cell r="AR1070">
            <v>0</v>
          </cell>
          <cell r="AS1070" t="str">
            <v>Ы</v>
          </cell>
          <cell r="AT1070" t="str">
            <v>Ы</v>
          </cell>
          <cell r="AU1070">
            <v>0</v>
          </cell>
          <cell r="AV1070">
            <v>0</v>
          </cell>
          <cell r="AW1070">
            <v>23</v>
          </cell>
          <cell r="AX1070">
            <v>1</v>
          </cell>
          <cell r="AY1070">
            <v>0</v>
          </cell>
          <cell r="AZ1070">
            <v>0</v>
          </cell>
          <cell r="BA1070">
            <v>0</v>
          </cell>
          <cell r="BB1070">
            <v>0</v>
          </cell>
          <cell r="BC1070">
            <v>38828</v>
          </cell>
        </row>
        <row r="1071">
          <cell r="A1071">
            <v>2006</v>
          </cell>
          <cell r="B1071">
            <v>1</v>
          </cell>
          <cell r="C1071">
            <v>115</v>
          </cell>
          <cell r="D1071">
            <v>20</v>
          </cell>
          <cell r="E1071">
            <v>792020</v>
          </cell>
          <cell r="F1071">
            <v>0</v>
          </cell>
          <cell r="G1071" t="str">
            <v>Затраты по ШПЗ (основные)</v>
          </cell>
          <cell r="H1071">
            <v>2011</v>
          </cell>
          <cell r="I1071">
            <v>7920</v>
          </cell>
          <cell r="J1071">
            <v>1423.7</v>
          </cell>
          <cell r="K1071">
            <v>1</v>
          </cell>
          <cell r="L1071">
            <v>0</v>
          </cell>
          <cell r="M1071">
            <v>0</v>
          </cell>
          <cell r="N1071">
            <v>0</v>
          </cell>
          <cell r="R1071">
            <v>0</v>
          </cell>
          <cell r="S1071">
            <v>0</v>
          </cell>
          <cell r="T1071">
            <v>0</v>
          </cell>
          <cell r="U1071">
            <v>32</v>
          </cell>
          <cell r="V1071">
            <v>0</v>
          </cell>
          <cell r="W1071">
            <v>0</v>
          </cell>
          <cell r="AA1071">
            <v>0</v>
          </cell>
          <cell r="AB1071">
            <v>0</v>
          </cell>
          <cell r="AC1071">
            <v>0</v>
          </cell>
          <cell r="AD1071">
            <v>32</v>
          </cell>
          <cell r="AE1071">
            <v>130000</v>
          </cell>
          <cell r="AF1071">
            <v>0</v>
          </cell>
          <cell r="AI1071">
            <v>2223</v>
          </cell>
          <cell r="AK1071">
            <v>0</v>
          </cell>
          <cell r="AM1071">
            <v>242</v>
          </cell>
          <cell r="AN1071">
            <v>1</v>
          </cell>
          <cell r="AO1071">
            <v>393216</v>
          </cell>
          <cell r="AQ1071">
            <v>0</v>
          </cell>
          <cell r="AR1071">
            <v>0</v>
          </cell>
          <cell r="AS1071" t="str">
            <v>Ы</v>
          </cell>
          <cell r="AT1071" t="str">
            <v>Ы</v>
          </cell>
          <cell r="AU1071">
            <v>0</v>
          </cell>
          <cell r="AV1071">
            <v>0</v>
          </cell>
          <cell r="AW1071">
            <v>23</v>
          </cell>
          <cell r="AX1071">
            <v>1</v>
          </cell>
          <cell r="AY1071">
            <v>0</v>
          </cell>
          <cell r="AZ1071">
            <v>0</v>
          </cell>
          <cell r="BA1071">
            <v>0</v>
          </cell>
          <cell r="BB1071">
            <v>0</v>
          </cell>
          <cell r="BC1071">
            <v>38828</v>
          </cell>
        </row>
        <row r="1072">
          <cell r="A1072">
            <v>2006</v>
          </cell>
          <cell r="B1072">
            <v>1</v>
          </cell>
          <cell r="C1072">
            <v>116</v>
          </cell>
          <cell r="D1072">
            <v>20</v>
          </cell>
          <cell r="E1072">
            <v>792020</v>
          </cell>
          <cell r="F1072">
            <v>0</v>
          </cell>
          <cell r="G1072" t="str">
            <v>Затраты по ШПЗ (основные)</v>
          </cell>
          <cell r="H1072">
            <v>2011</v>
          </cell>
          <cell r="I1072">
            <v>7920</v>
          </cell>
          <cell r="J1072">
            <v>970</v>
          </cell>
          <cell r="K1072">
            <v>1</v>
          </cell>
          <cell r="L1072">
            <v>0</v>
          </cell>
          <cell r="M1072">
            <v>0</v>
          </cell>
          <cell r="N1072">
            <v>0</v>
          </cell>
          <cell r="R1072">
            <v>0</v>
          </cell>
          <cell r="S1072">
            <v>0</v>
          </cell>
          <cell r="T1072">
            <v>0</v>
          </cell>
          <cell r="U1072">
            <v>32</v>
          </cell>
          <cell r="V1072">
            <v>0</v>
          </cell>
          <cell r="W1072">
            <v>0</v>
          </cell>
          <cell r="AA1072">
            <v>0</v>
          </cell>
          <cell r="AB1072">
            <v>0</v>
          </cell>
          <cell r="AC1072">
            <v>0</v>
          </cell>
          <cell r="AD1072">
            <v>32</v>
          </cell>
          <cell r="AE1072">
            <v>131000</v>
          </cell>
          <cell r="AF1072">
            <v>0</v>
          </cell>
          <cell r="AI1072">
            <v>2223</v>
          </cell>
          <cell r="AK1072">
            <v>0</v>
          </cell>
          <cell r="AM1072">
            <v>243</v>
          </cell>
          <cell r="AN1072">
            <v>1</v>
          </cell>
          <cell r="AO1072">
            <v>393216</v>
          </cell>
          <cell r="AQ1072">
            <v>0</v>
          </cell>
          <cell r="AR1072">
            <v>0</v>
          </cell>
          <cell r="AS1072" t="str">
            <v>Ы</v>
          </cell>
          <cell r="AT1072" t="str">
            <v>Ы</v>
          </cell>
          <cell r="AU1072">
            <v>0</v>
          </cell>
          <cell r="AV1072">
            <v>0</v>
          </cell>
          <cell r="AW1072">
            <v>23</v>
          </cell>
          <cell r="AX1072">
            <v>1</v>
          </cell>
          <cell r="AY1072">
            <v>0</v>
          </cell>
          <cell r="AZ1072">
            <v>0</v>
          </cell>
          <cell r="BA1072">
            <v>0</v>
          </cell>
          <cell r="BB1072">
            <v>0</v>
          </cell>
          <cell r="BC1072">
            <v>38828</v>
          </cell>
        </row>
        <row r="1073">
          <cell r="A1073">
            <v>2006</v>
          </cell>
          <cell r="B1073">
            <v>1</v>
          </cell>
          <cell r="C1073">
            <v>117</v>
          </cell>
          <cell r="D1073">
            <v>20</v>
          </cell>
          <cell r="E1073">
            <v>792020</v>
          </cell>
          <cell r="F1073">
            <v>0</v>
          </cell>
          <cell r="G1073" t="str">
            <v>Затраты по ШПЗ (основные)</v>
          </cell>
          <cell r="H1073">
            <v>2011</v>
          </cell>
          <cell r="I1073">
            <v>7920</v>
          </cell>
          <cell r="J1073">
            <v>1421.7</v>
          </cell>
          <cell r="K1073">
            <v>1</v>
          </cell>
          <cell r="L1073">
            <v>0</v>
          </cell>
          <cell r="M1073">
            <v>0</v>
          </cell>
          <cell r="N1073">
            <v>0</v>
          </cell>
          <cell r="R1073">
            <v>0</v>
          </cell>
          <cell r="S1073">
            <v>0</v>
          </cell>
          <cell r="T1073">
            <v>0</v>
          </cell>
          <cell r="U1073">
            <v>32</v>
          </cell>
          <cell r="V1073">
            <v>0</v>
          </cell>
          <cell r="W1073">
            <v>0</v>
          </cell>
          <cell r="AA1073">
            <v>0</v>
          </cell>
          <cell r="AB1073">
            <v>0</v>
          </cell>
          <cell r="AC1073">
            <v>0</v>
          </cell>
          <cell r="AD1073">
            <v>32</v>
          </cell>
          <cell r="AE1073">
            <v>132000</v>
          </cell>
          <cell r="AF1073">
            <v>0</v>
          </cell>
          <cell r="AI1073">
            <v>2223</v>
          </cell>
          <cell r="AK1073">
            <v>0</v>
          </cell>
          <cell r="AM1073">
            <v>244</v>
          </cell>
          <cell r="AN1073">
            <v>1</v>
          </cell>
          <cell r="AO1073">
            <v>393216</v>
          </cell>
          <cell r="AQ1073">
            <v>0</v>
          </cell>
          <cell r="AR1073">
            <v>0</v>
          </cell>
          <cell r="AS1073" t="str">
            <v>Ы</v>
          </cell>
          <cell r="AT1073" t="str">
            <v>Ы</v>
          </cell>
          <cell r="AU1073">
            <v>0</v>
          </cell>
          <cell r="AV1073">
            <v>0</v>
          </cell>
          <cell r="AW1073">
            <v>23</v>
          </cell>
          <cell r="AX1073">
            <v>1</v>
          </cell>
          <cell r="AY1073">
            <v>0</v>
          </cell>
          <cell r="AZ1073">
            <v>0</v>
          </cell>
          <cell r="BA1073">
            <v>0</v>
          </cell>
          <cell r="BB1073">
            <v>0</v>
          </cell>
          <cell r="BC1073">
            <v>38828</v>
          </cell>
        </row>
        <row r="1074">
          <cell r="A1074">
            <v>2006</v>
          </cell>
          <cell r="B1074">
            <v>1</v>
          </cell>
          <cell r="C1074">
            <v>118</v>
          </cell>
          <cell r="D1074">
            <v>20</v>
          </cell>
          <cell r="E1074">
            <v>792020</v>
          </cell>
          <cell r="F1074">
            <v>0</v>
          </cell>
          <cell r="G1074" t="str">
            <v>Затраты по ШПЗ (основные)</v>
          </cell>
          <cell r="H1074">
            <v>2011</v>
          </cell>
          <cell r="I1074">
            <v>7920</v>
          </cell>
          <cell r="J1074">
            <v>10044.620000000001</v>
          </cell>
          <cell r="K1074">
            <v>1</v>
          </cell>
          <cell r="L1074">
            <v>0</v>
          </cell>
          <cell r="M1074">
            <v>0</v>
          </cell>
          <cell r="N1074">
            <v>0</v>
          </cell>
          <cell r="R1074">
            <v>0</v>
          </cell>
          <cell r="S1074">
            <v>0</v>
          </cell>
          <cell r="T1074">
            <v>0</v>
          </cell>
          <cell r="U1074">
            <v>32</v>
          </cell>
          <cell r="V1074">
            <v>0</v>
          </cell>
          <cell r="W1074">
            <v>0</v>
          </cell>
          <cell r="AA1074">
            <v>0</v>
          </cell>
          <cell r="AB1074">
            <v>0</v>
          </cell>
          <cell r="AC1074">
            <v>0</v>
          </cell>
          <cell r="AD1074">
            <v>32</v>
          </cell>
          <cell r="AE1074">
            <v>135000</v>
          </cell>
          <cell r="AF1074">
            <v>0</v>
          </cell>
          <cell r="AI1074">
            <v>2223</v>
          </cell>
          <cell r="AK1074">
            <v>0</v>
          </cell>
          <cell r="AM1074">
            <v>245</v>
          </cell>
          <cell r="AN1074">
            <v>1</v>
          </cell>
          <cell r="AO1074">
            <v>393216</v>
          </cell>
          <cell r="AQ1074">
            <v>0</v>
          </cell>
          <cell r="AR1074">
            <v>0</v>
          </cell>
          <cell r="AS1074" t="str">
            <v>Ы</v>
          </cell>
          <cell r="AT1074" t="str">
            <v>Ы</v>
          </cell>
          <cell r="AU1074">
            <v>0</v>
          </cell>
          <cell r="AV1074">
            <v>0</v>
          </cell>
          <cell r="AW1074">
            <v>23</v>
          </cell>
          <cell r="AX1074">
            <v>1</v>
          </cell>
          <cell r="AY1074">
            <v>0</v>
          </cell>
          <cell r="AZ1074">
            <v>0</v>
          </cell>
          <cell r="BA1074">
            <v>0</v>
          </cell>
          <cell r="BB1074">
            <v>0</v>
          </cell>
          <cell r="BC1074">
            <v>38828</v>
          </cell>
        </row>
        <row r="1075">
          <cell r="A1075">
            <v>2006</v>
          </cell>
          <cell r="B1075">
            <v>1</v>
          </cell>
          <cell r="C1075">
            <v>119</v>
          </cell>
          <cell r="D1075">
            <v>20</v>
          </cell>
          <cell r="E1075">
            <v>792020</v>
          </cell>
          <cell r="F1075">
            <v>0</v>
          </cell>
          <cell r="G1075" t="str">
            <v>Затраты по ШПЗ (основные)</v>
          </cell>
          <cell r="H1075">
            <v>2011</v>
          </cell>
          <cell r="I1075">
            <v>7920</v>
          </cell>
          <cell r="J1075">
            <v>419124.44</v>
          </cell>
          <cell r="K1075">
            <v>1</v>
          </cell>
          <cell r="L1075">
            <v>0</v>
          </cell>
          <cell r="M1075">
            <v>0</v>
          </cell>
          <cell r="N1075">
            <v>0</v>
          </cell>
          <cell r="R1075">
            <v>0</v>
          </cell>
          <cell r="S1075">
            <v>0</v>
          </cell>
          <cell r="T1075">
            <v>0</v>
          </cell>
          <cell r="U1075">
            <v>32</v>
          </cell>
          <cell r="V1075">
            <v>0</v>
          </cell>
          <cell r="W1075">
            <v>0</v>
          </cell>
          <cell r="AA1075">
            <v>0</v>
          </cell>
          <cell r="AB1075">
            <v>0</v>
          </cell>
          <cell r="AC1075">
            <v>0</v>
          </cell>
          <cell r="AD1075">
            <v>32</v>
          </cell>
          <cell r="AE1075">
            <v>143000</v>
          </cell>
          <cell r="AF1075">
            <v>0</v>
          </cell>
          <cell r="AI1075">
            <v>2223</v>
          </cell>
          <cell r="AK1075">
            <v>0</v>
          </cell>
          <cell r="AM1075">
            <v>246</v>
          </cell>
          <cell r="AN1075">
            <v>1</v>
          </cell>
          <cell r="AO1075">
            <v>393216</v>
          </cell>
          <cell r="AQ1075">
            <v>0</v>
          </cell>
          <cell r="AR1075">
            <v>0</v>
          </cell>
          <cell r="AS1075" t="str">
            <v>Ы</v>
          </cell>
          <cell r="AT1075" t="str">
            <v>Ы</v>
          </cell>
          <cell r="AU1075">
            <v>0</v>
          </cell>
          <cell r="AV1075">
            <v>0</v>
          </cell>
          <cell r="AW1075">
            <v>23</v>
          </cell>
          <cell r="AX1075">
            <v>1</v>
          </cell>
          <cell r="AY1075">
            <v>0</v>
          </cell>
          <cell r="AZ1075">
            <v>0</v>
          </cell>
          <cell r="BA1075">
            <v>0</v>
          </cell>
          <cell r="BB1075">
            <v>0</v>
          </cell>
          <cell r="BC1075">
            <v>38828</v>
          </cell>
        </row>
        <row r="1076">
          <cell r="A1076">
            <v>2006</v>
          </cell>
          <cell r="B1076">
            <v>1</v>
          </cell>
          <cell r="C1076">
            <v>120</v>
          </cell>
          <cell r="D1076">
            <v>20</v>
          </cell>
          <cell r="E1076">
            <v>792020</v>
          </cell>
          <cell r="F1076">
            <v>0</v>
          </cell>
          <cell r="G1076" t="str">
            <v>Затраты по ШПЗ (основные)</v>
          </cell>
          <cell r="H1076">
            <v>2011</v>
          </cell>
          <cell r="I1076">
            <v>7920</v>
          </cell>
          <cell r="J1076">
            <v>697981.22</v>
          </cell>
          <cell r="K1076">
            <v>1</v>
          </cell>
          <cell r="L1076">
            <v>0</v>
          </cell>
          <cell r="M1076">
            <v>0</v>
          </cell>
          <cell r="N1076">
            <v>0</v>
          </cell>
          <cell r="R1076">
            <v>0</v>
          </cell>
          <cell r="S1076">
            <v>0</v>
          </cell>
          <cell r="T1076">
            <v>0</v>
          </cell>
          <cell r="U1076">
            <v>32</v>
          </cell>
          <cell r="V1076">
            <v>0</v>
          </cell>
          <cell r="W1076">
            <v>0</v>
          </cell>
          <cell r="AA1076">
            <v>0</v>
          </cell>
          <cell r="AB1076">
            <v>0</v>
          </cell>
          <cell r="AC1076">
            <v>0</v>
          </cell>
          <cell r="AD1076">
            <v>32</v>
          </cell>
          <cell r="AE1076">
            <v>151000</v>
          </cell>
          <cell r="AF1076">
            <v>0</v>
          </cell>
          <cell r="AI1076">
            <v>2223</v>
          </cell>
          <cell r="AK1076">
            <v>0</v>
          </cell>
          <cell r="AM1076">
            <v>247</v>
          </cell>
          <cell r="AN1076">
            <v>1</v>
          </cell>
          <cell r="AO1076">
            <v>393216</v>
          </cell>
          <cell r="AQ1076">
            <v>0</v>
          </cell>
          <cell r="AR1076">
            <v>0</v>
          </cell>
          <cell r="AS1076" t="str">
            <v>Ы</v>
          </cell>
          <cell r="AT1076" t="str">
            <v>Ы</v>
          </cell>
          <cell r="AU1076">
            <v>0</v>
          </cell>
          <cell r="AV1076">
            <v>0</v>
          </cell>
          <cell r="AW1076">
            <v>23</v>
          </cell>
          <cell r="AX1076">
            <v>1</v>
          </cell>
          <cell r="AY1076">
            <v>0</v>
          </cell>
          <cell r="AZ1076">
            <v>0</v>
          </cell>
          <cell r="BA1076">
            <v>0</v>
          </cell>
          <cell r="BB1076">
            <v>0</v>
          </cell>
          <cell r="BC1076">
            <v>38828</v>
          </cell>
        </row>
        <row r="1077">
          <cell r="A1077">
            <v>2006</v>
          </cell>
          <cell r="B1077">
            <v>1</v>
          </cell>
          <cell r="C1077">
            <v>121</v>
          </cell>
          <cell r="D1077">
            <v>20</v>
          </cell>
          <cell r="E1077">
            <v>792020</v>
          </cell>
          <cell r="F1077">
            <v>0</v>
          </cell>
          <cell r="G1077" t="str">
            <v>Затраты по ШПЗ (основные)</v>
          </cell>
          <cell r="H1077">
            <v>2011</v>
          </cell>
          <cell r="I1077">
            <v>7920</v>
          </cell>
          <cell r="J1077">
            <v>73748.759999999995</v>
          </cell>
          <cell r="K1077">
            <v>1</v>
          </cell>
          <cell r="L1077">
            <v>0</v>
          </cell>
          <cell r="M1077">
            <v>0</v>
          </cell>
          <cell r="N1077">
            <v>0</v>
          </cell>
          <cell r="R1077">
            <v>0</v>
          </cell>
          <cell r="S1077">
            <v>0</v>
          </cell>
          <cell r="T1077">
            <v>0</v>
          </cell>
          <cell r="U1077">
            <v>32</v>
          </cell>
          <cell r="V1077">
            <v>0</v>
          </cell>
          <cell r="W1077">
            <v>0</v>
          </cell>
          <cell r="AA1077">
            <v>0</v>
          </cell>
          <cell r="AB1077">
            <v>0</v>
          </cell>
          <cell r="AC1077">
            <v>0</v>
          </cell>
          <cell r="AD1077">
            <v>32</v>
          </cell>
          <cell r="AE1077">
            <v>152000</v>
          </cell>
          <cell r="AF1077">
            <v>0</v>
          </cell>
          <cell r="AI1077">
            <v>2223</v>
          </cell>
          <cell r="AK1077">
            <v>0</v>
          </cell>
          <cell r="AM1077">
            <v>248</v>
          </cell>
          <cell r="AN1077">
            <v>1</v>
          </cell>
          <cell r="AO1077">
            <v>393216</v>
          </cell>
          <cell r="AQ1077">
            <v>0</v>
          </cell>
          <cell r="AR1077">
            <v>0</v>
          </cell>
          <cell r="AS1077" t="str">
            <v>Ы</v>
          </cell>
          <cell r="AT1077" t="str">
            <v>Ы</v>
          </cell>
          <cell r="AU1077">
            <v>0</v>
          </cell>
          <cell r="AV1077">
            <v>0</v>
          </cell>
          <cell r="AW1077">
            <v>23</v>
          </cell>
          <cell r="AX1077">
            <v>1</v>
          </cell>
          <cell r="AY1077">
            <v>0</v>
          </cell>
          <cell r="AZ1077">
            <v>0</v>
          </cell>
          <cell r="BA1077">
            <v>0</v>
          </cell>
          <cell r="BB1077">
            <v>0</v>
          </cell>
          <cell r="BC1077">
            <v>38828</v>
          </cell>
        </row>
        <row r="1078">
          <cell r="A1078">
            <v>2006</v>
          </cell>
          <cell r="B1078">
            <v>1</v>
          </cell>
          <cell r="C1078">
            <v>122</v>
          </cell>
          <cell r="D1078">
            <v>20</v>
          </cell>
          <cell r="E1078">
            <v>792020</v>
          </cell>
          <cell r="F1078">
            <v>0</v>
          </cell>
          <cell r="G1078" t="str">
            <v>Затраты по ШПЗ (основные)</v>
          </cell>
          <cell r="H1078">
            <v>2011</v>
          </cell>
          <cell r="I1078">
            <v>7920</v>
          </cell>
          <cell r="J1078">
            <v>3744304.74</v>
          </cell>
          <cell r="K1078">
            <v>1</v>
          </cell>
          <cell r="L1078">
            <v>0</v>
          </cell>
          <cell r="M1078">
            <v>0</v>
          </cell>
          <cell r="N1078">
            <v>0</v>
          </cell>
          <cell r="R1078">
            <v>0</v>
          </cell>
          <cell r="S1078">
            <v>0</v>
          </cell>
          <cell r="T1078">
            <v>0</v>
          </cell>
          <cell r="U1078">
            <v>32</v>
          </cell>
          <cell r="V1078">
            <v>0</v>
          </cell>
          <cell r="W1078">
            <v>0</v>
          </cell>
          <cell r="AA1078">
            <v>0</v>
          </cell>
          <cell r="AB1078">
            <v>0</v>
          </cell>
          <cell r="AC1078">
            <v>0</v>
          </cell>
          <cell r="AD1078">
            <v>32</v>
          </cell>
          <cell r="AE1078">
            <v>220000</v>
          </cell>
          <cell r="AF1078">
            <v>0</v>
          </cell>
          <cell r="AI1078">
            <v>2223</v>
          </cell>
          <cell r="AK1078">
            <v>0</v>
          </cell>
          <cell r="AM1078">
            <v>249</v>
          </cell>
          <cell r="AN1078">
            <v>1</v>
          </cell>
          <cell r="AO1078">
            <v>393216</v>
          </cell>
          <cell r="AQ1078">
            <v>0</v>
          </cell>
          <cell r="AR1078">
            <v>0</v>
          </cell>
          <cell r="AS1078" t="str">
            <v>Ы</v>
          </cell>
          <cell r="AT1078" t="str">
            <v>Ы</v>
          </cell>
          <cell r="AU1078">
            <v>0</v>
          </cell>
          <cell r="AV1078">
            <v>0</v>
          </cell>
          <cell r="AW1078">
            <v>23</v>
          </cell>
          <cell r="AX1078">
            <v>1</v>
          </cell>
          <cell r="AY1078">
            <v>0</v>
          </cell>
          <cell r="AZ1078">
            <v>0</v>
          </cell>
          <cell r="BA1078">
            <v>0</v>
          </cell>
          <cell r="BB1078">
            <v>0</v>
          </cell>
          <cell r="BC1078">
            <v>38828</v>
          </cell>
        </row>
        <row r="1079">
          <cell r="A1079">
            <v>2006</v>
          </cell>
          <cell r="B1079">
            <v>1</v>
          </cell>
          <cell r="C1079">
            <v>123</v>
          </cell>
          <cell r="D1079">
            <v>20</v>
          </cell>
          <cell r="E1079">
            <v>792020</v>
          </cell>
          <cell r="F1079">
            <v>0</v>
          </cell>
          <cell r="G1079" t="str">
            <v>Затраты по ШПЗ (основные)</v>
          </cell>
          <cell r="H1079">
            <v>2011</v>
          </cell>
          <cell r="I1079">
            <v>7920</v>
          </cell>
          <cell r="J1079">
            <v>1890729.29</v>
          </cell>
          <cell r="K1079">
            <v>1</v>
          </cell>
          <cell r="L1079">
            <v>0</v>
          </cell>
          <cell r="M1079">
            <v>0</v>
          </cell>
          <cell r="N1079">
            <v>0</v>
          </cell>
          <cell r="R1079">
            <v>0</v>
          </cell>
          <cell r="S1079">
            <v>0</v>
          </cell>
          <cell r="T1079">
            <v>0</v>
          </cell>
          <cell r="U1079">
            <v>32</v>
          </cell>
          <cell r="V1079">
            <v>0</v>
          </cell>
          <cell r="W1079">
            <v>0</v>
          </cell>
          <cell r="AA1079">
            <v>0</v>
          </cell>
          <cell r="AB1079">
            <v>0</v>
          </cell>
          <cell r="AC1079">
            <v>0</v>
          </cell>
          <cell r="AD1079">
            <v>32</v>
          </cell>
          <cell r="AE1079">
            <v>230000</v>
          </cell>
          <cell r="AF1079">
            <v>0</v>
          </cell>
          <cell r="AI1079">
            <v>2223</v>
          </cell>
          <cell r="AK1079">
            <v>0</v>
          </cell>
          <cell r="AM1079">
            <v>250</v>
          </cell>
          <cell r="AN1079">
            <v>1</v>
          </cell>
          <cell r="AO1079">
            <v>393216</v>
          </cell>
          <cell r="AQ1079">
            <v>0</v>
          </cell>
          <cell r="AR1079">
            <v>0</v>
          </cell>
          <cell r="AS1079" t="str">
            <v>Ы</v>
          </cell>
          <cell r="AT1079" t="str">
            <v>Ы</v>
          </cell>
          <cell r="AU1079">
            <v>0</v>
          </cell>
          <cell r="AV1079">
            <v>0</v>
          </cell>
          <cell r="AW1079">
            <v>23</v>
          </cell>
          <cell r="AX1079">
            <v>1</v>
          </cell>
          <cell r="AY1079">
            <v>0</v>
          </cell>
          <cell r="AZ1079">
            <v>0</v>
          </cell>
          <cell r="BA1079">
            <v>0</v>
          </cell>
          <cell r="BB1079">
            <v>0</v>
          </cell>
          <cell r="BC1079">
            <v>38828</v>
          </cell>
        </row>
        <row r="1080">
          <cell r="A1080">
            <v>2006</v>
          </cell>
          <cell r="B1080">
            <v>1</v>
          </cell>
          <cell r="C1080">
            <v>124</v>
          </cell>
          <cell r="D1080">
            <v>20</v>
          </cell>
          <cell r="E1080">
            <v>792020</v>
          </cell>
          <cell r="F1080">
            <v>0</v>
          </cell>
          <cell r="G1080" t="str">
            <v>Затраты по ШПЗ (основные)</v>
          </cell>
          <cell r="H1080">
            <v>2011</v>
          </cell>
          <cell r="I1080">
            <v>7920</v>
          </cell>
          <cell r="J1080">
            <v>109409.22</v>
          </cell>
          <cell r="K1080">
            <v>1</v>
          </cell>
          <cell r="L1080">
            <v>0</v>
          </cell>
          <cell r="M1080">
            <v>0</v>
          </cell>
          <cell r="N1080">
            <v>0</v>
          </cell>
          <cell r="R1080">
            <v>0</v>
          </cell>
          <cell r="S1080">
            <v>0</v>
          </cell>
          <cell r="T1080">
            <v>0</v>
          </cell>
          <cell r="U1080">
            <v>32</v>
          </cell>
          <cell r="V1080">
            <v>0</v>
          </cell>
          <cell r="W1080">
            <v>0</v>
          </cell>
          <cell r="AA1080">
            <v>0</v>
          </cell>
          <cell r="AB1080">
            <v>0</v>
          </cell>
          <cell r="AC1080">
            <v>0</v>
          </cell>
          <cell r="AD1080">
            <v>32</v>
          </cell>
          <cell r="AE1080">
            <v>260000</v>
          </cell>
          <cell r="AF1080">
            <v>0</v>
          </cell>
          <cell r="AI1080">
            <v>2223</v>
          </cell>
          <cell r="AK1080">
            <v>0</v>
          </cell>
          <cell r="AM1080">
            <v>251</v>
          </cell>
          <cell r="AN1080">
            <v>1</v>
          </cell>
          <cell r="AO1080">
            <v>393216</v>
          </cell>
          <cell r="AQ1080">
            <v>0</v>
          </cell>
          <cell r="AR1080">
            <v>0</v>
          </cell>
          <cell r="AS1080" t="str">
            <v>Ы</v>
          </cell>
          <cell r="AT1080" t="str">
            <v>Ы</v>
          </cell>
          <cell r="AU1080">
            <v>0</v>
          </cell>
          <cell r="AV1080">
            <v>0</v>
          </cell>
          <cell r="AW1080">
            <v>23</v>
          </cell>
          <cell r="AX1080">
            <v>1</v>
          </cell>
          <cell r="AY1080">
            <v>0</v>
          </cell>
          <cell r="AZ1080">
            <v>0</v>
          </cell>
          <cell r="BA1080">
            <v>0</v>
          </cell>
          <cell r="BB1080">
            <v>0</v>
          </cell>
          <cell r="BC1080">
            <v>38828</v>
          </cell>
        </row>
        <row r="1081">
          <cell r="A1081">
            <v>2006</v>
          </cell>
          <cell r="B1081">
            <v>1</v>
          </cell>
          <cell r="C1081">
            <v>125</v>
          </cell>
          <cell r="D1081">
            <v>20</v>
          </cell>
          <cell r="E1081">
            <v>792020</v>
          </cell>
          <cell r="F1081">
            <v>0</v>
          </cell>
          <cell r="G1081" t="str">
            <v>Затраты по ШПЗ (основные)</v>
          </cell>
          <cell r="H1081">
            <v>2011</v>
          </cell>
          <cell r="I1081">
            <v>7920</v>
          </cell>
          <cell r="J1081">
            <v>501788.25</v>
          </cell>
          <cell r="K1081">
            <v>1</v>
          </cell>
          <cell r="L1081">
            <v>0</v>
          </cell>
          <cell r="M1081">
            <v>0</v>
          </cell>
          <cell r="N1081">
            <v>0</v>
          </cell>
          <cell r="R1081">
            <v>0</v>
          </cell>
          <cell r="S1081">
            <v>0</v>
          </cell>
          <cell r="T1081">
            <v>0</v>
          </cell>
          <cell r="U1081">
            <v>32</v>
          </cell>
          <cell r="V1081">
            <v>0</v>
          </cell>
          <cell r="W1081">
            <v>0</v>
          </cell>
          <cell r="AA1081">
            <v>0</v>
          </cell>
          <cell r="AB1081">
            <v>0</v>
          </cell>
          <cell r="AC1081">
            <v>0</v>
          </cell>
          <cell r="AD1081">
            <v>32</v>
          </cell>
          <cell r="AE1081">
            <v>270000</v>
          </cell>
          <cell r="AF1081">
            <v>0</v>
          </cell>
          <cell r="AI1081">
            <v>2223</v>
          </cell>
          <cell r="AK1081">
            <v>0</v>
          </cell>
          <cell r="AM1081">
            <v>252</v>
          </cell>
          <cell r="AN1081">
            <v>1</v>
          </cell>
          <cell r="AO1081">
            <v>393216</v>
          </cell>
          <cell r="AQ1081">
            <v>0</v>
          </cell>
          <cell r="AR1081">
            <v>0</v>
          </cell>
          <cell r="AS1081" t="str">
            <v>Ы</v>
          </cell>
          <cell r="AT1081" t="str">
            <v>Ы</v>
          </cell>
          <cell r="AU1081">
            <v>0</v>
          </cell>
          <cell r="AV1081">
            <v>0</v>
          </cell>
          <cell r="AW1081">
            <v>23</v>
          </cell>
          <cell r="AX1081">
            <v>1</v>
          </cell>
          <cell r="AY1081">
            <v>0</v>
          </cell>
          <cell r="AZ1081">
            <v>0</v>
          </cell>
          <cell r="BA1081">
            <v>0</v>
          </cell>
          <cell r="BB1081">
            <v>0</v>
          </cell>
          <cell r="BC1081">
            <v>38828</v>
          </cell>
        </row>
        <row r="1082">
          <cell r="A1082">
            <v>2006</v>
          </cell>
          <cell r="B1082">
            <v>1</v>
          </cell>
          <cell r="C1082">
            <v>126</v>
          </cell>
          <cell r="D1082">
            <v>20</v>
          </cell>
          <cell r="E1082">
            <v>792020</v>
          </cell>
          <cell r="F1082">
            <v>0</v>
          </cell>
          <cell r="G1082" t="str">
            <v>Затраты по ШПЗ (основные)</v>
          </cell>
          <cell r="H1082">
            <v>2011</v>
          </cell>
          <cell r="I1082">
            <v>7920</v>
          </cell>
          <cell r="J1082">
            <v>28960.47</v>
          </cell>
          <cell r="K1082">
            <v>1</v>
          </cell>
          <cell r="L1082">
            <v>0</v>
          </cell>
          <cell r="M1082">
            <v>0</v>
          </cell>
          <cell r="N1082">
            <v>0</v>
          </cell>
          <cell r="R1082">
            <v>0</v>
          </cell>
          <cell r="S1082">
            <v>0</v>
          </cell>
          <cell r="T1082">
            <v>0</v>
          </cell>
          <cell r="U1082">
            <v>32</v>
          </cell>
          <cell r="V1082">
            <v>0</v>
          </cell>
          <cell r="W1082">
            <v>0</v>
          </cell>
          <cell r="AA1082">
            <v>0</v>
          </cell>
          <cell r="AB1082">
            <v>0</v>
          </cell>
          <cell r="AC1082">
            <v>0</v>
          </cell>
          <cell r="AD1082">
            <v>32</v>
          </cell>
          <cell r="AE1082">
            <v>280000</v>
          </cell>
          <cell r="AF1082">
            <v>0</v>
          </cell>
          <cell r="AI1082">
            <v>2223</v>
          </cell>
          <cell r="AK1082">
            <v>0</v>
          </cell>
          <cell r="AM1082">
            <v>253</v>
          </cell>
          <cell r="AN1082">
            <v>1</v>
          </cell>
          <cell r="AO1082">
            <v>393216</v>
          </cell>
          <cell r="AQ1082">
            <v>0</v>
          </cell>
          <cell r="AR1082">
            <v>0</v>
          </cell>
          <cell r="AS1082" t="str">
            <v>Ы</v>
          </cell>
          <cell r="AT1082" t="str">
            <v>Ы</v>
          </cell>
          <cell r="AU1082">
            <v>0</v>
          </cell>
          <cell r="AV1082">
            <v>0</v>
          </cell>
          <cell r="AW1082">
            <v>23</v>
          </cell>
          <cell r="AX1082">
            <v>1</v>
          </cell>
          <cell r="AY1082">
            <v>0</v>
          </cell>
          <cell r="AZ1082">
            <v>0</v>
          </cell>
          <cell r="BA1082">
            <v>0</v>
          </cell>
          <cell r="BB1082">
            <v>0</v>
          </cell>
          <cell r="BC1082">
            <v>38828</v>
          </cell>
        </row>
        <row r="1083">
          <cell r="A1083">
            <v>2006</v>
          </cell>
          <cell r="B1083">
            <v>1</v>
          </cell>
          <cell r="C1083">
            <v>127</v>
          </cell>
          <cell r="D1083">
            <v>20</v>
          </cell>
          <cell r="E1083">
            <v>792020</v>
          </cell>
          <cell r="F1083">
            <v>0</v>
          </cell>
          <cell r="G1083" t="str">
            <v>Затраты по ШПЗ (основные)</v>
          </cell>
          <cell r="H1083">
            <v>2011</v>
          </cell>
          <cell r="I1083">
            <v>7920</v>
          </cell>
          <cell r="J1083">
            <v>210512.68</v>
          </cell>
          <cell r="K1083">
            <v>1</v>
          </cell>
          <cell r="L1083">
            <v>0</v>
          </cell>
          <cell r="M1083">
            <v>0</v>
          </cell>
          <cell r="N1083">
            <v>0</v>
          </cell>
          <cell r="R1083">
            <v>0</v>
          </cell>
          <cell r="S1083">
            <v>0</v>
          </cell>
          <cell r="T1083">
            <v>0</v>
          </cell>
          <cell r="U1083">
            <v>32</v>
          </cell>
          <cell r="V1083">
            <v>0</v>
          </cell>
          <cell r="W1083">
            <v>0</v>
          </cell>
          <cell r="AA1083">
            <v>0</v>
          </cell>
          <cell r="AB1083">
            <v>0</v>
          </cell>
          <cell r="AC1083">
            <v>0</v>
          </cell>
          <cell r="AD1083">
            <v>32</v>
          </cell>
          <cell r="AE1083">
            <v>280100</v>
          </cell>
          <cell r="AF1083">
            <v>0</v>
          </cell>
          <cell r="AI1083">
            <v>2223</v>
          </cell>
          <cell r="AK1083">
            <v>0</v>
          </cell>
          <cell r="AM1083">
            <v>254</v>
          </cell>
          <cell r="AN1083">
            <v>1</v>
          </cell>
          <cell r="AO1083">
            <v>393216</v>
          </cell>
          <cell r="AQ1083">
            <v>0</v>
          </cell>
          <cell r="AR1083">
            <v>0</v>
          </cell>
          <cell r="AS1083" t="str">
            <v>Ы</v>
          </cell>
          <cell r="AT1083" t="str">
            <v>Ы</v>
          </cell>
          <cell r="AU1083">
            <v>0</v>
          </cell>
          <cell r="AV1083">
            <v>0</v>
          </cell>
          <cell r="AW1083">
            <v>23</v>
          </cell>
          <cell r="AX1083">
            <v>1</v>
          </cell>
          <cell r="AY1083">
            <v>0</v>
          </cell>
          <cell r="AZ1083">
            <v>0</v>
          </cell>
          <cell r="BA1083">
            <v>0</v>
          </cell>
          <cell r="BB1083">
            <v>0</v>
          </cell>
          <cell r="BC1083">
            <v>38828</v>
          </cell>
        </row>
        <row r="1084">
          <cell r="A1084">
            <v>2006</v>
          </cell>
          <cell r="B1084">
            <v>1</v>
          </cell>
          <cell r="C1084">
            <v>128</v>
          </cell>
          <cell r="D1084">
            <v>20</v>
          </cell>
          <cell r="E1084">
            <v>792020</v>
          </cell>
          <cell r="F1084">
            <v>0</v>
          </cell>
          <cell r="G1084" t="str">
            <v>Затраты по ШПЗ (основные)</v>
          </cell>
          <cell r="H1084">
            <v>2011</v>
          </cell>
          <cell r="I1084">
            <v>7920</v>
          </cell>
          <cell r="J1084">
            <v>26582.19</v>
          </cell>
          <cell r="K1084">
            <v>1</v>
          </cell>
          <cell r="L1084">
            <v>0</v>
          </cell>
          <cell r="M1084">
            <v>0</v>
          </cell>
          <cell r="N1084">
            <v>0</v>
          </cell>
          <cell r="R1084">
            <v>0</v>
          </cell>
          <cell r="S1084">
            <v>0</v>
          </cell>
          <cell r="T1084">
            <v>0</v>
          </cell>
          <cell r="U1084">
            <v>32</v>
          </cell>
          <cell r="V1084">
            <v>0</v>
          </cell>
          <cell r="W1084">
            <v>0</v>
          </cell>
          <cell r="AA1084">
            <v>0</v>
          </cell>
          <cell r="AB1084">
            <v>0</v>
          </cell>
          <cell r="AC1084">
            <v>0</v>
          </cell>
          <cell r="AD1084">
            <v>32</v>
          </cell>
          <cell r="AE1084">
            <v>280200</v>
          </cell>
          <cell r="AF1084">
            <v>0</v>
          </cell>
          <cell r="AI1084">
            <v>2223</v>
          </cell>
          <cell r="AK1084">
            <v>0</v>
          </cell>
          <cell r="AM1084">
            <v>255</v>
          </cell>
          <cell r="AN1084">
            <v>1</v>
          </cell>
          <cell r="AO1084">
            <v>393216</v>
          </cell>
          <cell r="AQ1084">
            <v>0</v>
          </cell>
          <cell r="AR1084">
            <v>0</v>
          </cell>
          <cell r="AS1084" t="str">
            <v>Ы</v>
          </cell>
          <cell r="AT1084" t="str">
            <v>Ы</v>
          </cell>
          <cell r="AU1084">
            <v>0</v>
          </cell>
          <cell r="AV1084">
            <v>0</v>
          </cell>
          <cell r="AW1084">
            <v>23</v>
          </cell>
          <cell r="AX1084">
            <v>1</v>
          </cell>
          <cell r="AY1084">
            <v>0</v>
          </cell>
          <cell r="AZ1084">
            <v>0</v>
          </cell>
          <cell r="BA1084">
            <v>0</v>
          </cell>
          <cell r="BB1084">
            <v>0</v>
          </cell>
          <cell r="BC1084">
            <v>38828</v>
          </cell>
        </row>
        <row r="1085">
          <cell r="A1085">
            <v>2006</v>
          </cell>
          <cell r="B1085">
            <v>1</v>
          </cell>
          <cell r="C1085">
            <v>129</v>
          </cell>
          <cell r="D1085">
            <v>20</v>
          </cell>
          <cell r="E1085">
            <v>792020</v>
          </cell>
          <cell r="F1085">
            <v>0</v>
          </cell>
          <cell r="G1085" t="str">
            <v>Затраты по ШПЗ (основные)</v>
          </cell>
          <cell r="H1085">
            <v>2011</v>
          </cell>
          <cell r="I1085">
            <v>7920</v>
          </cell>
          <cell r="J1085">
            <v>1135.43</v>
          </cell>
          <cell r="K1085">
            <v>1</v>
          </cell>
          <cell r="L1085">
            <v>0</v>
          </cell>
          <cell r="M1085">
            <v>0</v>
          </cell>
          <cell r="N1085">
            <v>0</v>
          </cell>
          <cell r="R1085">
            <v>0</v>
          </cell>
          <cell r="S1085">
            <v>0</v>
          </cell>
          <cell r="T1085">
            <v>0</v>
          </cell>
          <cell r="U1085">
            <v>32</v>
          </cell>
          <cell r="V1085">
            <v>0</v>
          </cell>
          <cell r="W1085">
            <v>0</v>
          </cell>
          <cell r="AA1085">
            <v>0</v>
          </cell>
          <cell r="AB1085">
            <v>0</v>
          </cell>
          <cell r="AC1085">
            <v>0</v>
          </cell>
          <cell r="AD1085">
            <v>32</v>
          </cell>
          <cell r="AE1085">
            <v>280300</v>
          </cell>
          <cell r="AF1085">
            <v>0</v>
          </cell>
          <cell r="AI1085">
            <v>2223</v>
          </cell>
          <cell r="AK1085">
            <v>0</v>
          </cell>
          <cell r="AM1085">
            <v>256</v>
          </cell>
          <cell r="AN1085">
            <v>1</v>
          </cell>
          <cell r="AO1085">
            <v>393216</v>
          </cell>
          <cell r="AQ1085">
            <v>0</v>
          </cell>
          <cell r="AR1085">
            <v>0</v>
          </cell>
          <cell r="AS1085" t="str">
            <v>Ы</v>
          </cell>
          <cell r="AT1085" t="str">
            <v>Ы</v>
          </cell>
          <cell r="AU1085">
            <v>0</v>
          </cell>
          <cell r="AV1085">
            <v>0</v>
          </cell>
          <cell r="AW1085">
            <v>23</v>
          </cell>
          <cell r="AX1085">
            <v>1</v>
          </cell>
          <cell r="AY1085">
            <v>0</v>
          </cell>
          <cell r="AZ1085">
            <v>0</v>
          </cell>
          <cell r="BA1085">
            <v>0</v>
          </cell>
          <cell r="BB1085">
            <v>0</v>
          </cell>
          <cell r="BC1085">
            <v>38828</v>
          </cell>
        </row>
        <row r="1086">
          <cell r="A1086">
            <v>2006</v>
          </cell>
          <cell r="B1086">
            <v>1</v>
          </cell>
          <cell r="C1086">
            <v>130</v>
          </cell>
          <cell r="D1086">
            <v>20</v>
          </cell>
          <cell r="E1086">
            <v>792020</v>
          </cell>
          <cell r="F1086">
            <v>0</v>
          </cell>
          <cell r="G1086" t="str">
            <v>Затраты по ШПЗ (основные)</v>
          </cell>
          <cell r="H1086">
            <v>2011</v>
          </cell>
          <cell r="I1086">
            <v>7920</v>
          </cell>
          <cell r="J1086">
            <v>292906.94</v>
          </cell>
          <cell r="K1086">
            <v>1</v>
          </cell>
          <cell r="L1086">
            <v>0</v>
          </cell>
          <cell r="M1086">
            <v>0</v>
          </cell>
          <cell r="N1086">
            <v>0</v>
          </cell>
          <cell r="R1086">
            <v>0</v>
          </cell>
          <cell r="S1086">
            <v>0</v>
          </cell>
          <cell r="T1086">
            <v>0</v>
          </cell>
          <cell r="U1086">
            <v>32</v>
          </cell>
          <cell r="V1086">
            <v>0</v>
          </cell>
          <cell r="W1086">
            <v>0</v>
          </cell>
          <cell r="AA1086">
            <v>0</v>
          </cell>
          <cell r="AB1086">
            <v>0</v>
          </cell>
          <cell r="AC1086">
            <v>0</v>
          </cell>
          <cell r="AD1086">
            <v>32</v>
          </cell>
          <cell r="AE1086">
            <v>280400</v>
          </cell>
          <cell r="AF1086">
            <v>0</v>
          </cell>
          <cell r="AI1086">
            <v>2223</v>
          </cell>
          <cell r="AK1086">
            <v>0</v>
          </cell>
          <cell r="AM1086">
            <v>257</v>
          </cell>
          <cell r="AN1086">
            <v>1</v>
          </cell>
          <cell r="AO1086">
            <v>393216</v>
          </cell>
          <cell r="AQ1086">
            <v>0</v>
          </cell>
          <cell r="AR1086">
            <v>0</v>
          </cell>
          <cell r="AS1086" t="str">
            <v>Ы</v>
          </cell>
          <cell r="AT1086" t="str">
            <v>Ы</v>
          </cell>
          <cell r="AU1086">
            <v>0</v>
          </cell>
          <cell r="AV1086">
            <v>0</v>
          </cell>
          <cell r="AW1086">
            <v>23</v>
          </cell>
          <cell r="AX1086">
            <v>1</v>
          </cell>
          <cell r="AY1086">
            <v>0</v>
          </cell>
          <cell r="AZ1086">
            <v>0</v>
          </cell>
          <cell r="BA1086">
            <v>0</v>
          </cell>
          <cell r="BB1086">
            <v>0</v>
          </cell>
          <cell r="BC1086">
            <v>38828</v>
          </cell>
        </row>
        <row r="1087">
          <cell r="A1087">
            <v>2006</v>
          </cell>
          <cell r="B1087">
            <v>1</v>
          </cell>
          <cell r="C1087">
            <v>131</v>
          </cell>
          <cell r="D1087">
            <v>20</v>
          </cell>
          <cell r="E1087">
            <v>792020</v>
          </cell>
          <cell r="F1087">
            <v>0</v>
          </cell>
          <cell r="G1087" t="str">
            <v>Затраты по ШПЗ (основные)</v>
          </cell>
          <cell r="H1087">
            <v>2011</v>
          </cell>
          <cell r="I1087">
            <v>7920</v>
          </cell>
          <cell r="J1087">
            <v>18752.68</v>
          </cell>
          <cell r="K1087">
            <v>1</v>
          </cell>
          <cell r="L1087">
            <v>0</v>
          </cell>
          <cell r="M1087">
            <v>0</v>
          </cell>
          <cell r="N1087">
            <v>0</v>
          </cell>
          <cell r="R1087">
            <v>0</v>
          </cell>
          <cell r="S1087">
            <v>0</v>
          </cell>
          <cell r="T1087">
            <v>0</v>
          </cell>
          <cell r="U1087">
            <v>32</v>
          </cell>
          <cell r="V1087">
            <v>0</v>
          </cell>
          <cell r="W1087">
            <v>0</v>
          </cell>
          <cell r="AA1087">
            <v>0</v>
          </cell>
          <cell r="AB1087">
            <v>0</v>
          </cell>
          <cell r="AC1087">
            <v>0</v>
          </cell>
          <cell r="AD1087">
            <v>32</v>
          </cell>
          <cell r="AE1087">
            <v>281100</v>
          </cell>
          <cell r="AF1087">
            <v>0</v>
          </cell>
          <cell r="AI1087">
            <v>2223</v>
          </cell>
          <cell r="AK1087">
            <v>0</v>
          </cell>
          <cell r="AM1087">
            <v>258</v>
          </cell>
          <cell r="AN1087">
            <v>1</v>
          </cell>
          <cell r="AO1087">
            <v>393216</v>
          </cell>
          <cell r="AQ1087">
            <v>0</v>
          </cell>
          <cell r="AR1087">
            <v>0</v>
          </cell>
          <cell r="AS1087" t="str">
            <v>Ы</v>
          </cell>
          <cell r="AT1087" t="str">
            <v>Ы</v>
          </cell>
          <cell r="AU1087">
            <v>0</v>
          </cell>
          <cell r="AV1087">
            <v>0</v>
          </cell>
          <cell r="AW1087">
            <v>23</v>
          </cell>
          <cell r="AX1087">
            <v>1</v>
          </cell>
          <cell r="AY1087">
            <v>0</v>
          </cell>
          <cell r="AZ1087">
            <v>0</v>
          </cell>
          <cell r="BA1087">
            <v>0</v>
          </cell>
          <cell r="BB1087">
            <v>0</v>
          </cell>
          <cell r="BC1087">
            <v>38828</v>
          </cell>
        </row>
        <row r="1088">
          <cell r="A1088">
            <v>2006</v>
          </cell>
          <cell r="B1088">
            <v>1</v>
          </cell>
          <cell r="C1088">
            <v>132</v>
          </cell>
          <cell r="D1088">
            <v>20</v>
          </cell>
          <cell r="E1088">
            <v>792020</v>
          </cell>
          <cell r="F1088">
            <v>0</v>
          </cell>
          <cell r="G1088" t="str">
            <v>Затраты по ШПЗ (основные)</v>
          </cell>
          <cell r="H1088">
            <v>2011</v>
          </cell>
          <cell r="I1088">
            <v>7920</v>
          </cell>
          <cell r="J1088">
            <v>7518.48</v>
          </cell>
          <cell r="K1088">
            <v>1</v>
          </cell>
          <cell r="L1088">
            <v>0</v>
          </cell>
          <cell r="M1088">
            <v>0</v>
          </cell>
          <cell r="N1088">
            <v>0</v>
          </cell>
          <cell r="R1088">
            <v>0</v>
          </cell>
          <cell r="S1088">
            <v>0</v>
          </cell>
          <cell r="T1088">
            <v>0</v>
          </cell>
          <cell r="U1088">
            <v>32</v>
          </cell>
          <cell r="V1088">
            <v>0</v>
          </cell>
          <cell r="W1088">
            <v>0</v>
          </cell>
          <cell r="AA1088">
            <v>0</v>
          </cell>
          <cell r="AB1088">
            <v>0</v>
          </cell>
          <cell r="AC1088">
            <v>0</v>
          </cell>
          <cell r="AD1088">
            <v>32</v>
          </cell>
          <cell r="AE1088">
            <v>282200</v>
          </cell>
          <cell r="AF1088">
            <v>0</v>
          </cell>
          <cell r="AI1088">
            <v>2223</v>
          </cell>
          <cell r="AK1088">
            <v>0</v>
          </cell>
          <cell r="AM1088">
            <v>259</v>
          </cell>
          <cell r="AN1088">
            <v>1</v>
          </cell>
          <cell r="AO1088">
            <v>393216</v>
          </cell>
          <cell r="AQ1088">
            <v>0</v>
          </cell>
          <cell r="AR1088">
            <v>0</v>
          </cell>
          <cell r="AS1088" t="str">
            <v>Ы</v>
          </cell>
          <cell r="AT1088" t="str">
            <v>Ы</v>
          </cell>
          <cell r="AU1088">
            <v>0</v>
          </cell>
          <cell r="AV1088">
            <v>0</v>
          </cell>
          <cell r="AW1088">
            <v>23</v>
          </cell>
          <cell r="AX1088">
            <v>1</v>
          </cell>
          <cell r="AY1088">
            <v>0</v>
          </cell>
          <cell r="AZ1088">
            <v>0</v>
          </cell>
          <cell r="BA1088">
            <v>0</v>
          </cell>
          <cell r="BB1088">
            <v>0</v>
          </cell>
          <cell r="BC1088">
            <v>38828</v>
          </cell>
        </row>
        <row r="1089">
          <cell r="A1089">
            <v>2006</v>
          </cell>
          <cell r="B1089">
            <v>1</v>
          </cell>
          <cell r="C1089">
            <v>133</v>
          </cell>
          <cell r="D1089">
            <v>20</v>
          </cell>
          <cell r="E1089">
            <v>792020</v>
          </cell>
          <cell r="F1089">
            <v>0</v>
          </cell>
          <cell r="G1089" t="str">
            <v>Затраты по ШПЗ (основные)</v>
          </cell>
          <cell r="H1089">
            <v>2011</v>
          </cell>
          <cell r="I1089">
            <v>7920</v>
          </cell>
          <cell r="J1089">
            <v>45460</v>
          </cell>
          <cell r="K1089">
            <v>1</v>
          </cell>
          <cell r="L1089">
            <v>0</v>
          </cell>
          <cell r="M1089">
            <v>0</v>
          </cell>
          <cell r="N1089">
            <v>0</v>
          </cell>
          <cell r="R1089">
            <v>0</v>
          </cell>
          <cell r="S1089">
            <v>0</v>
          </cell>
          <cell r="T1089">
            <v>0</v>
          </cell>
          <cell r="U1089">
            <v>32</v>
          </cell>
          <cell r="V1089">
            <v>0</v>
          </cell>
          <cell r="W1089">
            <v>0</v>
          </cell>
          <cell r="AA1089">
            <v>0</v>
          </cell>
          <cell r="AB1089">
            <v>0</v>
          </cell>
          <cell r="AC1089">
            <v>0</v>
          </cell>
          <cell r="AD1089">
            <v>32</v>
          </cell>
          <cell r="AE1089">
            <v>283000</v>
          </cell>
          <cell r="AF1089">
            <v>0</v>
          </cell>
          <cell r="AI1089">
            <v>2223</v>
          </cell>
          <cell r="AK1089">
            <v>0</v>
          </cell>
          <cell r="AM1089">
            <v>260</v>
          </cell>
          <cell r="AN1089">
            <v>1</v>
          </cell>
          <cell r="AO1089">
            <v>393216</v>
          </cell>
          <cell r="AQ1089">
            <v>0</v>
          </cell>
          <cell r="AR1089">
            <v>0</v>
          </cell>
          <cell r="AS1089" t="str">
            <v>Ы</v>
          </cell>
          <cell r="AT1089" t="str">
            <v>Ы</v>
          </cell>
          <cell r="AU1089">
            <v>0</v>
          </cell>
          <cell r="AV1089">
            <v>0</v>
          </cell>
          <cell r="AW1089">
            <v>23</v>
          </cell>
          <cell r="AX1089">
            <v>1</v>
          </cell>
          <cell r="AY1089">
            <v>0</v>
          </cell>
          <cell r="AZ1089">
            <v>0</v>
          </cell>
          <cell r="BA1089">
            <v>0</v>
          </cell>
          <cell r="BB1089">
            <v>0</v>
          </cell>
          <cell r="BC1089">
            <v>38828</v>
          </cell>
        </row>
        <row r="1090">
          <cell r="A1090">
            <v>2006</v>
          </cell>
          <cell r="B1090">
            <v>1</v>
          </cell>
          <cell r="C1090">
            <v>134</v>
          </cell>
          <cell r="D1090">
            <v>20</v>
          </cell>
          <cell r="E1090">
            <v>792020</v>
          </cell>
          <cell r="F1090">
            <v>0</v>
          </cell>
          <cell r="G1090" t="str">
            <v>Затраты по ШПЗ (основные)</v>
          </cell>
          <cell r="H1090">
            <v>2011</v>
          </cell>
          <cell r="I1090">
            <v>7920</v>
          </cell>
          <cell r="J1090">
            <v>17503.66</v>
          </cell>
          <cell r="K1090">
            <v>1</v>
          </cell>
          <cell r="L1090">
            <v>0</v>
          </cell>
          <cell r="M1090">
            <v>0</v>
          </cell>
          <cell r="N1090">
            <v>0</v>
          </cell>
          <cell r="R1090">
            <v>0</v>
          </cell>
          <cell r="S1090">
            <v>0</v>
          </cell>
          <cell r="T1090">
            <v>0</v>
          </cell>
          <cell r="U1090">
            <v>32</v>
          </cell>
          <cell r="V1090">
            <v>0</v>
          </cell>
          <cell r="W1090">
            <v>0</v>
          </cell>
          <cell r="AA1090">
            <v>0</v>
          </cell>
          <cell r="AB1090">
            <v>0</v>
          </cell>
          <cell r="AC1090">
            <v>0</v>
          </cell>
          <cell r="AD1090">
            <v>32</v>
          </cell>
          <cell r="AE1090">
            <v>285000</v>
          </cell>
          <cell r="AF1090">
            <v>0</v>
          </cell>
          <cell r="AI1090">
            <v>2223</v>
          </cell>
          <cell r="AK1090">
            <v>0</v>
          </cell>
          <cell r="AM1090">
            <v>261</v>
          </cell>
          <cell r="AN1090">
            <v>1</v>
          </cell>
          <cell r="AO1090">
            <v>393216</v>
          </cell>
          <cell r="AQ1090">
            <v>0</v>
          </cell>
          <cell r="AR1090">
            <v>0</v>
          </cell>
          <cell r="AS1090" t="str">
            <v>Ы</v>
          </cell>
          <cell r="AT1090" t="str">
            <v>Ы</v>
          </cell>
          <cell r="AU1090">
            <v>0</v>
          </cell>
          <cell r="AV1090">
            <v>0</v>
          </cell>
          <cell r="AW1090">
            <v>23</v>
          </cell>
          <cell r="AX1090">
            <v>1</v>
          </cell>
          <cell r="AY1090">
            <v>0</v>
          </cell>
          <cell r="AZ1090">
            <v>0</v>
          </cell>
          <cell r="BA1090">
            <v>0</v>
          </cell>
          <cell r="BB1090">
            <v>0</v>
          </cell>
          <cell r="BC1090">
            <v>38828</v>
          </cell>
        </row>
        <row r="1091">
          <cell r="A1091">
            <v>2006</v>
          </cell>
          <cell r="B1091">
            <v>1</v>
          </cell>
          <cell r="C1091">
            <v>135</v>
          </cell>
          <cell r="D1091">
            <v>20</v>
          </cell>
          <cell r="E1091">
            <v>792020</v>
          </cell>
          <cell r="F1091">
            <v>0</v>
          </cell>
          <cell r="G1091" t="str">
            <v>Затраты по ШПЗ (основные)</v>
          </cell>
          <cell r="H1091">
            <v>2011</v>
          </cell>
          <cell r="I1091">
            <v>7920</v>
          </cell>
          <cell r="J1091">
            <v>197453.69</v>
          </cell>
          <cell r="K1091">
            <v>1</v>
          </cell>
          <cell r="L1091">
            <v>0</v>
          </cell>
          <cell r="M1091">
            <v>0</v>
          </cell>
          <cell r="N1091">
            <v>0</v>
          </cell>
          <cell r="R1091">
            <v>0</v>
          </cell>
          <cell r="S1091">
            <v>0</v>
          </cell>
          <cell r="T1091">
            <v>0</v>
          </cell>
          <cell r="U1091">
            <v>32</v>
          </cell>
          <cell r="V1091">
            <v>0</v>
          </cell>
          <cell r="W1091">
            <v>0</v>
          </cell>
          <cell r="AA1091">
            <v>0</v>
          </cell>
          <cell r="AB1091">
            <v>0</v>
          </cell>
          <cell r="AC1091">
            <v>0</v>
          </cell>
          <cell r="AD1091">
            <v>32</v>
          </cell>
          <cell r="AE1091">
            <v>311000</v>
          </cell>
          <cell r="AF1091">
            <v>0</v>
          </cell>
          <cell r="AI1091">
            <v>2223</v>
          </cell>
          <cell r="AK1091">
            <v>0</v>
          </cell>
          <cell r="AM1091">
            <v>262</v>
          </cell>
          <cell r="AN1091">
            <v>1</v>
          </cell>
          <cell r="AO1091">
            <v>393216</v>
          </cell>
          <cell r="AQ1091">
            <v>0</v>
          </cell>
          <cell r="AR1091">
            <v>0</v>
          </cell>
          <cell r="AS1091" t="str">
            <v>Ы</v>
          </cell>
          <cell r="AT1091" t="str">
            <v>Ы</v>
          </cell>
          <cell r="AU1091">
            <v>0</v>
          </cell>
          <cell r="AV1091">
            <v>0</v>
          </cell>
          <cell r="AW1091">
            <v>23</v>
          </cell>
          <cell r="AX1091">
            <v>1</v>
          </cell>
          <cell r="AY1091">
            <v>0</v>
          </cell>
          <cell r="AZ1091">
            <v>0</v>
          </cell>
          <cell r="BA1091">
            <v>0</v>
          </cell>
          <cell r="BB1091">
            <v>0</v>
          </cell>
          <cell r="BC1091">
            <v>38828</v>
          </cell>
        </row>
        <row r="1092">
          <cell r="A1092">
            <v>2006</v>
          </cell>
          <cell r="B1092">
            <v>1</v>
          </cell>
          <cell r="C1092">
            <v>136</v>
          </cell>
          <cell r="D1092">
            <v>20</v>
          </cell>
          <cell r="E1092">
            <v>792020</v>
          </cell>
          <cell r="F1092">
            <v>0</v>
          </cell>
          <cell r="G1092" t="str">
            <v>Затраты по ШПЗ (основные)</v>
          </cell>
          <cell r="H1092">
            <v>2011</v>
          </cell>
          <cell r="I1092">
            <v>7920</v>
          </cell>
          <cell r="J1092">
            <v>1370140.53</v>
          </cell>
          <cell r="K1092">
            <v>1</v>
          </cell>
          <cell r="L1092">
            <v>0</v>
          </cell>
          <cell r="M1092">
            <v>0</v>
          </cell>
          <cell r="N1092">
            <v>0</v>
          </cell>
          <cell r="R1092">
            <v>0</v>
          </cell>
          <cell r="S1092">
            <v>0</v>
          </cell>
          <cell r="T1092">
            <v>0</v>
          </cell>
          <cell r="U1092">
            <v>32</v>
          </cell>
          <cell r="V1092">
            <v>0</v>
          </cell>
          <cell r="W1092">
            <v>0</v>
          </cell>
          <cell r="AA1092">
            <v>0</v>
          </cell>
          <cell r="AB1092">
            <v>0</v>
          </cell>
          <cell r="AC1092">
            <v>0</v>
          </cell>
          <cell r="AD1092">
            <v>32</v>
          </cell>
          <cell r="AE1092">
            <v>312000</v>
          </cell>
          <cell r="AF1092">
            <v>0</v>
          </cell>
          <cell r="AI1092">
            <v>2223</v>
          </cell>
          <cell r="AK1092">
            <v>0</v>
          </cell>
          <cell r="AM1092">
            <v>263</v>
          </cell>
          <cell r="AN1092">
            <v>1</v>
          </cell>
          <cell r="AO1092">
            <v>393216</v>
          </cell>
          <cell r="AQ1092">
            <v>0</v>
          </cell>
          <cell r="AR1092">
            <v>0</v>
          </cell>
          <cell r="AS1092" t="str">
            <v>Ы</v>
          </cell>
          <cell r="AT1092" t="str">
            <v>Ы</v>
          </cell>
          <cell r="AU1092">
            <v>0</v>
          </cell>
          <cell r="AV1092">
            <v>0</v>
          </cell>
          <cell r="AW1092">
            <v>23</v>
          </cell>
          <cell r="AX1092">
            <v>1</v>
          </cell>
          <cell r="AY1092">
            <v>0</v>
          </cell>
          <cell r="AZ1092">
            <v>0</v>
          </cell>
          <cell r="BA1092">
            <v>0</v>
          </cell>
          <cell r="BB1092">
            <v>0</v>
          </cell>
          <cell r="BC1092">
            <v>38828</v>
          </cell>
        </row>
        <row r="1093">
          <cell r="A1093">
            <v>2006</v>
          </cell>
          <cell r="B1093">
            <v>1</v>
          </cell>
          <cell r="C1093">
            <v>137</v>
          </cell>
          <cell r="D1093">
            <v>20</v>
          </cell>
          <cell r="E1093">
            <v>792020</v>
          </cell>
          <cell r="F1093">
            <v>0</v>
          </cell>
          <cell r="G1093" t="str">
            <v>Затраты по ШПЗ (основные)</v>
          </cell>
          <cell r="H1093">
            <v>2011</v>
          </cell>
          <cell r="I1093">
            <v>7920</v>
          </cell>
          <cell r="J1093">
            <v>74722.759999999995</v>
          </cell>
          <cell r="K1093">
            <v>1</v>
          </cell>
          <cell r="L1093">
            <v>0</v>
          </cell>
          <cell r="M1093">
            <v>0</v>
          </cell>
          <cell r="N1093">
            <v>0</v>
          </cell>
          <cell r="R1093">
            <v>0</v>
          </cell>
          <cell r="S1093">
            <v>0</v>
          </cell>
          <cell r="T1093">
            <v>0</v>
          </cell>
          <cell r="U1093">
            <v>32</v>
          </cell>
          <cell r="V1093">
            <v>0</v>
          </cell>
          <cell r="W1093">
            <v>0</v>
          </cell>
          <cell r="AA1093">
            <v>0</v>
          </cell>
          <cell r="AB1093">
            <v>0</v>
          </cell>
          <cell r="AC1093">
            <v>0</v>
          </cell>
          <cell r="AD1093">
            <v>32</v>
          </cell>
          <cell r="AE1093">
            <v>313000</v>
          </cell>
          <cell r="AF1093">
            <v>0</v>
          </cell>
          <cell r="AI1093">
            <v>2223</v>
          </cell>
          <cell r="AK1093">
            <v>0</v>
          </cell>
          <cell r="AM1093">
            <v>264</v>
          </cell>
          <cell r="AN1093">
            <v>1</v>
          </cell>
          <cell r="AO1093">
            <v>393216</v>
          </cell>
          <cell r="AQ1093">
            <v>0</v>
          </cell>
          <cell r="AR1093">
            <v>0</v>
          </cell>
          <cell r="AS1093" t="str">
            <v>Ы</v>
          </cell>
          <cell r="AT1093" t="str">
            <v>Ы</v>
          </cell>
          <cell r="AU1093">
            <v>0</v>
          </cell>
          <cell r="AV1093">
            <v>0</v>
          </cell>
          <cell r="AW1093">
            <v>23</v>
          </cell>
          <cell r="AX1093">
            <v>1</v>
          </cell>
          <cell r="AY1093">
            <v>0</v>
          </cell>
          <cell r="AZ1093">
            <v>0</v>
          </cell>
          <cell r="BA1093">
            <v>0</v>
          </cell>
          <cell r="BB1093">
            <v>0</v>
          </cell>
          <cell r="BC1093">
            <v>38828</v>
          </cell>
        </row>
        <row r="1094">
          <cell r="A1094">
            <v>2006</v>
          </cell>
          <cell r="B1094">
            <v>1</v>
          </cell>
          <cell r="C1094">
            <v>138</v>
          </cell>
          <cell r="D1094">
            <v>20</v>
          </cell>
          <cell r="E1094">
            <v>792020</v>
          </cell>
          <cell r="F1094">
            <v>0</v>
          </cell>
          <cell r="G1094" t="str">
            <v>Затраты по ШПЗ (основные)</v>
          </cell>
          <cell r="H1094">
            <v>2011</v>
          </cell>
          <cell r="I1094">
            <v>7920</v>
          </cell>
          <cell r="J1094">
            <v>136088.29</v>
          </cell>
          <cell r="K1094">
            <v>1</v>
          </cell>
          <cell r="L1094">
            <v>0</v>
          </cell>
          <cell r="M1094">
            <v>0</v>
          </cell>
          <cell r="N1094">
            <v>0</v>
          </cell>
          <cell r="R1094">
            <v>0</v>
          </cell>
          <cell r="S1094">
            <v>0</v>
          </cell>
          <cell r="T1094">
            <v>0</v>
          </cell>
          <cell r="U1094">
            <v>32</v>
          </cell>
          <cell r="V1094">
            <v>0</v>
          </cell>
          <cell r="W1094">
            <v>0</v>
          </cell>
          <cell r="AA1094">
            <v>0</v>
          </cell>
          <cell r="AB1094">
            <v>0</v>
          </cell>
          <cell r="AC1094">
            <v>0</v>
          </cell>
          <cell r="AD1094">
            <v>32</v>
          </cell>
          <cell r="AE1094">
            <v>314000</v>
          </cell>
          <cell r="AF1094">
            <v>0</v>
          </cell>
          <cell r="AI1094">
            <v>2223</v>
          </cell>
          <cell r="AK1094">
            <v>0</v>
          </cell>
          <cell r="AM1094">
            <v>265</v>
          </cell>
          <cell r="AN1094">
            <v>1</v>
          </cell>
          <cell r="AO1094">
            <v>393216</v>
          </cell>
          <cell r="AQ1094">
            <v>0</v>
          </cell>
          <cell r="AR1094">
            <v>0</v>
          </cell>
          <cell r="AS1094" t="str">
            <v>Ы</v>
          </cell>
          <cell r="AT1094" t="str">
            <v>Ы</v>
          </cell>
          <cell r="AU1094">
            <v>0</v>
          </cell>
          <cell r="AV1094">
            <v>0</v>
          </cell>
          <cell r="AW1094">
            <v>23</v>
          </cell>
          <cell r="AX1094">
            <v>1</v>
          </cell>
          <cell r="AY1094">
            <v>0</v>
          </cell>
          <cell r="AZ1094">
            <v>0</v>
          </cell>
          <cell r="BA1094">
            <v>0</v>
          </cell>
          <cell r="BB1094">
            <v>0</v>
          </cell>
          <cell r="BC1094">
            <v>38828</v>
          </cell>
        </row>
        <row r="1095">
          <cell r="A1095">
            <v>2006</v>
          </cell>
          <cell r="B1095">
            <v>1</v>
          </cell>
          <cell r="C1095">
            <v>139</v>
          </cell>
          <cell r="D1095">
            <v>20</v>
          </cell>
          <cell r="E1095">
            <v>792020</v>
          </cell>
          <cell r="F1095">
            <v>0</v>
          </cell>
          <cell r="G1095" t="str">
            <v>Затраты по ШПЗ (основные)</v>
          </cell>
          <cell r="H1095">
            <v>2011</v>
          </cell>
          <cell r="I1095">
            <v>7920</v>
          </cell>
          <cell r="J1095">
            <v>27376.34</v>
          </cell>
          <cell r="K1095">
            <v>1</v>
          </cell>
          <cell r="L1095">
            <v>0</v>
          </cell>
          <cell r="M1095">
            <v>0</v>
          </cell>
          <cell r="N1095">
            <v>0</v>
          </cell>
          <cell r="R1095">
            <v>0</v>
          </cell>
          <cell r="S1095">
            <v>0</v>
          </cell>
          <cell r="T1095">
            <v>0</v>
          </cell>
          <cell r="U1095">
            <v>32</v>
          </cell>
          <cell r="V1095">
            <v>0</v>
          </cell>
          <cell r="W1095">
            <v>0</v>
          </cell>
          <cell r="AA1095">
            <v>0</v>
          </cell>
          <cell r="AB1095">
            <v>0</v>
          </cell>
          <cell r="AC1095">
            <v>0</v>
          </cell>
          <cell r="AD1095">
            <v>32</v>
          </cell>
          <cell r="AE1095">
            <v>315000</v>
          </cell>
          <cell r="AF1095">
            <v>0</v>
          </cell>
          <cell r="AI1095">
            <v>2223</v>
          </cell>
          <cell r="AK1095">
            <v>0</v>
          </cell>
          <cell r="AM1095">
            <v>266</v>
          </cell>
          <cell r="AN1095">
            <v>1</v>
          </cell>
          <cell r="AO1095">
            <v>393216</v>
          </cell>
          <cell r="AQ1095">
            <v>0</v>
          </cell>
          <cell r="AR1095">
            <v>0</v>
          </cell>
          <cell r="AS1095" t="str">
            <v>Ы</v>
          </cell>
          <cell r="AT1095" t="str">
            <v>Ы</v>
          </cell>
          <cell r="AU1095">
            <v>0</v>
          </cell>
          <cell r="AV1095">
            <v>0</v>
          </cell>
          <cell r="AW1095">
            <v>23</v>
          </cell>
          <cell r="AX1095">
            <v>1</v>
          </cell>
          <cell r="AY1095">
            <v>0</v>
          </cell>
          <cell r="AZ1095">
            <v>0</v>
          </cell>
          <cell r="BA1095">
            <v>0</v>
          </cell>
          <cell r="BB1095">
            <v>0</v>
          </cell>
          <cell r="BC1095">
            <v>38828</v>
          </cell>
        </row>
        <row r="1096">
          <cell r="A1096">
            <v>2006</v>
          </cell>
          <cell r="B1096">
            <v>1</v>
          </cell>
          <cell r="C1096">
            <v>140</v>
          </cell>
          <cell r="D1096">
            <v>20</v>
          </cell>
          <cell r="E1096">
            <v>792020</v>
          </cell>
          <cell r="F1096">
            <v>0</v>
          </cell>
          <cell r="G1096" t="str">
            <v>Затраты по ШПЗ (основные)</v>
          </cell>
          <cell r="H1096">
            <v>2011</v>
          </cell>
          <cell r="I1096">
            <v>7920</v>
          </cell>
          <cell r="J1096">
            <v>1323294.8600000001</v>
          </cell>
          <cell r="K1096">
            <v>1</v>
          </cell>
          <cell r="L1096">
            <v>0</v>
          </cell>
          <cell r="M1096">
            <v>0</v>
          </cell>
          <cell r="N1096">
            <v>0</v>
          </cell>
          <cell r="R1096">
            <v>0</v>
          </cell>
          <cell r="S1096">
            <v>0</v>
          </cell>
          <cell r="T1096">
            <v>0</v>
          </cell>
          <cell r="U1096">
            <v>32</v>
          </cell>
          <cell r="V1096">
            <v>0</v>
          </cell>
          <cell r="W1096">
            <v>0</v>
          </cell>
          <cell r="AA1096">
            <v>0</v>
          </cell>
          <cell r="AB1096">
            <v>0</v>
          </cell>
          <cell r="AC1096">
            <v>0</v>
          </cell>
          <cell r="AD1096">
            <v>32</v>
          </cell>
          <cell r="AE1096">
            <v>410000</v>
          </cell>
          <cell r="AF1096">
            <v>0</v>
          </cell>
          <cell r="AI1096">
            <v>2223</v>
          </cell>
          <cell r="AK1096">
            <v>0</v>
          </cell>
          <cell r="AM1096">
            <v>267</v>
          </cell>
          <cell r="AN1096">
            <v>1</v>
          </cell>
          <cell r="AO1096">
            <v>393216</v>
          </cell>
          <cell r="AQ1096">
            <v>0</v>
          </cell>
          <cell r="AR1096">
            <v>0</v>
          </cell>
          <cell r="AS1096" t="str">
            <v>Ы</v>
          </cell>
          <cell r="AT1096" t="str">
            <v>Ы</v>
          </cell>
          <cell r="AU1096">
            <v>0</v>
          </cell>
          <cell r="AV1096">
            <v>0</v>
          </cell>
          <cell r="AW1096">
            <v>23</v>
          </cell>
          <cell r="AX1096">
            <v>1</v>
          </cell>
          <cell r="AY1096">
            <v>0</v>
          </cell>
          <cell r="AZ1096">
            <v>0</v>
          </cell>
          <cell r="BA1096">
            <v>0</v>
          </cell>
          <cell r="BB1096">
            <v>0</v>
          </cell>
          <cell r="BC1096">
            <v>38828</v>
          </cell>
        </row>
        <row r="1097">
          <cell r="A1097">
            <v>2006</v>
          </cell>
          <cell r="B1097">
            <v>1</v>
          </cell>
          <cell r="C1097">
            <v>141</v>
          </cell>
          <cell r="D1097">
            <v>20</v>
          </cell>
          <cell r="E1097">
            <v>792020</v>
          </cell>
          <cell r="F1097">
            <v>0</v>
          </cell>
          <cell r="G1097" t="str">
            <v>Затраты по ШПЗ (основные)</v>
          </cell>
          <cell r="H1097">
            <v>2011</v>
          </cell>
          <cell r="I1097">
            <v>7920</v>
          </cell>
          <cell r="J1097">
            <v>380222.66</v>
          </cell>
          <cell r="K1097">
            <v>1</v>
          </cell>
          <cell r="L1097">
            <v>0</v>
          </cell>
          <cell r="M1097">
            <v>0</v>
          </cell>
          <cell r="N1097">
            <v>0</v>
          </cell>
          <cell r="R1097">
            <v>0</v>
          </cell>
          <cell r="S1097">
            <v>0</v>
          </cell>
          <cell r="T1097">
            <v>0</v>
          </cell>
          <cell r="U1097">
            <v>32</v>
          </cell>
          <cell r="V1097">
            <v>0</v>
          </cell>
          <cell r="W1097">
            <v>0</v>
          </cell>
          <cell r="AA1097">
            <v>0</v>
          </cell>
          <cell r="AB1097">
            <v>0</v>
          </cell>
          <cell r="AC1097">
            <v>0</v>
          </cell>
          <cell r="AD1097">
            <v>32</v>
          </cell>
          <cell r="AE1097">
            <v>420000</v>
          </cell>
          <cell r="AF1097">
            <v>0</v>
          </cell>
          <cell r="AI1097">
            <v>2223</v>
          </cell>
          <cell r="AK1097">
            <v>0</v>
          </cell>
          <cell r="AM1097">
            <v>268</v>
          </cell>
          <cell r="AN1097">
            <v>1</v>
          </cell>
          <cell r="AO1097">
            <v>393216</v>
          </cell>
          <cell r="AQ1097">
            <v>0</v>
          </cell>
          <cell r="AR1097">
            <v>0</v>
          </cell>
          <cell r="AS1097" t="str">
            <v>Ы</v>
          </cell>
          <cell r="AT1097" t="str">
            <v>Ы</v>
          </cell>
          <cell r="AU1097">
            <v>0</v>
          </cell>
          <cell r="AV1097">
            <v>0</v>
          </cell>
          <cell r="AW1097">
            <v>23</v>
          </cell>
          <cell r="AX1097">
            <v>1</v>
          </cell>
          <cell r="AY1097">
            <v>0</v>
          </cell>
          <cell r="AZ1097">
            <v>0</v>
          </cell>
          <cell r="BA1097">
            <v>0</v>
          </cell>
          <cell r="BB1097">
            <v>0</v>
          </cell>
          <cell r="BC1097">
            <v>38828</v>
          </cell>
        </row>
        <row r="1098">
          <cell r="A1098">
            <v>2006</v>
          </cell>
          <cell r="B1098">
            <v>1</v>
          </cell>
          <cell r="C1098">
            <v>142</v>
          </cell>
          <cell r="D1098">
            <v>20</v>
          </cell>
          <cell r="E1098">
            <v>792020</v>
          </cell>
          <cell r="F1098">
            <v>0</v>
          </cell>
          <cell r="G1098" t="str">
            <v>Затраты по ШПЗ (основные)</v>
          </cell>
          <cell r="H1098">
            <v>2011</v>
          </cell>
          <cell r="I1098">
            <v>7920</v>
          </cell>
          <cell r="J1098">
            <v>155344.88</v>
          </cell>
          <cell r="K1098">
            <v>1</v>
          </cell>
          <cell r="L1098">
            <v>0</v>
          </cell>
          <cell r="M1098">
            <v>0</v>
          </cell>
          <cell r="N1098">
            <v>0</v>
          </cell>
          <cell r="R1098">
            <v>0</v>
          </cell>
          <cell r="S1098">
            <v>0</v>
          </cell>
          <cell r="T1098">
            <v>0</v>
          </cell>
          <cell r="U1098">
            <v>32</v>
          </cell>
          <cell r="V1098">
            <v>0</v>
          </cell>
          <cell r="W1098">
            <v>0</v>
          </cell>
          <cell r="AA1098">
            <v>0</v>
          </cell>
          <cell r="AB1098">
            <v>0</v>
          </cell>
          <cell r="AC1098">
            <v>0</v>
          </cell>
          <cell r="AD1098">
            <v>32</v>
          </cell>
          <cell r="AE1098">
            <v>430000</v>
          </cell>
          <cell r="AF1098">
            <v>0</v>
          </cell>
          <cell r="AI1098">
            <v>2223</v>
          </cell>
          <cell r="AK1098">
            <v>0</v>
          </cell>
          <cell r="AM1098">
            <v>269</v>
          </cell>
          <cell r="AN1098">
            <v>1</v>
          </cell>
          <cell r="AO1098">
            <v>393216</v>
          </cell>
          <cell r="AQ1098">
            <v>0</v>
          </cell>
          <cell r="AR1098">
            <v>0</v>
          </cell>
          <cell r="AS1098" t="str">
            <v>Ы</v>
          </cell>
          <cell r="AT1098" t="str">
            <v>Ы</v>
          </cell>
          <cell r="AU1098">
            <v>0</v>
          </cell>
          <cell r="AV1098">
            <v>0</v>
          </cell>
          <cell r="AW1098">
            <v>23</v>
          </cell>
          <cell r="AX1098">
            <v>1</v>
          </cell>
          <cell r="AY1098">
            <v>0</v>
          </cell>
          <cell r="AZ1098">
            <v>0</v>
          </cell>
          <cell r="BA1098">
            <v>0</v>
          </cell>
          <cell r="BB1098">
            <v>0</v>
          </cell>
          <cell r="BC1098">
            <v>38828</v>
          </cell>
        </row>
        <row r="1099">
          <cell r="A1099">
            <v>2006</v>
          </cell>
          <cell r="B1099">
            <v>1</v>
          </cell>
          <cell r="C1099">
            <v>143</v>
          </cell>
          <cell r="D1099">
            <v>20</v>
          </cell>
          <cell r="E1099">
            <v>792020</v>
          </cell>
          <cell r="F1099">
            <v>0</v>
          </cell>
          <cell r="G1099" t="str">
            <v>Затраты по ШПЗ (основные)</v>
          </cell>
          <cell r="H1099">
            <v>2011</v>
          </cell>
          <cell r="I1099">
            <v>7920</v>
          </cell>
          <cell r="J1099">
            <v>516288</v>
          </cell>
          <cell r="K1099">
            <v>1</v>
          </cell>
          <cell r="L1099">
            <v>0</v>
          </cell>
          <cell r="M1099">
            <v>0</v>
          </cell>
          <cell r="N1099">
            <v>0</v>
          </cell>
          <cell r="R1099">
            <v>0</v>
          </cell>
          <cell r="S1099">
            <v>0</v>
          </cell>
          <cell r="T1099">
            <v>0</v>
          </cell>
          <cell r="U1099">
            <v>32</v>
          </cell>
          <cell r="V1099">
            <v>0</v>
          </cell>
          <cell r="W1099">
            <v>0</v>
          </cell>
          <cell r="AA1099">
            <v>0</v>
          </cell>
          <cell r="AB1099">
            <v>0</v>
          </cell>
          <cell r="AC1099">
            <v>0</v>
          </cell>
          <cell r="AD1099">
            <v>32</v>
          </cell>
          <cell r="AE1099">
            <v>430110</v>
          </cell>
          <cell r="AF1099">
            <v>0</v>
          </cell>
          <cell r="AI1099">
            <v>2223</v>
          </cell>
          <cell r="AK1099">
            <v>0</v>
          </cell>
          <cell r="AM1099">
            <v>270</v>
          </cell>
          <cell r="AN1099">
            <v>1</v>
          </cell>
          <cell r="AO1099">
            <v>393216</v>
          </cell>
          <cell r="AQ1099">
            <v>0</v>
          </cell>
          <cell r="AR1099">
            <v>0</v>
          </cell>
          <cell r="AS1099" t="str">
            <v>Ы</v>
          </cell>
          <cell r="AT1099" t="str">
            <v>Ы</v>
          </cell>
          <cell r="AU1099">
            <v>0</v>
          </cell>
          <cell r="AV1099">
            <v>0</v>
          </cell>
          <cell r="AW1099">
            <v>23</v>
          </cell>
          <cell r="AX1099">
            <v>1</v>
          </cell>
          <cell r="AY1099">
            <v>0</v>
          </cell>
          <cell r="AZ1099">
            <v>0</v>
          </cell>
          <cell r="BA1099">
            <v>0</v>
          </cell>
          <cell r="BB1099">
            <v>0</v>
          </cell>
          <cell r="BC1099">
            <v>38828</v>
          </cell>
        </row>
        <row r="1100">
          <cell r="A1100">
            <v>2006</v>
          </cell>
          <cell r="B1100">
            <v>1</v>
          </cell>
          <cell r="C1100">
            <v>144</v>
          </cell>
          <cell r="D1100">
            <v>20</v>
          </cell>
          <cell r="E1100">
            <v>792020</v>
          </cell>
          <cell r="F1100">
            <v>0</v>
          </cell>
          <cell r="G1100" t="str">
            <v>Затраты по ШПЗ (основные)</v>
          </cell>
          <cell r="H1100">
            <v>2011</v>
          </cell>
          <cell r="I1100">
            <v>7920</v>
          </cell>
          <cell r="J1100">
            <v>255584</v>
          </cell>
          <cell r="K1100">
            <v>1</v>
          </cell>
          <cell r="L1100">
            <v>0</v>
          </cell>
          <cell r="M1100">
            <v>0</v>
          </cell>
          <cell r="N1100">
            <v>0</v>
          </cell>
          <cell r="R1100">
            <v>0</v>
          </cell>
          <cell r="S1100">
            <v>0</v>
          </cell>
          <cell r="T1100">
            <v>0</v>
          </cell>
          <cell r="U1100">
            <v>32</v>
          </cell>
          <cell r="V1100">
            <v>0</v>
          </cell>
          <cell r="W1100">
            <v>0</v>
          </cell>
          <cell r="AA1100">
            <v>0</v>
          </cell>
          <cell r="AB1100">
            <v>0</v>
          </cell>
          <cell r="AC1100">
            <v>0</v>
          </cell>
          <cell r="AD1100">
            <v>32</v>
          </cell>
          <cell r="AE1100">
            <v>430120</v>
          </cell>
          <cell r="AF1100">
            <v>0</v>
          </cell>
          <cell r="AI1100">
            <v>2223</v>
          </cell>
          <cell r="AK1100">
            <v>0</v>
          </cell>
          <cell r="AM1100">
            <v>271</v>
          </cell>
          <cell r="AN1100">
            <v>1</v>
          </cell>
          <cell r="AO1100">
            <v>393216</v>
          </cell>
          <cell r="AQ1100">
            <v>0</v>
          </cell>
          <cell r="AR1100">
            <v>0</v>
          </cell>
          <cell r="AS1100" t="str">
            <v>Ы</v>
          </cell>
          <cell r="AT1100" t="str">
            <v>Ы</v>
          </cell>
          <cell r="AU1100">
            <v>0</v>
          </cell>
          <cell r="AV1100">
            <v>0</v>
          </cell>
          <cell r="AW1100">
            <v>23</v>
          </cell>
          <cell r="AX1100">
            <v>1</v>
          </cell>
          <cell r="AY1100">
            <v>0</v>
          </cell>
          <cell r="AZ1100">
            <v>0</v>
          </cell>
          <cell r="BA1100">
            <v>0</v>
          </cell>
          <cell r="BB1100">
            <v>0</v>
          </cell>
          <cell r="BC1100">
            <v>38828</v>
          </cell>
        </row>
        <row r="1101">
          <cell r="A1101">
            <v>2006</v>
          </cell>
          <cell r="B1101">
            <v>1</v>
          </cell>
          <cell r="C1101">
            <v>145</v>
          </cell>
          <cell r="D1101">
            <v>20</v>
          </cell>
          <cell r="E1101">
            <v>792020</v>
          </cell>
          <cell r="F1101">
            <v>0</v>
          </cell>
          <cell r="G1101" t="str">
            <v>Затраты по ШПЗ (основные)</v>
          </cell>
          <cell r="H1101">
            <v>2011</v>
          </cell>
          <cell r="I1101">
            <v>7920</v>
          </cell>
          <cell r="J1101">
            <v>929408</v>
          </cell>
          <cell r="K1101">
            <v>1</v>
          </cell>
          <cell r="L1101">
            <v>0</v>
          </cell>
          <cell r="M1101">
            <v>0</v>
          </cell>
          <cell r="N1101">
            <v>0</v>
          </cell>
          <cell r="R1101">
            <v>0</v>
          </cell>
          <cell r="S1101">
            <v>0</v>
          </cell>
          <cell r="T1101">
            <v>0</v>
          </cell>
          <cell r="U1101">
            <v>32</v>
          </cell>
          <cell r="V1101">
            <v>0</v>
          </cell>
          <cell r="W1101">
            <v>0</v>
          </cell>
          <cell r="AA1101">
            <v>0</v>
          </cell>
          <cell r="AB1101">
            <v>0</v>
          </cell>
          <cell r="AC1101">
            <v>0</v>
          </cell>
          <cell r="AD1101">
            <v>32</v>
          </cell>
          <cell r="AE1101">
            <v>430130</v>
          </cell>
          <cell r="AF1101">
            <v>0</v>
          </cell>
          <cell r="AI1101">
            <v>2223</v>
          </cell>
          <cell r="AK1101">
            <v>0</v>
          </cell>
          <cell r="AM1101">
            <v>272</v>
          </cell>
          <cell r="AN1101">
            <v>1</v>
          </cell>
          <cell r="AO1101">
            <v>393216</v>
          </cell>
          <cell r="AQ1101">
            <v>0</v>
          </cell>
          <cell r="AR1101">
            <v>0</v>
          </cell>
          <cell r="AS1101" t="str">
            <v>Ы</v>
          </cell>
          <cell r="AT1101" t="str">
            <v>Ы</v>
          </cell>
          <cell r="AU1101">
            <v>0</v>
          </cell>
          <cell r="AV1101">
            <v>0</v>
          </cell>
          <cell r="AW1101">
            <v>23</v>
          </cell>
          <cell r="AX1101">
            <v>1</v>
          </cell>
          <cell r="AY1101">
            <v>0</v>
          </cell>
          <cell r="AZ1101">
            <v>0</v>
          </cell>
          <cell r="BA1101">
            <v>0</v>
          </cell>
          <cell r="BB1101">
            <v>0</v>
          </cell>
          <cell r="BC1101">
            <v>38828</v>
          </cell>
        </row>
        <row r="1102">
          <cell r="A1102">
            <v>2006</v>
          </cell>
          <cell r="B1102">
            <v>1</v>
          </cell>
          <cell r="C1102">
            <v>146</v>
          </cell>
          <cell r="D1102">
            <v>20</v>
          </cell>
          <cell r="E1102">
            <v>792020</v>
          </cell>
          <cell r="F1102">
            <v>0</v>
          </cell>
          <cell r="G1102" t="str">
            <v>Затраты по ШПЗ (основные)</v>
          </cell>
          <cell r="H1102">
            <v>2011</v>
          </cell>
          <cell r="I1102">
            <v>7920</v>
          </cell>
          <cell r="J1102">
            <v>846377</v>
          </cell>
          <cell r="K1102">
            <v>1</v>
          </cell>
          <cell r="L1102">
            <v>0</v>
          </cell>
          <cell r="M1102">
            <v>0</v>
          </cell>
          <cell r="N1102">
            <v>0</v>
          </cell>
          <cell r="R1102">
            <v>0</v>
          </cell>
          <cell r="S1102">
            <v>0</v>
          </cell>
          <cell r="T1102">
            <v>0</v>
          </cell>
          <cell r="U1102">
            <v>32</v>
          </cell>
          <cell r="V1102">
            <v>0</v>
          </cell>
          <cell r="W1102">
            <v>0</v>
          </cell>
          <cell r="AA1102">
            <v>0</v>
          </cell>
          <cell r="AB1102">
            <v>0</v>
          </cell>
          <cell r="AC1102">
            <v>0</v>
          </cell>
          <cell r="AD1102">
            <v>32</v>
          </cell>
          <cell r="AE1102">
            <v>430140</v>
          </cell>
          <cell r="AF1102">
            <v>0</v>
          </cell>
          <cell r="AI1102">
            <v>2223</v>
          </cell>
          <cell r="AK1102">
            <v>0</v>
          </cell>
          <cell r="AM1102">
            <v>273</v>
          </cell>
          <cell r="AN1102">
            <v>1</v>
          </cell>
          <cell r="AO1102">
            <v>393216</v>
          </cell>
          <cell r="AQ1102">
            <v>0</v>
          </cell>
          <cell r="AR1102">
            <v>0</v>
          </cell>
          <cell r="AS1102" t="str">
            <v>Ы</v>
          </cell>
          <cell r="AT1102" t="str">
            <v>Ы</v>
          </cell>
          <cell r="AU1102">
            <v>0</v>
          </cell>
          <cell r="AV1102">
            <v>0</v>
          </cell>
          <cell r="AW1102">
            <v>23</v>
          </cell>
          <cell r="AX1102">
            <v>1</v>
          </cell>
          <cell r="AY1102">
            <v>0</v>
          </cell>
          <cell r="AZ1102">
            <v>0</v>
          </cell>
          <cell r="BA1102">
            <v>0</v>
          </cell>
          <cell r="BB1102">
            <v>0</v>
          </cell>
          <cell r="BC1102">
            <v>38828</v>
          </cell>
        </row>
        <row r="1103">
          <cell r="A1103">
            <v>2006</v>
          </cell>
          <cell r="B1103">
            <v>1</v>
          </cell>
          <cell r="C1103">
            <v>147</v>
          </cell>
          <cell r="D1103">
            <v>20</v>
          </cell>
          <cell r="E1103">
            <v>792020</v>
          </cell>
          <cell r="F1103">
            <v>0</v>
          </cell>
          <cell r="G1103" t="str">
            <v>Затраты по ШПЗ (основные)</v>
          </cell>
          <cell r="H1103">
            <v>2011</v>
          </cell>
          <cell r="I1103">
            <v>7920</v>
          </cell>
          <cell r="J1103">
            <v>214030</v>
          </cell>
          <cell r="K1103">
            <v>1</v>
          </cell>
          <cell r="L1103">
            <v>0</v>
          </cell>
          <cell r="M1103">
            <v>0</v>
          </cell>
          <cell r="N1103">
            <v>0</v>
          </cell>
          <cell r="R1103">
            <v>0</v>
          </cell>
          <cell r="S1103">
            <v>0</v>
          </cell>
          <cell r="T1103">
            <v>0</v>
          </cell>
          <cell r="U1103">
            <v>32</v>
          </cell>
          <cell r="V1103">
            <v>0</v>
          </cell>
          <cell r="W1103">
            <v>0</v>
          </cell>
          <cell r="AA1103">
            <v>0</v>
          </cell>
          <cell r="AB1103">
            <v>0</v>
          </cell>
          <cell r="AC1103">
            <v>0</v>
          </cell>
          <cell r="AD1103">
            <v>32</v>
          </cell>
          <cell r="AE1103">
            <v>430230</v>
          </cell>
          <cell r="AF1103">
            <v>0</v>
          </cell>
          <cell r="AI1103">
            <v>2223</v>
          </cell>
          <cell r="AK1103">
            <v>0</v>
          </cell>
          <cell r="AM1103">
            <v>274</v>
          </cell>
          <cell r="AN1103">
            <v>1</v>
          </cell>
          <cell r="AO1103">
            <v>393216</v>
          </cell>
          <cell r="AQ1103">
            <v>0</v>
          </cell>
          <cell r="AR1103">
            <v>0</v>
          </cell>
          <cell r="AS1103" t="str">
            <v>Ы</v>
          </cell>
          <cell r="AT1103" t="str">
            <v>Ы</v>
          </cell>
          <cell r="AU1103">
            <v>0</v>
          </cell>
          <cell r="AV1103">
            <v>0</v>
          </cell>
          <cell r="AW1103">
            <v>23</v>
          </cell>
          <cell r="AX1103">
            <v>1</v>
          </cell>
          <cell r="AY1103">
            <v>0</v>
          </cell>
          <cell r="AZ1103">
            <v>0</v>
          </cell>
          <cell r="BA1103">
            <v>0</v>
          </cell>
          <cell r="BB1103">
            <v>0</v>
          </cell>
          <cell r="BC1103">
            <v>38828</v>
          </cell>
        </row>
        <row r="1104">
          <cell r="A1104">
            <v>2006</v>
          </cell>
          <cell r="B1104">
            <v>1</v>
          </cell>
          <cell r="C1104">
            <v>148</v>
          </cell>
          <cell r="D1104">
            <v>20</v>
          </cell>
          <cell r="E1104">
            <v>792020</v>
          </cell>
          <cell r="F1104">
            <v>0</v>
          </cell>
          <cell r="G1104" t="str">
            <v>Затраты по ШПЗ (основные)</v>
          </cell>
          <cell r="H1104">
            <v>2011</v>
          </cell>
          <cell r="I1104">
            <v>7920</v>
          </cell>
          <cell r="J1104">
            <v>229653</v>
          </cell>
          <cell r="K1104">
            <v>1</v>
          </cell>
          <cell r="L1104">
            <v>0</v>
          </cell>
          <cell r="M1104">
            <v>0</v>
          </cell>
          <cell r="N1104">
            <v>0</v>
          </cell>
          <cell r="R1104">
            <v>0</v>
          </cell>
          <cell r="S1104">
            <v>0</v>
          </cell>
          <cell r="T1104">
            <v>0</v>
          </cell>
          <cell r="U1104">
            <v>32</v>
          </cell>
          <cell r="V1104">
            <v>0</v>
          </cell>
          <cell r="W1104">
            <v>0</v>
          </cell>
          <cell r="AA1104">
            <v>0</v>
          </cell>
          <cell r="AB1104">
            <v>0</v>
          </cell>
          <cell r="AC1104">
            <v>0</v>
          </cell>
          <cell r="AD1104">
            <v>32</v>
          </cell>
          <cell r="AE1104">
            <v>430240</v>
          </cell>
          <cell r="AF1104">
            <v>0</v>
          </cell>
          <cell r="AI1104">
            <v>2223</v>
          </cell>
          <cell r="AK1104">
            <v>0</v>
          </cell>
          <cell r="AM1104">
            <v>275</v>
          </cell>
          <cell r="AN1104">
            <v>1</v>
          </cell>
          <cell r="AO1104">
            <v>393216</v>
          </cell>
          <cell r="AQ1104">
            <v>0</v>
          </cell>
          <cell r="AR1104">
            <v>0</v>
          </cell>
          <cell r="AS1104" t="str">
            <v>Ы</v>
          </cell>
          <cell r="AT1104" t="str">
            <v>Ы</v>
          </cell>
          <cell r="AU1104">
            <v>0</v>
          </cell>
          <cell r="AV1104">
            <v>0</v>
          </cell>
          <cell r="AW1104">
            <v>23</v>
          </cell>
          <cell r="AX1104">
            <v>1</v>
          </cell>
          <cell r="AY1104">
            <v>0</v>
          </cell>
          <cell r="AZ1104">
            <v>0</v>
          </cell>
          <cell r="BA1104">
            <v>0</v>
          </cell>
          <cell r="BB1104">
            <v>0</v>
          </cell>
          <cell r="BC1104">
            <v>38828</v>
          </cell>
        </row>
        <row r="1105">
          <cell r="A1105">
            <v>2006</v>
          </cell>
          <cell r="B1105">
            <v>1</v>
          </cell>
          <cell r="C1105">
            <v>149</v>
          </cell>
          <cell r="D1105">
            <v>20</v>
          </cell>
          <cell r="E1105">
            <v>792020</v>
          </cell>
          <cell r="F1105">
            <v>0</v>
          </cell>
          <cell r="G1105" t="str">
            <v>Затраты по ШПЗ (основные)</v>
          </cell>
          <cell r="H1105">
            <v>2011</v>
          </cell>
          <cell r="I1105">
            <v>7920</v>
          </cell>
          <cell r="J1105">
            <v>108373.3</v>
          </cell>
          <cell r="K1105">
            <v>1</v>
          </cell>
          <cell r="L1105">
            <v>0</v>
          </cell>
          <cell r="M1105">
            <v>0</v>
          </cell>
          <cell r="N1105">
            <v>0</v>
          </cell>
          <cell r="R1105">
            <v>0</v>
          </cell>
          <cell r="S1105">
            <v>0</v>
          </cell>
          <cell r="T1105">
            <v>0</v>
          </cell>
          <cell r="U1105">
            <v>32</v>
          </cell>
          <cell r="V1105">
            <v>0</v>
          </cell>
          <cell r="W1105">
            <v>0</v>
          </cell>
          <cell r="AA1105">
            <v>0</v>
          </cell>
          <cell r="AB1105">
            <v>0</v>
          </cell>
          <cell r="AC1105">
            <v>0</v>
          </cell>
          <cell r="AD1105">
            <v>32</v>
          </cell>
          <cell r="AE1105">
            <v>450000</v>
          </cell>
          <cell r="AF1105">
            <v>0</v>
          </cell>
          <cell r="AI1105">
            <v>2223</v>
          </cell>
          <cell r="AK1105">
            <v>0</v>
          </cell>
          <cell r="AM1105">
            <v>276</v>
          </cell>
          <cell r="AN1105">
            <v>1</v>
          </cell>
          <cell r="AO1105">
            <v>393216</v>
          </cell>
          <cell r="AQ1105">
            <v>0</v>
          </cell>
          <cell r="AR1105">
            <v>0</v>
          </cell>
          <cell r="AS1105" t="str">
            <v>Ы</v>
          </cell>
          <cell r="AT1105" t="str">
            <v>Ы</v>
          </cell>
          <cell r="AU1105">
            <v>0</v>
          </cell>
          <cell r="AV1105">
            <v>0</v>
          </cell>
          <cell r="AW1105">
            <v>23</v>
          </cell>
          <cell r="AX1105">
            <v>1</v>
          </cell>
          <cell r="AY1105">
            <v>0</v>
          </cell>
          <cell r="AZ1105">
            <v>0</v>
          </cell>
          <cell r="BA1105">
            <v>0</v>
          </cell>
          <cell r="BB1105">
            <v>0</v>
          </cell>
          <cell r="BC1105">
            <v>38828</v>
          </cell>
        </row>
        <row r="1106">
          <cell r="A1106">
            <v>2006</v>
          </cell>
          <cell r="B1106">
            <v>1</v>
          </cell>
          <cell r="C1106">
            <v>150</v>
          </cell>
          <cell r="D1106">
            <v>20</v>
          </cell>
          <cell r="E1106">
            <v>792020</v>
          </cell>
          <cell r="F1106">
            <v>0</v>
          </cell>
          <cell r="G1106" t="str">
            <v>Затраты по ШПЗ (основные)</v>
          </cell>
          <cell r="H1106">
            <v>2011</v>
          </cell>
          <cell r="I1106">
            <v>7920</v>
          </cell>
          <cell r="J1106">
            <v>18785.849999999999</v>
          </cell>
          <cell r="K1106">
            <v>1</v>
          </cell>
          <cell r="L1106">
            <v>0</v>
          </cell>
          <cell r="M1106">
            <v>0</v>
          </cell>
          <cell r="N1106">
            <v>0</v>
          </cell>
          <cell r="R1106">
            <v>0</v>
          </cell>
          <cell r="S1106">
            <v>0</v>
          </cell>
          <cell r="T1106">
            <v>0</v>
          </cell>
          <cell r="U1106">
            <v>32</v>
          </cell>
          <cell r="V1106">
            <v>0</v>
          </cell>
          <cell r="W1106">
            <v>0</v>
          </cell>
          <cell r="AA1106">
            <v>0</v>
          </cell>
          <cell r="AB1106">
            <v>0</v>
          </cell>
          <cell r="AC1106">
            <v>0</v>
          </cell>
          <cell r="AD1106">
            <v>32</v>
          </cell>
          <cell r="AE1106">
            <v>460000</v>
          </cell>
          <cell r="AF1106">
            <v>0</v>
          </cell>
          <cell r="AI1106">
            <v>2223</v>
          </cell>
          <cell r="AK1106">
            <v>0</v>
          </cell>
          <cell r="AM1106">
            <v>277</v>
          </cell>
          <cell r="AN1106">
            <v>1</v>
          </cell>
          <cell r="AO1106">
            <v>393216</v>
          </cell>
          <cell r="AQ1106">
            <v>0</v>
          </cell>
          <cell r="AR1106">
            <v>0</v>
          </cell>
          <cell r="AS1106" t="str">
            <v>Ы</v>
          </cell>
          <cell r="AT1106" t="str">
            <v>Ы</v>
          </cell>
          <cell r="AU1106">
            <v>0</v>
          </cell>
          <cell r="AV1106">
            <v>0</v>
          </cell>
          <cell r="AW1106">
            <v>23</v>
          </cell>
          <cell r="AX1106">
            <v>1</v>
          </cell>
          <cell r="AY1106">
            <v>0</v>
          </cell>
          <cell r="AZ1106">
            <v>0</v>
          </cell>
          <cell r="BA1106">
            <v>0</v>
          </cell>
          <cell r="BB1106">
            <v>0</v>
          </cell>
          <cell r="BC1106">
            <v>38828</v>
          </cell>
        </row>
        <row r="1107">
          <cell r="A1107">
            <v>2006</v>
          </cell>
          <cell r="B1107">
            <v>1</v>
          </cell>
          <cell r="C1107">
            <v>151</v>
          </cell>
          <cell r="D1107">
            <v>20</v>
          </cell>
          <cell r="E1107">
            <v>792020</v>
          </cell>
          <cell r="F1107">
            <v>0</v>
          </cell>
          <cell r="G1107" t="str">
            <v>Затраты по ШПЗ (основные)</v>
          </cell>
          <cell r="H1107">
            <v>2011</v>
          </cell>
          <cell r="I1107">
            <v>7920</v>
          </cell>
          <cell r="J1107">
            <v>25329.47</v>
          </cell>
          <cell r="K1107">
            <v>1</v>
          </cell>
          <cell r="L1107">
            <v>0</v>
          </cell>
          <cell r="M1107">
            <v>0</v>
          </cell>
          <cell r="N1107">
            <v>0</v>
          </cell>
          <cell r="R1107">
            <v>0</v>
          </cell>
          <cell r="S1107">
            <v>0</v>
          </cell>
          <cell r="T1107">
            <v>0</v>
          </cell>
          <cell r="U1107">
            <v>32</v>
          </cell>
          <cell r="V1107">
            <v>0</v>
          </cell>
          <cell r="W1107">
            <v>0</v>
          </cell>
          <cell r="AA1107">
            <v>0</v>
          </cell>
          <cell r="AB1107">
            <v>0</v>
          </cell>
          <cell r="AC1107">
            <v>0</v>
          </cell>
          <cell r="AD1107">
            <v>32</v>
          </cell>
          <cell r="AE1107">
            <v>465000</v>
          </cell>
          <cell r="AF1107">
            <v>0</v>
          </cell>
          <cell r="AI1107">
            <v>2223</v>
          </cell>
          <cell r="AK1107">
            <v>0</v>
          </cell>
          <cell r="AM1107">
            <v>278</v>
          </cell>
          <cell r="AN1107">
            <v>1</v>
          </cell>
          <cell r="AO1107">
            <v>393216</v>
          </cell>
          <cell r="AQ1107">
            <v>0</v>
          </cell>
          <cell r="AR1107">
            <v>0</v>
          </cell>
          <cell r="AS1107" t="str">
            <v>Ы</v>
          </cell>
          <cell r="AT1107" t="str">
            <v>Ы</v>
          </cell>
          <cell r="AU1107">
            <v>0</v>
          </cell>
          <cell r="AV1107">
            <v>0</v>
          </cell>
          <cell r="AW1107">
            <v>23</v>
          </cell>
          <cell r="AX1107">
            <v>1</v>
          </cell>
          <cell r="AY1107">
            <v>0</v>
          </cell>
          <cell r="AZ1107">
            <v>0</v>
          </cell>
          <cell r="BA1107">
            <v>0</v>
          </cell>
          <cell r="BB1107">
            <v>0</v>
          </cell>
          <cell r="BC1107">
            <v>38828</v>
          </cell>
        </row>
        <row r="1108">
          <cell r="A1108">
            <v>2006</v>
          </cell>
          <cell r="B1108">
            <v>1</v>
          </cell>
          <cell r="C1108">
            <v>152</v>
          </cell>
          <cell r="D1108">
            <v>20</v>
          </cell>
          <cell r="E1108">
            <v>792020</v>
          </cell>
          <cell r="F1108">
            <v>0</v>
          </cell>
          <cell r="G1108" t="str">
            <v>Затраты по ШПЗ (основные)</v>
          </cell>
          <cell r="H1108">
            <v>2011</v>
          </cell>
          <cell r="I1108">
            <v>7920</v>
          </cell>
          <cell r="J1108">
            <v>8965.76</v>
          </cell>
          <cell r="K1108">
            <v>1</v>
          </cell>
          <cell r="L1108">
            <v>0</v>
          </cell>
          <cell r="M1108">
            <v>0</v>
          </cell>
          <cell r="N1108">
            <v>0</v>
          </cell>
          <cell r="R1108">
            <v>0</v>
          </cell>
          <cell r="S1108">
            <v>0</v>
          </cell>
          <cell r="T1108">
            <v>0</v>
          </cell>
          <cell r="U1108">
            <v>32</v>
          </cell>
          <cell r="V1108">
            <v>0</v>
          </cell>
          <cell r="W1108">
            <v>0</v>
          </cell>
          <cell r="AA1108">
            <v>0</v>
          </cell>
          <cell r="AB1108">
            <v>0</v>
          </cell>
          <cell r="AC1108">
            <v>0</v>
          </cell>
          <cell r="AD1108">
            <v>32</v>
          </cell>
          <cell r="AE1108">
            <v>502100</v>
          </cell>
          <cell r="AF1108">
            <v>0</v>
          </cell>
          <cell r="AI1108">
            <v>2223</v>
          </cell>
          <cell r="AK1108">
            <v>0</v>
          </cell>
          <cell r="AM1108">
            <v>279</v>
          </cell>
          <cell r="AN1108">
            <v>1</v>
          </cell>
          <cell r="AO1108">
            <v>393216</v>
          </cell>
          <cell r="AQ1108">
            <v>0</v>
          </cell>
          <cell r="AR1108">
            <v>0</v>
          </cell>
          <cell r="AS1108" t="str">
            <v>Ы</v>
          </cell>
          <cell r="AT1108" t="str">
            <v>Ы</v>
          </cell>
          <cell r="AU1108">
            <v>0</v>
          </cell>
          <cell r="AV1108">
            <v>0</v>
          </cell>
          <cell r="AW1108">
            <v>23</v>
          </cell>
          <cell r="AX1108">
            <v>1</v>
          </cell>
          <cell r="AY1108">
            <v>0</v>
          </cell>
          <cell r="AZ1108">
            <v>0</v>
          </cell>
          <cell r="BA1108">
            <v>0</v>
          </cell>
          <cell r="BB1108">
            <v>0</v>
          </cell>
          <cell r="BC1108">
            <v>38828</v>
          </cell>
        </row>
        <row r="1109">
          <cell r="A1109">
            <v>2006</v>
          </cell>
          <cell r="B1109">
            <v>1</v>
          </cell>
          <cell r="C1109">
            <v>153</v>
          </cell>
          <cell r="D1109">
            <v>20</v>
          </cell>
          <cell r="E1109">
            <v>792020</v>
          </cell>
          <cell r="F1109">
            <v>0</v>
          </cell>
          <cell r="G1109" t="str">
            <v>Затраты по ШПЗ (основные)</v>
          </cell>
          <cell r="H1109">
            <v>2011</v>
          </cell>
          <cell r="I1109">
            <v>7920</v>
          </cell>
          <cell r="J1109">
            <v>1436112.51</v>
          </cell>
          <cell r="K1109">
            <v>1</v>
          </cell>
          <cell r="L1109">
            <v>0</v>
          </cell>
          <cell r="M1109">
            <v>0</v>
          </cell>
          <cell r="N1109">
            <v>0</v>
          </cell>
          <cell r="R1109">
            <v>0</v>
          </cell>
          <cell r="S1109">
            <v>0</v>
          </cell>
          <cell r="T1109">
            <v>0</v>
          </cell>
          <cell r="U1109">
            <v>32</v>
          </cell>
          <cell r="V1109">
            <v>0</v>
          </cell>
          <cell r="W1109">
            <v>0</v>
          </cell>
          <cell r="AA1109">
            <v>0</v>
          </cell>
          <cell r="AB1109">
            <v>0</v>
          </cell>
          <cell r="AC1109">
            <v>0</v>
          </cell>
          <cell r="AD1109">
            <v>32</v>
          </cell>
          <cell r="AE1109">
            <v>503000</v>
          </cell>
          <cell r="AF1109">
            <v>0</v>
          </cell>
          <cell r="AI1109">
            <v>2223</v>
          </cell>
          <cell r="AK1109">
            <v>0</v>
          </cell>
          <cell r="AM1109">
            <v>280</v>
          </cell>
          <cell r="AN1109">
            <v>1</v>
          </cell>
          <cell r="AO1109">
            <v>393216</v>
          </cell>
          <cell r="AQ1109">
            <v>0</v>
          </cell>
          <cell r="AR1109">
            <v>0</v>
          </cell>
          <cell r="AS1109" t="str">
            <v>Ы</v>
          </cell>
          <cell r="AT1109" t="str">
            <v>Ы</v>
          </cell>
          <cell r="AU1109">
            <v>0</v>
          </cell>
          <cell r="AV1109">
            <v>0</v>
          </cell>
          <cell r="AW1109">
            <v>23</v>
          </cell>
          <cell r="AX1109">
            <v>1</v>
          </cell>
          <cell r="AY1109">
            <v>0</v>
          </cell>
          <cell r="AZ1109">
            <v>0</v>
          </cell>
          <cell r="BA1109">
            <v>0</v>
          </cell>
          <cell r="BB1109">
            <v>0</v>
          </cell>
          <cell r="BC1109">
            <v>38828</v>
          </cell>
        </row>
        <row r="1110">
          <cell r="A1110">
            <v>2006</v>
          </cell>
          <cell r="B1110">
            <v>1</v>
          </cell>
          <cell r="C1110">
            <v>154</v>
          </cell>
          <cell r="D1110">
            <v>20</v>
          </cell>
          <cell r="E1110">
            <v>792020</v>
          </cell>
          <cell r="F1110">
            <v>0</v>
          </cell>
          <cell r="G1110" t="str">
            <v>Затраты по ШПЗ (основные)</v>
          </cell>
          <cell r="H1110">
            <v>2011</v>
          </cell>
          <cell r="I1110">
            <v>7920</v>
          </cell>
          <cell r="J1110">
            <v>899.73</v>
          </cell>
          <cell r="K1110">
            <v>1</v>
          </cell>
          <cell r="L1110">
            <v>0</v>
          </cell>
          <cell r="M1110">
            <v>0</v>
          </cell>
          <cell r="N1110">
            <v>0</v>
          </cell>
          <cell r="R1110">
            <v>0</v>
          </cell>
          <cell r="S1110">
            <v>0</v>
          </cell>
          <cell r="T1110">
            <v>0</v>
          </cell>
          <cell r="U1110">
            <v>32</v>
          </cell>
          <cell r="V1110">
            <v>0</v>
          </cell>
          <cell r="W1110">
            <v>0</v>
          </cell>
          <cell r="AA1110">
            <v>0</v>
          </cell>
          <cell r="AB1110">
            <v>0</v>
          </cell>
          <cell r="AC1110">
            <v>0</v>
          </cell>
          <cell r="AD1110">
            <v>32</v>
          </cell>
          <cell r="AE1110">
            <v>504100</v>
          </cell>
          <cell r="AF1110">
            <v>0</v>
          </cell>
          <cell r="AI1110">
            <v>2223</v>
          </cell>
          <cell r="AK1110">
            <v>0</v>
          </cell>
          <cell r="AM1110">
            <v>281</v>
          </cell>
          <cell r="AN1110">
            <v>1</v>
          </cell>
          <cell r="AO1110">
            <v>393216</v>
          </cell>
          <cell r="AQ1110">
            <v>0</v>
          </cell>
          <cell r="AR1110">
            <v>0</v>
          </cell>
          <cell r="AS1110" t="str">
            <v>Ы</v>
          </cell>
          <cell r="AT1110" t="str">
            <v>Ы</v>
          </cell>
          <cell r="AU1110">
            <v>0</v>
          </cell>
          <cell r="AV1110">
            <v>0</v>
          </cell>
          <cell r="AW1110">
            <v>23</v>
          </cell>
          <cell r="AX1110">
            <v>1</v>
          </cell>
          <cell r="AY1110">
            <v>0</v>
          </cell>
          <cell r="AZ1110">
            <v>0</v>
          </cell>
          <cell r="BA1110">
            <v>0</v>
          </cell>
          <cell r="BB1110">
            <v>0</v>
          </cell>
          <cell r="BC1110">
            <v>38828</v>
          </cell>
        </row>
        <row r="1111">
          <cell r="A1111">
            <v>2006</v>
          </cell>
          <cell r="B1111">
            <v>1</v>
          </cell>
          <cell r="C1111">
            <v>155</v>
          </cell>
          <cell r="D1111">
            <v>20</v>
          </cell>
          <cell r="E1111">
            <v>792020</v>
          </cell>
          <cell r="F1111">
            <v>0</v>
          </cell>
          <cell r="G1111" t="str">
            <v>Затраты по ШПЗ (основные)</v>
          </cell>
          <cell r="H1111">
            <v>2011</v>
          </cell>
          <cell r="I1111">
            <v>7920</v>
          </cell>
          <cell r="J1111">
            <v>8235.6200000000008</v>
          </cell>
          <cell r="K1111">
            <v>1</v>
          </cell>
          <cell r="L1111">
            <v>0</v>
          </cell>
          <cell r="M1111">
            <v>0</v>
          </cell>
          <cell r="N1111">
            <v>0</v>
          </cell>
          <cell r="R1111">
            <v>0</v>
          </cell>
          <cell r="S1111">
            <v>0</v>
          </cell>
          <cell r="T1111">
            <v>0</v>
          </cell>
          <cell r="U1111">
            <v>32</v>
          </cell>
          <cell r="V1111">
            <v>0</v>
          </cell>
          <cell r="W1111">
            <v>0</v>
          </cell>
          <cell r="AA1111">
            <v>0</v>
          </cell>
          <cell r="AB1111">
            <v>0</v>
          </cell>
          <cell r="AC1111">
            <v>0</v>
          </cell>
          <cell r="AD1111">
            <v>32</v>
          </cell>
          <cell r="AE1111">
            <v>504200</v>
          </cell>
          <cell r="AF1111">
            <v>0</v>
          </cell>
          <cell r="AI1111">
            <v>2223</v>
          </cell>
          <cell r="AK1111">
            <v>0</v>
          </cell>
          <cell r="AM1111">
            <v>282</v>
          </cell>
          <cell r="AN1111">
            <v>1</v>
          </cell>
          <cell r="AO1111">
            <v>393216</v>
          </cell>
          <cell r="AQ1111">
            <v>0</v>
          </cell>
          <cell r="AR1111">
            <v>0</v>
          </cell>
          <cell r="AS1111" t="str">
            <v>Ы</v>
          </cell>
          <cell r="AT1111" t="str">
            <v>Ы</v>
          </cell>
          <cell r="AU1111">
            <v>0</v>
          </cell>
          <cell r="AV1111">
            <v>0</v>
          </cell>
          <cell r="AW1111">
            <v>23</v>
          </cell>
          <cell r="AX1111">
            <v>1</v>
          </cell>
          <cell r="AY1111">
            <v>0</v>
          </cell>
          <cell r="AZ1111">
            <v>0</v>
          </cell>
          <cell r="BA1111">
            <v>0</v>
          </cell>
          <cell r="BB1111">
            <v>0</v>
          </cell>
          <cell r="BC1111">
            <v>38828</v>
          </cell>
        </row>
        <row r="1112">
          <cell r="A1112">
            <v>2006</v>
          </cell>
          <cell r="B1112">
            <v>1</v>
          </cell>
          <cell r="C1112">
            <v>156</v>
          </cell>
          <cell r="D1112">
            <v>20</v>
          </cell>
          <cell r="E1112">
            <v>792020</v>
          </cell>
          <cell r="F1112">
            <v>0</v>
          </cell>
          <cell r="G1112" t="str">
            <v>Затраты по ШПЗ (основные)</v>
          </cell>
          <cell r="H1112">
            <v>2011</v>
          </cell>
          <cell r="I1112">
            <v>7920</v>
          </cell>
          <cell r="J1112">
            <v>1821.48</v>
          </cell>
          <cell r="K1112">
            <v>1</v>
          </cell>
          <cell r="L1112">
            <v>0</v>
          </cell>
          <cell r="M1112">
            <v>0</v>
          </cell>
          <cell r="N1112">
            <v>0</v>
          </cell>
          <cell r="R1112">
            <v>0</v>
          </cell>
          <cell r="S1112">
            <v>0</v>
          </cell>
          <cell r="T1112">
            <v>0</v>
          </cell>
          <cell r="U1112">
            <v>32</v>
          </cell>
          <cell r="V1112">
            <v>0</v>
          </cell>
          <cell r="W1112">
            <v>0</v>
          </cell>
          <cell r="AA1112">
            <v>0</v>
          </cell>
          <cell r="AB1112">
            <v>0</v>
          </cell>
          <cell r="AC1112">
            <v>0</v>
          </cell>
          <cell r="AD1112">
            <v>32</v>
          </cell>
          <cell r="AE1112">
            <v>504900</v>
          </cell>
          <cell r="AF1112">
            <v>0</v>
          </cell>
          <cell r="AI1112">
            <v>2223</v>
          </cell>
          <cell r="AK1112">
            <v>0</v>
          </cell>
          <cell r="AM1112">
            <v>283</v>
          </cell>
          <cell r="AN1112">
            <v>1</v>
          </cell>
          <cell r="AO1112">
            <v>393216</v>
          </cell>
          <cell r="AQ1112">
            <v>0</v>
          </cell>
          <cell r="AR1112">
            <v>0</v>
          </cell>
          <cell r="AS1112" t="str">
            <v>Ы</v>
          </cell>
          <cell r="AT1112" t="str">
            <v>Ы</v>
          </cell>
          <cell r="AU1112">
            <v>0</v>
          </cell>
          <cell r="AV1112">
            <v>0</v>
          </cell>
          <cell r="AW1112">
            <v>23</v>
          </cell>
          <cell r="AX1112">
            <v>1</v>
          </cell>
          <cell r="AY1112">
            <v>0</v>
          </cell>
          <cell r="AZ1112">
            <v>0</v>
          </cell>
          <cell r="BA1112">
            <v>0</v>
          </cell>
          <cell r="BB1112">
            <v>0</v>
          </cell>
          <cell r="BC1112">
            <v>38828</v>
          </cell>
        </row>
        <row r="1113">
          <cell r="A1113">
            <v>2006</v>
          </cell>
          <cell r="B1113">
            <v>1</v>
          </cell>
          <cell r="C1113">
            <v>157</v>
          </cell>
          <cell r="D1113">
            <v>20</v>
          </cell>
          <cell r="E1113">
            <v>792020</v>
          </cell>
          <cell r="F1113">
            <v>0</v>
          </cell>
          <cell r="G1113" t="str">
            <v>Затраты по ШПЗ (основные)</v>
          </cell>
          <cell r="H1113">
            <v>2011</v>
          </cell>
          <cell r="I1113">
            <v>7920</v>
          </cell>
          <cell r="J1113">
            <v>34541.49</v>
          </cell>
          <cell r="K1113">
            <v>1</v>
          </cell>
          <cell r="L1113">
            <v>0</v>
          </cell>
          <cell r="M1113">
            <v>0</v>
          </cell>
          <cell r="N1113">
            <v>0</v>
          </cell>
          <cell r="R1113">
            <v>0</v>
          </cell>
          <cell r="S1113">
            <v>0</v>
          </cell>
          <cell r="T1113">
            <v>0</v>
          </cell>
          <cell r="U1113">
            <v>32</v>
          </cell>
          <cell r="V1113">
            <v>0</v>
          </cell>
          <cell r="W1113">
            <v>0</v>
          </cell>
          <cell r="AA1113">
            <v>0</v>
          </cell>
          <cell r="AB1113">
            <v>0</v>
          </cell>
          <cell r="AC1113">
            <v>0</v>
          </cell>
          <cell r="AD1113">
            <v>32</v>
          </cell>
          <cell r="AE1113">
            <v>505100</v>
          </cell>
          <cell r="AF1113">
            <v>0</v>
          </cell>
          <cell r="AI1113">
            <v>2223</v>
          </cell>
          <cell r="AK1113">
            <v>0</v>
          </cell>
          <cell r="AM1113">
            <v>284</v>
          </cell>
          <cell r="AN1113">
            <v>1</v>
          </cell>
          <cell r="AO1113">
            <v>393216</v>
          </cell>
          <cell r="AQ1113">
            <v>0</v>
          </cell>
          <cell r="AR1113">
            <v>0</v>
          </cell>
          <cell r="AS1113" t="str">
            <v>Ы</v>
          </cell>
          <cell r="AT1113" t="str">
            <v>Ы</v>
          </cell>
          <cell r="AU1113">
            <v>0</v>
          </cell>
          <cell r="AV1113">
            <v>0</v>
          </cell>
          <cell r="AW1113">
            <v>23</v>
          </cell>
          <cell r="AX1113">
            <v>1</v>
          </cell>
          <cell r="AY1113">
            <v>0</v>
          </cell>
          <cell r="AZ1113">
            <v>0</v>
          </cell>
          <cell r="BA1113">
            <v>0</v>
          </cell>
          <cell r="BB1113">
            <v>0</v>
          </cell>
          <cell r="BC1113">
            <v>38828</v>
          </cell>
        </row>
        <row r="1114">
          <cell r="A1114">
            <v>2006</v>
          </cell>
          <cell r="B1114">
            <v>1</v>
          </cell>
          <cell r="C1114">
            <v>158</v>
          </cell>
          <cell r="D1114">
            <v>20</v>
          </cell>
          <cell r="E1114">
            <v>792020</v>
          </cell>
          <cell r="F1114">
            <v>0</v>
          </cell>
          <cell r="G1114" t="str">
            <v>Затраты по ШПЗ (основные)</v>
          </cell>
          <cell r="H1114">
            <v>2011</v>
          </cell>
          <cell r="I1114">
            <v>7920</v>
          </cell>
          <cell r="J1114">
            <v>337697.52</v>
          </cell>
          <cell r="K1114">
            <v>1</v>
          </cell>
          <cell r="L1114">
            <v>0</v>
          </cell>
          <cell r="M1114">
            <v>0</v>
          </cell>
          <cell r="N1114">
            <v>0</v>
          </cell>
          <cell r="R1114">
            <v>0</v>
          </cell>
          <cell r="S1114">
            <v>0</v>
          </cell>
          <cell r="T1114">
            <v>0</v>
          </cell>
          <cell r="U1114">
            <v>32</v>
          </cell>
          <cell r="V1114">
            <v>0</v>
          </cell>
          <cell r="W1114">
            <v>0</v>
          </cell>
          <cell r="AA1114">
            <v>0</v>
          </cell>
          <cell r="AB1114">
            <v>0</v>
          </cell>
          <cell r="AC1114">
            <v>0</v>
          </cell>
          <cell r="AD1114">
            <v>32</v>
          </cell>
          <cell r="AE1114">
            <v>505200</v>
          </cell>
          <cell r="AF1114">
            <v>0</v>
          </cell>
          <cell r="AI1114">
            <v>2223</v>
          </cell>
          <cell r="AK1114">
            <v>0</v>
          </cell>
          <cell r="AM1114">
            <v>285</v>
          </cell>
          <cell r="AN1114">
            <v>1</v>
          </cell>
          <cell r="AO1114">
            <v>393216</v>
          </cell>
          <cell r="AQ1114">
            <v>0</v>
          </cell>
          <cell r="AR1114">
            <v>0</v>
          </cell>
          <cell r="AS1114" t="str">
            <v>Ы</v>
          </cell>
          <cell r="AT1114" t="str">
            <v>Ы</v>
          </cell>
          <cell r="AU1114">
            <v>0</v>
          </cell>
          <cell r="AV1114">
            <v>0</v>
          </cell>
          <cell r="AW1114">
            <v>23</v>
          </cell>
          <cell r="AX1114">
            <v>1</v>
          </cell>
          <cell r="AY1114">
            <v>0</v>
          </cell>
          <cell r="AZ1114">
            <v>0</v>
          </cell>
          <cell r="BA1114">
            <v>0</v>
          </cell>
          <cell r="BB1114">
            <v>0</v>
          </cell>
          <cell r="BC1114">
            <v>38828</v>
          </cell>
        </row>
        <row r="1115">
          <cell r="A1115">
            <v>2006</v>
          </cell>
          <cell r="B1115">
            <v>1</v>
          </cell>
          <cell r="C1115">
            <v>159</v>
          </cell>
          <cell r="D1115">
            <v>20</v>
          </cell>
          <cell r="E1115">
            <v>792020</v>
          </cell>
          <cell r="F1115">
            <v>0</v>
          </cell>
          <cell r="G1115" t="str">
            <v>Затраты по ШПЗ (основные)</v>
          </cell>
          <cell r="H1115">
            <v>2011</v>
          </cell>
          <cell r="I1115">
            <v>7920</v>
          </cell>
          <cell r="J1115">
            <v>3151.51</v>
          </cell>
          <cell r="K1115">
            <v>1</v>
          </cell>
          <cell r="L1115">
            <v>0</v>
          </cell>
          <cell r="M1115">
            <v>0</v>
          </cell>
          <cell r="N1115">
            <v>0</v>
          </cell>
          <cell r="R1115">
            <v>0</v>
          </cell>
          <cell r="S1115">
            <v>0</v>
          </cell>
          <cell r="T1115">
            <v>0</v>
          </cell>
          <cell r="U1115">
            <v>32</v>
          </cell>
          <cell r="V1115">
            <v>0</v>
          </cell>
          <cell r="W1115">
            <v>0</v>
          </cell>
          <cell r="AA1115">
            <v>0</v>
          </cell>
          <cell r="AB1115">
            <v>0</v>
          </cell>
          <cell r="AC1115">
            <v>0</v>
          </cell>
          <cell r="AD1115">
            <v>32</v>
          </cell>
          <cell r="AE1115">
            <v>505300</v>
          </cell>
          <cell r="AF1115">
            <v>0</v>
          </cell>
          <cell r="AI1115">
            <v>2223</v>
          </cell>
          <cell r="AK1115">
            <v>0</v>
          </cell>
          <cell r="AM1115">
            <v>286</v>
          </cell>
          <cell r="AN1115">
            <v>1</v>
          </cell>
          <cell r="AO1115">
            <v>393216</v>
          </cell>
          <cell r="AQ1115">
            <v>0</v>
          </cell>
          <cell r="AR1115">
            <v>0</v>
          </cell>
          <cell r="AS1115" t="str">
            <v>Ы</v>
          </cell>
          <cell r="AT1115" t="str">
            <v>Ы</v>
          </cell>
          <cell r="AU1115">
            <v>0</v>
          </cell>
          <cell r="AV1115">
            <v>0</v>
          </cell>
          <cell r="AW1115">
            <v>23</v>
          </cell>
          <cell r="AX1115">
            <v>1</v>
          </cell>
          <cell r="AY1115">
            <v>0</v>
          </cell>
          <cell r="AZ1115">
            <v>0</v>
          </cell>
          <cell r="BA1115">
            <v>0</v>
          </cell>
          <cell r="BB1115">
            <v>0</v>
          </cell>
          <cell r="BC1115">
            <v>38828</v>
          </cell>
        </row>
        <row r="1116">
          <cell r="A1116">
            <v>2006</v>
          </cell>
          <cell r="B1116">
            <v>1</v>
          </cell>
          <cell r="C1116">
            <v>160</v>
          </cell>
          <cell r="D1116">
            <v>20</v>
          </cell>
          <cell r="E1116">
            <v>792020</v>
          </cell>
          <cell r="F1116">
            <v>0</v>
          </cell>
          <cell r="G1116" t="str">
            <v>Затраты по ШПЗ (основные)</v>
          </cell>
          <cell r="H1116">
            <v>2011</v>
          </cell>
          <cell r="I1116">
            <v>7920</v>
          </cell>
          <cell r="J1116">
            <v>65</v>
          </cell>
          <cell r="K1116">
            <v>1</v>
          </cell>
          <cell r="L1116">
            <v>0</v>
          </cell>
          <cell r="M1116">
            <v>0</v>
          </cell>
          <cell r="N1116">
            <v>0</v>
          </cell>
          <cell r="R1116">
            <v>0</v>
          </cell>
          <cell r="S1116">
            <v>0</v>
          </cell>
          <cell r="T1116">
            <v>0</v>
          </cell>
          <cell r="U1116">
            <v>32</v>
          </cell>
          <cell r="V1116">
            <v>0</v>
          </cell>
          <cell r="W1116">
            <v>0</v>
          </cell>
          <cell r="AA1116">
            <v>0</v>
          </cell>
          <cell r="AB1116">
            <v>0</v>
          </cell>
          <cell r="AC1116">
            <v>0</v>
          </cell>
          <cell r="AD1116">
            <v>32</v>
          </cell>
          <cell r="AE1116">
            <v>505400</v>
          </cell>
          <cell r="AF1116">
            <v>0</v>
          </cell>
          <cell r="AI1116">
            <v>2223</v>
          </cell>
          <cell r="AK1116">
            <v>0</v>
          </cell>
          <cell r="AM1116">
            <v>287</v>
          </cell>
          <cell r="AN1116">
            <v>1</v>
          </cell>
          <cell r="AO1116">
            <v>393216</v>
          </cell>
          <cell r="AQ1116">
            <v>0</v>
          </cell>
          <cell r="AR1116">
            <v>0</v>
          </cell>
          <cell r="AS1116" t="str">
            <v>Ы</v>
          </cell>
          <cell r="AT1116" t="str">
            <v>Ы</v>
          </cell>
          <cell r="AU1116">
            <v>0</v>
          </cell>
          <cell r="AV1116">
            <v>0</v>
          </cell>
          <cell r="AW1116">
            <v>23</v>
          </cell>
          <cell r="AX1116">
            <v>1</v>
          </cell>
          <cell r="AY1116">
            <v>0</v>
          </cell>
          <cell r="AZ1116">
            <v>0</v>
          </cell>
          <cell r="BA1116">
            <v>0</v>
          </cell>
          <cell r="BB1116">
            <v>0</v>
          </cell>
          <cell r="BC1116">
            <v>38828</v>
          </cell>
        </row>
        <row r="1117">
          <cell r="A1117">
            <v>2006</v>
          </cell>
          <cell r="B1117">
            <v>1</v>
          </cell>
          <cell r="C1117">
            <v>161</v>
          </cell>
          <cell r="D1117">
            <v>20</v>
          </cell>
          <cell r="E1117">
            <v>792020</v>
          </cell>
          <cell r="F1117">
            <v>0</v>
          </cell>
          <cell r="G1117" t="str">
            <v>Затраты по ШПЗ (основные)</v>
          </cell>
          <cell r="H1117">
            <v>2011</v>
          </cell>
          <cell r="I1117">
            <v>7920</v>
          </cell>
          <cell r="J1117">
            <v>47.98</v>
          </cell>
          <cell r="K1117">
            <v>1</v>
          </cell>
          <cell r="L1117">
            <v>0</v>
          </cell>
          <cell r="M1117">
            <v>0</v>
          </cell>
          <cell r="N1117">
            <v>0</v>
          </cell>
          <cell r="R1117">
            <v>0</v>
          </cell>
          <cell r="S1117">
            <v>0</v>
          </cell>
          <cell r="T1117">
            <v>0</v>
          </cell>
          <cell r="U1117">
            <v>32</v>
          </cell>
          <cell r="V1117">
            <v>0</v>
          </cell>
          <cell r="W1117">
            <v>0</v>
          </cell>
          <cell r="AA1117">
            <v>0</v>
          </cell>
          <cell r="AB1117">
            <v>0</v>
          </cell>
          <cell r="AC1117">
            <v>0</v>
          </cell>
          <cell r="AD1117">
            <v>32</v>
          </cell>
          <cell r="AE1117">
            <v>507000</v>
          </cell>
          <cell r="AF1117">
            <v>0</v>
          </cell>
          <cell r="AI1117">
            <v>2223</v>
          </cell>
          <cell r="AK1117">
            <v>0</v>
          </cell>
          <cell r="AM1117">
            <v>288</v>
          </cell>
          <cell r="AN1117">
            <v>1</v>
          </cell>
          <cell r="AO1117">
            <v>393216</v>
          </cell>
          <cell r="AQ1117">
            <v>0</v>
          </cell>
          <cell r="AR1117">
            <v>0</v>
          </cell>
          <cell r="AS1117" t="str">
            <v>Ы</v>
          </cell>
          <cell r="AT1117" t="str">
            <v>Ы</v>
          </cell>
          <cell r="AU1117">
            <v>0</v>
          </cell>
          <cell r="AV1117">
            <v>0</v>
          </cell>
          <cell r="AW1117">
            <v>23</v>
          </cell>
          <cell r="AX1117">
            <v>1</v>
          </cell>
          <cell r="AY1117">
            <v>0</v>
          </cell>
          <cell r="AZ1117">
            <v>0</v>
          </cell>
          <cell r="BA1117">
            <v>0</v>
          </cell>
          <cell r="BB1117">
            <v>0</v>
          </cell>
          <cell r="BC1117">
            <v>38828</v>
          </cell>
        </row>
        <row r="1118">
          <cell r="A1118">
            <v>2006</v>
          </cell>
          <cell r="B1118">
            <v>1</v>
          </cell>
          <cell r="C1118">
            <v>162</v>
          </cell>
          <cell r="D1118">
            <v>20</v>
          </cell>
          <cell r="E1118">
            <v>792020</v>
          </cell>
          <cell r="F1118">
            <v>0</v>
          </cell>
          <cell r="G1118" t="str">
            <v>Затраты по ШПЗ (основные)</v>
          </cell>
          <cell r="H1118">
            <v>2011</v>
          </cell>
          <cell r="I1118">
            <v>7920</v>
          </cell>
          <cell r="J1118">
            <v>22989.119999999999</v>
          </cell>
          <cell r="K1118">
            <v>1</v>
          </cell>
          <cell r="L1118">
            <v>0</v>
          </cell>
          <cell r="M1118">
            <v>0</v>
          </cell>
          <cell r="N1118">
            <v>0</v>
          </cell>
          <cell r="R1118">
            <v>0</v>
          </cell>
          <cell r="S1118">
            <v>0</v>
          </cell>
          <cell r="T1118">
            <v>0</v>
          </cell>
          <cell r="U1118">
            <v>32</v>
          </cell>
          <cell r="V1118">
            <v>0</v>
          </cell>
          <cell r="W1118">
            <v>0</v>
          </cell>
          <cell r="AA1118">
            <v>0</v>
          </cell>
          <cell r="AB1118">
            <v>0</v>
          </cell>
          <cell r="AC1118">
            <v>0</v>
          </cell>
          <cell r="AD1118">
            <v>32</v>
          </cell>
          <cell r="AE1118">
            <v>508310</v>
          </cell>
          <cell r="AF1118">
            <v>0</v>
          </cell>
          <cell r="AI1118">
            <v>2223</v>
          </cell>
          <cell r="AK1118">
            <v>0</v>
          </cell>
          <cell r="AM1118">
            <v>289</v>
          </cell>
          <cell r="AN1118">
            <v>1</v>
          </cell>
          <cell r="AO1118">
            <v>393216</v>
          </cell>
          <cell r="AQ1118">
            <v>0</v>
          </cell>
          <cell r="AR1118">
            <v>0</v>
          </cell>
          <cell r="AS1118" t="str">
            <v>Ы</v>
          </cell>
          <cell r="AT1118" t="str">
            <v>Ы</v>
          </cell>
          <cell r="AU1118">
            <v>0</v>
          </cell>
          <cell r="AV1118">
            <v>0</v>
          </cell>
          <cell r="AW1118">
            <v>23</v>
          </cell>
          <cell r="AX1118">
            <v>1</v>
          </cell>
          <cell r="AY1118">
            <v>0</v>
          </cell>
          <cell r="AZ1118">
            <v>0</v>
          </cell>
          <cell r="BA1118">
            <v>0</v>
          </cell>
          <cell r="BB1118">
            <v>0</v>
          </cell>
          <cell r="BC1118">
            <v>38828</v>
          </cell>
        </row>
        <row r="1119">
          <cell r="A1119">
            <v>2006</v>
          </cell>
          <cell r="B1119">
            <v>1</v>
          </cell>
          <cell r="C1119">
            <v>163</v>
          </cell>
          <cell r="D1119">
            <v>20</v>
          </cell>
          <cell r="E1119">
            <v>792020</v>
          </cell>
          <cell r="F1119">
            <v>0</v>
          </cell>
          <cell r="G1119" t="str">
            <v>Затраты по ШПЗ (основные)</v>
          </cell>
          <cell r="H1119">
            <v>2011</v>
          </cell>
          <cell r="I1119">
            <v>7920</v>
          </cell>
          <cell r="J1119">
            <v>512829.1</v>
          </cell>
          <cell r="K1119">
            <v>1</v>
          </cell>
          <cell r="L1119">
            <v>0</v>
          </cell>
          <cell r="M1119">
            <v>0</v>
          </cell>
          <cell r="N1119">
            <v>0</v>
          </cell>
          <cell r="R1119">
            <v>0</v>
          </cell>
          <cell r="S1119">
            <v>0</v>
          </cell>
          <cell r="T1119">
            <v>0</v>
          </cell>
          <cell r="U1119">
            <v>32</v>
          </cell>
          <cell r="V1119">
            <v>0</v>
          </cell>
          <cell r="W1119">
            <v>0</v>
          </cell>
          <cell r="AA1119">
            <v>0</v>
          </cell>
          <cell r="AB1119">
            <v>0</v>
          </cell>
          <cell r="AC1119">
            <v>0</v>
          </cell>
          <cell r="AD1119">
            <v>32</v>
          </cell>
          <cell r="AE1119">
            <v>510100</v>
          </cell>
          <cell r="AF1119">
            <v>0</v>
          </cell>
          <cell r="AI1119">
            <v>2223</v>
          </cell>
          <cell r="AK1119">
            <v>0</v>
          </cell>
          <cell r="AM1119">
            <v>290</v>
          </cell>
          <cell r="AN1119">
            <v>1</v>
          </cell>
          <cell r="AO1119">
            <v>393216</v>
          </cell>
          <cell r="AQ1119">
            <v>0</v>
          </cell>
          <cell r="AR1119">
            <v>0</v>
          </cell>
          <cell r="AS1119" t="str">
            <v>Ы</v>
          </cell>
          <cell r="AT1119" t="str">
            <v>Ы</v>
          </cell>
          <cell r="AU1119">
            <v>0</v>
          </cell>
          <cell r="AV1119">
            <v>0</v>
          </cell>
          <cell r="AW1119">
            <v>23</v>
          </cell>
          <cell r="AX1119">
            <v>1</v>
          </cell>
          <cell r="AY1119">
            <v>0</v>
          </cell>
          <cell r="AZ1119">
            <v>0</v>
          </cell>
          <cell r="BA1119">
            <v>0</v>
          </cell>
          <cell r="BB1119">
            <v>0</v>
          </cell>
          <cell r="BC1119">
            <v>38828</v>
          </cell>
        </row>
        <row r="1120">
          <cell r="A1120">
            <v>2006</v>
          </cell>
          <cell r="B1120">
            <v>1</v>
          </cell>
          <cell r="C1120">
            <v>164</v>
          </cell>
          <cell r="D1120">
            <v>20</v>
          </cell>
          <cell r="E1120">
            <v>792020</v>
          </cell>
          <cell r="F1120">
            <v>0</v>
          </cell>
          <cell r="G1120" t="str">
            <v>Затраты по ШПЗ (основные)</v>
          </cell>
          <cell r="H1120">
            <v>2011</v>
          </cell>
          <cell r="I1120">
            <v>7920</v>
          </cell>
          <cell r="J1120">
            <v>2698.68</v>
          </cell>
          <cell r="K1120">
            <v>1</v>
          </cell>
          <cell r="L1120">
            <v>0</v>
          </cell>
          <cell r="M1120">
            <v>0</v>
          </cell>
          <cell r="N1120">
            <v>0</v>
          </cell>
          <cell r="R1120">
            <v>0</v>
          </cell>
          <cell r="S1120">
            <v>0</v>
          </cell>
          <cell r="T1120">
            <v>0</v>
          </cell>
          <cell r="U1120">
            <v>32</v>
          </cell>
          <cell r="V1120">
            <v>0</v>
          </cell>
          <cell r="W1120">
            <v>0</v>
          </cell>
          <cell r="AA1120">
            <v>0</v>
          </cell>
          <cell r="AB1120">
            <v>0</v>
          </cell>
          <cell r="AC1120">
            <v>0</v>
          </cell>
          <cell r="AD1120">
            <v>32</v>
          </cell>
          <cell r="AE1120">
            <v>510400</v>
          </cell>
          <cell r="AF1120">
            <v>0</v>
          </cell>
          <cell r="AI1120">
            <v>2223</v>
          </cell>
          <cell r="AK1120">
            <v>0</v>
          </cell>
          <cell r="AM1120">
            <v>291</v>
          </cell>
          <cell r="AN1120">
            <v>1</v>
          </cell>
          <cell r="AO1120">
            <v>393216</v>
          </cell>
          <cell r="AQ1120">
            <v>0</v>
          </cell>
          <cell r="AR1120">
            <v>0</v>
          </cell>
          <cell r="AS1120" t="str">
            <v>Ы</v>
          </cell>
          <cell r="AT1120" t="str">
            <v>Ы</v>
          </cell>
          <cell r="AU1120">
            <v>0</v>
          </cell>
          <cell r="AV1120">
            <v>0</v>
          </cell>
          <cell r="AW1120">
            <v>23</v>
          </cell>
          <cell r="AX1120">
            <v>1</v>
          </cell>
          <cell r="AY1120">
            <v>0</v>
          </cell>
          <cell r="AZ1120">
            <v>0</v>
          </cell>
          <cell r="BA1120">
            <v>0</v>
          </cell>
          <cell r="BB1120">
            <v>0</v>
          </cell>
          <cell r="BC1120">
            <v>38828</v>
          </cell>
        </row>
        <row r="1121">
          <cell r="A1121">
            <v>2006</v>
          </cell>
          <cell r="B1121">
            <v>1</v>
          </cell>
          <cell r="C1121">
            <v>165</v>
          </cell>
          <cell r="D1121">
            <v>20</v>
          </cell>
          <cell r="E1121">
            <v>792020</v>
          </cell>
          <cell r="F1121">
            <v>0</v>
          </cell>
          <cell r="G1121" t="str">
            <v>Затраты по ШПЗ (основные)</v>
          </cell>
          <cell r="H1121">
            <v>2011</v>
          </cell>
          <cell r="I1121">
            <v>7920</v>
          </cell>
          <cell r="J1121">
            <v>983.53</v>
          </cell>
          <cell r="K1121">
            <v>1</v>
          </cell>
          <cell r="L1121">
            <v>0</v>
          </cell>
          <cell r="M1121">
            <v>0</v>
          </cell>
          <cell r="N1121">
            <v>0</v>
          </cell>
          <cell r="R1121">
            <v>0</v>
          </cell>
          <cell r="S1121">
            <v>0</v>
          </cell>
          <cell r="T1121">
            <v>0</v>
          </cell>
          <cell r="U1121">
            <v>32</v>
          </cell>
          <cell r="V1121">
            <v>0</v>
          </cell>
          <cell r="W1121">
            <v>0</v>
          </cell>
          <cell r="AA1121">
            <v>0</v>
          </cell>
          <cell r="AB1121">
            <v>0</v>
          </cell>
          <cell r="AC1121">
            <v>0</v>
          </cell>
          <cell r="AD1121">
            <v>32</v>
          </cell>
          <cell r="AE1121">
            <v>510500</v>
          </cell>
          <cell r="AF1121">
            <v>0</v>
          </cell>
          <cell r="AI1121">
            <v>2223</v>
          </cell>
          <cell r="AK1121">
            <v>0</v>
          </cell>
          <cell r="AM1121">
            <v>292</v>
          </cell>
          <cell r="AN1121">
            <v>1</v>
          </cell>
          <cell r="AO1121">
            <v>393216</v>
          </cell>
          <cell r="AQ1121">
            <v>0</v>
          </cell>
          <cell r="AR1121">
            <v>0</v>
          </cell>
          <cell r="AS1121" t="str">
            <v>Ы</v>
          </cell>
          <cell r="AT1121" t="str">
            <v>Ы</v>
          </cell>
          <cell r="AU1121">
            <v>0</v>
          </cell>
          <cell r="AV1121">
            <v>0</v>
          </cell>
          <cell r="AW1121">
            <v>23</v>
          </cell>
          <cell r="AX1121">
            <v>1</v>
          </cell>
          <cell r="AY1121">
            <v>0</v>
          </cell>
          <cell r="AZ1121">
            <v>0</v>
          </cell>
          <cell r="BA1121">
            <v>0</v>
          </cell>
          <cell r="BB1121">
            <v>0</v>
          </cell>
          <cell r="BC1121">
            <v>38828</v>
          </cell>
        </row>
        <row r="1122">
          <cell r="A1122">
            <v>2006</v>
          </cell>
          <cell r="B1122">
            <v>1</v>
          </cell>
          <cell r="C1122">
            <v>166</v>
          </cell>
          <cell r="D1122">
            <v>20</v>
          </cell>
          <cell r="E1122">
            <v>792020</v>
          </cell>
          <cell r="F1122">
            <v>0</v>
          </cell>
          <cell r="G1122" t="str">
            <v>Затраты по ШПЗ (основные)</v>
          </cell>
          <cell r="H1122">
            <v>2011</v>
          </cell>
          <cell r="I1122">
            <v>7920</v>
          </cell>
          <cell r="J1122">
            <v>656631.61</v>
          </cell>
          <cell r="K1122">
            <v>1</v>
          </cell>
          <cell r="L1122">
            <v>0</v>
          </cell>
          <cell r="M1122">
            <v>0</v>
          </cell>
          <cell r="N1122">
            <v>0</v>
          </cell>
          <cell r="R1122">
            <v>0</v>
          </cell>
          <cell r="S1122">
            <v>0</v>
          </cell>
          <cell r="T1122">
            <v>0</v>
          </cell>
          <cell r="U1122">
            <v>32</v>
          </cell>
          <cell r="V1122">
            <v>0</v>
          </cell>
          <cell r="W1122">
            <v>0</v>
          </cell>
          <cell r="AA1122">
            <v>0</v>
          </cell>
          <cell r="AB1122">
            <v>0</v>
          </cell>
          <cell r="AC1122">
            <v>0</v>
          </cell>
          <cell r="AD1122">
            <v>32</v>
          </cell>
          <cell r="AE1122">
            <v>510600</v>
          </cell>
          <cell r="AF1122">
            <v>0</v>
          </cell>
          <cell r="AI1122">
            <v>2223</v>
          </cell>
          <cell r="AK1122">
            <v>0</v>
          </cell>
          <cell r="AM1122">
            <v>293</v>
          </cell>
          <cell r="AN1122">
            <v>1</v>
          </cell>
          <cell r="AO1122">
            <v>393216</v>
          </cell>
          <cell r="AQ1122">
            <v>0</v>
          </cell>
          <cell r="AR1122">
            <v>0</v>
          </cell>
          <cell r="AS1122" t="str">
            <v>Ы</v>
          </cell>
          <cell r="AT1122" t="str">
            <v>Ы</v>
          </cell>
          <cell r="AU1122">
            <v>0</v>
          </cell>
          <cell r="AV1122">
            <v>0</v>
          </cell>
          <cell r="AW1122">
            <v>23</v>
          </cell>
          <cell r="AX1122">
            <v>1</v>
          </cell>
          <cell r="AY1122">
            <v>0</v>
          </cell>
          <cell r="AZ1122">
            <v>0</v>
          </cell>
          <cell r="BA1122">
            <v>0</v>
          </cell>
          <cell r="BB1122">
            <v>0</v>
          </cell>
          <cell r="BC1122">
            <v>38828</v>
          </cell>
        </row>
        <row r="1123">
          <cell r="A1123">
            <v>2006</v>
          </cell>
          <cell r="B1123">
            <v>1</v>
          </cell>
          <cell r="C1123">
            <v>167</v>
          </cell>
          <cell r="D1123">
            <v>20</v>
          </cell>
          <cell r="E1123">
            <v>792020</v>
          </cell>
          <cell r="F1123">
            <v>0</v>
          </cell>
          <cell r="G1123" t="str">
            <v>Затраты по ШПЗ (основные)</v>
          </cell>
          <cell r="H1123">
            <v>2011</v>
          </cell>
          <cell r="I1123">
            <v>7920</v>
          </cell>
          <cell r="J1123">
            <v>1200</v>
          </cell>
          <cell r="K1123">
            <v>1</v>
          </cell>
          <cell r="L1123">
            <v>0</v>
          </cell>
          <cell r="M1123">
            <v>0</v>
          </cell>
          <cell r="N1123">
            <v>0</v>
          </cell>
          <cell r="R1123">
            <v>0</v>
          </cell>
          <cell r="S1123">
            <v>0</v>
          </cell>
          <cell r="T1123">
            <v>0</v>
          </cell>
          <cell r="U1123">
            <v>32</v>
          </cell>
          <cell r="V1123">
            <v>0</v>
          </cell>
          <cell r="W1123">
            <v>0</v>
          </cell>
          <cell r="AA1123">
            <v>0</v>
          </cell>
          <cell r="AB1123">
            <v>0</v>
          </cell>
          <cell r="AC1123">
            <v>0</v>
          </cell>
          <cell r="AD1123">
            <v>32</v>
          </cell>
          <cell r="AE1123">
            <v>522100</v>
          </cell>
          <cell r="AF1123">
            <v>0</v>
          </cell>
          <cell r="AI1123">
            <v>2223</v>
          </cell>
          <cell r="AK1123">
            <v>0</v>
          </cell>
          <cell r="AM1123">
            <v>294</v>
          </cell>
          <cell r="AN1123">
            <v>1</v>
          </cell>
          <cell r="AO1123">
            <v>393216</v>
          </cell>
          <cell r="AQ1123">
            <v>0</v>
          </cell>
          <cell r="AR1123">
            <v>0</v>
          </cell>
          <cell r="AS1123" t="str">
            <v>Ы</v>
          </cell>
          <cell r="AT1123" t="str">
            <v>Ы</v>
          </cell>
          <cell r="AU1123">
            <v>0</v>
          </cell>
          <cell r="AV1123">
            <v>0</v>
          </cell>
          <cell r="AW1123">
            <v>23</v>
          </cell>
          <cell r="AX1123">
            <v>1</v>
          </cell>
          <cell r="AY1123">
            <v>0</v>
          </cell>
          <cell r="AZ1123">
            <v>0</v>
          </cell>
          <cell r="BA1123">
            <v>0</v>
          </cell>
          <cell r="BB1123">
            <v>0</v>
          </cell>
          <cell r="BC1123">
            <v>38828</v>
          </cell>
        </row>
        <row r="1124">
          <cell r="A1124">
            <v>2006</v>
          </cell>
          <cell r="B1124">
            <v>1</v>
          </cell>
          <cell r="C1124">
            <v>179</v>
          </cell>
          <cell r="D1124">
            <v>20</v>
          </cell>
          <cell r="E1124">
            <v>792020</v>
          </cell>
          <cell r="F1124">
            <v>0</v>
          </cell>
          <cell r="G1124" t="str">
            <v>Затраты по ШПЗ (основные)</v>
          </cell>
          <cell r="H1124">
            <v>2011</v>
          </cell>
          <cell r="I1124">
            <v>7920</v>
          </cell>
          <cell r="J1124">
            <v>411142.2</v>
          </cell>
          <cell r="K1124">
            <v>1</v>
          </cell>
          <cell r="L1124">
            <v>0</v>
          </cell>
          <cell r="M1124">
            <v>0</v>
          </cell>
          <cell r="N1124">
            <v>0</v>
          </cell>
          <cell r="R1124">
            <v>0</v>
          </cell>
          <cell r="S1124">
            <v>0</v>
          </cell>
          <cell r="T1124">
            <v>0</v>
          </cell>
          <cell r="U1124">
            <v>31</v>
          </cell>
          <cell r="V1124">
            <v>0</v>
          </cell>
          <cell r="W1124">
            <v>0</v>
          </cell>
          <cell r="AA1124">
            <v>0</v>
          </cell>
          <cell r="AB1124">
            <v>0</v>
          </cell>
          <cell r="AC1124">
            <v>0</v>
          </cell>
          <cell r="AD1124">
            <v>31</v>
          </cell>
          <cell r="AE1124">
            <v>110000</v>
          </cell>
          <cell r="AF1124">
            <v>0</v>
          </cell>
          <cell r="AI1124">
            <v>2223</v>
          </cell>
          <cell r="AK1124">
            <v>0</v>
          </cell>
          <cell r="AM1124">
            <v>306</v>
          </cell>
          <cell r="AN1124">
            <v>1</v>
          </cell>
          <cell r="AO1124">
            <v>393216</v>
          </cell>
          <cell r="AQ1124">
            <v>0</v>
          </cell>
          <cell r="AR1124">
            <v>0</v>
          </cell>
          <cell r="AS1124" t="str">
            <v>Ы</v>
          </cell>
          <cell r="AT1124" t="str">
            <v>Ы</v>
          </cell>
          <cell r="AU1124">
            <v>0</v>
          </cell>
          <cell r="AV1124">
            <v>0</v>
          </cell>
          <cell r="AW1124">
            <v>23</v>
          </cell>
          <cell r="AX1124">
            <v>1</v>
          </cell>
          <cell r="AY1124">
            <v>0</v>
          </cell>
          <cell r="AZ1124">
            <v>0</v>
          </cell>
          <cell r="BA1124">
            <v>0</v>
          </cell>
          <cell r="BB1124">
            <v>0</v>
          </cell>
          <cell r="BC1124">
            <v>38828</v>
          </cell>
        </row>
        <row r="1125">
          <cell r="A1125">
            <v>2006</v>
          </cell>
          <cell r="B1125">
            <v>1</v>
          </cell>
          <cell r="C1125">
            <v>180</v>
          </cell>
          <cell r="D1125">
            <v>20</v>
          </cell>
          <cell r="E1125">
            <v>792020</v>
          </cell>
          <cell r="F1125">
            <v>0</v>
          </cell>
          <cell r="G1125" t="str">
            <v>Затраты по ШПЗ (основные)</v>
          </cell>
          <cell r="H1125">
            <v>2011</v>
          </cell>
          <cell r="I1125">
            <v>7920</v>
          </cell>
          <cell r="J1125">
            <v>294.12</v>
          </cell>
          <cell r="K1125">
            <v>1</v>
          </cell>
          <cell r="L1125">
            <v>0</v>
          </cell>
          <cell r="M1125">
            <v>0</v>
          </cell>
          <cell r="N1125">
            <v>0</v>
          </cell>
          <cell r="R1125">
            <v>0</v>
          </cell>
          <cell r="S1125">
            <v>0</v>
          </cell>
          <cell r="T1125">
            <v>0</v>
          </cell>
          <cell r="U1125">
            <v>31</v>
          </cell>
          <cell r="V1125">
            <v>0</v>
          </cell>
          <cell r="W1125">
            <v>0</v>
          </cell>
          <cell r="AA1125">
            <v>0</v>
          </cell>
          <cell r="AB1125">
            <v>0</v>
          </cell>
          <cell r="AC1125">
            <v>0</v>
          </cell>
          <cell r="AD1125">
            <v>31</v>
          </cell>
          <cell r="AE1125">
            <v>114020</v>
          </cell>
          <cell r="AF1125">
            <v>0</v>
          </cell>
          <cell r="AI1125">
            <v>2223</v>
          </cell>
          <cell r="AK1125">
            <v>0</v>
          </cell>
          <cell r="AM1125">
            <v>307</v>
          </cell>
          <cell r="AN1125">
            <v>1</v>
          </cell>
          <cell r="AO1125">
            <v>393216</v>
          </cell>
          <cell r="AQ1125">
            <v>0</v>
          </cell>
          <cell r="AR1125">
            <v>0</v>
          </cell>
          <cell r="AS1125" t="str">
            <v>Ы</v>
          </cell>
          <cell r="AT1125" t="str">
            <v>Ы</v>
          </cell>
          <cell r="AU1125">
            <v>0</v>
          </cell>
          <cell r="AV1125">
            <v>0</v>
          </cell>
          <cell r="AW1125">
            <v>23</v>
          </cell>
          <cell r="AX1125">
            <v>1</v>
          </cell>
          <cell r="AY1125">
            <v>0</v>
          </cell>
          <cell r="AZ1125">
            <v>0</v>
          </cell>
          <cell r="BA1125">
            <v>0</v>
          </cell>
          <cell r="BB1125">
            <v>0</v>
          </cell>
          <cell r="BC1125">
            <v>38828</v>
          </cell>
        </row>
        <row r="1126">
          <cell r="A1126">
            <v>2006</v>
          </cell>
          <cell r="B1126">
            <v>1</v>
          </cell>
          <cell r="C1126">
            <v>181</v>
          </cell>
          <cell r="D1126">
            <v>20</v>
          </cell>
          <cell r="E1126">
            <v>792020</v>
          </cell>
          <cell r="F1126">
            <v>0</v>
          </cell>
          <cell r="G1126" t="str">
            <v>Затраты по ШПЗ (основные)</v>
          </cell>
          <cell r="H1126">
            <v>2011</v>
          </cell>
          <cell r="I1126">
            <v>7920</v>
          </cell>
          <cell r="J1126">
            <v>12249.25</v>
          </cell>
          <cell r="K1126">
            <v>1</v>
          </cell>
          <cell r="L1126">
            <v>0</v>
          </cell>
          <cell r="M1126">
            <v>0</v>
          </cell>
          <cell r="N1126">
            <v>0</v>
          </cell>
          <cell r="R1126">
            <v>0</v>
          </cell>
          <cell r="S1126">
            <v>0</v>
          </cell>
          <cell r="T1126">
            <v>0</v>
          </cell>
          <cell r="U1126">
            <v>31</v>
          </cell>
          <cell r="V1126">
            <v>0</v>
          </cell>
          <cell r="W1126">
            <v>0</v>
          </cell>
          <cell r="AA1126">
            <v>0</v>
          </cell>
          <cell r="AB1126">
            <v>0</v>
          </cell>
          <cell r="AC1126">
            <v>0</v>
          </cell>
          <cell r="AD1126">
            <v>31</v>
          </cell>
          <cell r="AE1126">
            <v>117000</v>
          </cell>
          <cell r="AF1126">
            <v>0</v>
          </cell>
          <cell r="AI1126">
            <v>2223</v>
          </cell>
          <cell r="AK1126">
            <v>0</v>
          </cell>
          <cell r="AM1126">
            <v>308</v>
          </cell>
          <cell r="AN1126">
            <v>1</v>
          </cell>
          <cell r="AO1126">
            <v>393216</v>
          </cell>
          <cell r="AQ1126">
            <v>0</v>
          </cell>
          <cell r="AR1126">
            <v>0</v>
          </cell>
          <cell r="AS1126" t="str">
            <v>Ы</v>
          </cell>
          <cell r="AT1126" t="str">
            <v>Ы</v>
          </cell>
          <cell r="AU1126">
            <v>0</v>
          </cell>
          <cell r="AV1126">
            <v>0</v>
          </cell>
          <cell r="AW1126">
            <v>23</v>
          </cell>
          <cell r="AX1126">
            <v>1</v>
          </cell>
          <cell r="AY1126">
            <v>0</v>
          </cell>
          <cell r="AZ1126">
            <v>0</v>
          </cell>
          <cell r="BA1126">
            <v>0</v>
          </cell>
          <cell r="BB1126">
            <v>0</v>
          </cell>
          <cell r="BC1126">
            <v>38828</v>
          </cell>
        </row>
        <row r="1127">
          <cell r="A1127">
            <v>2006</v>
          </cell>
          <cell r="B1127">
            <v>1</v>
          </cell>
          <cell r="C1127">
            <v>182</v>
          </cell>
          <cell r="D1127">
            <v>20</v>
          </cell>
          <cell r="E1127">
            <v>792020</v>
          </cell>
          <cell r="F1127">
            <v>0</v>
          </cell>
          <cell r="G1127" t="str">
            <v>Затраты по ШПЗ (основные)</v>
          </cell>
          <cell r="H1127">
            <v>2011</v>
          </cell>
          <cell r="I1127">
            <v>7920</v>
          </cell>
          <cell r="J1127">
            <v>466</v>
          </cell>
          <cell r="K1127">
            <v>1</v>
          </cell>
          <cell r="L1127">
            <v>0</v>
          </cell>
          <cell r="M1127">
            <v>0</v>
          </cell>
          <cell r="N1127">
            <v>0</v>
          </cell>
          <cell r="R1127">
            <v>0</v>
          </cell>
          <cell r="S1127">
            <v>0</v>
          </cell>
          <cell r="T1127">
            <v>0</v>
          </cell>
          <cell r="U1127">
            <v>31</v>
          </cell>
          <cell r="V1127">
            <v>0</v>
          </cell>
          <cell r="W1127">
            <v>0</v>
          </cell>
          <cell r="AA1127">
            <v>0</v>
          </cell>
          <cell r="AB1127">
            <v>0</v>
          </cell>
          <cell r="AC1127">
            <v>0</v>
          </cell>
          <cell r="AD1127">
            <v>31</v>
          </cell>
          <cell r="AE1127">
            <v>118000</v>
          </cell>
          <cell r="AF1127">
            <v>0</v>
          </cell>
          <cell r="AI1127">
            <v>2223</v>
          </cell>
          <cell r="AK1127">
            <v>0</v>
          </cell>
          <cell r="AM1127">
            <v>309</v>
          </cell>
          <cell r="AN1127">
            <v>1</v>
          </cell>
          <cell r="AO1127">
            <v>393216</v>
          </cell>
          <cell r="AQ1127">
            <v>0</v>
          </cell>
          <cell r="AR1127">
            <v>0</v>
          </cell>
          <cell r="AS1127" t="str">
            <v>Ы</v>
          </cell>
          <cell r="AT1127" t="str">
            <v>Ы</v>
          </cell>
          <cell r="AU1127">
            <v>0</v>
          </cell>
          <cell r="AV1127">
            <v>0</v>
          </cell>
          <cell r="AW1127">
            <v>23</v>
          </cell>
          <cell r="AX1127">
            <v>1</v>
          </cell>
          <cell r="AY1127">
            <v>0</v>
          </cell>
          <cell r="AZ1127">
            <v>0</v>
          </cell>
          <cell r="BA1127">
            <v>0</v>
          </cell>
          <cell r="BB1127">
            <v>0</v>
          </cell>
          <cell r="BC1127">
            <v>38828</v>
          </cell>
        </row>
        <row r="1128">
          <cell r="A1128">
            <v>2006</v>
          </cell>
          <cell r="B1128">
            <v>1</v>
          </cell>
          <cell r="C1128">
            <v>183</v>
          </cell>
          <cell r="D1128">
            <v>20</v>
          </cell>
          <cell r="E1128">
            <v>792020</v>
          </cell>
          <cell r="F1128">
            <v>0</v>
          </cell>
          <cell r="G1128" t="str">
            <v>Затраты по ШПЗ (основные)</v>
          </cell>
          <cell r="H1128">
            <v>2011</v>
          </cell>
          <cell r="I1128">
            <v>7920</v>
          </cell>
          <cell r="J1128">
            <v>534</v>
          </cell>
          <cell r="K1128">
            <v>1</v>
          </cell>
          <cell r="L1128">
            <v>0</v>
          </cell>
          <cell r="M1128">
            <v>0</v>
          </cell>
          <cell r="N1128">
            <v>0</v>
          </cell>
          <cell r="R1128">
            <v>0</v>
          </cell>
          <cell r="S1128">
            <v>0</v>
          </cell>
          <cell r="T1128">
            <v>0</v>
          </cell>
          <cell r="U1128">
            <v>31</v>
          </cell>
          <cell r="V1128">
            <v>0</v>
          </cell>
          <cell r="W1128">
            <v>0</v>
          </cell>
          <cell r="AA1128">
            <v>0</v>
          </cell>
          <cell r="AB1128">
            <v>0</v>
          </cell>
          <cell r="AC1128">
            <v>0</v>
          </cell>
          <cell r="AD1128">
            <v>31</v>
          </cell>
          <cell r="AE1128">
            <v>130100</v>
          </cell>
          <cell r="AF1128">
            <v>0</v>
          </cell>
          <cell r="AI1128">
            <v>2223</v>
          </cell>
          <cell r="AK1128">
            <v>0</v>
          </cell>
          <cell r="AM1128">
            <v>310</v>
          </cell>
          <cell r="AN1128">
            <v>1</v>
          </cell>
          <cell r="AO1128">
            <v>393216</v>
          </cell>
          <cell r="AQ1128">
            <v>0</v>
          </cell>
          <cell r="AR1128">
            <v>0</v>
          </cell>
          <cell r="AS1128" t="str">
            <v>Ы</v>
          </cell>
          <cell r="AT1128" t="str">
            <v>Ы</v>
          </cell>
          <cell r="AU1128">
            <v>0</v>
          </cell>
          <cell r="AV1128">
            <v>0</v>
          </cell>
          <cell r="AW1128">
            <v>23</v>
          </cell>
          <cell r="AX1128">
            <v>1</v>
          </cell>
          <cell r="AY1128">
            <v>0</v>
          </cell>
          <cell r="AZ1128">
            <v>0</v>
          </cell>
          <cell r="BA1128">
            <v>0</v>
          </cell>
          <cell r="BB1128">
            <v>0</v>
          </cell>
          <cell r="BC1128">
            <v>38828</v>
          </cell>
        </row>
        <row r="1129">
          <cell r="A1129">
            <v>2006</v>
          </cell>
          <cell r="B1129">
            <v>1</v>
          </cell>
          <cell r="C1129">
            <v>184</v>
          </cell>
          <cell r="D1129">
            <v>20</v>
          </cell>
          <cell r="E1129">
            <v>792020</v>
          </cell>
          <cell r="F1129">
            <v>0</v>
          </cell>
          <cell r="G1129" t="str">
            <v>Затраты по ШПЗ (основные)</v>
          </cell>
          <cell r="H1129">
            <v>2011</v>
          </cell>
          <cell r="I1129">
            <v>7920</v>
          </cell>
          <cell r="J1129">
            <v>10018.39</v>
          </cell>
          <cell r="K1129">
            <v>1</v>
          </cell>
          <cell r="L1129">
            <v>0</v>
          </cell>
          <cell r="M1129">
            <v>0</v>
          </cell>
          <cell r="N1129">
            <v>0</v>
          </cell>
          <cell r="R1129">
            <v>0</v>
          </cell>
          <cell r="S1129">
            <v>0</v>
          </cell>
          <cell r="T1129">
            <v>0</v>
          </cell>
          <cell r="U1129">
            <v>31</v>
          </cell>
          <cell r="V1129">
            <v>0</v>
          </cell>
          <cell r="W1129">
            <v>0</v>
          </cell>
          <cell r="AA1129">
            <v>0</v>
          </cell>
          <cell r="AB1129">
            <v>0</v>
          </cell>
          <cell r="AC1129">
            <v>0</v>
          </cell>
          <cell r="AD1129">
            <v>31</v>
          </cell>
          <cell r="AE1129">
            <v>132000</v>
          </cell>
          <cell r="AF1129">
            <v>0</v>
          </cell>
          <cell r="AI1129">
            <v>2223</v>
          </cell>
          <cell r="AK1129">
            <v>0</v>
          </cell>
          <cell r="AM1129">
            <v>311</v>
          </cell>
          <cell r="AN1129">
            <v>1</v>
          </cell>
          <cell r="AO1129">
            <v>393216</v>
          </cell>
          <cell r="AQ1129">
            <v>0</v>
          </cell>
          <cell r="AR1129">
            <v>0</v>
          </cell>
          <cell r="AS1129" t="str">
            <v>Ы</v>
          </cell>
          <cell r="AT1129" t="str">
            <v>Ы</v>
          </cell>
          <cell r="AU1129">
            <v>0</v>
          </cell>
          <cell r="AV1129">
            <v>0</v>
          </cell>
          <cell r="AW1129">
            <v>23</v>
          </cell>
          <cell r="AX1129">
            <v>1</v>
          </cell>
          <cell r="AY1129">
            <v>0</v>
          </cell>
          <cell r="AZ1129">
            <v>0</v>
          </cell>
          <cell r="BA1129">
            <v>0</v>
          </cell>
          <cell r="BB1129">
            <v>0</v>
          </cell>
          <cell r="BC1129">
            <v>38828</v>
          </cell>
        </row>
        <row r="1130">
          <cell r="A1130">
            <v>2006</v>
          </cell>
          <cell r="B1130">
            <v>1</v>
          </cell>
          <cell r="C1130">
            <v>185</v>
          </cell>
          <cell r="D1130">
            <v>20</v>
          </cell>
          <cell r="E1130">
            <v>792020</v>
          </cell>
          <cell r="F1130">
            <v>0</v>
          </cell>
          <cell r="G1130" t="str">
            <v>Затраты по ШПЗ (основные)</v>
          </cell>
          <cell r="H1130">
            <v>2011</v>
          </cell>
          <cell r="I1130">
            <v>7920</v>
          </cell>
          <cell r="J1130">
            <v>312.83999999999997</v>
          </cell>
          <cell r="K1130">
            <v>1</v>
          </cell>
          <cell r="L1130">
            <v>0</v>
          </cell>
          <cell r="M1130">
            <v>0</v>
          </cell>
          <cell r="N1130">
            <v>0</v>
          </cell>
          <cell r="R1130">
            <v>0</v>
          </cell>
          <cell r="S1130">
            <v>0</v>
          </cell>
          <cell r="T1130">
            <v>0</v>
          </cell>
          <cell r="U1130">
            <v>31</v>
          </cell>
          <cell r="V1130">
            <v>0</v>
          </cell>
          <cell r="W1130">
            <v>0</v>
          </cell>
          <cell r="AA1130">
            <v>0</v>
          </cell>
          <cell r="AB1130">
            <v>0</v>
          </cell>
          <cell r="AC1130">
            <v>0</v>
          </cell>
          <cell r="AD1130">
            <v>31</v>
          </cell>
          <cell r="AE1130">
            <v>135000</v>
          </cell>
          <cell r="AF1130">
            <v>0</v>
          </cell>
          <cell r="AI1130">
            <v>2223</v>
          </cell>
          <cell r="AK1130">
            <v>0</v>
          </cell>
          <cell r="AM1130">
            <v>312</v>
          </cell>
          <cell r="AN1130">
            <v>1</v>
          </cell>
          <cell r="AO1130">
            <v>393216</v>
          </cell>
          <cell r="AQ1130">
            <v>0</v>
          </cell>
          <cell r="AR1130">
            <v>0</v>
          </cell>
          <cell r="AS1130" t="str">
            <v>Ы</v>
          </cell>
          <cell r="AT1130" t="str">
            <v>Ы</v>
          </cell>
          <cell r="AU1130">
            <v>0</v>
          </cell>
          <cell r="AV1130">
            <v>0</v>
          </cell>
          <cell r="AW1130">
            <v>23</v>
          </cell>
          <cell r="AX1130">
            <v>1</v>
          </cell>
          <cell r="AY1130">
            <v>0</v>
          </cell>
          <cell r="AZ1130">
            <v>0</v>
          </cell>
          <cell r="BA1130">
            <v>0</v>
          </cell>
          <cell r="BB1130">
            <v>0</v>
          </cell>
          <cell r="BC1130">
            <v>38828</v>
          </cell>
        </row>
        <row r="1131">
          <cell r="A1131">
            <v>2006</v>
          </cell>
          <cell r="B1131">
            <v>1</v>
          </cell>
          <cell r="C1131">
            <v>186</v>
          </cell>
          <cell r="D1131">
            <v>20</v>
          </cell>
          <cell r="E1131">
            <v>792020</v>
          </cell>
          <cell r="F1131">
            <v>0</v>
          </cell>
          <cell r="G1131" t="str">
            <v>Затраты по ШПЗ (основные)</v>
          </cell>
          <cell r="H1131">
            <v>2011</v>
          </cell>
          <cell r="I1131">
            <v>7920</v>
          </cell>
          <cell r="J1131">
            <v>268472.95</v>
          </cell>
          <cell r="K1131">
            <v>1</v>
          </cell>
          <cell r="L1131">
            <v>0</v>
          </cell>
          <cell r="M1131">
            <v>0</v>
          </cell>
          <cell r="N1131">
            <v>0</v>
          </cell>
          <cell r="R1131">
            <v>0</v>
          </cell>
          <cell r="S1131">
            <v>0</v>
          </cell>
          <cell r="T1131">
            <v>0</v>
          </cell>
          <cell r="U1131">
            <v>31</v>
          </cell>
          <cell r="V1131">
            <v>0</v>
          </cell>
          <cell r="W1131">
            <v>0</v>
          </cell>
          <cell r="AA1131">
            <v>0</v>
          </cell>
          <cell r="AB1131">
            <v>0</v>
          </cell>
          <cell r="AC1131">
            <v>0</v>
          </cell>
          <cell r="AD1131">
            <v>31</v>
          </cell>
          <cell r="AE1131">
            <v>143000</v>
          </cell>
          <cell r="AF1131">
            <v>0</v>
          </cell>
          <cell r="AI1131">
            <v>2223</v>
          </cell>
          <cell r="AK1131">
            <v>0</v>
          </cell>
          <cell r="AM1131">
            <v>313</v>
          </cell>
          <cell r="AN1131">
            <v>1</v>
          </cell>
          <cell r="AO1131">
            <v>393216</v>
          </cell>
          <cell r="AQ1131">
            <v>0</v>
          </cell>
          <cell r="AR1131">
            <v>0</v>
          </cell>
          <cell r="AS1131" t="str">
            <v>Ы</v>
          </cell>
          <cell r="AT1131" t="str">
            <v>Ы</v>
          </cell>
          <cell r="AU1131">
            <v>0</v>
          </cell>
          <cell r="AV1131">
            <v>0</v>
          </cell>
          <cell r="AW1131">
            <v>23</v>
          </cell>
          <cell r="AX1131">
            <v>1</v>
          </cell>
          <cell r="AY1131">
            <v>0</v>
          </cell>
          <cell r="AZ1131">
            <v>0</v>
          </cell>
          <cell r="BA1131">
            <v>0</v>
          </cell>
          <cell r="BB1131">
            <v>0</v>
          </cell>
          <cell r="BC1131">
            <v>38828</v>
          </cell>
        </row>
        <row r="1132">
          <cell r="A1132">
            <v>2006</v>
          </cell>
          <cell r="B1132">
            <v>1</v>
          </cell>
          <cell r="C1132">
            <v>187</v>
          </cell>
          <cell r="D1132">
            <v>20</v>
          </cell>
          <cell r="E1132">
            <v>792020</v>
          </cell>
          <cell r="F1132">
            <v>0</v>
          </cell>
          <cell r="G1132" t="str">
            <v>Затраты по ШПЗ (основные)</v>
          </cell>
          <cell r="H1132">
            <v>2011</v>
          </cell>
          <cell r="I1132">
            <v>7920</v>
          </cell>
          <cell r="J1132">
            <v>3411307.29</v>
          </cell>
          <cell r="K1132">
            <v>1</v>
          </cell>
          <cell r="L1132">
            <v>0</v>
          </cell>
          <cell r="M1132">
            <v>0</v>
          </cell>
          <cell r="N1132">
            <v>0</v>
          </cell>
          <cell r="R1132">
            <v>0</v>
          </cell>
          <cell r="S1132">
            <v>0</v>
          </cell>
          <cell r="T1132">
            <v>0</v>
          </cell>
          <cell r="U1132">
            <v>31</v>
          </cell>
          <cell r="V1132">
            <v>0</v>
          </cell>
          <cell r="W1132">
            <v>0</v>
          </cell>
          <cell r="AA1132">
            <v>0</v>
          </cell>
          <cell r="AB1132">
            <v>0</v>
          </cell>
          <cell r="AC1132">
            <v>0</v>
          </cell>
          <cell r="AD1132">
            <v>31</v>
          </cell>
          <cell r="AE1132">
            <v>220000</v>
          </cell>
          <cell r="AF1132">
            <v>0</v>
          </cell>
          <cell r="AI1132">
            <v>2223</v>
          </cell>
          <cell r="AK1132">
            <v>0</v>
          </cell>
          <cell r="AM1132">
            <v>314</v>
          </cell>
          <cell r="AN1132">
            <v>1</v>
          </cell>
          <cell r="AO1132">
            <v>393216</v>
          </cell>
          <cell r="AQ1132">
            <v>0</v>
          </cell>
          <cell r="AR1132">
            <v>0</v>
          </cell>
          <cell r="AS1132" t="str">
            <v>Ы</v>
          </cell>
          <cell r="AT1132" t="str">
            <v>Ы</v>
          </cell>
          <cell r="AU1132">
            <v>0</v>
          </cell>
          <cell r="AV1132">
            <v>0</v>
          </cell>
          <cell r="AW1132">
            <v>23</v>
          </cell>
          <cell r="AX1132">
            <v>1</v>
          </cell>
          <cell r="AY1132">
            <v>0</v>
          </cell>
          <cell r="AZ1132">
            <v>0</v>
          </cell>
          <cell r="BA1132">
            <v>0</v>
          </cell>
          <cell r="BB1132">
            <v>0</v>
          </cell>
          <cell r="BC1132">
            <v>38828</v>
          </cell>
        </row>
        <row r="1133">
          <cell r="A1133">
            <v>2006</v>
          </cell>
          <cell r="B1133">
            <v>1</v>
          </cell>
          <cell r="C1133">
            <v>188</v>
          </cell>
          <cell r="D1133">
            <v>20</v>
          </cell>
          <cell r="E1133">
            <v>792020</v>
          </cell>
          <cell r="F1133">
            <v>0</v>
          </cell>
          <cell r="G1133" t="str">
            <v>Затраты по ШПЗ (основные)</v>
          </cell>
          <cell r="H1133">
            <v>2011</v>
          </cell>
          <cell r="I1133">
            <v>7920</v>
          </cell>
          <cell r="J1133">
            <v>1640344.71</v>
          </cell>
          <cell r="K1133">
            <v>1</v>
          </cell>
          <cell r="L1133">
            <v>0</v>
          </cell>
          <cell r="M1133">
            <v>0</v>
          </cell>
          <cell r="N1133">
            <v>0</v>
          </cell>
          <cell r="R1133">
            <v>0</v>
          </cell>
          <cell r="S1133">
            <v>0</v>
          </cell>
          <cell r="T1133">
            <v>0</v>
          </cell>
          <cell r="U1133">
            <v>31</v>
          </cell>
          <cell r="V1133">
            <v>0</v>
          </cell>
          <cell r="W1133">
            <v>0</v>
          </cell>
          <cell r="AA1133">
            <v>0</v>
          </cell>
          <cell r="AB1133">
            <v>0</v>
          </cell>
          <cell r="AC1133">
            <v>0</v>
          </cell>
          <cell r="AD1133">
            <v>31</v>
          </cell>
          <cell r="AE1133">
            <v>230000</v>
          </cell>
          <cell r="AF1133">
            <v>0</v>
          </cell>
          <cell r="AI1133">
            <v>2223</v>
          </cell>
          <cell r="AK1133">
            <v>0</v>
          </cell>
          <cell r="AM1133">
            <v>315</v>
          </cell>
          <cell r="AN1133">
            <v>1</v>
          </cell>
          <cell r="AO1133">
            <v>393216</v>
          </cell>
          <cell r="AQ1133">
            <v>0</v>
          </cell>
          <cell r="AR1133">
            <v>0</v>
          </cell>
          <cell r="AS1133" t="str">
            <v>Ы</v>
          </cell>
          <cell r="AT1133" t="str">
            <v>Ы</v>
          </cell>
          <cell r="AU1133">
            <v>0</v>
          </cell>
          <cell r="AV1133">
            <v>0</v>
          </cell>
          <cell r="AW1133">
            <v>23</v>
          </cell>
          <cell r="AX1133">
            <v>1</v>
          </cell>
          <cell r="AY1133">
            <v>0</v>
          </cell>
          <cell r="AZ1133">
            <v>0</v>
          </cell>
          <cell r="BA1133">
            <v>0</v>
          </cell>
          <cell r="BB1133">
            <v>0</v>
          </cell>
          <cell r="BC1133">
            <v>38828</v>
          </cell>
        </row>
        <row r="1134">
          <cell r="A1134">
            <v>2006</v>
          </cell>
          <cell r="B1134">
            <v>1</v>
          </cell>
          <cell r="C1134">
            <v>189</v>
          </cell>
          <cell r="D1134">
            <v>20</v>
          </cell>
          <cell r="E1134">
            <v>792020</v>
          </cell>
          <cell r="F1134">
            <v>0</v>
          </cell>
          <cell r="G1134" t="str">
            <v>Затраты по ШПЗ (основные)</v>
          </cell>
          <cell r="H1134">
            <v>2011</v>
          </cell>
          <cell r="I1134">
            <v>7920</v>
          </cell>
          <cell r="J1134">
            <v>120780.49</v>
          </cell>
          <cell r="K1134">
            <v>1</v>
          </cell>
          <cell r="L1134">
            <v>0</v>
          </cell>
          <cell r="M1134">
            <v>0</v>
          </cell>
          <cell r="N1134">
            <v>0</v>
          </cell>
          <cell r="R1134">
            <v>0</v>
          </cell>
          <cell r="S1134">
            <v>0</v>
          </cell>
          <cell r="T1134">
            <v>0</v>
          </cell>
          <cell r="U1134">
            <v>31</v>
          </cell>
          <cell r="V1134">
            <v>0</v>
          </cell>
          <cell r="W1134">
            <v>0</v>
          </cell>
          <cell r="AA1134">
            <v>0</v>
          </cell>
          <cell r="AB1134">
            <v>0</v>
          </cell>
          <cell r="AC1134">
            <v>0</v>
          </cell>
          <cell r="AD1134">
            <v>31</v>
          </cell>
          <cell r="AE1134">
            <v>260000</v>
          </cell>
          <cell r="AF1134">
            <v>0</v>
          </cell>
          <cell r="AI1134">
            <v>2223</v>
          </cell>
          <cell r="AK1134">
            <v>0</v>
          </cell>
          <cell r="AM1134">
            <v>316</v>
          </cell>
          <cell r="AN1134">
            <v>1</v>
          </cell>
          <cell r="AO1134">
            <v>393216</v>
          </cell>
          <cell r="AQ1134">
            <v>0</v>
          </cell>
          <cell r="AR1134">
            <v>0</v>
          </cell>
          <cell r="AS1134" t="str">
            <v>Ы</v>
          </cell>
          <cell r="AT1134" t="str">
            <v>Ы</v>
          </cell>
          <cell r="AU1134">
            <v>0</v>
          </cell>
          <cell r="AV1134">
            <v>0</v>
          </cell>
          <cell r="AW1134">
            <v>23</v>
          </cell>
          <cell r="AX1134">
            <v>1</v>
          </cell>
          <cell r="AY1134">
            <v>0</v>
          </cell>
          <cell r="AZ1134">
            <v>0</v>
          </cell>
          <cell r="BA1134">
            <v>0</v>
          </cell>
          <cell r="BB1134">
            <v>0</v>
          </cell>
          <cell r="BC1134">
            <v>38828</v>
          </cell>
        </row>
        <row r="1135">
          <cell r="A1135">
            <v>2006</v>
          </cell>
          <cell r="B1135">
            <v>1</v>
          </cell>
          <cell r="C1135">
            <v>190</v>
          </cell>
          <cell r="D1135">
            <v>20</v>
          </cell>
          <cell r="E1135">
            <v>792020</v>
          </cell>
          <cell r="F1135">
            <v>0</v>
          </cell>
          <cell r="G1135" t="str">
            <v>Затраты по ШПЗ (основные)</v>
          </cell>
          <cell r="H1135">
            <v>2011</v>
          </cell>
          <cell r="I1135">
            <v>7920</v>
          </cell>
          <cell r="J1135">
            <v>378480.29</v>
          </cell>
          <cell r="K1135">
            <v>1</v>
          </cell>
          <cell r="L1135">
            <v>0</v>
          </cell>
          <cell r="M1135">
            <v>0</v>
          </cell>
          <cell r="N1135">
            <v>0</v>
          </cell>
          <cell r="R1135">
            <v>0</v>
          </cell>
          <cell r="S1135">
            <v>0</v>
          </cell>
          <cell r="T1135">
            <v>0</v>
          </cell>
          <cell r="U1135">
            <v>31</v>
          </cell>
          <cell r="V1135">
            <v>0</v>
          </cell>
          <cell r="W1135">
            <v>0</v>
          </cell>
          <cell r="AA1135">
            <v>0</v>
          </cell>
          <cell r="AB1135">
            <v>0</v>
          </cell>
          <cell r="AC1135">
            <v>0</v>
          </cell>
          <cell r="AD1135">
            <v>31</v>
          </cell>
          <cell r="AE1135">
            <v>270000</v>
          </cell>
          <cell r="AF1135">
            <v>0</v>
          </cell>
          <cell r="AI1135">
            <v>2223</v>
          </cell>
          <cell r="AK1135">
            <v>0</v>
          </cell>
          <cell r="AM1135">
            <v>317</v>
          </cell>
          <cell r="AN1135">
            <v>1</v>
          </cell>
          <cell r="AO1135">
            <v>393216</v>
          </cell>
          <cell r="AQ1135">
            <v>0</v>
          </cell>
          <cell r="AR1135">
            <v>0</v>
          </cell>
          <cell r="AS1135" t="str">
            <v>Ы</v>
          </cell>
          <cell r="AT1135" t="str">
            <v>Ы</v>
          </cell>
          <cell r="AU1135">
            <v>0</v>
          </cell>
          <cell r="AV1135">
            <v>0</v>
          </cell>
          <cell r="AW1135">
            <v>23</v>
          </cell>
          <cell r="AX1135">
            <v>1</v>
          </cell>
          <cell r="AY1135">
            <v>0</v>
          </cell>
          <cell r="AZ1135">
            <v>0</v>
          </cell>
          <cell r="BA1135">
            <v>0</v>
          </cell>
          <cell r="BB1135">
            <v>0</v>
          </cell>
          <cell r="BC1135">
            <v>38828</v>
          </cell>
        </row>
        <row r="1136">
          <cell r="A1136">
            <v>2006</v>
          </cell>
          <cell r="B1136">
            <v>1</v>
          </cell>
          <cell r="C1136">
            <v>191</v>
          </cell>
          <cell r="D1136">
            <v>20</v>
          </cell>
          <cell r="E1136">
            <v>792020</v>
          </cell>
          <cell r="F1136">
            <v>0</v>
          </cell>
          <cell r="G1136" t="str">
            <v>Затраты по ШПЗ (основные)</v>
          </cell>
          <cell r="H1136">
            <v>2011</v>
          </cell>
          <cell r="I1136">
            <v>7920</v>
          </cell>
          <cell r="J1136">
            <v>195279.64</v>
          </cell>
          <cell r="K1136">
            <v>1</v>
          </cell>
          <cell r="L1136">
            <v>0</v>
          </cell>
          <cell r="M1136">
            <v>0</v>
          </cell>
          <cell r="N1136">
            <v>0</v>
          </cell>
          <cell r="R1136">
            <v>0</v>
          </cell>
          <cell r="S1136">
            <v>0</v>
          </cell>
          <cell r="T1136">
            <v>0</v>
          </cell>
          <cell r="U1136">
            <v>31</v>
          </cell>
          <cell r="V1136">
            <v>0</v>
          </cell>
          <cell r="W1136">
            <v>0</v>
          </cell>
          <cell r="AA1136">
            <v>0</v>
          </cell>
          <cell r="AB1136">
            <v>0</v>
          </cell>
          <cell r="AC1136">
            <v>0</v>
          </cell>
          <cell r="AD1136">
            <v>31</v>
          </cell>
          <cell r="AE1136">
            <v>280100</v>
          </cell>
          <cell r="AF1136">
            <v>0</v>
          </cell>
          <cell r="AI1136">
            <v>2223</v>
          </cell>
          <cell r="AK1136">
            <v>0</v>
          </cell>
          <cell r="AM1136">
            <v>318</v>
          </cell>
          <cell r="AN1136">
            <v>1</v>
          </cell>
          <cell r="AO1136">
            <v>393216</v>
          </cell>
          <cell r="AQ1136">
            <v>0</v>
          </cell>
          <cell r="AR1136">
            <v>0</v>
          </cell>
          <cell r="AS1136" t="str">
            <v>Ы</v>
          </cell>
          <cell r="AT1136" t="str">
            <v>Ы</v>
          </cell>
          <cell r="AU1136">
            <v>0</v>
          </cell>
          <cell r="AV1136">
            <v>0</v>
          </cell>
          <cell r="AW1136">
            <v>23</v>
          </cell>
          <cell r="AX1136">
            <v>1</v>
          </cell>
          <cell r="AY1136">
            <v>0</v>
          </cell>
          <cell r="AZ1136">
            <v>0</v>
          </cell>
          <cell r="BA1136">
            <v>0</v>
          </cell>
          <cell r="BB1136">
            <v>0</v>
          </cell>
          <cell r="BC1136">
            <v>38828</v>
          </cell>
        </row>
        <row r="1137">
          <cell r="A1137">
            <v>2006</v>
          </cell>
          <cell r="B1137">
            <v>1</v>
          </cell>
          <cell r="C1137">
            <v>192</v>
          </cell>
          <cell r="D1137">
            <v>20</v>
          </cell>
          <cell r="E1137">
            <v>792020</v>
          </cell>
          <cell r="F1137">
            <v>0</v>
          </cell>
          <cell r="G1137" t="str">
            <v>Затраты по ШПЗ (основные)</v>
          </cell>
          <cell r="H1137">
            <v>2011</v>
          </cell>
          <cell r="I1137">
            <v>7920</v>
          </cell>
          <cell r="J1137">
            <v>52764.29</v>
          </cell>
          <cell r="K1137">
            <v>1</v>
          </cell>
          <cell r="L1137">
            <v>0</v>
          </cell>
          <cell r="M1137">
            <v>0</v>
          </cell>
          <cell r="N1137">
            <v>0</v>
          </cell>
          <cell r="R1137">
            <v>0</v>
          </cell>
          <cell r="S1137">
            <v>0</v>
          </cell>
          <cell r="T1137">
            <v>0</v>
          </cell>
          <cell r="U1137">
            <v>31</v>
          </cell>
          <cell r="V1137">
            <v>0</v>
          </cell>
          <cell r="W1137">
            <v>0</v>
          </cell>
          <cell r="AA1137">
            <v>0</v>
          </cell>
          <cell r="AB1137">
            <v>0</v>
          </cell>
          <cell r="AC1137">
            <v>0</v>
          </cell>
          <cell r="AD1137">
            <v>31</v>
          </cell>
          <cell r="AE1137">
            <v>280200</v>
          </cell>
          <cell r="AF1137">
            <v>0</v>
          </cell>
          <cell r="AI1137">
            <v>2223</v>
          </cell>
          <cell r="AK1137">
            <v>0</v>
          </cell>
          <cell r="AM1137">
            <v>319</v>
          </cell>
          <cell r="AN1137">
            <v>1</v>
          </cell>
          <cell r="AO1137">
            <v>393216</v>
          </cell>
          <cell r="AQ1137">
            <v>0</v>
          </cell>
          <cell r="AR1137">
            <v>0</v>
          </cell>
          <cell r="AS1137" t="str">
            <v>Ы</v>
          </cell>
          <cell r="AT1137" t="str">
            <v>Ы</v>
          </cell>
          <cell r="AU1137">
            <v>0</v>
          </cell>
          <cell r="AV1137">
            <v>0</v>
          </cell>
          <cell r="AW1137">
            <v>23</v>
          </cell>
          <cell r="AX1137">
            <v>1</v>
          </cell>
          <cell r="AY1137">
            <v>0</v>
          </cell>
          <cell r="AZ1137">
            <v>0</v>
          </cell>
          <cell r="BA1137">
            <v>0</v>
          </cell>
          <cell r="BB1137">
            <v>0</v>
          </cell>
          <cell r="BC1137">
            <v>38828</v>
          </cell>
        </row>
        <row r="1138">
          <cell r="A1138">
            <v>2006</v>
          </cell>
          <cell r="B1138">
            <v>1</v>
          </cell>
          <cell r="C1138">
            <v>193</v>
          </cell>
          <cell r="D1138">
            <v>20</v>
          </cell>
          <cell r="E1138">
            <v>792020</v>
          </cell>
          <cell r="F1138">
            <v>0</v>
          </cell>
          <cell r="G1138" t="str">
            <v>Затраты по ШПЗ (основные)</v>
          </cell>
          <cell r="H1138">
            <v>2011</v>
          </cell>
          <cell r="I1138">
            <v>7920</v>
          </cell>
          <cell r="J1138">
            <v>334795.37</v>
          </cell>
          <cell r="K1138">
            <v>1</v>
          </cell>
          <cell r="L1138">
            <v>0</v>
          </cell>
          <cell r="M1138">
            <v>0</v>
          </cell>
          <cell r="N1138">
            <v>0</v>
          </cell>
          <cell r="R1138">
            <v>0</v>
          </cell>
          <cell r="S1138">
            <v>0</v>
          </cell>
          <cell r="T1138">
            <v>0</v>
          </cell>
          <cell r="U1138">
            <v>31</v>
          </cell>
          <cell r="V1138">
            <v>0</v>
          </cell>
          <cell r="W1138">
            <v>0</v>
          </cell>
          <cell r="AA1138">
            <v>0</v>
          </cell>
          <cell r="AB1138">
            <v>0</v>
          </cell>
          <cell r="AC1138">
            <v>0</v>
          </cell>
          <cell r="AD1138">
            <v>31</v>
          </cell>
          <cell r="AE1138">
            <v>280400</v>
          </cell>
          <cell r="AF1138">
            <v>0</v>
          </cell>
          <cell r="AI1138">
            <v>2223</v>
          </cell>
          <cell r="AK1138">
            <v>0</v>
          </cell>
          <cell r="AM1138">
            <v>320</v>
          </cell>
          <cell r="AN1138">
            <v>1</v>
          </cell>
          <cell r="AO1138">
            <v>393216</v>
          </cell>
          <cell r="AQ1138">
            <v>0</v>
          </cell>
          <cell r="AR1138">
            <v>0</v>
          </cell>
          <cell r="AS1138" t="str">
            <v>Ы</v>
          </cell>
          <cell r="AT1138" t="str">
            <v>Ы</v>
          </cell>
          <cell r="AU1138">
            <v>0</v>
          </cell>
          <cell r="AV1138">
            <v>0</v>
          </cell>
          <cell r="AW1138">
            <v>23</v>
          </cell>
          <cell r="AX1138">
            <v>1</v>
          </cell>
          <cell r="AY1138">
            <v>0</v>
          </cell>
          <cell r="AZ1138">
            <v>0</v>
          </cell>
          <cell r="BA1138">
            <v>0</v>
          </cell>
          <cell r="BB1138">
            <v>0</v>
          </cell>
          <cell r="BC1138">
            <v>38828</v>
          </cell>
        </row>
        <row r="1139">
          <cell r="A1139">
            <v>2006</v>
          </cell>
          <cell r="B1139">
            <v>1</v>
          </cell>
          <cell r="C1139">
            <v>194</v>
          </cell>
          <cell r="D1139">
            <v>20</v>
          </cell>
          <cell r="E1139">
            <v>792020</v>
          </cell>
          <cell r="F1139">
            <v>0</v>
          </cell>
          <cell r="G1139" t="str">
            <v>Затраты по ШПЗ (основные)</v>
          </cell>
          <cell r="H1139">
            <v>2011</v>
          </cell>
          <cell r="I1139">
            <v>7920</v>
          </cell>
          <cell r="J1139">
            <v>30661.89</v>
          </cell>
          <cell r="K1139">
            <v>1</v>
          </cell>
          <cell r="L1139">
            <v>0</v>
          </cell>
          <cell r="M1139">
            <v>0</v>
          </cell>
          <cell r="N1139">
            <v>0</v>
          </cell>
          <cell r="R1139">
            <v>0</v>
          </cell>
          <cell r="S1139">
            <v>0</v>
          </cell>
          <cell r="T1139">
            <v>0</v>
          </cell>
          <cell r="U1139">
            <v>31</v>
          </cell>
          <cell r="V1139">
            <v>0</v>
          </cell>
          <cell r="W1139">
            <v>0</v>
          </cell>
          <cell r="AA1139">
            <v>0</v>
          </cell>
          <cell r="AB1139">
            <v>0</v>
          </cell>
          <cell r="AC1139">
            <v>0</v>
          </cell>
          <cell r="AD1139">
            <v>31</v>
          </cell>
          <cell r="AE1139">
            <v>281100</v>
          </cell>
          <cell r="AF1139">
            <v>0</v>
          </cell>
          <cell r="AI1139">
            <v>2223</v>
          </cell>
          <cell r="AK1139">
            <v>0</v>
          </cell>
          <cell r="AM1139">
            <v>321</v>
          </cell>
          <cell r="AN1139">
            <v>1</v>
          </cell>
          <cell r="AO1139">
            <v>393216</v>
          </cell>
          <cell r="AQ1139">
            <v>0</v>
          </cell>
          <cell r="AR1139">
            <v>0</v>
          </cell>
          <cell r="AS1139" t="str">
            <v>Ы</v>
          </cell>
          <cell r="AT1139" t="str">
            <v>Ы</v>
          </cell>
          <cell r="AU1139">
            <v>0</v>
          </cell>
          <cell r="AV1139">
            <v>0</v>
          </cell>
          <cell r="AW1139">
            <v>23</v>
          </cell>
          <cell r="AX1139">
            <v>1</v>
          </cell>
          <cell r="AY1139">
            <v>0</v>
          </cell>
          <cell r="AZ1139">
            <v>0</v>
          </cell>
          <cell r="BA1139">
            <v>0</v>
          </cell>
          <cell r="BB1139">
            <v>0</v>
          </cell>
          <cell r="BC1139">
            <v>38828</v>
          </cell>
        </row>
        <row r="1140">
          <cell r="A1140">
            <v>2006</v>
          </cell>
          <cell r="B1140">
            <v>1</v>
          </cell>
          <cell r="C1140">
            <v>195</v>
          </cell>
          <cell r="D1140">
            <v>20</v>
          </cell>
          <cell r="E1140">
            <v>792020</v>
          </cell>
          <cell r="F1140">
            <v>0</v>
          </cell>
          <cell r="G1140" t="str">
            <v>Затраты по ШПЗ (основные)</v>
          </cell>
          <cell r="H1140">
            <v>2011</v>
          </cell>
          <cell r="I1140">
            <v>7920</v>
          </cell>
          <cell r="J1140">
            <v>200</v>
          </cell>
          <cell r="K1140">
            <v>1</v>
          </cell>
          <cell r="L1140">
            <v>0</v>
          </cell>
          <cell r="M1140">
            <v>0</v>
          </cell>
          <cell r="N1140">
            <v>0</v>
          </cell>
          <cell r="R1140">
            <v>0</v>
          </cell>
          <cell r="S1140">
            <v>0</v>
          </cell>
          <cell r="T1140">
            <v>0</v>
          </cell>
          <cell r="U1140">
            <v>31</v>
          </cell>
          <cell r="V1140">
            <v>0</v>
          </cell>
          <cell r="W1140">
            <v>0</v>
          </cell>
          <cell r="AA1140">
            <v>0</v>
          </cell>
          <cell r="AB1140">
            <v>0</v>
          </cell>
          <cell r="AC1140">
            <v>0</v>
          </cell>
          <cell r="AD1140">
            <v>31</v>
          </cell>
          <cell r="AE1140">
            <v>282000</v>
          </cell>
          <cell r="AF1140">
            <v>0</v>
          </cell>
          <cell r="AI1140">
            <v>2223</v>
          </cell>
          <cell r="AK1140">
            <v>0</v>
          </cell>
          <cell r="AM1140">
            <v>322</v>
          </cell>
          <cell r="AN1140">
            <v>1</v>
          </cell>
          <cell r="AO1140">
            <v>393216</v>
          </cell>
          <cell r="AQ1140">
            <v>0</v>
          </cell>
          <cell r="AR1140">
            <v>0</v>
          </cell>
          <cell r="AS1140" t="str">
            <v>Ы</v>
          </cell>
          <cell r="AT1140" t="str">
            <v>Ы</v>
          </cell>
          <cell r="AU1140">
            <v>0</v>
          </cell>
          <cell r="AV1140">
            <v>0</v>
          </cell>
          <cell r="AW1140">
            <v>23</v>
          </cell>
          <cell r="AX1140">
            <v>1</v>
          </cell>
          <cell r="AY1140">
            <v>0</v>
          </cell>
          <cell r="AZ1140">
            <v>0</v>
          </cell>
          <cell r="BA1140">
            <v>0</v>
          </cell>
          <cell r="BB1140">
            <v>0</v>
          </cell>
          <cell r="BC1140">
            <v>38828</v>
          </cell>
        </row>
        <row r="1141">
          <cell r="A1141">
            <v>2006</v>
          </cell>
          <cell r="B1141">
            <v>1</v>
          </cell>
          <cell r="C1141">
            <v>196</v>
          </cell>
          <cell r="D1141">
            <v>20</v>
          </cell>
          <cell r="E1141">
            <v>792020</v>
          </cell>
          <cell r="F1141">
            <v>0</v>
          </cell>
          <cell r="G1141" t="str">
            <v>Затраты по ШПЗ (основные)</v>
          </cell>
          <cell r="H1141">
            <v>2011</v>
          </cell>
          <cell r="I1141">
            <v>7920</v>
          </cell>
          <cell r="J1141">
            <v>23375.41</v>
          </cell>
          <cell r="K1141">
            <v>1</v>
          </cell>
          <cell r="L1141">
            <v>0</v>
          </cell>
          <cell r="M1141">
            <v>0</v>
          </cell>
          <cell r="N1141">
            <v>0</v>
          </cell>
          <cell r="R1141">
            <v>0</v>
          </cell>
          <cell r="S1141">
            <v>0</v>
          </cell>
          <cell r="T1141">
            <v>0</v>
          </cell>
          <cell r="U1141">
            <v>31</v>
          </cell>
          <cell r="V1141">
            <v>0</v>
          </cell>
          <cell r="W1141">
            <v>0</v>
          </cell>
          <cell r="AA1141">
            <v>0</v>
          </cell>
          <cell r="AB1141">
            <v>0</v>
          </cell>
          <cell r="AC1141">
            <v>0</v>
          </cell>
          <cell r="AD1141">
            <v>31</v>
          </cell>
          <cell r="AE1141">
            <v>282200</v>
          </cell>
          <cell r="AF1141">
            <v>0</v>
          </cell>
          <cell r="AI1141">
            <v>2223</v>
          </cell>
          <cell r="AK1141">
            <v>0</v>
          </cell>
          <cell r="AM1141">
            <v>323</v>
          </cell>
          <cell r="AN1141">
            <v>1</v>
          </cell>
          <cell r="AO1141">
            <v>393216</v>
          </cell>
          <cell r="AQ1141">
            <v>0</v>
          </cell>
          <cell r="AR1141">
            <v>0</v>
          </cell>
          <cell r="AS1141" t="str">
            <v>Ы</v>
          </cell>
          <cell r="AT1141" t="str">
            <v>Ы</v>
          </cell>
          <cell r="AU1141">
            <v>0</v>
          </cell>
          <cell r="AV1141">
            <v>0</v>
          </cell>
          <cell r="AW1141">
            <v>23</v>
          </cell>
          <cell r="AX1141">
            <v>1</v>
          </cell>
          <cell r="AY1141">
            <v>0</v>
          </cell>
          <cell r="AZ1141">
            <v>0</v>
          </cell>
          <cell r="BA1141">
            <v>0</v>
          </cell>
          <cell r="BB1141">
            <v>0</v>
          </cell>
          <cell r="BC1141">
            <v>38828</v>
          </cell>
        </row>
        <row r="1142">
          <cell r="A1142">
            <v>2006</v>
          </cell>
          <cell r="B1142">
            <v>1</v>
          </cell>
          <cell r="C1142">
            <v>197</v>
          </cell>
          <cell r="D1142">
            <v>20</v>
          </cell>
          <cell r="E1142">
            <v>792020</v>
          </cell>
          <cell r="F1142">
            <v>0</v>
          </cell>
          <cell r="G1142" t="str">
            <v>Затраты по ШПЗ (основные)</v>
          </cell>
          <cell r="H1142">
            <v>2011</v>
          </cell>
          <cell r="I1142">
            <v>7920</v>
          </cell>
          <cell r="J1142">
            <v>47620</v>
          </cell>
          <cell r="K1142">
            <v>1</v>
          </cell>
          <cell r="L1142">
            <v>0</v>
          </cell>
          <cell r="M1142">
            <v>0</v>
          </cell>
          <cell r="N1142">
            <v>0</v>
          </cell>
          <cell r="R1142">
            <v>0</v>
          </cell>
          <cell r="S1142">
            <v>0</v>
          </cell>
          <cell r="T1142">
            <v>0</v>
          </cell>
          <cell r="U1142">
            <v>31</v>
          </cell>
          <cell r="V1142">
            <v>0</v>
          </cell>
          <cell r="W1142">
            <v>0</v>
          </cell>
          <cell r="AA1142">
            <v>0</v>
          </cell>
          <cell r="AB1142">
            <v>0</v>
          </cell>
          <cell r="AC1142">
            <v>0</v>
          </cell>
          <cell r="AD1142">
            <v>31</v>
          </cell>
          <cell r="AE1142">
            <v>283000</v>
          </cell>
          <cell r="AF1142">
            <v>0</v>
          </cell>
          <cell r="AI1142">
            <v>2223</v>
          </cell>
          <cell r="AK1142">
            <v>0</v>
          </cell>
          <cell r="AM1142">
            <v>324</v>
          </cell>
          <cell r="AN1142">
            <v>1</v>
          </cell>
          <cell r="AO1142">
            <v>393216</v>
          </cell>
          <cell r="AQ1142">
            <v>0</v>
          </cell>
          <cell r="AR1142">
            <v>0</v>
          </cell>
          <cell r="AS1142" t="str">
            <v>Ы</v>
          </cell>
          <cell r="AT1142" t="str">
            <v>Ы</v>
          </cell>
          <cell r="AU1142">
            <v>0</v>
          </cell>
          <cell r="AV1142">
            <v>0</v>
          </cell>
          <cell r="AW1142">
            <v>23</v>
          </cell>
          <cell r="AX1142">
            <v>1</v>
          </cell>
          <cell r="AY1142">
            <v>0</v>
          </cell>
          <cell r="AZ1142">
            <v>0</v>
          </cell>
          <cell r="BA1142">
            <v>0</v>
          </cell>
          <cell r="BB1142">
            <v>0</v>
          </cell>
          <cell r="BC1142">
            <v>38828</v>
          </cell>
        </row>
        <row r="1143">
          <cell r="A1143">
            <v>2006</v>
          </cell>
          <cell r="B1143">
            <v>1</v>
          </cell>
          <cell r="C1143">
            <v>198</v>
          </cell>
          <cell r="D1143">
            <v>20</v>
          </cell>
          <cell r="E1143">
            <v>792020</v>
          </cell>
          <cell r="F1143">
            <v>0</v>
          </cell>
          <cell r="G1143" t="str">
            <v>Затраты по ШПЗ (основные)</v>
          </cell>
          <cell r="H1143">
            <v>2011</v>
          </cell>
          <cell r="I1143">
            <v>7920</v>
          </cell>
          <cell r="J1143">
            <v>18460.82</v>
          </cell>
          <cell r="K1143">
            <v>1</v>
          </cell>
          <cell r="L1143">
            <v>0</v>
          </cell>
          <cell r="M1143">
            <v>0</v>
          </cell>
          <cell r="N1143">
            <v>0</v>
          </cell>
          <cell r="R1143">
            <v>0</v>
          </cell>
          <cell r="S1143">
            <v>0</v>
          </cell>
          <cell r="T1143">
            <v>0</v>
          </cell>
          <cell r="U1143">
            <v>31</v>
          </cell>
          <cell r="V1143">
            <v>0</v>
          </cell>
          <cell r="W1143">
            <v>0</v>
          </cell>
          <cell r="AA1143">
            <v>0</v>
          </cell>
          <cell r="AB1143">
            <v>0</v>
          </cell>
          <cell r="AC1143">
            <v>0</v>
          </cell>
          <cell r="AD1143">
            <v>31</v>
          </cell>
          <cell r="AE1143">
            <v>285000</v>
          </cell>
          <cell r="AF1143">
            <v>0</v>
          </cell>
          <cell r="AI1143">
            <v>2223</v>
          </cell>
          <cell r="AK1143">
            <v>0</v>
          </cell>
          <cell r="AM1143">
            <v>325</v>
          </cell>
          <cell r="AN1143">
            <v>1</v>
          </cell>
          <cell r="AO1143">
            <v>393216</v>
          </cell>
          <cell r="AQ1143">
            <v>0</v>
          </cell>
          <cell r="AR1143">
            <v>0</v>
          </cell>
          <cell r="AS1143" t="str">
            <v>Ы</v>
          </cell>
          <cell r="AT1143" t="str">
            <v>Ы</v>
          </cell>
          <cell r="AU1143">
            <v>0</v>
          </cell>
          <cell r="AV1143">
            <v>0</v>
          </cell>
          <cell r="AW1143">
            <v>23</v>
          </cell>
          <cell r="AX1143">
            <v>1</v>
          </cell>
          <cell r="AY1143">
            <v>0</v>
          </cell>
          <cell r="AZ1143">
            <v>0</v>
          </cell>
          <cell r="BA1143">
            <v>0</v>
          </cell>
          <cell r="BB1143">
            <v>0</v>
          </cell>
          <cell r="BC1143">
            <v>38828</v>
          </cell>
        </row>
        <row r="1144">
          <cell r="A1144">
            <v>2006</v>
          </cell>
          <cell r="B1144">
            <v>1</v>
          </cell>
          <cell r="C1144">
            <v>199</v>
          </cell>
          <cell r="D1144">
            <v>20</v>
          </cell>
          <cell r="E1144">
            <v>792020</v>
          </cell>
          <cell r="F1144">
            <v>0</v>
          </cell>
          <cell r="G1144" t="str">
            <v>Затраты по ШПЗ (основные)</v>
          </cell>
          <cell r="H1144">
            <v>2011</v>
          </cell>
          <cell r="I1144">
            <v>7920</v>
          </cell>
          <cell r="J1144">
            <v>143790.04</v>
          </cell>
          <cell r="K1144">
            <v>1</v>
          </cell>
          <cell r="L1144">
            <v>0</v>
          </cell>
          <cell r="M1144">
            <v>0</v>
          </cell>
          <cell r="N1144">
            <v>0</v>
          </cell>
          <cell r="R1144">
            <v>0</v>
          </cell>
          <cell r="S1144">
            <v>0</v>
          </cell>
          <cell r="T1144">
            <v>0</v>
          </cell>
          <cell r="U1144">
            <v>31</v>
          </cell>
          <cell r="V1144">
            <v>0</v>
          </cell>
          <cell r="W1144">
            <v>0</v>
          </cell>
          <cell r="AA1144">
            <v>0</v>
          </cell>
          <cell r="AB1144">
            <v>0</v>
          </cell>
          <cell r="AC1144">
            <v>0</v>
          </cell>
          <cell r="AD1144">
            <v>31</v>
          </cell>
          <cell r="AE1144">
            <v>311000</v>
          </cell>
          <cell r="AF1144">
            <v>0</v>
          </cell>
          <cell r="AI1144">
            <v>2223</v>
          </cell>
          <cell r="AK1144">
            <v>0</v>
          </cell>
          <cell r="AM1144">
            <v>326</v>
          </cell>
          <cell r="AN1144">
            <v>1</v>
          </cell>
          <cell r="AO1144">
            <v>393216</v>
          </cell>
          <cell r="AQ1144">
            <v>0</v>
          </cell>
          <cell r="AR1144">
            <v>0</v>
          </cell>
          <cell r="AS1144" t="str">
            <v>Ы</v>
          </cell>
          <cell r="AT1144" t="str">
            <v>Ы</v>
          </cell>
          <cell r="AU1144">
            <v>0</v>
          </cell>
          <cell r="AV1144">
            <v>0</v>
          </cell>
          <cell r="AW1144">
            <v>23</v>
          </cell>
          <cell r="AX1144">
            <v>1</v>
          </cell>
          <cell r="AY1144">
            <v>0</v>
          </cell>
          <cell r="AZ1144">
            <v>0</v>
          </cell>
          <cell r="BA1144">
            <v>0</v>
          </cell>
          <cell r="BB1144">
            <v>0</v>
          </cell>
          <cell r="BC1144">
            <v>38828</v>
          </cell>
        </row>
        <row r="1145">
          <cell r="A1145">
            <v>2006</v>
          </cell>
          <cell r="B1145">
            <v>1</v>
          </cell>
          <cell r="C1145">
            <v>200</v>
          </cell>
          <cell r="D1145">
            <v>20</v>
          </cell>
          <cell r="E1145">
            <v>792020</v>
          </cell>
          <cell r="F1145">
            <v>0</v>
          </cell>
          <cell r="G1145" t="str">
            <v>Затраты по ШПЗ (основные)</v>
          </cell>
          <cell r="H1145">
            <v>2011</v>
          </cell>
          <cell r="I1145">
            <v>7920</v>
          </cell>
          <cell r="J1145">
            <v>297496.63</v>
          </cell>
          <cell r="K1145">
            <v>1</v>
          </cell>
          <cell r="L1145">
            <v>0</v>
          </cell>
          <cell r="M1145">
            <v>0</v>
          </cell>
          <cell r="N1145">
            <v>0</v>
          </cell>
          <cell r="R1145">
            <v>0</v>
          </cell>
          <cell r="S1145">
            <v>0</v>
          </cell>
          <cell r="T1145">
            <v>0</v>
          </cell>
          <cell r="U1145">
            <v>31</v>
          </cell>
          <cell r="V1145">
            <v>0</v>
          </cell>
          <cell r="W1145">
            <v>0</v>
          </cell>
          <cell r="AA1145">
            <v>0</v>
          </cell>
          <cell r="AB1145">
            <v>0</v>
          </cell>
          <cell r="AC1145">
            <v>0</v>
          </cell>
          <cell r="AD1145">
            <v>31</v>
          </cell>
          <cell r="AE1145">
            <v>312000</v>
          </cell>
          <cell r="AF1145">
            <v>0</v>
          </cell>
          <cell r="AI1145">
            <v>2223</v>
          </cell>
          <cell r="AK1145">
            <v>0</v>
          </cell>
          <cell r="AM1145">
            <v>327</v>
          </cell>
          <cell r="AN1145">
            <v>1</v>
          </cell>
          <cell r="AO1145">
            <v>393216</v>
          </cell>
          <cell r="AQ1145">
            <v>0</v>
          </cell>
          <cell r="AR1145">
            <v>0</v>
          </cell>
          <cell r="AS1145" t="str">
            <v>Ы</v>
          </cell>
          <cell r="AT1145" t="str">
            <v>Ы</v>
          </cell>
          <cell r="AU1145">
            <v>0</v>
          </cell>
          <cell r="AV1145">
            <v>0</v>
          </cell>
          <cell r="AW1145">
            <v>23</v>
          </cell>
          <cell r="AX1145">
            <v>1</v>
          </cell>
          <cell r="AY1145">
            <v>0</v>
          </cell>
          <cell r="AZ1145">
            <v>0</v>
          </cell>
          <cell r="BA1145">
            <v>0</v>
          </cell>
          <cell r="BB1145">
            <v>0</v>
          </cell>
          <cell r="BC1145">
            <v>38828</v>
          </cell>
        </row>
        <row r="1146">
          <cell r="A1146">
            <v>2006</v>
          </cell>
          <cell r="B1146">
            <v>1</v>
          </cell>
          <cell r="C1146">
            <v>201</v>
          </cell>
          <cell r="D1146">
            <v>20</v>
          </cell>
          <cell r="E1146">
            <v>792020</v>
          </cell>
          <cell r="F1146">
            <v>0</v>
          </cell>
          <cell r="G1146" t="str">
            <v>Затраты по ШПЗ (основные)</v>
          </cell>
          <cell r="H1146">
            <v>2011</v>
          </cell>
          <cell r="I1146">
            <v>7920</v>
          </cell>
          <cell r="J1146">
            <v>52151.35</v>
          </cell>
          <cell r="K1146">
            <v>1</v>
          </cell>
          <cell r="L1146">
            <v>0</v>
          </cell>
          <cell r="M1146">
            <v>0</v>
          </cell>
          <cell r="N1146">
            <v>0</v>
          </cell>
          <cell r="R1146">
            <v>0</v>
          </cell>
          <cell r="S1146">
            <v>0</v>
          </cell>
          <cell r="T1146">
            <v>0</v>
          </cell>
          <cell r="U1146">
            <v>31</v>
          </cell>
          <cell r="V1146">
            <v>0</v>
          </cell>
          <cell r="W1146">
            <v>0</v>
          </cell>
          <cell r="AA1146">
            <v>0</v>
          </cell>
          <cell r="AB1146">
            <v>0</v>
          </cell>
          <cell r="AC1146">
            <v>0</v>
          </cell>
          <cell r="AD1146">
            <v>31</v>
          </cell>
          <cell r="AE1146">
            <v>312100</v>
          </cell>
          <cell r="AF1146">
            <v>0</v>
          </cell>
          <cell r="AI1146">
            <v>2223</v>
          </cell>
          <cell r="AK1146">
            <v>0</v>
          </cell>
          <cell r="AM1146">
            <v>328</v>
          </cell>
          <cell r="AN1146">
            <v>1</v>
          </cell>
          <cell r="AO1146">
            <v>393216</v>
          </cell>
          <cell r="AQ1146">
            <v>0</v>
          </cell>
          <cell r="AR1146">
            <v>0</v>
          </cell>
          <cell r="AS1146" t="str">
            <v>Ы</v>
          </cell>
          <cell r="AT1146" t="str">
            <v>Ы</v>
          </cell>
          <cell r="AU1146">
            <v>0</v>
          </cell>
          <cell r="AV1146">
            <v>0</v>
          </cell>
          <cell r="AW1146">
            <v>23</v>
          </cell>
          <cell r="AX1146">
            <v>1</v>
          </cell>
          <cell r="AY1146">
            <v>0</v>
          </cell>
          <cell r="AZ1146">
            <v>0</v>
          </cell>
          <cell r="BA1146">
            <v>0</v>
          </cell>
          <cell r="BB1146">
            <v>0</v>
          </cell>
          <cell r="BC1146">
            <v>38828</v>
          </cell>
        </row>
        <row r="1147">
          <cell r="A1147">
            <v>2006</v>
          </cell>
          <cell r="B1147">
            <v>1</v>
          </cell>
          <cell r="C1147">
            <v>202</v>
          </cell>
          <cell r="D1147">
            <v>20</v>
          </cell>
          <cell r="E1147">
            <v>792020</v>
          </cell>
          <cell r="F1147">
            <v>0</v>
          </cell>
          <cell r="G1147" t="str">
            <v>Затраты по ШПЗ (основные)</v>
          </cell>
          <cell r="H1147">
            <v>2011</v>
          </cell>
          <cell r="I1147">
            <v>7920</v>
          </cell>
          <cell r="J1147">
            <v>641995.93999999994</v>
          </cell>
          <cell r="K1147">
            <v>1</v>
          </cell>
          <cell r="L1147">
            <v>0</v>
          </cell>
          <cell r="M1147">
            <v>0</v>
          </cell>
          <cell r="N1147">
            <v>0</v>
          </cell>
          <cell r="R1147">
            <v>0</v>
          </cell>
          <cell r="S1147">
            <v>0</v>
          </cell>
          <cell r="T1147">
            <v>0</v>
          </cell>
          <cell r="U1147">
            <v>31</v>
          </cell>
          <cell r="V1147">
            <v>0</v>
          </cell>
          <cell r="W1147">
            <v>0</v>
          </cell>
          <cell r="AA1147">
            <v>0</v>
          </cell>
          <cell r="AB1147">
            <v>0</v>
          </cell>
          <cell r="AC1147">
            <v>0</v>
          </cell>
          <cell r="AD1147">
            <v>31</v>
          </cell>
          <cell r="AE1147">
            <v>312200</v>
          </cell>
          <cell r="AF1147">
            <v>0</v>
          </cell>
          <cell r="AI1147">
            <v>2223</v>
          </cell>
          <cell r="AK1147">
            <v>0</v>
          </cell>
          <cell r="AM1147">
            <v>329</v>
          </cell>
          <cell r="AN1147">
            <v>1</v>
          </cell>
          <cell r="AO1147">
            <v>393216</v>
          </cell>
          <cell r="AQ1147">
            <v>0</v>
          </cell>
          <cell r="AR1147">
            <v>0</v>
          </cell>
          <cell r="AS1147" t="str">
            <v>Ы</v>
          </cell>
          <cell r="AT1147" t="str">
            <v>Ы</v>
          </cell>
          <cell r="AU1147">
            <v>0</v>
          </cell>
          <cell r="AV1147">
            <v>0</v>
          </cell>
          <cell r="AW1147">
            <v>23</v>
          </cell>
          <cell r="AX1147">
            <v>1</v>
          </cell>
          <cell r="AY1147">
            <v>0</v>
          </cell>
          <cell r="AZ1147">
            <v>0</v>
          </cell>
          <cell r="BA1147">
            <v>0</v>
          </cell>
          <cell r="BB1147">
            <v>0</v>
          </cell>
          <cell r="BC1147">
            <v>38828</v>
          </cell>
        </row>
        <row r="1148">
          <cell r="A1148">
            <v>2006</v>
          </cell>
          <cell r="B1148">
            <v>1</v>
          </cell>
          <cell r="C1148">
            <v>203</v>
          </cell>
          <cell r="D1148">
            <v>20</v>
          </cell>
          <cell r="E1148">
            <v>792020</v>
          </cell>
          <cell r="F1148">
            <v>0</v>
          </cell>
          <cell r="G1148" t="str">
            <v>Затраты по ШПЗ (основные)</v>
          </cell>
          <cell r="H1148">
            <v>2011</v>
          </cell>
          <cell r="I1148">
            <v>7920</v>
          </cell>
          <cell r="J1148">
            <v>54552.56</v>
          </cell>
          <cell r="K1148">
            <v>1</v>
          </cell>
          <cell r="L1148">
            <v>0</v>
          </cell>
          <cell r="M1148">
            <v>0</v>
          </cell>
          <cell r="N1148">
            <v>0</v>
          </cell>
          <cell r="R1148">
            <v>0</v>
          </cell>
          <cell r="S1148">
            <v>0</v>
          </cell>
          <cell r="T1148">
            <v>0</v>
          </cell>
          <cell r="U1148">
            <v>31</v>
          </cell>
          <cell r="V1148">
            <v>0</v>
          </cell>
          <cell r="W1148">
            <v>0</v>
          </cell>
          <cell r="AA1148">
            <v>0</v>
          </cell>
          <cell r="AB1148">
            <v>0</v>
          </cell>
          <cell r="AC1148">
            <v>0</v>
          </cell>
          <cell r="AD1148">
            <v>31</v>
          </cell>
          <cell r="AE1148">
            <v>313000</v>
          </cell>
          <cell r="AF1148">
            <v>0</v>
          </cell>
          <cell r="AI1148">
            <v>2223</v>
          </cell>
          <cell r="AK1148">
            <v>0</v>
          </cell>
          <cell r="AM1148">
            <v>330</v>
          </cell>
          <cell r="AN1148">
            <v>1</v>
          </cell>
          <cell r="AO1148">
            <v>393216</v>
          </cell>
          <cell r="AQ1148">
            <v>0</v>
          </cell>
          <cell r="AR1148">
            <v>0</v>
          </cell>
          <cell r="AS1148" t="str">
            <v>Ы</v>
          </cell>
          <cell r="AT1148" t="str">
            <v>Ы</v>
          </cell>
          <cell r="AU1148">
            <v>0</v>
          </cell>
          <cell r="AV1148">
            <v>0</v>
          </cell>
          <cell r="AW1148">
            <v>23</v>
          </cell>
          <cell r="AX1148">
            <v>1</v>
          </cell>
          <cell r="AY1148">
            <v>0</v>
          </cell>
          <cell r="AZ1148">
            <v>0</v>
          </cell>
          <cell r="BA1148">
            <v>0</v>
          </cell>
          <cell r="BB1148">
            <v>0</v>
          </cell>
          <cell r="BC1148">
            <v>38828</v>
          </cell>
        </row>
        <row r="1149">
          <cell r="A1149">
            <v>2006</v>
          </cell>
          <cell r="B1149">
            <v>1</v>
          </cell>
          <cell r="C1149">
            <v>204</v>
          </cell>
          <cell r="D1149">
            <v>20</v>
          </cell>
          <cell r="E1149">
            <v>792020</v>
          </cell>
          <cell r="F1149">
            <v>0</v>
          </cell>
          <cell r="G1149" t="str">
            <v>Затраты по ШПЗ (основные)</v>
          </cell>
          <cell r="H1149">
            <v>2011</v>
          </cell>
          <cell r="I1149">
            <v>7920</v>
          </cell>
          <cell r="J1149">
            <v>99165.54</v>
          </cell>
          <cell r="K1149">
            <v>1</v>
          </cell>
          <cell r="L1149">
            <v>0</v>
          </cell>
          <cell r="M1149">
            <v>0</v>
          </cell>
          <cell r="N1149">
            <v>0</v>
          </cell>
          <cell r="R1149">
            <v>0</v>
          </cell>
          <cell r="S1149">
            <v>0</v>
          </cell>
          <cell r="T1149">
            <v>0</v>
          </cell>
          <cell r="U1149">
            <v>31</v>
          </cell>
          <cell r="V1149">
            <v>0</v>
          </cell>
          <cell r="W1149">
            <v>0</v>
          </cell>
          <cell r="AA1149">
            <v>0</v>
          </cell>
          <cell r="AB1149">
            <v>0</v>
          </cell>
          <cell r="AC1149">
            <v>0</v>
          </cell>
          <cell r="AD1149">
            <v>31</v>
          </cell>
          <cell r="AE1149">
            <v>314000</v>
          </cell>
          <cell r="AF1149">
            <v>0</v>
          </cell>
          <cell r="AI1149">
            <v>2223</v>
          </cell>
          <cell r="AK1149">
            <v>0</v>
          </cell>
          <cell r="AM1149">
            <v>331</v>
          </cell>
          <cell r="AN1149">
            <v>1</v>
          </cell>
          <cell r="AO1149">
            <v>393216</v>
          </cell>
          <cell r="AQ1149">
            <v>0</v>
          </cell>
          <cell r="AR1149">
            <v>0</v>
          </cell>
          <cell r="AS1149" t="str">
            <v>Ы</v>
          </cell>
          <cell r="AT1149" t="str">
            <v>Ы</v>
          </cell>
          <cell r="AU1149">
            <v>0</v>
          </cell>
          <cell r="AV1149">
            <v>0</v>
          </cell>
          <cell r="AW1149">
            <v>23</v>
          </cell>
          <cell r="AX1149">
            <v>1</v>
          </cell>
          <cell r="AY1149">
            <v>0</v>
          </cell>
          <cell r="AZ1149">
            <v>0</v>
          </cell>
          <cell r="BA1149">
            <v>0</v>
          </cell>
          <cell r="BB1149">
            <v>0</v>
          </cell>
          <cell r="BC1149">
            <v>38828</v>
          </cell>
        </row>
        <row r="1150">
          <cell r="A1150">
            <v>2006</v>
          </cell>
          <cell r="B1150">
            <v>1</v>
          </cell>
          <cell r="C1150">
            <v>205</v>
          </cell>
          <cell r="D1150">
            <v>20</v>
          </cell>
          <cell r="E1150">
            <v>792020</v>
          </cell>
          <cell r="F1150">
            <v>0</v>
          </cell>
          <cell r="G1150" t="str">
            <v>Затраты по ШПЗ (основные)</v>
          </cell>
          <cell r="H1150">
            <v>2011</v>
          </cell>
          <cell r="I1150">
            <v>7920</v>
          </cell>
          <cell r="J1150">
            <v>19833.11</v>
          </cell>
          <cell r="K1150">
            <v>1</v>
          </cell>
          <cell r="L1150">
            <v>0</v>
          </cell>
          <cell r="M1150">
            <v>0</v>
          </cell>
          <cell r="N1150">
            <v>0</v>
          </cell>
          <cell r="R1150">
            <v>0</v>
          </cell>
          <cell r="S1150">
            <v>0</v>
          </cell>
          <cell r="T1150">
            <v>0</v>
          </cell>
          <cell r="U1150">
            <v>31</v>
          </cell>
          <cell r="V1150">
            <v>0</v>
          </cell>
          <cell r="W1150">
            <v>0</v>
          </cell>
          <cell r="AA1150">
            <v>0</v>
          </cell>
          <cell r="AB1150">
            <v>0</v>
          </cell>
          <cell r="AC1150">
            <v>0</v>
          </cell>
          <cell r="AD1150">
            <v>31</v>
          </cell>
          <cell r="AE1150">
            <v>315000</v>
          </cell>
          <cell r="AF1150">
            <v>0</v>
          </cell>
          <cell r="AI1150">
            <v>2223</v>
          </cell>
          <cell r="AK1150">
            <v>0</v>
          </cell>
          <cell r="AM1150">
            <v>332</v>
          </cell>
          <cell r="AN1150">
            <v>1</v>
          </cell>
          <cell r="AO1150">
            <v>393216</v>
          </cell>
          <cell r="AQ1150">
            <v>0</v>
          </cell>
          <cell r="AR1150">
            <v>0</v>
          </cell>
          <cell r="AS1150" t="str">
            <v>Ы</v>
          </cell>
          <cell r="AT1150" t="str">
            <v>Ы</v>
          </cell>
          <cell r="AU1150">
            <v>0</v>
          </cell>
          <cell r="AV1150">
            <v>0</v>
          </cell>
          <cell r="AW1150">
            <v>23</v>
          </cell>
          <cell r="AX1150">
            <v>1</v>
          </cell>
          <cell r="AY1150">
            <v>0</v>
          </cell>
          <cell r="AZ1150">
            <v>0</v>
          </cell>
          <cell r="BA1150">
            <v>0</v>
          </cell>
          <cell r="BB1150">
            <v>0</v>
          </cell>
          <cell r="BC1150">
            <v>38828</v>
          </cell>
        </row>
        <row r="1151">
          <cell r="A1151">
            <v>2006</v>
          </cell>
          <cell r="B1151">
            <v>1</v>
          </cell>
          <cell r="C1151">
            <v>206</v>
          </cell>
          <cell r="D1151">
            <v>20</v>
          </cell>
          <cell r="E1151">
            <v>792020</v>
          </cell>
          <cell r="F1151">
            <v>0</v>
          </cell>
          <cell r="G1151" t="str">
            <v>Затраты по ШПЗ (основные)</v>
          </cell>
          <cell r="H1151">
            <v>2011</v>
          </cell>
          <cell r="I1151">
            <v>7920</v>
          </cell>
          <cell r="J1151">
            <v>1564929</v>
          </cell>
          <cell r="K1151">
            <v>1</v>
          </cell>
          <cell r="L1151">
            <v>0</v>
          </cell>
          <cell r="M1151">
            <v>0</v>
          </cell>
          <cell r="N1151">
            <v>0</v>
          </cell>
          <cell r="R1151">
            <v>0</v>
          </cell>
          <cell r="S1151">
            <v>0</v>
          </cell>
          <cell r="T1151">
            <v>0</v>
          </cell>
          <cell r="U1151">
            <v>31</v>
          </cell>
          <cell r="V1151">
            <v>0</v>
          </cell>
          <cell r="W1151">
            <v>0</v>
          </cell>
          <cell r="AA1151">
            <v>0</v>
          </cell>
          <cell r="AB1151">
            <v>0</v>
          </cell>
          <cell r="AC1151">
            <v>0</v>
          </cell>
          <cell r="AD1151">
            <v>31</v>
          </cell>
          <cell r="AE1151">
            <v>410000</v>
          </cell>
          <cell r="AF1151">
            <v>0</v>
          </cell>
          <cell r="AI1151">
            <v>2223</v>
          </cell>
          <cell r="AK1151">
            <v>0</v>
          </cell>
          <cell r="AM1151">
            <v>333</v>
          </cell>
          <cell r="AN1151">
            <v>1</v>
          </cell>
          <cell r="AO1151">
            <v>393216</v>
          </cell>
          <cell r="AQ1151">
            <v>0</v>
          </cell>
          <cell r="AR1151">
            <v>0</v>
          </cell>
          <cell r="AS1151" t="str">
            <v>Ы</v>
          </cell>
          <cell r="AT1151" t="str">
            <v>Ы</v>
          </cell>
          <cell r="AU1151">
            <v>0</v>
          </cell>
          <cell r="AV1151">
            <v>0</v>
          </cell>
          <cell r="AW1151">
            <v>23</v>
          </cell>
          <cell r="AX1151">
            <v>1</v>
          </cell>
          <cell r="AY1151">
            <v>0</v>
          </cell>
          <cell r="AZ1151">
            <v>0</v>
          </cell>
          <cell r="BA1151">
            <v>0</v>
          </cell>
          <cell r="BB1151">
            <v>0</v>
          </cell>
          <cell r="BC1151">
            <v>38828</v>
          </cell>
        </row>
        <row r="1152">
          <cell r="A1152">
            <v>2006</v>
          </cell>
          <cell r="B1152">
            <v>1</v>
          </cell>
          <cell r="C1152">
            <v>207</v>
          </cell>
          <cell r="D1152">
            <v>20</v>
          </cell>
          <cell r="E1152">
            <v>792020</v>
          </cell>
          <cell r="F1152">
            <v>0</v>
          </cell>
          <cell r="G1152" t="str">
            <v>Затраты по ШПЗ (основные)</v>
          </cell>
          <cell r="H1152">
            <v>2011</v>
          </cell>
          <cell r="I1152">
            <v>7920</v>
          </cell>
          <cell r="J1152">
            <v>11601</v>
          </cell>
          <cell r="K1152">
            <v>1</v>
          </cell>
          <cell r="L1152">
            <v>0</v>
          </cell>
          <cell r="M1152">
            <v>0</v>
          </cell>
          <cell r="N1152">
            <v>0</v>
          </cell>
          <cell r="R1152">
            <v>0</v>
          </cell>
          <cell r="S1152">
            <v>0</v>
          </cell>
          <cell r="T1152">
            <v>0</v>
          </cell>
          <cell r="U1152">
            <v>31</v>
          </cell>
          <cell r="V1152">
            <v>0</v>
          </cell>
          <cell r="W1152">
            <v>0</v>
          </cell>
          <cell r="AA1152">
            <v>0</v>
          </cell>
          <cell r="AB1152">
            <v>0</v>
          </cell>
          <cell r="AC1152">
            <v>0</v>
          </cell>
          <cell r="AD1152">
            <v>31</v>
          </cell>
          <cell r="AE1152">
            <v>410200</v>
          </cell>
          <cell r="AF1152">
            <v>0</v>
          </cell>
          <cell r="AI1152">
            <v>2223</v>
          </cell>
          <cell r="AK1152">
            <v>0</v>
          </cell>
          <cell r="AM1152">
            <v>334</v>
          </cell>
          <cell r="AN1152">
            <v>1</v>
          </cell>
          <cell r="AO1152">
            <v>393216</v>
          </cell>
          <cell r="AQ1152">
            <v>0</v>
          </cell>
          <cell r="AR1152">
            <v>0</v>
          </cell>
          <cell r="AS1152" t="str">
            <v>Ы</v>
          </cell>
          <cell r="AT1152" t="str">
            <v>Ы</v>
          </cell>
          <cell r="AU1152">
            <v>0</v>
          </cell>
          <cell r="AV1152">
            <v>0</v>
          </cell>
          <cell r="AW1152">
            <v>23</v>
          </cell>
          <cell r="AX1152">
            <v>1</v>
          </cell>
          <cell r="AY1152">
            <v>0</v>
          </cell>
          <cell r="AZ1152">
            <v>0</v>
          </cell>
          <cell r="BA1152">
            <v>0</v>
          </cell>
          <cell r="BB1152">
            <v>0</v>
          </cell>
          <cell r="BC1152">
            <v>38828</v>
          </cell>
        </row>
        <row r="1153">
          <cell r="A1153">
            <v>2006</v>
          </cell>
          <cell r="B1153">
            <v>1</v>
          </cell>
          <cell r="C1153">
            <v>208</v>
          </cell>
          <cell r="D1153">
            <v>20</v>
          </cell>
          <cell r="E1153">
            <v>792020</v>
          </cell>
          <cell r="F1153">
            <v>0</v>
          </cell>
          <cell r="G1153" t="str">
            <v>Затраты по ШПЗ (основные)</v>
          </cell>
          <cell r="H1153">
            <v>2011</v>
          </cell>
          <cell r="I1153">
            <v>7920</v>
          </cell>
          <cell r="J1153">
            <v>200212</v>
          </cell>
          <cell r="K1153">
            <v>1</v>
          </cell>
          <cell r="L1153">
            <v>0</v>
          </cell>
          <cell r="M1153">
            <v>0</v>
          </cell>
          <cell r="N1153">
            <v>0</v>
          </cell>
          <cell r="R1153">
            <v>0</v>
          </cell>
          <cell r="S1153">
            <v>0</v>
          </cell>
          <cell r="T1153">
            <v>0</v>
          </cell>
          <cell r="U1153">
            <v>31</v>
          </cell>
          <cell r="V1153">
            <v>0</v>
          </cell>
          <cell r="W1153">
            <v>0</v>
          </cell>
          <cell r="AA1153">
            <v>0</v>
          </cell>
          <cell r="AB1153">
            <v>0</v>
          </cell>
          <cell r="AC1153">
            <v>0</v>
          </cell>
          <cell r="AD1153">
            <v>31</v>
          </cell>
          <cell r="AE1153">
            <v>420000</v>
          </cell>
          <cell r="AF1153">
            <v>0</v>
          </cell>
          <cell r="AI1153">
            <v>2223</v>
          </cell>
          <cell r="AK1153">
            <v>0</v>
          </cell>
          <cell r="AM1153">
            <v>335</v>
          </cell>
          <cell r="AN1153">
            <v>1</v>
          </cell>
          <cell r="AO1153">
            <v>393216</v>
          </cell>
          <cell r="AQ1153">
            <v>0</v>
          </cell>
          <cell r="AR1153">
            <v>0</v>
          </cell>
          <cell r="AS1153" t="str">
            <v>Ы</v>
          </cell>
          <cell r="AT1153" t="str">
            <v>Ы</v>
          </cell>
          <cell r="AU1153">
            <v>0</v>
          </cell>
          <cell r="AV1153">
            <v>0</v>
          </cell>
          <cell r="AW1153">
            <v>23</v>
          </cell>
          <cell r="AX1153">
            <v>1</v>
          </cell>
          <cell r="AY1153">
            <v>0</v>
          </cell>
          <cell r="AZ1153">
            <v>0</v>
          </cell>
          <cell r="BA1153">
            <v>0</v>
          </cell>
          <cell r="BB1153">
            <v>0</v>
          </cell>
          <cell r="BC1153">
            <v>38828</v>
          </cell>
        </row>
        <row r="1154">
          <cell r="A1154">
            <v>2006</v>
          </cell>
          <cell r="B1154">
            <v>1</v>
          </cell>
          <cell r="C1154">
            <v>209</v>
          </cell>
          <cell r="D1154">
            <v>20</v>
          </cell>
          <cell r="E1154">
            <v>792020</v>
          </cell>
          <cell r="F1154">
            <v>0</v>
          </cell>
          <cell r="G1154" t="str">
            <v>Затраты по ШПЗ (основные)</v>
          </cell>
          <cell r="H1154">
            <v>2011</v>
          </cell>
          <cell r="I1154">
            <v>7920</v>
          </cell>
          <cell r="J1154">
            <v>2276250</v>
          </cell>
          <cell r="K1154">
            <v>1</v>
          </cell>
          <cell r="L1154">
            <v>0</v>
          </cell>
          <cell r="M1154">
            <v>0</v>
          </cell>
          <cell r="N1154">
            <v>0</v>
          </cell>
          <cell r="R1154">
            <v>0</v>
          </cell>
          <cell r="S1154">
            <v>0</v>
          </cell>
          <cell r="T1154">
            <v>0</v>
          </cell>
          <cell r="U1154">
            <v>31</v>
          </cell>
          <cell r="V1154">
            <v>0</v>
          </cell>
          <cell r="W1154">
            <v>0</v>
          </cell>
          <cell r="AA1154">
            <v>0</v>
          </cell>
          <cell r="AB1154">
            <v>0</v>
          </cell>
          <cell r="AC1154">
            <v>0</v>
          </cell>
          <cell r="AD1154">
            <v>31</v>
          </cell>
          <cell r="AE1154">
            <v>430000</v>
          </cell>
          <cell r="AF1154">
            <v>0</v>
          </cell>
          <cell r="AI1154">
            <v>2223</v>
          </cell>
          <cell r="AK1154">
            <v>0</v>
          </cell>
          <cell r="AM1154">
            <v>336</v>
          </cell>
          <cell r="AN1154">
            <v>1</v>
          </cell>
          <cell r="AO1154">
            <v>393216</v>
          </cell>
          <cell r="AQ1154">
            <v>0</v>
          </cell>
          <cell r="AR1154">
            <v>0</v>
          </cell>
          <cell r="AS1154" t="str">
            <v>Ы</v>
          </cell>
          <cell r="AT1154" t="str">
            <v>Ы</v>
          </cell>
          <cell r="AU1154">
            <v>0</v>
          </cell>
          <cell r="AV1154">
            <v>0</v>
          </cell>
          <cell r="AW1154">
            <v>23</v>
          </cell>
          <cell r="AX1154">
            <v>1</v>
          </cell>
          <cell r="AY1154">
            <v>0</v>
          </cell>
          <cell r="AZ1154">
            <v>0</v>
          </cell>
          <cell r="BA1154">
            <v>0</v>
          </cell>
          <cell r="BB1154">
            <v>0</v>
          </cell>
          <cell r="BC1154">
            <v>38828</v>
          </cell>
        </row>
        <row r="1155">
          <cell r="A1155">
            <v>2006</v>
          </cell>
          <cell r="B1155">
            <v>1</v>
          </cell>
          <cell r="C1155">
            <v>210</v>
          </cell>
          <cell r="D1155">
            <v>20</v>
          </cell>
          <cell r="E1155">
            <v>792020</v>
          </cell>
          <cell r="F1155">
            <v>0</v>
          </cell>
          <cell r="G1155" t="str">
            <v>Затраты по ШПЗ (основные)</v>
          </cell>
          <cell r="H1155">
            <v>2011</v>
          </cell>
          <cell r="I1155">
            <v>7920</v>
          </cell>
          <cell r="J1155">
            <v>1470856</v>
          </cell>
          <cell r="K1155">
            <v>1</v>
          </cell>
          <cell r="L1155">
            <v>0</v>
          </cell>
          <cell r="M1155">
            <v>0</v>
          </cell>
          <cell r="N1155">
            <v>0</v>
          </cell>
          <cell r="R1155">
            <v>0</v>
          </cell>
          <cell r="S1155">
            <v>0</v>
          </cell>
          <cell r="T1155">
            <v>0</v>
          </cell>
          <cell r="U1155">
            <v>31</v>
          </cell>
          <cell r="V1155">
            <v>0</v>
          </cell>
          <cell r="W1155">
            <v>0</v>
          </cell>
          <cell r="AA1155">
            <v>0</v>
          </cell>
          <cell r="AB1155">
            <v>0</v>
          </cell>
          <cell r="AC1155">
            <v>0</v>
          </cell>
          <cell r="AD1155">
            <v>31</v>
          </cell>
          <cell r="AE1155">
            <v>430110</v>
          </cell>
          <cell r="AF1155">
            <v>0</v>
          </cell>
          <cell r="AI1155">
            <v>2223</v>
          </cell>
          <cell r="AK1155">
            <v>0</v>
          </cell>
          <cell r="AM1155">
            <v>337</v>
          </cell>
          <cell r="AN1155">
            <v>1</v>
          </cell>
          <cell r="AO1155">
            <v>393216</v>
          </cell>
          <cell r="AQ1155">
            <v>0</v>
          </cell>
          <cell r="AR1155">
            <v>0</v>
          </cell>
          <cell r="AS1155" t="str">
            <v>Ы</v>
          </cell>
          <cell r="AT1155" t="str">
            <v>Ы</v>
          </cell>
          <cell r="AU1155">
            <v>0</v>
          </cell>
          <cell r="AV1155">
            <v>0</v>
          </cell>
          <cell r="AW1155">
            <v>23</v>
          </cell>
          <cell r="AX1155">
            <v>1</v>
          </cell>
          <cell r="AY1155">
            <v>0</v>
          </cell>
          <cell r="AZ1155">
            <v>0</v>
          </cell>
          <cell r="BA1155">
            <v>0</v>
          </cell>
          <cell r="BB1155">
            <v>0</v>
          </cell>
          <cell r="BC1155">
            <v>38828</v>
          </cell>
        </row>
        <row r="1156">
          <cell r="A1156">
            <v>2006</v>
          </cell>
          <cell r="B1156">
            <v>1</v>
          </cell>
          <cell r="C1156">
            <v>211</v>
          </cell>
          <cell r="D1156">
            <v>20</v>
          </cell>
          <cell r="E1156">
            <v>792020</v>
          </cell>
          <cell r="F1156">
            <v>0</v>
          </cell>
          <cell r="G1156" t="str">
            <v>Затраты по ШПЗ (основные)</v>
          </cell>
          <cell r="H1156">
            <v>2011</v>
          </cell>
          <cell r="I1156">
            <v>7920</v>
          </cell>
          <cell r="J1156">
            <v>37224</v>
          </cell>
          <cell r="K1156">
            <v>1</v>
          </cell>
          <cell r="L1156">
            <v>0</v>
          </cell>
          <cell r="M1156">
            <v>0</v>
          </cell>
          <cell r="N1156">
            <v>0</v>
          </cell>
          <cell r="R1156">
            <v>0</v>
          </cell>
          <cell r="S1156">
            <v>0</v>
          </cell>
          <cell r="T1156">
            <v>0</v>
          </cell>
          <cell r="U1156">
            <v>31</v>
          </cell>
          <cell r="V1156">
            <v>0</v>
          </cell>
          <cell r="W1156">
            <v>0</v>
          </cell>
          <cell r="AA1156">
            <v>0</v>
          </cell>
          <cell r="AB1156">
            <v>0</v>
          </cell>
          <cell r="AC1156">
            <v>0</v>
          </cell>
          <cell r="AD1156">
            <v>31</v>
          </cell>
          <cell r="AE1156">
            <v>430120</v>
          </cell>
          <cell r="AF1156">
            <v>0</v>
          </cell>
          <cell r="AI1156">
            <v>2223</v>
          </cell>
          <cell r="AK1156">
            <v>0</v>
          </cell>
          <cell r="AM1156">
            <v>338</v>
          </cell>
          <cell r="AN1156">
            <v>1</v>
          </cell>
          <cell r="AO1156">
            <v>393216</v>
          </cell>
          <cell r="AQ1156">
            <v>0</v>
          </cell>
          <cell r="AR1156">
            <v>0</v>
          </cell>
          <cell r="AS1156" t="str">
            <v>Ы</v>
          </cell>
          <cell r="AT1156" t="str">
            <v>Ы</v>
          </cell>
          <cell r="AU1156">
            <v>0</v>
          </cell>
          <cell r="AV1156">
            <v>0</v>
          </cell>
          <cell r="AW1156">
            <v>23</v>
          </cell>
          <cell r="AX1156">
            <v>1</v>
          </cell>
          <cell r="AY1156">
            <v>0</v>
          </cell>
          <cell r="AZ1156">
            <v>0</v>
          </cell>
          <cell r="BA1156">
            <v>0</v>
          </cell>
          <cell r="BB1156">
            <v>0</v>
          </cell>
          <cell r="BC1156">
            <v>38828</v>
          </cell>
        </row>
        <row r="1157">
          <cell r="A1157">
            <v>2006</v>
          </cell>
          <cell r="B1157">
            <v>1</v>
          </cell>
          <cell r="C1157">
            <v>212</v>
          </cell>
          <cell r="D1157">
            <v>20</v>
          </cell>
          <cell r="E1157">
            <v>792020</v>
          </cell>
          <cell r="F1157">
            <v>0</v>
          </cell>
          <cell r="G1157" t="str">
            <v>Затраты по ШПЗ (основные)</v>
          </cell>
          <cell r="H1157">
            <v>2011</v>
          </cell>
          <cell r="I1157">
            <v>7920</v>
          </cell>
          <cell r="J1157">
            <v>695191</v>
          </cell>
          <cell r="K1157">
            <v>1</v>
          </cell>
          <cell r="L1157">
            <v>0</v>
          </cell>
          <cell r="M1157">
            <v>0</v>
          </cell>
          <cell r="N1157">
            <v>0</v>
          </cell>
          <cell r="R1157">
            <v>0</v>
          </cell>
          <cell r="S1157">
            <v>0</v>
          </cell>
          <cell r="T1157">
            <v>0</v>
          </cell>
          <cell r="U1157">
            <v>31</v>
          </cell>
          <cell r="V1157">
            <v>0</v>
          </cell>
          <cell r="W1157">
            <v>0</v>
          </cell>
          <cell r="AA1157">
            <v>0</v>
          </cell>
          <cell r="AB1157">
            <v>0</v>
          </cell>
          <cell r="AC1157">
            <v>0</v>
          </cell>
          <cell r="AD1157">
            <v>31</v>
          </cell>
          <cell r="AE1157">
            <v>430130</v>
          </cell>
          <cell r="AF1157">
            <v>0</v>
          </cell>
          <cell r="AI1157">
            <v>2223</v>
          </cell>
          <cell r="AK1157">
            <v>0</v>
          </cell>
          <cell r="AM1157">
            <v>339</v>
          </cell>
          <cell r="AN1157">
            <v>1</v>
          </cell>
          <cell r="AO1157">
            <v>393216</v>
          </cell>
          <cell r="AQ1157">
            <v>0</v>
          </cell>
          <cell r="AR1157">
            <v>0</v>
          </cell>
          <cell r="AS1157" t="str">
            <v>Ы</v>
          </cell>
          <cell r="AT1157" t="str">
            <v>Ы</v>
          </cell>
          <cell r="AU1157">
            <v>0</v>
          </cell>
          <cell r="AV1157">
            <v>0</v>
          </cell>
          <cell r="AW1157">
            <v>23</v>
          </cell>
          <cell r="AX1157">
            <v>1</v>
          </cell>
          <cell r="AY1157">
            <v>0</v>
          </cell>
          <cell r="AZ1157">
            <v>0</v>
          </cell>
          <cell r="BA1157">
            <v>0</v>
          </cell>
          <cell r="BB1157">
            <v>0</v>
          </cell>
          <cell r="BC1157">
            <v>38828</v>
          </cell>
        </row>
        <row r="1158">
          <cell r="A1158">
            <v>2006</v>
          </cell>
          <cell r="B1158">
            <v>1</v>
          </cell>
          <cell r="C1158">
            <v>213</v>
          </cell>
          <cell r="D1158">
            <v>20</v>
          </cell>
          <cell r="E1158">
            <v>792020</v>
          </cell>
          <cell r="F1158">
            <v>0</v>
          </cell>
          <cell r="G1158" t="str">
            <v>Затраты по ШПЗ (основные)</v>
          </cell>
          <cell r="H1158">
            <v>2011</v>
          </cell>
          <cell r="I1158">
            <v>7920</v>
          </cell>
          <cell r="J1158">
            <v>66332</v>
          </cell>
          <cell r="K1158">
            <v>1</v>
          </cell>
          <cell r="L1158">
            <v>0</v>
          </cell>
          <cell r="M1158">
            <v>0</v>
          </cell>
          <cell r="N1158">
            <v>0</v>
          </cell>
          <cell r="R1158">
            <v>0</v>
          </cell>
          <cell r="S1158">
            <v>0</v>
          </cell>
          <cell r="T1158">
            <v>0</v>
          </cell>
          <cell r="U1158">
            <v>31</v>
          </cell>
          <cell r="V1158">
            <v>0</v>
          </cell>
          <cell r="W1158">
            <v>0</v>
          </cell>
          <cell r="AA1158">
            <v>0</v>
          </cell>
          <cell r="AB1158">
            <v>0</v>
          </cell>
          <cell r="AC1158">
            <v>0</v>
          </cell>
          <cell r="AD1158">
            <v>31</v>
          </cell>
          <cell r="AE1158">
            <v>430140</v>
          </cell>
          <cell r="AF1158">
            <v>0</v>
          </cell>
          <cell r="AI1158">
            <v>2223</v>
          </cell>
          <cell r="AK1158">
            <v>0</v>
          </cell>
          <cell r="AM1158">
            <v>340</v>
          </cell>
          <cell r="AN1158">
            <v>1</v>
          </cell>
          <cell r="AO1158">
            <v>393216</v>
          </cell>
          <cell r="AQ1158">
            <v>0</v>
          </cell>
          <cell r="AR1158">
            <v>0</v>
          </cell>
          <cell r="AS1158" t="str">
            <v>Ы</v>
          </cell>
          <cell r="AT1158" t="str">
            <v>Ы</v>
          </cell>
          <cell r="AU1158">
            <v>0</v>
          </cell>
          <cell r="AV1158">
            <v>0</v>
          </cell>
          <cell r="AW1158">
            <v>23</v>
          </cell>
          <cell r="AX1158">
            <v>1</v>
          </cell>
          <cell r="AY1158">
            <v>0</v>
          </cell>
          <cell r="AZ1158">
            <v>0</v>
          </cell>
          <cell r="BA1158">
            <v>0</v>
          </cell>
          <cell r="BB1158">
            <v>0</v>
          </cell>
          <cell r="BC1158">
            <v>38828</v>
          </cell>
        </row>
        <row r="1159">
          <cell r="A1159">
            <v>2006</v>
          </cell>
          <cell r="B1159">
            <v>1</v>
          </cell>
          <cell r="C1159">
            <v>214</v>
          </cell>
          <cell r="D1159">
            <v>20</v>
          </cell>
          <cell r="E1159">
            <v>792020</v>
          </cell>
          <cell r="F1159">
            <v>0</v>
          </cell>
          <cell r="G1159" t="str">
            <v>Затраты по ШПЗ (основные)</v>
          </cell>
          <cell r="H1159">
            <v>2011</v>
          </cell>
          <cell r="I1159">
            <v>7920</v>
          </cell>
          <cell r="J1159">
            <v>162308</v>
          </cell>
          <cell r="K1159">
            <v>1</v>
          </cell>
          <cell r="L1159">
            <v>0</v>
          </cell>
          <cell r="M1159">
            <v>0</v>
          </cell>
          <cell r="N1159">
            <v>0</v>
          </cell>
          <cell r="R1159">
            <v>0</v>
          </cell>
          <cell r="S1159">
            <v>0</v>
          </cell>
          <cell r="T1159">
            <v>0</v>
          </cell>
          <cell r="U1159">
            <v>31</v>
          </cell>
          <cell r="V1159">
            <v>0</v>
          </cell>
          <cell r="W1159">
            <v>0</v>
          </cell>
          <cell r="AA1159">
            <v>0</v>
          </cell>
          <cell r="AB1159">
            <v>0</v>
          </cell>
          <cell r="AC1159">
            <v>0</v>
          </cell>
          <cell r="AD1159">
            <v>31</v>
          </cell>
          <cell r="AE1159">
            <v>430220</v>
          </cell>
          <cell r="AF1159">
            <v>0</v>
          </cell>
          <cell r="AI1159">
            <v>2223</v>
          </cell>
          <cell r="AK1159">
            <v>0</v>
          </cell>
          <cell r="AM1159">
            <v>341</v>
          </cell>
          <cell r="AN1159">
            <v>1</v>
          </cell>
          <cell r="AO1159">
            <v>393216</v>
          </cell>
          <cell r="AQ1159">
            <v>0</v>
          </cell>
          <cell r="AR1159">
            <v>0</v>
          </cell>
          <cell r="AS1159" t="str">
            <v>Ы</v>
          </cell>
          <cell r="AT1159" t="str">
            <v>Ы</v>
          </cell>
          <cell r="AU1159">
            <v>0</v>
          </cell>
          <cell r="AV1159">
            <v>0</v>
          </cell>
          <cell r="AW1159">
            <v>23</v>
          </cell>
          <cell r="AX1159">
            <v>1</v>
          </cell>
          <cell r="AY1159">
            <v>0</v>
          </cell>
          <cell r="AZ1159">
            <v>0</v>
          </cell>
          <cell r="BA1159">
            <v>0</v>
          </cell>
          <cell r="BB1159">
            <v>0</v>
          </cell>
          <cell r="BC1159">
            <v>38828</v>
          </cell>
        </row>
        <row r="1160">
          <cell r="A1160">
            <v>2006</v>
          </cell>
          <cell r="B1160">
            <v>1</v>
          </cell>
          <cell r="C1160">
            <v>215</v>
          </cell>
          <cell r="D1160">
            <v>20</v>
          </cell>
          <cell r="E1160">
            <v>792020</v>
          </cell>
          <cell r="F1160">
            <v>0</v>
          </cell>
          <cell r="G1160" t="str">
            <v>Затраты по ШПЗ (основные)</v>
          </cell>
          <cell r="H1160">
            <v>2011</v>
          </cell>
          <cell r="I1160">
            <v>7920</v>
          </cell>
          <cell r="J1160">
            <v>151366</v>
          </cell>
          <cell r="K1160">
            <v>1</v>
          </cell>
          <cell r="L1160">
            <v>0</v>
          </cell>
          <cell r="M1160">
            <v>0</v>
          </cell>
          <cell r="N1160">
            <v>0</v>
          </cell>
          <cell r="R1160">
            <v>0</v>
          </cell>
          <cell r="S1160">
            <v>0</v>
          </cell>
          <cell r="T1160">
            <v>0</v>
          </cell>
          <cell r="U1160">
            <v>31</v>
          </cell>
          <cell r="V1160">
            <v>0</v>
          </cell>
          <cell r="W1160">
            <v>0</v>
          </cell>
          <cell r="AA1160">
            <v>0</v>
          </cell>
          <cell r="AB1160">
            <v>0</v>
          </cell>
          <cell r="AC1160">
            <v>0</v>
          </cell>
          <cell r="AD1160">
            <v>31</v>
          </cell>
          <cell r="AE1160">
            <v>430230</v>
          </cell>
          <cell r="AF1160">
            <v>0</v>
          </cell>
          <cell r="AI1160">
            <v>2223</v>
          </cell>
          <cell r="AK1160">
            <v>0</v>
          </cell>
          <cell r="AM1160">
            <v>342</v>
          </cell>
          <cell r="AN1160">
            <v>1</v>
          </cell>
          <cell r="AO1160">
            <v>393216</v>
          </cell>
          <cell r="AQ1160">
            <v>0</v>
          </cell>
          <cell r="AR1160">
            <v>0</v>
          </cell>
          <cell r="AS1160" t="str">
            <v>Ы</v>
          </cell>
          <cell r="AT1160" t="str">
            <v>Ы</v>
          </cell>
          <cell r="AU1160">
            <v>0</v>
          </cell>
          <cell r="AV1160">
            <v>0</v>
          </cell>
          <cell r="AW1160">
            <v>23</v>
          </cell>
          <cell r="AX1160">
            <v>1</v>
          </cell>
          <cell r="AY1160">
            <v>0</v>
          </cell>
          <cell r="AZ1160">
            <v>0</v>
          </cell>
          <cell r="BA1160">
            <v>0</v>
          </cell>
          <cell r="BB1160">
            <v>0</v>
          </cell>
          <cell r="BC1160">
            <v>38828</v>
          </cell>
        </row>
        <row r="1161">
          <cell r="A1161">
            <v>2006</v>
          </cell>
          <cell r="B1161">
            <v>1</v>
          </cell>
          <cell r="C1161">
            <v>216</v>
          </cell>
          <cell r="D1161">
            <v>20</v>
          </cell>
          <cell r="E1161">
            <v>792020</v>
          </cell>
          <cell r="F1161">
            <v>0</v>
          </cell>
          <cell r="G1161" t="str">
            <v>Затраты по ШПЗ (основные)</v>
          </cell>
          <cell r="H1161">
            <v>2011</v>
          </cell>
          <cell r="I1161">
            <v>7920</v>
          </cell>
          <cell r="J1161">
            <v>61458</v>
          </cell>
          <cell r="K1161">
            <v>1</v>
          </cell>
          <cell r="L1161">
            <v>0</v>
          </cell>
          <cell r="M1161">
            <v>0</v>
          </cell>
          <cell r="N1161">
            <v>0</v>
          </cell>
          <cell r="R1161">
            <v>0</v>
          </cell>
          <cell r="S1161">
            <v>0</v>
          </cell>
          <cell r="T1161">
            <v>0</v>
          </cell>
          <cell r="U1161">
            <v>31</v>
          </cell>
          <cell r="V1161">
            <v>0</v>
          </cell>
          <cell r="W1161">
            <v>0</v>
          </cell>
          <cell r="AA1161">
            <v>0</v>
          </cell>
          <cell r="AB1161">
            <v>0</v>
          </cell>
          <cell r="AC1161">
            <v>0</v>
          </cell>
          <cell r="AD1161">
            <v>31</v>
          </cell>
          <cell r="AE1161">
            <v>430240</v>
          </cell>
          <cell r="AF1161">
            <v>0</v>
          </cell>
          <cell r="AI1161">
            <v>2223</v>
          </cell>
          <cell r="AK1161">
            <v>0</v>
          </cell>
          <cell r="AM1161">
            <v>343</v>
          </cell>
          <cell r="AN1161">
            <v>1</v>
          </cell>
          <cell r="AO1161">
            <v>393216</v>
          </cell>
          <cell r="AQ1161">
            <v>0</v>
          </cell>
          <cell r="AR1161">
            <v>0</v>
          </cell>
          <cell r="AS1161" t="str">
            <v>Ы</v>
          </cell>
          <cell r="AT1161" t="str">
            <v>Ы</v>
          </cell>
          <cell r="AU1161">
            <v>0</v>
          </cell>
          <cell r="AV1161">
            <v>0</v>
          </cell>
          <cell r="AW1161">
            <v>23</v>
          </cell>
          <cell r="AX1161">
            <v>1</v>
          </cell>
          <cell r="AY1161">
            <v>0</v>
          </cell>
          <cell r="AZ1161">
            <v>0</v>
          </cell>
          <cell r="BA1161">
            <v>0</v>
          </cell>
          <cell r="BB1161">
            <v>0</v>
          </cell>
          <cell r="BC1161">
            <v>38828</v>
          </cell>
        </row>
        <row r="1162">
          <cell r="A1162">
            <v>2006</v>
          </cell>
          <cell r="B1162">
            <v>1</v>
          </cell>
          <cell r="C1162">
            <v>217</v>
          </cell>
          <cell r="D1162">
            <v>20</v>
          </cell>
          <cell r="E1162">
            <v>792020</v>
          </cell>
          <cell r="F1162">
            <v>0</v>
          </cell>
          <cell r="G1162" t="str">
            <v>Затраты по ШПЗ (основные)</v>
          </cell>
          <cell r="H1162">
            <v>2011</v>
          </cell>
          <cell r="I1162">
            <v>7920</v>
          </cell>
          <cell r="J1162">
            <v>135477</v>
          </cell>
          <cell r="K1162">
            <v>1</v>
          </cell>
          <cell r="L1162">
            <v>0</v>
          </cell>
          <cell r="M1162">
            <v>0</v>
          </cell>
          <cell r="N1162">
            <v>0</v>
          </cell>
          <cell r="R1162">
            <v>0</v>
          </cell>
          <cell r="S1162">
            <v>0</v>
          </cell>
          <cell r="T1162">
            <v>0</v>
          </cell>
          <cell r="U1162">
            <v>31</v>
          </cell>
          <cell r="V1162">
            <v>0</v>
          </cell>
          <cell r="W1162">
            <v>0</v>
          </cell>
          <cell r="AA1162">
            <v>0</v>
          </cell>
          <cell r="AB1162">
            <v>0</v>
          </cell>
          <cell r="AC1162">
            <v>0</v>
          </cell>
          <cell r="AD1162">
            <v>31</v>
          </cell>
          <cell r="AE1162">
            <v>450000</v>
          </cell>
          <cell r="AF1162">
            <v>0</v>
          </cell>
          <cell r="AI1162">
            <v>2223</v>
          </cell>
          <cell r="AK1162">
            <v>0</v>
          </cell>
          <cell r="AM1162">
            <v>344</v>
          </cell>
          <cell r="AN1162">
            <v>1</v>
          </cell>
          <cell r="AO1162">
            <v>393216</v>
          </cell>
          <cell r="AQ1162">
            <v>0</v>
          </cell>
          <cell r="AR1162">
            <v>0</v>
          </cell>
          <cell r="AS1162" t="str">
            <v>Ы</v>
          </cell>
          <cell r="AT1162" t="str">
            <v>Ы</v>
          </cell>
          <cell r="AU1162">
            <v>0</v>
          </cell>
          <cell r="AV1162">
            <v>0</v>
          </cell>
          <cell r="AW1162">
            <v>23</v>
          </cell>
          <cell r="AX1162">
            <v>1</v>
          </cell>
          <cell r="AY1162">
            <v>0</v>
          </cell>
          <cell r="AZ1162">
            <v>0</v>
          </cell>
          <cell r="BA1162">
            <v>0</v>
          </cell>
          <cell r="BB1162">
            <v>0</v>
          </cell>
          <cell r="BC1162">
            <v>38828</v>
          </cell>
        </row>
        <row r="1163">
          <cell r="A1163">
            <v>2006</v>
          </cell>
          <cell r="B1163">
            <v>1</v>
          </cell>
          <cell r="C1163">
            <v>218</v>
          </cell>
          <cell r="D1163">
            <v>20</v>
          </cell>
          <cell r="E1163">
            <v>792020</v>
          </cell>
          <cell r="F1163">
            <v>0</v>
          </cell>
          <cell r="G1163" t="str">
            <v>Затраты по ШПЗ (основные)</v>
          </cell>
          <cell r="H1163">
            <v>2011</v>
          </cell>
          <cell r="I1163">
            <v>7920</v>
          </cell>
          <cell r="J1163">
            <v>9941</v>
          </cell>
          <cell r="K1163">
            <v>1</v>
          </cell>
          <cell r="L1163">
            <v>0</v>
          </cell>
          <cell r="M1163">
            <v>0</v>
          </cell>
          <cell r="N1163">
            <v>0</v>
          </cell>
          <cell r="R1163">
            <v>0</v>
          </cell>
          <cell r="S1163">
            <v>0</v>
          </cell>
          <cell r="T1163">
            <v>0</v>
          </cell>
          <cell r="U1163">
            <v>31</v>
          </cell>
          <cell r="V1163">
            <v>0</v>
          </cell>
          <cell r="W1163">
            <v>0</v>
          </cell>
          <cell r="AA1163">
            <v>0</v>
          </cell>
          <cell r="AB1163">
            <v>0</v>
          </cell>
          <cell r="AC1163">
            <v>0</v>
          </cell>
          <cell r="AD1163">
            <v>31</v>
          </cell>
          <cell r="AE1163">
            <v>460000</v>
          </cell>
          <cell r="AF1163">
            <v>0</v>
          </cell>
          <cell r="AI1163">
            <v>2223</v>
          </cell>
          <cell r="AK1163">
            <v>0</v>
          </cell>
          <cell r="AM1163">
            <v>345</v>
          </cell>
          <cell r="AN1163">
            <v>1</v>
          </cell>
          <cell r="AO1163">
            <v>393216</v>
          </cell>
          <cell r="AQ1163">
            <v>0</v>
          </cell>
          <cell r="AR1163">
            <v>0</v>
          </cell>
          <cell r="AS1163" t="str">
            <v>Ы</v>
          </cell>
          <cell r="AT1163" t="str">
            <v>Ы</v>
          </cell>
          <cell r="AU1163">
            <v>0</v>
          </cell>
          <cell r="AV1163">
            <v>0</v>
          </cell>
          <cell r="AW1163">
            <v>23</v>
          </cell>
          <cell r="AX1163">
            <v>1</v>
          </cell>
          <cell r="AY1163">
            <v>0</v>
          </cell>
          <cell r="AZ1163">
            <v>0</v>
          </cell>
          <cell r="BA1163">
            <v>0</v>
          </cell>
          <cell r="BB1163">
            <v>0</v>
          </cell>
          <cell r="BC1163">
            <v>38828</v>
          </cell>
        </row>
        <row r="1164">
          <cell r="A1164">
            <v>2006</v>
          </cell>
          <cell r="B1164">
            <v>1</v>
          </cell>
          <cell r="C1164">
            <v>219</v>
          </cell>
          <cell r="D1164">
            <v>20</v>
          </cell>
          <cell r="E1164">
            <v>792020</v>
          </cell>
          <cell r="F1164">
            <v>0</v>
          </cell>
          <cell r="G1164" t="str">
            <v>Затраты по ШПЗ (основные)</v>
          </cell>
          <cell r="H1164">
            <v>2011</v>
          </cell>
          <cell r="I1164">
            <v>7920</v>
          </cell>
          <cell r="J1164">
            <v>991</v>
          </cell>
          <cell r="K1164">
            <v>1</v>
          </cell>
          <cell r="L1164">
            <v>0</v>
          </cell>
          <cell r="M1164">
            <v>0</v>
          </cell>
          <cell r="N1164">
            <v>0</v>
          </cell>
          <cell r="R1164">
            <v>0</v>
          </cell>
          <cell r="S1164">
            <v>0</v>
          </cell>
          <cell r="T1164">
            <v>0</v>
          </cell>
          <cell r="U1164">
            <v>31</v>
          </cell>
          <cell r="V1164">
            <v>0</v>
          </cell>
          <cell r="W1164">
            <v>0</v>
          </cell>
          <cell r="AA1164">
            <v>0</v>
          </cell>
          <cell r="AB1164">
            <v>0</v>
          </cell>
          <cell r="AC1164">
            <v>0</v>
          </cell>
          <cell r="AD1164">
            <v>31</v>
          </cell>
          <cell r="AE1164">
            <v>465000</v>
          </cell>
          <cell r="AF1164">
            <v>0</v>
          </cell>
          <cell r="AI1164">
            <v>2223</v>
          </cell>
          <cell r="AK1164">
            <v>0</v>
          </cell>
          <cell r="AM1164">
            <v>346</v>
          </cell>
          <cell r="AN1164">
            <v>1</v>
          </cell>
          <cell r="AO1164">
            <v>393216</v>
          </cell>
          <cell r="AQ1164">
            <v>0</v>
          </cell>
          <cell r="AR1164">
            <v>0</v>
          </cell>
          <cell r="AS1164" t="str">
            <v>Ы</v>
          </cell>
          <cell r="AT1164" t="str">
            <v>Ы</v>
          </cell>
          <cell r="AU1164">
            <v>0</v>
          </cell>
          <cell r="AV1164">
            <v>0</v>
          </cell>
          <cell r="AW1164">
            <v>23</v>
          </cell>
          <cell r="AX1164">
            <v>1</v>
          </cell>
          <cell r="AY1164">
            <v>0</v>
          </cell>
          <cell r="AZ1164">
            <v>0</v>
          </cell>
          <cell r="BA1164">
            <v>0</v>
          </cell>
          <cell r="BB1164">
            <v>0</v>
          </cell>
          <cell r="BC1164">
            <v>38828</v>
          </cell>
        </row>
        <row r="1165">
          <cell r="A1165">
            <v>2006</v>
          </cell>
          <cell r="B1165">
            <v>1</v>
          </cell>
          <cell r="C1165">
            <v>220</v>
          </cell>
          <cell r="D1165">
            <v>20</v>
          </cell>
          <cell r="E1165">
            <v>792020</v>
          </cell>
          <cell r="F1165">
            <v>0</v>
          </cell>
          <cell r="G1165" t="str">
            <v>Затраты по ШПЗ (основные)</v>
          </cell>
          <cell r="H1165">
            <v>2011</v>
          </cell>
          <cell r="I1165">
            <v>7920</v>
          </cell>
          <cell r="J1165">
            <v>157565</v>
          </cell>
          <cell r="K1165">
            <v>1</v>
          </cell>
          <cell r="L1165">
            <v>0</v>
          </cell>
          <cell r="M1165">
            <v>0</v>
          </cell>
          <cell r="N1165">
            <v>0</v>
          </cell>
          <cell r="R1165">
            <v>0</v>
          </cell>
          <cell r="S1165">
            <v>0</v>
          </cell>
          <cell r="T1165">
            <v>0</v>
          </cell>
          <cell r="U1165">
            <v>31</v>
          </cell>
          <cell r="V1165">
            <v>0</v>
          </cell>
          <cell r="W1165">
            <v>0</v>
          </cell>
          <cell r="AA1165">
            <v>0</v>
          </cell>
          <cell r="AB1165">
            <v>0</v>
          </cell>
          <cell r="AC1165">
            <v>0</v>
          </cell>
          <cell r="AD1165">
            <v>31</v>
          </cell>
          <cell r="AE1165">
            <v>501102</v>
          </cell>
          <cell r="AF1165">
            <v>0</v>
          </cell>
          <cell r="AI1165">
            <v>2223</v>
          </cell>
          <cell r="AK1165">
            <v>0</v>
          </cell>
          <cell r="AM1165">
            <v>347</v>
          </cell>
          <cell r="AN1165">
            <v>1</v>
          </cell>
          <cell r="AO1165">
            <v>393216</v>
          </cell>
          <cell r="AQ1165">
            <v>0</v>
          </cell>
          <cell r="AR1165">
            <v>0</v>
          </cell>
          <cell r="AS1165" t="str">
            <v>Ы</v>
          </cell>
          <cell r="AT1165" t="str">
            <v>Ы</v>
          </cell>
          <cell r="AU1165">
            <v>0</v>
          </cell>
          <cell r="AV1165">
            <v>0</v>
          </cell>
          <cell r="AW1165">
            <v>23</v>
          </cell>
          <cell r="AX1165">
            <v>1</v>
          </cell>
          <cell r="AY1165">
            <v>0</v>
          </cell>
          <cell r="AZ1165">
            <v>0</v>
          </cell>
          <cell r="BA1165">
            <v>0</v>
          </cell>
          <cell r="BB1165">
            <v>0</v>
          </cell>
          <cell r="BC1165">
            <v>38828</v>
          </cell>
        </row>
        <row r="1166">
          <cell r="A1166">
            <v>2006</v>
          </cell>
          <cell r="B1166">
            <v>1</v>
          </cell>
          <cell r="C1166">
            <v>221</v>
          </cell>
          <cell r="D1166">
            <v>20</v>
          </cell>
          <cell r="E1166">
            <v>792020</v>
          </cell>
          <cell r="F1166">
            <v>0</v>
          </cell>
          <cell r="G1166" t="str">
            <v>Затраты по ШПЗ (основные)</v>
          </cell>
          <cell r="H1166">
            <v>2011</v>
          </cell>
          <cell r="I1166">
            <v>7920</v>
          </cell>
          <cell r="J1166">
            <v>10468</v>
          </cell>
          <cell r="K1166">
            <v>1</v>
          </cell>
          <cell r="L1166">
            <v>0</v>
          </cell>
          <cell r="M1166">
            <v>0</v>
          </cell>
          <cell r="N1166">
            <v>0</v>
          </cell>
          <cell r="R1166">
            <v>0</v>
          </cell>
          <cell r="S1166">
            <v>0</v>
          </cell>
          <cell r="T1166">
            <v>0</v>
          </cell>
          <cell r="U1166">
            <v>31</v>
          </cell>
          <cell r="V1166">
            <v>0</v>
          </cell>
          <cell r="W1166">
            <v>0</v>
          </cell>
          <cell r="AA1166">
            <v>0</v>
          </cell>
          <cell r="AB1166">
            <v>0</v>
          </cell>
          <cell r="AC1166">
            <v>0</v>
          </cell>
          <cell r="AD1166">
            <v>31</v>
          </cell>
          <cell r="AE1166">
            <v>502400</v>
          </cell>
          <cell r="AF1166">
            <v>0</v>
          </cell>
          <cell r="AI1166">
            <v>2223</v>
          </cell>
          <cell r="AK1166">
            <v>0</v>
          </cell>
          <cell r="AM1166">
            <v>348</v>
          </cell>
          <cell r="AN1166">
            <v>1</v>
          </cell>
          <cell r="AO1166">
            <v>393216</v>
          </cell>
          <cell r="AQ1166">
            <v>0</v>
          </cell>
          <cell r="AR1166">
            <v>0</v>
          </cell>
          <cell r="AS1166" t="str">
            <v>Ы</v>
          </cell>
          <cell r="AT1166" t="str">
            <v>Ы</v>
          </cell>
          <cell r="AU1166">
            <v>0</v>
          </cell>
          <cell r="AV1166">
            <v>0</v>
          </cell>
          <cell r="AW1166">
            <v>23</v>
          </cell>
          <cell r="AX1166">
            <v>1</v>
          </cell>
          <cell r="AY1166">
            <v>0</v>
          </cell>
          <cell r="AZ1166">
            <v>0</v>
          </cell>
          <cell r="BA1166">
            <v>0</v>
          </cell>
          <cell r="BB1166">
            <v>0</v>
          </cell>
          <cell r="BC1166">
            <v>38828</v>
          </cell>
        </row>
        <row r="1167">
          <cell r="A1167">
            <v>2006</v>
          </cell>
          <cell r="B1167">
            <v>1</v>
          </cell>
          <cell r="C1167">
            <v>222</v>
          </cell>
          <cell r="D1167">
            <v>20</v>
          </cell>
          <cell r="E1167">
            <v>792020</v>
          </cell>
          <cell r="F1167">
            <v>0</v>
          </cell>
          <cell r="G1167" t="str">
            <v>Затраты по ШПЗ (основные)</v>
          </cell>
          <cell r="H1167">
            <v>2011</v>
          </cell>
          <cell r="I1167">
            <v>7920</v>
          </cell>
          <cell r="J1167">
            <v>326472.8</v>
          </cell>
          <cell r="K1167">
            <v>1</v>
          </cell>
          <cell r="L1167">
            <v>0</v>
          </cell>
          <cell r="M1167">
            <v>0</v>
          </cell>
          <cell r="N1167">
            <v>0</v>
          </cell>
          <cell r="R1167">
            <v>0</v>
          </cell>
          <cell r="S1167">
            <v>0</v>
          </cell>
          <cell r="T1167">
            <v>0</v>
          </cell>
          <cell r="U1167">
            <v>31</v>
          </cell>
          <cell r="V1167">
            <v>0</v>
          </cell>
          <cell r="W1167">
            <v>0</v>
          </cell>
          <cell r="AA1167">
            <v>0</v>
          </cell>
          <cell r="AB1167">
            <v>0</v>
          </cell>
          <cell r="AC1167">
            <v>0</v>
          </cell>
          <cell r="AD1167">
            <v>31</v>
          </cell>
          <cell r="AE1167">
            <v>503000</v>
          </cell>
          <cell r="AF1167">
            <v>0</v>
          </cell>
          <cell r="AI1167">
            <v>2223</v>
          </cell>
          <cell r="AK1167">
            <v>0</v>
          </cell>
          <cell r="AM1167">
            <v>349</v>
          </cell>
          <cell r="AN1167">
            <v>1</v>
          </cell>
          <cell r="AO1167">
            <v>393216</v>
          </cell>
          <cell r="AQ1167">
            <v>0</v>
          </cell>
          <cell r="AR1167">
            <v>0</v>
          </cell>
          <cell r="AS1167" t="str">
            <v>Ы</v>
          </cell>
          <cell r="AT1167" t="str">
            <v>Ы</v>
          </cell>
          <cell r="AU1167">
            <v>0</v>
          </cell>
          <cell r="AV1167">
            <v>0</v>
          </cell>
          <cell r="AW1167">
            <v>23</v>
          </cell>
          <cell r="AX1167">
            <v>1</v>
          </cell>
          <cell r="AY1167">
            <v>0</v>
          </cell>
          <cell r="AZ1167">
            <v>0</v>
          </cell>
          <cell r="BA1167">
            <v>0</v>
          </cell>
          <cell r="BB1167">
            <v>0</v>
          </cell>
          <cell r="BC1167">
            <v>38828</v>
          </cell>
        </row>
        <row r="1168">
          <cell r="A1168">
            <v>2006</v>
          </cell>
          <cell r="B1168">
            <v>1</v>
          </cell>
          <cell r="C1168">
            <v>223</v>
          </cell>
          <cell r="D1168">
            <v>20</v>
          </cell>
          <cell r="E1168">
            <v>792020</v>
          </cell>
          <cell r="F1168">
            <v>0</v>
          </cell>
          <cell r="G1168" t="str">
            <v>Затраты по ШПЗ (основные)</v>
          </cell>
          <cell r="H1168">
            <v>2011</v>
          </cell>
          <cell r="I1168">
            <v>7920</v>
          </cell>
          <cell r="J1168">
            <v>3000</v>
          </cell>
          <cell r="K1168">
            <v>1</v>
          </cell>
          <cell r="L1168">
            <v>0</v>
          </cell>
          <cell r="M1168">
            <v>0</v>
          </cell>
          <cell r="N1168">
            <v>0</v>
          </cell>
          <cell r="R1168">
            <v>0</v>
          </cell>
          <cell r="S1168">
            <v>0</v>
          </cell>
          <cell r="T1168">
            <v>0</v>
          </cell>
          <cell r="U1168">
            <v>31</v>
          </cell>
          <cell r="V1168">
            <v>0</v>
          </cell>
          <cell r="W1168">
            <v>0</v>
          </cell>
          <cell r="AA1168">
            <v>0</v>
          </cell>
          <cell r="AB1168">
            <v>0</v>
          </cell>
          <cell r="AC1168">
            <v>0</v>
          </cell>
          <cell r="AD1168">
            <v>31</v>
          </cell>
          <cell r="AE1168">
            <v>504100</v>
          </cell>
          <cell r="AF1168">
            <v>0</v>
          </cell>
          <cell r="AI1168">
            <v>2223</v>
          </cell>
          <cell r="AK1168">
            <v>0</v>
          </cell>
          <cell r="AM1168">
            <v>350</v>
          </cell>
          <cell r="AN1168">
            <v>1</v>
          </cell>
          <cell r="AO1168">
            <v>393216</v>
          </cell>
          <cell r="AQ1168">
            <v>0</v>
          </cell>
          <cell r="AR1168">
            <v>0</v>
          </cell>
          <cell r="AS1168" t="str">
            <v>Ы</v>
          </cell>
          <cell r="AT1168" t="str">
            <v>Ы</v>
          </cell>
          <cell r="AU1168">
            <v>0</v>
          </cell>
          <cell r="AV1168">
            <v>0</v>
          </cell>
          <cell r="AW1168">
            <v>23</v>
          </cell>
          <cell r="AX1168">
            <v>1</v>
          </cell>
          <cell r="AY1168">
            <v>0</v>
          </cell>
          <cell r="AZ1168">
            <v>0</v>
          </cell>
          <cell r="BA1168">
            <v>0</v>
          </cell>
          <cell r="BB1168">
            <v>0</v>
          </cell>
          <cell r="BC1168">
            <v>38828</v>
          </cell>
        </row>
        <row r="1169">
          <cell r="A1169">
            <v>2006</v>
          </cell>
          <cell r="B1169">
            <v>1</v>
          </cell>
          <cell r="C1169">
            <v>224</v>
          </cell>
          <cell r="D1169">
            <v>20</v>
          </cell>
          <cell r="E1169">
            <v>792020</v>
          </cell>
          <cell r="F1169">
            <v>0</v>
          </cell>
          <cell r="G1169" t="str">
            <v>Затраты по ШПЗ (основные)</v>
          </cell>
          <cell r="H1169">
            <v>2011</v>
          </cell>
          <cell r="I1169">
            <v>7920</v>
          </cell>
          <cell r="J1169">
            <v>4702</v>
          </cell>
          <cell r="K1169">
            <v>1</v>
          </cell>
          <cell r="L1169">
            <v>0</v>
          </cell>
          <cell r="M1169">
            <v>0</v>
          </cell>
          <cell r="N1169">
            <v>0</v>
          </cell>
          <cell r="R1169">
            <v>0</v>
          </cell>
          <cell r="S1169">
            <v>0</v>
          </cell>
          <cell r="T1169">
            <v>0</v>
          </cell>
          <cell r="U1169">
            <v>31</v>
          </cell>
          <cell r="V1169">
            <v>0</v>
          </cell>
          <cell r="W1169">
            <v>0</v>
          </cell>
          <cell r="AA1169">
            <v>0</v>
          </cell>
          <cell r="AB1169">
            <v>0</v>
          </cell>
          <cell r="AC1169">
            <v>0</v>
          </cell>
          <cell r="AD1169">
            <v>31</v>
          </cell>
          <cell r="AE1169">
            <v>504900</v>
          </cell>
          <cell r="AF1169">
            <v>0</v>
          </cell>
          <cell r="AI1169">
            <v>2223</v>
          </cell>
          <cell r="AK1169">
            <v>0</v>
          </cell>
          <cell r="AM1169">
            <v>351</v>
          </cell>
          <cell r="AN1169">
            <v>1</v>
          </cell>
          <cell r="AO1169">
            <v>393216</v>
          </cell>
          <cell r="AQ1169">
            <v>0</v>
          </cell>
          <cell r="AR1169">
            <v>0</v>
          </cell>
          <cell r="AS1169" t="str">
            <v>Ы</v>
          </cell>
          <cell r="AT1169" t="str">
            <v>Ы</v>
          </cell>
          <cell r="AU1169">
            <v>0</v>
          </cell>
          <cell r="AV1169">
            <v>0</v>
          </cell>
          <cell r="AW1169">
            <v>23</v>
          </cell>
          <cell r="AX1169">
            <v>1</v>
          </cell>
          <cell r="AY1169">
            <v>0</v>
          </cell>
          <cell r="AZ1169">
            <v>0</v>
          </cell>
          <cell r="BA1169">
            <v>0</v>
          </cell>
          <cell r="BB1169">
            <v>0</v>
          </cell>
          <cell r="BC1169">
            <v>38828</v>
          </cell>
        </row>
        <row r="1170">
          <cell r="A1170">
            <v>2006</v>
          </cell>
          <cell r="B1170">
            <v>1</v>
          </cell>
          <cell r="C1170">
            <v>225</v>
          </cell>
          <cell r="D1170">
            <v>20</v>
          </cell>
          <cell r="E1170">
            <v>792020</v>
          </cell>
          <cell r="F1170">
            <v>0</v>
          </cell>
          <cell r="G1170" t="str">
            <v>Затраты по ШПЗ (основные)</v>
          </cell>
          <cell r="H1170">
            <v>2011</v>
          </cell>
          <cell r="I1170">
            <v>7920</v>
          </cell>
          <cell r="J1170">
            <v>14576.63</v>
          </cell>
          <cell r="K1170">
            <v>1</v>
          </cell>
          <cell r="L1170">
            <v>0</v>
          </cell>
          <cell r="M1170">
            <v>0</v>
          </cell>
          <cell r="N1170">
            <v>0</v>
          </cell>
          <cell r="R1170">
            <v>0</v>
          </cell>
          <cell r="S1170">
            <v>0</v>
          </cell>
          <cell r="T1170">
            <v>0</v>
          </cell>
          <cell r="U1170">
            <v>31</v>
          </cell>
          <cell r="V1170">
            <v>0</v>
          </cell>
          <cell r="W1170">
            <v>0</v>
          </cell>
          <cell r="AA1170">
            <v>0</v>
          </cell>
          <cell r="AB1170">
            <v>0</v>
          </cell>
          <cell r="AC1170">
            <v>0</v>
          </cell>
          <cell r="AD1170">
            <v>31</v>
          </cell>
          <cell r="AE1170">
            <v>505100</v>
          </cell>
          <cell r="AF1170">
            <v>0</v>
          </cell>
          <cell r="AI1170">
            <v>2223</v>
          </cell>
          <cell r="AK1170">
            <v>0</v>
          </cell>
          <cell r="AM1170">
            <v>352</v>
          </cell>
          <cell r="AN1170">
            <v>1</v>
          </cell>
          <cell r="AO1170">
            <v>393216</v>
          </cell>
          <cell r="AQ1170">
            <v>0</v>
          </cell>
          <cell r="AR1170">
            <v>0</v>
          </cell>
          <cell r="AS1170" t="str">
            <v>Ы</v>
          </cell>
          <cell r="AT1170" t="str">
            <v>Ы</v>
          </cell>
          <cell r="AU1170">
            <v>0</v>
          </cell>
          <cell r="AV1170">
            <v>0</v>
          </cell>
          <cell r="AW1170">
            <v>23</v>
          </cell>
          <cell r="AX1170">
            <v>1</v>
          </cell>
          <cell r="AY1170">
            <v>0</v>
          </cell>
          <cell r="AZ1170">
            <v>0</v>
          </cell>
          <cell r="BA1170">
            <v>0</v>
          </cell>
          <cell r="BB1170">
            <v>0</v>
          </cell>
          <cell r="BC1170">
            <v>38828</v>
          </cell>
        </row>
        <row r="1171">
          <cell r="A1171">
            <v>2006</v>
          </cell>
          <cell r="B1171">
            <v>1</v>
          </cell>
          <cell r="C1171">
            <v>226</v>
          </cell>
          <cell r="D1171">
            <v>20</v>
          </cell>
          <cell r="E1171">
            <v>792020</v>
          </cell>
          <cell r="F1171">
            <v>0</v>
          </cell>
          <cell r="G1171" t="str">
            <v>Затраты по ШПЗ (основные)</v>
          </cell>
          <cell r="H1171">
            <v>2011</v>
          </cell>
          <cell r="I1171">
            <v>7920</v>
          </cell>
          <cell r="J1171">
            <v>255401.46</v>
          </cell>
          <cell r="K1171">
            <v>1</v>
          </cell>
          <cell r="L1171">
            <v>0</v>
          </cell>
          <cell r="M1171">
            <v>0</v>
          </cell>
          <cell r="N1171">
            <v>0</v>
          </cell>
          <cell r="R1171">
            <v>0</v>
          </cell>
          <cell r="S1171">
            <v>0</v>
          </cell>
          <cell r="T1171">
            <v>0</v>
          </cell>
          <cell r="U1171">
            <v>31</v>
          </cell>
          <cell r="V1171">
            <v>0</v>
          </cell>
          <cell r="W1171">
            <v>0</v>
          </cell>
          <cell r="AA1171">
            <v>0</v>
          </cell>
          <cell r="AB1171">
            <v>0</v>
          </cell>
          <cell r="AC1171">
            <v>0</v>
          </cell>
          <cell r="AD1171">
            <v>31</v>
          </cell>
          <cell r="AE1171">
            <v>505200</v>
          </cell>
          <cell r="AF1171">
            <v>0</v>
          </cell>
          <cell r="AI1171">
            <v>2223</v>
          </cell>
          <cell r="AK1171">
            <v>0</v>
          </cell>
          <cell r="AM1171">
            <v>353</v>
          </cell>
          <cell r="AN1171">
            <v>1</v>
          </cell>
          <cell r="AO1171">
            <v>393216</v>
          </cell>
          <cell r="AQ1171">
            <v>0</v>
          </cell>
          <cell r="AR1171">
            <v>0</v>
          </cell>
          <cell r="AS1171" t="str">
            <v>Ы</v>
          </cell>
          <cell r="AT1171" t="str">
            <v>Ы</v>
          </cell>
          <cell r="AU1171">
            <v>0</v>
          </cell>
          <cell r="AV1171">
            <v>0</v>
          </cell>
          <cell r="AW1171">
            <v>23</v>
          </cell>
          <cell r="AX1171">
            <v>1</v>
          </cell>
          <cell r="AY1171">
            <v>0</v>
          </cell>
          <cell r="AZ1171">
            <v>0</v>
          </cell>
          <cell r="BA1171">
            <v>0</v>
          </cell>
          <cell r="BB1171">
            <v>0</v>
          </cell>
          <cell r="BC1171">
            <v>38828</v>
          </cell>
        </row>
        <row r="1172">
          <cell r="A1172">
            <v>2006</v>
          </cell>
          <cell r="B1172">
            <v>1</v>
          </cell>
          <cell r="C1172">
            <v>227</v>
          </cell>
          <cell r="D1172">
            <v>20</v>
          </cell>
          <cell r="E1172">
            <v>792020</v>
          </cell>
          <cell r="F1172">
            <v>0</v>
          </cell>
          <cell r="G1172" t="str">
            <v>Затраты по ШПЗ (основные)</v>
          </cell>
          <cell r="H1172">
            <v>2011</v>
          </cell>
          <cell r="I1172">
            <v>7920</v>
          </cell>
          <cell r="J1172">
            <v>2473.36</v>
          </cell>
          <cell r="K1172">
            <v>1</v>
          </cell>
          <cell r="L1172">
            <v>0</v>
          </cell>
          <cell r="M1172">
            <v>0</v>
          </cell>
          <cell r="N1172">
            <v>0</v>
          </cell>
          <cell r="R1172">
            <v>0</v>
          </cell>
          <cell r="S1172">
            <v>0</v>
          </cell>
          <cell r="T1172">
            <v>0</v>
          </cell>
          <cell r="U1172">
            <v>31</v>
          </cell>
          <cell r="V1172">
            <v>0</v>
          </cell>
          <cell r="W1172">
            <v>0</v>
          </cell>
          <cell r="AA1172">
            <v>0</v>
          </cell>
          <cell r="AB1172">
            <v>0</v>
          </cell>
          <cell r="AC1172">
            <v>0</v>
          </cell>
          <cell r="AD1172">
            <v>31</v>
          </cell>
          <cell r="AE1172">
            <v>505300</v>
          </cell>
          <cell r="AF1172">
            <v>0</v>
          </cell>
          <cell r="AI1172">
            <v>2223</v>
          </cell>
          <cell r="AK1172">
            <v>0</v>
          </cell>
          <cell r="AM1172">
            <v>354</v>
          </cell>
          <cell r="AN1172">
            <v>1</v>
          </cell>
          <cell r="AO1172">
            <v>393216</v>
          </cell>
          <cell r="AQ1172">
            <v>0</v>
          </cell>
          <cell r="AR1172">
            <v>0</v>
          </cell>
          <cell r="AS1172" t="str">
            <v>Ы</v>
          </cell>
          <cell r="AT1172" t="str">
            <v>Ы</v>
          </cell>
          <cell r="AU1172">
            <v>0</v>
          </cell>
          <cell r="AV1172">
            <v>0</v>
          </cell>
          <cell r="AW1172">
            <v>23</v>
          </cell>
          <cell r="AX1172">
            <v>1</v>
          </cell>
          <cell r="AY1172">
            <v>0</v>
          </cell>
          <cell r="AZ1172">
            <v>0</v>
          </cell>
          <cell r="BA1172">
            <v>0</v>
          </cell>
          <cell r="BB1172">
            <v>0</v>
          </cell>
          <cell r="BC1172">
            <v>38828</v>
          </cell>
        </row>
        <row r="1173">
          <cell r="A1173">
            <v>2006</v>
          </cell>
          <cell r="B1173">
            <v>1</v>
          </cell>
          <cell r="C1173">
            <v>228</v>
          </cell>
          <cell r="D1173">
            <v>20</v>
          </cell>
          <cell r="E1173">
            <v>792020</v>
          </cell>
          <cell r="F1173">
            <v>0</v>
          </cell>
          <cell r="G1173" t="str">
            <v>Затраты по ШПЗ (основные)</v>
          </cell>
          <cell r="H1173">
            <v>2011</v>
          </cell>
          <cell r="I1173">
            <v>7920</v>
          </cell>
          <cell r="J1173">
            <v>408</v>
          </cell>
          <cell r="K1173">
            <v>1</v>
          </cell>
          <cell r="L1173">
            <v>0</v>
          </cell>
          <cell r="M1173">
            <v>0</v>
          </cell>
          <cell r="N1173">
            <v>0</v>
          </cell>
          <cell r="R1173">
            <v>0</v>
          </cell>
          <cell r="S1173">
            <v>0</v>
          </cell>
          <cell r="T1173">
            <v>0</v>
          </cell>
          <cell r="U1173">
            <v>31</v>
          </cell>
          <cell r="V1173">
            <v>0</v>
          </cell>
          <cell r="W1173">
            <v>0</v>
          </cell>
          <cell r="AA1173">
            <v>0</v>
          </cell>
          <cell r="AB1173">
            <v>0</v>
          </cell>
          <cell r="AC1173">
            <v>0</v>
          </cell>
          <cell r="AD1173">
            <v>31</v>
          </cell>
          <cell r="AE1173">
            <v>505400</v>
          </cell>
          <cell r="AF1173">
            <v>0</v>
          </cell>
          <cell r="AI1173">
            <v>2223</v>
          </cell>
          <cell r="AK1173">
            <v>0</v>
          </cell>
          <cell r="AM1173">
            <v>355</v>
          </cell>
          <cell r="AN1173">
            <v>1</v>
          </cell>
          <cell r="AO1173">
            <v>393216</v>
          </cell>
          <cell r="AQ1173">
            <v>0</v>
          </cell>
          <cell r="AR1173">
            <v>0</v>
          </cell>
          <cell r="AS1173" t="str">
            <v>Ы</v>
          </cell>
          <cell r="AT1173" t="str">
            <v>Ы</v>
          </cell>
          <cell r="AU1173">
            <v>0</v>
          </cell>
          <cell r="AV1173">
            <v>0</v>
          </cell>
          <cell r="AW1173">
            <v>23</v>
          </cell>
          <cell r="AX1173">
            <v>1</v>
          </cell>
          <cell r="AY1173">
            <v>0</v>
          </cell>
          <cell r="AZ1173">
            <v>0</v>
          </cell>
          <cell r="BA1173">
            <v>0</v>
          </cell>
          <cell r="BB1173">
            <v>0</v>
          </cell>
          <cell r="BC1173">
            <v>38828</v>
          </cell>
        </row>
        <row r="1174">
          <cell r="A1174">
            <v>2006</v>
          </cell>
          <cell r="B1174">
            <v>1</v>
          </cell>
          <cell r="C1174">
            <v>229</v>
          </cell>
          <cell r="D1174">
            <v>20</v>
          </cell>
          <cell r="E1174">
            <v>792020</v>
          </cell>
          <cell r="F1174">
            <v>0</v>
          </cell>
          <cell r="G1174" t="str">
            <v>Затраты по ШПЗ (основные)</v>
          </cell>
          <cell r="H1174">
            <v>2011</v>
          </cell>
          <cell r="I1174">
            <v>7920</v>
          </cell>
          <cell r="J1174">
            <v>218</v>
          </cell>
          <cell r="K1174">
            <v>1</v>
          </cell>
          <cell r="L1174">
            <v>0</v>
          </cell>
          <cell r="M1174">
            <v>0</v>
          </cell>
          <cell r="N1174">
            <v>0</v>
          </cell>
          <cell r="R1174">
            <v>0</v>
          </cell>
          <cell r="S1174">
            <v>0</v>
          </cell>
          <cell r="T1174">
            <v>0</v>
          </cell>
          <cell r="U1174">
            <v>31</v>
          </cell>
          <cell r="V1174">
            <v>0</v>
          </cell>
          <cell r="W1174">
            <v>0</v>
          </cell>
          <cell r="AA1174">
            <v>0</v>
          </cell>
          <cell r="AB1174">
            <v>0</v>
          </cell>
          <cell r="AC1174">
            <v>0</v>
          </cell>
          <cell r="AD1174">
            <v>31</v>
          </cell>
          <cell r="AE1174">
            <v>506300</v>
          </cell>
          <cell r="AF1174">
            <v>0</v>
          </cell>
          <cell r="AI1174">
            <v>2223</v>
          </cell>
          <cell r="AK1174">
            <v>0</v>
          </cell>
          <cell r="AM1174">
            <v>356</v>
          </cell>
          <cell r="AN1174">
            <v>1</v>
          </cell>
          <cell r="AO1174">
            <v>393216</v>
          </cell>
          <cell r="AQ1174">
            <v>0</v>
          </cell>
          <cell r="AR1174">
            <v>0</v>
          </cell>
          <cell r="AS1174" t="str">
            <v>Ы</v>
          </cell>
          <cell r="AT1174" t="str">
            <v>Ы</v>
          </cell>
          <cell r="AU1174">
            <v>0</v>
          </cell>
          <cell r="AV1174">
            <v>0</v>
          </cell>
          <cell r="AW1174">
            <v>23</v>
          </cell>
          <cell r="AX1174">
            <v>1</v>
          </cell>
          <cell r="AY1174">
            <v>0</v>
          </cell>
          <cell r="AZ1174">
            <v>0</v>
          </cell>
          <cell r="BA1174">
            <v>0</v>
          </cell>
          <cell r="BB1174">
            <v>0</v>
          </cell>
          <cell r="BC1174">
            <v>38828</v>
          </cell>
        </row>
        <row r="1175">
          <cell r="A1175">
            <v>2006</v>
          </cell>
          <cell r="B1175">
            <v>1</v>
          </cell>
          <cell r="C1175">
            <v>230</v>
          </cell>
          <cell r="D1175">
            <v>20</v>
          </cell>
          <cell r="E1175">
            <v>792020</v>
          </cell>
          <cell r="F1175">
            <v>0</v>
          </cell>
          <cell r="G1175" t="str">
            <v>Затраты по ШПЗ (основные)</v>
          </cell>
          <cell r="H1175">
            <v>2011</v>
          </cell>
          <cell r="I1175">
            <v>7920</v>
          </cell>
          <cell r="J1175">
            <v>1646.98</v>
          </cell>
          <cell r="K1175">
            <v>1</v>
          </cell>
          <cell r="L1175">
            <v>0</v>
          </cell>
          <cell r="M1175">
            <v>0</v>
          </cell>
          <cell r="N1175">
            <v>0</v>
          </cell>
          <cell r="R1175">
            <v>0</v>
          </cell>
          <cell r="S1175">
            <v>0</v>
          </cell>
          <cell r="T1175">
            <v>0</v>
          </cell>
          <cell r="U1175">
            <v>31</v>
          </cell>
          <cell r="V1175">
            <v>0</v>
          </cell>
          <cell r="W1175">
            <v>0</v>
          </cell>
          <cell r="AA1175">
            <v>0</v>
          </cell>
          <cell r="AB1175">
            <v>0</v>
          </cell>
          <cell r="AC1175">
            <v>0</v>
          </cell>
          <cell r="AD1175">
            <v>31</v>
          </cell>
          <cell r="AE1175">
            <v>510200</v>
          </cell>
          <cell r="AF1175">
            <v>0</v>
          </cell>
          <cell r="AI1175">
            <v>2223</v>
          </cell>
          <cell r="AK1175">
            <v>0</v>
          </cell>
          <cell r="AM1175">
            <v>357</v>
          </cell>
          <cell r="AN1175">
            <v>1</v>
          </cell>
          <cell r="AO1175">
            <v>393216</v>
          </cell>
          <cell r="AQ1175">
            <v>0</v>
          </cell>
          <cell r="AR1175">
            <v>0</v>
          </cell>
          <cell r="AS1175" t="str">
            <v>Ы</v>
          </cell>
          <cell r="AT1175" t="str">
            <v>Ы</v>
          </cell>
          <cell r="AU1175">
            <v>0</v>
          </cell>
          <cell r="AV1175">
            <v>0</v>
          </cell>
          <cell r="AW1175">
            <v>23</v>
          </cell>
          <cell r="AX1175">
            <v>1</v>
          </cell>
          <cell r="AY1175">
            <v>0</v>
          </cell>
          <cell r="AZ1175">
            <v>0</v>
          </cell>
          <cell r="BA1175">
            <v>0</v>
          </cell>
          <cell r="BB1175">
            <v>0</v>
          </cell>
          <cell r="BC1175">
            <v>38828</v>
          </cell>
        </row>
        <row r="1176">
          <cell r="A1176">
            <v>2006</v>
          </cell>
          <cell r="B1176">
            <v>1</v>
          </cell>
          <cell r="C1176">
            <v>231</v>
          </cell>
          <cell r="D1176">
            <v>20</v>
          </cell>
          <cell r="E1176">
            <v>792020</v>
          </cell>
          <cell r="F1176">
            <v>0</v>
          </cell>
          <cell r="G1176" t="str">
            <v>Затраты по ШПЗ (основные)</v>
          </cell>
          <cell r="H1176">
            <v>2011</v>
          </cell>
          <cell r="I1176">
            <v>7920</v>
          </cell>
          <cell r="J1176">
            <v>3346.5</v>
          </cell>
          <cell r="K1176">
            <v>1</v>
          </cell>
          <cell r="L1176">
            <v>0</v>
          </cell>
          <cell r="M1176">
            <v>0</v>
          </cell>
          <cell r="N1176">
            <v>0</v>
          </cell>
          <cell r="R1176">
            <v>0</v>
          </cell>
          <cell r="S1176">
            <v>0</v>
          </cell>
          <cell r="T1176">
            <v>0</v>
          </cell>
          <cell r="U1176">
            <v>31</v>
          </cell>
          <cell r="V1176">
            <v>0</v>
          </cell>
          <cell r="W1176">
            <v>0</v>
          </cell>
          <cell r="AA1176">
            <v>0</v>
          </cell>
          <cell r="AB1176">
            <v>0</v>
          </cell>
          <cell r="AC1176">
            <v>0</v>
          </cell>
          <cell r="AD1176">
            <v>31</v>
          </cell>
          <cell r="AE1176">
            <v>510400</v>
          </cell>
          <cell r="AF1176">
            <v>0</v>
          </cell>
          <cell r="AI1176">
            <v>2223</v>
          </cell>
          <cell r="AK1176">
            <v>0</v>
          </cell>
          <cell r="AM1176">
            <v>358</v>
          </cell>
          <cell r="AN1176">
            <v>1</v>
          </cell>
          <cell r="AO1176">
            <v>393216</v>
          </cell>
          <cell r="AQ1176">
            <v>0</v>
          </cell>
          <cell r="AR1176">
            <v>0</v>
          </cell>
          <cell r="AS1176" t="str">
            <v>Ы</v>
          </cell>
          <cell r="AT1176" t="str">
            <v>Ы</v>
          </cell>
          <cell r="AU1176">
            <v>0</v>
          </cell>
          <cell r="AV1176">
            <v>0</v>
          </cell>
          <cell r="AW1176">
            <v>23</v>
          </cell>
          <cell r="AX1176">
            <v>1</v>
          </cell>
          <cell r="AY1176">
            <v>0</v>
          </cell>
          <cell r="AZ1176">
            <v>0</v>
          </cell>
          <cell r="BA1176">
            <v>0</v>
          </cell>
          <cell r="BB1176">
            <v>0</v>
          </cell>
          <cell r="BC1176">
            <v>38828</v>
          </cell>
        </row>
        <row r="1177">
          <cell r="A1177">
            <v>2006</v>
          </cell>
          <cell r="B1177">
            <v>1</v>
          </cell>
          <cell r="C1177">
            <v>232</v>
          </cell>
          <cell r="D1177">
            <v>20</v>
          </cell>
          <cell r="E1177">
            <v>792020</v>
          </cell>
          <cell r="F1177">
            <v>0</v>
          </cell>
          <cell r="G1177" t="str">
            <v>Затраты по ШПЗ (основные)</v>
          </cell>
          <cell r="H1177">
            <v>2011</v>
          </cell>
          <cell r="I1177">
            <v>7920</v>
          </cell>
          <cell r="J1177">
            <v>1528.8</v>
          </cell>
          <cell r="K1177">
            <v>1</v>
          </cell>
          <cell r="L1177">
            <v>0</v>
          </cell>
          <cell r="M1177">
            <v>0</v>
          </cell>
          <cell r="N1177">
            <v>0</v>
          </cell>
          <cell r="R1177">
            <v>0</v>
          </cell>
          <cell r="S1177">
            <v>0</v>
          </cell>
          <cell r="T1177">
            <v>0</v>
          </cell>
          <cell r="U1177">
            <v>31</v>
          </cell>
          <cell r="V1177">
            <v>0</v>
          </cell>
          <cell r="W1177">
            <v>0</v>
          </cell>
          <cell r="AA1177">
            <v>0</v>
          </cell>
          <cell r="AB1177">
            <v>0</v>
          </cell>
          <cell r="AC1177">
            <v>0</v>
          </cell>
          <cell r="AD1177">
            <v>31</v>
          </cell>
          <cell r="AE1177">
            <v>510600</v>
          </cell>
          <cell r="AF1177">
            <v>0</v>
          </cell>
          <cell r="AI1177">
            <v>2223</v>
          </cell>
          <cell r="AK1177">
            <v>0</v>
          </cell>
          <cell r="AM1177">
            <v>359</v>
          </cell>
          <cell r="AN1177">
            <v>1</v>
          </cell>
          <cell r="AO1177">
            <v>393216</v>
          </cell>
          <cell r="AQ1177">
            <v>0</v>
          </cell>
          <cell r="AR1177">
            <v>0</v>
          </cell>
          <cell r="AS1177" t="str">
            <v>Ы</v>
          </cell>
          <cell r="AT1177" t="str">
            <v>Ы</v>
          </cell>
          <cell r="AU1177">
            <v>0</v>
          </cell>
          <cell r="AV1177">
            <v>0</v>
          </cell>
          <cell r="AW1177">
            <v>23</v>
          </cell>
          <cell r="AX1177">
            <v>1</v>
          </cell>
          <cell r="AY1177">
            <v>0</v>
          </cell>
          <cell r="AZ1177">
            <v>0</v>
          </cell>
          <cell r="BA1177">
            <v>0</v>
          </cell>
          <cell r="BB1177">
            <v>0</v>
          </cell>
          <cell r="BC1177">
            <v>38828</v>
          </cell>
        </row>
        <row r="1178">
          <cell r="A1178">
            <v>2006</v>
          </cell>
          <cell r="B1178">
            <v>1</v>
          </cell>
          <cell r="C1178">
            <v>233</v>
          </cell>
          <cell r="D1178">
            <v>20</v>
          </cell>
          <cell r="E1178">
            <v>792020</v>
          </cell>
          <cell r="F1178">
            <v>0</v>
          </cell>
          <cell r="G1178" t="str">
            <v>Затраты по ШПЗ (основные)</v>
          </cell>
          <cell r="H1178">
            <v>2011</v>
          </cell>
          <cell r="I1178">
            <v>7920</v>
          </cell>
          <cell r="J1178">
            <v>16737.490000000002</v>
          </cell>
          <cell r="K1178">
            <v>1</v>
          </cell>
          <cell r="L1178">
            <v>0</v>
          </cell>
          <cell r="M1178">
            <v>0</v>
          </cell>
          <cell r="N1178">
            <v>0</v>
          </cell>
          <cell r="R1178">
            <v>0</v>
          </cell>
          <cell r="S1178">
            <v>0</v>
          </cell>
          <cell r="T1178">
            <v>0</v>
          </cell>
          <cell r="U1178">
            <v>31</v>
          </cell>
          <cell r="V1178">
            <v>0</v>
          </cell>
          <cell r="W1178">
            <v>0</v>
          </cell>
          <cell r="AA1178">
            <v>0</v>
          </cell>
          <cell r="AB1178">
            <v>0</v>
          </cell>
          <cell r="AC1178">
            <v>0</v>
          </cell>
          <cell r="AD1178">
            <v>31</v>
          </cell>
          <cell r="AE1178">
            <v>513600</v>
          </cell>
          <cell r="AF1178">
            <v>0</v>
          </cell>
          <cell r="AI1178">
            <v>2223</v>
          </cell>
          <cell r="AK1178">
            <v>0</v>
          </cell>
          <cell r="AM1178">
            <v>360</v>
          </cell>
          <cell r="AN1178">
            <v>1</v>
          </cell>
          <cell r="AO1178">
            <v>393216</v>
          </cell>
          <cell r="AQ1178">
            <v>0</v>
          </cell>
          <cell r="AR1178">
            <v>0</v>
          </cell>
          <cell r="AS1178" t="str">
            <v>Ы</v>
          </cell>
          <cell r="AT1178" t="str">
            <v>Ы</v>
          </cell>
          <cell r="AU1178">
            <v>0</v>
          </cell>
          <cell r="AV1178">
            <v>0</v>
          </cell>
          <cell r="AW1178">
            <v>23</v>
          </cell>
          <cell r="AX1178">
            <v>1</v>
          </cell>
          <cell r="AY1178">
            <v>0</v>
          </cell>
          <cell r="AZ1178">
            <v>0</v>
          </cell>
          <cell r="BA1178">
            <v>0</v>
          </cell>
          <cell r="BB1178">
            <v>0</v>
          </cell>
          <cell r="BC1178">
            <v>38828</v>
          </cell>
        </row>
        <row r="1179">
          <cell r="A1179">
            <v>2006</v>
          </cell>
          <cell r="B1179">
            <v>1</v>
          </cell>
          <cell r="C1179">
            <v>234</v>
          </cell>
          <cell r="D1179">
            <v>20</v>
          </cell>
          <cell r="E1179">
            <v>792020</v>
          </cell>
          <cell r="F1179">
            <v>0</v>
          </cell>
          <cell r="G1179" t="str">
            <v>Затраты по ШПЗ (основные)</v>
          </cell>
          <cell r="H1179">
            <v>2011</v>
          </cell>
          <cell r="I1179">
            <v>7920</v>
          </cell>
          <cell r="J1179">
            <v>3164.91</v>
          </cell>
          <cell r="K1179">
            <v>1</v>
          </cell>
          <cell r="L1179">
            <v>0</v>
          </cell>
          <cell r="M1179">
            <v>0</v>
          </cell>
          <cell r="N1179">
            <v>0</v>
          </cell>
          <cell r="R1179">
            <v>0</v>
          </cell>
          <cell r="S1179">
            <v>0</v>
          </cell>
          <cell r="T1179">
            <v>0</v>
          </cell>
          <cell r="U1179">
            <v>31</v>
          </cell>
          <cell r="V1179">
            <v>0</v>
          </cell>
          <cell r="W1179">
            <v>0</v>
          </cell>
          <cell r="AA1179">
            <v>0</v>
          </cell>
          <cell r="AB1179">
            <v>0</v>
          </cell>
          <cell r="AC1179">
            <v>0</v>
          </cell>
          <cell r="AD1179">
            <v>31</v>
          </cell>
          <cell r="AE1179">
            <v>530000</v>
          </cell>
          <cell r="AF1179">
            <v>0</v>
          </cell>
          <cell r="AI1179">
            <v>2223</v>
          </cell>
          <cell r="AK1179">
            <v>0</v>
          </cell>
          <cell r="AM1179">
            <v>361</v>
          </cell>
          <cell r="AN1179">
            <v>1</v>
          </cell>
          <cell r="AO1179">
            <v>393216</v>
          </cell>
          <cell r="AQ1179">
            <v>0</v>
          </cell>
          <cell r="AR1179">
            <v>0</v>
          </cell>
          <cell r="AS1179" t="str">
            <v>Ы</v>
          </cell>
          <cell r="AT1179" t="str">
            <v>Ы</v>
          </cell>
          <cell r="AU1179">
            <v>0</v>
          </cell>
          <cell r="AV1179">
            <v>0</v>
          </cell>
          <cell r="AW1179">
            <v>23</v>
          </cell>
          <cell r="AX1179">
            <v>1</v>
          </cell>
          <cell r="AY1179">
            <v>0</v>
          </cell>
          <cell r="AZ1179">
            <v>0</v>
          </cell>
          <cell r="BA1179">
            <v>0</v>
          </cell>
          <cell r="BB1179">
            <v>0</v>
          </cell>
          <cell r="BC1179">
            <v>38828</v>
          </cell>
        </row>
        <row r="1180">
          <cell r="A1180">
            <v>2006</v>
          </cell>
          <cell r="B1180">
            <v>1</v>
          </cell>
          <cell r="C1180">
            <v>238</v>
          </cell>
          <cell r="D1180">
            <v>20</v>
          </cell>
          <cell r="E1180">
            <v>792020</v>
          </cell>
          <cell r="F1180">
            <v>0</v>
          </cell>
          <cell r="G1180" t="str">
            <v>Затраты по ШПЗ (основные)</v>
          </cell>
          <cell r="H1180">
            <v>2011</v>
          </cell>
          <cell r="I1180">
            <v>7920</v>
          </cell>
          <cell r="J1180">
            <v>72194.25</v>
          </cell>
          <cell r="K1180">
            <v>1</v>
          </cell>
          <cell r="L1180">
            <v>0</v>
          </cell>
          <cell r="M1180">
            <v>0</v>
          </cell>
          <cell r="N1180">
            <v>0</v>
          </cell>
          <cell r="R1180">
            <v>0</v>
          </cell>
          <cell r="S1180">
            <v>0</v>
          </cell>
          <cell r="T1180">
            <v>0</v>
          </cell>
          <cell r="U1180">
            <v>33</v>
          </cell>
          <cell r="V1180">
            <v>0</v>
          </cell>
          <cell r="W1180">
            <v>0</v>
          </cell>
          <cell r="AA1180">
            <v>0</v>
          </cell>
          <cell r="AB1180">
            <v>0</v>
          </cell>
          <cell r="AC1180">
            <v>0</v>
          </cell>
          <cell r="AD1180">
            <v>33</v>
          </cell>
          <cell r="AE1180">
            <v>110000</v>
          </cell>
          <cell r="AF1180">
            <v>0</v>
          </cell>
          <cell r="AI1180">
            <v>2223</v>
          </cell>
          <cell r="AK1180">
            <v>0</v>
          </cell>
          <cell r="AM1180">
            <v>365</v>
          </cell>
          <cell r="AN1180">
            <v>1</v>
          </cell>
          <cell r="AO1180">
            <v>393216</v>
          </cell>
          <cell r="AQ1180">
            <v>0</v>
          </cell>
          <cell r="AR1180">
            <v>0</v>
          </cell>
          <cell r="AS1180" t="str">
            <v>Ы</v>
          </cell>
          <cell r="AT1180" t="str">
            <v>Ы</v>
          </cell>
          <cell r="AU1180">
            <v>0</v>
          </cell>
          <cell r="AV1180">
            <v>0</v>
          </cell>
          <cell r="AW1180">
            <v>23</v>
          </cell>
          <cell r="AX1180">
            <v>1</v>
          </cell>
          <cell r="AY1180">
            <v>0</v>
          </cell>
          <cell r="AZ1180">
            <v>0</v>
          </cell>
          <cell r="BA1180">
            <v>0</v>
          </cell>
          <cell r="BB1180">
            <v>0</v>
          </cell>
          <cell r="BC1180">
            <v>38828</v>
          </cell>
        </row>
        <row r="1181">
          <cell r="A1181">
            <v>2006</v>
          </cell>
          <cell r="B1181">
            <v>1</v>
          </cell>
          <cell r="C1181">
            <v>239</v>
          </cell>
          <cell r="D1181">
            <v>20</v>
          </cell>
          <cell r="E1181">
            <v>792020</v>
          </cell>
          <cell r="F1181">
            <v>0</v>
          </cell>
          <cell r="G1181" t="str">
            <v>Затраты по ШПЗ (основные)</v>
          </cell>
          <cell r="H1181">
            <v>2011</v>
          </cell>
          <cell r="I1181">
            <v>7920</v>
          </cell>
          <cell r="J1181">
            <v>4271.6000000000004</v>
          </cell>
          <cell r="K1181">
            <v>1</v>
          </cell>
          <cell r="L1181">
            <v>0</v>
          </cell>
          <cell r="M1181">
            <v>0</v>
          </cell>
          <cell r="N1181">
            <v>0</v>
          </cell>
          <cell r="R1181">
            <v>0</v>
          </cell>
          <cell r="S1181">
            <v>0</v>
          </cell>
          <cell r="T1181">
            <v>0</v>
          </cell>
          <cell r="U1181">
            <v>33</v>
          </cell>
          <cell r="V1181">
            <v>0</v>
          </cell>
          <cell r="W1181">
            <v>0</v>
          </cell>
          <cell r="AA1181">
            <v>0</v>
          </cell>
          <cell r="AB1181">
            <v>0</v>
          </cell>
          <cell r="AC1181">
            <v>0</v>
          </cell>
          <cell r="AD1181">
            <v>33</v>
          </cell>
          <cell r="AE1181">
            <v>114020</v>
          </cell>
          <cell r="AF1181">
            <v>0</v>
          </cell>
          <cell r="AI1181">
            <v>2223</v>
          </cell>
          <cell r="AK1181">
            <v>0</v>
          </cell>
          <cell r="AM1181">
            <v>366</v>
          </cell>
          <cell r="AN1181">
            <v>1</v>
          </cell>
          <cell r="AO1181">
            <v>393216</v>
          </cell>
          <cell r="AQ1181">
            <v>0</v>
          </cell>
          <cell r="AR1181">
            <v>0</v>
          </cell>
          <cell r="AS1181" t="str">
            <v>Ы</v>
          </cell>
          <cell r="AT1181" t="str">
            <v>Ы</v>
          </cell>
          <cell r="AU1181">
            <v>0</v>
          </cell>
          <cell r="AV1181">
            <v>0</v>
          </cell>
          <cell r="AW1181">
            <v>23</v>
          </cell>
          <cell r="AX1181">
            <v>1</v>
          </cell>
          <cell r="AY1181">
            <v>0</v>
          </cell>
          <cell r="AZ1181">
            <v>0</v>
          </cell>
          <cell r="BA1181">
            <v>0</v>
          </cell>
          <cell r="BB1181">
            <v>0</v>
          </cell>
          <cell r="BC1181">
            <v>38828</v>
          </cell>
        </row>
        <row r="1182">
          <cell r="A1182">
            <v>2006</v>
          </cell>
          <cell r="B1182">
            <v>1</v>
          </cell>
          <cell r="C1182">
            <v>240</v>
          </cell>
          <cell r="D1182">
            <v>20</v>
          </cell>
          <cell r="E1182">
            <v>792020</v>
          </cell>
          <cell r="F1182">
            <v>0</v>
          </cell>
          <cell r="G1182" t="str">
            <v>Затраты по ШПЗ (основные)</v>
          </cell>
          <cell r="H1182">
            <v>2011</v>
          </cell>
          <cell r="I1182">
            <v>7920</v>
          </cell>
          <cell r="J1182">
            <v>218951.48</v>
          </cell>
          <cell r="K1182">
            <v>1</v>
          </cell>
          <cell r="L1182">
            <v>0</v>
          </cell>
          <cell r="M1182">
            <v>0</v>
          </cell>
          <cell r="N1182">
            <v>0</v>
          </cell>
          <cell r="R1182">
            <v>0</v>
          </cell>
          <cell r="S1182">
            <v>0</v>
          </cell>
          <cell r="T1182">
            <v>0</v>
          </cell>
          <cell r="U1182">
            <v>33</v>
          </cell>
          <cell r="V1182">
            <v>0</v>
          </cell>
          <cell r="W1182">
            <v>0</v>
          </cell>
          <cell r="AA1182">
            <v>0</v>
          </cell>
          <cell r="AB1182">
            <v>0</v>
          </cell>
          <cell r="AC1182">
            <v>0</v>
          </cell>
          <cell r="AD1182">
            <v>33</v>
          </cell>
          <cell r="AE1182">
            <v>116000</v>
          </cell>
          <cell r="AF1182">
            <v>0</v>
          </cell>
          <cell r="AI1182">
            <v>2223</v>
          </cell>
          <cell r="AK1182">
            <v>0</v>
          </cell>
          <cell r="AM1182">
            <v>367</v>
          </cell>
          <cell r="AN1182">
            <v>1</v>
          </cell>
          <cell r="AO1182">
            <v>393216</v>
          </cell>
          <cell r="AQ1182">
            <v>0</v>
          </cell>
          <cell r="AR1182">
            <v>0</v>
          </cell>
          <cell r="AS1182" t="str">
            <v>Ы</v>
          </cell>
          <cell r="AT1182" t="str">
            <v>Ы</v>
          </cell>
          <cell r="AU1182">
            <v>0</v>
          </cell>
          <cell r="AV1182">
            <v>0</v>
          </cell>
          <cell r="AW1182">
            <v>23</v>
          </cell>
          <cell r="AX1182">
            <v>1</v>
          </cell>
          <cell r="AY1182">
            <v>0</v>
          </cell>
          <cell r="AZ1182">
            <v>0</v>
          </cell>
          <cell r="BA1182">
            <v>0</v>
          </cell>
          <cell r="BB1182">
            <v>0</v>
          </cell>
          <cell r="BC1182">
            <v>38828</v>
          </cell>
        </row>
        <row r="1183">
          <cell r="A1183">
            <v>2006</v>
          </cell>
          <cell r="B1183">
            <v>1</v>
          </cell>
          <cell r="C1183">
            <v>241</v>
          </cell>
          <cell r="D1183">
            <v>20</v>
          </cell>
          <cell r="E1183">
            <v>792020</v>
          </cell>
          <cell r="F1183">
            <v>0</v>
          </cell>
          <cell r="G1183" t="str">
            <v>Затраты по ШПЗ (основные)</v>
          </cell>
          <cell r="H1183">
            <v>2011</v>
          </cell>
          <cell r="I1183">
            <v>7920</v>
          </cell>
          <cell r="J1183">
            <v>3587.68</v>
          </cell>
          <cell r="K1183">
            <v>1</v>
          </cell>
          <cell r="L1183">
            <v>0</v>
          </cell>
          <cell r="M1183">
            <v>0</v>
          </cell>
          <cell r="N1183">
            <v>0</v>
          </cell>
          <cell r="R1183">
            <v>0</v>
          </cell>
          <cell r="S1183">
            <v>0</v>
          </cell>
          <cell r="T1183">
            <v>0</v>
          </cell>
          <cell r="U1183">
            <v>33</v>
          </cell>
          <cell r="V1183">
            <v>0</v>
          </cell>
          <cell r="W1183">
            <v>0</v>
          </cell>
          <cell r="AA1183">
            <v>0</v>
          </cell>
          <cell r="AB1183">
            <v>0</v>
          </cell>
          <cell r="AC1183">
            <v>0</v>
          </cell>
          <cell r="AD1183">
            <v>33</v>
          </cell>
          <cell r="AE1183">
            <v>117000</v>
          </cell>
          <cell r="AF1183">
            <v>0</v>
          </cell>
          <cell r="AI1183">
            <v>2223</v>
          </cell>
          <cell r="AK1183">
            <v>0</v>
          </cell>
          <cell r="AM1183">
            <v>368</v>
          </cell>
          <cell r="AN1183">
            <v>1</v>
          </cell>
          <cell r="AO1183">
            <v>393216</v>
          </cell>
          <cell r="AQ1183">
            <v>0</v>
          </cell>
          <cell r="AR1183">
            <v>0</v>
          </cell>
          <cell r="AS1183" t="str">
            <v>Ы</v>
          </cell>
          <cell r="AT1183" t="str">
            <v>Ы</v>
          </cell>
          <cell r="AU1183">
            <v>0</v>
          </cell>
          <cell r="AV1183">
            <v>0</v>
          </cell>
          <cell r="AW1183">
            <v>23</v>
          </cell>
          <cell r="AX1183">
            <v>1</v>
          </cell>
          <cell r="AY1183">
            <v>0</v>
          </cell>
          <cell r="AZ1183">
            <v>0</v>
          </cell>
          <cell r="BA1183">
            <v>0</v>
          </cell>
          <cell r="BB1183">
            <v>0</v>
          </cell>
          <cell r="BC1183">
            <v>38828</v>
          </cell>
        </row>
        <row r="1184">
          <cell r="A1184">
            <v>2006</v>
          </cell>
          <cell r="B1184">
            <v>1</v>
          </cell>
          <cell r="C1184">
            <v>242</v>
          </cell>
          <cell r="D1184">
            <v>20</v>
          </cell>
          <cell r="E1184">
            <v>792020</v>
          </cell>
          <cell r="F1184">
            <v>0</v>
          </cell>
          <cell r="G1184" t="str">
            <v>Затраты по ШПЗ (основные)</v>
          </cell>
          <cell r="H1184">
            <v>2011</v>
          </cell>
          <cell r="I1184">
            <v>7920</v>
          </cell>
          <cell r="J1184">
            <v>3070</v>
          </cell>
          <cell r="K1184">
            <v>1</v>
          </cell>
          <cell r="L1184">
            <v>0</v>
          </cell>
          <cell r="M1184">
            <v>0</v>
          </cell>
          <cell r="N1184">
            <v>0</v>
          </cell>
          <cell r="R1184">
            <v>0</v>
          </cell>
          <cell r="S1184">
            <v>0</v>
          </cell>
          <cell r="T1184">
            <v>0</v>
          </cell>
          <cell r="U1184">
            <v>33</v>
          </cell>
          <cell r="V1184">
            <v>0</v>
          </cell>
          <cell r="W1184">
            <v>0</v>
          </cell>
          <cell r="AA1184">
            <v>0</v>
          </cell>
          <cell r="AB1184">
            <v>0</v>
          </cell>
          <cell r="AC1184">
            <v>0</v>
          </cell>
          <cell r="AD1184">
            <v>33</v>
          </cell>
          <cell r="AE1184">
            <v>118000</v>
          </cell>
          <cell r="AF1184">
            <v>0</v>
          </cell>
          <cell r="AI1184">
            <v>2223</v>
          </cell>
          <cell r="AK1184">
            <v>0</v>
          </cell>
          <cell r="AM1184">
            <v>369</v>
          </cell>
          <cell r="AN1184">
            <v>1</v>
          </cell>
          <cell r="AO1184">
            <v>393216</v>
          </cell>
          <cell r="AQ1184">
            <v>0</v>
          </cell>
          <cell r="AR1184">
            <v>0</v>
          </cell>
          <cell r="AS1184" t="str">
            <v>Ы</v>
          </cell>
          <cell r="AT1184" t="str">
            <v>Ы</v>
          </cell>
          <cell r="AU1184">
            <v>0</v>
          </cell>
          <cell r="AV1184">
            <v>0</v>
          </cell>
          <cell r="AW1184">
            <v>23</v>
          </cell>
          <cell r="AX1184">
            <v>1</v>
          </cell>
          <cell r="AY1184">
            <v>0</v>
          </cell>
          <cell r="AZ1184">
            <v>0</v>
          </cell>
          <cell r="BA1184">
            <v>0</v>
          </cell>
          <cell r="BB1184">
            <v>0</v>
          </cell>
          <cell r="BC1184">
            <v>38828</v>
          </cell>
        </row>
        <row r="1185">
          <cell r="A1185">
            <v>2006</v>
          </cell>
          <cell r="B1185">
            <v>1</v>
          </cell>
          <cell r="C1185">
            <v>243</v>
          </cell>
          <cell r="D1185">
            <v>20</v>
          </cell>
          <cell r="E1185">
            <v>792020</v>
          </cell>
          <cell r="F1185">
            <v>0</v>
          </cell>
          <cell r="G1185" t="str">
            <v>Затраты по ШПЗ (основные)</v>
          </cell>
          <cell r="H1185">
            <v>2011</v>
          </cell>
          <cell r="I1185">
            <v>7920</v>
          </cell>
          <cell r="J1185">
            <v>7713.5</v>
          </cell>
          <cell r="K1185">
            <v>1</v>
          </cell>
          <cell r="L1185">
            <v>0</v>
          </cell>
          <cell r="M1185">
            <v>0</v>
          </cell>
          <cell r="N1185">
            <v>0</v>
          </cell>
          <cell r="R1185">
            <v>0</v>
          </cell>
          <cell r="S1185">
            <v>0</v>
          </cell>
          <cell r="T1185">
            <v>0</v>
          </cell>
          <cell r="U1185">
            <v>33</v>
          </cell>
          <cell r="V1185">
            <v>0</v>
          </cell>
          <cell r="W1185">
            <v>0</v>
          </cell>
          <cell r="AA1185">
            <v>0</v>
          </cell>
          <cell r="AB1185">
            <v>0</v>
          </cell>
          <cell r="AC1185">
            <v>0</v>
          </cell>
          <cell r="AD1185">
            <v>33</v>
          </cell>
          <cell r="AE1185">
            <v>130100</v>
          </cell>
          <cell r="AF1185">
            <v>0</v>
          </cell>
          <cell r="AI1185">
            <v>2223</v>
          </cell>
          <cell r="AK1185">
            <v>0</v>
          </cell>
          <cell r="AM1185">
            <v>370</v>
          </cell>
          <cell r="AN1185">
            <v>1</v>
          </cell>
          <cell r="AO1185">
            <v>393216</v>
          </cell>
          <cell r="AQ1185">
            <v>0</v>
          </cell>
          <cell r="AR1185">
            <v>0</v>
          </cell>
          <cell r="AS1185" t="str">
            <v>Ы</v>
          </cell>
          <cell r="AT1185" t="str">
            <v>Ы</v>
          </cell>
          <cell r="AU1185">
            <v>0</v>
          </cell>
          <cell r="AV1185">
            <v>0</v>
          </cell>
          <cell r="AW1185">
            <v>23</v>
          </cell>
          <cell r="AX1185">
            <v>1</v>
          </cell>
          <cell r="AY1185">
            <v>0</v>
          </cell>
          <cell r="AZ1185">
            <v>0</v>
          </cell>
          <cell r="BA1185">
            <v>0</v>
          </cell>
          <cell r="BB1185">
            <v>0</v>
          </cell>
          <cell r="BC1185">
            <v>38828</v>
          </cell>
        </row>
        <row r="1186">
          <cell r="A1186">
            <v>2006</v>
          </cell>
          <cell r="B1186">
            <v>1</v>
          </cell>
          <cell r="C1186">
            <v>244</v>
          </cell>
          <cell r="D1186">
            <v>20</v>
          </cell>
          <cell r="E1186">
            <v>792020</v>
          </cell>
          <cell r="F1186">
            <v>0</v>
          </cell>
          <cell r="G1186" t="str">
            <v>Затраты по ШПЗ (основные)</v>
          </cell>
          <cell r="H1186">
            <v>2011</v>
          </cell>
          <cell r="I1186">
            <v>7920</v>
          </cell>
          <cell r="J1186">
            <v>1468.16</v>
          </cell>
          <cell r="K1186">
            <v>1</v>
          </cell>
          <cell r="L1186">
            <v>0</v>
          </cell>
          <cell r="M1186">
            <v>0</v>
          </cell>
          <cell r="N1186">
            <v>0</v>
          </cell>
          <cell r="R1186">
            <v>0</v>
          </cell>
          <cell r="S1186">
            <v>0</v>
          </cell>
          <cell r="T1186">
            <v>0</v>
          </cell>
          <cell r="U1186">
            <v>33</v>
          </cell>
          <cell r="V1186">
            <v>0</v>
          </cell>
          <cell r="W1186">
            <v>0</v>
          </cell>
          <cell r="AA1186">
            <v>0</v>
          </cell>
          <cell r="AB1186">
            <v>0</v>
          </cell>
          <cell r="AC1186">
            <v>0</v>
          </cell>
          <cell r="AD1186">
            <v>33</v>
          </cell>
          <cell r="AE1186">
            <v>135000</v>
          </cell>
          <cell r="AF1186">
            <v>0</v>
          </cell>
          <cell r="AI1186">
            <v>2223</v>
          </cell>
          <cell r="AK1186">
            <v>0</v>
          </cell>
          <cell r="AM1186">
            <v>371</v>
          </cell>
          <cell r="AN1186">
            <v>1</v>
          </cell>
          <cell r="AO1186">
            <v>393216</v>
          </cell>
          <cell r="AQ1186">
            <v>0</v>
          </cell>
          <cell r="AR1186">
            <v>0</v>
          </cell>
          <cell r="AS1186" t="str">
            <v>Ы</v>
          </cell>
          <cell r="AT1186" t="str">
            <v>Ы</v>
          </cell>
          <cell r="AU1186">
            <v>0</v>
          </cell>
          <cell r="AV1186">
            <v>0</v>
          </cell>
          <cell r="AW1186">
            <v>23</v>
          </cell>
          <cell r="AX1186">
            <v>1</v>
          </cell>
          <cell r="AY1186">
            <v>0</v>
          </cell>
          <cell r="AZ1186">
            <v>0</v>
          </cell>
          <cell r="BA1186">
            <v>0</v>
          </cell>
          <cell r="BB1186">
            <v>0</v>
          </cell>
          <cell r="BC1186">
            <v>38828</v>
          </cell>
        </row>
        <row r="1187">
          <cell r="A1187">
            <v>2006</v>
          </cell>
          <cell r="B1187">
            <v>1</v>
          </cell>
          <cell r="C1187">
            <v>245</v>
          </cell>
          <cell r="D1187">
            <v>20</v>
          </cell>
          <cell r="E1187">
            <v>792020</v>
          </cell>
          <cell r="F1187">
            <v>0</v>
          </cell>
          <cell r="G1187" t="str">
            <v>Затраты по ШПЗ (основные)</v>
          </cell>
          <cell r="H1187">
            <v>2011</v>
          </cell>
          <cell r="I1187">
            <v>7920</v>
          </cell>
          <cell r="J1187">
            <v>321574.13</v>
          </cell>
          <cell r="K1187">
            <v>1</v>
          </cell>
          <cell r="L1187">
            <v>0</v>
          </cell>
          <cell r="M1187">
            <v>0</v>
          </cell>
          <cell r="N1187">
            <v>0</v>
          </cell>
          <cell r="R1187">
            <v>0</v>
          </cell>
          <cell r="S1187">
            <v>0</v>
          </cell>
          <cell r="T1187">
            <v>0</v>
          </cell>
          <cell r="U1187">
            <v>33</v>
          </cell>
          <cell r="V1187">
            <v>0</v>
          </cell>
          <cell r="W1187">
            <v>0</v>
          </cell>
          <cell r="AA1187">
            <v>0</v>
          </cell>
          <cell r="AB1187">
            <v>0</v>
          </cell>
          <cell r="AC1187">
            <v>0</v>
          </cell>
          <cell r="AD1187">
            <v>33</v>
          </cell>
          <cell r="AE1187">
            <v>143000</v>
          </cell>
          <cell r="AF1187">
            <v>0</v>
          </cell>
          <cell r="AI1187">
            <v>2223</v>
          </cell>
          <cell r="AK1187">
            <v>0</v>
          </cell>
          <cell r="AM1187">
            <v>372</v>
          </cell>
          <cell r="AN1187">
            <v>1</v>
          </cell>
          <cell r="AO1187">
            <v>393216</v>
          </cell>
          <cell r="AQ1187">
            <v>0</v>
          </cell>
          <cell r="AR1187">
            <v>0</v>
          </cell>
          <cell r="AS1187" t="str">
            <v>Ы</v>
          </cell>
          <cell r="AT1187" t="str">
            <v>Ы</v>
          </cell>
          <cell r="AU1187">
            <v>0</v>
          </cell>
          <cell r="AV1187">
            <v>0</v>
          </cell>
          <cell r="AW1187">
            <v>23</v>
          </cell>
          <cell r="AX1187">
            <v>1</v>
          </cell>
          <cell r="AY1187">
            <v>0</v>
          </cell>
          <cell r="AZ1187">
            <v>0</v>
          </cell>
          <cell r="BA1187">
            <v>0</v>
          </cell>
          <cell r="BB1187">
            <v>0</v>
          </cell>
          <cell r="BC1187">
            <v>38828</v>
          </cell>
        </row>
        <row r="1188">
          <cell r="A1188">
            <v>2006</v>
          </cell>
          <cell r="B1188">
            <v>1</v>
          </cell>
          <cell r="C1188">
            <v>246</v>
          </cell>
          <cell r="D1188">
            <v>20</v>
          </cell>
          <cell r="E1188">
            <v>792020</v>
          </cell>
          <cell r="F1188">
            <v>0</v>
          </cell>
          <cell r="G1188" t="str">
            <v>Затраты по ШПЗ (основные)</v>
          </cell>
          <cell r="H1188">
            <v>2011</v>
          </cell>
          <cell r="I1188">
            <v>7920</v>
          </cell>
          <cell r="J1188">
            <v>531779.30000000005</v>
          </cell>
          <cell r="K1188">
            <v>1</v>
          </cell>
          <cell r="L1188">
            <v>0</v>
          </cell>
          <cell r="M1188">
            <v>0</v>
          </cell>
          <cell r="N1188">
            <v>0</v>
          </cell>
          <cell r="R1188">
            <v>0</v>
          </cell>
          <cell r="S1188">
            <v>0</v>
          </cell>
          <cell r="T1188">
            <v>0</v>
          </cell>
          <cell r="U1188">
            <v>33</v>
          </cell>
          <cell r="V1188">
            <v>0</v>
          </cell>
          <cell r="W1188">
            <v>0</v>
          </cell>
          <cell r="AA1188">
            <v>0</v>
          </cell>
          <cell r="AB1188">
            <v>0</v>
          </cell>
          <cell r="AC1188">
            <v>0</v>
          </cell>
          <cell r="AD1188">
            <v>33</v>
          </cell>
          <cell r="AE1188">
            <v>151000</v>
          </cell>
          <cell r="AF1188">
            <v>0</v>
          </cell>
          <cell r="AI1188">
            <v>2223</v>
          </cell>
          <cell r="AK1188">
            <v>0</v>
          </cell>
          <cell r="AM1188">
            <v>373</v>
          </cell>
          <cell r="AN1188">
            <v>1</v>
          </cell>
          <cell r="AO1188">
            <v>393216</v>
          </cell>
          <cell r="AQ1188">
            <v>0</v>
          </cell>
          <cell r="AR1188">
            <v>0</v>
          </cell>
          <cell r="AS1188" t="str">
            <v>Ы</v>
          </cell>
          <cell r="AT1188" t="str">
            <v>Ы</v>
          </cell>
          <cell r="AU1188">
            <v>0</v>
          </cell>
          <cell r="AV1188">
            <v>0</v>
          </cell>
          <cell r="AW1188">
            <v>23</v>
          </cell>
          <cell r="AX1188">
            <v>1</v>
          </cell>
          <cell r="AY1188">
            <v>0</v>
          </cell>
          <cell r="AZ1188">
            <v>0</v>
          </cell>
          <cell r="BA1188">
            <v>0</v>
          </cell>
          <cell r="BB1188">
            <v>0</v>
          </cell>
          <cell r="BC1188">
            <v>38828</v>
          </cell>
        </row>
        <row r="1189">
          <cell r="A1189">
            <v>2006</v>
          </cell>
          <cell r="B1189">
            <v>1</v>
          </cell>
          <cell r="C1189">
            <v>247</v>
          </cell>
          <cell r="D1189">
            <v>20</v>
          </cell>
          <cell r="E1189">
            <v>792020</v>
          </cell>
          <cell r="F1189">
            <v>0</v>
          </cell>
          <cell r="G1189" t="str">
            <v>Затраты по ШПЗ (основные)</v>
          </cell>
          <cell r="H1189">
            <v>2011</v>
          </cell>
          <cell r="I1189">
            <v>7920</v>
          </cell>
          <cell r="J1189">
            <v>69278.759999999995</v>
          </cell>
          <cell r="K1189">
            <v>1</v>
          </cell>
          <cell r="L1189">
            <v>0</v>
          </cell>
          <cell r="M1189">
            <v>0</v>
          </cell>
          <cell r="N1189">
            <v>0</v>
          </cell>
          <cell r="R1189">
            <v>0</v>
          </cell>
          <cell r="S1189">
            <v>0</v>
          </cell>
          <cell r="T1189">
            <v>0</v>
          </cell>
          <cell r="U1189">
            <v>33</v>
          </cell>
          <cell r="V1189">
            <v>0</v>
          </cell>
          <cell r="W1189">
            <v>0</v>
          </cell>
          <cell r="AA1189">
            <v>0</v>
          </cell>
          <cell r="AB1189">
            <v>0</v>
          </cell>
          <cell r="AC1189">
            <v>0</v>
          </cell>
          <cell r="AD1189">
            <v>33</v>
          </cell>
          <cell r="AE1189">
            <v>152000</v>
          </cell>
          <cell r="AF1189">
            <v>0</v>
          </cell>
          <cell r="AI1189">
            <v>2223</v>
          </cell>
          <cell r="AK1189">
            <v>0</v>
          </cell>
          <cell r="AM1189">
            <v>374</v>
          </cell>
          <cell r="AN1189">
            <v>1</v>
          </cell>
          <cell r="AO1189">
            <v>393216</v>
          </cell>
          <cell r="AQ1189">
            <v>0</v>
          </cell>
          <cell r="AR1189">
            <v>0</v>
          </cell>
          <cell r="AS1189" t="str">
            <v>Ы</v>
          </cell>
          <cell r="AT1189" t="str">
            <v>Ы</v>
          </cell>
          <cell r="AU1189">
            <v>0</v>
          </cell>
          <cell r="AV1189">
            <v>0</v>
          </cell>
          <cell r="AW1189">
            <v>23</v>
          </cell>
          <cell r="AX1189">
            <v>1</v>
          </cell>
          <cell r="AY1189">
            <v>0</v>
          </cell>
          <cell r="AZ1189">
            <v>0</v>
          </cell>
          <cell r="BA1189">
            <v>0</v>
          </cell>
          <cell r="BB1189">
            <v>0</v>
          </cell>
          <cell r="BC1189">
            <v>38828</v>
          </cell>
        </row>
        <row r="1190">
          <cell r="A1190">
            <v>2006</v>
          </cell>
          <cell r="B1190">
            <v>1</v>
          </cell>
          <cell r="C1190">
            <v>248</v>
          </cell>
          <cell r="D1190">
            <v>20</v>
          </cell>
          <cell r="E1190">
            <v>792020</v>
          </cell>
          <cell r="F1190">
            <v>0</v>
          </cell>
          <cell r="G1190" t="str">
            <v>Затраты по ШПЗ (основные)</v>
          </cell>
          <cell r="H1190">
            <v>2011</v>
          </cell>
          <cell r="I1190">
            <v>7920</v>
          </cell>
          <cell r="J1190">
            <v>1981819.99</v>
          </cell>
          <cell r="K1190">
            <v>1</v>
          </cell>
          <cell r="L1190">
            <v>0</v>
          </cell>
          <cell r="M1190">
            <v>0</v>
          </cell>
          <cell r="N1190">
            <v>0</v>
          </cell>
          <cell r="R1190">
            <v>0</v>
          </cell>
          <cell r="S1190">
            <v>0</v>
          </cell>
          <cell r="T1190">
            <v>0</v>
          </cell>
          <cell r="U1190">
            <v>33</v>
          </cell>
          <cell r="V1190">
            <v>0</v>
          </cell>
          <cell r="W1190">
            <v>0</v>
          </cell>
          <cell r="AA1190">
            <v>0</v>
          </cell>
          <cell r="AB1190">
            <v>0</v>
          </cell>
          <cell r="AC1190">
            <v>0</v>
          </cell>
          <cell r="AD1190">
            <v>33</v>
          </cell>
          <cell r="AE1190">
            <v>220000</v>
          </cell>
          <cell r="AF1190">
            <v>0</v>
          </cell>
          <cell r="AI1190">
            <v>2223</v>
          </cell>
          <cell r="AK1190">
            <v>0</v>
          </cell>
          <cell r="AM1190">
            <v>375</v>
          </cell>
          <cell r="AN1190">
            <v>1</v>
          </cell>
          <cell r="AO1190">
            <v>393216</v>
          </cell>
          <cell r="AQ1190">
            <v>0</v>
          </cell>
          <cell r="AR1190">
            <v>0</v>
          </cell>
          <cell r="AS1190" t="str">
            <v>Ы</v>
          </cell>
          <cell r="AT1190" t="str">
            <v>Ы</v>
          </cell>
          <cell r="AU1190">
            <v>0</v>
          </cell>
          <cell r="AV1190">
            <v>0</v>
          </cell>
          <cell r="AW1190">
            <v>23</v>
          </cell>
          <cell r="AX1190">
            <v>1</v>
          </cell>
          <cell r="AY1190">
            <v>0</v>
          </cell>
          <cell r="AZ1190">
            <v>0</v>
          </cell>
          <cell r="BA1190">
            <v>0</v>
          </cell>
          <cell r="BB1190">
            <v>0</v>
          </cell>
          <cell r="BC1190">
            <v>38828</v>
          </cell>
        </row>
        <row r="1191">
          <cell r="A1191">
            <v>2006</v>
          </cell>
          <cell r="B1191">
            <v>1</v>
          </cell>
          <cell r="C1191">
            <v>249</v>
          </cell>
          <cell r="D1191">
            <v>20</v>
          </cell>
          <cell r="E1191">
            <v>792020</v>
          </cell>
          <cell r="F1191">
            <v>0</v>
          </cell>
          <cell r="G1191" t="str">
            <v>Затраты по ШПЗ (основные)</v>
          </cell>
          <cell r="H1191">
            <v>2011</v>
          </cell>
          <cell r="I1191">
            <v>7920</v>
          </cell>
          <cell r="J1191">
            <v>1005013.8</v>
          </cell>
          <cell r="K1191">
            <v>1</v>
          </cell>
          <cell r="L1191">
            <v>0</v>
          </cell>
          <cell r="M1191">
            <v>0</v>
          </cell>
          <cell r="N1191">
            <v>0</v>
          </cell>
          <cell r="R1191">
            <v>0</v>
          </cell>
          <cell r="S1191">
            <v>0</v>
          </cell>
          <cell r="T1191">
            <v>0</v>
          </cell>
          <cell r="U1191">
            <v>33</v>
          </cell>
          <cell r="V1191">
            <v>0</v>
          </cell>
          <cell r="W1191">
            <v>0</v>
          </cell>
          <cell r="AA1191">
            <v>0</v>
          </cell>
          <cell r="AB1191">
            <v>0</v>
          </cell>
          <cell r="AC1191">
            <v>0</v>
          </cell>
          <cell r="AD1191">
            <v>33</v>
          </cell>
          <cell r="AE1191">
            <v>230000</v>
          </cell>
          <cell r="AF1191">
            <v>0</v>
          </cell>
          <cell r="AI1191">
            <v>2223</v>
          </cell>
          <cell r="AK1191">
            <v>0</v>
          </cell>
          <cell r="AM1191">
            <v>376</v>
          </cell>
          <cell r="AN1191">
            <v>1</v>
          </cell>
          <cell r="AO1191">
            <v>393216</v>
          </cell>
          <cell r="AQ1191">
            <v>0</v>
          </cell>
          <cell r="AR1191">
            <v>0</v>
          </cell>
          <cell r="AS1191" t="str">
            <v>Ы</v>
          </cell>
          <cell r="AT1191" t="str">
            <v>Ы</v>
          </cell>
          <cell r="AU1191">
            <v>0</v>
          </cell>
          <cell r="AV1191">
            <v>0</v>
          </cell>
          <cell r="AW1191">
            <v>23</v>
          </cell>
          <cell r="AX1191">
            <v>1</v>
          </cell>
          <cell r="AY1191">
            <v>0</v>
          </cell>
          <cell r="AZ1191">
            <v>0</v>
          </cell>
          <cell r="BA1191">
            <v>0</v>
          </cell>
          <cell r="BB1191">
            <v>0</v>
          </cell>
          <cell r="BC1191">
            <v>38828</v>
          </cell>
        </row>
        <row r="1192">
          <cell r="A1192">
            <v>2006</v>
          </cell>
          <cell r="B1192">
            <v>1</v>
          </cell>
          <cell r="C1192">
            <v>250</v>
          </cell>
          <cell r="D1192">
            <v>20</v>
          </cell>
          <cell r="E1192">
            <v>792020</v>
          </cell>
          <cell r="F1192">
            <v>0</v>
          </cell>
          <cell r="G1192" t="str">
            <v>Затраты по ШПЗ (основные)</v>
          </cell>
          <cell r="H1192">
            <v>2011</v>
          </cell>
          <cell r="I1192">
            <v>7920</v>
          </cell>
          <cell r="J1192">
            <v>90025.13</v>
          </cell>
          <cell r="K1192">
            <v>1</v>
          </cell>
          <cell r="L1192">
            <v>0</v>
          </cell>
          <cell r="M1192">
            <v>0</v>
          </cell>
          <cell r="N1192">
            <v>0</v>
          </cell>
          <cell r="R1192">
            <v>0</v>
          </cell>
          <cell r="S1192">
            <v>0</v>
          </cell>
          <cell r="T1192">
            <v>0</v>
          </cell>
          <cell r="U1192">
            <v>33</v>
          </cell>
          <cell r="V1192">
            <v>0</v>
          </cell>
          <cell r="W1192">
            <v>0</v>
          </cell>
          <cell r="AA1192">
            <v>0</v>
          </cell>
          <cell r="AB1192">
            <v>0</v>
          </cell>
          <cell r="AC1192">
            <v>0</v>
          </cell>
          <cell r="AD1192">
            <v>33</v>
          </cell>
          <cell r="AE1192">
            <v>260000</v>
          </cell>
          <cell r="AF1192">
            <v>0</v>
          </cell>
          <cell r="AI1192">
            <v>2223</v>
          </cell>
          <cell r="AK1192">
            <v>0</v>
          </cell>
          <cell r="AM1192">
            <v>377</v>
          </cell>
          <cell r="AN1192">
            <v>1</v>
          </cell>
          <cell r="AO1192">
            <v>393216</v>
          </cell>
          <cell r="AQ1192">
            <v>0</v>
          </cell>
          <cell r="AR1192">
            <v>0</v>
          </cell>
          <cell r="AS1192" t="str">
            <v>Ы</v>
          </cell>
          <cell r="AT1192" t="str">
            <v>Ы</v>
          </cell>
          <cell r="AU1192">
            <v>0</v>
          </cell>
          <cell r="AV1192">
            <v>0</v>
          </cell>
          <cell r="AW1192">
            <v>23</v>
          </cell>
          <cell r="AX1192">
            <v>1</v>
          </cell>
          <cell r="AY1192">
            <v>0</v>
          </cell>
          <cell r="AZ1192">
            <v>0</v>
          </cell>
          <cell r="BA1192">
            <v>0</v>
          </cell>
          <cell r="BB1192">
            <v>0</v>
          </cell>
          <cell r="BC1192">
            <v>38828</v>
          </cell>
        </row>
        <row r="1193">
          <cell r="A1193">
            <v>2006</v>
          </cell>
          <cell r="B1193">
            <v>1</v>
          </cell>
          <cell r="C1193">
            <v>251</v>
          </cell>
          <cell r="D1193">
            <v>20</v>
          </cell>
          <cell r="E1193">
            <v>792020</v>
          </cell>
          <cell r="F1193">
            <v>0</v>
          </cell>
          <cell r="G1193" t="str">
            <v>Затраты по ШПЗ (основные)</v>
          </cell>
          <cell r="H1193">
            <v>2011</v>
          </cell>
          <cell r="I1193">
            <v>7920</v>
          </cell>
          <cell r="J1193">
            <v>242109.14</v>
          </cell>
          <cell r="K1193">
            <v>1</v>
          </cell>
          <cell r="L1193">
            <v>0</v>
          </cell>
          <cell r="M1193">
            <v>0</v>
          </cell>
          <cell r="N1193">
            <v>0</v>
          </cell>
          <cell r="R1193">
            <v>0</v>
          </cell>
          <cell r="S1193">
            <v>0</v>
          </cell>
          <cell r="T1193">
            <v>0</v>
          </cell>
          <cell r="U1193">
            <v>33</v>
          </cell>
          <cell r="V1193">
            <v>0</v>
          </cell>
          <cell r="W1193">
            <v>0</v>
          </cell>
          <cell r="AA1193">
            <v>0</v>
          </cell>
          <cell r="AB1193">
            <v>0</v>
          </cell>
          <cell r="AC1193">
            <v>0</v>
          </cell>
          <cell r="AD1193">
            <v>33</v>
          </cell>
          <cell r="AE1193">
            <v>270000</v>
          </cell>
          <cell r="AF1193">
            <v>0</v>
          </cell>
          <cell r="AI1193">
            <v>2223</v>
          </cell>
          <cell r="AK1193">
            <v>0</v>
          </cell>
          <cell r="AM1193">
            <v>378</v>
          </cell>
          <cell r="AN1193">
            <v>1</v>
          </cell>
          <cell r="AO1193">
            <v>393216</v>
          </cell>
          <cell r="AQ1193">
            <v>0</v>
          </cell>
          <cell r="AR1193">
            <v>0</v>
          </cell>
          <cell r="AS1193" t="str">
            <v>Ы</v>
          </cell>
          <cell r="AT1193" t="str">
            <v>Ы</v>
          </cell>
          <cell r="AU1193">
            <v>0</v>
          </cell>
          <cell r="AV1193">
            <v>0</v>
          </cell>
          <cell r="AW1193">
            <v>23</v>
          </cell>
          <cell r="AX1193">
            <v>1</v>
          </cell>
          <cell r="AY1193">
            <v>0</v>
          </cell>
          <cell r="AZ1193">
            <v>0</v>
          </cell>
          <cell r="BA1193">
            <v>0</v>
          </cell>
          <cell r="BB1193">
            <v>0</v>
          </cell>
          <cell r="BC1193">
            <v>38828</v>
          </cell>
        </row>
        <row r="1194">
          <cell r="A1194">
            <v>2006</v>
          </cell>
          <cell r="B1194">
            <v>1</v>
          </cell>
          <cell r="C1194">
            <v>252</v>
          </cell>
          <cell r="D1194">
            <v>20</v>
          </cell>
          <cell r="E1194">
            <v>792020</v>
          </cell>
          <cell r="F1194">
            <v>0</v>
          </cell>
          <cell r="G1194" t="str">
            <v>Затраты по ШПЗ (основные)</v>
          </cell>
          <cell r="H1194">
            <v>2011</v>
          </cell>
          <cell r="I1194">
            <v>7920</v>
          </cell>
          <cell r="J1194">
            <v>10766.51</v>
          </cell>
          <cell r="K1194">
            <v>1</v>
          </cell>
          <cell r="L1194">
            <v>0</v>
          </cell>
          <cell r="M1194">
            <v>0</v>
          </cell>
          <cell r="N1194">
            <v>0</v>
          </cell>
          <cell r="R1194">
            <v>0</v>
          </cell>
          <cell r="S1194">
            <v>0</v>
          </cell>
          <cell r="T1194">
            <v>0</v>
          </cell>
          <cell r="U1194">
            <v>33</v>
          </cell>
          <cell r="V1194">
            <v>0</v>
          </cell>
          <cell r="W1194">
            <v>0</v>
          </cell>
          <cell r="AA1194">
            <v>0</v>
          </cell>
          <cell r="AB1194">
            <v>0</v>
          </cell>
          <cell r="AC1194">
            <v>0</v>
          </cell>
          <cell r="AD1194">
            <v>33</v>
          </cell>
          <cell r="AE1194">
            <v>280000</v>
          </cell>
          <cell r="AF1194">
            <v>0</v>
          </cell>
          <cell r="AI1194">
            <v>2223</v>
          </cell>
          <cell r="AK1194">
            <v>0</v>
          </cell>
          <cell r="AM1194">
            <v>379</v>
          </cell>
          <cell r="AN1194">
            <v>1</v>
          </cell>
          <cell r="AO1194">
            <v>393216</v>
          </cell>
          <cell r="AQ1194">
            <v>0</v>
          </cell>
          <cell r="AR1194">
            <v>0</v>
          </cell>
          <cell r="AS1194" t="str">
            <v>Ы</v>
          </cell>
          <cell r="AT1194" t="str">
            <v>Ы</v>
          </cell>
          <cell r="AU1194">
            <v>0</v>
          </cell>
          <cell r="AV1194">
            <v>0</v>
          </cell>
          <cell r="AW1194">
            <v>23</v>
          </cell>
          <cell r="AX1194">
            <v>1</v>
          </cell>
          <cell r="AY1194">
            <v>0</v>
          </cell>
          <cell r="AZ1194">
            <v>0</v>
          </cell>
          <cell r="BA1194">
            <v>0</v>
          </cell>
          <cell r="BB1194">
            <v>0</v>
          </cell>
          <cell r="BC1194">
            <v>38828</v>
          </cell>
        </row>
        <row r="1195">
          <cell r="A1195">
            <v>2006</v>
          </cell>
          <cell r="B1195">
            <v>1</v>
          </cell>
          <cell r="C1195">
            <v>253</v>
          </cell>
          <cell r="D1195">
            <v>20</v>
          </cell>
          <cell r="E1195">
            <v>792020</v>
          </cell>
          <cell r="F1195">
            <v>0</v>
          </cell>
          <cell r="G1195" t="str">
            <v>Затраты по ШПЗ (основные)</v>
          </cell>
          <cell r="H1195">
            <v>2011</v>
          </cell>
          <cell r="I1195">
            <v>7920</v>
          </cell>
          <cell r="J1195">
            <v>83466.44</v>
          </cell>
          <cell r="K1195">
            <v>1</v>
          </cell>
          <cell r="L1195">
            <v>0</v>
          </cell>
          <cell r="M1195">
            <v>0</v>
          </cell>
          <cell r="N1195">
            <v>0</v>
          </cell>
          <cell r="R1195">
            <v>0</v>
          </cell>
          <cell r="S1195">
            <v>0</v>
          </cell>
          <cell r="T1195">
            <v>0</v>
          </cell>
          <cell r="U1195">
            <v>33</v>
          </cell>
          <cell r="V1195">
            <v>0</v>
          </cell>
          <cell r="W1195">
            <v>0</v>
          </cell>
          <cell r="AA1195">
            <v>0</v>
          </cell>
          <cell r="AB1195">
            <v>0</v>
          </cell>
          <cell r="AC1195">
            <v>0</v>
          </cell>
          <cell r="AD1195">
            <v>33</v>
          </cell>
          <cell r="AE1195">
            <v>280100</v>
          </cell>
          <cell r="AF1195">
            <v>0</v>
          </cell>
          <cell r="AI1195">
            <v>2223</v>
          </cell>
          <cell r="AK1195">
            <v>0</v>
          </cell>
          <cell r="AM1195">
            <v>380</v>
          </cell>
          <cell r="AN1195">
            <v>1</v>
          </cell>
          <cell r="AO1195">
            <v>393216</v>
          </cell>
          <cell r="AQ1195">
            <v>0</v>
          </cell>
          <cell r="AR1195">
            <v>0</v>
          </cell>
          <cell r="AS1195" t="str">
            <v>Ы</v>
          </cell>
          <cell r="AT1195" t="str">
            <v>Ы</v>
          </cell>
          <cell r="AU1195">
            <v>0</v>
          </cell>
          <cell r="AV1195">
            <v>0</v>
          </cell>
          <cell r="AW1195">
            <v>23</v>
          </cell>
          <cell r="AX1195">
            <v>1</v>
          </cell>
          <cell r="AY1195">
            <v>0</v>
          </cell>
          <cell r="AZ1195">
            <v>0</v>
          </cell>
          <cell r="BA1195">
            <v>0</v>
          </cell>
          <cell r="BB1195">
            <v>0</v>
          </cell>
          <cell r="BC1195">
            <v>38828</v>
          </cell>
        </row>
        <row r="1196">
          <cell r="A1196">
            <v>2006</v>
          </cell>
          <cell r="B1196">
            <v>1</v>
          </cell>
          <cell r="C1196">
            <v>254</v>
          </cell>
          <cell r="D1196">
            <v>20</v>
          </cell>
          <cell r="E1196">
            <v>792020</v>
          </cell>
          <cell r="F1196">
            <v>0</v>
          </cell>
          <cell r="G1196" t="str">
            <v>Затраты по ШПЗ (основные)</v>
          </cell>
          <cell r="H1196">
            <v>2011</v>
          </cell>
          <cell r="I1196">
            <v>7920</v>
          </cell>
          <cell r="J1196">
            <v>52909.06</v>
          </cell>
          <cell r="K1196">
            <v>1</v>
          </cell>
          <cell r="L1196">
            <v>0</v>
          </cell>
          <cell r="M1196">
            <v>0</v>
          </cell>
          <cell r="N1196">
            <v>0</v>
          </cell>
          <cell r="R1196">
            <v>0</v>
          </cell>
          <cell r="S1196">
            <v>0</v>
          </cell>
          <cell r="T1196">
            <v>0</v>
          </cell>
          <cell r="U1196">
            <v>33</v>
          </cell>
          <cell r="V1196">
            <v>0</v>
          </cell>
          <cell r="W1196">
            <v>0</v>
          </cell>
          <cell r="AA1196">
            <v>0</v>
          </cell>
          <cell r="AB1196">
            <v>0</v>
          </cell>
          <cell r="AC1196">
            <v>0</v>
          </cell>
          <cell r="AD1196">
            <v>33</v>
          </cell>
          <cell r="AE1196">
            <v>280200</v>
          </cell>
          <cell r="AF1196">
            <v>0</v>
          </cell>
          <cell r="AI1196">
            <v>2223</v>
          </cell>
          <cell r="AK1196">
            <v>0</v>
          </cell>
          <cell r="AM1196">
            <v>381</v>
          </cell>
          <cell r="AN1196">
            <v>1</v>
          </cell>
          <cell r="AO1196">
            <v>393216</v>
          </cell>
          <cell r="AQ1196">
            <v>0</v>
          </cell>
          <cell r="AR1196">
            <v>0</v>
          </cell>
          <cell r="AS1196" t="str">
            <v>Ы</v>
          </cell>
          <cell r="AT1196" t="str">
            <v>Ы</v>
          </cell>
          <cell r="AU1196">
            <v>0</v>
          </cell>
          <cell r="AV1196">
            <v>0</v>
          </cell>
          <cell r="AW1196">
            <v>23</v>
          </cell>
          <cell r="AX1196">
            <v>1</v>
          </cell>
          <cell r="AY1196">
            <v>0</v>
          </cell>
          <cell r="AZ1196">
            <v>0</v>
          </cell>
          <cell r="BA1196">
            <v>0</v>
          </cell>
          <cell r="BB1196">
            <v>0</v>
          </cell>
          <cell r="BC1196">
            <v>38828</v>
          </cell>
        </row>
        <row r="1197">
          <cell r="A1197">
            <v>2006</v>
          </cell>
          <cell r="B1197">
            <v>1</v>
          </cell>
          <cell r="C1197">
            <v>255</v>
          </cell>
          <cell r="D1197">
            <v>20</v>
          </cell>
          <cell r="E1197">
            <v>792020</v>
          </cell>
          <cell r="F1197">
            <v>0</v>
          </cell>
          <cell r="G1197" t="str">
            <v>Затраты по ШПЗ (основные)</v>
          </cell>
          <cell r="H1197">
            <v>2011</v>
          </cell>
          <cell r="I1197">
            <v>7920</v>
          </cell>
          <cell r="J1197">
            <v>10586.1</v>
          </cell>
          <cell r="K1197">
            <v>1</v>
          </cell>
          <cell r="L1197">
            <v>0</v>
          </cell>
          <cell r="M1197">
            <v>0</v>
          </cell>
          <cell r="N1197">
            <v>0</v>
          </cell>
          <cell r="R1197">
            <v>0</v>
          </cell>
          <cell r="S1197">
            <v>0</v>
          </cell>
          <cell r="T1197">
            <v>0</v>
          </cell>
          <cell r="U1197">
            <v>33</v>
          </cell>
          <cell r="V1197">
            <v>0</v>
          </cell>
          <cell r="W1197">
            <v>0</v>
          </cell>
          <cell r="AA1197">
            <v>0</v>
          </cell>
          <cell r="AB1197">
            <v>0</v>
          </cell>
          <cell r="AC1197">
            <v>0</v>
          </cell>
          <cell r="AD1197">
            <v>33</v>
          </cell>
          <cell r="AE1197">
            <v>280300</v>
          </cell>
          <cell r="AF1197">
            <v>0</v>
          </cell>
          <cell r="AI1197">
            <v>2223</v>
          </cell>
          <cell r="AK1197">
            <v>0</v>
          </cell>
          <cell r="AM1197">
            <v>382</v>
          </cell>
          <cell r="AN1197">
            <v>1</v>
          </cell>
          <cell r="AO1197">
            <v>393216</v>
          </cell>
          <cell r="AQ1197">
            <v>0</v>
          </cell>
          <cell r="AR1197">
            <v>0</v>
          </cell>
          <cell r="AS1197" t="str">
            <v>Ы</v>
          </cell>
          <cell r="AT1197" t="str">
            <v>Ы</v>
          </cell>
          <cell r="AU1197">
            <v>0</v>
          </cell>
          <cell r="AV1197">
            <v>0</v>
          </cell>
          <cell r="AW1197">
            <v>23</v>
          </cell>
          <cell r="AX1197">
            <v>1</v>
          </cell>
          <cell r="AY1197">
            <v>0</v>
          </cell>
          <cell r="AZ1197">
            <v>0</v>
          </cell>
          <cell r="BA1197">
            <v>0</v>
          </cell>
          <cell r="BB1197">
            <v>0</v>
          </cell>
          <cell r="BC1197">
            <v>38828</v>
          </cell>
        </row>
        <row r="1198">
          <cell r="A1198">
            <v>2006</v>
          </cell>
          <cell r="B1198">
            <v>1</v>
          </cell>
          <cell r="C1198">
            <v>256</v>
          </cell>
          <cell r="D1198">
            <v>20</v>
          </cell>
          <cell r="E1198">
            <v>792020</v>
          </cell>
          <cell r="F1198">
            <v>0</v>
          </cell>
          <cell r="G1198" t="str">
            <v>Затраты по ШПЗ (основные)</v>
          </cell>
          <cell r="H1198">
            <v>2011</v>
          </cell>
          <cell r="I1198">
            <v>7920</v>
          </cell>
          <cell r="J1198">
            <v>168216.55</v>
          </cell>
          <cell r="K1198">
            <v>1</v>
          </cell>
          <cell r="L1198">
            <v>0</v>
          </cell>
          <cell r="M1198">
            <v>0</v>
          </cell>
          <cell r="N1198">
            <v>0</v>
          </cell>
          <cell r="R1198">
            <v>0</v>
          </cell>
          <cell r="S1198">
            <v>0</v>
          </cell>
          <cell r="T1198">
            <v>0</v>
          </cell>
          <cell r="U1198">
            <v>33</v>
          </cell>
          <cell r="V1198">
            <v>0</v>
          </cell>
          <cell r="W1198">
            <v>0</v>
          </cell>
          <cell r="AA1198">
            <v>0</v>
          </cell>
          <cell r="AB1198">
            <v>0</v>
          </cell>
          <cell r="AC1198">
            <v>0</v>
          </cell>
          <cell r="AD1198">
            <v>33</v>
          </cell>
          <cell r="AE1198">
            <v>280400</v>
          </cell>
          <cell r="AF1198">
            <v>0</v>
          </cell>
          <cell r="AI1198">
            <v>2223</v>
          </cell>
          <cell r="AK1198">
            <v>0</v>
          </cell>
          <cell r="AM1198">
            <v>383</v>
          </cell>
          <cell r="AN1198">
            <v>1</v>
          </cell>
          <cell r="AO1198">
            <v>393216</v>
          </cell>
          <cell r="AQ1198">
            <v>0</v>
          </cell>
          <cell r="AR1198">
            <v>0</v>
          </cell>
          <cell r="AS1198" t="str">
            <v>Ы</v>
          </cell>
          <cell r="AT1198" t="str">
            <v>Ы</v>
          </cell>
          <cell r="AU1198">
            <v>0</v>
          </cell>
          <cell r="AV1198">
            <v>0</v>
          </cell>
          <cell r="AW1198">
            <v>23</v>
          </cell>
          <cell r="AX1198">
            <v>1</v>
          </cell>
          <cell r="AY1198">
            <v>0</v>
          </cell>
          <cell r="AZ1198">
            <v>0</v>
          </cell>
          <cell r="BA1198">
            <v>0</v>
          </cell>
          <cell r="BB1198">
            <v>0</v>
          </cell>
          <cell r="BC1198">
            <v>38828</v>
          </cell>
        </row>
        <row r="1199">
          <cell r="A1199">
            <v>2006</v>
          </cell>
          <cell r="B1199">
            <v>1</v>
          </cell>
          <cell r="C1199">
            <v>257</v>
          </cell>
          <cell r="D1199">
            <v>20</v>
          </cell>
          <cell r="E1199">
            <v>792020</v>
          </cell>
          <cell r="F1199">
            <v>0</v>
          </cell>
          <cell r="G1199" t="str">
            <v>Затраты по ШПЗ (основные)</v>
          </cell>
          <cell r="H1199">
            <v>2011</v>
          </cell>
          <cell r="I1199">
            <v>7920</v>
          </cell>
          <cell r="J1199">
            <v>37371</v>
          </cell>
          <cell r="K1199">
            <v>1</v>
          </cell>
          <cell r="L1199">
            <v>0</v>
          </cell>
          <cell r="M1199">
            <v>0</v>
          </cell>
          <cell r="N1199">
            <v>0</v>
          </cell>
          <cell r="R1199">
            <v>0</v>
          </cell>
          <cell r="S1199">
            <v>0</v>
          </cell>
          <cell r="T1199">
            <v>0</v>
          </cell>
          <cell r="U1199">
            <v>33</v>
          </cell>
          <cell r="V1199">
            <v>0</v>
          </cell>
          <cell r="W1199">
            <v>0</v>
          </cell>
          <cell r="AA1199">
            <v>0</v>
          </cell>
          <cell r="AB1199">
            <v>0</v>
          </cell>
          <cell r="AC1199">
            <v>0</v>
          </cell>
          <cell r="AD1199">
            <v>33</v>
          </cell>
          <cell r="AE1199">
            <v>282200</v>
          </cell>
          <cell r="AF1199">
            <v>0</v>
          </cell>
          <cell r="AI1199">
            <v>2223</v>
          </cell>
          <cell r="AK1199">
            <v>0</v>
          </cell>
          <cell r="AM1199">
            <v>384</v>
          </cell>
          <cell r="AN1199">
            <v>1</v>
          </cell>
          <cell r="AO1199">
            <v>393216</v>
          </cell>
          <cell r="AQ1199">
            <v>0</v>
          </cell>
          <cell r="AR1199">
            <v>0</v>
          </cell>
          <cell r="AS1199" t="str">
            <v>Ы</v>
          </cell>
          <cell r="AT1199" t="str">
            <v>Ы</v>
          </cell>
          <cell r="AU1199">
            <v>0</v>
          </cell>
          <cell r="AV1199">
            <v>0</v>
          </cell>
          <cell r="AW1199">
            <v>23</v>
          </cell>
          <cell r="AX1199">
            <v>1</v>
          </cell>
          <cell r="AY1199">
            <v>0</v>
          </cell>
          <cell r="AZ1199">
            <v>0</v>
          </cell>
          <cell r="BA1199">
            <v>0</v>
          </cell>
          <cell r="BB1199">
            <v>0</v>
          </cell>
          <cell r="BC1199">
            <v>38828</v>
          </cell>
        </row>
        <row r="1200">
          <cell r="A1200">
            <v>2006</v>
          </cell>
          <cell r="B1200">
            <v>1</v>
          </cell>
          <cell r="C1200">
            <v>258</v>
          </cell>
          <cell r="D1200">
            <v>20</v>
          </cell>
          <cell r="E1200">
            <v>792020</v>
          </cell>
          <cell r="F1200">
            <v>0</v>
          </cell>
          <cell r="G1200" t="str">
            <v>Затраты по ШПЗ (основные)</v>
          </cell>
          <cell r="H1200">
            <v>2011</v>
          </cell>
          <cell r="I1200">
            <v>7920</v>
          </cell>
          <cell r="J1200">
            <v>79870</v>
          </cell>
          <cell r="K1200">
            <v>1</v>
          </cell>
          <cell r="L1200">
            <v>0</v>
          </cell>
          <cell r="M1200">
            <v>0</v>
          </cell>
          <cell r="N1200">
            <v>0</v>
          </cell>
          <cell r="R1200">
            <v>0</v>
          </cell>
          <cell r="S1200">
            <v>0</v>
          </cell>
          <cell r="T1200">
            <v>0</v>
          </cell>
          <cell r="U1200">
            <v>33</v>
          </cell>
          <cell r="V1200">
            <v>0</v>
          </cell>
          <cell r="W1200">
            <v>0</v>
          </cell>
          <cell r="AA1200">
            <v>0</v>
          </cell>
          <cell r="AB1200">
            <v>0</v>
          </cell>
          <cell r="AC1200">
            <v>0</v>
          </cell>
          <cell r="AD1200">
            <v>33</v>
          </cell>
          <cell r="AE1200">
            <v>283000</v>
          </cell>
          <cell r="AF1200">
            <v>0</v>
          </cell>
          <cell r="AI1200">
            <v>2223</v>
          </cell>
          <cell r="AK1200">
            <v>0</v>
          </cell>
          <cell r="AM1200">
            <v>385</v>
          </cell>
          <cell r="AN1200">
            <v>1</v>
          </cell>
          <cell r="AO1200">
            <v>393216</v>
          </cell>
          <cell r="AQ1200">
            <v>0</v>
          </cell>
          <cell r="AR1200">
            <v>0</v>
          </cell>
          <cell r="AS1200" t="str">
            <v>Ы</v>
          </cell>
          <cell r="AT1200" t="str">
            <v>Ы</v>
          </cell>
          <cell r="AU1200">
            <v>0</v>
          </cell>
          <cell r="AV1200">
            <v>0</v>
          </cell>
          <cell r="AW1200">
            <v>23</v>
          </cell>
          <cell r="AX1200">
            <v>1</v>
          </cell>
          <cell r="AY1200">
            <v>0</v>
          </cell>
          <cell r="AZ1200">
            <v>0</v>
          </cell>
          <cell r="BA1200">
            <v>0</v>
          </cell>
          <cell r="BB1200">
            <v>0</v>
          </cell>
          <cell r="BC1200">
            <v>38828</v>
          </cell>
        </row>
        <row r="1201">
          <cell r="A1201">
            <v>2006</v>
          </cell>
          <cell r="B1201">
            <v>1</v>
          </cell>
          <cell r="C1201">
            <v>259</v>
          </cell>
          <cell r="D1201">
            <v>20</v>
          </cell>
          <cell r="E1201">
            <v>792020</v>
          </cell>
          <cell r="F1201">
            <v>0</v>
          </cell>
          <cell r="G1201" t="str">
            <v>Затраты по ШПЗ (основные)</v>
          </cell>
          <cell r="H1201">
            <v>2011</v>
          </cell>
          <cell r="I1201">
            <v>7920</v>
          </cell>
          <cell r="J1201">
            <v>4966.22</v>
          </cell>
          <cell r="K1201">
            <v>1</v>
          </cell>
          <cell r="L1201">
            <v>0</v>
          </cell>
          <cell r="M1201">
            <v>0</v>
          </cell>
          <cell r="N1201">
            <v>0</v>
          </cell>
          <cell r="R1201">
            <v>0</v>
          </cell>
          <cell r="S1201">
            <v>0</v>
          </cell>
          <cell r="T1201">
            <v>0</v>
          </cell>
          <cell r="U1201">
            <v>33</v>
          </cell>
          <cell r="V1201">
            <v>0</v>
          </cell>
          <cell r="W1201">
            <v>0</v>
          </cell>
          <cell r="AA1201">
            <v>0</v>
          </cell>
          <cell r="AB1201">
            <v>0</v>
          </cell>
          <cell r="AC1201">
            <v>0</v>
          </cell>
          <cell r="AD1201">
            <v>33</v>
          </cell>
          <cell r="AE1201">
            <v>285000</v>
          </cell>
          <cell r="AF1201">
            <v>0</v>
          </cell>
          <cell r="AI1201">
            <v>2223</v>
          </cell>
          <cell r="AK1201">
            <v>0</v>
          </cell>
          <cell r="AM1201">
            <v>386</v>
          </cell>
          <cell r="AN1201">
            <v>1</v>
          </cell>
          <cell r="AO1201">
            <v>393216</v>
          </cell>
          <cell r="AQ1201">
            <v>0</v>
          </cell>
          <cell r="AR1201">
            <v>0</v>
          </cell>
          <cell r="AS1201" t="str">
            <v>Ы</v>
          </cell>
          <cell r="AT1201" t="str">
            <v>Ы</v>
          </cell>
          <cell r="AU1201">
            <v>0</v>
          </cell>
          <cell r="AV1201">
            <v>0</v>
          </cell>
          <cell r="AW1201">
            <v>23</v>
          </cell>
          <cell r="AX1201">
            <v>1</v>
          </cell>
          <cell r="AY1201">
            <v>0</v>
          </cell>
          <cell r="AZ1201">
            <v>0</v>
          </cell>
          <cell r="BA1201">
            <v>0</v>
          </cell>
          <cell r="BB1201">
            <v>0</v>
          </cell>
          <cell r="BC1201">
            <v>38828</v>
          </cell>
        </row>
        <row r="1202">
          <cell r="A1202">
            <v>2006</v>
          </cell>
          <cell r="B1202">
            <v>1</v>
          </cell>
          <cell r="C1202">
            <v>260</v>
          </cell>
          <cell r="D1202">
            <v>20</v>
          </cell>
          <cell r="E1202">
            <v>792020</v>
          </cell>
          <cell r="F1202">
            <v>0</v>
          </cell>
          <cell r="G1202" t="str">
            <v>Затраты по ШПЗ (основные)</v>
          </cell>
          <cell r="H1202">
            <v>2011</v>
          </cell>
          <cell r="I1202">
            <v>7920</v>
          </cell>
          <cell r="J1202">
            <v>107713.91</v>
          </cell>
          <cell r="K1202">
            <v>1</v>
          </cell>
          <cell r="L1202">
            <v>0</v>
          </cell>
          <cell r="M1202">
            <v>0</v>
          </cell>
          <cell r="N1202">
            <v>0</v>
          </cell>
          <cell r="R1202">
            <v>0</v>
          </cell>
          <cell r="S1202">
            <v>0</v>
          </cell>
          <cell r="T1202">
            <v>0</v>
          </cell>
          <cell r="U1202">
            <v>33</v>
          </cell>
          <cell r="V1202">
            <v>0</v>
          </cell>
          <cell r="W1202">
            <v>0</v>
          </cell>
          <cell r="AA1202">
            <v>0</v>
          </cell>
          <cell r="AB1202">
            <v>0</v>
          </cell>
          <cell r="AC1202">
            <v>0</v>
          </cell>
          <cell r="AD1202">
            <v>33</v>
          </cell>
          <cell r="AE1202">
            <v>311000</v>
          </cell>
          <cell r="AF1202">
            <v>0</v>
          </cell>
          <cell r="AI1202">
            <v>2223</v>
          </cell>
          <cell r="AK1202">
            <v>0</v>
          </cell>
          <cell r="AM1202">
            <v>387</v>
          </cell>
          <cell r="AN1202">
            <v>1</v>
          </cell>
          <cell r="AO1202">
            <v>393216</v>
          </cell>
          <cell r="AQ1202">
            <v>0</v>
          </cell>
          <cell r="AR1202">
            <v>0</v>
          </cell>
          <cell r="AS1202" t="str">
            <v>Ы</v>
          </cell>
          <cell r="AT1202" t="str">
            <v>Ы</v>
          </cell>
          <cell r="AU1202">
            <v>0</v>
          </cell>
          <cell r="AV1202">
            <v>0</v>
          </cell>
          <cell r="AW1202">
            <v>23</v>
          </cell>
          <cell r="AX1202">
            <v>1</v>
          </cell>
          <cell r="AY1202">
            <v>0</v>
          </cell>
          <cell r="AZ1202">
            <v>0</v>
          </cell>
          <cell r="BA1202">
            <v>0</v>
          </cell>
          <cell r="BB1202">
            <v>0</v>
          </cell>
          <cell r="BC1202">
            <v>38828</v>
          </cell>
        </row>
        <row r="1203">
          <cell r="A1203">
            <v>2006</v>
          </cell>
          <cell r="B1203">
            <v>1</v>
          </cell>
          <cell r="C1203">
            <v>261</v>
          </cell>
          <cell r="D1203">
            <v>20</v>
          </cell>
          <cell r="E1203">
            <v>792020</v>
          </cell>
          <cell r="F1203">
            <v>0</v>
          </cell>
          <cell r="G1203" t="str">
            <v>Затраты по ШПЗ (основные)</v>
          </cell>
          <cell r="H1203">
            <v>2011</v>
          </cell>
          <cell r="I1203">
            <v>7920</v>
          </cell>
          <cell r="J1203">
            <v>222531.8</v>
          </cell>
          <cell r="K1203">
            <v>1</v>
          </cell>
          <cell r="L1203">
            <v>0</v>
          </cell>
          <cell r="M1203">
            <v>0</v>
          </cell>
          <cell r="N1203">
            <v>0</v>
          </cell>
          <cell r="R1203">
            <v>0</v>
          </cell>
          <cell r="S1203">
            <v>0</v>
          </cell>
          <cell r="T1203">
            <v>0</v>
          </cell>
          <cell r="U1203">
            <v>33</v>
          </cell>
          <cell r="V1203">
            <v>0</v>
          </cell>
          <cell r="W1203">
            <v>0</v>
          </cell>
          <cell r="AA1203">
            <v>0</v>
          </cell>
          <cell r="AB1203">
            <v>0</v>
          </cell>
          <cell r="AC1203">
            <v>0</v>
          </cell>
          <cell r="AD1203">
            <v>33</v>
          </cell>
          <cell r="AE1203">
            <v>312000</v>
          </cell>
          <cell r="AF1203">
            <v>0</v>
          </cell>
          <cell r="AI1203">
            <v>2223</v>
          </cell>
          <cell r="AK1203">
            <v>0</v>
          </cell>
          <cell r="AM1203">
            <v>388</v>
          </cell>
          <cell r="AN1203">
            <v>1</v>
          </cell>
          <cell r="AO1203">
            <v>393216</v>
          </cell>
          <cell r="AQ1203">
            <v>0</v>
          </cell>
          <cell r="AR1203">
            <v>0</v>
          </cell>
          <cell r="AS1203" t="str">
            <v>Ы</v>
          </cell>
          <cell r="AT1203" t="str">
            <v>Ы</v>
          </cell>
          <cell r="AU1203">
            <v>0</v>
          </cell>
          <cell r="AV1203">
            <v>0</v>
          </cell>
          <cell r="AW1203">
            <v>23</v>
          </cell>
          <cell r="AX1203">
            <v>1</v>
          </cell>
          <cell r="AY1203">
            <v>0</v>
          </cell>
          <cell r="AZ1203">
            <v>0</v>
          </cell>
          <cell r="BA1203">
            <v>0</v>
          </cell>
          <cell r="BB1203">
            <v>0</v>
          </cell>
          <cell r="BC1203">
            <v>38828</v>
          </cell>
        </row>
        <row r="1204">
          <cell r="A1204">
            <v>2006</v>
          </cell>
          <cell r="B1204">
            <v>1</v>
          </cell>
          <cell r="C1204">
            <v>262</v>
          </cell>
          <cell r="D1204">
            <v>20</v>
          </cell>
          <cell r="E1204">
            <v>792020</v>
          </cell>
          <cell r="F1204">
            <v>0</v>
          </cell>
          <cell r="G1204" t="str">
            <v>Затраты по ШПЗ (основные)</v>
          </cell>
          <cell r="H1204">
            <v>2011</v>
          </cell>
          <cell r="I1204">
            <v>7920</v>
          </cell>
          <cell r="J1204">
            <v>36395.25</v>
          </cell>
          <cell r="K1204">
            <v>1</v>
          </cell>
          <cell r="L1204">
            <v>0</v>
          </cell>
          <cell r="M1204">
            <v>0</v>
          </cell>
          <cell r="N1204">
            <v>0</v>
          </cell>
          <cell r="R1204">
            <v>0</v>
          </cell>
          <cell r="S1204">
            <v>0</v>
          </cell>
          <cell r="T1204">
            <v>0</v>
          </cell>
          <cell r="U1204">
            <v>33</v>
          </cell>
          <cell r="V1204">
            <v>0</v>
          </cell>
          <cell r="W1204">
            <v>0</v>
          </cell>
          <cell r="AA1204">
            <v>0</v>
          </cell>
          <cell r="AB1204">
            <v>0</v>
          </cell>
          <cell r="AC1204">
            <v>0</v>
          </cell>
          <cell r="AD1204">
            <v>33</v>
          </cell>
          <cell r="AE1204">
            <v>312100</v>
          </cell>
          <cell r="AF1204">
            <v>0</v>
          </cell>
          <cell r="AI1204">
            <v>2223</v>
          </cell>
          <cell r="AK1204">
            <v>0</v>
          </cell>
          <cell r="AM1204">
            <v>389</v>
          </cell>
          <cell r="AN1204">
            <v>1</v>
          </cell>
          <cell r="AO1204">
            <v>393216</v>
          </cell>
          <cell r="AQ1204">
            <v>0</v>
          </cell>
          <cell r="AR1204">
            <v>0</v>
          </cell>
          <cell r="AS1204" t="str">
            <v>Ы</v>
          </cell>
          <cell r="AT1204" t="str">
            <v>Ы</v>
          </cell>
          <cell r="AU1204">
            <v>0</v>
          </cell>
          <cell r="AV1204">
            <v>0</v>
          </cell>
          <cell r="AW1204">
            <v>23</v>
          </cell>
          <cell r="AX1204">
            <v>1</v>
          </cell>
          <cell r="AY1204">
            <v>0</v>
          </cell>
          <cell r="AZ1204">
            <v>0</v>
          </cell>
          <cell r="BA1204">
            <v>0</v>
          </cell>
          <cell r="BB1204">
            <v>0</v>
          </cell>
          <cell r="BC1204">
            <v>38828</v>
          </cell>
        </row>
        <row r="1205">
          <cell r="A1205">
            <v>2006</v>
          </cell>
          <cell r="B1205">
            <v>1</v>
          </cell>
          <cell r="C1205">
            <v>263</v>
          </cell>
          <cell r="D1205">
            <v>20</v>
          </cell>
          <cell r="E1205">
            <v>792020</v>
          </cell>
          <cell r="F1205">
            <v>0</v>
          </cell>
          <cell r="G1205" t="str">
            <v>Затраты по ШПЗ (основные)</v>
          </cell>
          <cell r="H1205">
            <v>2011</v>
          </cell>
          <cell r="I1205">
            <v>7920</v>
          </cell>
          <cell r="J1205">
            <v>485074.37</v>
          </cell>
          <cell r="K1205">
            <v>1</v>
          </cell>
          <cell r="L1205">
            <v>0</v>
          </cell>
          <cell r="M1205">
            <v>0</v>
          </cell>
          <cell r="N1205">
            <v>0</v>
          </cell>
          <cell r="R1205">
            <v>0</v>
          </cell>
          <cell r="S1205">
            <v>0</v>
          </cell>
          <cell r="T1205">
            <v>0</v>
          </cell>
          <cell r="U1205">
            <v>33</v>
          </cell>
          <cell r="V1205">
            <v>0</v>
          </cell>
          <cell r="W1205">
            <v>0</v>
          </cell>
          <cell r="AA1205">
            <v>0</v>
          </cell>
          <cell r="AB1205">
            <v>0</v>
          </cell>
          <cell r="AC1205">
            <v>0</v>
          </cell>
          <cell r="AD1205">
            <v>33</v>
          </cell>
          <cell r="AE1205">
            <v>312200</v>
          </cell>
          <cell r="AF1205">
            <v>0</v>
          </cell>
          <cell r="AI1205">
            <v>2223</v>
          </cell>
          <cell r="AK1205">
            <v>0</v>
          </cell>
          <cell r="AM1205">
            <v>390</v>
          </cell>
          <cell r="AN1205">
            <v>1</v>
          </cell>
          <cell r="AO1205">
            <v>393216</v>
          </cell>
          <cell r="AQ1205">
            <v>0</v>
          </cell>
          <cell r="AR1205">
            <v>0</v>
          </cell>
          <cell r="AS1205" t="str">
            <v>Ы</v>
          </cell>
          <cell r="AT1205" t="str">
            <v>Ы</v>
          </cell>
          <cell r="AU1205">
            <v>0</v>
          </cell>
          <cell r="AV1205">
            <v>0</v>
          </cell>
          <cell r="AW1205">
            <v>23</v>
          </cell>
          <cell r="AX1205">
            <v>1</v>
          </cell>
          <cell r="AY1205">
            <v>0</v>
          </cell>
          <cell r="AZ1205">
            <v>0</v>
          </cell>
          <cell r="BA1205">
            <v>0</v>
          </cell>
          <cell r="BB1205">
            <v>0</v>
          </cell>
          <cell r="BC1205">
            <v>38828</v>
          </cell>
        </row>
        <row r="1206">
          <cell r="A1206">
            <v>2006</v>
          </cell>
          <cell r="B1206">
            <v>1</v>
          </cell>
          <cell r="C1206">
            <v>264</v>
          </cell>
          <cell r="D1206">
            <v>20</v>
          </cell>
          <cell r="E1206">
            <v>792020</v>
          </cell>
          <cell r="F1206">
            <v>0</v>
          </cell>
          <cell r="G1206" t="str">
            <v>Затраты по ШПЗ (основные)</v>
          </cell>
          <cell r="H1206">
            <v>2011</v>
          </cell>
          <cell r="I1206">
            <v>7920</v>
          </cell>
          <cell r="J1206">
            <v>40640.559999999998</v>
          </cell>
          <cell r="K1206">
            <v>1</v>
          </cell>
          <cell r="L1206">
            <v>0</v>
          </cell>
          <cell r="M1206">
            <v>0</v>
          </cell>
          <cell r="N1206">
            <v>0</v>
          </cell>
          <cell r="R1206">
            <v>0</v>
          </cell>
          <cell r="S1206">
            <v>0</v>
          </cell>
          <cell r="T1206">
            <v>0</v>
          </cell>
          <cell r="U1206">
            <v>33</v>
          </cell>
          <cell r="V1206">
            <v>0</v>
          </cell>
          <cell r="W1206">
            <v>0</v>
          </cell>
          <cell r="AA1206">
            <v>0</v>
          </cell>
          <cell r="AB1206">
            <v>0</v>
          </cell>
          <cell r="AC1206">
            <v>0</v>
          </cell>
          <cell r="AD1206">
            <v>33</v>
          </cell>
          <cell r="AE1206">
            <v>313000</v>
          </cell>
          <cell r="AF1206">
            <v>0</v>
          </cell>
          <cell r="AI1206">
            <v>2223</v>
          </cell>
          <cell r="AK1206">
            <v>0</v>
          </cell>
          <cell r="AM1206">
            <v>391</v>
          </cell>
          <cell r="AN1206">
            <v>1</v>
          </cell>
          <cell r="AO1206">
            <v>393216</v>
          </cell>
          <cell r="AQ1206">
            <v>0</v>
          </cell>
          <cell r="AR1206">
            <v>0</v>
          </cell>
          <cell r="AS1206" t="str">
            <v>Ы</v>
          </cell>
          <cell r="AT1206" t="str">
            <v>Ы</v>
          </cell>
          <cell r="AU1206">
            <v>0</v>
          </cell>
          <cell r="AV1206">
            <v>0</v>
          </cell>
          <cell r="AW1206">
            <v>23</v>
          </cell>
          <cell r="AX1206">
            <v>1</v>
          </cell>
          <cell r="AY1206">
            <v>0</v>
          </cell>
          <cell r="AZ1206">
            <v>0</v>
          </cell>
          <cell r="BA1206">
            <v>0</v>
          </cell>
          <cell r="BB1206">
            <v>0</v>
          </cell>
          <cell r="BC1206">
            <v>38828</v>
          </cell>
        </row>
        <row r="1207">
          <cell r="A1207">
            <v>2006</v>
          </cell>
          <cell r="B1207">
            <v>1</v>
          </cell>
          <cell r="C1207">
            <v>265</v>
          </cell>
          <cell r="D1207">
            <v>20</v>
          </cell>
          <cell r="E1207">
            <v>792020</v>
          </cell>
          <cell r="F1207">
            <v>0</v>
          </cell>
          <cell r="G1207" t="str">
            <v>Затраты по ШПЗ (основные)</v>
          </cell>
          <cell r="H1207">
            <v>2011</v>
          </cell>
          <cell r="I1207">
            <v>7920</v>
          </cell>
          <cell r="J1207">
            <v>74177.27</v>
          </cell>
          <cell r="K1207">
            <v>1</v>
          </cell>
          <cell r="L1207">
            <v>0</v>
          </cell>
          <cell r="M1207">
            <v>0</v>
          </cell>
          <cell r="N1207">
            <v>0</v>
          </cell>
          <cell r="R1207">
            <v>0</v>
          </cell>
          <cell r="S1207">
            <v>0</v>
          </cell>
          <cell r="T1207">
            <v>0</v>
          </cell>
          <cell r="U1207">
            <v>33</v>
          </cell>
          <cell r="V1207">
            <v>0</v>
          </cell>
          <cell r="W1207">
            <v>0</v>
          </cell>
          <cell r="AA1207">
            <v>0</v>
          </cell>
          <cell r="AB1207">
            <v>0</v>
          </cell>
          <cell r="AC1207">
            <v>0</v>
          </cell>
          <cell r="AD1207">
            <v>33</v>
          </cell>
          <cell r="AE1207">
            <v>314000</v>
          </cell>
          <cell r="AF1207">
            <v>0</v>
          </cell>
          <cell r="AI1207">
            <v>2223</v>
          </cell>
          <cell r="AK1207">
            <v>0</v>
          </cell>
          <cell r="AM1207">
            <v>392</v>
          </cell>
          <cell r="AN1207">
            <v>1</v>
          </cell>
          <cell r="AO1207">
            <v>393216</v>
          </cell>
          <cell r="AQ1207">
            <v>0</v>
          </cell>
          <cell r="AR1207">
            <v>0</v>
          </cell>
          <cell r="AS1207" t="str">
            <v>Ы</v>
          </cell>
          <cell r="AT1207" t="str">
            <v>Ы</v>
          </cell>
          <cell r="AU1207">
            <v>0</v>
          </cell>
          <cell r="AV1207">
            <v>0</v>
          </cell>
          <cell r="AW1207">
            <v>23</v>
          </cell>
          <cell r="AX1207">
            <v>1</v>
          </cell>
          <cell r="AY1207">
            <v>0</v>
          </cell>
          <cell r="AZ1207">
            <v>0</v>
          </cell>
          <cell r="BA1207">
            <v>0</v>
          </cell>
          <cell r="BB1207">
            <v>0</v>
          </cell>
          <cell r="BC1207">
            <v>38828</v>
          </cell>
        </row>
        <row r="1208">
          <cell r="A1208">
            <v>2006</v>
          </cell>
          <cell r="B1208">
            <v>1</v>
          </cell>
          <cell r="C1208">
            <v>266</v>
          </cell>
          <cell r="D1208">
            <v>20</v>
          </cell>
          <cell r="E1208">
            <v>792020</v>
          </cell>
          <cell r="F1208">
            <v>0</v>
          </cell>
          <cell r="G1208" t="str">
            <v>Затраты по ШПЗ (основные)</v>
          </cell>
          <cell r="H1208">
            <v>2011</v>
          </cell>
          <cell r="I1208">
            <v>7920</v>
          </cell>
          <cell r="J1208">
            <v>14858.98</v>
          </cell>
          <cell r="K1208">
            <v>1</v>
          </cell>
          <cell r="L1208">
            <v>0</v>
          </cell>
          <cell r="M1208">
            <v>0</v>
          </cell>
          <cell r="N1208">
            <v>0</v>
          </cell>
          <cell r="R1208">
            <v>0</v>
          </cell>
          <cell r="S1208">
            <v>0</v>
          </cell>
          <cell r="T1208">
            <v>0</v>
          </cell>
          <cell r="U1208">
            <v>33</v>
          </cell>
          <cell r="V1208">
            <v>0</v>
          </cell>
          <cell r="W1208">
            <v>0</v>
          </cell>
          <cell r="AA1208">
            <v>0</v>
          </cell>
          <cell r="AB1208">
            <v>0</v>
          </cell>
          <cell r="AC1208">
            <v>0</v>
          </cell>
          <cell r="AD1208">
            <v>33</v>
          </cell>
          <cell r="AE1208">
            <v>315000</v>
          </cell>
          <cell r="AF1208">
            <v>0</v>
          </cell>
          <cell r="AI1208">
            <v>2223</v>
          </cell>
          <cell r="AK1208">
            <v>0</v>
          </cell>
          <cell r="AM1208">
            <v>393</v>
          </cell>
          <cell r="AN1208">
            <v>1</v>
          </cell>
          <cell r="AO1208">
            <v>393216</v>
          </cell>
          <cell r="AQ1208">
            <v>0</v>
          </cell>
          <cell r="AR1208">
            <v>0</v>
          </cell>
          <cell r="AS1208" t="str">
            <v>Ы</v>
          </cell>
          <cell r="AT1208" t="str">
            <v>Ы</v>
          </cell>
          <cell r="AU1208">
            <v>0</v>
          </cell>
          <cell r="AV1208">
            <v>0</v>
          </cell>
          <cell r="AW1208">
            <v>23</v>
          </cell>
          <cell r="AX1208">
            <v>1</v>
          </cell>
          <cell r="AY1208">
            <v>0</v>
          </cell>
          <cell r="AZ1208">
            <v>0</v>
          </cell>
          <cell r="BA1208">
            <v>0</v>
          </cell>
          <cell r="BB1208">
            <v>0</v>
          </cell>
          <cell r="BC1208">
            <v>38828</v>
          </cell>
        </row>
        <row r="1209">
          <cell r="A1209">
            <v>2006</v>
          </cell>
          <cell r="B1209">
            <v>1</v>
          </cell>
          <cell r="C1209">
            <v>267</v>
          </cell>
          <cell r="D1209">
            <v>20</v>
          </cell>
          <cell r="E1209">
            <v>792020</v>
          </cell>
          <cell r="F1209">
            <v>0</v>
          </cell>
          <cell r="G1209" t="str">
            <v>Затраты по ШПЗ (основные)</v>
          </cell>
          <cell r="H1209">
            <v>2011</v>
          </cell>
          <cell r="I1209">
            <v>7920</v>
          </cell>
          <cell r="J1209">
            <v>694594</v>
          </cell>
          <cell r="K1209">
            <v>1</v>
          </cell>
          <cell r="L1209">
            <v>0</v>
          </cell>
          <cell r="M1209">
            <v>0</v>
          </cell>
          <cell r="N1209">
            <v>0</v>
          </cell>
          <cell r="R1209">
            <v>0</v>
          </cell>
          <cell r="S1209">
            <v>0</v>
          </cell>
          <cell r="T1209">
            <v>0</v>
          </cell>
          <cell r="U1209">
            <v>33</v>
          </cell>
          <cell r="V1209">
            <v>0</v>
          </cell>
          <cell r="W1209">
            <v>0</v>
          </cell>
          <cell r="AA1209">
            <v>0</v>
          </cell>
          <cell r="AB1209">
            <v>0</v>
          </cell>
          <cell r="AC1209">
            <v>0</v>
          </cell>
          <cell r="AD1209">
            <v>33</v>
          </cell>
          <cell r="AE1209">
            <v>410000</v>
          </cell>
          <cell r="AF1209">
            <v>0</v>
          </cell>
          <cell r="AI1209">
            <v>2223</v>
          </cell>
          <cell r="AK1209">
            <v>0</v>
          </cell>
          <cell r="AM1209">
            <v>394</v>
          </cell>
          <cell r="AN1209">
            <v>1</v>
          </cell>
          <cell r="AO1209">
            <v>393216</v>
          </cell>
          <cell r="AQ1209">
            <v>0</v>
          </cell>
          <cell r="AR1209">
            <v>0</v>
          </cell>
          <cell r="AS1209" t="str">
            <v>Ы</v>
          </cell>
          <cell r="AT1209" t="str">
            <v>Ы</v>
          </cell>
          <cell r="AU1209">
            <v>0</v>
          </cell>
          <cell r="AV1209">
            <v>0</v>
          </cell>
          <cell r="AW1209">
            <v>23</v>
          </cell>
          <cell r="AX1209">
            <v>1</v>
          </cell>
          <cell r="AY1209">
            <v>0</v>
          </cell>
          <cell r="AZ1209">
            <v>0</v>
          </cell>
          <cell r="BA1209">
            <v>0</v>
          </cell>
          <cell r="BB1209">
            <v>0</v>
          </cell>
          <cell r="BC1209">
            <v>38828</v>
          </cell>
        </row>
        <row r="1210">
          <cell r="A1210">
            <v>2006</v>
          </cell>
          <cell r="B1210">
            <v>1</v>
          </cell>
          <cell r="C1210">
            <v>268</v>
          </cell>
          <cell r="D1210">
            <v>20</v>
          </cell>
          <cell r="E1210">
            <v>792020</v>
          </cell>
          <cell r="F1210">
            <v>0</v>
          </cell>
          <cell r="G1210" t="str">
            <v>Затраты по ШПЗ (основные)</v>
          </cell>
          <cell r="H1210">
            <v>2011</v>
          </cell>
          <cell r="I1210">
            <v>7920</v>
          </cell>
          <cell r="J1210">
            <v>164818</v>
          </cell>
          <cell r="K1210">
            <v>1</v>
          </cell>
          <cell r="L1210">
            <v>0</v>
          </cell>
          <cell r="M1210">
            <v>0</v>
          </cell>
          <cell r="N1210">
            <v>0</v>
          </cell>
          <cell r="R1210">
            <v>0</v>
          </cell>
          <cell r="S1210">
            <v>0</v>
          </cell>
          <cell r="T1210">
            <v>0</v>
          </cell>
          <cell r="U1210">
            <v>33</v>
          </cell>
          <cell r="V1210">
            <v>0</v>
          </cell>
          <cell r="W1210">
            <v>0</v>
          </cell>
          <cell r="AA1210">
            <v>0</v>
          </cell>
          <cell r="AB1210">
            <v>0</v>
          </cell>
          <cell r="AC1210">
            <v>0</v>
          </cell>
          <cell r="AD1210">
            <v>33</v>
          </cell>
          <cell r="AE1210">
            <v>410100</v>
          </cell>
          <cell r="AF1210">
            <v>0</v>
          </cell>
          <cell r="AI1210">
            <v>2223</v>
          </cell>
          <cell r="AK1210">
            <v>0</v>
          </cell>
          <cell r="AM1210">
            <v>395</v>
          </cell>
          <cell r="AN1210">
            <v>1</v>
          </cell>
          <cell r="AO1210">
            <v>393216</v>
          </cell>
          <cell r="AQ1210">
            <v>0</v>
          </cell>
          <cell r="AR1210">
            <v>0</v>
          </cell>
          <cell r="AS1210" t="str">
            <v>Ы</v>
          </cell>
          <cell r="AT1210" t="str">
            <v>Ы</v>
          </cell>
          <cell r="AU1210">
            <v>0</v>
          </cell>
          <cell r="AV1210">
            <v>0</v>
          </cell>
          <cell r="AW1210">
            <v>23</v>
          </cell>
          <cell r="AX1210">
            <v>1</v>
          </cell>
          <cell r="AY1210">
            <v>0</v>
          </cell>
          <cell r="AZ1210">
            <v>0</v>
          </cell>
          <cell r="BA1210">
            <v>0</v>
          </cell>
          <cell r="BB1210">
            <v>0</v>
          </cell>
          <cell r="BC1210">
            <v>38828</v>
          </cell>
        </row>
        <row r="1211">
          <cell r="A1211">
            <v>2006</v>
          </cell>
          <cell r="B1211">
            <v>1</v>
          </cell>
          <cell r="C1211">
            <v>269</v>
          </cell>
          <cell r="D1211">
            <v>20</v>
          </cell>
          <cell r="E1211">
            <v>792020</v>
          </cell>
          <cell r="F1211">
            <v>0</v>
          </cell>
          <cell r="G1211" t="str">
            <v>Затраты по ШПЗ (основные)</v>
          </cell>
          <cell r="H1211">
            <v>2011</v>
          </cell>
          <cell r="I1211">
            <v>7920</v>
          </cell>
          <cell r="J1211">
            <v>102</v>
          </cell>
          <cell r="K1211">
            <v>1</v>
          </cell>
          <cell r="L1211">
            <v>0</v>
          </cell>
          <cell r="M1211">
            <v>0</v>
          </cell>
          <cell r="N1211">
            <v>0</v>
          </cell>
          <cell r="R1211">
            <v>0</v>
          </cell>
          <cell r="S1211">
            <v>0</v>
          </cell>
          <cell r="T1211">
            <v>0</v>
          </cell>
          <cell r="U1211">
            <v>33</v>
          </cell>
          <cell r="V1211">
            <v>0</v>
          </cell>
          <cell r="W1211">
            <v>0</v>
          </cell>
          <cell r="AA1211">
            <v>0</v>
          </cell>
          <cell r="AB1211">
            <v>0</v>
          </cell>
          <cell r="AC1211">
            <v>0</v>
          </cell>
          <cell r="AD1211">
            <v>33</v>
          </cell>
          <cell r="AE1211">
            <v>410200</v>
          </cell>
          <cell r="AF1211">
            <v>0</v>
          </cell>
          <cell r="AI1211">
            <v>2223</v>
          </cell>
          <cell r="AK1211">
            <v>0</v>
          </cell>
          <cell r="AM1211">
            <v>396</v>
          </cell>
          <cell r="AN1211">
            <v>1</v>
          </cell>
          <cell r="AO1211">
            <v>393216</v>
          </cell>
          <cell r="AQ1211">
            <v>0</v>
          </cell>
          <cell r="AR1211">
            <v>0</v>
          </cell>
          <cell r="AS1211" t="str">
            <v>Ы</v>
          </cell>
          <cell r="AT1211" t="str">
            <v>Ы</v>
          </cell>
          <cell r="AU1211">
            <v>0</v>
          </cell>
          <cell r="AV1211">
            <v>0</v>
          </cell>
          <cell r="AW1211">
            <v>23</v>
          </cell>
          <cell r="AX1211">
            <v>1</v>
          </cell>
          <cell r="AY1211">
            <v>0</v>
          </cell>
          <cell r="AZ1211">
            <v>0</v>
          </cell>
          <cell r="BA1211">
            <v>0</v>
          </cell>
          <cell r="BB1211">
            <v>0</v>
          </cell>
          <cell r="BC1211">
            <v>38828</v>
          </cell>
        </row>
        <row r="1212">
          <cell r="A1212">
            <v>2006</v>
          </cell>
          <cell r="B1212">
            <v>1</v>
          </cell>
          <cell r="C1212">
            <v>270</v>
          </cell>
          <cell r="D1212">
            <v>20</v>
          </cell>
          <cell r="E1212">
            <v>792020</v>
          </cell>
          <cell r="F1212">
            <v>0</v>
          </cell>
          <cell r="G1212" t="str">
            <v>Затраты по ШПЗ (основные)</v>
          </cell>
          <cell r="H1212">
            <v>2011</v>
          </cell>
          <cell r="I1212">
            <v>7920</v>
          </cell>
          <cell r="J1212">
            <v>198680</v>
          </cell>
          <cell r="K1212">
            <v>1</v>
          </cell>
          <cell r="L1212">
            <v>0</v>
          </cell>
          <cell r="M1212">
            <v>0</v>
          </cell>
          <cell r="N1212">
            <v>0</v>
          </cell>
          <cell r="R1212">
            <v>0</v>
          </cell>
          <cell r="S1212">
            <v>0</v>
          </cell>
          <cell r="T1212">
            <v>0</v>
          </cell>
          <cell r="U1212">
            <v>33</v>
          </cell>
          <cell r="V1212">
            <v>0</v>
          </cell>
          <cell r="W1212">
            <v>0</v>
          </cell>
          <cell r="AA1212">
            <v>0</v>
          </cell>
          <cell r="AB1212">
            <v>0</v>
          </cell>
          <cell r="AC1212">
            <v>0</v>
          </cell>
          <cell r="AD1212">
            <v>33</v>
          </cell>
          <cell r="AE1212">
            <v>420000</v>
          </cell>
          <cell r="AF1212">
            <v>0</v>
          </cell>
          <cell r="AI1212">
            <v>2223</v>
          </cell>
          <cell r="AK1212">
            <v>0</v>
          </cell>
          <cell r="AM1212">
            <v>397</v>
          </cell>
          <cell r="AN1212">
            <v>1</v>
          </cell>
          <cell r="AO1212">
            <v>393216</v>
          </cell>
          <cell r="AQ1212">
            <v>0</v>
          </cell>
          <cell r="AR1212">
            <v>0</v>
          </cell>
          <cell r="AS1212" t="str">
            <v>Ы</v>
          </cell>
          <cell r="AT1212" t="str">
            <v>Ы</v>
          </cell>
          <cell r="AU1212">
            <v>0</v>
          </cell>
          <cell r="AV1212">
            <v>0</v>
          </cell>
          <cell r="AW1212">
            <v>23</v>
          </cell>
          <cell r="AX1212">
            <v>1</v>
          </cell>
          <cell r="AY1212">
            <v>0</v>
          </cell>
          <cell r="AZ1212">
            <v>0</v>
          </cell>
          <cell r="BA1212">
            <v>0</v>
          </cell>
          <cell r="BB1212">
            <v>0</v>
          </cell>
          <cell r="BC1212">
            <v>38828</v>
          </cell>
        </row>
        <row r="1213">
          <cell r="A1213">
            <v>2006</v>
          </cell>
          <cell r="B1213">
            <v>1</v>
          </cell>
          <cell r="C1213">
            <v>271</v>
          </cell>
          <cell r="D1213">
            <v>20</v>
          </cell>
          <cell r="E1213">
            <v>792020</v>
          </cell>
          <cell r="F1213">
            <v>0</v>
          </cell>
          <cell r="G1213" t="str">
            <v>Затраты по ШПЗ (основные)</v>
          </cell>
          <cell r="H1213">
            <v>2011</v>
          </cell>
          <cell r="I1213">
            <v>7920</v>
          </cell>
          <cell r="J1213">
            <v>650412</v>
          </cell>
          <cell r="K1213">
            <v>1</v>
          </cell>
          <cell r="L1213">
            <v>0</v>
          </cell>
          <cell r="M1213">
            <v>0</v>
          </cell>
          <cell r="N1213">
            <v>0</v>
          </cell>
          <cell r="R1213">
            <v>0</v>
          </cell>
          <cell r="S1213">
            <v>0</v>
          </cell>
          <cell r="T1213">
            <v>0</v>
          </cell>
          <cell r="U1213">
            <v>33</v>
          </cell>
          <cell r="V1213">
            <v>0</v>
          </cell>
          <cell r="W1213">
            <v>0</v>
          </cell>
          <cell r="AA1213">
            <v>0</v>
          </cell>
          <cell r="AB1213">
            <v>0</v>
          </cell>
          <cell r="AC1213">
            <v>0</v>
          </cell>
          <cell r="AD1213">
            <v>33</v>
          </cell>
          <cell r="AE1213">
            <v>430000</v>
          </cell>
          <cell r="AF1213">
            <v>0</v>
          </cell>
          <cell r="AI1213">
            <v>2223</v>
          </cell>
          <cell r="AK1213">
            <v>0</v>
          </cell>
          <cell r="AM1213">
            <v>398</v>
          </cell>
          <cell r="AN1213">
            <v>1</v>
          </cell>
          <cell r="AO1213">
            <v>393216</v>
          </cell>
          <cell r="AQ1213">
            <v>0</v>
          </cell>
          <cell r="AR1213">
            <v>0</v>
          </cell>
          <cell r="AS1213" t="str">
            <v>Ы</v>
          </cell>
          <cell r="AT1213" t="str">
            <v>Ы</v>
          </cell>
          <cell r="AU1213">
            <v>0</v>
          </cell>
          <cell r="AV1213">
            <v>0</v>
          </cell>
          <cell r="AW1213">
            <v>23</v>
          </cell>
          <cell r="AX1213">
            <v>1</v>
          </cell>
          <cell r="AY1213">
            <v>0</v>
          </cell>
          <cell r="AZ1213">
            <v>0</v>
          </cell>
          <cell r="BA1213">
            <v>0</v>
          </cell>
          <cell r="BB1213">
            <v>0</v>
          </cell>
          <cell r="BC1213">
            <v>38828</v>
          </cell>
        </row>
        <row r="1214">
          <cell r="A1214">
            <v>2006</v>
          </cell>
          <cell r="B1214">
            <v>1</v>
          </cell>
          <cell r="C1214">
            <v>272</v>
          </cell>
          <cell r="D1214">
            <v>20</v>
          </cell>
          <cell r="E1214">
            <v>792020</v>
          </cell>
          <cell r="F1214">
            <v>0</v>
          </cell>
          <cell r="G1214" t="str">
            <v>Затраты по ШПЗ (основные)</v>
          </cell>
          <cell r="H1214">
            <v>2011</v>
          </cell>
          <cell r="I1214">
            <v>7920</v>
          </cell>
          <cell r="J1214">
            <v>2073896</v>
          </cell>
          <cell r="K1214">
            <v>1</v>
          </cell>
          <cell r="L1214">
            <v>0</v>
          </cell>
          <cell r="M1214">
            <v>0</v>
          </cell>
          <cell r="N1214">
            <v>0</v>
          </cell>
          <cell r="R1214">
            <v>0</v>
          </cell>
          <cell r="S1214">
            <v>0</v>
          </cell>
          <cell r="T1214">
            <v>0</v>
          </cell>
          <cell r="U1214">
            <v>33</v>
          </cell>
          <cell r="V1214">
            <v>0</v>
          </cell>
          <cell r="W1214">
            <v>0</v>
          </cell>
          <cell r="AA1214">
            <v>0</v>
          </cell>
          <cell r="AB1214">
            <v>0</v>
          </cell>
          <cell r="AC1214">
            <v>0</v>
          </cell>
          <cell r="AD1214">
            <v>33</v>
          </cell>
          <cell r="AE1214">
            <v>430110</v>
          </cell>
          <cell r="AF1214">
            <v>0</v>
          </cell>
          <cell r="AI1214">
            <v>2223</v>
          </cell>
          <cell r="AK1214">
            <v>0</v>
          </cell>
          <cell r="AM1214">
            <v>399</v>
          </cell>
          <cell r="AN1214">
            <v>1</v>
          </cell>
          <cell r="AO1214">
            <v>393216</v>
          </cell>
          <cell r="AQ1214">
            <v>0</v>
          </cell>
          <cell r="AR1214">
            <v>0</v>
          </cell>
          <cell r="AS1214" t="str">
            <v>Ы</v>
          </cell>
          <cell r="AT1214" t="str">
            <v>Ы</v>
          </cell>
          <cell r="AU1214">
            <v>0</v>
          </cell>
          <cell r="AV1214">
            <v>0</v>
          </cell>
          <cell r="AW1214">
            <v>23</v>
          </cell>
          <cell r="AX1214">
            <v>1</v>
          </cell>
          <cell r="AY1214">
            <v>0</v>
          </cell>
          <cell r="AZ1214">
            <v>0</v>
          </cell>
          <cell r="BA1214">
            <v>0</v>
          </cell>
          <cell r="BB1214">
            <v>0</v>
          </cell>
          <cell r="BC1214">
            <v>38828</v>
          </cell>
        </row>
        <row r="1215">
          <cell r="A1215">
            <v>2006</v>
          </cell>
          <cell r="B1215">
            <v>1</v>
          </cell>
          <cell r="C1215">
            <v>273</v>
          </cell>
          <cell r="D1215">
            <v>20</v>
          </cell>
          <cell r="E1215">
            <v>792020</v>
          </cell>
          <cell r="F1215">
            <v>0</v>
          </cell>
          <cell r="G1215" t="str">
            <v>Затраты по ШПЗ (основные)</v>
          </cell>
          <cell r="H1215">
            <v>2011</v>
          </cell>
          <cell r="I1215">
            <v>7920</v>
          </cell>
          <cell r="J1215">
            <v>164885</v>
          </cell>
          <cell r="K1215">
            <v>1</v>
          </cell>
          <cell r="L1215">
            <v>0</v>
          </cell>
          <cell r="M1215">
            <v>0</v>
          </cell>
          <cell r="N1215">
            <v>0</v>
          </cell>
          <cell r="R1215">
            <v>0</v>
          </cell>
          <cell r="S1215">
            <v>0</v>
          </cell>
          <cell r="T1215">
            <v>0</v>
          </cell>
          <cell r="U1215">
            <v>33</v>
          </cell>
          <cell r="V1215">
            <v>0</v>
          </cell>
          <cell r="W1215">
            <v>0</v>
          </cell>
          <cell r="AA1215">
            <v>0</v>
          </cell>
          <cell r="AB1215">
            <v>0</v>
          </cell>
          <cell r="AC1215">
            <v>0</v>
          </cell>
          <cell r="AD1215">
            <v>33</v>
          </cell>
          <cell r="AE1215">
            <v>430120</v>
          </cell>
          <cell r="AF1215">
            <v>0</v>
          </cell>
          <cell r="AI1215">
            <v>2223</v>
          </cell>
          <cell r="AK1215">
            <v>0</v>
          </cell>
          <cell r="AM1215">
            <v>400</v>
          </cell>
          <cell r="AN1215">
            <v>1</v>
          </cell>
          <cell r="AO1215">
            <v>393216</v>
          </cell>
          <cell r="AQ1215">
            <v>0</v>
          </cell>
          <cell r="AR1215">
            <v>0</v>
          </cell>
          <cell r="AS1215" t="str">
            <v>Ы</v>
          </cell>
          <cell r="AT1215" t="str">
            <v>Ы</v>
          </cell>
          <cell r="AU1215">
            <v>0</v>
          </cell>
          <cell r="AV1215">
            <v>0</v>
          </cell>
          <cell r="AW1215">
            <v>23</v>
          </cell>
          <cell r="AX1215">
            <v>1</v>
          </cell>
          <cell r="AY1215">
            <v>0</v>
          </cell>
          <cell r="AZ1215">
            <v>0</v>
          </cell>
          <cell r="BA1215">
            <v>0</v>
          </cell>
          <cell r="BB1215">
            <v>0</v>
          </cell>
          <cell r="BC1215">
            <v>38828</v>
          </cell>
        </row>
        <row r="1216">
          <cell r="A1216">
            <v>2006</v>
          </cell>
          <cell r="B1216">
            <v>1</v>
          </cell>
          <cell r="C1216">
            <v>274</v>
          </cell>
          <cell r="D1216">
            <v>20</v>
          </cell>
          <cell r="E1216">
            <v>792020</v>
          </cell>
          <cell r="F1216">
            <v>0</v>
          </cell>
          <cell r="G1216" t="str">
            <v>Затраты по ШПЗ (основные)</v>
          </cell>
          <cell r="H1216">
            <v>2011</v>
          </cell>
          <cell r="I1216">
            <v>7920</v>
          </cell>
          <cell r="J1216">
            <v>996284</v>
          </cell>
          <cell r="K1216">
            <v>1</v>
          </cell>
          <cell r="L1216">
            <v>0</v>
          </cell>
          <cell r="M1216">
            <v>0</v>
          </cell>
          <cell r="N1216">
            <v>0</v>
          </cell>
          <cell r="R1216">
            <v>0</v>
          </cell>
          <cell r="S1216">
            <v>0</v>
          </cell>
          <cell r="T1216">
            <v>0</v>
          </cell>
          <cell r="U1216">
            <v>33</v>
          </cell>
          <cell r="V1216">
            <v>0</v>
          </cell>
          <cell r="W1216">
            <v>0</v>
          </cell>
          <cell r="AA1216">
            <v>0</v>
          </cell>
          <cell r="AB1216">
            <v>0</v>
          </cell>
          <cell r="AC1216">
            <v>0</v>
          </cell>
          <cell r="AD1216">
            <v>33</v>
          </cell>
          <cell r="AE1216">
            <v>430130</v>
          </cell>
          <cell r="AF1216">
            <v>0</v>
          </cell>
          <cell r="AI1216">
            <v>2223</v>
          </cell>
          <cell r="AK1216">
            <v>0</v>
          </cell>
          <cell r="AM1216">
            <v>401</v>
          </cell>
          <cell r="AN1216">
            <v>1</v>
          </cell>
          <cell r="AO1216">
            <v>393216</v>
          </cell>
          <cell r="AQ1216">
            <v>0</v>
          </cell>
          <cell r="AR1216">
            <v>0</v>
          </cell>
          <cell r="AS1216" t="str">
            <v>Ы</v>
          </cell>
          <cell r="AT1216" t="str">
            <v>Ы</v>
          </cell>
          <cell r="AU1216">
            <v>0</v>
          </cell>
          <cell r="AV1216">
            <v>0</v>
          </cell>
          <cell r="AW1216">
            <v>23</v>
          </cell>
          <cell r="AX1216">
            <v>1</v>
          </cell>
          <cell r="AY1216">
            <v>0</v>
          </cell>
          <cell r="AZ1216">
            <v>0</v>
          </cell>
          <cell r="BA1216">
            <v>0</v>
          </cell>
          <cell r="BB1216">
            <v>0</v>
          </cell>
          <cell r="BC1216">
            <v>38828</v>
          </cell>
        </row>
        <row r="1217">
          <cell r="A1217">
            <v>2006</v>
          </cell>
          <cell r="B1217">
            <v>1</v>
          </cell>
          <cell r="C1217">
            <v>275</v>
          </cell>
          <cell r="D1217">
            <v>20</v>
          </cell>
          <cell r="E1217">
            <v>792020</v>
          </cell>
          <cell r="F1217">
            <v>0</v>
          </cell>
          <cell r="G1217" t="str">
            <v>Затраты по ШПЗ (основные)</v>
          </cell>
          <cell r="H1217">
            <v>2011</v>
          </cell>
          <cell r="I1217">
            <v>7920</v>
          </cell>
          <cell r="J1217">
            <v>684133</v>
          </cell>
          <cell r="K1217">
            <v>1</v>
          </cell>
          <cell r="L1217">
            <v>0</v>
          </cell>
          <cell r="M1217">
            <v>0</v>
          </cell>
          <cell r="N1217">
            <v>0</v>
          </cell>
          <cell r="R1217">
            <v>0</v>
          </cell>
          <cell r="S1217">
            <v>0</v>
          </cell>
          <cell r="T1217">
            <v>0</v>
          </cell>
          <cell r="U1217">
            <v>33</v>
          </cell>
          <cell r="V1217">
            <v>0</v>
          </cell>
          <cell r="W1217">
            <v>0</v>
          </cell>
          <cell r="AA1217">
            <v>0</v>
          </cell>
          <cell r="AB1217">
            <v>0</v>
          </cell>
          <cell r="AC1217">
            <v>0</v>
          </cell>
          <cell r="AD1217">
            <v>33</v>
          </cell>
          <cell r="AE1217">
            <v>430140</v>
          </cell>
          <cell r="AF1217">
            <v>0</v>
          </cell>
          <cell r="AI1217">
            <v>2223</v>
          </cell>
          <cell r="AK1217">
            <v>0</v>
          </cell>
          <cell r="AM1217">
            <v>402</v>
          </cell>
          <cell r="AN1217">
            <v>1</v>
          </cell>
          <cell r="AO1217">
            <v>393216</v>
          </cell>
          <cell r="AQ1217">
            <v>0</v>
          </cell>
          <cell r="AR1217">
            <v>0</v>
          </cell>
          <cell r="AS1217" t="str">
            <v>Ы</v>
          </cell>
          <cell r="AT1217" t="str">
            <v>Ы</v>
          </cell>
          <cell r="AU1217">
            <v>0</v>
          </cell>
          <cell r="AV1217">
            <v>0</v>
          </cell>
          <cell r="AW1217">
            <v>23</v>
          </cell>
          <cell r="AX1217">
            <v>1</v>
          </cell>
          <cell r="AY1217">
            <v>0</v>
          </cell>
          <cell r="AZ1217">
            <v>0</v>
          </cell>
          <cell r="BA1217">
            <v>0</v>
          </cell>
          <cell r="BB1217">
            <v>0</v>
          </cell>
          <cell r="BC1217">
            <v>38828</v>
          </cell>
        </row>
        <row r="1218">
          <cell r="A1218">
            <v>2006</v>
          </cell>
          <cell r="B1218">
            <v>1</v>
          </cell>
          <cell r="C1218">
            <v>276</v>
          </cell>
          <cell r="D1218">
            <v>20</v>
          </cell>
          <cell r="E1218">
            <v>792020</v>
          </cell>
          <cell r="F1218">
            <v>0</v>
          </cell>
          <cell r="G1218" t="str">
            <v>Затраты по ШПЗ (основные)</v>
          </cell>
          <cell r="H1218">
            <v>2011</v>
          </cell>
          <cell r="I1218">
            <v>7920</v>
          </cell>
          <cell r="J1218">
            <v>942</v>
          </cell>
          <cell r="K1218">
            <v>1</v>
          </cell>
          <cell r="L1218">
            <v>0</v>
          </cell>
          <cell r="M1218">
            <v>0</v>
          </cell>
          <cell r="N1218">
            <v>0</v>
          </cell>
          <cell r="R1218">
            <v>0</v>
          </cell>
          <cell r="S1218">
            <v>0</v>
          </cell>
          <cell r="T1218">
            <v>0</v>
          </cell>
          <cell r="U1218">
            <v>33</v>
          </cell>
          <cell r="V1218">
            <v>0</v>
          </cell>
          <cell r="W1218">
            <v>0</v>
          </cell>
          <cell r="AA1218">
            <v>0</v>
          </cell>
          <cell r="AB1218">
            <v>0</v>
          </cell>
          <cell r="AC1218">
            <v>0</v>
          </cell>
          <cell r="AD1218">
            <v>33</v>
          </cell>
          <cell r="AE1218">
            <v>430210</v>
          </cell>
          <cell r="AF1218">
            <v>0</v>
          </cell>
          <cell r="AI1218">
            <v>2223</v>
          </cell>
          <cell r="AK1218">
            <v>0</v>
          </cell>
          <cell r="AM1218">
            <v>403</v>
          </cell>
          <cell r="AN1218">
            <v>1</v>
          </cell>
          <cell r="AO1218">
            <v>393216</v>
          </cell>
          <cell r="AQ1218">
            <v>0</v>
          </cell>
          <cell r="AR1218">
            <v>0</v>
          </cell>
          <cell r="AS1218" t="str">
            <v>Ы</v>
          </cell>
          <cell r="AT1218" t="str">
            <v>Ы</v>
          </cell>
          <cell r="AU1218">
            <v>0</v>
          </cell>
          <cell r="AV1218">
            <v>0</v>
          </cell>
          <cell r="AW1218">
            <v>23</v>
          </cell>
          <cell r="AX1218">
            <v>1</v>
          </cell>
          <cell r="AY1218">
            <v>0</v>
          </cell>
          <cell r="AZ1218">
            <v>0</v>
          </cell>
          <cell r="BA1218">
            <v>0</v>
          </cell>
          <cell r="BB1218">
            <v>0</v>
          </cell>
          <cell r="BC1218">
            <v>38828</v>
          </cell>
        </row>
        <row r="1219">
          <cell r="A1219">
            <v>2006</v>
          </cell>
          <cell r="B1219">
            <v>1</v>
          </cell>
          <cell r="C1219">
            <v>277</v>
          </cell>
          <cell r="D1219">
            <v>20</v>
          </cell>
          <cell r="E1219">
            <v>792020</v>
          </cell>
          <cell r="F1219">
            <v>0</v>
          </cell>
          <cell r="G1219" t="str">
            <v>Затраты по ШПЗ (основные)</v>
          </cell>
          <cell r="H1219">
            <v>2011</v>
          </cell>
          <cell r="I1219">
            <v>7920</v>
          </cell>
          <cell r="J1219">
            <v>4010</v>
          </cell>
          <cell r="K1219">
            <v>1</v>
          </cell>
          <cell r="L1219">
            <v>0</v>
          </cell>
          <cell r="M1219">
            <v>0</v>
          </cell>
          <cell r="N1219">
            <v>0</v>
          </cell>
          <cell r="R1219">
            <v>0</v>
          </cell>
          <cell r="S1219">
            <v>0</v>
          </cell>
          <cell r="T1219">
            <v>0</v>
          </cell>
          <cell r="U1219">
            <v>33</v>
          </cell>
          <cell r="V1219">
            <v>0</v>
          </cell>
          <cell r="W1219">
            <v>0</v>
          </cell>
          <cell r="AA1219">
            <v>0</v>
          </cell>
          <cell r="AB1219">
            <v>0</v>
          </cell>
          <cell r="AC1219">
            <v>0</v>
          </cell>
          <cell r="AD1219">
            <v>33</v>
          </cell>
          <cell r="AE1219">
            <v>430230</v>
          </cell>
          <cell r="AF1219">
            <v>0</v>
          </cell>
          <cell r="AI1219">
            <v>2223</v>
          </cell>
          <cell r="AK1219">
            <v>0</v>
          </cell>
          <cell r="AM1219">
            <v>404</v>
          </cell>
          <cell r="AN1219">
            <v>1</v>
          </cell>
          <cell r="AO1219">
            <v>393216</v>
          </cell>
          <cell r="AQ1219">
            <v>0</v>
          </cell>
          <cell r="AR1219">
            <v>0</v>
          </cell>
          <cell r="AS1219" t="str">
            <v>Ы</v>
          </cell>
          <cell r="AT1219" t="str">
            <v>Ы</v>
          </cell>
          <cell r="AU1219">
            <v>0</v>
          </cell>
          <cell r="AV1219">
            <v>0</v>
          </cell>
          <cell r="AW1219">
            <v>23</v>
          </cell>
          <cell r="AX1219">
            <v>1</v>
          </cell>
          <cell r="AY1219">
            <v>0</v>
          </cell>
          <cell r="AZ1219">
            <v>0</v>
          </cell>
          <cell r="BA1219">
            <v>0</v>
          </cell>
          <cell r="BB1219">
            <v>0</v>
          </cell>
          <cell r="BC1219">
            <v>38828</v>
          </cell>
        </row>
        <row r="1220">
          <cell r="A1220">
            <v>2006</v>
          </cell>
          <cell r="B1220">
            <v>1</v>
          </cell>
          <cell r="C1220">
            <v>278</v>
          </cell>
          <cell r="D1220">
            <v>20</v>
          </cell>
          <cell r="E1220">
            <v>792020</v>
          </cell>
          <cell r="F1220">
            <v>0</v>
          </cell>
          <cell r="G1220" t="str">
            <v>Затраты по ШПЗ (основные)</v>
          </cell>
          <cell r="H1220">
            <v>2011</v>
          </cell>
          <cell r="I1220">
            <v>7920</v>
          </cell>
          <cell r="J1220">
            <v>32628</v>
          </cell>
          <cell r="K1220">
            <v>1</v>
          </cell>
          <cell r="L1220">
            <v>0</v>
          </cell>
          <cell r="M1220">
            <v>0</v>
          </cell>
          <cell r="N1220">
            <v>0</v>
          </cell>
          <cell r="R1220">
            <v>0</v>
          </cell>
          <cell r="S1220">
            <v>0</v>
          </cell>
          <cell r="T1220">
            <v>0</v>
          </cell>
          <cell r="U1220">
            <v>33</v>
          </cell>
          <cell r="V1220">
            <v>0</v>
          </cell>
          <cell r="W1220">
            <v>0</v>
          </cell>
          <cell r="AA1220">
            <v>0</v>
          </cell>
          <cell r="AB1220">
            <v>0</v>
          </cell>
          <cell r="AC1220">
            <v>0</v>
          </cell>
          <cell r="AD1220">
            <v>33</v>
          </cell>
          <cell r="AE1220">
            <v>430240</v>
          </cell>
          <cell r="AF1220">
            <v>0</v>
          </cell>
          <cell r="AI1220">
            <v>2223</v>
          </cell>
          <cell r="AK1220">
            <v>0</v>
          </cell>
          <cell r="AM1220">
            <v>405</v>
          </cell>
          <cell r="AN1220">
            <v>1</v>
          </cell>
          <cell r="AO1220">
            <v>393216</v>
          </cell>
          <cell r="AQ1220">
            <v>0</v>
          </cell>
          <cell r="AR1220">
            <v>0</v>
          </cell>
          <cell r="AS1220" t="str">
            <v>Ы</v>
          </cell>
          <cell r="AT1220" t="str">
            <v>Ы</v>
          </cell>
          <cell r="AU1220">
            <v>0</v>
          </cell>
          <cell r="AV1220">
            <v>0</v>
          </cell>
          <cell r="AW1220">
            <v>23</v>
          </cell>
          <cell r="AX1220">
            <v>1</v>
          </cell>
          <cell r="AY1220">
            <v>0</v>
          </cell>
          <cell r="AZ1220">
            <v>0</v>
          </cell>
          <cell r="BA1220">
            <v>0</v>
          </cell>
          <cell r="BB1220">
            <v>0</v>
          </cell>
          <cell r="BC1220">
            <v>38828</v>
          </cell>
        </row>
        <row r="1221">
          <cell r="A1221">
            <v>2006</v>
          </cell>
          <cell r="B1221">
            <v>1</v>
          </cell>
          <cell r="C1221">
            <v>279</v>
          </cell>
          <cell r="D1221">
            <v>20</v>
          </cell>
          <cell r="E1221">
            <v>792020</v>
          </cell>
          <cell r="F1221">
            <v>0</v>
          </cell>
          <cell r="G1221" t="str">
            <v>Затраты по ШПЗ (основные)</v>
          </cell>
          <cell r="H1221">
            <v>2011</v>
          </cell>
          <cell r="I1221">
            <v>7920</v>
          </cell>
          <cell r="J1221">
            <v>77380</v>
          </cell>
          <cell r="K1221">
            <v>1</v>
          </cell>
          <cell r="L1221">
            <v>0</v>
          </cell>
          <cell r="M1221">
            <v>0</v>
          </cell>
          <cell r="N1221">
            <v>0</v>
          </cell>
          <cell r="R1221">
            <v>0</v>
          </cell>
          <cell r="S1221">
            <v>0</v>
          </cell>
          <cell r="T1221">
            <v>0</v>
          </cell>
          <cell r="U1221">
            <v>33</v>
          </cell>
          <cell r="V1221">
            <v>0</v>
          </cell>
          <cell r="W1221">
            <v>0</v>
          </cell>
          <cell r="AA1221">
            <v>0</v>
          </cell>
          <cell r="AB1221">
            <v>0</v>
          </cell>
          <cell r="AC1221">
            <v>0</v>
          </cell>
          <cell r="AD1221">
            <v>33</v>
          </cell>
          <cell r="AE1221">
            <v>450000</v>
          </cell>
          <cell r="AF1221">
            <v>0</v>
          </cell>
          <cell r="AI1221">
            <v>2223</v>
          </cell>
          <cell r="AK1221">
            <v>0</v>
          </cell>
          <cell r="AM1221">
            <v>406</v>
          </cell>
          <cell r="AN1221">
            <v>1</v>
          </cell>
          <cell r="AO1221">
            <v>393216</v>
          </cell>
          <cell r="AQ1221">
            <v>0</v>
          </cell>
          <cell r="AR1221">
            <v>0</v>
          </cell>
          <cell r="AS1221" t="str">
            <v>Ы</v>
          </cell>
          <cell r="AT1221" t="str">
            <v>Ы</v>
          </cell>
          <cell r="AU1221">
            <v>0</v>
          </cell>
          <cell r="AV1221">
            <v>0</v>
          </cell>
          <cell r="AW1221">
            <v>23</v>
          </cell>
          <cell r="AX1221">
            <v>1</v>
          </cell>
          <cell r="AY1221">
            <v>0</v>
          </cell>
          <cell r="AZ1221">
            <v>0</v>
          </cell>
          <cell r="BA1221">
            <v>0</v>
          </cell>
          <cell r="BB1221">
            <v>0</v>
          </cell>
          <cell r="BC1221">
            <v>38828</v>
          </cell>
        </row>
        <row r="1222">
          <cell r="A1222">
            <v>2006</v>
          </cell>
          <cell r="B1222">
            <v>1</v>
          </cell>
          <cell r="C1222">
            <v>280</v>
          </cell>
          <cell r="D1222">
            <v>20</v>
          </cell>
          <cell r="E1222">
            <v>792020</v>
          </cell>
          <cell r="F1222">
            <v>0</v>
          </cell>
          <cell r="G1222" t="str">
            <v>Затраты по ШПЗ (основные)</v>
          </cell>
          <cell r="H1222">
            <v>2011</v>
          </cell>
          <cell r="I1222">
            <v>7920</v>
          </cell>
          <cell r="J1222">
            <v>23623</v>
          </cell>
          <cell r="K1222">
            <v>1</v>
          </cell>
          <cell r="L1222">
            <v>0</v>
          </cell>
          <cell r="M1222">
            <v>0</v>
          </cell>
          <cell r="N1222">
            <v>0</v>
          </cell>
          <cell r="R1222">
            <v>0</v>
          </cell>
          <cell r="S1222">
            <v>0</v>
          </cell>
          <cell r="T1222">
            <v>0</v>
          </cell>
          <cell r="U1222">
            <v>33</v>
          </cell>
          <cell r="V1222">
            <v>0</v>
          </cell>
          <cell r="W1222">
            <v>0</v>
          </cell>
          <cell r="AA1222">
            <v>0</v>
          </cell>
          <cell r="AB1222">
            <v>0</v>
          </cell>
          <cell r="AC1222">
            <v>0</v>
          </cell>
          <cell r="AD1222">
            <v>33</v>
          </cell>
          <cell r="AE1222">
            <v>460000</v>
          </cell>
          <cell r="AF1222">
            <v>0</v>
          </cell>
          <cell r="AI1222">
            <v>2223</v>
          </cell>
          <cell r="AK1222">
            <v>0</v>
          </cell>
          <cell r="AM1222">
            <v>407</v>
          </cell>
          <cell r="AN1222">
            <v>1</v>
          </cell>
          <cell r="AO1222">
            <v>393216</v>
          </cell>
          <cell r="AQ1222">
            <v>0</v>
          </cell>
          <cell r="AR1222">
            <v>0</v>
          </cell>
          <cell r="AS1222" t="str">
            <v>Ы</v>
          </cell>
          <cell r="AT1222" t="str">
            <v>Ы</v>
          </cell>
          <cell r="AU1222">
            <v>0</v>
          </cell>
          <cell r="AV1222">
            <v>0</v>
          </cell>
          <cell r="AW1222">
            <v>23</v>
          </cell>
          <cell r="AX1222">
            <v>1</v>
          </cell>
          <cell r="AY1222">
            <v>0</v>
          </cell>
          <cell r="AZ1222">
            <v>0</v>
          </cell>
          <cell r="BA1222">
            <v>0</v>
          </cell>
          <cell r="BB1222">
            <v>0</v>
          </cell>
          <cell r="BC1222">
            <v>38828</v>
          </cell>
        </row>
        <row r="1223">
          <cell r="A1223">
            <v>2006</v>
          </cell>
          <cell r="B1223">
            <v>1</v>
          </cell>
          <cell r="C1223">
            <v>281</v>
          </cell>
          <cell r="D1223">
            <v>20</v>
          </cell>
          <cell r="E1223">
            <v>792020</v>
          </cell>
          <cell r="F1223">
            <v>0</v>
          </cell>
          <cell r="G1223" t="str">
            <v>Затраты по ШПЗ (основные)</v>
          </cell>
          <cell r="H1223">
            <v>2011</v>
          </cell>
          <cell r="I1223">
            <v>7920</v>
          </cell>
          <cell r="J1223">
            <v>391453.36</v>
          </cell>
          <cell r="K1223">
            <v>1</v>
          </cell>
          <cell r="L1223">
            <v>0</v>
          </cell>
          <cell r="M1223">
            <v>0</v>
          </cell>
          <cell r="N1223">
            <v>0</v>
          </cell>
          <cell r="R1223">
            <v>0</v>
          </cell>
          <cell r="S1223">
            <v>0</v>
          </cell>
          <cell r="T1223">
            <v>0</v>
          </cell>
          <cell r="U1223">
            <v>33</v>
          </cell>
          <cell r="V1223">
            <v>0</v>
          </cell>
          <cell r="W1223">
            <v>0</v>
          </cell>
          <cell r="AA1223">
            <v>0</v>
          </cell>
          <cell r="AB1223">
            <v>0</v>
          </cell>
          <cell r="AC1223">
            <v>0</v>
          </cell>
          <cell r="AD1223">
            <v>33</v>
          </cell>
          <cell r="AE1223">
            <v>503000</v>
          </cell>
          <cell r="AF1223">
            <v>0</v>
          </cell>
          <cell r="AI1223">
            <v>2223</v>
          </cell>
          <cell r="AK1223">
            <v>0</v>
          </cell>
          <cell r="AM1223">
            <v>408</v>
          </cell>
          <cell r="AN1223">
            <v>1</v>
          </cell>
          <cell r="AO1223">
            <v>393216</v>
          </cell>
          <cell r="AQ1223">
            <v>0</v>
          </cell>
          <cell r="AR1223">
            <v>0</v>
          </cell>
          <cell r="AS1223" t="str">
            <v>Ы</v>
          </cell>
          <cell r="AT1223" t="str">
            <v>Ы</v>
          </cell>
          <cell r="AU1223">
            <v>0</v>
          </cell>
          <cell r="AV1223">
            <v>0</v>
          </cell>
          <cell r="AW1223">
            <v>23</v>
          </cell>
          <cell r="AX1223">
            <v>1</v>
          </cell>
          <cell r="AY1223">
            <v>0</v>
          </cell>
          <cell r="AZ1223">
            <v>0</v>
          </cell>
          <cell r="BA1223">
            <v>0</v>
          </cell>
          <cell r="BB1223">
            <v>0</v>
          </cell>
          <cell r="BC1223">
            <v>38828</v>
          </cell>
        </row>
        <row r="1224">
          <cell r="A1224">
            <v>2006</v>
          </cell>
          <cell r="B1224">
            <v>1</v>
          </cell>
          <cell r="C1224">
            <v>282</v>
          </cell>
          <cell r="D1224">
            <v>20</v>
          </cell>
          <cell r="E1224">
            <v>792020</v>
          </cell>
          <cell r="F1224">
            <v>0</v>
          </cell>
          <cell r="G1224" t="str">
            <v>Затраты по ШПЗ (основные)</v>
          </cell>
          <cell r="H1224">
            <v>2011</v>
          </cell>
          <cell r="I1224">
            <v>7920</v>
          </cell>
          <cell r="J1224">
            <v>2500</v>
          </cell>
          <cell r="K1224">
            <v>1</v>
          </cell>
          <cell r="L1224">
            <v>0</v>
          </cell>
          <cell r="M1224">
            <v>0</v>
          </cell>
          <cell r="N1224">
            <v>0</v>
          </cell>
          <cell r="R1224">
            <v>0</v>
          </cell>
          <cell r="S1224">
            <v>0</v>
          </cell>
          <cell r="T1224">
            <v>0</v>
          </cell>
          <cell r="U1224">
            <v>33</v>
          </cell>
          <cell r="V1224">
            <v>0</v>
          </cell>
          <cell r="W1224">
            <v>0</v>
          </cell>
          <cell r="AA1224">
            <v>0</v>
          </cell>
          <cell r="AB1224">
            <v>0</v>
          </cell>
          <cell r="AC1224">
            <v>0</v>
          </cell>
          <cell r="AD1224">
            <v>33</v>
          </cell>
          <cell r="AE1224">
            <v>504100</v>
          </cell>
          <cell r="AF1224">
            <v>0</v>
          </cell>
          <cell r="AI1224">
            <v>2223</v>
          </cell>
          <cell r="AK1224">
            <v>0</v>
          </cell>
          <cell r="AM1224">
            <v>409</v>
          </cell>
          <cell r="AN1224">
            <v>1</v>
          </cell>
          <cell r="AO1224">
            <v>393216</v>
          </cell>
          <cell r="AQ1224">
            <v>0</v>
          </cell>
          <cell r="AR1224">
            <v>0</v>
          </cell>
          <cell r="AS1224" t="str">
            <v>Ы</v>
          </cell>
          <cell r="AT1224" t="str">
            <v>Ы</v>
          </cell>
          <cell r="AU1224">
            <v>0</v>
          </cell>
          <cell r="AV1224">
            <v>0</v>
          </cell>
          <cell r="AW1224">
            <v>23</v>
          </cell>
          <cell r="AX1224">
            <v>1</v>
          </cell>
          <cell r="AY1224">
            <v>0</v>
          </cell>
          <cell r="AZ1224">
            <v>0</v>
          </cell>
          <cell r="BA1224">
            <v>0</v>
          </cell>
          <cell r="BB1224">
            <v>0</v>
          </cell>
          <cell r="BC1224">
            <v>38828</v>
          </cell>
        </row>
        <row r="1225">
          <cell r="A1225">
            <v>2006</v>
          </cell>
          <cell r="B1225">
            <v>1</v>
          </cell>
          <cell r="C1225">
            <v>283</v>
          </cell>
          <cell r="D1225">
            <v>20</v>
          </cell>
          <cell r="E1225">
            <v>792020</v>
          </cell>
          <cell r="F1225">
            <v>0</v>
          </cell>
          <cell r="G1225" t="str">
            <v>Затраты по ШПЗ (основные)</v>
          </cell>
          <cell r="H1225">
            <v>2011</v>
          </cell>
          <cell r="I1225">
            <v>7920</v>
          </cell>
          <cell r="J1225">
            <v>1210</v>
          </cell>
          <cell r="K1225">
            <v>1</v>
          </cell>
          <cell r="L1225">
            <v>0</v>
          </cell>
          <cell r="M1225">
            <v>0</v>
          </cell>
          <cell r="N1225">
            <v>0</v>
          </cell>
          <cell r="R1225">
            <v>0</v>
          </cell>
          <cell r="S1225">
            <v>0</v>
          </cell>
          <cell r="T1225">
            <v>0</v>
          </cell>
          <cell r="U1225">
            <v>33</v>
          </cell>
          <cell r="V1225">
            <v>0</v>
          </cell>
          <cell r="W1225">
            <v>0</v>
          </cell>
          <cell r="AA1225">
            <v>0</v>
          </cell>
          <cell r="AB1225">
            <v>0</v>
          </cell>
          <cell r="AC1225">
            <v>0</v>
          </cell>
          <cell r="AD1225">
            <v>33</v>
          </cell>
          <cell r="AE1225">
            <v>504900</v>
          </cell>
          <cell r="AF1225">
            <v>0</v>
          </cell>
          <cell r="AI1225">
            <v>2223</v>
          </cell>
          <cell r="AK1225">
            <v>0</v>
          </cell>
          <cell r="AM1225">
            <v>410</v>
          </cell>
          <cell r="AN1225">
            <v>1</v>
          </cell>
          <cell r="AO1225">
            <v>393216</v>
          </cell>
          <cell r="AQ1225">
            <v>0</v>
          </cell>
          <cell r="AR1225">
            <v>0</v>
          </cell>
          <cell r="AS1225" t="str">
            <v>Ы</v>
          </cell>
          <cell r="AT1225" t="str">
            <v>Ы</v>
          </cell>
          <cell r="AU1225">
            <v>0</v>
          </cell>
          <cell r="AV1225">
            <v>0</v>
          </cell>
          <cell r="AW1225">
            <v>23</v>
          </cell>
          <cell r="AX1225">
            <v>1</v>
          </cell>
          <cell r="AY1225">
            <v>0</v>
          </cell>
          <cell r="AZ1225">
            <v>0</v>
          </cell>
          <cell r="BA1225">
            <v>0</v>
          </cell>
          <cell r="BB1225">
            <v>0</v>
          </cell>
          <cell r="BC1225">
            <v>38828</v>
          </cell>
        </row>
        <row r="1226">
          <cell r="A1226">
            <v>2006</v>
          </cell>
          <cell r="B1226">
            <v>1</v>
          </cell>
          <cell r="C1226">
            <v>284</v>
          </cell>
          <cell r="D1226">
            <v>20</v>
          </cell>
          <cell r="E1226">
            <v>792020</v>
          </cell>
          <cell r="F1226">
            <v>0</v>
          </cell>
          <cell r="G1226" t="str">
            <v>Затраты по ШПЗ (основные)</v>
          </cell>
          <cell r="H1226">
            <v>2011</v>
          </cell>
          <cell r="I1226">
            <v>7920</v>
          </cell>
          <cell r="J1226">
            <v>3965.87</v>
          </cell>
          <cell r="K1226">
            <v>1</v>
          </cell>
          <cell r="L1226">
            <v>0</v>
          </cell>
          <cell r="M1226">
            <v>0</v>
          </cell>
          <cell r="N1226">
            <v>0</v>
          </cell>
          <cell r="R1226">
            <v>0</v>
          </cell>
          <cell r="S1226">
            <v>0</v>
          </cell>
          <cell r="T1226">
            <v>0</v>
          </cell>
          <cell r="U1226">
            <v>33</v>
          </cell>
          <cell r="V1226">
            <v>0</v>
          </cell>
          <cell r="W1226">
            <v>0</v>
          </cell>
          <cell r="AA1226">
            <v>0</v>
          </cell>
          <cell r="AB1226">
            <v>0</v>
          </cell>
          <cell r="AC1226">
            <v>0</v>
          </cell>
          <cell r="AD1226">
            <v>33</v>
          </cell>
          <cell r="AE1226">
            <v>505100</v>
          </cell>
          <cell r="AF1226">
            <v>0</v>
          </cell>
          <cell r="AI1226">
            <v>2223</v>
          </cell>
          <cell r="AK1226">
            <v>0</v>
          </cell>
          <cell r="AM1226">
            <v>411</v>
          </cell>
          <cell r="AN1226">
            <v>1</v>
          </cell>
          <cell r="AO1226">
            <v>393216</v>
          </cell>
          <cell r="AQ1226">
            <v>0</v>
          </cell>
          <cell r="AR1226">
            <v>0</v>
          </cell>
          <cell r="AS1226" t="str">
            <v>Ы</v>
          </cell>
          <cell r="AT1226" t="str">
            <v>Ы</v>
          </cell>
          <cell r="AU1226">
            <v>0</v>
          </cell>
          <cell r="AV1226">
            <v>0</v>
          </cell>
          <cell r="AW1226">
            <v>23</v>
          </cell>
          <cell r="AX1226">
            <v>1</v>
          </cell>
          <cell r="AY1226">
            <v>0</v>
          </cell>
          <cell r="AZ1226">
            <v>0</v>
          </cell>
          <cell r="BA1226">
            <v>0</v>
          </cell>
          <cell r="BB1226">
            <v>0</v>
          </cell>
          <cell r="BC1226">
            <v>38828</v>
          </cell>
        </row>
        <row r="1227">
          <cell r="A1227">
            <v>2006</v>
          </cell>
          <cell r="B1227">
            <v>1</v>
          </cell>
          <cell r="C1227">
            <v>285</v>
          </cell>
          <cell r="D1227">
            <v>20</v>
          </cell>
          <cell r="E1227">
            <v>792020</v>
          </cell>
          <cell r="F1227">
            <v>0</v>
          </cell>
          <cell r="G1227" t="str">
            <v>Затраты по ШПЗ (основные)</v>
          </cell>
          <cell r="H1227">
            <v>2011</v>
          </cell>
          <cell r="I1227">
            <v>7920</v>
          </cell>
          <cell r="J1227">
            <v>160803.03</v>
          </cell>
          <cell r="K1227">
            <v>1</v>
          </cell>
          <cell r="L1227">
            <v>0</v>
          </cell>
          <cell r="M1227">
            <v>0</v>
          </cell>
          <cell r="N1227">
            <v>0</v>
          </cell>
          <cell r="R1227">
            <v>0</v>
          </cell>
          <cell r="S1227">
            <v>0</v>
          </cell>
          <cell r="T1227">
            <v>0</v>
          </cell>
          <cell r="U1227">
            <v>33</v>
          </cell>
          <cell r="V1227">
            <v>0</v>
          </cell>
          <cell r="W1227">
            <v>0</v>
          </cell>
          <cell r="AA1227">
            <v>0</v>
          </cell>
          <cell r="AB1227">
            <v>0</v>
          </cell>
          <cell r="AC1227">
            <v>0</v>
          </cell>
          <cell r="AD1227">
            <v>33</v>
          </cell>
          <cell r="AE1227">
            <v>505200</v>
          </cell>
          <cell r="AF1227">
            <v>0</v>
          </cell>
          <cell r="AI1227">
            <v>2223</v>
          </cell>
          <cell r="AK1227">
            <v>0</v>
          </cell>
          <cell r="AM1227">
            <v>412</v>
          </cell>
          <cell r="AN1227">
            <v>1</v>
          </cell>
          <cell r="AO1227">
            <v>393216</v>
          </cell>
          <cell r="AQ1227">
            <v>0</v>
          </cell>
          <cell r="AR1227">
            <v>0</v>
          </cell>
          <cell r="AS1227" t="str">
            <v>Ы</v>
          </cell>
          <cell r="AT1227" t="str">
            <v>Ы</v>
          </cell>
          <cell r="AU1227">
            <v>0</v>
          </cell>
          <cell r="AV1227">
            <v>0</v>
          </cell>
          <cell r="AW1227">
            <v>23</v>
          </cell>
          <cell r="AX1227">
            <v>1</v>
          </cell>
          <cell r="AY1227">
            <v>0</v>
          </cell>
          <cell r="AZ1227">
            <v>0</v>
          </cell>
          <cell r="BA1227">
            <v>0</v>
          </cell>
          <cell r="BB1227">
            <v>0</v>
          </cell>
          <cell r="BC1227">
            <v>38828</v>
          </cell>
        </row>
        <row r="1228">
          <cell r="A1228">
            <v>2006</v>
          </cell>
          <cell r="B1228">
            <v>1</v>
          </cell>
          <cell r="C1228">
            <v>286</v>
          </cell>
          <cell r="D1228">
            <v>20</v>
          </cell>
          <cell r="E1228">
            <v>792020</v>
          </cell>
          <cell r="F1228">
            <v>0</v>
          </cell>
          <cell r="G1228" t="str">
            <v>Затраты по ШПЗ (основные)</v>
          </cell>
          <cell r="H1228">
            <v>2011</v>
          </cell>
          <cell r="I1228">
            <v>7920</v>
          </cell>
          <cell r="J1228">
            <v>1364.18</v>
          </cell>
          <cell r="K1228">
            <v>1</v>
          </cell>
          <cell r="L1228">
            <v>0</v>
          </cell>
          <cell r="M1228">
            <v>0</v>
          </cell>
          <cell r="N1228">
            <v>0</v>
          </cell>
          <cell r="R1228">
            <v>0</v>
          </cell>
          <cell r="S1228">
            <v>0</v>
          </cell>
          <cell r="T1228">
            <v>0</v>
          </cell>
          <cell r="U1228">
            <v>33</v>
          </cell>
          <cell r="V1228">
            <v>0</v>
          </cell>
          <cell r="W1228">
            <v>0</v>
          </cell>
          <cell r="AA1228">
            <v>0</v>
          </cell>
          <cell r="AB1228">
            <v>0</v>
          </cell>
          <cell r="AC1228">
            <v>0</v>
          </cell>
          <cell r="AD1228">
            <v>33</v>
          </cell>
          <cell r="AE1228">
            <v>505300</v>
          </cell>
          <cell r="AF1228">
            <v>0</v>
          </cell>
          <cell r="AI1228">
            <v>2223</v>
          </cell>
          <cell r="AK1228">
            <v>0</v>
          </cell>
          <cell r="AM1228">
            <v>413</v>
          </cell>
          <cell r="AN1228">
            <v>1</v>
          </cell>
          <cell r="AO1228">
            <v>393216</v>
          </cell>
          <cell r="AQ1228">
            <v>0</v>
          </cell>
          <cell r="AR1228">
            <v>0</v>
          </cell>
          <cell r="AS1228" t="str">
            <v>Ы</v>
          </cell>
          <cell r="AT1228" t="str">
            <v>Ы</v>
          </cell>
          <cell r="AU1228">
            <v>0</v>
          </cell>
          <cell r="AV1228">
            <v>0</v>
          </cell>
          <cell r="AW1228">
            <v>23</v>
          </cell>
          <cell r="AX1228">
            <v>1</v>
          </cell>
          <cell r="AY1228">
            <v>0</v>
          </cell>
          <cell r="AZ1228">
            <v>0</v>
          </cell>
          <cell r="BA1228">
            <v>0</v>
          </cell>
          <cell r="BB1228">
            <v>0</v>
          </cell>
          <cell r="BC1228">
            <v>38828</v>
          </cell>
        </row>
        <row r="1229">
          <cell r="A1229">
            <v>2006</v>
          </cell>
          <cell r="B1229">
            <v>1</v>
          </cell>
          <cell r="C1229">
            <v>287</v>
          </cell>
          <cell r="D1229">
            <v>20</v>
          </cell>
          <cell r="E1229">
            <v>792020</v>
          </cell>
          <cell r="F1229">
            <v>0</v>
          </cell>
          <cell r="G1229" t="str">
            <v>Затраты по ШПЗ (основные)</v>
          </cell>
          <cell r="H1229">
            <v>2011</v>
          </cell>
          <cell r="I1229">
            <v>7920</v>
          </cell>
          <cell r="J1229">
            <v>1209.5</v>
          </cell>
          <cell r="K1229">
            <v>1</v>
          </cell>
          <cell r="L1229">
            <v>0</v>
          </cell>
          <cell r="M1229">
            <v>0</v>
          </cell>
          <cell r="N1229">
            <v>0</v>
          </cell>
          <cell r="R1229">
            <v>0</v>
          </cell>
          <cell r="S1229">
            <v>0</v>
          </cell>
          <cell r="T1229">
            <v>0</v>
          </cell>
          <cell r="U1229">
            <v>33</v>
          </cell>
          <cell r="V1229">
            <v>0</v>
          </cell>
          <cell r="W1229">
            <v>0</v>
          </cell>
          <cell r="AA1229">
            <v>0</v>
          </cell>
          <cell r="AB1229">
            <v>0</v>
          </cell>
          <cell r="AC1229">
            <v>0</v>
          </cell>
          <cell r="AD1229">
            <v>33</v>
          </cell>
          <cell r="AE1229">
            <v>505400</v>
          </cell>
          <cell r="AF1229">
            <v>0</v>
          </cell>
          <cell r="AI1229">
            <v>2223</v>
          </cell>
          <cell r="AK1229">
            <v>0</v>
          </cell>
          <cell r="AM1229">
            <v>414</v>
          </cell>
          <cell r="AN1229">
            <v>1</v>
          </cell>
          <cell r="AO1229">
            <v>393216</v>
          </cell>
          <cell r="AQ1229">
            <v>0</v>
          </cell>
          <cell r="AR1229">
            <v>0</v>
          </cell>
          <cell r="AS1229" t="str">
            <v>Ы</v>
          </cell>
          <cell r="AT1229" t="str">
            <v>Ы</v>
          </cell>
          <cell r="AU1229">
            <v>0</v>
          </cell>
          <cell r="AV1229">
            <v>0</v>
          </cell>
          <cell r="AW1229">
            <v>23</v>
          </cell>
          <cell r="AX1229">
            <v>1</v>
          </cell>
          <cell r="AY1229">
            <v>0</v>
          </cell>
          <cell r="AZ1229">
            <v>0</v>
          </cell>
          <cell r="BA1229">
            <v>0</v>
          </cell>
          <cell r="BB1229">
            <v>0</v>
          </cell>
          <cell r="BC1229">
            <v>38828</v>
          </cell>
        </row>
        <row r="1230">
          <cell r="A1230">
            <v>2006</v>
          </cell>
          <cell r="B1230">
            <v>1</v>
          </cell>
          <cell r="C1230">
            <v>288</v>
          </cell>
          <cell r="D1230">
            <v>20</v>
          </cell>
          <cell r="E1230">
            <v>792020</v>
          </cell>
          <cell r="F1230">
            <v>0</v>
          </cell>
          <cell r="G1230" t="str">
            <v>Затраты по ШПЗ (основные)</v>
          </cell>
          <cell r="H1230">
            <v>2011</v>
          </cell>
          <cell r="I1230">
            <v>7920</v>
          </cell>
          <cell r="J1230">
            <v>368212.86</v>
          </cell>
          <cell r="K1230">
            <v>1</v>
          </cell>
          <cell r="L1230">
            <v>0</v>
          </cell>
          <cell r="M1230">
            <v>0</v>
          </cell>
          <cell r="N1230">
            <v>0</v>
          </cell>
          <cell r="R1230">
            <v>0</v>
          </cell>
          <cell r="S1230">
            <v>0</v>
          </cell>
          <cell r="T1230">
            <v>0</v>
          </cell>
          <cell r="U1230">
            <v>33</v>
          </cell>
          <cell r="V1230">
            <v>0</v>
          </cell>
          <cell r="W1230">
            <v>0</v>
          </cell>
          <cell r="AA1230">
            <v>0</v>
          </cell>
          <cell r="AB1230">
            <v>0</v>
          </cell>
          <cell r="AC1230">
            <v>0</v>
          </cell>
          <cell r="AD1230">
            <v>33</v>
          </cell>
          <cell r="AE1230">
            <v>510100</v>
          </cell>
          <cell r="AF1230">
            <v>0</v>
          </cell>
          <cell r="AI1230">
            <v>2223</v>
          </cell>
          <cell r="AK1230">
            <v>0</v>
          </cell>
          <cell r="AM1230">
            <v>415</v>
          </cell>
          <cell r="AN1230">
            <v>1</v>
          </cell>
          <cell r="AO1230">
            <v>393216</v>
          </cell>
          <cell r="AQ1230">
            <v>0</v>
          </cell>
          <cell r="AR1230">
            <v>0</v>
          </cell>
          <cell r="AS1230" t="str">
            <v>Ы</v>
          </cell>
          <cell r="AT1230" t="str">
            <v>Ы</v>
          </cell>
          <cell r="AU1230">
            <v>0</v>
          </cell>
          <cell r="AV1230">
            <v>0</v>
          </cell>
          <cell r="AW1230">
            <v>23</v>
          </cell>
          <cell r="AX1230">
            <v>1</v>
          </cell>
          <cell r="AY1230">
            <v>0</v>
          </cell>
          <cell r="AZ1230">
            <v>0</v>
          </cell>
          <cell r="BA1230">
            <v>0</v>
          </cell>
          <cell r="BB1230">
            <v>0</v>
          </cell>
          <cell r="BC1230">
            <v>38828</v>
          </cell>
        </row>
        <row r="1231">
          <cell r="A1231">
            <v>2006</v>
          </cell>
          <cell r="B1231">
            <v>1</v>
          </cell>
          <cell r="C1231">
            <v>289</v>
          </cell>
          <cell r="D1231">
            <v>20</v>
          </cell>
          <cell r="E1231">
            <v>792020</v>
          </cell>
          <cell r="F1231">
            <v>0</v>
          </cell>
          <cell r="G1231" t="str">
            <v>Затраты по ШПЗ (основные)</v>
          </cell>
          <cell r="H1231">
            <v>2011</v>
          </cell>
          <cell r="I1231">
            <v>7920</v>
          </cell>
          <cell r="J1231">
            <v>7160.58</v>
          </cell>
          <cell r="K1231">
            <v>1</v>
          </cell>
          <cell r="L1231">
            <v>0</v>
          </cell>
          <cell r="M1231">
            <v>0</v>
          </cell>
          <cell r="N1231">
            <v>0</v>
          </cell>
          <cell r="R1231">
            <v>0</v>
          </cell>
          <cell r="S1231">
            <v>0</v>
          </cell>
          <cell r="T1231">
            <v>0</v>
          </cell>
          <cell r="U1231">
            <v>33</v>
          </cell>
          <cell r="V1231">
            <v>0</v>
          </cell>
          <cell r="W1231">
            <v>0</v>
          </cell>
          <cell r="AA1231">
            <v>0</v>
          </cell>
          <cell r="AB1231">
            <v>0</v>
          </cell>
          <cell r="AC1231">
            <v>0</v>
          </cell>
          <cell r="AD1231">
            <v>33</v>
          </cell>
          <cell r="AE1231">
            <v>510400</v>
          </cell>
          <cell r="AF1231">
            <v>0</v>
          </cell>
          <cell r="AI1231">
            <v>2223</v>
          </cell>
          <cell r="AK1231">
            <v>0</v>
          </cell>
          <cell r="AM1231">
            <v>416</v>
          </cell>
          <cell r="AN1231">
            <v>1</v>
          </cell>
          <cell r="AO1231">
            <v>393216</v>
          </cell>
          <cell r="AQ1231">
            <v>0</v>
          </cell>
          <cell r="AR1231">
            <v>0</v>
          </cell>
          <cell r="AS1231" t="str">
            <v>Ы</v>
          </cell>
          <cell r="AT1231" t="str">
            <v>Ы</v>
          </cell>
          <cell r="AU1231">
            <v>0</v>
          </cell>
          <cell r="AV1231">
            <v>0</v>
          </cell>
          <cell r="AW1231">
            <v>23</v>
          </cell>
          <cell r="AX1231">
            <v>1</v>
          </cell>
          <cell r="AY1231">
            <v>0</v>
          </cell>
          <cell r="AZ1231">
            <v>0</v>
          </cell>
          <cell r="BA1231">
            <v>0</v>
          </cell>
          <cell r="BB1231">
            <v>0</v>
          </cell>
          <cell r="BC1231">
            <v>38828</v>
          </cell>
        </row>
        <row r="1232">
          <cell r="A1232">
            <v>2006</v>
          </cell>
          <cell r="B1232">
            <v>1</v>
          </cell>
          <cell r="C1232">
            <v>290</v>
          </cell>
          <cell r="D1232">
            <v>20</v>
          </cell>
          <cell r="E1232">
            <v>792020</v>
          </cell>
          <cell r="F1232">
            <v>0</v>
          </cell>
          <cell r="G1232" t="str">
            <v>Затраты по ШПЗ (основные)</v>
          </cell>
          <cell r="H1232">
            <v>2011</v>
          </cell>
          <cell r="I1232">
            <v>7920</v>
          </cell>
          <cell r="J1232">
            <v>330509</v>
          </cell>
          <cell r="K1232">
            <v>1</v>
          </cell>
          <cell r="L1232">
            <v>0</v>
          </cell>
          <cell r="M1232">
            <v>0</v>
          </cell>
          <cell r="N1232">
            <v>0</v>
          </cell>
          <cell r="R1232">
            <v>0</v>
          </cell>
          <cell r="S1232">
            <v>0</v>
          </cell>
          <cell r="T1232">
            <v>0</v>
          </cell>
          <cell r="U1232">
            <v>33</v>
          </cell>
          <cell r="V1232">
            <v>0</v>
          </cell>
          <cell r="W1232">
            <v>0</v>
          </cell>
          <cell r="AA1232">
            <v>0</v>
          </cell>
          <cell r="AB1232">
            <v>0</v>
          </cell>
          <cell r="AC1232">
            <v>0</v>
          </cell>
          <cell r="AD1232">
            <v>33</v>
          </cell>
          <cell r="AE1232">
            <v>510600</v>
          </cell>
          <cell r="AF1232">
            <v>0</v>
          </cell>
          <cell r="AI1232">
            <v>2223</v>
          </cell>
          <cell r="AK1232">
            <v>0</v>
          </cell>
          <cell r="AM1232">
            <v>417</v>
          </cell>
          <cell r="AN1232">
            <v>1</v>
          </cell>
          <cell r="AO1232">
            <v>393216</v>
          </cell>
          <cell r="AQ1232">
            <v>0</v>
          </cell>
          <cell r="AR1232">
            <v>0</v>
          </cell>
          <cell r="AS1232" t="str">
            <v>Ы</v>
          </cell>
          <cell r="AT1232" t="str">
            <v>Ы</v>
          </cell>
          <cell r="AU1232">
            <v>0</v>
          </cell>
          <cell r="AV1232">
            <v>0</v>
          </cell>
          <cell r="AW1232">
            <v>23</v>
          </cell>
          <cell r="AX1232">
            <v>1</v>
          </cell>
          <cell r="AY1232">
            <v>0</v>
          </cell>
          <cell r="AZ1232">
            <v>0</v>
          </cell>
          <cell r="BA1232">
            <v>0</v>
          </cell>
          <cell r="BB1232">
            <v>0</v>
          </cell>
          <cell r="BC1232">
            <v>38828</v>
          </cell>
        </row>
        <row r="1233">
          <cell r="A1233">
            <v>2006</v>
          </cell>
          <cell r="B1233">
            <v>1</v>
          </cell>
          <cell r="C1233">
            <v>291</v>
          </cell>
          <cell r="D1233">
            <v>20</v>
          </cell>
          <cell r="E1233">
            <v>792020</v>
          </cell>
          <cell r="F1233">
            <v>0</v>
          </cell>
          <cell r="G1233" t="str">
            <v>Затраты по ШПЗ (основные)</v>
          </cell>
          <cell r="H1233">
            <v>2011</v>
          </cell>
          <cell r="I1233">
            <v>7920</v>
          </cell>
          <cell r="J1233">
            <v>388.42</v>
          </cell>
          <cell r="K1233">
            <v>1</v>
          </cell>
          <cell r="L1233">
            <v>0</v>
          </cell>
          <cell r="M1233">
            <v>0</v>
          </cell>
          <cell r="N1233">
            <v>0</v>
          </cell>
          <cell r="R1233">
            <v>0</v>
          </cell>
          <cell r="S1233">
            <v>0</v>
          </cell>
          <cell r="T1233">
            <v>0</v>
          </cell>
          <cell r="U1233">
            <v>33</v>
          </cell>
          <cell r="V1233">
            <v>0</v>
          </cell>
          <cell r="W1233">
            <v>0</v>
          </cell>
          <cell r="AA1233">
            <v>0</v>
          </cell>
          <cell r="AB1233">
            <v>0</v>
          </cell>
          <cell r="AC1233">
            <v>0</v>
          </cell>
          <cell r="AD1233">
            <v>33</v>
          </cell>
          <cell r="AE1233">
            <v>512000</v>
          </cell>
          <cell r="AF1233">
            <v>0</v>
          </cell>
          <cell r="AI1233">
            <v>2223</v>
          </cell>
          <cell r="AK1233">
            <v>0</v>
          </cell>
          <cell r="AM1233">
            <v>418</v>
          </cell>
          <cell r="AN1233">
            <v>1</v>
          </cell>
          <cell r="AO1233">
            <v>393216</v>
          </cell>
          <cell r="AQ1233">
            <v>0</v>
          </cell>
          <cell r="AR1233">
            <v>0</v>
          </cell>
          <cell r="AS1233" t="str">
            <v>Ы</v>
          </cell>
          <cell r="AT1233" t="str">
            <v>Ы</v>
          </cell>
          <cell r="AU1233">
            <v>0</v>
          </cell>
          <cell r="AV1233">
            <v>0</v>
          </cell>
          <cell r="AW1233">
            <v>23</v>
          </cell>
          <cell r="AX1233">
            <v>1</v>
          </cell>
          <cell r="AY1233">
            <v>0</v>
          </cell>
          <cell r="AZ1233">
            <v>0</v>
          </cell>
          <cell r="BA1233">
            <v>0</v>
          </cell>
          <cell r="BB1233">
            <v>0</v>
          </cell>
          <cell r="BC1233">
            <v>38828</v>
          </cell>
        </row>
        <row r="1234">
          <cell r="A1234">
            <v>2006</v>
          </cell>
          <cell r="B1234">
            <v>1</v>
          </cell>
          <cell r="C1234">
            <v>292</v>
          </cell>
          <cell r="D1234">
            <v>20</v>
          </cell>
          <cell r="E1234">
            <v>792020</v>
          </cell>
          <cell r="F1234">
            <v>0</v>
          </cell>
          <cell r="G1234" t="str">
            <v>Затраты по ШПЗ (основные)</v>
          </cell>
          <cell r="H1234">
            <v>2011</v>
          </cell>
          <cell r="I1234">
            <v>7920</v>
          </cell>
          <cell r="J1234">
            <v>10498.48</v>
          </cell>
          <cell r="K1234">
            <v>1</v>
          </cell>
          <cell r="L1234">
            <v>0</v>
          </cell>
          <cell r="M1234">
            <v>0</v>
          </cell>
          <cell r="N1234">
            <v>0</v>
          </cell>
          <cell r="R1234">
            <v>0</v>
          </cell>
          <cell r="S1234">
            <v>0</v>
          </cell>
          <cell r="T1234">
            <v>0</v>
          </cell>
          <cell r="U1234">
            <v>33</v>
          </cell>
          <cell r="V1234">
            <v>0</v>
          </cell>
          <cell r="W1234">
            <v>0</v>
          </cell>
          <cell r="AA1234">
            <v>0</v>
          </cell>
          <cell r="AB1234">
            <v>0</v>
          </cell>
          <cell r="AC1234">
            <v>0</v>
          </cell>
          <cell r="AD1234">
            <v>33</v>
          </cell>
          <cell r="AE1234">
            <v>513100</v>
          </cell>
          <cell r="AF1234">
            <v>0</v>
          </cell>
          <cell r="AI1234">
            <v>2223</v>
          </cell>
          <cell r="AK1234">
            <v>0</v>
          </cell>
          <cell r="AM1234">
            <v>419</v>
          </cell>
          <cell r="AN1234">
            <v>1</v>
          </cell>
          <cell r="AO1234">
            <v>393216</v>
          </cell>
          <cell r="AQ1234">
            <v>0</v>
          </cell>
          <cell r="AR1234">
            <v>0</v>
          </cell>
          <cell r="AS1234" t="str">
            <v>Ы</v>
          </cell>
          <cell r="AT1234" t="str">
            <v>Ы</v>
          </cell>
          <cell r="AU1234">
            <v>0</v>
          </cell>
          <cell r="AV1234">
            <v>0</v>
          </cell>
          <cell r="AW1234">
            <v>23</v>
          </cell>
          <cell r="AX1234">
            <v>1</v>
          </cell>
          <cell r="AY1234">
            <v>0</v>
          </cell>
          <cell r="AZ1234">
            <v>0</v>
          </cell>
          <cell r="BA1234">
            <v>0</v>
          </cell>
          <cell r="BB1234">
            <v>0</v>
          </cell>
          <cell r="BC1234">
            <v>38828</v>
          </cell>
        </row>
        <row r="1235">
          <cell r="A1235">
            <v>2006</v>
          </cell>
          <cell r="B1235">
            <v>1</v>
          </cell>
          <cell r="C1235">
            <v>294</v>
          </cell>
          <cell r="D1235">
            <v>20</v>
          </cell>
          <cell r="E1235">
            <v>792020</v>
          </cell>
          <cell r="F1235">
            <v>0</v>
          </cell>
          <cell r="G1235" t="str">
            <v>Затраты по ШПЗ (основные)</v>
          </cell>
          <cell r="H1235">
            <v>2011</v>
          </cell>
          <cell r="I1235">
            <v>7920</v>
          </cell>
          <cell r="J1235">
            <v>120849.82</v>
          </cell>
          <cell r="K1235">
            <v>1</v>
          </cell>
          <cell r="L1235">
            <v>0</v>
          </cell>
          <cell r="M1235">
            <v>0</v>
          </cell>
          <cell r="N1235">
            <v>0</v>
          </cell>
          <cell r="R1235">
            <v>0</v>
          </cell>
          <cell r="S1235">
            <v>0</v>
          </cell>
          <cell r="T1235">
            <v>0</v>
          </cell>
          <cell r="U1235">
            <v>36</v>
          </cell>
          <cell r="V1235">
            <v>0</v>
          </cell>
          <cell r="W1235">
            <v>0</v>
          </cell>
          <cell r="AA1235">
            <v>0</v>
          </cell>
          <cell r="AB1235">
            <v>0</v>
          </cell>
          <cell r="AC1235">
            <v>0</v>
          </cell>
          <cell r="AD1235">
            <v>36</v>
          </cell>
          <cell r="AE1235">
            <v>110000</v>
          </cell>
          <cell r="AF1235">
            <v>0</v>
          </cell>
          <cell r="AI1235">
            <v>2223</v>
          </cell>
          <cell r="AK1235">
            <v>0</v>
          </cell>
          <cell r="AM1235">
            <v>421</v>
          </cell>
          <cell r="AN1235">
            <v>1</v>
          </cell>
          <cell r="AO1235">
            <v>393216</v>
          </cell>
          <cell r="AQ1235">
            <v>0</v>
          </cell>
          <cell r="AR1235">
            <v>0</v>
          </cell>
          <cell r="AS1235" t="str">
            <v>Ы</v>
          </cell>
          <cell r="AT1235" t="str">
            <v>Ы</v>
          </cell>
          <cell r="AU1235">
            <v>0</v>
          </cell>
          <cell r="AV1235">
            <v>0</v>
          </cell>
          <cell r="AW1235">
            <v>23</v>
          </cell>
          <cell r="AX1235">
            <v>1</v>
          </cell>
          <cell r="AY1235">
            <v>0</v>
          </cell>
          <cell r="AZ1235">
            <v>0</v>
          </cell>
          <cell r="BA1235">
            <v>0</v>
          </cell>
          <cell r="BB1235">
            <v>0</v>
          </cell>
          <cell r="BC1235">
            <v>38828</v>
          </cell>
        </row>
        <row r="1236">
          <cell r="A1236">
            <v>2006</v>
          </cell>
          <cell r="B1236">
            <v>1</v>
          </cell>
          <cell r="C1236">
            <v>295</v>
          </cell>
          <cell r="D1236">
            <v>20</v>
          </cell>
          <cell r="E1236">
            <v>792020</v>
          </cell>
          <cell r="F1236">
            <v>0</v>
          </cell>
          <cell r="G1236" t="str">
            <v>Затраты по ШПЗ (основные)</v>
          </cell>
          <cell r="H1236">
            <v>2011</v>
          </cell>
          <cell r="I1236">
            <v>7920</v>
          </cell>
          <cell r="J1236">
            <v>3788.34</v>
          </cell>
          <cell r="K1236">
            <v>1</v>
          </cell>
          <cell r="L1236">
            <v>0</v>
          </cell>
          <cell r="M1236">
            <v>0</v>
          </cell>
          <cell r="N1236">
            <v>0</v>
          </cell>
          <cell r="R1236">
            <v>0</v>
          </cell>
          <cell r="S1236">
            <v>0</v>
          </cell>
          <cell r="T1236">
            <v>0</v>
          </cell>
          <cell r="U1236">
            <v>36</v>
          </cell>
          <cell r="V1236">
            <v>0</v>
          </cell>
          <cell r="W1236">
            <v>0</v>
          </cell>
          <cell r="AA1236">
            <v>0</v>
          </cell>
          <cell r="AB1236">
            <v>0</v>
          </cell>
          <cell r="AC1236">
            <v>0</v>
          </cell>
          <cell r="AD1236">
            <v>36</v>
          </cell>
          <cell r="AE1236">
            <v>114020</v>
          </cell>
          <cell r="AF1236">
            <v>0</v>
          </cell>
          <cell r="AI1236">
            <v>2223</v>
          </cell>
          <cell r="AK1236">
            <v>0</v>
          </cell>
          <cell r="AM1236">
            <v>422</v>
          </cell>
          <cell r="AN1236">
            <v>1</v>
          </cell>
          <cell r="AO1236">
            <v>393216</v>
          </cell>
          <cell r="AQ1236">
            <v>0</v>
          </cell>
          <cell r="AR1236">
            <v>0</v>
          </cell>
          <cell r="AS1236" t="str">
            <v>Ы</v>
          </cell>
          <cell r="AT1236" t="str">
            <v>Ы</v>
          </cell>
          <cell r="AU1236">
            <v>0</v>
          </cell>
          <cell r="AV1236">
            <v>0</v>
          </cell>
          <cell r="AW1236">
            <v>23</v>
          </cell>
          <cell r="AX1236">
            <v>1</v>
          </cell>
          <cell r="AY1236">
            <v>0</v>
          </cell>
          <cell r="AZ1236">
            <v>0</v>
          </cell>
          <cell r="BA1236">
            <v>0</v>
          </cell>
          <cell r="BB1236">
            <v>0</v>
          </cell>
          <cell r="BC1236">
            <v>38828</v>
          </cell>
        </row>
        <row r="1237">
          <cell r="A1237">
            <v>2006</v>
          </cell>
          <cell r="B1237">
            <v>1</v>
          </cell>
          <cell r="C1237">
            <v>296</v>
          </cell>
          <cell r="D1237">
            <v>20</v>
          </cell>
          <cell r="E1237">
            <v>792020</v>
          </cell>
          <cell r="F1237">
            <v>0</v>
          </cell>
          <cell r="G1237" t="str">
            <v>Затраты по ШПЗ (основные)</v>
          </cell>
          <cell r="H1237">
            <v>2011</v>
          </cell>
          <cell r="I1237">
            <v>7920</v>
          </cell>
          <cell r="J1237">
            <v>32522.87</v>
          </cell>
          <cell r="K1237">
            <v>1</v>
          </cell>
          <cell r="L1237">
            <v>0</v>
          </cell>
          <cell r="M1237">
            <v>0</v>
          </cell>
          <cell r="N1237">
            <v>0</v>
          </cell>
          <cell r="R1237">
            <v>0</v>
          </cell>
          <cell r="S1237">
            <v>0</v>
          </cell>
          <cell r="T1237">
            <v>0</v>
          </cell>
          <cell r="U1237">
            <v>36</v>
          </cell>
          <cell r="V1237">
            <v>0</v>
          </cell>
          <cell r="W1237">
            <v>0</v>
          </cell>
          <cell r="AA1237">
            <v>0</v>
          </cell>
          <cell r="AB1237">
            <v>0</v>
          </cell>
          <cell r="AC1237">
            <v>0</v>
          </cell>
          <cell r="AD1237">
            <v>36</v>
          </cell>
          <cell r="AE1237">
            <v>116000</v>
          </cell>
          <cell r="AF1237">
            <v>0</v>
          </cell>
          <cell r="AI1237">
            <v>2223</v>
          </cell>
          <cell r="AK1237">
            <v>0</v>
          </cell>
          <cell r="AM1237">
            <v>423</v>
          </cell>
          <cell r="AN1237">
            <v>1</v>
          </cell>
          <cell r="AO1237">
            <v>393216</v>
          </cell>
          <cell r="AQ1237">
            <v>0</v>
          </cell>
          <cell r="AR1237">
            <v>0</v>
          </cell>
          <cell r="AS1237" t="str">
            <v>Ы</v>
          </cell>
          <cell r="AT1237" t="str">
            <v>Ы</v>
          </cell>
          <cell r="AU1237">
            <v>0</v>
          </cell>
          <cell r="AV1237">
            <v>0</v>
          </cell>
          <cell r="AW1237">
            <v>23</v>
          </cell>
          <cell r="AX1237">
            <v>1</v>
          </cell>
          <cell r="AY1237">
            <v>0</v>
          </cell>
          <cell r="AZ1237">
            <v>0</v>
          </cell>
          <cell r="BA1237">
            <v>0</v>
          </cell>
          <cell r="BB1237">
            <v>0</v>
          </cell>
          <cell r="BC1237">
            <v>38828</v>
          </cell>
        </row>
        <row r="1238">
          <cell r="A1238">
            <v>2006</v>
          </cell>
          <cell r="B1238">
            <v>1</v>
          </cell>
          <cell r="C1238">
            <v>297</v>
          </cell>
          <cell r="D1238">
            <v>20</v>
          </cell>
          <cell r="E1238">
            <v>792020</v>
          </cell>
          <cell r="F1238">
            <v>0</v>
          </cell>
          <cell r="G1238" t="str">
            <v>Затраты по ШПЗ (основные)</v>
          </cell>
          <cell r="H1238">
            <v>2011</v>
          </cell>
          <cell r="I1238">
            <v>7920</v>
          </cell>
          <cell r="J1238">
            <v>15213.77</v>
          </cell>
          <cell r="K1238">
            <v>1</v>
          </cell>
          <cell r="L1238">
            <v>0</v>
          </cell>
          <cell r="M1238">
            <v>0</v>
          </cell>
          <cell r="N1238">
            <v>0</v>
          </cell>
          <cell r="R1238">
            <v>0</v>
          </cell>
          <cell r="S1238">
            <v>0</v>
          </cell>
          <cell r="T1238">
            <v>0</v>
          </cell>
          <cell r="U1238">
            <v>36</v>
          </cell>
          <cell r="V1238">
            <v>0</v>
          </cell>
          <cell r="W1238">
            <v>0</v>
          </cell>
          <cell r="AA1238">
            <v>0</v>
          </cell>
          <cell r="AB1238">
            <v>0</v>
          </cell>
          <cell r="AC1238">
            <v>0</v>
          </cell>
          <cell r="AD1238">
            <v>36</v>
          </cell>
          <cell r="AE1238">
            <v>117000</v>
          </cell>
          <cell r="AF1238">
            <v>0</v>
          </cell>
          <cell r="AI1238">
            <v>2223</v>
          </cell>
          <cell r="AK1238">
            <v>0</v>
          </cell>
          <cell r="AM1238">
            <v>424</v>
          </cell>
          <cell r="AN1238">
            <v>1</v>
          </cell>
          <cell r="AO1238">
            <v>393216</v>
          </cell>
          <cell r="AQ1238">
            <v>0</v>
          </cell>
          <cell r="AR1238">
            <v>0</v>
          </cell>
          <cell r="AS1238" t="str">
            <v>Ы</v>
          </cell>
          <cell r="AT1238" t="str">
            <v>Ы</v>
          </cell>
          <cell r="AU1238">
            <v>0</v>
          </cell>
          <cell r="AV1238">
            <v>0</v>
          </cell>
          <cell r="AW1238">
            <v>23</v>
          </cell>
          <cell r="AX1238">
            <v>1</v>
          </cell>
          <cell r="AY1238">
            <v>0</v>
          </cell>
          <cell r="AZ1238">
            <v>0</v>
          </cell>
          <cell r="BA1238">
            <v>0</v>
          </cell>
          <cell r="BB1238">
            <v>0</v>
          </cell>
          <cell r="BC1238">
            <v>38828</v>
          </cell>
        </row>
        <row r="1239">
          <cell r="A1239">
            <v>2006</v>
          </cell>
          <cell r="B1239">
            <v>1</v>
          </cell>
          <cell r="C1239">
            <v>298</v>
          </cell>
          <cell r="D1239">
            <v>20</v>
          </cell>
          <cell r="E1239">
            <v>792020</v>
          </cell>
          <cell r="F1239">
            <v>0</v>
          </cell>
          <cell r="G1239" t="str">
            <v>Затраты по ШПЗ (основные)</v>
          </cell>
          <cell r="H1239">
            <v>2011</v>
          </cell>
          <cell r="I1239">
            <v>7920</v>
          </cell>
          <cell r="J1239">
            <v>1424</v>
          </cell>
          <cell r="K1239">
            <v>1</v>
          </cell>
          <cell r="L1239">
            <v>0</v>
          </cell>
          <cell r="M1239">
            <v>0</v>
          </cell>
          <cell r="N1239">
            <v>0</v>
          </cell>
          <cell r="R1239">
            <v>0</v>
          </cell>
          <cell r="S1239">
            <v>0</v>
          </cell>
          <cell r="T1239">
            <v>0</v>
          </cell>
          <cell r="U1239">
            <v>36</v>
          </cell>
          <cell r="V1239">
            <v>0</v>
          </cell>
          <cell r="W1239">
            <v>0</v>
          </cell>
          <cell r="AA1239">
            <v>0</v>
          </cell>
          <cell r="AB1239">
            <v>0</v>
          </cell>
          <cell r="AC1239">
            <v>0</v>
          </cell>
          <cell r="AD1239">
            <v>36</v>
          </cell>
          <cell r="AE1239">
            <v>118000</v>
          </cell>
          <cell r="AF1239">
            <v>0</v>
          </cell>
          <cell r="AI1239">
            <v>2223</v>
          </cell>
          <cell r="AK1239">
            <v>0</v>
          </cell>
          <cell r="AM1239">
            <v>425</v>
          </cell>
          <cell r="AN1239">
            <v>1</v>
          </cell>
          <cell r="AO1239">
            <v>393216</v>
          </cell>
          <cell r="AQ1239">
            <v>0</v>
          </cell>
          <cell r="AR1239">
            <v>0</v>
          </cell>
          <cell r="AS1239" t="str">
            <v>Ы</v>
          </cell>
          <cell r="AT1239" t="str">
            <v>Ы</v>
          </cell>
          <cell r="AU1239">
            <v>0</v>
          </cell>
          <cell r="AV1239">
            <v>0</v>
          </cell>
          <cell r="AW1239">
            <v>23</v>
          </cell>
          <cell r="AX1239">
            <v>1</v>
          </cell>
          <cell r="AY1239">
            <v>0</v>
          </cell>
          <cell r="AZ1239">
            <v>0</v>
          </cell>
          <cell r="BA1239">
            <v>0</v>
          </cell>
          <cell r="BB1239">
            <v>0</v>
          </cell>
          <cell r="BC1239">
            <v>38828</v>
          </cell>
        </row>
        <row r="1240">
          <cell r="A1240">
            <v>2006</v>
          </cell>
          <cell r="B1240">
            <v>1</v>
          </cell>
          <cell r="C1240">
            <v>299</v>
          </cell>
          <cell r="D1240">
            <v>20</v>
          </cell>
          <cell r="E1240">
            <v>792020</v>
          </cell>
          <cell r="F1240">
            <v>0</v>
          </cell>
          <cell r="G1240" t="str">
            <v>Затраты по ШПЗ (основные)</v>
          </cell>
          <cell r="H1240">
            <v>2011</v>
          </cell>
          <cell r="I1240">
            <v>7920</v>
          </cell>
          <cell r="J1240">
            <v>1845</v>
          </cell>
          <cell r="K1240">
            <v>1</v>
          </cell>
          <cell r="L1240">
            <v>0</v>
          </cell>
          <cell r="M1240">
            <v>0</v>
          </cell>
          <cell r="N1240">
            <v>0</v>
          </cell>
          <cell r="R1240">
            <v>0</v>
          </cell>
          <cell r="S1240">
            <v>0</v>
          </cell>
          <cell r="T1240">
            <v>0</v>
          </cell>
          <cell r="U1240">
            <v>36</v>
          </cell>
          <cell r="V1240">
            <v>0</v>
          </cell>
          <cell r="W1240">
            <v>0</v>
          </cell>
          <cell r="AA1240">
            <v>0</v>
          </cell>
          <cell r="AB1240">
            <v>0</v>
          </cell>
          <cell r="AC1240">
            <v>0</v>
          </cell>
          <cell r="AD1240">
            <v>36</v>
          </cell>
          <cell r="AE1240">
            <v>132000</v>
          </cell>
          <cell r="AF1240">
            <v>0</v>
          </cell>
          <cell r="AI1240">
            <v>2223</v>
          </cell>
          <cell r="AK1240">
            <v>0</v>
          </cell>
          <cell r="AM1240">
            <v>426</v>
          </cell>
          <cell r="AN1240">
            <v>1</v>
          </cell>
          <cell r="AO1240">
            <v>393216</v>
          </cell>
          <cell r="AQ1240">
            <v>0</v>
          </cell>
          <cell r="AR1240">
            <v>0</v>
          </cell>
          <cell r="AS1240" t="str">
            <v>Ы</v>
          </cell>
          <cell r="AT1240" t="str">
            <v>Ы</v>
          </cell>
          <cell r="AU1240">
            <v>0</v>
          </cell>
          <cell r="AV1240">
            <v>0</v>
          </cell>
          <cell r="AW1240">
            <v>23</v>
          </cell>
          <cell r="AX1240">
            <v>1</v>
          </cell>
          <cell r="AY1240">
            <v>0</v>
          </cell>
          <cell r="AZ1240">
            <v>0</v>
          </cell>
          <cell r="BA1240">
            <v>0</v>
          </cell>
          <cell r="BB1240">
            <v>0</v>
          </cell>
          <cell r="BC1240">
            <v>38828</v>
          </cell>
        </row>
        <row r="1241">
          <cell r="A1241">
            <v>2006</v>
          </cell>
          <cell r="B1241">
            <v>1</v>
          </cell>
          <cell r="C1241">
            <v>300</v>
          </cell>
          <cell r="D1241">
            <v>20</v>
          </cell>
          <cell r="E1241">
            <v>792020</v>
          </cell>
          <cell r="F1241">
            <v>0</v>
          </cell>
          <cell r="G1241" t="str">
            <v>Затраты по ШПЗ (основные)</v>
          </cell>
          <cell r="H1241">
            <v>2011</v>
          </cell>
          <cell r="I1241">
            <v>7920</v>
          </cell>
          <cell r="J1241">
            <v>2828.48</v>
          </cell>
          <cell r="K1241">
            <v>1</v>
          </cell>
          <cell r="L1241">
            <v>0</v>
          </cell>
          <cell r="M1241">
            <v>0</v>
          </cell>
          <cell r="N1241">
            <v>0</v>
          </cell>
          <cell r="R1241">
            <v>0</v>
          </cell>
          <cell r="S1241">
            <v>0</v>
          </cell>
          <cell r="T1241">
            <v>0</v>
          </cell>
          <cell r="U1241">
            <v>36</v>
          </cell>
          <cell r="V1241">
            <v>0</v>
          </cell>
          <cell r="W1241">
            <v>0</v>
          </cell>
          <cell r="AA1241">
            <v>0</v>
          </cell>
          <cell r="AB1241">
            <v>0</v>
          </cell>
          <cell r="AC1241">
            <v>0</v>
          </cell>
          <cell r="AD1241">
            <v>36</v>
          </cell>
          <cell r="AE1241">
            <v>135000</v>
          </cell>
          <cell r="AF1241">
            <v>0</v>
          </cell>
          <cell r="AI1241">
            <v>2223</v>
          </cell>
          <cell r="AK1241">
            <v>0</v>
          </cell>
          <cell r="AM1241">
            <v>427</v>
          </cell>
          <cell r="AN1241">
            <v>1</v>
          </cell>
          <cell r="AO1241">
            <v>393216</v>
          </cell>
          <cell r="AQ1241">
            <v>0</v>
          </cell>
          <cell r="AR1241">
            <v>0</v>
          </cell>
          <cell r="AS1241" t="str">
            <v>Ы</v>
          </cell>
          <cell r="AT1241" t="str">
            <v>Ы</v>
          </cell>
          <cell r="AU1241">
            <v>0</v>
          </cell>
          <cell r="AV1241">
            <v>0</v>
          </cell>
          <cell r="AW1241">
            <v>23</v>
          </cell>
          <cell r="AX1241">
            <v>1</v>
          </cell>
          <cell r="AY1241">
            <v>0</v>
          </cell>
          <cell r="AZ1241">
            <v>0</v>
          </cell>
          <cell r="BA1241">
            <v>0</v>
          </cell>
          <cell r="BB1241">
            <v>0</v>
          </cell>
          <cell r="BC1241">
            <v>38828</v>
          </cell>
        </row>
        <row r="1242">
          <cell r="A1242">
            <v>2006</v>
          </cell>
          <cell r="B1242">
            <v>1</v>
          </cell>
          <cell r="C1242">
            <v>301</v>
          </cell>
          <cell r="D1242">
            <v>20</v>
          </cell>
          <cell r="E1242">
            <v>792020</v>
          </cell>
          <cell r="F1242">
            <v>0</v>
          </cell>
          <cell r="G1242" t="str">
            <v>Затраты по ШПЗ (основные)</v>
          </cell>
          <cell r="H1242">
            <v>2011</v>
          </cell>
          <cell r="I1242">
            <v>7920</v>
          </cell>
          <cell r="J1242">
            <v>199160.54</v>
          </cell>
          <cell r="K1242">
            <v>1</v>
          </cell>
          <cell r="L1242">
            <v>0</v>
          </cell>
          <cell r="M1242">
            <v>0</v>
          </cell>
          <cell r="N1242">
            <v>0</v>
          </cell>
          <cell r="R1242">
            <v>0</v>
          </cell>
          <cell r="S1242">
            <v>0</v>
          </cell>
          <cell r="T1242">
            <v>0</v>
          </cell>
          <cell r="U1242">
            <v>36</v>
          </cell>
          <cell r="V1242">
            <v>0</v>
          </cell>
          <cell r="W1242">
            <v>0</v>
          </cell>
          <cell r="AA1242">
            <v>0</v>
          </cell>
          <cell r="AB1242">
            <v>0</v>
          </cell>
          <cell r="AC1242">
            <v>0</v>
          </cell>
          <cell r="AD1242">
            <v>36</v>
          </cell>
          <cell r="AE1242">
            <v>143000</v>
          </cell>
          <cell r="AF1242">
            <v>0</v>
          </cell>
          <cell r="AI1242">
            <v>2223</v>
          </cell>
          <cell r="AK1242">
            <v>0</v>
          </cell>
          <cell r="AM1242">
            <v>428</v>
          </cell>
          <cell r="AN1242">
            <v>1</v>
          </cell>
          <cell r="AO1242">
            <v>393216</v>
          </cell>
          <cell r="AQ1242">
            <v>0</v>
          </cell>
          <cell r="AR1242">
            <v>0</v>
          </cell>
          <cell r="AS1242" t="str">
            <v>Ы</v>
          </cell>
          <cell r="AT1242" t="str">
            <v>Ы</v>
          </cell>
          <cell r="AU1242">
            <v>0</v>
          </cell>
          <cell r="AV1242">
            <v>0</v>
          </cell>
          <cell r="AW1242">
            <v>23</v>
          </cell>
          <cell r="AX1242">
            <v>1</v>
          </cell>
          <cell r="AY1242">
            <v>0</v>
          </cell>
          <cell r="AZ1242">
            <v>0</v>
          </cell>
          <cell r="BA1242">
            <v>0</v>
          </cell>
          <cell r="BB1242">
            <v>0</v>
          </cell>
          <cell r="BC1242">
            <v>38828</v>
          </cell>
        </row>
        <row r="1243">
          <cell r="A1243">
            <v>2006</v>
          </cell>
          <cell r="B1243">
            <v>1</v>
          </cell>
          <cell r="C1243">
            <v>302</v>
          </cell>
          <cell r="D1243">
            <v>20</v>
          </cell>
          <cell r="E1243">
            <v>792020</v>
          </cell>
          <cell r="F1243">
            <v>0</v>
          </cell>
          <cell r="G1243" t="str">
            <v>Затраты по ШПЗ (основные)</v>
          </cell>
          <cell r="H1243">
            <v>2011</v>
          </cell>
          <cell r="I1243">
            <v>7920</v>
          </cell>
          <cell r="J1243">
            <v>201889.62</v>
          </cell>
          <cell r="K1243">
            <v>1</v>
          </cell>
          <cell r="L1243">
            <v>0</v>
          </cell>
          <cell r="M1243">
            <v>0</v>
          </cell>
          <cell r="N1243">
            <v>0</v>
          </cell>
          <cell r="R1243">
            <v>0</v>
          </cell>
          <cell r="S1243">
            <v>0</v>
          </cell>
          <cell r="T1243">
            <v>0</v>
          </cell>
          <cell r="U1243">
            <v>36</v>
          </cell>
          <cell r="V1243">
            <v>0</v>
          </cell>
          <cell r="W1243">
            <v>0</v>
          </cell>
          <cell r="AA1243">
            <v>0</v>
          </cell>
          <cell r="AB1243">
            <v>0</v>
          </cell>
          <cell r="AC1243">
            <v>0</v>
          </cell>
          <cell r="AD1243">
            <v>36</v>
          </cell>
          <cell r="AE1243">
            <v>151000</v>
          </cell>
          <cell r="AF1243">
            <v>0</v>
          </cell>
          <cell r="AI1243">
            <v>2223</v>
          </cell>
          <cell r="AK1243">
            <v>0</v>
          </cell>
          <cell r="AM1243">
            <v>429</v>
          </cell>
          <cell r="AN1243">
            <v>1</v>
          </cell>
          <cell r="AO1243">
            <v>393216</v>
          </cell>
          <cell r="AQ1243">
            <v>0</v>
          </cell>
          <cell r="AR1243">
            <v>0</v>
          </cell>
          <cell r="AS1243" t="str">
            <v>Ы</v>
          </cell>
          <cell r="AT1243" t="str">
            <v>Ы</v>
          </cell>
          <cell r="AU1243">
            <v>0</v>
          </cell>
          <cell r="AV1243">
            <v>0</v>
          </cell>
          <cell r="AW1243">
            <v>23</v>
          </cell>
          <cell r="AX1243">
            <v>1</v>
          </cell>
          <cell r="AY1243">
            <v>0</v>
          </cell>
          <cell r="AZ1243">
            <v>0</v>
          </cell>
          <cell r="BA1243">
            <v>0</v>
          </cell>
          <cell r="BB1243">
            <v>0</v>
          </cell>
          <cell r="BC1243">
            <v>38828</v>
          </cell>
        </row>
        <row r="1244">
          <cell r="A1244">
            <v>2006</v>
          </cell>
          <cell r="B1244">
            <v>1</v>
          </cell>
          <cell r="C1244">
            <v>303</v>
          </cell>
          <cell r="D1244">
            <v>20</v>
          </cell>
          <cell r="E1244">
            <v>792020</v>
          </cell>
          <cell r="F1244">
            <v>0</v>
          </cell>
          <cell r="G1244" t="str">
            <v>Затраты по ШПЗ (основные)</v>
          </cell>
          <cell r="H1244">
            <v>2011</v>
          </cell>
          <cell r="I1244">
            <v>7920</v>
          </cell>
          <cell r="J1244">
            <v>88125.59</v>
          </cell>
          <cell r="K1244">
            <v>1</v>
          </cell>
          <cell r="L1244">
            <v>0</v>
          </cell>
          <cell r="M1244">
            <v>0</v>
          </cell>
          <cell r="N1244">
            <v>0</v>
          </cell>
          <cell r="R1244">
            <v>0</v>
          </cell>
          <cell r="S1244">
            <v>0</v>
          </cell>
          <cell r="T1244">
            <v>0</v>
          </cell>
          <cell r="U1244">
            <v>36</v>
          </cell>
          <cell r="V1244">
            <v>0</v>
          </cell>
          <cell r="W1244">
            <v>0</v>
          </cell>
          <cell r="AA1244">
            <v>0</v>
          </cell>
          <cell r="AB1244">
            <v>0</v>
          </cell>
          <cell r="AC1244">
            <v>0</v>
          </cell>
          <cell r="AD1244">
            <v>36</v>
          </cell>
          <cell r="AE1244">
            <v>152000</v>
          </cell>
          <cell r="AF1244">
            <v>0</v>
          </cell>
          <cell r="AI1244">
            <v>2223</v>
          </cell>
          <cell r="AK1244">
            <v>0</v>
          </cell>
          <cell r="AM1244">
            <v>430</v>
          </cell>
          <cell r="AN1244">
            <v>1</v>
          </cell>
          <cell r="AO1244">
            <v>393216</v>
          </cell>
          <cell r="AQ1244">
            <v>0</v>
          </cell>
          <cell r="AR1244">
            <v>0</v>
          </cell>
          <cell r="AS1244" t="str">
            <v>Ы</v>
          </cell>
          <cell r="AT1244" t="str">
            <v>Ы</v>
          </cell>
          <cell r="AU1244">
            <v>0</v>
          </cell>
          <cell r="AV1244">
            <v>0</v>
          </cell>
          <cell r="AW1244">
            <v>23</v>
          </cell>
          <cell r="AX1244">
            <v>1</v>
          </cell>
          <cell r="AY1244">
            <v>0</v>
          </cell>
          <cell r="AZ1244">
            <v>0</v>
          </cell>
          <cell r="BA1244">
            <v>0</v>
          </cell>
          <cell r="BB1244">
            <v>0</v>
          </cell>
          <cell r="BC1244">
            <v>38828</v>
          </cell>
        </row>
        <row r="1245">
          <cell r="A1245">
            <v>2006</v>
          </cell>
          <cell r="B1245">
            <v>1</v>
          </cell>
          <cell r="C1245">
            <v>304</v>
          </cell>
          <cell r="D1245">
            <v>20</v>
          </cell>
          <cell r="E1245">
            <v>792020</v>
          </cell>
          <cell r="F1245">
            <v>0</v>
          </cell>
          <cell r="G1245" t="str">
            <v>Затраты по ШПЗ (основные)</v>
          </cell>
          <cell r="H1245">
            <v>2011</v>
          </cell>
          <cell r="I1245">
            <v>7920</v>
          </cell>
          <cell r="J1245">
            <v>1622631.95</v>
          </cell>
          <cell r="K1245">
            <v>1</v>
          </cell>
          <cell r="L1245">
            <v>0</v>
          </cell>
          <cell r="M1245">
            <v>0</v>
          </cell>
          <cell r="N1245">
            <v>0</v>
          </cell>
          <cell r="R1245">
            <v>0</v>
          </cell>
          <cell r="S1245">
            <v>0</v>
          </cell>
          <cell r="T1245">
            <v>0</v>
          </cell>
          <cell r="U1245">
            <v>36</v>
          </cell>
          <cell r="V1245">
            <v>0</v>
          </cell>
          <cell r="W1245">
            <v>0</v>
          </cell>
          <cell r="AA1245">
            <v>0</v>
          </cell>
          <cell r="AB1245">
            <v>0</v>
          </cell>
          <cell r="AC1245">
            <v>0</v>
          </cell>
          <cell r="AD1245">
            <v>36</v>
          </cell>
          <cell r="AE1245">
            <v>220000</v>
          </cell>
          <cell r="AF1245">
            <v>0</v>
          </cell>
          <cell r="AI1245">
            <v>2223</v>
          </cell>
          <cell r="AK1245">
            <v>0</v>
          </cell>
          <cell r="AM1245">
            <v>431</v>
          </cell>
          <cell r="AN1245">
            <v>1</v>
          </cell>
          <cell r="AO1245">
            <v>393216</v>
          </cell>
          <cell r="AQ1245">
            <v>0</v>
          </cell>
          <cell r="AR1245">
            <v>0</v>
          </cell>
          <cell r="AS1245" t="str">
            <v>Ы</v>
          </cell>
          <cell r="AT1245" t="str">
            <v>Ы</v>
          </cell>
          <cell r="AU1245">
            <v>0</v>
          </cell>
          <cell r="AV1245">
            <v>0</v>
          </cell>
          <cell r="AW1245">
            <v>23</v>
          </cell>
          <cell r="AX1245">
            <v>1</v>
          </cell>
          <cell r="AY1245">
            <v>0</v>
          </cell>
          <cell r="AZ1245">
            <v>0</v>
          </cell>
          <cell r="BA1245">
            <v>0</v>
          </cell>
          <cell r="BB1245">
            <v>0</v>
          </cell>
          <cell r="BC1245">
            <v>38828</v>
          </cell>
        </row>
        <row r="1246">
          <cell r="A1246">
            <v>2006</v>
          </cell>
          <cell r="B1246">
            <v>1</v>
          </cell>
          <cell r="C1246">
            <v>305</v>
          </cell>
          <cell r="D1246">
            <v>20</v>
          </cell>
          <cell r="E1246">
            <v>792020</v>
          </cell>
          <cell r="F1246">
            <v>0</v>
          </cell>
          <cell r="G1246" t="str">
            <v>Затраты по ШПЗ (основные)</v>
          </cell>
          <cell r="H1246">
            <v>2011</v>
          </cell>
          <cell r="I1246">
            <v>7920</v>
          </cell>
          <cell r="J1246">
            <v>851297.99</v>
          </cell>
          <cell r="K1246">
            <v>1</v>
          </cell>
          <cell r="L1246">
            <v>0</v>
          </cell>
          <cell r="M1246">
            <v>0</v>
          </cell>
          <cell r="N1246">
            <v>0</v>
          </cell>
          <cell r="R1246">
            <v>0</v>
          </cell>
          <cell r="S1246">
            <v>0</v>
          </cell>
          <cell r="T1246">
            <v>0</v>
          </cell>
          <cell r="U1246">
            <v>36</v>
          </cell>
          <cell r="V1246">
            <v>0</v>
          </cell>
          <cell r="W1246">
            <v>0</v>
          </cell>
          <cell r="AA1246">
            <v>0</v>
          </cell>
          <cell r="AB1246">
            <v>0</v>
          </cell>
          <cell r="AC1246">
            <v>0</v>
          </cell>
          <cell r="AD1246">
            <v>36</v>
          </cell>
          <cell r="AE1246">
            <v>230000</v>
          </cell>
          <cell r="AF1246">
            <v>0</v>
          </cell>
          <cell r="AI1246">
            <v>2223</v>
          </cell>
          <cell r="AK1246">
            <v>0</v>
          </cell>
          <cell r="AM1246">
            <v>432</v>
          </cell>
          <cell r="AN1246">
            <v>1</v>
          </cell>
          <cell r="AO1246">
            <v>393216</v>
          </cell>
          <cell r="AQ1246">
            <v>0</v>
          </cell>
          <cell r="AR1246">
            <v>0</v>
          </cell>
          <cell r="AS1246" t="str">
            <v>Ы</v>
          </cell>
          <cell r="AT1246" t="str">
            <v>Ы</v>
          </cell>
          <cell r="AU1246">
            <v>0</v>
          </cell>
          <cell r="AV1246">
            <v>0</v>
          </cell>
          <cell r="AW1246">
            <v>23</v>
          </cell>
          <cell r="AX1246">
            <v>1</v>
          </cell>
          <cell r="AY1246">
            <v>0</v>
          </cell>
          <cell r="AZ1246">
            <v>0</v>
          </cell>
          <cell r="BA1246">
            <v>0</v>
          </cell>
          <cell r="BB1246">
            <v>0</v>
          </cell>
          <cell r="BC1246">
            <v>38828</v>
          </cell>
        </row>
        <row r="1247">
          <cell r="A1247">
            <v>2006</v>
          </cell>
          <cell r="B1247">
            <v>1</v>
          </cell>
          <cell r="C1247">
            <v>306</v>
          </cell>
          <cell r="D1247">
            <v>20</v>
          </cell>
          <cell r="E1247">
            <v>792020</v>
          </cell>
          <cell r="F1247">
            <v>0</v>
          </cell>
          <cell r="G1247" t="str">
            <v>Затраты по ШПЗ (основные)</v>
          </cell>
          <cell r="H1247">
            <v>2011</v>
          </cell>
          <cell r="I1247">
            <v>7920</v>
          </cell>
          <cell r="J1247">
            <v>45798.78</v>
          </cell>
          <cell r="K1247">
            <v>1</v>
          </cell>
          <cell r="L1247">
            <v>0</v>
          </cell>
          <cell r="M1247">
            <v>0</v>
          </cell>
          <cell r="N1247">
            <v>0</v>
          </cell>
          <cell r="R1247">
            <v>0</v>
          </cell>
          <cell r="S1247">
            <v>0</v>
          </cell>
          <cell r="T1247">
            <v>0</v>
          </cell>
          <cell r="U1247">
            <v>36</v>
          </cell>
          <cell r="V1247">
            <v>0</v>
          </cell>
          <cell r="W1247">
            <v>0</v>
          </cell>
          <cell r="AA1247">
            <v>0</v>
          </cell>
          <cell r="AB1247">
            <v>0</v>
          </cell>
          <cell r="AC1247">
            <v>0</v>
          </cell>
          <cell r="AD1247">
            <v>36</v>
          </cell>
          <cell r="AE1247">
            <v>260000</v>
          </cell>
          <cell r="AF1247">
            <v>0</v>
          </cell>
          <cell r="AI1247">
            <v>2223</v>
          </cell>
          <cell r="AK1247">
            <v>0</v>
          </cell>
          <cell r="AM1247">
            <v>433</v>
          </cell>
          <cell r="AN1247">
            <v>1</v>
          </cell>
          <cell r="AO1247">
            <v>393216</v>
          </cell>
          <cell r="AQ1247">
            <v>0</v>
          </cell>
          <cell r="AR1247">
            <v>0</v>
          </cell>
          <cell r="AS1247" t="str">
            <v>Ы</v>
          </cell>
          <cell r="AT1247" t="str">
            <v>Ы</v>
          </cell>
          <cell r="AU1247">
            <v>0</v>
          </cell>
          <cell r="AV1247">
            <v>0</v>
          </cell>
          <cell r="AW1247">
            <v>23</v>
          </cell>
          <cell r="AX1247">
            <v>1</v>
          </cell>
          <cell r="AY1247">
            <v>0</v>
          </cell>
          <cell r="AZ1247">
            <v>0</v>
          </cell>
          <cell r="BA1247">
            <v>0</v>
          </cell>
          <cell r="BB1247">
            <v>0</v>
          </cell>
          <cell r="BC1247">
            <v>38828</v>
          </cell>
        </row>
        <row r="1248">
          <cell r="A1248">
            <v>2006</v>
          </cell>
          <cell r="B1248">
            <v>1</v>
          </cell>
          <cell r="C1248">
            <v>307</v>
          </cell>
          <cell r="D1248">
            <v>20</v>
          </cell>
          <cell r="E1248">
            <v>792020</v>
          </cell>
          <cell r="F1248">
            <v>0</v>
          </cell>
          <cell r="G1248" t="str">
            <v>Затраты по ШПЗ (основные)</v>
          </cell>
          <cell r="H1248">
            <v>2011</v>
          </cell>
          <cell r="I1248">
            <v>7920</v>
          </cell>
          <cell r="J1248">
            <v>196689.33</v>
          </cell>
          <cell r="K1248">
            <v>1</v>
          </cell>
          <cell r="L1248">
            <v>0</v>
          </cell>
          <cell r="M1248">
            <v>0</v>
          </cell>
          <cell r="N1248">
            <v>0</v>
          </cell>
          <cell r="R1248">
            <v>0</v>
          </cell>
          <cell r="S1248">
            <v>0</v>
          </cell>
          <cell r="T1248">
            <v>0</v>
          </cell>
          <cell r="U1248">
            <v>36</v>
          </cell>
          <cell r="V1248">
            <v>0</v>
          </cell>
          <cell r="W1248">
            <v>0</v>
          </cell>
          <cell r="AA1248">
            <v>0</v>
          </cell>
          <cell r="AB1248">
            <v>0</v>
          </cell>
          <cell r="AC1248">
            <v>0</v>
          </cell>
          <cell r="AD1248">
            <v>36</v>
          </cell>
          <cell r="AE1248">
            <v>270000</v>
          </cell>
          <cell r="AF1248">
            <v>0</v>
          </cell>
          <cell r="AI1248">
            <v>2223</v>
          </cell>
          <cell r="AK1248">
            <v>0</v>
          </cell>
          <cell r="AM1248">
            <v>434</v>
          </cell>
          <cell r="AN1248">
            <v>1</v>
          </cell>
          <cell r="AO1248">
            <v>393216</v>
          </cell>
          <cell r="AQ1248">
            <v>0</v>
          </cell>
          <cell r="AR1248">
            <v>0</v>
          </cell>
          <cell r="AS1248" t="str">
            <v>Ы</v>
          </cell>
          <cell r="AT1248" t="str">
            <v>Ы</v>
          </cell>
          <cell r="AU1248">
            <v>0</v>
          </cell>
          <cell r="AV1248">
            <v>0</v>
          </cell>
          <cell r="AW1248">
            <v>23</v>
          </cell>
          <cell r="AX1248">
            <v>1</v>
          </cell>
          <cell r="AY1248">
            <v>0</v>
          </cell>
          <cell r="AZ1248">
            <v>0</v>
          </cell>
          <cell r="BA1248">
            <v>0</v>
          </cell>
          <cell r="BB1248">
            <v>0</v>
          </cell>
          <cell r="BC1248">
            <v>38828</v>
          </cell>
        </row>
        <row r="1249">
          <cell r="A1249">
            <v>2006</v>
          </cell>
          <cell r="B1249">
            <v>1</v>
          </cell>
          <cell r="C1249">
            <v>308</v>
          </cell>
          <cell r="D1249">
            <v>20</v>
          </cell>
          <cell r="E1249">
            <v>792020</v>
          </cell>
          <cell r="F1249">
            <v>0</v>
          </cell>
          <cell r="G1249" t="str">
            <v>Затраты по ШПЗ (основные)</v>
          </cell>
          <cell r="H1249">
            <v>2011</v>
          </cell>
          <cell r="I1249">
            <v>7920</v>
          </cell>
          <cell r="J1249">
            <v>5269.09</v>
          </cell>
          <cell r="K1249">
            <v>1</v>
          </cell>
          <cell r="L1249">
            <v>0</v>
          </cell>
          <cell r="M1249">
            <v>0</v>
          </cell>
          <cell r="N1249">
            <v>0</v>
          </cell>
          <cell r="R1249">
            <v>0</v>
          </cell>
          <cell r="S1249">
            <v>0</v>
          </cell>
          <cell r="T1249">
            <v>0</v>
          </cell>
          <cell r="U1249">
            <v>36</v>
          </cell>
          <cell r="V1249">
            <v>0</v>
          </cell>
          <cell r="W1249">
            <v>0</v>
          </cell>
          <cell r="AA1249">
            <v>0</v>
          </cell>
          <cell r="AB1249">
            <v>0</v>
          </cell>
          <cell r="AC1249">
            <v>0</v>
          </cell>
          <cell r="AD1249">
            <v>36</v>
          </cell>
          <cell r="AE1249">
            <v>280000</v>
          </cell>
          <cell r="AF1249">
            <v>0</v>
          </cell>
          <cell r="AI1249">
            <v>2223</v>
          </cell>
          <cell r="AK1249">
            <v>0</v>
          </cell>
          <cell r="AM1249">
            <v>435</v>
          </cell>
          <cell r="AN1249">
            <v>1</v>
          </cell>
          <cell r="AO1249">
            <v>393216</v>
          </cell>
          <cell r="AQ1249">
            <v>0</v>
          </cell>
          <cell r="AR1249">
            <v>0</v>
          </cell>
          <cell r="AS1249" t="str">
            <v>Ы</v>
          </cell>
          <cell r="AT1249" t="str">
            <v>Ы</v>
          </cell>
          <cell r="AU1249">
            <v>0</v>
          </cell>
          <cell r="AV1249">
            <v>0</v>
          </cell>
          <cell r="AW1249">
            <v>23</v>
          </cell>
          <cell r="AX1249">
            <v>1</v>
          </cell>
          <cell r="AY1249">
            <v>0</v>
          </cell>
          <cell r="AZ1249">
            <v>0</v>
          </cell>
          <cell r="BA1249">
            <v>0</v>
          </cell>
          <cell r="BB1249">
            <v>0</v>
          </cell>
          <cell r="BC1249">
            <v>38828</v>
          </cell>
        </row>
        <row r="1250">
          <cell r="A1250">
            <v>2006</v>
          </cell>
          <cell r="B1250">
            <v>1</v>
          </cell>
          <cell r="C1250">
            <v>309</v>
          </cell>
          <cell r="D1250">
            <v>20</v>
          </cell>
          <cell r="E1250">
            <v>792020</v>
          </cell>
          <cell r="F1250">
            <v>0</v>
          </cell>
          <cell r="G1250" t="str">
            <v>Затраты по ШПЗ (основные)</v>
          </cell>
          <cell r="H1250">
            <v>2011</v>
          </cell>
          <cell r="I1250">
            <v>7920</v>
          </cell>
          <cell r="J1250">
            <v>97226.35</v>
          </cell>
          <cell r="K1250">
            <v>1</v>
          </cell>
          <cell r="L1250">
            <v>0</v>
          </cell>
          <cell r="M1250">
            <v>0</v>
          </cell>
          <cell r="N1250">
            <v>0</v>
          </cell>
          <cell r="R1250">
            <v>0</v>
          </cell>
          <cell r="S1250">
            <v>0</v>
          </cell>
          <cell r="T1250">
            <v>0</v>
          </cell>
          <cell r="U1250">
            <v>36</v>
          </cell>
          <cell r="V1250">
            <v>0</v>
          </cell>
          <cell r="W1250">
            <v>0</v>
          </cell>
          <cell r="AA1250">
            <v>0</v>
          </cell>
          <cell r="AB1250">
            <v>0</v>
          </cell>
          <cell r="AC1250">
            <v>0</v>
          </cell>
          <cell r="AD1250">
            <v>36</v>
          </cell>
          <cell r="AE1250">
            <v>280100</v>
          </cell>
          <cell r="AF1250">
            <v>0</v>
          </cell>
          <cell r="AI1250">
            <v>2223</v>
          </cell>
          <cell r="AK1250">
            <v>0</v>
          </cell>
          <cell r="AM1250">
            <v>436</v>
          </cell>
          <cell r="AN1250">
            <v>1</v>
          </cell>
          <cell r="AO1250">
            <v>393216</v>
          </cell>
          <cell r="AQ1250">
            <v>0</v>
          </cell>
          <cell r="AR1250">
            <v>0</v>
          </cell>
          <cell r="AS1250" t="str">
            <v>Ы</v>
          </cell>
          <cell r="AT1250" t="str">
            <v>Ы</v>
          </cell>
          <cell r="AU1250">
            <v>0</v>
          </cell>
          <cell r="AV1250">
            <v>0</v>
          </cell>
          <cell r="AW1250">
            <v>23</v>
          </cell>
          <cell r="AX1250">
            <v>1</v>
          </cell>
          <cell r="AY1250">
            <v>0</v>
          </cell>
          <cell r="AZ1250">
            <v>0</v>
          </cell>
          <cell r="BA1250">
            <v>0</v>
          </cell>
          <cell r="BB1250">
            <v>0</v>
          </cell>
          <cell r="BC1250">
            <v>38828</v>
          </cell>
        </row>
        <row r="1251">
          <cell r="A1251">
            <v>2006</v>
          </cell>
          <cell r="B1251">
            <v>1</v>
          </cell>
          <cell r="C1251">
            <v>310</v>
          </cell>
          <cell r="D1251">
            <v>20</v>
          </cell>
          <cell r="E1251">
            <v>792020</v>
          </cell>
          <cell r="F1251">
            <v>0</v>
          </cell>
          <cell r="G1251" t="str">
            <v>Затраты по ШПЗ (основные)</v>
          </cell>
          <cell r="H1251">
            <v>2011</v>
          </cell>
          <cell r="I1251">
            <v>7920</v>
          </cell>
          <cell r="J1251">
            <v>2327.44</v>
          </cell>
          <cell r="K1251">
            <v>1</v>
          </cell>
          <cell r="L1251">
            <v>0</v>
          </cell>
          <cell r="M1251">
            <v>0</v>
          </cell>
          <cell r="N1251">
            <v>0</v>
          </cell>
          <cell r="R1251">
            <v>0</v>
          </cell>
          <cell r="S1251">
            <v>0</v>
          </cell>
          <cell r="T1251">
            <v>0</v>
          </cell>
          <cell r="U1251">
            <v>36</v>
          </cell>
          <cell r="V1251">
            <v>0</v>
          </cell>
          <cell r="W1251">
            <v>0</v>
          </cell>
          <cell r="AA1251">
            <v>0</v>
          </cell>
          <cell r="AB1251">
            <v>0</v>
          </cell>
          <cell r="AC1251">
            <v>0</v>
          </cell>
          <cell r="AD1251">
            <v>36</v>
          </cell>
          <cell r="AE1251">
            <v>280200</v>
          </cell>
          <cell r="AF1251">
            <v>0</v>
          </cell>
          <cell r="AI1251">
            <v>2223</v>
          </cell>
          <cell r="AK1251">
            <v>0</v>
          </cell>
          <cell r="AM1251">
            <v>437</v>
          </cell>
          <cell r="AN1251">
            <v>1</v>
          </cell>
          <cell r="AO1251">
            <v>393216</v>
          </cell>
          <cell r="AQ1251">
            <v>0</v>
          </cell>
          <cell r="AR1251">
            <v>0</v>
          </cell>
          <cell r="AS1251" t="str">
            <v>Ы</v>
          </cell>
          <cell r="AT1251" t="str">
            <v>Ы</v>
          </cell>
          <cell r="AU1251">
            <v>0</v>
          </cell>
          <cell r="AV1251">
            <v>0</v>
          </cell>
          <cell r="AW1251">
            <v>23</v>
          </cell>
          <cell r="AX1251">
            <v>1</v>
          </cell>
          <cell r="AY1251">
            <v>0</v>
          </cell>
          <cell r="AZ1251">
            <v>0</v>
          </cell>
          <cell r="BA1251">
            <v>0</v>
          </cell>
          <cell r="BB1251">
            <v>0</v>
          </cell>
          <cell r="BC1251">
            <v>38828</v>
          </cell>
        </row>
        <row r="1252">
          <cell r="A1252">
            <v>2006</v>
          </cell>
          <cell r="B1252">
            <v>1</v>
          </cell>
          <cell r="C1252">
            <v>311</v>
          </cell>
          <cell r="D1252">
            <v>20</v>
          </cell>
          <cell r="E1252">
            <v>792020</v>
          </cell>
          <cell r="F1252">
            <v>0</v>
          </cell>
          <cell r="G1252" t="str">
            <v>Затраты по ШПЗ (основные)</v>
          </cell>
          <cell r="H1252">
            <v>2011</v>
          </cell>
          <cell r="I1252">
            <v>7920</v>
          </cell>
          <cell r="J1252">
            <v>14016.04</v>
          </cell>
          <cell r="K1252">
            <v>1</v>
          </cell>
          <cell r="L1252">
            <v>0</v>
          </cell>
          <cell r="M1252">
            <v>0</v>
          </cell>
          <cell r="N1252">
            <v>0</v>
          </cell>
          <cell r="R1252">
            <v>0</v>
          </cell>
          <cell r="S1252">
            <v>0</v>
          </cell>
          <cell r="T1252">
            <v>0</v>
          </cell>
          <cell r="U1252">
            <v>36</v>
          </cell>
          <cell r="V1252">
            <v>0</v>
          </cell>
          <cell r="W1252">
            <v>0</v>
          </cell>
          <cell r="AA1252">
            <v>0</v>
          </cell>
          <cell r="AB1252">
            <v>0</v>
          </cell>
          <cell r="AC1252">
            <v>0</v>
          </cell>
          <cell r="AD1252">
            <v>36</v>
          </cell>
          <cell r="AE1252">
            <v>280300</v>
          </cell>
          <cell r="AF1252">
            <v>0</v>
          </cell>
          <cell r="AI1252">
            <v>2223</v>
          </cell>
          <cell r="AK1252">
            <v>0</v>
          </cell>
          <cell r="AM1252">
            <v>438</v>
          </cell>
          <cell r="AN1252">
            <v>1</v>
          </cell>
          <cell r="AO1252">
            <v>393216</v>
          </cell>
          <cell r="AQ1252">
            <v>0</v>
          </cell>
          <cell r="AR1252">
            <v>0</v>
          </cell>
          <cell r="AS1252" t="str">
            <v>Ы</v>
          </cell>
          <cell r="AT1252" t="str">
            <v>Ы</v>
          </cell>
          <cell r="AU1252">
            <v>0</v>
          </cell>
          <cell r="AV1252">
            <v>0</v>
          </cell>
          <cell r="AW1252">
            <v>23</v>
          </cell>
          <cell r="AX1252">
            <v>1</v>
          </cell>
          <cell r="AY1252">
            <v>0</v>
          </cell>
          <cell r="AZ1252">
            <v>0</v>
          </cell>
          <cell r="BA1252">
            <v>0</v>
          </cell>
          <cell r="BB1252">
            <v>0</v>
          </cell>
          <cell r="BC1252">
            <v>38828</v>
          </cell>
        </row>
        <row r="1253">
          <cell r="A1253">
            <v>2006</v>
          </cell>
          <cell r="B1253">
            <v>1</v>
          </cell>
          <cell r="C1253">
            <v>312</v>
          </cell>
          <cell r="D1253">
            <v>20</v>
          </cell>
          <cell r="E1253">
            <v>792020</v>
          </cell>
          <cell r="F1253">
            <v>0</v>
          </cell>
          <cell r="G1253" t="str">
            <v>Затраты по ШПЗ (основные)</v>
          </cell>
          <cell r="H1253">
            <v>2011</v>
          </cell>
          <cell r="I1253">
            <v>7920</v>
          </cell>
          <cell r="J1253">
            <v>131313.48000000001</v>
          </cell>
          <cell r="K1253">
            <v>1</v>
          </cell>
          <cell r="L1253">
            <v>0</v>
          </cell>
          <cell r="M1253">
            <v>0</v>
          </cell>
          <cell r="N1253">
            <v>0</v>
          </cell>
          <cell r="R1253">
            <v>0</v>
          </cell>
          <cell r="S1253">
            <v>0</v>
          </cell>
          <cell r="T1253">
            <v>0</v>
          </cell>
          <cell r="U1253">
            <v>36</v>
          </cell>
          <cell r="V1253">
            <v>0</v>
          </cell>
          <cell r="W1253">
            <v>0</v>
          </cell>
          <cell r="AA1253">
            <v>0</v>
          </cell>
          <cell r="AB1253">
            <v>0</v>
          </cell>
          <cell r="AC1253">
            <v>0</v>
          </cell>
          <cell r="AD1253">
            <v>36</v>
          </cell>
          <cell r="AE1253">
            <v>280400</v>
          </cell>
          <cell r="AF1253">
            <v>0</v>
          </cell>
          <cell r="AI1253">
            <v>2223</v>
          </cell>
          <cell r="AK1253">
            <v>0</v>
          </cell>
          <cell r="AM1253">
            <v>439</v>
          </cell>
          <cell r="AN1253">
            <v>1</v>
          </cell>
          <cell r="AO1253">
            <v>393216</v>
          </cell>
          <cell r="AQ1253">
            <v>0</v>
          </cell>
          <cell r="AR1253">
            <v>0</v>
          </cell>
          <cell r="AS1253" t="str">
            <v>Ы</v>
          </cell>
          <cell r="AT1253" t="str">
            <v>Ы</v>
          </cell>
          <cell r="AU1253">
            <v>0</v>
          </cell>
          <cell r="AV1253">
            <v>0</v>
          </cell>
          <cell r="AW1253">
            <v>23</v>
          </cell>
          <cell r="AX1253">
            <v>1</v>
          </cell>
          <cell r="AY1253">
            <v>0</v>
          </cell>
          <cell r="AZ1253">
            <v>0</v>
          </cell>
          <cell r="BA1253">
            <v>0</v>
          </cell>
          <cell r="BB1253">
            <v>0</v>
          </cell>
          <cell r="BC1253">
            <v>38828</v>
          </cell>
        </row>
        <row r="1254">
          <cell r="A1254">
            <v>2006</v>
          </cell>
          <cell r="B1254">
            <v>1</v>
          </cell>
          <cell r="C1254">
            <v>313</v>
          </cell>
          <cell r="D1254">
            <v>20</v>
          </cell>
          <cell r="E1254">
            <v>792020</v>
          </cell>
          <cell r="F1254">
            <v>0</v>
          </cell>
          <cell r="G1254" t="str">
            <v>Затраты по ШПЗ (основные)</v>
          </cell>
          <cell r="H1254">
            <v>2011</v>
          </cell>
          <cell r="I1254">
            <v>7920</v>
          </cell>
          <cell r="J1254">
            <v>27405.14</v>
          </cell>
          <cell r="K1254">
            <v>1</v>
          </cell>
          <cell r="L1254">
            <v>0</v>
          </cell>
          <cell r="M1254">
            <v>0</v>
          </cell>
          <cell r="N1254">
            <v>0</v>
          </cell>
          <cell r="R1254">
            <v>0</v>
          </cell>
          <cell r="S1254">
            <v>0</v>
          </cell>
          <cell r="T1254">
            <v>0</v>
          </cell>
          <cell r="U1254">
            <v>36</v>
          </cell>
          <cell r="V1254">
            <v>0</v>
          </cell>
          <cell r="W1254">
            <v>0</v>
          </cell>
          <cell r="AA1254">
            <v>0</v>
          </cell>
          <cell r="AB1254">
            <v>0</v>
          </cell>
          <cell r="AC1254">
            <v>0</v>
          </cell>
          <cell r="AD1254">
            <v>36</v>
          </cell>
          <cell r="AE1254">
            <v>281100</v>
          </cell>
          <cell r="AF1254">
            <v>0</v>
          </cell>
          <cell r="AI1254">
            <v>2223</v>
          </cell>
          <cell r="AK1254">
            <v>0</v>
          </cell>
          <cell r="AM1254">
            <v>440</v>
          </cell>
          <cell r="AN1254">
            <v>1</v>
          </cell>
          <cell r="AO1254">
            <v>393216</v>
          </cell>
          <cell r="AQ1254">
            <v>0</v>
          </cell>
          <cell r="AR1254">
            <v>0</v>
          </cell>
          <cell r="AS1254" t="str">
            <v>Ы</v>
          </cell>
          <cell r="AT1254" t="str">
            <v>Ы</v>
          </cell>
          <cell r="AU1254">
            <v>0</v>
          </cell>
          <cell r="AV1254">
            <v>0</v>
          </cell>
          <cell r="AW1254">
            <v>23</v>
          </cell>
          <cell r="AX1254">
            <v>1</v>
          </cell>
          <cell r="AY1254">
            <v>0</v>
          </cell>
          <cell r="AZ1254">
            <v>0</v>
          </cell>
          <cell r="BA1254">
            <v>0</v>
          </cell>
          <cell r="BB1254">
            <v>0</v>
          </cell>
          <cell r="BC1254">
            <v>38828</v>
          </cell>
        </row>
        <row r="1255">
          <cell r="A1255">
            <v>2006</v>
          </cell>
          <cell r="B1255">
            <v>1</v>
          </cell>
          <cell r="C1255">
            <v>314</v>
          </cell>
          <cell r="D1255">
            <v>20</v>
          </cell>
          <cell r="E1255">
            <v>792020</v>
          </cell>
          <cell r="F1255">
            <v>0</v>
          </cell>
          <cell r="G1255" t="str">
            <v>Затраты по ШПЗ (основные)</v>
          </cell>
          <cell r="H1255">
            <v>2011</v>
          </cell>
          <cell r="I1255">
            <v>7920</v>
          </cell>
          <cell r="J1255">
            <v>8021.23</v>
          </cell>
          <cell r="K1255">
            <v>1</v>
          </cell>
          <cell r="L1255">
            <v>0</v>
          </cell>
          <cell r="M1255">
            <v>0</v>
          </cell>
          <cell r="N1255">
            <v>0</v>
          </cell>
          <cell r="R1255">
            <v>0</v>
          </cell>
          <cell r="S1255">
            <v>0</v>
          </cell>
          <cell r="T1255">
            <v>0</v>
          </cell>
          <cell r="U1255">
            <v>36</v>
          </cell>
          <cell r="V1255">
            <v>0</v>
          </cell>
          <cell r="W1255">
            <v>0</v>
          </cell>
          <cell r="AA1255">
            <v>0</v>
          </cell>
          <cell r="AB1255">
            <v>0</v>
          </cell>
          <cell r="AC1255">
            <v>0</v>
          </cell>
          <cell r="AD1255">
            <v>36</v>
          </cell>
          <cell r="AE1255">
            <v>281200</v>
          </cell>
          <cell r="AF1255">
            <v>0</v>
          </cell>
          <cell r="AI1255">
            <v>2223</v>
          </cell>
          <cell r="AK1255">
            <v>0</v>
          </cell>
          <cell r="AM1255">
            <v>441</v>
          </cell>
          <cell r="AN1255">
            <v>1</v>
          </cell>
          <cell r="AO1255">
            <v>393216</v>
          </cell>
          <cell r="AQ1255">
            <v>0</v>
          </cell>
          <cell r="AR1255">
            <v>0</v>
          </cell>
          <cell r="AS1255" t="str">
            <v>Ы</v>
          </cell>
          <cell r="AT1255" t="str">
            <v>Ы</v>
          </cell>
          <cell r="AU1255">
            <v>0</v>
          </cell>
          <cell r="AV1255">
            <v>0</v>
          </cell>
          <cell r="AW1255">
            <v>23</v>
          </cell>
          <cell r="AX1255">
            <v>1</v>
          </cell>
          <cell r="AY1255">
            <v>0</v>
          </cell>
          <cell r="AZ1255">
            <v>0</v>
          </cell>
          <cell r="BA1255">
            <v>0</v>
          </cell>
          <cell r="BB1255">
            <v>0</v>
          </cell>
          <cell r="BC1255">
            <v>38828</v>
          </cell>
        </row>
        <row r="1256">
          <cell r="A1256">
            <v>2006</v>
          </cell>
          <cell r="B1256">
            <v>1</v>
          </cell>
          <cell r="C1256">
            <v>315</v>
          </cell>
          <cell r="D1256">
            <v>20</v>
          </cell>
          <cell r="E1256">
            <v>792020</v>
          </cell>
          <cell r="F1256">
            <v>0</v>
          </cell>
          <cell r="G1256" t="str">
            <v>Затраты по ШПЗ (основные)</v>
          </cell>
          <cell r="H1256">
            <v>2011</v>
          </cell>
          <cell r="I1256">
            <v>7920</v>
          </cell>
          <cell r="J1256">
            <v>100</v>
          </cell>
          <cell r="K1256">
            <v>1</v>
          </cell>
          <cell r="L1256">
            <v>0</v>
          </cell>
          <cell r="M1256">
            <v>0</v>
          </cell>
          <cell r="N1256">
            <v>0</v>
          </cell>
          <cell r="R1256">
            <v>0</v>
          </cell>
          <cell r="S1256">
            <v>0</v>
          </cell>
          <cell r="T1256">
            <v>0</v>
          </cell>
          <cell r="U1256">
            <v>36</v>
          </cell>
          <cell r="V1256">
            <v>0</v>
          </cell>
          <cell r="W1256">
            <v>0</v>
          </cell>
          <cell r="AA1256">
            <v>0</v>
          </cell>
          <cell r="AB1256">
            <v>0</v>
          </cell>
          <cell r="AC1256">
            <v>0</v>
          </cell>
          <cell r="AD1256">
            <v>36</v>
          </cell>
          <cell r="AE1256">
            <v>282000</v>
          </cell>
          <cell r="AF1256">
            <v>0</v>
          </cell>
          <cell r="AI1256">
            <v>2223</v>
          </cell>
          <cell r="AK1256">
            <v>0</v>
          </cell>
          <cell r="AM1256">
            <v>442</v>
          </cell>
          <cell r="AN1256">
            <v>1</v>
          </cell>
          <cell r="AO1256">
            <v>393216</v>
          </cell>
          <cell r="AQ1256">
            <v>0</v>
          </cell>
          <cell r="AR1256">
            <v>0</v>
          </cell>
          <cell r="AS1256" t="str">
            <v>Ы</v>
          </cell>
          <cell r="AT1256" t="str">
            <v>Ы</v>
          </cell>
          <cell r="AU1256">
            <v>0</v>
          </cell>
          <cell r="AV1256">
            <v>0</v>
          </cell>
          <cell r="AW1256">
            <v>23</v>
          </cell>
          <cell r="AX1256">
            <v>1</v>
          </cell>
          <cell r="AY1256">
            <v>0</v>
          </cell>
          <cell r="AZ1256">
            <v>0</v>
          </cell>
          <cell r="BA1256">
            <v>0</v>
          </cell>
          <cell r="BB1256">
            <v>0</v>
          </cell>
          <cell r="BC1256">
            <v>38828</v>
          </cell>
        </row>
        <row r="1257">
          <cell r="A1257">
            <v>2006</v>
          </cell>
          <cell r="B1257">
            <v>1</v>
          </cell>
          <cell r="C1257">
            <v>316</v>
          </cell>
          <cell r="D1257">
            <v>20</v>
          </cell>
          <cell r="E1257">
            <v>792020</v>
          </cell>
          <cell r="F1257">
            <v>0</v>
          </cell>
          <cell r="G1257" t="str">
            <v>Затраты по ШПЗ (основные)</v>
          </cell>
          <cell r="H1257">
            <v>2011</v>
          </cell>
          <cell r="I1257">
            <v>7920</v>
          </cell>
          <cell r="J1257">
            <v>19630.89</v>
          </cell>
          <cell r="K1257">
            <v>1</v>
          </cell>
          <cell r="L1257">
            <v>0</v>
          </cell>
          <cell r="M1257">
            <v>0</v>
          </cell>
          <cell r="N1257">
            <v>0</v>
          </cell>
          <cell r="R1257">
            <v>0</v>
          </cell>
          <cell r="S1257">
            <v>0</v>
          </cell>
          <cell r="T1257">
            <v>0</v>
          </cell>
          <cell r="U1257">
            <v>36</v>
          </cell>
          <cell r="V1257">
            <v>0</v>
          </cell>
          <cell r="W1257">
            <v>0</v>
          </cell>
          <cell r="AA1257">
            <v>0</v>
          </cell>
          <cell r="AB1257">
            <v>0</v>
          </cell>
          <cell r="AC1257">
            <v>0</v>
          </cell>
          <cell r="AD1257">
            <v>36</v>
          </cell>
          <cell r="AE1257">
            <v>282200</v>
          </cell>
          <cell r="AF1257">
            <v>0</v>
          </cell>
          <cell r="AI1257">
            <v>2223</v>
          </cell>
          <cell r="AK1257">
            <v>0</v>
          </cell>
          <cell r="AM1257">
            <v>443</v>
          </cell>
          <cell r="AN1257">
            <v>1</v>
          </cell>
          <cell r="AO1257">
            <v>393216</v>
          </cell>
          <cell r="AQ1257">
            <v>0</v>
          </cell>
          <cell r="AR1257">
            <v>0</v>
          </cell>
          <cell r="AS1257" t="str">
            <v>Ы</v>
          </cell>
          <cell r="AT1257" t="str">
            <v>Ы</v>
          </cell>
          <cell r="AU1257">
            <v>0</v>
          </cell>
          <cell r="AV1257">
            <v>0</v>
          </cell>
          <cell r="AW1257">
            <v>23</v>
          </cell>
          <cell r="AX1257">
            <v>1</v>
          </cell>
          <cell r="AY1257">
            <v>0</v>
          </cell>
          <cell r="AZ1257">
            <v>0</v>
          </cell>
          <cell r="BA1257">
            <v>0</v>
          </cell>
          <cell r="BB1257">
            <v>0</v>
          </cell>
          <cell r="BC1257">
            <v>38828</v>
          </cell>
        </row>
        <row r="1258">
          <cell r="A1258">
            <v>2006</v>
          </cell>
          <cell r="B1258">
            <v>1</v>
          </cell>
          <cell r="C1258">
            <v>317</v>
          </cell>
          <cell r="D1258">
            <v>20</v>
          </cell>
          <cell r="E1258">
            <v>792020</v>
          </cell>
          <cell r="F1258">
            <v>0</v>
          </cell>
          <cell r="G1258" t="str">
            <v>Затраты по ШПЗ (основные)</v>
          </cell>
          <cell r="H1258">
            <v>2011</v>
          </cell>
          <cell r="I1258">
            <v>7920</v>
          </cell>
          <cell r="J1258">
            <v>19225</v>
          </cell>
          <cell r="K1258">
            <v>1</v>
          </cell>
          <cell r="L1258">
            <v>0</v>
          </cell>
          <cell r="M1258">
            <v>0</v>
          </cell>
          <cell r="N1258">
            <v>0</v>
          </cell>
          <cell r="R1258">
            <v>0</v>
          </cell>
          <cell r="S1258">
            <v>0</v>
          </cell>
          <cell r="T1258">
            <v>0</v>
          </cell>
          <cell r="U1258">
            <v>36</v>
          </cell>
          <cell r="V1258">
            <v>0</v>
          </cell>
          <cell r="W1258">
            <v>0</v>
          </cell>
          <cell r="AA1258">
            <v>0</v>
          </cell>
          <cell r="AB1258">
            <v>0</v>
          </cell>
          <cell r="AC1258">
            <v>0</v>
          </cell>
          <cell r="AD1258">
            <v>36</v>
          </cell>
          <cell r="AE1258">
            <v>283000</v>
          </cell>
          <cell r="AF1258">
            <v>0</v>
          </cell>
          <cell r="AI1258">
            <v>2223</v>
          </cell>
          <cell r="AK1258">
            <v>0</v>
          </cell>
          <cell r="AM1258">
            <v>444</v>
          </cell>
          <cell r="AN1258">
            <v>1</v>
          </cell>
          <cell r="AO1258">
            <v>393216</v>
          </cell>
          <cell r="AQ1258">
            <v>0</v>
          </cell>
          <cell r="AR1258">
            <v>0</v>
          </cell>
          <cell r="AS1258" t="str">
            <v>Ы</v>
          </cell>
          <cell r="AT1258" t="str">
            <v>Ы</v>
          </cell>
          <cell r="AU1258">
            <v>0</v>
          </cell>
          <cell r="AV1258">
            <v>0</v>
          </cell>
          <cell r="AW1258">
            <v>23</v>
          </cell>
          <cell r="AX1258">
            <v>1</v>
          </cell>
          <cell r="AY1258">
            <v>0</v>
          </cell>
          <cell r="AZ1258">
            <v>0</v>
          </cell>
          <cell r="BA1258">
            <v>0</v>
          </cell>
          <cell r="BB1258">
            <v>0</v>
          </cell>
          <cell r="BC1258">
            <v>38828</v>
          </cell>
        </row>
        <row r="1259">
          <cell r="A1259">
            <v>2006</v>
          </cell>
          <cell r="B1259">
            <v>1</v>
          </cell>
          <cell r="C1259">
            <v>318</v>
          </cell>
          <cell r="D1259">
            <v>20</v>
          </cell>
          <cell r="E1259">
            <v>792020</v>
          </cell>
          <cell r="F1259">
            <v>0</v>
          </cell>
          <cell r="G1259" t="str">
            <v>Затраты по ШПЗ (основные)</v>
          </cell>
          <cell r="H1259">
            <v>2011</v>
          </cell>
          <cell r="I1259">
            <v>7920</v>
          </cell>
          <cell r="J1259">
            <v>7822.37</v>
          </cell>
          <cell r="K1259">
            <v>1</v>
          </cell>
          <cell r="L1259">
            <v>0</v>
          </cell>
          <cell r="M1259">
            <v>0</v>
          </cell>
          <cell r="N1259">
            <v>0</v>
          </cell>
          <cell r="R1259">
            <v>0</v>
          </cell>
          <cell r="S1259">
            <v>0</v>
          </cell>
          <cell r="T1259">
            <v>0</v>
          </cell>
          <cell r="U1259">
            <v>36</v>
          </cell>
          <cell r="V1259">
            <v>0</v>
          </cell>
          <cell r="W1259">
            <v>0</v>
          </cell>
          <cell r="AA1259">
            <v>0</v>
          </cell>
          <cell r="AB1259">
            <v>0</v>
          </cell>
          <cell r="AC1259">
            <v>0</v>
          </cell>
          <cell r="AD1259">
            <v>36</v>
          </cell>
          <cell r="AE1259">
            <v>285000</v>
          </cell>
          <cell r="AF1259">
            <v>0</v>
          </cell>
          <cell r="AI1259">
            <v>2223</v>
          </cell>
          <cell r="AK1259">
            <v>0</v>
          </cell>
          <cell r="AM1259">
            <v>445</v>
          </cell>
          <cell r="AN1259">
            <v>1</v>
          </cell>
          <cell r="AO1259">
            <v>393216</v>
          </cell>
          <cell r="AQ1259">
            <v>0</v>
          </cell>
          <cell r="AR1259">
            <v>0</v>
          </cell>
          <cell r="AS1259" t="str">
            <v>Ы</v>
          </cell>
          <cell r="AT1259" t="str">
            <v>Ы</v>
          </cell>
          <cell r="AU1259">
            <v>0</v>
          </cell>
          <cell r="AV1259">
            <v>0</v>
          </cell>
          <cell r="AW1259">
            <v>23</v>
          </cell>
          <cell r="AX1259">
            <v>1</v>
          </cell>
          <cell r="AY1259">
            <v>0</v>
          </cell>
          <cell r="AZ1259">
            <v>0</v>
          </cell>
          <cell r="BA1259">
            <v>0</v>
          </cell>
          <cell r="BB1259">
            <v>0</v>
          </cell>
          <cell r="BC1259">
            <v>38828</v>
          </cell>
        </row>
        <row r="1260">
          <cell r="A1260">
            <v>2006</v>
          </cell>
          <cell r="B1260">
            <v>1</v>
          </cell>
          <cell r="C1260">
            <v>319</v>
          </cell>
          <cell r="D1260">
            <v>20</v>
          </cell>
          <cell r="E1260">
            <v>792020</v>
          </cell>
          <cell r="F1260">
            <v>0</v>
          </cell>
          <cell r="G1260" t="str">
            <v>Затраты по ШПЗ (основные)</v>
          </cell>
          <cell r="H1260">
            <v>2011</v>
          </cell>
          <cell r="I1260">
            <v>7920</v>
          </cell>
          <cell r="J1260">
            <v>87416.3</v>
          </cell>
          <cell r="K1260">
            <v>1</v>
          </cell>
          <cell r="L1260">
            <v>0</v>
          </cell>
          <cell r="M1260">
            <v>0</v>
          </cell>
          <cell r="N1260">
            <v>0</v>
          </cell>
          <cell r="R1260">
            <v>0</v>
          </cell>
          <cell r="S1260">
            <v>0</v>
          </cell>
          <cell r="T1260">
            <v>0</v>
          </cell>
          <cell r="U1260">
            <v>36</v>
          </cell>
          <cell r="V1260">
            <v>0</v>
          </cell>
          <cell r="W1260">
            <v>0</v>
          </cell>
          <cell r="AA1260">
            <v>0</v>
          </cell>
          <cell r="AB1260">
            <v>0</v>
          </cell>
          <cell r="AC1260">
            <v>0</v>
          </cell>
          <cell r="AD1260">
            <v>36</v>
          </cell>
          <cell r="AE1260">
            <v>311000</v>
          </cell>
          <cell r="AF1260">
            <v>0</v>
          </cell>
          <cell r="AI1260">
            <v>2223</v>
          </cell>
          <cell r="AK1260">
            <v>0</v>
          </cell>
          <cell r="AM1260">
            <v>446</v>
          </cell>
          <cell r="AN1260">
            <v>1</v>
          </cell>
          <cell r="AO1260">
            <v>393216</v>
          </cell>
          <cell r="AQ1260">
            <v>0</v>
          </cell>
          <cell r="AR1260">
            <v>0</v>
          </cell>
          <cell r="AS1260" t="str">
            <v>Ы</v>
          </cell>
          <cell r="AT1260" t="str">
            <v>Ы</v>
          </cell>
          <cell r="AU1260">
            <v>0</v>
          </cell>
          <cell r="AV1260">
            <v>0</v>
          </cell>
          <cell r="AW1260">
            <v>23</v>
          </cell>
          <cell r="AX1260">
            <v>1</v>
          </cell>
          <cell r="AY1260">
            <v>0</v>
          </cell>
          <cell r="AZ1260">
            <v>0</v>
          </cell>
          <cell r="BA1260">
            <v>0</v>
          </cell>
          <cell r="BB1260">
            <v>0</v>
          </cell>
          <cell r="BC1260">
            <v>38828</v>
          </cell>
        </row>
        <row r="1261">
          <cell r="A1261">
            <v>2006</v>
          </cell>
          <cell r="B1261">
            <v>1</v>
          </cell>
          <cell r="C1261">
            <v>320</v>
          </cell>
          <cell r="D1261">
            <v>20</v>
          </cell>
          <cell r="E1261">
            <v>792020</v>
          </cell>
          <cell r="F1261">
            <v>0</v>
          </cell>
          <cell r="G1261" t="str">
            <v>Затраты по ШПЗ (основные)</v>
          </cell>
          <cell r="H1261">
            <v>2011</v>
          </cell>
          <cell r="I1261">
            <v>7920</v>
          </cell>
          <cell r="J1261">
            <v>301435.52000000002</v>
          </cell>
          <cell r="K1261">
            <v>1</v>
          </cell>
          <cell r="L1261">
            <v>0</v>
          </cell>
          <cell r="M1261">
            <v>0</v>
          </cell>
          <cell r="N1261">
            <v>0</v>
          </cell>
          <cell r="R1261">
            <v>0</v>
          </cell>
          <cell r="S1261">
            <v>0</v>
          </cell>
          <cell r="T1261">
            <v>0</v>
          </cell>
          <cell r="U1261">
            <v>36</v>
          </cell>
          <cell r="V1261">
            <v>0</v>
          </cell>
          <cell r="W1261">
            <v>0</v>
          </cell>
          <cell r="AA1261">
            <v>0</v>
          </cell>
          <cell r="AB1261">
            <v>0</v>
          </cell>
          <cell r="AC1261">
            <v>0</v>
          </cell>
          <cell r="AD1261">
            <v>36</v>
          </cell>
          <cell r="AE1261">
            <v>312000</v>
          </cell>
          <cell r="AF1261">
            <v>0</v>
          </cell>
          <cell r="AI1261">
            <v>2223</v>
          </cell>
          <cell r="AK1261">
            <v>0</v>
          </cell>
          <cell r="AM1261">
            <v>447</v>
          </cell>
          <cell r="AN1261">
            <v>1</v>
          </cell>
          <cell r="AO1261">
            <v>393216</v>
          </cell>
          <cell r="AQ1261">
            <v>0</v>
          </cell>
          <cell r="AR1261">
            <v>0</v>
          </cell>
          <cell r="AS1261" t="str">
            <v>Ы</v>
          </cell>
          <cell r="AT1261" t="str">
            <v>Ы</v>
          </cell>
          <cell r="AU1261">
            <v>0</v>
          </cell>
          <cell r="AV1261">
            <v>0</v>
          </cell>
          <cell r="AW1261">
            <v>23</v>
          </cell>
          <cell r="AX1261">
            <v>1</v>
          </cell>
          <cell r="AY1261">
            <v>0</v>
          </cell>
          <cell r="AZ1261">
            <v>0</v>
          </cell>
          <cell r="BA1261">
            <v>0</v>
          </cell>
          <cell r="BB1261">
            <v>0</v>
          </cell>
          <cell r="BC1261">
            <v>38828</v>
          </cell>
        </row>
        <row r="1262">
          <cell r="A1262">
            <v>2006</v>
          </cell>
          <cell r="B1262">
            <v>1</v>
          </cell>
          <cell r="C1262">
            <v>321</v>
          </cell>
          <cell r="D1262">
            <v>20</v>
          </cell>
          <cell r="E1262">
            <v>792020</v>
          </cell>
          <cell r="F1262">
            <v>0</v>
          </cell>
          <cell r="G1262" t="str">
            <v>Затраты по ШПЗ (основные)</v>
          </cell>
          <cell r="H1262">
            <v>2011</v>
          </cell>
          <cell r="I1262">
            <v>7920</v>
          </cell>
          <cell r="J1262">
            <v>33750.57</v>
          </cell>
          <cell r="K1262">
            <v>1</v>
          </cell>
          <cell r="L1262">
            <v>0</v>
          </cell>
          <cell r="M1262">
            <v>0</v>
          </cell>
          <cell r="N1262">
            <v>0</v>
          </cell>
          <cell r="R1262">
            <v>0</v>
          </cell>
          <cell r="S1262">
            <v>0</v>
          </cell>
          <cell r="T1262">
            <v>0</v>
          </cell>
          <cell r="U1262">
            <v>36</v>
          </cell>
          <cell r="V1262">
            <v>0</v>
          </cell>
          <cell r="W1262">
            <v>0</v>
          </cell>
          <cell r="AA1262">
            <v>0</v>
          </cell>
          <cell r="AB1262">
            <v>0</v>
          </cell>
          <cell r="AC1262">
            <v>0</v>
          </cell>
          <cell r="AD1262">
            <v>36</v>
          </cell>
          <cell r="AE1262">
            <v>312100</v>
          </cell>
          <cell r="AF1262">
            <v>0</v>
          </cell>
          <cell r="AI1262">
            <v>2223</v>
          </cell>
          <cell r="AK1262">
            <v>0</v>
          </cell>
          <cell r="AM1262">
            <v>448</v>
          </cell>
          <cell r="AN1262">
            <v>1</v>
          </cell>
          <cell r="AO1262">
            <v>393216</v>
          </cell>
          <cell r="AQ1262">
            <v>0</v>
          </cell>
          <cell r="AR1262">
            <v>0</v>
          </cell>
          <cell r="AS1262" t="str">
            <v>Ы</v>
          </cell>
          <cell r="AT1262" t="str">
            <v>Ы</v>
          </cell>
          <cell r="AU1262">
            <v>0</v>
          </cell>
          <cell r="AV1262">
            <v>0</v>
          </cell>
          <cell r="AW1262">
            <v>23</v>
          </cell>
          <cell r="AX1262">
            <v>1</v>
          </cell>
          <cell r="AY1262">
            <v>0</v>
          </cell>
          <cell r="AZ1262">
            <v>0</v>
          </cell>
          <cell r="BA1262">
            <v>0</v>
          </cell>
          <cell r="BB1262">
            <v>0</v>
          </cell>
          <cell r="BC1262">
            <v>38828</v>
          </cell>
        </row>
        <row r="1263">
          <cell r="A1263">
            <v>2006</v>
          </cell>
          <cell r="B1263">
            <v>1</v>
          </cell>
          <cell r="C1263">
            <v>322</v>
          </cell>
          <cell r="D1263">
            <v>20</v>
          </cell>
          <cell r="E1263">
            <v>792020</v>
          </cell>
          <cell r="F1263">
            <v>0</v>
          </cell>
          <cell r="G1263" t="str">
            <v>Затраты по ШПЗ (основные)</v>
          </cell>
          <cell r="H1263">
            <v>2011</v>
          </cell>
          <cell r="I1263">
            <v>7920</v>
          </cell>
          <cell r="J1263">
            <v>267684.94</v>
          </cell>
          <cell r="K1263">
            <v>1</v>
          </cell>
          <cell r="L1263">
            <v>0</v>
          </cell>
          <cell r="M1263">
            <v>0</v>
          </cell>
          <cell r="N1263">
            <v>0</v>
          </cell>
          <cell r="R1263">
            <v>0</v>
          </cell>
          <cell r="S1263">
            <v>0</v>
          </cell>
          <cell r="T1263">
            <v>0</v>
          </cell>
          <cell r="U1263">
            <v>36</v>
          </cell>
          <cell r="V1263">
            <v>0</v>
          </cell>
          <cell r="W1263">
            <v>0</v>
          </cell>
          <cell r="AA1263">
            <v>0</v>
          </cell>
          <cell r="AB1263">
            <v>0</v>
          </cell>
          <cell r="AC1263">
            <v>0</v>
          </cell>
          <cell r="AD1263">
            <v>36</v>
          </cell>
          <cell r="AE1263">
            <v>312200</v>
          </cell>
          <cell r="AF1263">
            <v>0</v>
          </cell>
          <cell r="AI1263">
            <v>2223</v>
          </cell>
          <cell r="AK1263">
            <v>0</v>
          </cell>
          <cell r="AM1263">
            <v>449</v>
          </cell>
          <cell r="AN1263">
            <v>1</v>
          </cell>
          <cell r="AO1263">
            <v>393216</v>
          </cell>
          <cell r="AQ1263">
            <v>0</v>
          </cell>
          <cell r="AR1263">
            <v>0</v>
          </cell>
          <cell r="AS1263" t="str">
            <v>Ы</v>
          </cell>
          <cell r="AT1263" t="str">
            <v>Ы</v>
          </cell>
          <cell r="AU1263">
            <v>0</v>
          </cell>
          <cell r="AV1263">
            <v>0</v>
          </cell>
          <cell r="AW1263">
            <v>23</v>
          </cell>
          <cell r="AX1263">
            <v>1</v>
          </cell>
          <cell r="AY1263">
            <v>0</v>
          </cell>
          <cell r="AZ1263">
            <v>0</v>
          </cell>
          <cell r="BA1263">
            <v>0</v>
          </cell>
          <cell r="BB1263">
            <v>0</v>
          </cell>
          <cell r="BC1263">
            <v>38828</v>
          </cell>
        </row>
        <row r="1264">
          <cell r="A1264">
            <v>2006</v>
          </cell>
          <cell r="B1264">
            <v>1</v>
          </cell>
          <cell r="C1264">
            <v>323</v>
          </cell>
          <cell r="D1264">
            <v>20</v>
          </cell>
          <cell r="E1264">
            <v>792020</v>
          </cell>
          <cell r="F1264">
            <v>0</v>
          </cell>
          <cell r="G1264" t="str">
            <v>Затраты по ШПЗ (основные)</v>
          </cell>
          <cell r="H1264">
            <v>2011</v>
          </cell>
          <cell r="I1264">
            <v>7920</v>
          </cell>
          <cell r="J1264">
            <v>33157.910000000003</v>
          </cell>
          <cell r="K1264">
            <v>1</v>
          </cell>
          <cell r="L1264">
            <v>0</v>
          </cell>
          <cell r="M1264">
            <v>0</v>
          </cell>
          <cell r="N1264">
            <v>0</v>
          </cell>
          <cell r="R1264">
            <v>0</v>
          </cell>
          <cell r="S1264">
            <v>0</v>
          </cell>
          <cell r="T1264">
            <v>0</v>
          </cell>
          <cell r="U1264">
            <v>36</v>
          </cell>
          <cell r="V1264">
            <v>0</v>
          </cell>
          <cell r="W1264">
            <v>0</v>
          </cell>
          <cell r="AA1264">
            <v>0</v>
          </cell>
          <cell r="AB1264">
            <v>0</v>
          </cell>
          <cell r="AC1264">
            <v>0</v>
          </cell>
          <cell r="AD1264">
            <v>36</v>
          </cell>
          <cell r="AE1264">
            <v>313000</v>
          </cell>
          <cell r="AF1264">
            <v>0</v>
          </cell>
          <cell r="AI1264">
            <v>2223</v>
          </cell>
          <cell r="AK1264">
            <v>0</v>
          </cell>
          <cell r="AM1264">
            <v>450</v>
          </cell>
          <cell r="AN1264">
            <v>1</v>
          </cell>
          <cell r="AO1264">
            <v>393216</v>
          </cell>
          <cell r="AQ1264">
            <v>0</v>
          </cell>
          <cell r="AR1264">
            <v>0</v>
          </cell>
          <cell r="AS1264" t="str">
            <v>Ы</v>
          </cell>
          <cell r="AT1264" t="str">
            <v>Ы</v>
          </cell>
          <cell r="AU1264">
            <v>0</v>
          </cell>
          <cell r="AV1264">
            <v>0</v>
          </cell>
          <cell r="AW1264">
            <v>23</v>
          </cell>
          <cell r="AX1264">
            <v>1</v>
          </cell>
          <cell r="AY1264">
            <v>0</v>
          </cell>
          <cell r="AZ1264">
            <v>0</v>
          </cell>
          <cell r="BA1264">
            <v>0</v>
          </cell>
          <cell r="BB1264">
            <v>0</v>
          </cell>
          <cell r="BC1264">
            <v>38828</v>
          </cell>
        </row>
        <row r="1265">
          <cell r="A1265">
            <v>2006</v>
          </cell>
          <cell r="B1265">
            <v>1</v>
          </cell>
          <cell r="C1265">
            <v>324</v>
          </cell>
          <cell r="D1265">
            <v>20</v>
          </cell>
          <cell r="E1265">
            <v>792020</v>
          </cell>
          <cell r="F1265">
            <v>0</v>
          </cell>
          <cell r="G1265" t="str">
            <v>Затраты по ШПЗ (основные)</v>
          </cell>
          <cell r="H1265">
            <v>2011</v>
          </cell>
          <cell r="I1265">
            <v>7920</v>
          </cell>
          <cell r="J1265">
            <v>60287.11</v>
          </cell>
          <cell r="K1265">
            <v>1</v>
          </cell>
          <cell r="L1265">
            <v>0</v>
          </cell>
          <cell r="M1265">
            <v>0</v>
          </cell>
          <cell r="N1265">
            <v>0</v>
          </cell>
          <cell r="R1265">
            <v>0</v>
          </cell>
          <cell r="S1265">
            <v>0</v>
          </cell>
          <cell r="T1265">
            <v>0</v>
          </cell>
          <cell r="U1265">
            <v>36</v>
          </cell>
          <cell r="V1265">
            <v>0</v>
          </cell>
          <cell r="W1265">
            <v>0</v>
          </cell>
          <cell r="AA1265">
            <v>0</v>
          </cell>
          <cell r="AB1265">
            <v>0</v>
          </cell>
          <cell r="AC1265">
            <v>0</v>
          </cell>
          <cell r="AD1265">
            <v>36</v>
          </cell>
          <cell r="AE1265">
            <v>314000</v>
          </cell>
          <cell r="AF1265">
            <v>0</v>
          </cell>
          <cell r="AI1265">
            <v>2223</v>
          </cell>
          <cell r="AK1265">
            <v>0</v>
          </cell>
          <cell r="AM1265">
            <v>451</v>
          </cell>
          <cell r="AN1265">
            <v>1</v>
          </cell>
          <cell r="AO1265">
            <v>393216</v>
          </cell>
          <cell r="AQ1265">
            <v>0</v>
          </cell>
          <cell r="AR1265">
            <v>0</v>
          </cell>
          <cell r="AS1265" t="str">
            <v>Ы</v>
          </cell>
          <cell r="AT1265" t="str">
            <v>Ы</v>
          </cell>
          <cell r="AU1265">
            <v>0</v>
          </cell>
          <cell r="AV1265">
            <v>0</v>
          </cell>
          <cell r="AW1265">
            <v>23</v>
          </cell>
          <cell r="AX1265">
            <v>1</v>
          </cell>
          <cell r="AY1265">
            <v>0</v>
          </cell>
          <cell r="AZ1265">
            <v>0</v>
          </cell>
          <cell r="BA1265">
            <v>0</v>
          </cell>
          <cell r="BB1265">
            <v>0</v>
          </cell>
          <cell r="BC1265">
            <v>38828</v>
          </cell>
        </row>
        <row r="1266">
          <cell r="A1266">
            <v>2006</v>
          </cell>
          <cell r="B1266">
            <v>1</v>
          </cell>
          <cell r="C1266">
            <v>325</v>
          </cell>
          <cell r="D1266">
            <v>20</v>
          </cell>
          <cell r="E1266">
            <v>792020</v>
          </cell>
          <cell r="F1266">
            <v>0</v>
          </cell>
          <cell r="G1266" t="str">
            <v>Затраты по ШПЗ (основные)</v>
          </cell>
          <cell r="H1266">
            <v>2011</v>
          </cell>
          <cell r="I1266">
            <v>7920</v>
          </cell>
          <cell r="J1266">
            <v>12057.41</v>
          </cell>
          <cell r="K1266">
            <v>1</v>
          </cell>
          <cell r="L1266">
            <v>0</v>
          </cell>
          <cell r="M1266">
            <v>0</v>
          </cell>
          <cell r="N1266">
            <v>0</v>
          </cell>
          <cell r="R1266">
            <v>0</v>
          </cell>
          <cell r="S1266">
            <v>0</v>
          </cell>
          <cell r="T1266">
            <v>0</v>
          </cell>
          <cell r="U1266">
            <v>36</v>
          </cell>
          <cell r="V1266">
            <v>0</v>
          </cell>
          <cell r="W1266">
            <v>0</v>
          </cell>
          <cell r="AA1266">
            <v>0</v>
          </cell>
          <cell r="AB1266">
            <v>0</v>
          </cell>
          <cell r="AC1266">
            <v>0</v>
          </cell>
          <cell r="AD1266">
            <v>36</v>
          </cell>
          <cell r="AE1266">
            <v>315000</v>
          </cell>
          <cell r="AF1266">
            <v>0</v>
          </cell>
          <cell r="AI1266">
            <v>2223</v>
          </cell>
          <cell r="AK1266">
            <v>0</v>
          </cell>
          <cell r="AM1266">
            <v>452</v>
          </cell>
          <cell r="AN1266">
            <v>1</v>
          </cell>
          <cell r="AO1266">
            <v>393216</v>
          </cell>
          <cell r="AQ1266">
            <v>0</v>
          </cell>
          <cell r="AR1266">
            <v>0</v>
          </cell>
          <cell r="AS1266" t="str">
            <v>Ы</v>
          </cell>
          <cell r="AT1266" t="str">
            <v>Ы</v>
          </cell>
          <cell r="AU1266">
            <v>0</v>
          </cell>
          <cell r="AV1266">
            <v>0</v>
          </cell>
          <cell r="AW1266">
            <v>23</v>
          </cell>
          <cell r="AX1266">
            <v>1</v>
          </cell>
          <cell r="AY1266">
            <v>0</v>
          </cell>
          <cell r="AZ1266">
            <v>0</v>
          </cell>
          <cell r="BA1266">
            <v>0</v>
          </cell>
          <cell r="BB1266">
            <v>0</v>
          </cell>
          <cell r="BC1266">
            <v>38828</v>
          </cell>
        </row>
        <row r="1267">
          <cell r="A1267">
            <v>2006</v>
          </cell>
          <cell r="B1267">
            <v>1</v>
          </cell>
          <cell r="C1267">
            <v>326</v>
          </cell>
          <cell r="D1267">
            <v>20</v>
          </cell>
          <cell r="E1267">
            <v>792020</v>
          </cell>
          <cell r="F1267">
            <v>0</v>
          </cell>
          <cell r="G1267" t="str">
            <v>Затраты по ШПЗ (основные)</v>
          </cell>
          <cell r="H1267">
            <v>2011</v>
          </cell>
          <cell r="I1267">
            <v>7920</v>
          </cell>
          <cell r="J1267">
            <v>510392</v>
          </cell>
          <cell r="K1267">
            <v>1</v>
          </cell>
          <cell r="L1267">
            <v>0</v>
          </cell>
          <cell r="M1267">
            <v>0</v>
          </cell>
          <cell r="N1267">
            <v>0</v>
          </cell>
          <cell r="R1267">
            <v>0</v>
          </cell>
          <cell r="S1267">
            <v>0</v>
          </cell>
          <cell r="T1267">
            <v>0</v>
          </cell>
          <cell r="U1267">
            <v>36</v>
          </cell>
          <cell r="V1267">
            <v>0</v>
          </cell>
          <cell r="W1267">
            <v>0</v>
          </cell>
          <cell r="AA1267">
            <v>0</v>
          </cell>
          <cell r="AB1267">
            <v>0</v>
          </cell>
          <cell r="AC1267">
            <v>0</v>
          </cell>
          <cell r="AD1267">
            <v>36</v>
          </cell>
          <cell r="AE1267">
            <v>410000</v>
          </cell>
          <cell r="AF1267">
            <v>0</v>
          </cell>
          <cell r="AI1267">
            <v>2223</v>
          </cell>
          <cell r="AK1267">
            <v>0</v>
          </cell>
          <cell r="AM1267">
            <v>453</v>
          </cell>
          <cell r="AN1267">
            <v>1</v>
          </cell>
          <cell r="AO1267">
            <v>393216</v>
          </cell>
          <cell r="AQ1267">
            <v>0</v>
          </cell>
          <cell r="AR1267">
            <v>0</v>
          </cell>
          <cell r="AS1267" t="str">
            <v>Ы</v>
          </cell>
          <cell r="AT1267" t="str">
            <v>Ы</v>
          </cell>
          <cell r="AU1267">
            <v>0</v>
          </cell>
          <cell r="AV1267">
            <v>0</v>
          </cell>
          <cell r="AW1267">
            <v>23</v>
          </cell>
          <cell r="AX1267">
            <v>1</v>
          </cell>
          <cell r="AY1267">
            <v>0</v>
          </cell>
          <cell r="AZ1267">
            <v>0</v>
          </cell>
          <cell r="BA1267">
            <v>0</v>
          </cell>
          <cell r="BB1267">
            <v>0</v>
          </cell>
          <cell r="BC1267">
            <v>38828</v>
          </cell>
        </row>
        <row r="1268">
          <cell r="A1268">
            <v>2006</v>
          </cell>
          <cell r="B1268">
            <v>1</v>
          </cell>
          <cell r="C1268">
            <v>327</v>
          </cell>
          <cell r="D1268">
            <v>20</v>
          </cell>
          <cell r="E1268">
            <v>792020</v>
          </cell>
          <cell r="F1268">
            <v>0</v>
          </cell>
          <cell r="G1268" t="str">
            <v>Затраты по ШПЗ (основные)</v>
          </cell>
          <cell r="H1268">
            <v>2011</v>
          </cell>
          <cell r="I1268">
            <v>7920</v>
          </cell>
          <cell r="J1268">
            <v>12462</v>
          </cell>
          <cell r="K1268">
            <v>1</v>
          </cell>
          <cell r="L1268">
            <v>0</v>
          </cell>
          <cell r="M1268">
            <v>0</v>
          </cell>
          <cell r="N1268">
            <v>0</v>
          </cell>
          <cell r="R1268">
            <v>0</v>
          </cell>
          <cell r="S1268">
            <v>0</v>
          </cell>
          <cell r="T1268">
            <v>0</v>
          </cell>
          <cell r="U1268">
            <v>36</v>
          </cell>
          <cell r="V1268">
            <v>0</v>
          </cell>
          <cell r="W1268">
            <v>0</v>
          </cell>
          <cell r="AA1268">
            <v>0</v>
          </cell>
          <cell r="AB1268">
            <v>0</v>
          </cell>
          <cell r="AC1268">
            <v>0</v>
          </cell>
          <cell r="AD1268">
            <v>36</v>
          </cell>
          <cell r="AE1268">
            <v>410200</v>
          </cell>
          <cell r="AF1268">
            <v>0</v>
          </cell>
          <cell r="AI1268">
            <v>2223</v>
          </cell>
          <cell r="AK1268">
            <v>0</v>
          </cell>
          <cell r="AM1268">
            <v>454</v>
          </cell>
          <cell r="AN1268">
            <v>1</v>
          </cell>
          <cell r="AO1268">
            <v>393216</v>
          </cell>
          <cell r="AQ1268">
            <v>0</v>
          </cell>
          <cell r="AR1268">
            <v>0</v>
          </cell>
          <cell r="AS1268" t="str">
            <v>Ы</v>
          </cell>
          <cell r="AT1268" t="str">
            <v>Ы</v>
          </cell>
          <cell r="AU1268">
            <v>0</v>
          </cell>
          <cell r="AV1268">
            <v>0</v>
          </cell>
          <cell r="AW1268">
            <v>23</v>
          </cell>
          <cell r="AX1268">
            <v>1</v>
          </cell>
          <cell r="AY1268">
            <v>0</v>
          </cell>
          <cell r="AZ1268">
            <v>0</v>
          </cell>
          <cell r="BA1268">
            <v>0</v>
          </cell>
          <cell r="BB1268">
            <v>0</v>
          </cell>
          <cell r="BC1268">
            <v>38828</v>
          </cell>
        </row>
        <row r="1269">
          <cell r="A1269">
            <v>2006</v>
          </cell>
          <cell r="B1269">
            <v>1</v>
          </cell>
          <cell r="C1269">
            <v>328</v>
          </cell>
          <cell r="D1269">
            <v>20</v>
          </cell>
          <cell r="E1269">
            <v>792020</v>
          </cell>
          <cell r="F1269">
            <v>0</v>
          </cell>
          <cell r="G1269" t="str">
            <v>Затраты по ШПЗ (основные)</v>
          </cell>
          <cell r="H1269">
            <v>2011</v>
          </cell>
          <cell r="I1269">
            <v>7920</v>
          </cell>
          <cell r="J1269">
            <v>82321</v>
          </cell>
          <cell r="K1269">
            <v>1</v>
          </cell>
          <cell r="L1269">
            <v>0</v>
          </cell>
          <cell r="M1269">
            <v>0</v>
          </cell>
          <cell r="N1269">
            <v>0</v>
          </cell>
          <cell r="R1269">
            <v>0</v>
          </cell>
          <cell r="S1269">
            <v>0</v>
          </cell>
          <cell r="T1269">
            <v>0</v>
          </cell>
          <cell r="U1269">
            <v>36</v>
          </cell>
          <cell r="V1269">
            <v>0</v>
          </cell>
          <cell r="W1269">
            <v>0</v>
          </cell>
          <cell r="AA1269">
            <v>0</v>
          </cell>
          <cell r="AB1269">
            <v>0</v>
          </cell>
          <cell r="AC1269">
            <v>0</v>
          </cell>
          <cell r="AD1269">
            <v>36</v>
          </cell>
          <cell r="AE1269">
            <v>420000</v>
          </cell>
          <cell r="AF1269">
            <v>0</v>
          </cell>
          <cell r="AI1269">
            <v>2223</v>
          </cell>
          <cell r="AK1269">
            <v>0</v>
          </cell>
          <cell r="AM1269">
            <v>455</v>
          </cell>
          <cell r="AN1269">
            <v>1</v>
          </cell>
          <cell r="AO1269">
            <v>393216</v>
          </cell>
          <cell r="AQ1269">
            <v>0</v>
          </cell>
          <cell r="AR1269">
            <v>0</v>
          </cell>
          <cell r="AS1269" t="str">
            <v>Ы</v>
          </cell>
          <cell r="AT1269" t="str">
            <v>Ы</v>
          </cell>
          <cell r="AU1269">
            <v>0</v>
          </cell>
          <cell r="AV1269">
            <v>0</v>
          </cell>
          <cell r="AW1269">
            <v>23</v>
          </cell>
          <cell r="AX1269">
            <v>1</v>
          </cell>
          <cell r="AY1269">
            <v>0</v>
          </cell>
          <cell r="AZ1269">
            <v>0</v>
          </cell>
          <cell r="BA1269">
            <v>0</v>
          </cell>
          <cell r="BB1269">
            <v>0</v>
          </cell>
          <cell r="BC1269">
            <v>38828</v>
          </cell>
        </row>
        <row r="1270">
          <cell r="A1270">
            <v>2006</v>
          </cell>
          <cell r="B1270">
            <v>1</v>
          </cell>
          <cell r="C1270">
            <v>329</v>
          </cell>
          <cell r="D1270">
            <v>20</v>
          </cell>
          <cell r="E1270">
            <v>792020</v>
          </cell>
          <cell r="F1270">
            <v>0</v>
          </cell>
          <cell r="G1270" t="str">
            <v>Затраты по ШПЗ (основные)</v>
          </cell>
          <cell r="H1270">
            <v>2011</v>
          </cell>
          <cell r="I1270">
            <v>7920</v>
          </cell>
          <cell r="J1270">
            <v>81216</v>
          </cell>
          <cell r="K1270">
            <v>1</v>
          </cell>
          <cell r="L1270">
            <v>0</v>
          </cell>
          <cell r="M1270">
            <v>0</v>
          </cell>
          <cell r="N1270">
            <v>0</v>
          </cell>
          <cell r="R1270">
            <v>0</v>
          </cell>
          <cell r="S1270">
            <v>0</v>
          </cell>
          <cell r="T1270">
            <v>0</v>
          </cell>
          <cell r="U1270">
            <v>36</v>
          </cell>
          <cell r="V1270">
            <v>0</v>
          </cell>
          <cell r="W1270">
            <v>0</v>
          </cell>
          <cell r="AA1270">
            <v>0</v>
          </cell>
          <cell r="AB1270">
            <v>0</v>
          </cell>
          <cell r="AC1270">
            <v>0</v>
          </cell>
          <cell r="AD1270">
            <v>36</v>
          </cell>
          <cell r="AE1270">
            <v>430000</v>
          </cell>
          <cell r="AF1270">
            <v>0</v>
          </cell>
          <cell r="AI1270">
            <v>2223</v>
          </cell>
          <cell r="AK1270">
            <v>0</v>
          </cell>
          <cell r="AM1270">
            <v>456</v>
          </cell>
          <cell r="AN1270">
            <v>1</v>
          </cell>
          <cell r="AO1270">
            <v>393216</v>
          </cell>
          <cell r="AQ1270">
            <v>0</v>
          </cell>
          <cell r="AR1270">
            <v>0</v>
          </cell>
          <cell r="AS1270" t="str">
            <v>Ы</v>
          </cell>
          <cell r="AT1270" t="str">
            <v>Ы</v>
          </cell>
          <cell r="AU1270">
            <v>0</v>
          </cell>
          <cell r="AV1270">
            <v>0</v>
          </cell>
          <cell r="AW1270">
            <v>23</v>
          </cell>
          <cell r="AX1270">
            <v>1</v>
          </cell>
          <cell r="AY1270">
            <v>0</v>
          </cell>
          <cell r="AZ1270">
            <v>0</v>
          </cell>
          <cell r="BA1270">
            <v>0</v>
          </cell>
          <cell r="BB1270">
            <v>0</v>
          </cell>
          <cell r="BC1270">
            <v>38828</v>
          </cell>
        </row>
        <row r="1271">
          <cell r="A1271">
            <v>2006</v>
          </cell>
          <cell r="B1271">
            <v>1</v>
          </cell>
          <cell r="C1271">
            <v>330</v>
          </cell>
          <cell r="D1271">
            <v>20</v>
          </cell>
          <cell r="E1271">
            <v>792020</v>
          </cell>
          <cell r="F1271">
            <v>0</v>
          </cell>
          <cell r="G1271" t="str">
            <v>Затраты по ШПЗ (основные)</v>
          </cell>
          <cell r="H1271">
            <v>2011</v>
          </cell>
          <cell r="I1271">
            <v>7920</v>
          </cell>
          <cell r="J1271">
            <v>568568</v>
          </cell>
          <cell r="K1271">
            <v>1</v>
          </cell>
          <cell r="L1271">
            <v>0</v>
          </cell>
          <cell r="M1271">
            <v>0</v>
          </cell>
          <cell r="N1271">
            <v>0</v>
          </cell>
          <cell r="R1271">
            <v>0</v>
          </cell>
          <cell r="S1271">
            <v>0</v>
          </cell>
          <cell r="T1271">
            <v>0</v>
          </cell>
          <cell r="U1271">
            <v>36</v>
          </cell>
          <cell r="V1271">
            <v>0</v>
          </cell>
          <cell r="W1271">
            <v>0</v>
          </cell>
          <cell r="AA1271">
            <v>0</v>
          </cell>
          <cell r="AB1271">
            <v>0</v>
          </cell>
          <cell r="AC1271">
            <v>0</v>
          </cell>
          <cell r="AD1271">
            <v>36</v>
          </cell>
          <cell r="AE1271">
            <v>430110</v>
          </cell>
          <cell r="AF1271">
            <v>0</v>
          </cell>
          <cell r="AI1271">
            <v>2223</v>
          </cell>
          <cell r="AK1271">
            <v>0</v>
          </cell>
          <cell r="AM1271">
            <v>457</v>
          </cell>
          <cell r="AN1271">
            <v>1</v>
          </cell>
          <cell r="AO1271">
            <v>393216</v>
          </cell>
          <cell r="AQ1271">
            <v>0</v>
          </cell>
          <cell r="AR1271">
            <v>0</v>
          </cell>
          <cell r="AS1271" t="str">
            <v>Ы</v>
          </cell>
          <cell r="AT1271" t="str">
            <v>Ы</v>
          </cell>
          <cell r="AU1271">
            <v>0</v>
          </cell>
          <cell r="AV1271">
            <v>0</v>
          </cell>
          <cell r="AW1271">
            <v>23</v>
          </cell>
          <cell r="AX1271">
            <v>1</v>
          </cell>
          <cell r="AY1271">
            <v>0</v>
          </cell>
          <cell r="AZ1271">
            <v>0</v>
          </cell>
          <cell r="BA1271">
            <v>0</v>
          </cell>
          <cell r="BB1271">
            <v>0</v>
          </cell>
          <cell r="BC1271">
            <v>38828</v>
          </cell>
        </row>
        <row r="1272">
          <cell r="A1272">
            <v>2006</v>
          </cell>
          <cell r="B1272">
            <v>1</v>
          </cell>
          <cell r="C1272">
            <v>331</v>
          </cell>
          <cell r="D1272">
            <v>20</v>
          </cell>
          <cell r="E1272">
            <v>792020</v>
          </cell>
          <cell r="F1272">
            <v>0</v>
          </cell>
          <cell r="G1272" t="str">
            <v>Затраты по ШПЗ (основные)</v>
          </cell>
          <cell r="H1272">
            <v>2011</v>
          </cell>
          <cell r="I1272">
            <v>7920</v>
          </cell>
          <cell r="J1272">
            <v>207795</v>
          </cell>
          <cell r="K1272">
            <v>1</v>
          </cell>
          <cell r="L1272">
            <v>0</v>
          </cell>
          <cell r="M1272">
            <v>0</v>
          </cell>
          <cell r="N1272">
            <v>0</v>
          </cell>
          <cell r="R1272">
            <v>0</v>
          </cell>
          <cell r="S1272">
            <v>0</v>
          </cell>
          <cell r="T1272">
            <v>0</v>
          </cell>
          <cell r="U1272">
            <v>36</v>
          </cell>
          <cell r="V1272">
            <v>0</v>
          </cell>
          <cell r="W1272">
            <v>0</v>
          </cell>
          <cell r="AA1272">
            <v>0</v>
          </cell>
          <cell r="AB1272">
            <v>0</v>
          </cell>
          <cell r="AC1272">
            <v>0</v>
          </cell>
          <cell r="AD1272">
            <v>36</v>
          </cell>
          <cell r="AE1272">
            <v>430120</v>
          </cell>
          <cell r="AF1272">
            <v>0</v>
          </cell>
          <cell r="AI1272">
            <v>2223</v>
          </cell>
          <cell r="AK1272">
            <v>0</v>
          </cell>
          <cell r="AM1272">
            <v>458</v>
          </cell>
          <cell r="AN1272">
            <v>1</v>
          </cell>
          <cell r="AO1272">
            <v>393216</v>
          </cell>
          <cell r="AQ1272">
            <v>0</v>
          </cell>
          <cell r="AR1272">
            <v>0</v>
          </cell>
          <cell r="AS1272" t="str">
            <v>Ы</v>
          </cell>
          <cell r="AT1272" t="str">
            <v>Ы</v>
          </cell>
          <cell r="AU1272">
            <v>0</v>
          </cell>
          <cell r="AV1272">
            <v>0</v>
          </cell>
          <cell r="AW1272">
            <v>23</v>
          </cell>
          <cell r="AX1272">
            <v>1</v>
          </cell>
          <cell r="AY1272">
            <v>0</v>
          </cell>
          <cell r="AZ1272">
            <v>0</v>
          </cell>
          <cell r="BA1272">
            <v>0</v>
          </cell>
          <cell r="BB1272">
            <v>0</v>
          </cell>
          <cell r="BC1272">
            <v>38828</v>
          </cell>
        </row>
        <row r="1273">
          <cell r="A1273">
            <v>2006</v>
          </cell>
          <cell r="B1273">
            <v>1</v>
          </cell>
          <cell r="C1273">
            <v>332</v>
          </cell>
          <cell r="D1273">
            <v>20</v>
          </cell>
          <cell r="E1273">
            <v>792020</v>
          </cell>
          <cell r="F1273">
            <v>0</v>
          </cell>
          <cell r="G1273" t="str">
            <v>Затраты по ШПЗ (основные)</v>
          </cell>
          <cell r="H1273">
            <v>2011</v>
          </cell>
          <cell r="I1273">
            <v>7920</v>
          </cell>
          <cell r="J1273">
            <v>652194</v>
          </cell>
          <cell r="K1273">
            <v>1</v>
          </cell>
          <cell r="L1273">
            <v>0</v>
          </cell>
          <cell r="M1273">
            <v>0</v>
          </cell>
          <cell r="N1273">
            <v>0</v>
          </cell>
          <cell r="R1273">
            <v>0</v>
          </cell>
          <cell r="S1273">
            <v>0</v>
          </cell>
          <cell r="T1273">
            <v>0</v>
          </cell>
          <cell r="U1273">
            <v>36</v>
          </cell>
          <cell r="V1273">
            <v>0</v>
          </cell>
          <cell r="W1273">
            <v>0</v>
          </cell>
          <cell r="AA1273">
            <v>0</v>
          </cell>
          <cell r="AB1273">
            <v>0</v>
          </cell>
          <cell r="AC1273">
            <v>0</v>
          </cell>
          <cell r="AD1273">
            <v>36</v>
          </cell>
          <cell r="AE1273">
            <v>430130</v>
          </cell>
          <cell r="AF1273">
            <v>0</v>
          </cell>
          <cell r="AI1273">
            <v>2223</v>
          </cell>
          <cell r="AK1273">
            <v>0</v>
          </cell>
          <cell r="AM1273">
            <v>459</v>
          </cell>
          <cell r="AN1273">
            <v>1</v>
          </cell>
          <cell r="AO1273">
            <v>393216</v>
          </cell>
          <cell r="AQ1273">
            <v>0</v>
          </cell>
          <cell r="AR1273">
            <v>0</v>
          </cell>
          <cell r="AS1273" t="str">
            <v>Ы</v>
          </cell>
          <cell r="AT1273" t="str">
            <v>Ы</v>
          </cell>
          <cell r="AU1273">
            <v>0</v>
          </cell>
          <cell r="AV1273">
            <v>0</v>
          </cell>
          <cell r="AW1273">
            <v>23</v>
          </cell>
          <cell r="AX1273">
            <v>1</v>
          </cell>
          <cell r="AY1273">
            <v>0</v>
          </cell>
          <cell r="AZ1273">
            <v>0</v>
          </cell>
          <cell r="BA1273">
            <v>0</v>
          </cell>
          <cell r="BB1273">
            <v>0</v>
          </cell>
          <cell r="BC1273">
            <v>38828</v>
          </cell>
        </row>
        <row r="1274">
          <cell r="A1274">
            <v>2006</v>
          </cell>
          <cell r="B1274">
            <v>1</v>
          </cell>
          <cell r="C1274">
            <v>333</v>
          </cell>
          <cell r="D1274">
            <v>20</v>
          </cell>
          <cell r="E1274">
            <v>792020</v>
          </cell>
          <cell r="F1274">
            <v>0</v>
          </cell>
          <cell r="G1274" t="str">
            <v>Затраты по ШПЗ (основные)</v>
          </cell>
          <cell r="H1274">
            <v>2011</v>
          </cell>
          <cell r="I1274">
            <v>7920</v>
          </cell>
          <cell r="J1274">
            <v>560718</v>
          </cell>
          <cell r="K1274">
            <v>1</v>
          </cell>
          <cell r="L1274">
            <v>0</v>
          </cell>
          <cell r="M1274">
            <v>0</v>
          </cell>
          <cell r="N1274">
            <v>0</v>
          </cell>
          <cell r="R1274">
            <v>0</v>
          </cell>
          <cell r="S1274">
            <v>0</v>
          </cell>
          <cell r="T1274">
            <v>0</v>
          </cell>
          <cell r="U1274">
            <v>36</v>
          </cell>
          <cell r="V1274">
            <v>0</v>
          </cell>
          <cell r="W1274">
            <v>0</v>
          </cell>
          <cell r="AA1274">
            <v>0</v>
          </cell>
          <cell r="AB1274">
            <v>0</v>
          </cell>
          <cell r="AC1274">
            <v>0</v>
          </cell>
          <cell r="AD1274">
            <v>36</v>
          </cell>
          <cell r="AE1274">
            <v>430140</v>
          </cell>
          <cell r="AF1274">
            <v>0</v>
          </cell>
          <cell r="AI1274">
            <v>2223</v>
          </cell>
          <cell r="AK1274">
            <v>0</v>
          </cell>
          <cell r="AM1274">
            <v>460</v>
          </cell>
          <cell r="AN1274">
            <v>1</v>
          </cell>
          <cell r="AO1274">
            <v>393216</v>
          </cell>
          <cell r="AQ1274">
            <v>0</v>
          </cell>
          <cell r="AR1274">
            <v>0</v>
          </cell>
          <cell r="AS1274" t="str">
            <v>Ы</v>
          </cell>
          <cell r="AT1274" t="str">
            <v>Ы</v>
          </cell>
          <cell r="AU1274">
            <v>0</v>
          </cell>
          <cell r="AV1274">
            <v>0</v>
          </cell>
          <cell r="AW1274">
            <v>23</v>
          </cell>
          <cell r="AX1274">
            <v>1</v>
          </cell>
          <cell r="AY1274">
            <v>0</v>
          </cell>
          <cell r="AZ1274">
            <v>0</v>
          </cell>
          <cell r="BA1274">
            <v>0</v>
          </cell>
          <cell r="BB1274">
            <v>0</v>
          </cell>
          <cell r="BC1274">
            <v>38828</v>
          </cell>
        </row>
        <row r="1275">
          <cell r="A1275">
            <v>2006</v>
          </cell>
          <cell r="B1275">
            <v>1</v>
          </cell>
          <cell r="C1275">
            <v>334</v>
          </cell>
          <cell r="D1275">
            <v>20</v>
          </cell>
          <cell r="E1275">
            <v>792020</v>
          </cell>
          <cell r="F1275">
            <v>0</v>
          </cell>
          <cell r="G1275" t="str">
            <v>Затраты по ШПЗ (основные)</v>
          </cell>
          <cell r="H1275">
            <v>2011</v>
          </cell>
          <cell r="I1275">
            <v>7920</v>
          </cell>
          <cell r="J1275">
            <v>90420</v>
          </cell>
          <cell r="K1275">
            <v>1</v>
          </cell>
          <cell r="L1275">
            <v>0</v>
          </cell>
          <cell r="M1275">
            <v>0</v>
          </cell>
          <cell r="N1275">
            <v>0</v>
          </cell>
          <cell r="R1275">
            <v>0</v>
          </cell>
          <cell r="S1275">
            <v>0</v>
          </cell>
          <cell r="T1275">
            <v>0</v>
          </cell>
          <cell r="U1275">
            <v>36</v>
          </cell>
          <cell r="V1275">
            <v>0</v>
          </cell>
          <cell r="W1275">
            <v>0</v>
          </cell>
          <cell r="AA1275">
            <v>0</v>
          </cell>
          <cell r="AB1275">
            <v>0</v>
          </cell>
          <cell r="AC1275">
            <v>0</v>
          </cell>
          <cell r="AD1275">
            <v>36</v>
          </cell>
          <cell r="AE1275">
            <v>430230</v>
          </cell>
          <cell r="AF1275">
            <v>0</v>
          </cell>
          <cell r="AI1275">
            <v>2223</v>
          </cell>
          <cell r="AK1275">
            <v>0</v>
          </cell>
          <cell r="AM1275">
            <v>461</v>
          </cell>
          <cell r="AN1275">
            <v>1</v>
          </cell>
          <cell r="AO1275">
            <v>393216</v>
          </cell>
          <cell r="AQ1275">
            <v>0</v>
          </cell>
          <cell r="AR1275">
            <v>0</v>
          </cell>
          <cell r="AS1275" t="str">
            <v>Ы</v>
          </cell>
          <cell r="AT1275" t="str">
            <v>Ы</v>
          </cell>
          <cell r="AU1275">
            <v>0</v>
          </cell>
          <cell r="AV1275">
            <v>0</v>
          </cell>
          <cell r="AW1275">
            <v>23</v>
          </cell>
          <cell r="AX1275">
            <v>1</v>
          </cell>
          <cell r="AY1275">
            <v>0</v>
          </cell>
          <cell r="AZ1275">
            <v>0</v>
          </cell>
          <cell r="BA1275">
            <v>0</v>
          </cell>
          <cell r="BB1275">
            <v>0</v>
          </cell>
          <cell r="BC1275">
            <v>38828</v>
          </cell>
        </row>
        <row r="1276">
          <cell r="A1276">
            <v>2006</v>
          </cell>
          <cell r="B1276">
            <v>1</v>
          </cell>
          <cell r="C1276">
            <v>335</v>
          </cell>
          <cell r="D1276">
            <v>20</v>
          </cell>
          <cell r="E1276">
            <v>792020</v>
          </cell>
          <cell r="F1276">
            <v>0</v>
          </cell>
          <cell r="G1276" t="str">
            <v>Затраты по ШПЗ (основные)</v>
          </cell>
          <cell r="H1276">
            <v>2011</v>
          </cell>
          <cell r="I1276">
            <v>7920</v>
          </cell>
          <cell r="J1276">
            <v>18543</v>
          </cell>
          <cell r="K1276">
            <v>1</v>
          </cell>
          <cell r="L1276">
            <v>0</v>
          </cell>
          <cell r="M1276">
            <v>0</v>
          </cell>
          <cell r="N1276">
            <v>0</v>
          </cell>
          <cell r="R1276">
            <v>0</v>
          </cell>
          <cell r="S1276">
            <v>0</v>
          </cell>
          <cell r="T1276">
            <v>0</v>
          </cell>
          <cell r="U1276">
            <v>36</v>
          </cell>
          <cell r="V1276">
            <v>0</v>
          </cell>
          <cell r="W1276">
            <v>0</v>
          </cell>
          <cell r="AA1276">
            <v>0</v>
          </cell>
          <cell r="AB1276">
            <v>0</v>
          </cell>
          <cell r="AC1276">
            <v>0</v>
          </cell>
          <cell r="AD1276">
            <v>36</v>
          </cell>
          <cell r="AE1276">
            <v>430240</v>
          </cell>
          <cell r="AF1276">
            <v>0</v>
          </cell>
          <cell r="AI1276">
            <v>2223</v>
          </cell>
          <cell r="AK1276">
            <v>0</v>
          </cell>
          <cell r="AM1276">
            <v>462</v>
          </cell>
          <cell r="AN1276">
            <v>1</v>
          </cell>
          <cell r="AO1276">
            <v>393216</v>
          </cell>
          <cell r="AQ1276">
            <v>0</v>
          </cell>
          <cell r="AR1276">
            <v>0</v>
          </cell>
          <cell r="AS1276" t="str">
            <v>Ы</v>
          </cell>
          <cell r="AT1276" t="str">
            <v>Ы</v>
          </cell>
          <cell r="AU1276">
            <v>0</v>
          </cell>
          <cell r="AV1276">
            <v>0</v>
          </cell>
          <cell r="AW1276">
            <v>23</v>
          </cell>
          <cell r="AX1276">
            <v>1</v>
          </cell>
          <cell r="AY1276">
            <v>0</v>
          </cell>
          <cell r="AZ1276">
            <v>0</v>
          </cell>
          <cell r="BA1276">
            <v>0</v>
          </cell>
          <cell r="BB1276">
            <v>0</v>
          </cell>
          <cell r="BC1276">
            <v>38828</v>
          </cell>
        </row>
        <row r="1277">
          <cell r="A1277">
            <v>2006</v>
          </cell>
          <cell r="B1277">
            <v>1</v>
          </cell>
          <cell r="C1277">
            <v>336</v>
          </cell>
          <cell r="D1277">
            <v>20</v>
          </cell>
          <cell r="E1277">
            <v>792020</v>
          </cell>
          <cell r="F1277">
            <v>0</v>
          </cell>
          <cell r="G1277" t="str">
            <v>Затраты по ШПЗ (основные)</v>
          </cell>
          <cell r="H1277">
            <v>2011</v>
          </cell>
          <cell r="I1277">
            <v>7920</v>
          </cell>
          <cell r="J1277">
            <v>44623</v>
          </cell>
          <cell r="K1277">
            <v>1</v>
          </cell>
          <cell r="L1277">
            <v>0</v>
          </cell>
          <cell r="M1277">
            <v>0</v>
          </cell>
          <cell r="N1277">
            <v>0</v>
          </cell>
          <cell r="R1277">
            <v>0</v>
          </cell>
          <cell r="S1277">
            <v>0</v>
          </cell>
          <cell r="T1277">
            <v>0</v>
          </cell>
          <cell r="U1277">
            <v>36</v>
          </cell>
          <cell r="V1277">
            <v>0</v>
          </cell>
          <cell r="W1277">
            <v>0</v>
          </cell>
          <cell r="AA1277">
            <v>0</v>
          </cell>
          <cell r="AB1277">
            <v>0</v>
          </cell>
          <cell r="AC1277">
            <v>0</v>
          </cell>
          <cell r="AD1277">
            <v>36</v>
          </cell>
          <cell r="AE1277">
            <v>450000</v>
          </cell>
          <cell r="AF1277">
            <v>0</v>
          </cell>
          <cell r="AI1277">
            <v>2223</v>
          </cell>
          <cell r="AK1277">
            <v>0</v>
          </cell>
          <cell r="AM1277">
            <v>463</v>
          </cell>
          <cell r="AN1277">
            <v>1</v>
          </cell>
          <cell r="AO1277">
            <v>393216</v>
          </cell>
          <cell r="AQ1277">
            <v>0</v>
          </cell>
          <cell r="AR1277">
            <v>0</v>
          </cell>
          <cell r="AS1277" t="str">
            <v>Ы</v>
          </cell>
          <cell r="AT1277" t="str">
            <v>Ы</v>
          </cell>
          <cell r="AU1277">
            <v>0</v>
          </cell>
          <cell r="AV1277">
            <v>0</v>
          </cell>
          <cell r="AW1277">
            <v>23</v>
          </cell>
          <cell r="AX1277">
            <v>1</v>
          </cell>
          <cell r="AY1277">
            <v>0</v>
          </cell>
          <cell r="AZ1277">
            <v>0</v>
          </cell>
          <cell r="BA1277">
            <v>0</v>
          </cell>
          <cell r="BB1277">
            <v>0</v>
          </cell>
          <cell r="BC1277">
            <v>38828</v>
          </cell>
        </row>
        <row r="1278">
          <cell r="A1278">
            <v>2006</v>
          </cell>
          <cell r="B1278">
            <v>1</v>
          </cell>
          <cell r="C1278">
            <v>337</v>
          </cell>
          <cell r="D1278">
            <v>20</v>
          </cell>
          <cell r="E1278">
            <v>792020</v>
          </cell>
          <cell r="F1278">
            <v>0</v>
          </cell>
          <cell r="G1278" t="str">
            <v>Затраты по ШПЗ (основные)</v>
          </cell>
          <cell r="H1278">
            <v>2011</v>
          </cell>
          <cell r="I1278">
            <v>7920</v>
          </cell>
          <cell r="J1278">
            <v>19402</v>
          </cell>
          <cell r="K1278">
            <v>1</v>
          </cell>
          <cell r="L1278">
            <v>0</v>
          </cell>
          <cell r="M1278">
            <v>0</v>
          </cell>
          <cell r="N1278">
            <v>0</v>
          </cell>
          <cell r="R1278">
            <v>0</v>
          </cell>
          <cell r="S1278">
            <v>0</v>
          </cell>
          <cell r="T1278">
            <v>0</v>
          </cell>
          <cell r="U1278">
            <v>36</v>
          </cell>
          <cell r="V1278">
            <v>0</v>
          </cell>
          <cell r="W1278">
            <v>0</v>
          </cell>
          <cell r="AA1278">
            <v>0</v>
          </cell>
          <cell r="AB1278">
            <v>0</v>
          </cell>
          <cell r="AC1278">
            <v>0</v>
          </cell>
          <cell r="AD1278">
            <v>36</v>
          </cell>
          <cell r="AE1278">
            <v>460000</v>
          </cell>
          <cell r="AF1278">
            <v>0</v>
          </cell>
          <cell r="AI1278">
            <v>2223</v>
          </cell>
          <cell r="AK1278">
            <v>0</v>
          </cell>
          <cell r="AM1278">
            <v>464</v>
          </cell>
          <cell r="AN1278">
            <v>1</v>
          </cell>
          <cell r="AO1278">
            <v>393216</v>
          </cell>
          <cell r="AQ1278">
            <v>0</v>
          </cell>
          <cell r="AR1278">
            <v>0</v>
          </cell>
          <cell r="AS1278" t="str">
            <v>Ы</v>
          </cell>
          <cell r="AT1278" t="str">
            <v>Ы</v>
          </cell>
          <cell r="AU1278">
            <v>0</v>
          </cell>
          <cell r="AV1278">
            <v>0</v>
          </cell>
          <cell r="AW1278">
            <v>23</v>
          </cell>
          <cell r="AX1278">
            <v>1</v>
          </cell>
          <cell r="AY1278">
            <v>0</v>
          </cell>
          <cell r="AZ1278">
            <v>0</v>
          </cell>
          <cell r="BA1278">
            <v>0</v>
          </cell>
          <cell r="BB1278">
            <v>0</v>
          </cell>
          <cell r="BC1278">
            <v>38828</v>
          </cell>
        </row>
        <row r="1279">
          <cell r="A1279">
            <v>2006</v>
          </cell>
          <cell r="B1279">
            <v>1</v>
          </cell>
          <cell r="C1279">
            <v>338</v>
          </cell>
          <cell r="D1279">
            <v>20</v>
          </cell>
          <cell r="E1279">
            <v>792020</v>
          </cell>
          <cell r="F1279">
            <v>0</v>
          </cell>
          <cell r="G1279" t="str">
            <v>Затраты по ШПЗ (основные)</v>
          </cell>
          <cell r="H1279">
            <v>2011</v>
          </cell>
          <cell r="I1279">
            <v>7920</v>
          </cell>
          <cell r="J1279">
            <v>2701</v>
          </cell>
          <cell r="K1279">
            <v>1</v>
          </cell>
          <cell r="L1279">
            <v>0</v>
          </cell>
          <cell r="M1279">
            <v>0</v>
          </cell>
          <cell r="N1279">
            <v>0</v>
          </cell>
          <cell r="R1279">
            <v>0</v>
          </cell>
          <cell r="S1279">
            <v>0</v>
          </cell>
          <cell r="T1279">
            <v>0</v>
          </cell>
          <cell r="U1279">
            <v>36</v>
          </cell>
          <cell r="V1279">
            <v>0</v>
          </cell>
          <cell r="W1279">
            <v>0</v>
          </cell>
          <cell r="AA1279">
            <v>0</v>
          </cell>
          <cell r="AB1279">
            <v>0</v>
          </cell>
          <cell r="AC1279">
            <v>0</v>
          </cell>
          <cell r="AD1279">
            <v>36</v>
          </cell>
          <cell r="AE1279">
            <v>465000</v>
          </cell>
          <cell r="AF1279">
            <v>0</v>
          </cell>
          <cell r="AI1279">
            <v>2223</v>
          </cell>
          <cell r="AK1279">
            <v>0</v>
          </cell>
          <cell r="AM1279">
            <v>465</v>
          </cell>
          <cell r="AN1279">
            <v>1</v>
          </cell>
          <cell r="AO1279">
            <v>393216</v>
          </cell>
          <cell r="AQ1279">
            <v>0</v>
          </cell>
          <cell r="AR1279">
            <v>0</v>
          </cell>
          <cell r="AS1279" t="str">
            <v>Ы</v>
          </cell>
          <cell r="AT1279" t="str">
            <v>Ы</v>
          </cell>
          <cell r="AU1279">
            <v>0</v>
          </cell>
          <cell r="AV1279">
            <v>0</v>
          </cell>
          <cell r="AW1279">
            <v>23</v>
          </cell>
          <cell r="AX1279">
            <v>1</v>
          </cell>
          <cell r="AY1279">
            <v>0</v>
          </cell>
          <cell r="AZ1279">
            <v>0</v>
          </cell>
          <cell r="BA1279">
            <v>0</v>
          </cell>
          <cell r="BB1279">
            <v>0</v>
          </cell>
          <cell r="BC1279">
            <v>38828</v>
          </cell>
        </row>
        <row r="1280">
          <cell r="A1280">
            <v>2006</v>
          </cell>
          <cell r="B1280">
            <v>1</v>
          </cell>
          <cell r="C1280">
            <v>339</v>
          </cell>
          <cell r="D1280">
            <v>20</v>
          </cell>
          <cell r="E1280">
            <v>792020</v>
          </cell>
          <cell r="F1280">
            <v>0</v>
          </cell>
          <cell r="G1280" t="str">
            <v>Затраты по ШПЗ (основные)</v>
          </cell>
          <cell r="H1280">
            <v>2011</v>
          </cell>
          <cell r="I1280">
            <v>7920</v>
          </cell>
          <cell r="J1280">
            <v>2000</v>
          </cell>
          <cell r="K1280">
            <v>1</v>
          </cell>
          <cell r="L1280">
            <v>0</v>
          </cell>
          <cell r="M1280">
            <v>0</v>
          </cell>
          <cell r="N1280">
            <v>0</v>
          </cell>
          <cell r="R1280">
            <v>0</v>
          </cell>
          <cell r="S1280">
            <v>0</v>
          </cell>
          <cell r="T1280">
            <v>0</v>
          </cell>
          <cell r="U1280">
            <v>36</v>
          </cell>
          <cell r="V1280">
            <v>0</v>
          </cell>
          <cell r="W1280">
            <v>0</v>
          </cell>
          <cell r="AA1280">
            <v>0</v>
          </cell>
          <cell r="AB1280">
            <v>0</v>
          </cell>
          <cell r="AC1280">
            <v>0</v>
          </cell>
          <cell r="AD1280">
            <v>36</v>
          </cell>
          <cell r="AE1280">
            <v>504100</v>
          </cell>
          <cell r="AF1280">
            <v>0</v>
          </cell>
          <cell r="AI1280">
            <v>2223</v>
          </cell>
          <cell r="AK1280">
            <v>0</v>
          </cell>
          <cell r="AM1280">
            <v>466</v>
          </cell>
          <cell r="AN1280">
            <v>1</v>
          </cell>
          <cell r="AO1280">
            <v>393216</v>
          </cell>
          <cell r="AQ1280">
            <v>0</v>
          </cell>
          <cell r="AR1280">
            <v>0</v>
          </cell>
          <cell r="AS1280" t="str">
            <v>Ы</v>
          </cell>
          <cell r="AT1280" t="str">
            <v>Ы</v>
          </cell>
          <cell r="AU1280">
            <v>0</v>
          </cell>
          <cell r="AV1280">
            <v>0</v>
          </cell>
          <cell r="AW1280">
            <v>23</v>
          </cell>
          <cell r="AX1280">
            <v>1</v>
          </cell>
          <cell r="AY1280">
            <v>0</v>
          </cell>
          <cell r="AZ1280">
            <v>0</v>
          </cell>
          <cell r="BA1280">
            <v>0</v>
          </cell>
          <cell r="BB1280">
            <v>0</v>
          </cell>
          <cell r="BC1280">
            <v>38828</v>
          </cell>
        </row>
        <row r="1281">
          <cell r="A1281">
            <v>2006</v>
          </cell>
          <cell r="B1281">
            <v>1</v>
          </cell>
          <cell r="C1281">
            <v>340</v>
          </cell>
          <cell r="D1281">
            <v>20</v>
          </cell>
          <cell r="E1281">
            <v>792020</v>
          </cell>
          <cell r="F1281">
            <v>0</v>
          </cell>
          <cell r="G1281" t="str">
            <v>Затраты по ШПЗ (основные)</v>
          </cell>
          <cell r="H1281">
            <v>2011</v>
          </cell>
          <cell r="I1281">
            <v>7920</v>
          </cell>
          <cell r="J1281">
            <v>538</v>
          </cell>
          <cell r="K1281">
            <v>1</v>
          </cell>
          <cell r="L1281">
            <v>0</v>
          </cell>
          <cell r="M1281">
            <v>0</v>
          </cell>
          <cell r="N1281">
            <v>0</v>
          </cell>
          <cell r="R1281">
            <v>0</v>
          </cell>
          <cell r="S1281">
            <v>0</v>
          </cell>
          <cell r="T1281">
            <v>0</v>
          </cell>
          <cell r="U1281">
            <v>36</v>
          </cell>
          <cell r="V1281">
            <v>0</v>
          </cell>
          <cell r="W1281">
            <v>0</v>
          </cell>
          <cell r="AA1281">
            <v>0</v>
          </cell>
          <cell r="AB1281">
            <v>0</v>
          </cell>
          <cell r="AC1281">
            <v>0</v>
          </cell>
          <cell r="AD1281">
            <v>36</v>
          </cell>
          <cell r="AE1281">
            <v>504900</v>
          </cell>
          <cell r="AF1281">
            <v>0</v>
          </cell>
          <cell r="AI1281">
            <v>2223</v>
          </cell>
          <cell r="AK1281">
            <v>0</v>
          </cell>
          <cell r="AM1281">
            <v>467</v>
          </cell>
          <cell r="AN1281">
            <v>1</v>
          </cell>
          <cell r="AO1281">
            <v>393216</v>
          </cell>
          <cell r="AQ1281">
            <v>0</v>
          </cell>
          <cell r="AR1281">
            <v>0</v>
          </cell>
          <cell r="AS1281" t="str">
            <v>Ы</v>
          </cell>
          <cell r="AT1281" t="str">
            <v>Ы</v>
          </cell>
          <cell r="AU1281">
            <v>0</v>
          </cell>
          <cell r="AV1281">
            <v>0</v>
          </cell>
          <cell r="AW1281">
            <v>23</v>
          </cell>
          <cell r="AX1281">
            <v>1</v>
          </cell>
          <cell r="AY1281">
            <v>0</v>
          </cell>
          <cell r="AZ1281">
            <v>0</v>
          </cell>
          <cell r="BA1281">
            <v>0</v>
          </cell>
          <cell r="BB1281">
            <v>0</v>
          </cell>
          <cell r="BC1281">
            <v>38828</v>
          </cell>
        </row>
        <row r="1282">
          <cell r="A1282">
            <v>2006</v>
          </cell>
          <cell r="B1282">
            <v>1</v>
          </cell>
          <cell r="C1282">
            <v>341</v>
          </cell>
          <cell r="D1282">
            <v>20</v>
          </cell>
          <cell r="E1282">
            <v>792020</v>
          </cell>
          <cell r="F1282">
            <v>0</v>
          </cell>
          <cell r="G1282" t="str">
            <v>Затраты по ШПЗ (основные)</v>
          </cell>
          <cell r="H1282">
            <v>2011</v>
          </cell>
          <cell r="I1282">
            <v>7920</v>
          </cell>
          <cell r="J1282">
            <v>9621.4699999999993</v>
          </cell>
          <cell r="K1282">
            <v>1</v>
          </cell>
          <cell r="L1282">
            <v>0</v>
          </cell>
          <cell r="M1282">
            <v>0</v>
          </cell>
          <cell r="N1282">
            <v>0</v>
          </cell>
          <cell r="R1282">
            <v>0</v>
          </cell>
          <cell r="S1282">
            <v>0</v>
          </cell>
          <cell r="T1282">
            <v>0</v>
          </cell>
          <cell r="U1282">
            <v>36</v>
          </cell>
          <cell r="V1282">
            <v>0</v>
          </cell>
          <cell r="W1282">
            <v>0</v>
          </cell>
          <cell r="AA1282">
            <v>0</v>
          </cell>
          <cell r="AB1282">
            <v>0</v>
          </cell>
          <cell r="AC1282">
            <v>0</v>
          </cell>
          <cell r="AD1282">
            <v>36</v>
          </cell>
          <cell r="AE1282">
            <v>505100</v>
          </cell>
          <cell r="AF1282">
            <v>0</v>
          </cell>
          <cell r="AI1282">
            <v>2223</v>
          </cell>
          <cell r="AK1282">
            <v>0</v>
          </cell>
          <cell r="AM1282">
            <v>468</v>
          </cell>
          <cell r="AN1282">
            <v>1</v>
          </cell>
          <cell r="AO1282">
            <v>393216</v>
          </cell>
          <cell r="AQ1282">
            <v>0</v>
          </cell>
          <cell r="AR1282">
            <v>0</v>
          </cell>
          <cell r="AS1282" t="str">
            <v>Ы</v>
          </cell>
          <cell r="AT1282" t="str">
            <v>Ы</v>
          </cell>
          <cell r="AU1282">
            <v>0</v>
          </cell>
          <cell r="AV1282">
            <v>0</v>
          </cell>
          <cell r="AW1282">
            <v>23</v>
          </cell>
          <cell r="AX1282">
            <v>1</v>
          </cell>
          <cell r="AY1282">
            <v>0</v>
          </cell>
          <cell r="AZ1282">
            <v>0</v>
          </cell>
          <cell r="BA1282">
            <v>0</v>
          </cell>
          <cell r="BB1282">
            <v>0</v>
          </cell>
          <cell r="BC1282">
            <v>38828</v>
          </cell>
        </row>
        <row r="1283">
          <cell r="A1283">
            <v>2006</v>
          </cell>
          <cell r="B1283">
            <v>1</v>
          </cell>
          <cell r="C1283">
            <v>342</v>
          </cell>
          <cell r="D1283">
            <v>20</v>
          </cell>
          <cell r="E1283">
            <v>792020</v>
          </cell>
          <cell r="F1283">
            <v>0</v>
          </cell>
          <cell r="G1283" t="str">
            <v>Затраты по ШПЗ (основные)</v>
          </cell>
          <cell r="H1283">
            <v>2011</v>
          </cell>
          <cell r="I1283">
            <v>7920</v>
          </cell>
          <cell r="J1283">
            <v>130125.46</v>
          </cell>
          <cell r="K1283">
            <v>1</v>
          </cell>
          <cell r="L1283">
            <v>0</v>
          </cell>
          <cell r="M1283">
            <v>0</v>
          </cell>
          <cell r="N1283">
            <v>0</v>
          </cell>
          <cell r="R1283">
            <v>0</v>
          </cell>
          <cell r="S1283">
            <v>0</v>
          </cell>
          <cell r="T1283">
            <v>0</v>
          </cell>
          <cell r="U1283">
            <v>36</v>
          </cell>
          <cell r="V1283">
            <v>0</v>
          </cell>
          <cell r="W1283">
            <v>0</v>
          </cell>
          <cell r="AA1283">
            <v>0</v>
          </cell>
          <cell r="AB1283">
            <v>0</v>
          </cell>
          <cell r="AC1283">
            <v>0</v>
          </cell>
          <cell r="AD1283">
            <v>36</v>
          </cell>
          <cell r="AE1283">
            <v>505200</v>
          </cell>
          <cell r="AF1283">
            <v>0</v>
          </cell>
          <cell r="AI1283">
            <v>2223</v>
          </cell>
          <cell r="AK1283">
            <v>0</v>
          </cell>
          <cell r="AM1283">
            <v>469</v>
          </cell>
          <cell r="AN1283">
            <v>1</v>
          </cell>
          <cell r="AO1283">
            <v>393216</v>
          </cell>
          <cell r="AQ1283">
            <v>0</v>
          </cell>
          <cell r="AR1283">
            <v>0</v>
          </cell>
          <cell r="AS1283" t="str">
            <v>Ы</v>
          </cell>
          <cell r="AT1283" t="str">
            <v>Ы</v>
          </cell>
          <cell r="AU1283">
            <v>0</v>
          </cell>
          <cell r="AV1283">
            <v>0</v>
          </cell>
          <cell r="AW1283">
            <v>23</v>
          </cell>
          <cell r="AX1283">
            <v>1</v>
          </cell>
          <cell r="AY1283">
            <v>0</v>
          </cell>
          <cell r="AZ1283">
            <v>0</v>
          </cell>
          <cell r="BA1283">
            <v>0</v>
          </cell>
          <cell r="BB1283">
            <v>0</v>
          </cell>
          <cell r="BC1283">
            <v>38828</v>
          </cell>
        </row>
        <row r="1284">
          <cell r="A1284">
            <v>2006</v>
          </cell>
          <cell r="B1284">
            <v>1</v>
          </cell>
          <cell r="C1284">
            <v>343</v>
          </cell>
          <cell r="D1284">
            <v>20</v>
          </cell>
          <cell r="E1284">
            <v>792020</v>
          </cell>
          <cell r="F1284">
            <v>0</v>
          </cell>
          <cell r="G1284" t="str">
            <v>Затраты по ШПЗ (основные)</v>
          </cell>
          <cell r="H1284">
            <v>2011</v>
          </cell>
          <cell r="I1284">
            <v>7920</v>
          </cell>
          <cell r="J1284">
            <v>524.79999999999995</v>
          </cell>
          <cell r="K1284">
            <v>1</v>
          </cell>
          <cell r="L1284">
            <v>0</v>
          </cell>
          <cell r="M1284">
            <v>0</v>
          </cell>
          <cell r="N1284">
            <v>0</v>
          </cell>
          <cell r="R1284">
            <v>0</v>
          </cell>
          <cell r="S1284">
            <v>0</v>
          </cell>
          <cell r="T1284">
            <v>0</v>
          </cell>
          <cell r="U1284">
            <v>36</v>
          </cell>
          <cell r="V1284">
            <v>0</v>
          </cell>
          <cell r="W1284">
            <v>0</v>
          </cell>
          <cell r="AA1284">
            <v>0</v>
          </cell>
          <cell r="AB1284">
            <v>0</v>
          </cell>
          <cell r="AC1284">
            <v>0</v>
          </cell>
          <cell r="AD1284">
            <v>36</v>
          </cell>
          <cell r="AE1284">
            <v>505300</v>
          </cell>
          <cell r="AF1284">
            <v>0</v>
          </cell>
          <cell r="AI1284">
            <v>2223</v>
          </cell>
          <cell r="AK1284">
            <v>0</v>
          </cell>
          <cell r="AM1284">
            <v>470</v>
          </cell>
          <cell r="AN1284">
            <v>1</v>
          </cell>
          <cell r="AO1284">
            <v>393216</v>
          </cell>
          <cell r="AQ1284">
            <v>0</v>
          </cell>
          <cell r="AR1284">
            <v>0</v>
          </cell>
          <cell r="AS1284" t="str">
            <v>Ы</v>
          </cell>
          <cell r="AT1284" t="str">
            <v>Ы</v>
          </cell>
          <cell r="AU1284">
            <v>0</v>
          </cell>
          <cell r="AV1284">
            <v>0</v>
          </cell>
          <cell r="AW1284">
            <v>23</v>
          </cell>
          <cell r="AX1284">
            <v>1</v>
          </cell>
          <cell r="AY1284">
            <v>0</v>
          </cell>
          <cell r="AZ1284">
            <v>0</v>
          </cell>
          <cell r="BA1284">
            <v>0</v>
          </cell>
          <cell r="BB1284">
            <v>0</v>
          </cell>
          <cell r="BC1284">
            <v>38828</v>
          </cell>
        </row>
        <row r="1285">
          <cell r="A1285">
            <v>2006</v>
          </cell>
          <cell r="B1285">
            <v>1</v>
          </cell>
          <cell r="C1285">
            <v>344</v>
          </cell>
          <cell r="D1285">
            <v>20</v>
          </cell>
          <cell r="E1285">
            <v>792020</v>
          </cell>
          <cell r="F1285">
            <v>0</v>
          </cell>
          <cell r="G1285" t="str">
            <v>Затраты по ШПЗ (основные)</v>
          </cell>
          <cell r="H1285">
            <v>2011</v>
          </cell>
          <cell r="I1285">
            <v>7920</v>
          </cell>
          <cell r="J1285">
            <v>204</v>
          </cell>
          <cell r="K1285">
            <v>1</v>
          </cell>
          <cell r="L1285">
            <v>0</v>
          </cell>
          <cell r="M1285">
            <v>0</v>
          </cell>
          <cell r="N1285">
            <v>0</v>
          </cell>
          <cell r="R1285">
            <v>0</v>
          </cell>
          <cell r="S1285">
            <v>0</v>
          </cell>
          <cell r="T1285">
            <v>0</v>
          </cell>
          <cell r="U1285">
            <v>36</v>
          </cell>
          <cell r="V1285">
            <v>0</v>
          </cell>
          <cell r="W1285">
            <v>0</v>
          </cell>
          <cell r="AA1285">
            <v>0</v>
          </cell>
          <cell r="AB1285">
            <v>0</v>
          </cell>
          <cell r="AC1285">
            <v>0</v>
          </cell>
          <cell r="AD1285">
            <v>36</v>
          </cell>
          <cell r="AE1285">
            <v>505400</v>
          </cell>
          <cell r="AF1285">
            <v>0</v>
          </cell>
          <cell r="AI1285">
            <v>2223</v>
          </cell>
          <cell r="AK1285">
            <v>0</v>
          </cell>
          <cell r="AM1285">
            <v>471</v>
          </cell>
          <cell r="AN1285">
            <v>1</v>
          </cell>
          <cell r="AO1285">
            <v>393216</v>
          </cell>
          <cell r="AQ1285">
            <v>0</v>
          </cell>
          <cell r="AR1285">
            <v>0</v>
          </cell>
          <cell r="AS1285" t="str">
            <v>Ы</v>
          </cell>
          <cell r="AT1285" t="str">
            <v>Ы</v>
          </cell>
          <cell r="AU1285">
            <v>0</v>
          </cell>
          <cell r="AV1285">
            <v>0</v>
          </cell>
          <cell r="AW1285">
            <v>23</v>
          </cell>
          <cell r="AX1285">
            <v>1</v>
          </cell>
          <cell r="AY1285">
            <v>0</v>
          </cell>
          <cell r="AZ1285">
            <v>0</v>
          </cell>
          <cell r="BA1285">
            <v>0</v>
          </cell>
          <cell r="BB1285">
            <v>0</v>
          </cell>
          <cell r="BC1285">
            <v>38828</v>
          </cell>
        </row>
        <row r="1286">
          <cell r="A1286">
            <v>2006</v>
          </cell>
          <cell r="B1286">
            <v>1</v>
          </cell>
          <cell r="C1286">
            <v>345</v>
          </cell>
          <cell r="D1286">
            <v>20</v>
          </cell>
          <cell r="E1286">
            <v>792020</v>
          </cell>
          <cell r="F1286">
            <v>0</v>
          </cell>
          <cell r="G1286" t="str">
            <v>Затраты по ШПЗ (основные)</v>
          </cell>
          <cell r="H1286">
            <v>2011</v>
          </cell>
          <cell r="I1286">
            <v>7920</v>
          </cell>
          <cell r="J1286">
            <v>470.82</v>
          </cell>
          <cell r="K1286">
            <v>1</v>
          </cell>
          <cell r="L1286">
            <v>0</v>
          </cell>
          <cell r="M1286">
            <v>0</v>
          </cell>
          <cell r="N1286">
            <v>0</v>
          </cell>
          <cell r="R1286">
            <v>0</v>
          </cell>
          <cell r="S1286">
            <v>0</v>
          </cell>
          <cell r="T1286">
            <v>0</v>
          </cell>
          <cell r="U1286">
            <v>36</v>
          </cell>
          <cell r="V1286">
            <v>0</v>
          </cell>
          <cell r="W1286">
            <v>0</v>
          </cell>
          <cell r="AA1286">
            <v>0</v>
          </cell>
          <cell r="AB1286">
            <v>0</v>
          </cell>
          <cell r="AC1286">
            <v>0</v>
          </cell>
          <cell r="AD1286">
            <v>36</v>
          </cell>
          <cell r="AE1286">
            <v>510200</v>
          </cell>
          <cell r="AF1286">
            <v>0</v>
          </cell>
          <cell r="AI1286">
            <v>2223</v>
          </cell>
          <cell r="AK1286">
            <v>0</v>
          </cell>
          <cell r="AM1286">
            <v>472</v>
          </cell>
          <cell r="AN1286">
            <v>1</v>
          </cell>
          <cell r="AO1286">
            <v>393216</v>
          </cell>
          <cell r="AQ1286">
            <v>0</v>
          </cell>
          <cell r="AR1286">
            <v>0</v>
          </cell>
          <cell r="AS1286" t="str">
            <v>Ы</v>
          </cell>
          <cell r="AT1286" t="str">
            <v>Ы</v>
          </cell>
          <cell r="AU1286">
            <v>0</v>
          </cell>
          <cell r="AV1286">
            <v>0</v>
          </cell>
          <cell r="AW1286">
            <v>23</v>
          </cell>
          <cell r="AX1286">
            <v>1</v>
          </cell>
          <cell r="AY1286">
            <v>0</v>
          </cell>
          <cell r="AZ1286">
            <v>0</v>
          </cell>
          <cell r="BA1286">
            <v>0</v>
          </cell>
          <cell r="BB1286">
            <v>0</v>
          </cell>
          <cell r="BC1286">
            <v>38828</v>
          </cell>
        </row>
        <row r="1287">
          <cell r="A1287">
            <v>2006</v>
          </cell>
          <cell r="B1287">
            <v>1</v>
          </cell>
          <cell r="C1287">
            <v>346</v>
          </cell>
          <cell r="D1287">
            <v>20</v>
          </cell>
          <cell r="E1287">
            <v>792020</v>
          </cell>
          <cell r="F1287">
            <v>0</v>
          </cell>
          <cell r="G1287" t="str">
            <v>Затраты по ШПЗ (основные)</v>
          </cell>
          <cell r="H1287">
            <v>2011</v>
          </cell>
          <cell r="I1287">
            <v>7920</v>
          </cell>
          <cell r="J1287">
            <v>4873</v>
          </cell>
          <cell r="K1287">
            <v>1</v>
          </cell>
          <cell r="L1287">
            <v>0</v>
          </cell>
          <cell r="M1287">
            <v>0</v>
          </cell>
          <cell r="N1287">
            <v>0</v>
          </cell>
          <cell r="R1287">
            <v>0</v>
          </cell>
          <cell r="S1287">
            <v>0</v>
          </cell>
          <cell r="T1287">
            <v>0</v>
          </cell>
          <cell r="U1287">
            <v>36</v>
          </cell>
          <cell r="V1287">
            <v>0</v>
          </cell>
          <cell r="W1287">
            <v>0</v>
          </cell>
          <cell r="AA1287">
            <v>0</v>
          </cell>
          <cell r="AB1287">
            <v>0</v>
          </cell>
          <cell r="AC1287">
            <v>0</v>
          </cell>
          <cell r="AD1287">
            <v>36</v>
          </cell>
          <cell r="AE1287">
            <v>510400</v>
          </cell>
          <cell r="AF1287">
            <v>0</v>
          </cell>
          <cell r="AI1287">
            <v>2223</v>
          </cell>
          <cell r="AK1287">
            <v>0</v>
          </cell>
          <cell r="AM1287">
            <v>473</v>
          </cell>
          <cell r="AN1287">
            <v>1</v>
          </cell>
          <cell r="AO1287">
            <v>393216</v>
          </cell>
          <cell r="AQ1287">
            <v>0</v>
          </cell>
          <cell r="AR1287">
            <v>0</v>
          </cell>
          <cell r="AS1287" t="str">
            <v>Ы</v>
          </cell>
          <cell r="AT1287" t="str">
            <v>Ы</v>
          </cell>
          <cell r="AU1287">
            <v>0</v>
          </cell>
          <cell r="AV1287">
            <v>0</v>
          </cell>
          <cell r="AW1287">
            <v>23</v>
          </cell>
          <cell r="AX1287">
            <v>1</v>
          </cell>
          <cell r="AY1287">
            <v>0</v>
          </cell>
          <cell r="AZ1287">
            <v>0</v>
          </cell>
          <cell r="BA1287">
            <v>0</v>
          </cell>
          <cell r="BB1287">
            <v>0</v>
          </cell>
          <cell r="BC1287">
            <v>38828</v>
          </cell>
        </row>
        <row r="1288">
          <cell r="A1288">
            <v>2006</v>
          </cell>
          <cell r="B1288">
            <v>1</v>
          </cell>
          <cell r="C1288">
            <v>347</v>
          </cell>
          <cell r="D1288">
            <v>20</v>
          </cell>
          <cell r="E1288">
            <v>792020</v>
          </cell>
          <cell r="F1288">
            <v>0</v>
          </cell>
          <cell r="G1288" t="str">
            <v>Затраты по ШПЗ (основные)</v>
          </cell>
          <cell r="H1288">
            <v>2011</v>
          </cell>
          <cell r="I1288">
            <v>7920</v>
          </cell>
          <cell r="J1288">
            <v>3613</v>
          </cell>
          <cell r="K1288">
            <v>1</v>
          </cell>
          <cell r="L1288">
            <v>0</v>
          </cell>
          <cell r="M1288">
            <v>0</v>
          </cell>
          <cell r="N1288">
            <v>0</v>
          </cell>
          <cell r="R1288">
            <v>0</v>
          </cell>
          <cell r="S1288">
            <v>0</v>
          </cell>
          <cell r="T1288">
            <v>0</v>
          </cell>
          <cell r="U1288">
            <v>36</v>
          </cell>
          <cell r="V1288">
            <v>0</v>
          </cell>
          <cell r="W1288">
            <v>0</v>
          </cell>
          <cell r="AA1288">
            <v>0</v>
          </cell>
          <cell r="AB1288">
            <v>0</v>
          </cell>
          <cell r="AC1288">
            <v>0</v>
          </cell>
          <cell r="AD1288">
            <v>36</v>
          </cell>
          <cell r="AE1288">
            <v>510630</v>
          </cell>
          <cell r="AF1288">
            <v>0</v>
          </cell>
          <cell r="AI1288">
            <v>2223</v>
          </cell>
          <cell r="AK1288">
            <v>0</v>
          </cell>
          <cell r="AM1288">
            <v>474</v>
          </cell>
          <cell r="AN1288">
            <v>1</v>
          </cell>
          <cell r="AO1288">
            <v>393216</v>
          </cell>
          <cell r="AQ1288">
            <v>0</v>
          </cell>
          <cell r="AR1288">
            <v>0</v>
          </cell>
          <cell r="AS1288" t="str">
            <v>Ы</v>
          </cell>
          <cell r="AT1288" t="str">
            <v>Ы</v>
          </cell>
          <cell r="AU1288">
            <v>0</v>
          </cell>
          <cell r="AV1288">
            <v>0</v>
          </cell>
          <cell r="AW1288">
            <v>23</v>
          </cell>
          <cell r="AX1288">
            <v>1</v>
          </cell>
          <cell r="AY1288">
            <v>0</v>
          </cell>
          <cell r="AZ1288">
            <v>0</v>
          </cell>
          <cell r="BA1288">
            <v>0</v>
          </cell>
          <cell r="BB1288">
            <v>0</v>
          </cell>
          <cell r="BC1288">
            <v>38828</v>
          </cell>
        </row>
        <row r="1289">
          <cell r="A1289">
            <v>2006</v>
          </cell>
          <cell r="B1289">
            <v>1</v>
          </cell>
          <cell r="C1289">
            <v>348</v>
          </cell>
          <cell r="D1289">
            <v>20</v>
          </cell>
          <cell r="E1289">
            <v>792020</v>
          </cell>
          <cell r="F1289">
            <v>0</v>
          </cell>
          <cell r="G1289" t="str">
            <v>Затраты по ШПЗ (основные)</v>
          </cell>
          <cell r="H1289">
            <v>2011</v>
          </cell>
          <cell r="I1289">
            <v>7920</v>
          </cell>
          <cell r="J1289">
            <v>15225</v>
          </cell>
          <cell r="K1289">
            <v>1</v>
          </cell>
          <cell r="L1289">
            <v>0</v>
          </cell>
          <cell r="M1289">
            <v>0</v>
          </cell>
          <cell r="N1289">
            <v>0</v>
          </cell>
          <cell r="R1289">
            <v>0</v>
          </cell>
          <cell r="S1289">
            <v>0</v>
          </cell>
          <cell r="T1289">
            <v>0</v>
          </cell>
          <cell r="U1289">
            <v>36</v>
          </cell>
          <cell r="V1289">
            <v>0</v>
          </cell>
          <cell r="W1289">
            <v>0</v>
          </cell>
          <cell r="AA1289">
            <v>0</v>
          </cell>
          <cell r="AB1289">
            <v>0</v>
          </cell>
          <cell r="AC1289">
            <v>0</v>
          </cell>
          <cell r="AD1289">
            <v>36</v>
          </cell>
          <cell r="AE1289">
            <v>513600</v>
          </cell>
          <cell r="AF1289">
            <v>0</v>
          </cell>
          <cell r="AI1289">
            <v>2223</v>
          </cell>
          <cell r="AK1289">
            <v>0</v>
          </cell>
          <cell r="AM1289">
            <v>475</v>
          </cell>
          <cell r="AN1289">
            <v>1</v>
          </cell>
          <cell r="AO1289">
            <v>393216</v>
          </cell>
          <cell r="AQ1289">
            <v>0</v>
          </cell>
          <cell r="AR1289">
            <v>0</v>
          </cell>
          <cell r="AS1289" t="str">
            <v>Ы</v>
          </cell>
          <cell r="AT1289" t="str">
            <v>Ы</v>
          </cell>
          <cell r="AU1289">
            <v>0</v>
          </cell>
          <cell r="AV1289">
            <v>0</v>
          </cell>
          <cell r="AW1289">
            <v>23</v>
          </cell>
          <cell r="AX1289">
            <v>1</v>
          </cell>
          <cell r="AY1289">
            <v>0</v>
          </cell>
          <cell r="AZ1289">
            <v>0</v>
          </cell>
          <cell r="BA1289">
            <v>0</v>
          </cell>
          <cell r="BB1289">
            <v>0</v>
          </cell>
          <cell r="BC1289">
            <v>38828</v>
          </cell>
        </row>
        <row r="1290">
          <cell r="A1290">
            <v>2006</v>
          </cell>
          <cell r="B1290">
            <v>1</v>
          </cell>
          <cell r="C1290">
            <v>349</v>
          </cell>
          <cell r="D1290">
            <v>20</v>
          </cell>
          <cell r="E1290">
            <v>792020</v>
          </cell>
          <cell r="F1290">
            <v>0</v>
          </cell>
          <cell r="G1290" t="str">
            <v>Затраты по ШПЗ (основные)</v>
          </cell>
          <cell r="H1290">
            <v>2011</v>
          </cell>
          <cell r="I1290">
            <v>7920</v>
          </cell>
          <cell r="J1290">
            <v>9921.39</v>
          </cell>
          <cell r="K1290">
            <v>1</v>
          </cell>
          <cell r="L1290">
            <v>0</v>
          </cell>
          <cell r="M1290">
            <v>0</v>
          </cell>
          <cell r="N1290">
            <v>0</v>
          </cell>
          <cell r="R1290">
            <v>0</v>
          </cell>
          <cell r="S1290">
            <v>0</v>
          </cell>
          <cell r="T1290">
            <v>0</v>
          </cell>
          <cell r="U1290">
            <v>36</v>
          </cell>
          <cell r="V1290">
            <v>0</v>
          </cell>
          <cell r="W1290">
            <v>0</v>
          </cell>
          <cell r="AA1290">
            <v>0</v>
          </cell>
          <cell r="AB1290">
            <v>0</v>
          </cell>
          <cell r="AC1290">
            <v>0</v>
          </cell>
          <cell r="AD1290">
            <v>36</v>
          </cell>
          <cell r="AE1290">
            <v>530000</v>
          </cell>
          <cell r="AF1290">
            <v>0</v>
          </cell>
          <cell r="AI1290">
            <v>2223</v>
          </cell>
          <cell r="AK1290">
            <v>0</v>
          </cell>
          <cell r="AM1290">
            <v>476</v>
          </cell>
          <cell r="AN1290">
            <v>1</v>
          </cell>
          <cell r="AO1290">
            <v>393216</v>
          </cell>
          <cell r="AQ1290">
            <v>0</v>
          </cell>
          <cell r="AR1290">
            <v>0</v>
          </cell>
          <cell r="AS1290" t="str">
            <v>Ы</v>
          </cell>
          <cell r="AT1290" t="str">
            <v>Ы</v>
          </cell>
          <cell r="AU1290">
            <v>0</v>
          </cell>
          <cell r="AV1290">
            <v>0</v>
          </cell>
          <cell r="AW1290">
            <v>23</v>
          </cell>
          <cell r="AX1290">
            <v>1</v>
          </cell>
          <cell r="AY1290">
            <v>0</v>
          </cell>
          <cell r="AZ1290">
            <v>0</v>
          </cell>
          <cell r="BA1290">
            <v>0</v>
          </cell>
          <cell r="BB1290">
            <v>0</v>
          </cell>
          <cell r="BC1290">
            <v>38828</v>
          </cell>
        </row>
        <row r="1291">
          <cell r="A1291">
            <v>2006</v>
          </cell>
          <cell r="B1291">
            <v>1</v>
          </cell>
          <cell r="C1291">
            <v>351</v>
          </cell>
          <cell r="D1291">
            <v>20</v>
          </cell>
          <cell r="E1291">
            <v>792020</v>
          </cell>
          <cell r="F1291">
            <v>0</v>
          </cell>
          <cell r="G1291" t="str">
            <v>Затраты по ШПЗ (основные)</v>
          </cell>
          <cell r="H1291">
            <v>2011</v>
          </cell>
          <cell r="I1291">
            <v>7920</v>
          </cell>
          <cell r="J1291">
            <v>204066.42</v>
          </cell>
          <cell r="K1291">
            <v>1</v>
          </cell>
          <cell r="L1291">
            <v>0</v>
          </cell>
          <cell r="M1291">
            <v>0</v>
          </cell>
          <cell r="N1291">
            <v>0</v>
          </cell>
          <cell r="R1291">
            <v>0</v>
          </cell>
          <cell r="S1291">
            <v>0</v>
          </cell>
          <cell r="T1291">
            <v>0</v>
          </cell>
          <cell r="U1291">
            <v>34</v>
          </cell>
          <cell r="V1291">
            <v>0</v>
          </cell>
          <cell r="W1291">
            <v>0</v>
          </cell>
          <cell r="AA1291">
            <v>0</v>
          </cell>
          <cell r="AB1291">
            <v>0</v>
          </cell>
          <cell r="AC1291">
            <v>0</v>
          </cell>
          <cell r="AD1291">
            <v>34</v>
          </cell>
          <cell r="AE1291">
            <v>110000</v>
          </cell>
          <cell r="AF1291">
            <v>0</v>
          </cell>
          <cell r="AI1291">
            <v>2223</v>
          </cell>
          <cell r="AK1291">
            <v>0</v>
          </cell>
          <cell r="AM1291">
            <v>478</v>
          </cell>
          <cell r="AN1291">
            <v>1</v>
          </cell>
          <cell r="AO1291">
            <v>393216</v>
          </cell>
          <cell r="AQ1291">
            <v>0</v>
          </cell>
          <cell r="AR1291">
            <v>0</v>
          </cell>
          <cell r="AS1291" t="str">
            <v>Ы</v>
          </cell>
          <cell r="AT1291" t="str">
            <v>Ы</v>
          </cell>
          <cell r="AU1291">
            <v>0</v>
          </cell>
          <cell r="AV1291">
            <v>0</v>
          </cell>
          <cell r="AW1291">
            <v>23</v>
          </cell>
          <cell r="AX1291">
            <v>1</v>
          </cell>
          <cell r="AY1291">
            <v>0</v>
          </cell>
          <cell r="AZ1291">
            <v>0</v>
          </cell>
          <cell r="BA1291">
            <v>0</v>
          </cell>
          <cell r="BB1291">
            <v>0</v>
          </cell>
          <cell r="BC1291">
            <v>38828</v>
          </cell>
        </row>
        <row r="1292">
          <cell r="A1292">
            <v>2006</v>
          </cell>
          <cell r="B1292">
            <v>1</v>
          </cell>
          <cell r="C1292">
            <v>352</v>
          </cell>
          <cell r="D1292">
            <v>20</v>
          </cell>
          <cell r="E1292">
            <v>792020</v>
          </cell>
          <cell r="F1292">
            <v>0</v>
          </cell>
          <cell r="G1292" t="str">
            <v>Затраты по ШПЗ (основные)</v>
          </cell>
          <cell r="H1292">
            <v>2011</v>
          </cell>
          <cell r="I1292">
            <v>7920</v>
          </cell>
          <cell r="J1292">
            <v>4604.8999999999996</v>
          </cell>
          <cell r="K1292">
            <v>1</v>
          </cell>
          <cell r="L1292">
            <v>0</v>
          </cell>
          <cell r="M1292">
            <v>0</v>
          </cell>
          <cell r="N1292">
            <v>0</v>
          </cell>
          <cell r="R1292">
            <v>0</v>
          </cell>
          <cell r="S1292">
            <v>0</v>
          </cell>
          <cell r="T1292">
            <v>0</v>
          </cell>
          <cell r="U1292">
            <v>34</v>
          </cell>
          <cell r="V1292">
            <v>0</v>
          </cell>
          <cell r="W1292">
            <v>0</v>
          </cell>
          <cell r="AA1292">
            <v>0</v>
          </cell>
          <cell r="AB1292">
            <v>0</v>
          </cell>
          <cell r="AC1292">
            <v>0</v>
          </cell>
          <cell r="AD1292">
            <v>34</v>
          </cell>
          <cell r="AE1292">
            <v>114020</v>
          </cell>
          <cell r="AF1292">
            <v>0</v>
          </cell>
          <cell r="AI1292">
            <v>2223</v>
          </cell>
          <cell r="AK1292">
            <v>0</v>
          </cell>
          <cell r="AM1292">
            <v>479</v>
          </cell>
          <cell r="AN1292">
            <v>1</v>
          </cell>
          <cell r="AO1292">
            <v>393216</v>
          </cell>
          <cell r="AQ1292">
            <v>0</v>
          </cell>
          <cell r="AR1292">
            <v>0</v>
          </cell>
          <cell r="AS1292" t="str">
            <v>Ы</v>
          </cell>
          <cell r="AT1292" t="str">
            <v>Ы</v>
          </cell>
          <cell r="AU1292">
            <v>0</v>
          </cell>
          <cell r="AV1292">
            <v>0</v>
          </cell>
          <cell r="AW1292">
            <v>23</v>
          </cell>
          <cell r="AX1292">
            <v>1</v>
          </cell>
          <cell r="AY1292">
            <v>0</v>
          </cell>
          <cell r="AZ1292">
            <v>0</v>
          </cell>
          <cell r="BA1292">
            <v>0</v>
          </cell>
          <cell r="BB1292">
            <v>0</v>
          </cell>
          <cell r="BC1292">
            <v>38828</v>
          </cell>
        </row>
        <row r="1293">
          <cell r="A1293">
            <v>2006</v>
          </cell>
          <cell r="B1293">
            <v>1</v>
          </cell>
          <cell r="C1293">
            <v>353</v>
          </cell>
          <cell r="D1293">
            <v>20</v>
          </cell>
          <cell r="E1293">
            <v>792020</v>
          </cell>
          <cell r="F1293">
            <v>0</v>
          </cell>
          <cell r="G1293" t="str">
            <v>Затраты по ШПЗ (основные)</v>
          </cell>
          <cell r="H1293">
            <v>2011</v>
          </cell>
          <cell r="I1293">
            <v>7920</v>
          </cell>
          <cell r="J1293">
            <v>61762.67</v>
          </cell>
          <cell r="K1293">
            <v>1</v>
          </cell>
          <cell r="L1293">
            <v>0</v>
          </cell>
          <cell r="M1293">
            <v>0</v>
          </cell>
          <cell r="N1293">
            <v>0</v>
          </cell>
          <cell r="R1293">
            <v>0</v>
          </cell>
          <cell r="S1293">
            <v>0</v>
          </cell>
          <cell r="T1293">
            <v>0</v>
          </cell>
          <cell r="U1293">
            <v>34</v>
          </cell>
          <cell r="V1293">
            <v>0</v>
          </cell>
          <cell r="W1293">
            <v>0</v>
          </cell>
          <cell r="AA1293">
            <v>0</v>
          </cell>
          <cell r="AB1293">
            <v>0</v>
          </cell>
          <cell r="AC1293">
            <v>0</v>
          </cell>
          <cell r="AD1293">
            <v>34</v>
          </cell>
          <cell r="AE1293">
            <v>116000</v>
          </cell>
          <cell r="AF1293">
            <v>0</v>
          </cell>
          <cell r="AI1293">
            <v>2223</v>
          </cell>
          <cell r="AK1293">
            <v>0</v>
          </cell>
          <cell r="AM1293">
            <v>480</v>
          </cell>
          <cell r="AN1293">
            <v>1</v>
          </cell>
          <cell r="AO1293">
            <v>393216</v>
          </cell>
          <cell r="AQ1293">
            <v>0</v>
          </cell>
          <cell r="AR1293">
            <v>0</v>
          </cell>
          <cell r="AS1293" t="str">
            <v>Ы</v>
          </cell>
          <cell r="AT1293" t="str">
            <v>Ы</v>
          </cell>
          <cell r="AU1293">
            <v>0</v>
          </cell>
          <cell r="AV1293">
            <v>0</v>
          </cell>
          <cell r="AW1293">
            <v>23</v>
          </cell>
          <cell r="AX1293">
            <v>1</v>
          </cell>
          <cell r="AY1293">
            <v>0</v>
          </cell>
          <cell r="AZ1293">
            <v>0</v>
          </cell>
          <cell r="BA1293">
            <v>0</v>
          </cell>
          <cell r="BB1293">
            <v>0</v>
          </cell>
          <cell r="BC1293">
            <v>38828</v>
          </cell>
        </row>
        <row r="1294">
          <cell r="A1294">
            <v>2006</v>
          </cell>
          <cell r="B1294">
            <v>1</v>
          </cell>
          <cell r="C1294">
            <v>354</v>
          </cell>
          <cell r="D1294">
            <v>20</v>
          </cell>
          <cell r="E1294">
            <v>792020</v>
          </cell>
          <cell r="F1294">
            <v>0</v>
          </cell>
          <cell r="G1294" t="str">
            <v>Затраты по ШПЗ (основные)</v>
          </cell>
          <cell r="H1294">
            <v>2011</v>
          </cell>
          <cell r="I1294">
            <v>7920</v>
          </cell>
          <cell r="J1294">
            <v>4419.7</v>
          </cell>
          <cell r="K1294">
            <v>1</v>
          </cell>
          <cell r="L1294">
            <v>0</v>
          </cell>
          <cell r="M1294">
            <v>0</v>
          </cell>
          <cell r="N1294">
            <v>0</v>
          </cell>
          <cell r="R1294">
            <v>0</v>
          </cell>
          <cell r="S1294">
            <v>0</v>
          </cell>
          <cell r="T1294">
            <v>0</v>
          </cell>
          <cell r="U1294">
            <v>34</v>
          </cell>
          <cell r="V1294">
            <v>0</v>
          </cell>
          <cell r="W1294">
            <v>0</v>
          </cell>
          <cell r="AA1294">
            <v>0</v>
          </cell>
          <cell r="AB1294">
            <v>0</v>
          </cell>
          <cell r="AC1294">
            <v>0</v>
          </cell>
          <cell r="AD1294">
            <v>34</v>
          </cell>
          <cell r="AE1294">
            <v>117000</v>
          </cell>
          <cell r="AF1294">
            <v>0</v>
          </cell>
          <cell r="AI1294">
            <v>2223</v>
          </cell>
          <cell r="AK1294">
            <v>0</v>
          </cell>
          <cell r="AM1294">
            <v>481</v>
          </cell>
          <cell r="AN1294">
            <v>1</v>
          </cell>
          <cell r="AO1294">
            <v>393216</v>
          </cell>
          <cell r="AQ1294">
            <v>0</v>
          </cell>
          <cell r="AR1294">
            <v>0</v>
          </cell>
          <cell r="AS1294" t="str">
            <v>Ы</v>
          </cell>
          <cell r="AT1294" t="str">
            <v>Ы</v>
          </cell>
          <cell r="AU1294">
            <v>0</v>
          </cell>
          <cell r="AV1294">
            <v>0</v>
          </cell>
          <cell r="AW1294">
            <v>23</v>
          </cell>
          <cell r="AX1294">
            <v>1</v>
          </cell>
          <cell r="AY1294">
            <v>0</v>
          </cell>
          <cell r="AZ1294">
            <v>0</v>
          </cell>
          <cell r="BA1294">
            <v>0</v>
          </cell>
          <cell r="BB1294">
            <v>0</v>
          </cell>
          <cell r="BC1294">
            <v>38828</v>
          </cell>
        </row>
        <row r="1295">
          <cell r="A1295">
            <v>2006</v>
          </cell>
          <cell r="B1295">
            <v>1</v>
          </cell>
          <cell r="C1295">
            <v>355</v>
          </cell>
          <cell r="D1295">
            <v>20</v>
          </cell>
          <cell r="E1295">
            <v>792020</v>
          </cell>
          <cell r="F1295">
            <v>0</v>
          </cell>
          <cell r="G1295" t="str">
            <v>Затраты по ШПЗ (основные)</v>
          </cell>
          <cell r="H1295">
            <v>2011</v>
          </cell>
          <cell r="I1295">
            <v>7920</v>
          </cell>
          <cell r="J1295">
            <v>11548.95</v>
          </cell>
          <cell r="K1295">
            <v>1</v>
          </cell>
          <cell r="L1295">
            <v>0</v>
          </cell>
          <cell r="M1295">
            <v>0</v>
          </cell>
          <cell r="N1295">
            <v>0</v>
          </cell>
          <cell r="R1295">
            <v>0</v>
          </cell>
          <cell r="S1295">
            <v>0</v>
          </cell>
          <cell r="T1295">
            <v>0</v>
          </cell>
          <cell r="U1295">
            <v>34</v>
          </cell>
          <cell r="V1295">
            <v>0</v>
          </cell>
          <cell r="W1295">
            <v>0</v>
          </cell>
          <cell r="AA1295">
            <v>0</v>
          </cell>
          <cell r="AB1295">
            <v>0</v>
          </cell>
          <cell r="AC1295">
            <v>0</v>
          </cell>
          <cell r="AD1295">
            <v>34</v>
          </cell>
          <cell r="AE1295">
            <v>130100</v>
          </cell>
          <cell r="AF1295">
            <v>0</v>
          </cell>
          <cell r="AI1295">
            <v>2223</v>
          </cell>
          <cell r="AK1295">
            <v>0</v>
          </cell>
          <cell r="AM1295">
            <v>482</v>
          </cell>
          <cell r="AN1295">
            <v>1</v>
          </cell>
          <cell r="AO1295">
            <v>393216</v>
          </cell>
          <cell r="AQ1295">
            <v>0</v>
          </cell>
          <cell r="AR1295">
            <v>0</v>
          </cell>
          <cell r="AS1295" t="str">
            <v>Ы</v>
          </cell>
          <cell r="AT1295" t="str">
            <v>Ы</v>
          </cell>
          <cell r="AU1295">
            <v>0</v>
          </cell>
          <cell r="AV1295">
            <v>0</v>
          </cell>
          <cell r="AW1295">
            <v>23</v>
          </cell>
          <cell r="AX1295">
            <v>1</v>
          </cell>
          <cell r="AY1295">
            <v>0</v>
          </cell>
          <cell r="AZ1295">
            <v>0</v>
          </cell>
          <cell r="BA1295">
            <v>0</v>
          </cell>
          <cell r="BB1295">
            <v>0</v>
          </cell>
          <cell r="BC1295">
            <v>38828</v>
          </cell>
        </row>
        <row r="1296">
          <cell r="A1296">
            <v>2006</v>
          </cell>
          <cell r="B1296">
            <v>1</v>
          </cell>
          <cell r="C1296">
            <v>356</v>
          </cell>
          <cell r="D1296">
            <v>20</v>
          </cell>
          <cell r="E1296">
            <v>792020</v>
          </cell>
          <cell r="F1296">
            <v>0</v>
          </cell>
          <cell r="G1296" t="str">
            <v>Затраты по ШПЗ (основные)</v>
          </cell>
          <cell r="H1296">
            <v>2011</v>
          </cell>
          <cell r="I1296">
            <v>7920</v>
          </cell>
          <cell r="J1296">
            <v>482160.07</v>
          </cell>
          <cell r="K1296">
            <v>1</v>
          </cell>
          <cell r="L1296">
            <v>0</v>
          </cell>
          <cell r="M1296">
            <v>0</v>
          </cell>
          <cell r="N1296">
            <v>0</v>
          </cell>
          <cell r="R1296">
            <v>0</v>
          </cell>
          <cell r="S1296">
            <v>0</v>
          </cell>
          <cell r="T1296">
            <v>0</v>
          </cell>
          <cell r="U1296">
            <v>34</v>
          </cell>
          <cell r="V1296">
            <v>0</v>
          </cell>
          <cell r="W1296">
            <v>0</v>
          </cell>
          <cell r="AA1296">
            <v>0</v>
          </cell>
          <cell r="AB1296">
            <v>0</v>
          </cell>
          <cell r="AC1296">
            <v>0</v>
          </cell>
          <cell r="AD1296">
            <v>34</v>
          </cell>
          <cell r="AE1296">
            <v>151000</v>
          </cell>
          <cell r="AF1296">
            <v>0</v>
          </cell>
          <cell r="AI1296">
            <v>2223</v>
          </cell>
          <cell r="AK1296">
            <v>0</v>
          </cell>
          <cell r="AM1296">
            <v>483</v>
          </cell>
          <cell r="AN1296">
            <v>1</v>
          </cell>
          <cell r="AO1296">
            <v>393216</v>
          </cell>
          <cell r="AQ1296">
            <v>0</v>
          </cell>
          <cell r="AR1296">
            <v>0</v>
          </cell>
          <cell r="AS1296" t="str">
            <v>Ы</v>
          </cell>
          <cell r="AT1296" t="str">
            <v>Ы</v>
          </cell>
          <cell r="AU1296">
            <v>0</v>
          </cell>
          <cell r="AV1296">
            <v>0</v>
          </cell>
          <cell r="AW1296">
            <v>23</v>
          </cell>
          <cell r="AX1296">
            <v>1</v>
          </cell>
          <cell r="AY1296">
            <v>0</v>
          </cell>
          <cell r="AZ1296">
            <v>0</v>
          </cell>
          <cell r="BA1296">
            <v>0</v>
          </cell>
          <cell r="BB1296">
            <v>0</v>
          </cell>
          <cell r="BC1296">
            <v>38828</v>
          </cell>
        </row>
        <row r="1297">
          <cell r="A1297">
            <v>2006</v>
          </cell>
          <cell r="B1297">
            <v>1</v>
          </cell>
          <cell r="C1297">
            <v>357</v>
          </cell>
          <cell r="D1297">
            <v>20</v>
          </cell>
          <cell r="E1297">
            <v>792020</v>
          </cell>
          <cell r="F1297">
            <v>0</v>
          </cell>
          <cell r="G1297" t="str">
            <v>Затраты по ШПЗ (основные)</v>
          </cell>
          <cell r="H1297">
            <v>2011</v>
          </cell>
          <cell r="I1297">
            <v>7920</v>
          </cell>
          <cell r="J1297">
            <v>945111.63</v>
          </cell>
          <cell r="K1297">
            <v>1</v>
          </cell>
          <cell r="L1297">
            <v>0</v>
          </cell>
          <cell r="M1297">
            <v>0</v>
          </cell>
          <cell r="N1297">
            <v>0</v>
          </cell>
          <cell r="R1297">
            <v>0</v>
          </cell>
          <cell r="S1297">
            <v>0</v>
          </cell>
          <cell r="T1297">
            <v>0</v>
          </cell>
          <cell r="U1297">
            <v>34</v>
          </cell>
          <cell r="V1297">
            <v>0</v>
          </cell>
          <cell r="W1297">
            <v>0</v>
          </cell>
          <cell r="AA1297">
            <v>0</v>
          </cell>
          <cell r="AB1297">
            <v>0</v>
          </cell>
          <cell r="AC1297">
            <v>0</v>
          </cell>
          <cell r="AD1297">
            <v>34</v>
          </cell>
          <cell r="AE1297">
            <v>220000</v>
          </cell>
          <cell r="AF1297">
            <v>0</v>
          </cell>
          <cell r="AI1297">
            <v>2223</v>
          </cell>
          <cell r="AK1297">
            <v>0</v>
          </cell>
          <cell r="AM1297">
            <v>484</v>
          </cell>
          <cell r="AN1297">
            <v>1</v>
          </cell>
          <cell r="AO1297">
            <v>393216</v>
          </cell>
          <cell r="AQ1297">
            <v>0</v>
          </cell>
          <cell r="AR1297">
            <v>0</v>
          </cell>
          <cell r="AS1297" t="str">
            <v>Ы</v>
          </cell>
          <cell r="AT1297" t="str">
            <v>Ы</v>
          </cell>
          <cell r="AU1297">
            <v>0</v>
          </cell>
          <cell r="AV1297">
            <v>0</v>
          </cell>
          <cell r="AW1297">
            <v>23</v>
          </cell>
          <cell r="AX1297">
            <v>1</v>
          </cell>
          <cell r="AY1297">
            <v>0</v>
          </cell>
          <cell r="AZ1297">
            <v>0</v>
          </cell>
          <cell r="BA1297">
            <v>0</v>
          </cell>
          <cell r="BB1297">
            <v>0</v>
          </cell>
          <cell r="BC1297">
            <v>38828</v>
          </cell>
        </row>
        <row r="1298">
          <cell r="A1298">
            <v>2006</v>
          </cell>
          <cell r="B1298">
            <v>1</v>
          </cell>
          <cell r="C1298">
            <v>358</v>
          </cell>
          <cell r="D1298">
            <v>20</v>
          </cell>
          <cell r="E1298">
            <v>792020</v>
          </cell>
          <cell r="F1298">
            <v>0</v>
          </cell>
          <cell r="G1298" t="str">
            <v>Затраты по ШПЗ (основные)</v>
          </cell>
          <cell r="H1298">
            <v>2011</v>
          </cell>
          <cell r="I1298">
            <v>7920</v>
          </cell>
          <cell r="J1298">
            <v>516155.57</v>
          </cell>
          <cell r="K1298">
            <v>1</v>
          </cell>
          <cell r="L1298">
            <v>0</v>
          </cell>
          <cell r="M1298">
            <v>0</v>
          </cell>
          <cell r="N1298">
            <v>0</v>
          </cell>
          <cell r="R1298">
            <v>0</v>
          </cell>
          <cell r="S1298">
            <v>0</v>
          </cell>
          <cell r="T1298">
            <v>0</v>
          </cell>
          <cell r="U1298">
            <v>34</v>
          </cell>
          <cell r="V1298">
            <v>0</v>
          </cell>
          <cell r="W1298">
            <v>0</v>
          </cell>
          <cell r="AA1298">
            <v>0</v>
          </cell>
          <cell r="AB1298">
            <v>0</v>
          </cell>
          <cell r="AC1298">
            <v>0</v>
          </cell>
          <cell r="AD1298">
            <v>34</v>
          </cell>
          <cell r="AE1298">
            <v>230000</v>
          </cell>
          <cell r="AF1298">
            <v>0</v>
          </cell>
          <cell r="AI1298">
            <v>2223</v>
          </cell>
          <cell r="AK1298">
            <v>0</v>
          </cell>
          <cell r="AM1298">
            <v>485</v>
          </cell>
          <cell r="AN1298">
            <v>1</v>
          </cell>
          <cell r="AO1298">
            <v>393216</v>
          </cell>
          <cell r="AQ1298">
            <v>0</v>
          </cell>
          <cell r="AR1298">
            <v>0</v>
          </cell>
          <cell r="AS1298" t="str">
            <v>Ы</v>
          </cell>
          <cell r="AT1298" t="str">
            <v>Ы</v>
          </cell>
          <cell r="AU1298">
            <v>0</v>
          </cell>
          <cell r="AV1298">
            <v>0</v>
          </cell>
          <cell r="AW1298">
            <v>23</v>
          </cell>
          <cell r="AX1298">
            <v>1</v>
          </cell>
          <cell r="AY1298">
            <v>0</v>
          </cell>
          <cell r="AZ1298">
            <v>0</v>
          </cell>
          <cell r="BA1298">
            <v>0</v>
          </cell>
          <cell r="BB1298">
            <v>0</v>
          </cell>
          <cell r="BC1298">
            <v>38828</v>
          </cell>
        </row>
        <row r="1299">
          <cell r="A1299">
            <v>2006</v>
          </cell>
          <cell r="B1299">
            <v>1</v>
          </cell>
          <cell r="C1299">
            <v>359</v>
          </cell>
          <cell r="D1299">
            <v>20</v>
          </cell>
          <cell r="E1299">
            <v>792020</v>
          </cell>
          <cell r="F1299">
            <v>0</v>
          </cell>
          <cell r="G1299" t="str">
            <v>Затраты по ШПЗ (основные)</v>
          </cell>
          <cell r="H1299">
            <v>2011</v>
          </cell>
          <cell r="I1299">
            <v>7920</v>
          </cell>
          <cell r="J1299">
            <v>16478</v>
          </cell>
          <cell r="K1299">
            <v>1</v>
          </cell>
          <cell r="L1299">
            <v>0</v>
          </cell>
          <cell r="M1299">
            <v>0</v>
          </cell>
          <cell r="N1299">
            <v>0</v>
          </cell>
          <cell r="R1299">
            <v>0</v>
          </cell>
          <cell r="S1299">
            <v>0</v>
          </cell>
          <cell r="T1299">
            <v>0</v>
          </cell>
          <cell r="U1299">
            <v>34</v>
          </cell>
          <cell r="V1299">
            <v>0</v>
          </cell>
          <cell r="W1299">
            <v>0</v>
          </cell>
          <cell r="AA1299">
            <v>0</v>
          </cell>
          <cell r="AB1299">
            <v>0</v>
          </cell>
          <cell r="AC1299">
            <v>0</v>
          </cell>
          <cell r="AD1299">
            <v>34</v>
          </cell>
          <cell r="AE1299">
            <v>240000</v>
          </cell>
          <cell r="AF1299">
            <v>0</v>
          </cell>
          <cell r="AI1299">
            <v>2223</v>
          </cell>
          <cell r="AK1299">
            <v>0</v>
          </cell>
          <cell r="AM1299">
            <v>486</v>
          </cell>
          <cell r="AN1299">
            <v>1</v>
          </cell>
          <cell r="AO1299">
            <v>393216</v>
          </cell>
          <cell r="AQ1299">
            <v>0</v>
          </cell>
          <cell r="AR1299">
            <v>0</v>
          </cell>
          <cell r="AS1299" t="str">
            <v>Ы</v>
          </cell>
          <cell r="AT1299" t="str">
            <v>Ы</v>
          </cell>
          <cell r="AU1299">
            <v>0</v>
          </cell>
          <cell r="AV1299">
            <v>0</v>
          </cell>
          <cell r="AW1299">
            <v>23</v>
          </cell>
          <cell r="AX1299">
            <v>1</v>
          </cell>
          <cell r="AY1299">
            <v>0</v>
          </cell>
          <cell r="AZ1299">
            <v>0</v>
          </cell>
          <cell r="BA1299">
            <v>0</v>
          </cell>
          <cell r="BB1299">
            <v>0</v>
          </cell>
          <cell r="BC1299">
            <v>38828</v>
          </cell>
        </row>
        <row r="1300">
          <cell r="A1300">
            <v>2006</v>
          </cell>
          <cell r="B1300">
            <v>1</v>
          </cell>
          <cell r="C1300">
            <v>360</v>
          </cell>
          <cell r="D1300">
            <v>20</v>
          </cell>
          <cell r="E1300">
            <v>792020</v>
          </cell>
          <cell r="F1300">
            <v>0</v>
          </cell>
          <cell r="G1300" t="str">
            <v>Затраты по ШПЗ (основные)</v>
          </cell>
          <cell r="H1300">
            <v>2011</v>
          </cell>
          <cell r="I1300">
            <v>7920</v>
          </cell>
          <cell r="J1300">
            <v>2075</v>
          </cell>
          <cell r="K1300">
            <v>1</v>
          </cell>
          <cell r="L1300">
            <v>0</v>
          </cell>
          <cell r="M1300">
            <v>0</v>
          </cell>
          <cell r="N1300">
            <v>0</v>
          </cell>
          <cell r="R1300">
            <v>0</v>
          </cell>
          <cell r="S1300">
            <v>0</v>
          </cell>
          <cell r="T1300">
            <v>0</v>
          </cell>
          <cell r="U1300">
            <v>34</v>
          </cell>
          <cell r="V1300">
            <v>0</v>
          </cell>
          <cell r="W1300">
            <v>0</v>
          </cell>
          <cell r="AA1300">
            <v>0</v>
          </cell>
          <cell r="AB1300">
            <v>0</v>
          </cell>
          <cell r="AC1300">
            <v>0</v>
          </cell>
          <cell r="AD1300">
            <v>34</v>
          </cell>
          <cell r="AE1300">
            <v>250000</v>
          </cell>
          <cell r="AF1300">
            <v>0</v>
          </cell>
          <cell r="AI1300">
            <v>2223</v>
          </cell>
          <cell r="AK1300">
            <v>0</v>
          </cell>
          <cell r="AM1300">
            <v>487</v>
          </cell>
          <cell r="AN1300">
            <v>1</v>
          </cell>
          <cell r="AO1300">
            <v>393216</v>
          </cell>
          <cell r="AQ1300">
            <v>0</v>
          </cell>
          <cell r="AR1300">
            <v>0</v>
          </cell>
          <cell r="AS1300" t="str">
            <v>Ы</v>
          </cell>
          <cell r="AT1300" t="str">
            <v>Ы</v>
          </cell>
          <cell r="AU1300">
            <v>0</v>
          </cell>
          <cell r="AV1300">
            <v>0</v>
          </cell>
          <cell r="AW1300">
            <v>23</v>
          </cell>
          <cell r="AX1300">
            <v>1</v>
          </cell>
          <cell r="AY1300">
            <v>0</v>
          </cell>
          <cell r="AZ1300">
            <v>0</v>
          </cell>
          <cell r="BA1300">
            <v>0</v>
          </cell>
          <cell r="BB1300">
            <v>0</v>
          </cell>
          <cell r="BC1300">
            <v>38828</v>
          </cell>
        </row>
        <row r="1301">
          <cell r="A1301">
            <v>2006</v>
          </cell>
          <cell r="B1301">
            <v>1</v>
          </cell>
          <cell r="C1301">
            <v>361</v>
          </cell>
          <cell r="D1301">
            <v>20</v>
          </cell>
          <cell r="E1301">
            <v>792020</v>
          </cell>
          <cell r="F1301">
            <v>0</v>
          </cell>
          <cell r="G1301" t="str">
            <v>Затраты по ШПЗ (основные)</v>
          </cell>
          <cell r="H1301">
            <v>2011</v>
          </cell>
          <cell r="I1301">
            <v>7920</v>
          </cell>
          <cell r="J1301">
            <v>31541</v>
          </cell>
          <cell r="K1301">
            <v>1</v>
          </cell>
          <cell r="L1301">
            <v>0</v>
          </cell>
          <cell r="M1301">
            <v>0</v>
          </cell>
          <cell r="N1301">
            <v>0</v>
          </cell>
          <cell r="R1301">
            <v>0</v>
          </cell>
          <cell r="S1301">
            <v>0</v>
          </cell>
          <cell r="T1301">
            <v>0</v>
          </cell>
          <cell r="U1301">
            <v>34</v>
          </cell>
          <cell r="V1301">
            <v>0</v>
          </cell>
          <cell r="W1301">
            <v>0</v>
          </cell>
          <cell r="AA1301">
            <v>0</v>
          </cell>
          <cell r="AB1301">
            <v>0</v>
          </cell>
          <cell r="AC1301">
            <v>0</v>
          </cell>
          <cell r="AD1301">
            <v>34</v>
          </cell>
          <cell r="AE1301">
            <v>260000</v>
          </cell>
          <cell r="AF1301">
            <v>0</v>
          </cell>
          <cell r="AI1301">
            <v>2223</v>
          </cell>
          <cell r="AK1301">
            <v>0</v>
          </cell>
          <cell r="AM1301">
            <v>488</v>
          </cell>
          <cell r="AN1301">
            <v>1</v>
          </cell>
          <cell r="AO1301">
            <v>393216</v>
          </cell>
          <cell r="AQ1301">
            <v>0</v>
          </cell>
          <cell r="AR1301">
            <v>0</v>
          </cell>
          <cell r="AS1301" t="str">
            <v>Ы</v>
          </cell>
          <cell r="AT1301" t="str">
            <v>Ы</v>
          </cell>
          <cell r="AU1301">
            <v>0</v>
          </cell>
          <cell r="AV1301">
            <v>0</v>
          </cell>
          <cell r="AW1301">
            <v>23</v>
          </cell>
          <cell r="AX1301">
            <v>1</v>
          </cell>
          <cell r="AY1301">
            <v>0</v>
          </cell>
          <cell r="AZ1301">
            <v>0</v>
          </cell>
          <cell r="BA1301">
            <v>0</v>
          </cell>
          <cell r="BB1301">
            <v>0</v>
          </cell>
          <cell r="BC1301">
            <v>38828</v>
          </cell>
        </row>
        <row r="1302">
          <cell r="A1302">
            <v>2006</v>
          </cell>
          <cell r="B1302">
            <v>1</v>
          </cell>
          <cell r="C1302">
            <v>362</v>
          </cell>
          <cell r="D1302">
            <v>20</v>
          </cell>
          <cell r="E1302">
            <v>792020</v>
          </cell>
          <cell r="F1302">
            <v>0</v>
          </cell>
          <cell r="G1302" t="str">
            <v>Затраты по ШПЗ (основные)</v>
          </cell>
          <cell r="H1302">
            <v>2011</v>
          </cell>
          <cell r="I1302">
            <v>7920</v>
          </cell>
          <cell r="J1302">
            <v>152267.48000000001</v>
          </cell>
          <cell r="K1302">
            <v>1</v>
          </cell>
          <cell r="L1302">
            <v>0</v>
          </cell>
          <cell r="M1302">
            <v>0</v>
          </cell>
          <cell r="N1302">
            <v>0</v>
          </cell>
          <cell r="R1302">
            <v>0</v>
          </cell>
          <cell r="S1302">
            <v>0</v>
          </cell>
          <cell r="T1302">
            <v>0</v>
          </cell>
          <cell r="U1302">
            <v>34</v>
          </cell>
          <cell r="V1302">
            <v>0</v>
          </cell>
          <cell r="W1302">
            <v>0</v>
          </cell>
          <cell r="AA1302">
            <v>0</v>
          </cell>
          <cell r="AB1302">
            <v>0</v>
          </cell>
          <cell r="AC1302">
            <v>0</v>
          </cell>
          <cell r="AD1302">
            <v>34</v>
          </cell>
          <cell r="AE1302">
            <v>270000</v>
          </cell>
          <cell r="AF1302">
            <v>0</v>
          </cell>
          <cell r="AI1302">
            <v>2223</v>
          </cell>
          <cell r="AK1302">
            <v>0</v>
          </cell>
          <cell r="AM1302">
            <v>489</v>
          </cell>
          <cell r="AN1302">
            <v>1</v>
          </cell>
          <cell r="AO1302">
            <v>393216</v>
          </cell>
          <cell r="AQ1302">
            <v>0</v>
          </cell>
          <cell r="AR1302">
            <v>0</v>
          </cell>
          <cell r="AS1302" t="str">
            <v>Ы</v>
          </cell>
          <cell r="AT1302" t="str">
            <v>Ы</v>
          </cell>
          <cell r="AU1302">
            <v>0</v>
          </cell>
          <cell r="AV1302">
            <v>0</v>
          </cell>
          <cell r="AW1302">
            <v>23</v>
          </cell>
          <cell r="AX1302">
            <v>1</v>
          </cell>
          <cell r="AY1302">
            <v>0</v>
          </cell>
          <cell r="AZ1302">
            <v>0</v>
          </cell>
          <cell r="BA1302">
            <v>0</v>
          </cell>
          <cell r="BB1302">
            <v>0</v>
          </cell>
          <cell r="BC1302">
            <v>38828</v>
          </cell>
        </row>
        <row r="1303">
          <cell r="A1303">
            <v>2006</v>
          </cell>
          <cell r="B1303">
            <v>1</v>
          </cell>
          <cell r="C1303">
            <v>363</v>
          </cell>
          <cell r="D1303">
            <v>20</v>
          </cell>
          <cell r="E1303">
            <v>792020</v>
          </cell>
          <cell r="F1303">
            <v>0</v>
          </cell>
          <cell r="G1303" t="str">
            <v>Затраты по ШПЗ (основные)</v>
          </cell>
          <cell r="H1303">
            <v>2011</v>
          </cell>
          <cell r="I1303">
            <v>7920</v>
          </cell>
          <cell r="J1303">
            <v>53484.94</v>
          </cell>
          <cell r="K1303">
            <v>1</v>
          </cell>
          <cell r="L1303">
            <v>0</v>
          </cell>
          <cell r="M1303">
            <v>0</v>
          </cell>
          <cell r="N1303">
            <v>0</v>
          </cell>
          <cell r="R1303">
            <v>0</v>
          </cell>
          <cell r="S1303">
            <v>0</v>
          </cell>
          <cell r="T1303">
            <v>0</v>
          </cell>
          <cell r="U1303">
            <v>34</v>
          </cell>
          <cell r="V1303">
            <v>0</v>
          </cell>
          <cell r="W1303">
            <v>0</v>
          </cell>
          <cell r="AA1303">
            <v>0</v>
          </cell>
          <cell r="AB1303">
            <v>0</v>
          </cell>
          <cell r="AC1303">
            <v>0</v>
          </cell>
          <cell r="AD1303">
            <v>34</v>
          </cell>
          <cell r="AE1303">
            <v>280100</v>
          </cell>
          <cell r="AF1303">
            <v>0</v>
          </cell>
          <cell r="AI1303">
            <v>2223</v>
          </cell>
          <cell r="AK1303">
            <v>0</v>
          </cell>
          <cell r="AM1303">
            <v>490</v>
          </cell>
          <cell r="AN1303">
            <v>1</v>
          </cell>
          <cell r="AO1303">
            <v>393216</v>
          </cell>
          <cell r="AQ1303">
            <v>0</v>
          </cell>
          <cell r="AR1303">
            <v>0</v>
          </cell>
          <cell r="AS1303" t="str">
            <v>Ы</v>
          </cell>
          <cell r="AT1303" t="str">
            <v>Ы</v>
          </cell>
          <cell r="AU1303">
            <v>0</v>
          </cell>
          <cell r="AV1303">
            <v>0</v>
          </cell>
          <cell r="AW1303">
            <v>23</v>
          </cell>
          <cell r="AX1303">
            <v>1</v>
          </cell>
          <cell r="AY1303">
            <v>0</v>
          </cell>
          <cell r="AZ1303">
            <v>0</v>
          </cell>
          <cell r="BA1303">
            <v>0</v>
          </cell>
          <cell r="BB1303">
            <v>0</v>
          </cell>
          <cell r="BC1303">
            <v>38828</v>
          </cell>
        </row>
        <row r="1304">
          <cell r="A1304">
            <v>2006</v>
          </cell>
          <cell r="B1304">
            <v>1</v>
          </cell>
          <cell r="C1304">
            <v>364</v>
          </cell>
          <cell r="D1304">
            <v>20</v>
          </cell>
          <cell r="E1304">
            <v>792020</v>
          </cell>
          <cell r="F1304">
            <v>0</v>
          </cell>
          <cell r="G1304" t="str">
            <v>Затраты по ШПЗ (основные)</v>
          </cell>
          <cell r="H1304">
            <v>2011</v>
          </cell>
          <cell r="I1304">
            <v>7920</v>
          </cell>
          <cell r="J1304">
            <v>7115.68</v>
          </cell>
          <cell r="K1304">
            <v>1</v>
          </cell>
          <cell r="L1304">
            <v>0</v>
          </cell>
          <cell r="M1304">
            <v>0</v>
          </cell>
          <cell r="N1304">
            <v>0</v>
          </cell>
          <cell r="R1304">
            <v>0</v>
          </cell>
          <cell r="S1304">
            <v>0</v>
          </cell>
          <cell r="T1304">
            <v>0</v>
          </cell>
          <cell r="U1304">
            <v>34</v>
          </cell>
          <cell r="V1304">
            <v>0</v>
          </cell>
          <cell r="W1304">
            <v>0</v>
          </cell>
          <cell r="AA1304">
            <v>0</v>
          </cell>
          <cell r="AB1304">
            <v>0</v>
          </cell>
          <cell r="AC1304">
            <v>0</v>
          </cell>
          <cell r="AD1304">
            <v>34</v>
          </cell>
          <cell r="AE1304">
            <v>280200</v>
          </cell>
          <cell r="AF1304">
            <v>0</v>
          </cell>
          <cell r="AI1304">
            <v>2223</v>
          </cell>
          <cell r="AK1304">
            <v>0</v>
          </cell>
          <cell r="AM1304">
            <v>491</v>
          </cell>
          <cell r="AN1304">
            <v>1</v>
          </cell>
          <cell r="AO1304">
            <v>393216</v>
          </cell>
          <cell r="AQ1304">
            <v>0</v>
          </cell>
          <cell r="AR1304">
            <v>0</v>
          </cell>
          <cell r="AS1304" t="str">
            <v>Ы</v>
          </cell>
          <cell r="AT1304" t="str">
            <v>Ы</v>
          </cell>
          <cell r="AU1304">
            <v>0</v>
          </cell>
          <cell r="AV1304">
            <v>0</v>
          </cell>
          <cell r="AW1304">
            <v>23</v>
          </cell>
          <cell r="AX1304">
            <v>1</v>
          </cell>
          <cell r="AY1304">
            <v>0</v>
          </cell>
          <cell r="AZ1304">
            <v>0</v>
          </cell>
          <cell r="BA1304">
            <v>0</v>
          </cell>
          <cell r="BB1304">
            <v>0</v>
          </cell>
          <cell r="BC1304">
            <v>38828</v>
          </cell>
        </row>
        <row r="1305">
          <cell r="A1305">
            <v>2006</v>
          </cell>
          <cell r="B1305">
            <v>1</v>
          </cell>
          <cell r="C1305">
            <v>365</v>
          </cell>
          <cell r="D1305">
            <v>20</v>
          </cell>
          <cell r="E1305">
            <v>792020</v>
          </cell>
          <cell r="F1305">
            <v>0</v>
          </cell>
          <cell r="G1305" t="str">
            <v>Затраты по ШПЗ (основные)</v>
          </cell>
          <cell r="H1305">
            <v>2011</v>
          </cell>
          <cell r="I1305">
            <v>7920</v>
          </cell>
          <cell r="J1305">
            <v>7666.68</v>
          </cell>
          <cell r="K1305">
            <v>1</v>
          </cell>
          <cell r="L1305">
            <v>0</v>
          </cell>
          <cell r="M1305">
            <v>0</v>
          </cell>
          <cell r="N1305">
            <v>0</v>
          </cell>
          <cell r="R1305">
            <v>0</v>
          </cell>
          <cell r="S1305">
            <v>0</v>
          </cell>
          <cell r="T1305">
            <v>0</v>
          </cell>
          <cell r="U1305">
            <v>34</v>
          </cell>
          <cell r="V1305">
            <v>0</v>
          </cell>
          <cell r="W1305">
            <v>0</v>
          </cell>
          <cell r="AA1305">
            <v>0</v>
          </cell>
          <cell r="AB1305">
            <v>0</v>
          </cell>
          <cell r="AC1305">
            <v>0</v>
          </cell>
          <cell r="AD1305">
            <v>34</v>
          </cell>
          <cell r="AE1305">
            <v>280300</v>
          </cell>
          <cell r="AF1305">
            <v>0</v>
          </cell>
          <cell r="AI1305">
            <v>2223</v>
          </cell>
          <cell r="AK1305">
            <v>0</v>
          </cell>
          <cell r="AM1305">
            <v>492</v>
          </cell>
          <cell r="AN1305">
            <v>1</v>
          </cell>
          <cell r="AO1305">
            <v>393216</v>
          </cell>
          <cell r="AQ1305">
            <v>0</v>
          </cell>
          <cell r="AR1305">
            <v>0</v>
          </cell>
          <cell r="AS1305" t="str">
            <v>Ы</v>
          </cell>
          <cell r="AT1305" t="str">
            <v>Ы</v>
          </cell>
          <cell r="AU1305">
            <v>0</v>
          </cell>
          <cell r="AV1305">
            <v>0</v>
          </cell>
          <cell r="AW1305">
            <v>23</v>
          </cell>
          <cell r="AX1305">
            <v>1</v>
          </cell>
          <cell r="AY1305">
            <v>0</v>
          </cell>
          <cell r="AZ1305">
            <v>0</v>
          </cell>
          <cell r="BA1305">
            <v>0</v>
          </cell>
          <cell r="BB1305">
            <v>0</v>
          </cell>
          <cell r="BC1305">
            <v>38828</v>
          </cell>
        </row>
        <row r="1306">
          <cell r="A1306">
            <v>2006</v>
          </cell>
          <cell r="B1306">
            <v>1</v>
          </cell>
          <cell r="C1306">
            <v>366</v>
          </cell>
          <cell r="D1306">
            <v>20</v>
          </cell>
          <cell r="E1306">
            <v>792020</v>
          </cell>
          <cell r="F1306">
            <v>0</v>
          </cell>
          <cell r="G1306" t="str">
            <v>Затраты по ШПЗ (основные)</v>
          </cell>
          <cell r="H1306">
            <v>2011</v>
          </cell>
          <cell r="I1306">
            <v>7920</v>
          </cell>
          <cell r="J1306">
            <v>2845.9</v>
          </cell>
          <cell r="K1306">
            <v>1</v>
          </cell>
          <cell r="L1306">
            <v>0</v>
          </cell>
          <cell r="M1306">
            <v>0</v>
          </cell>
          <cell r="N1306">
            <v>0</v>
          </cell>
          <cell r="R1306">
            <v>0</v>
          </cell>
          <cell r="S1306">
            <v>0</v>
          </cell>
          <cell r="T1306">
            <v>0</v>
          </cell>
          <cell r="U1306">
            <v>34</v>
          </cell>
          <cell r="V1306">
            <v>0</v>
          </cell>
          <cell r="W1306">
            <v>0</v>
          </cell>
          <cell r="AA1306">
            <v>0</v>
          </cell>
          <cell r="AB1306">
            <v>0</v>
          </cell>
          <cell r="AC1306">
            <v>0</v>
          </cell>
          <cell r="AD1306">
            <v>34</v>
          </cell>
          <cell r="AE1306">
            <v>280400</v>
          </cell>
          <cell r="AF1306">
            <v>0</v>
          </cell>
          <cell r="AI1306">
            <v>2223</v>
          </cell>
          <cell r="AK1306">
            <v>0</v>
          </cell>
          <cell r="AM1306">
            <v>493</v>
          </cell>
          <cell r="AN1306">
            <v>1</v>
          </cell>
          <cell r="AO1306">
            <v>393216</v>
          </cell>
          <cell r="AQ1306">
            <v>0</v>
          </cell>
          <cell r="AR1306">
            <v>0</v>
          </cell>
          <cell r="AS1306" t="str">
            <v>Ы</v>
          </cell>
          <cell r="AT1306" t="str">
            <v>Ы</v>
          </cell>
          <cell r="AU1306">
            <v>0</v>
          </cell>
          <cell r="AV1306">
            <v>0</v>
          </cell>
          <cell r="AW1306">
            <v>23</v>
          </cell>
          <cell r="AX1306">
            <v>1</v>
          </cell>
          <cell r="AY1306">
            <v>0</v>
          </cell>
          <cell r="AZ1306">
            <v>0</v>
          </cell>
          <cell r="BA1306">
            <v>0</v>
          </cell>
          <cell r="BB1306">
            <v>0</v>
          </cell>
          <cell r="BC1306">
            <v>38828</v>
          </cell>
        </row>
        <row r="1307">
          <cell r="A1307">
            <v>2006</v>
          </cell>
          <cell r="B1307">
            <v>1</v>
          </cell>
          <cell r="C1307">
            <v>367</v>
          </cell>
          <cell r="D1307">
            <v>20</v>
          </cell>
          <cell r="E1307">
            <v>792020</v>
          </cell>
          <cell r="F1307">
            <v>0</v>
          </cell>
          <cell r="G1307" t="str">
            <v>Затраты по ШПЗ (основные)</v>
          </cell>
          <cell r="H1307">
            <v>2011</v>
          </cell>
          <cell r="I1307">
            <v>7920</v>
          </cell>
          <cell r="J1307">
            <v>16586.240000000002</v>
          </cell>
          <cell r="K1307">
            <v>1</v>
          </cell>
          <cell r="L1307">
            <v>0</v>
          </cell>
          <cell r="M1307">
            <v>0</v>
          </cell>
          <cell r="N1307">
            <v>0</v>
          </cell>
          <cell r="R1307">
            <v>0</v>
          </cell>
          <cell r="S1307">
            <v>0</v>
          </cell>
          <cell r="T1307">
            <v>0</v>
          </cell>
          <cell r="U1307">
            <v>34</v>
          </cell>
          <cell r="V1307">
            <v>0</v>
          </cell>
          <cell r="W1307">
            <v>0</v>
          </cell>
          <cell r="AA1307">
            <v>0</v>
          </cell>
          <cell r="AB1307">
            <v>0</v>
          </cell>
          <cell r="AC1307">
            <v>0</v>
          </cell>
          <cell r="AD1307">
            <v>34</v>
          </cell>
          <cell r="AE1307">
            <v>281100</v>
          </cell>
          <cell r="AF1307">
            <v>0</v>
          </cell>
          <cell r="AI1307">
            <v>2223</v>
          </cell>
          <cell r="AK1307">
            <v>0</v>
          </cell>
          <cell r="AM1307">
            <v>494</v>
          </cell>
          <cell r="AN1307">
            <v>1</v>
          </cell>
          <cell r="AO1307">
            <v>393216</v>
          </cell>
          <cell r="AQ1307">
            <v>0</v>
          </cell>
          <cell r="AR1307">
            <v>0</v>
          </cell>
          <cell r="AS1307" t="str">
            <v>Ы</v>
          </cell>
          <cell r="AT1307" t="str">
            <v>Ы</v>
          </cell>
          <cell r="AU1307">
            <v>0</v>
          </cell>
          <cell r="AV1307">
            <v>0</v>
          </cell>
          <cell r="AW1307">
            <v>23</v>
          </cell>
          <cell r="AX1307">
            <v>1</v>
          </cell>
          <cell r="AY1307">
            <v>0</v>
          </cell>
          <cell r="AZ1307">
            <v>0</v>
          </cell>
          <cell r="BA1307">
            <v>0</v>
          </cell>
          <cell r="BB1307">
            <v>0</v>
          </cell>
          <cell r="BC1307">
            <v>38828</v>
          </cell>
        </row>
        <row r="1308">
          <cell r="A1308">
            <v>2006</v>
          </cell>
          <cell r="B1308">
            <v>1</v>
          </cell>
          <cell r="C1308">
            <v>368</v>
          </cell>
          <cell r="D1308">
            <v>20</v>
          </cell>
          <cell r="E1308">
            <v>792020</v>
          </cell>
          <cell r="F1308">
            <v>0</v>
          </cell>
          <cell r="G1308" t="str">
            <v>Затраты по ШПЗ (основные)</v>
          </cell>
          <cell r="H1308">
            <v>2011</v>
          </cell>
          <cell r="I1308">
            <v>7920</v>
          </cell>
          <cell r="J1308">
            <v>21483.33</v>
          </cell>
          <cell r="K1308">
            <v>1</v>
          </cell>
          <cell r="L1308">
            <v>0</v>
          </cell>
          <cell r="M1308">
            <v>0</v>
          </cell>
          <cell r="N1308">
            <v>0</v>
          </cell>
          <cell r="R1308">
            <v>0</v>
          </cell>
          <cell r="S1308">
            <v>0</v>
          </cell>
          <cell r="T1308">
            <v>0</v>
          </cell>
          <cell r="U1308">
            <v>34</v>
          </cell>
          <cell r="V1308">
            <v>0</v>
          </cell>
          <cell r="W1308">
            <v>0</v>
          </cell>
          <cell r="AA1308">
            <v>0</v>
          </cell>
          <cell r="AB1308">
            <v>0</v>
          </cell>
          <cell r="AC1308">
            <v>0</v>
          </cell>
          <cell r="AD1308">
            <v>34</v>
          </cell>
          <cell r="AE1308">
            <v>282200</v>
          </cell>
          <cell r="AF1308">
            <v>0</v>
          </cell>
          <cell r="AI1308">
            <v>2223</v>
          </cell>
          <cell r="AK1308">
            <v>0</v>
          </cell>
          <cell r="AM1308">
            <v>495</v>
          </cell>
          <cell r="AN1308">
            <v>1</v>
          </cell>
          <cell r="AO1308">
            <v>393216</v>
          </cell>
          <cell r="AQ1308">
            <v>0</v>
          </cell>
          <cell r="AR1308">
            <v>0</v>
          </cell>
          <cell r="AS1308" t="str">
            <v>Ы</v>
          </cell>
          <cell r="AT1308" t="str">
            <v>Ы</v>
          </cell>
          <cell r="AU1308">
            <v>0</v>
          </cell>
          <cell r="AV1308">
            <v>0</v>
          </cell>
          <cell r="AW1308">
            <v>23</v>
          </cell>
          <cell r="AX1308">
            <v>1</v>
          </cell>
          <cell r="AY1308">
            <v>0</v>
          </cell>
          <cell r="AZ1308">
            <v>0</v>
          </cell>
          <cell r="BA1308">
            <v>0</v>
          </cell>
          <cell r="BB1308">
            <v>0</v>
          </cell>
          <cell r="BC1308">
            <v>38828</v>
          </cell>
        </row>
        <row r="1309">
          <cell r="A1309">
            <v>2006</v>
          </cell>
          <cell r="B1309">
            <v>1</v>
          </cell>
          <cell r="C1309">
            <v>369</v>
          </cell>
          <cell r="D1309">
            <v>20</v>
          </cell>
          <cell r="E1309">
            <v>792020</v>
          </cell>
          <cell r="F1309">
            <v>0</v>
          </cell>
          <cell r="G1309" t="str">
            <v>Затраты по ШПЗ (основные)</v>
          </cell>
          <cell r="H1309">
            <v>2011</v>
          </cell>
          <cell r="I1309">
            <v>7920</v>
          </cell>
          <cell r="J1309">
            <v>214379.44</v>
          </cell>
          <cell r="K1309">
            <v>1</v>
          </cell>
          <cell r="L1309">
            <v>0</v>
          </cell>
          <cell r="M1309">
            <v>0</v>
          </cell>
          <cell r="N1309">
            <v>0</v>
          </cell>
          <cell r="R1309">
            <v>0</v>
          </cell>
          <cell r="S1309">
            <v>0</v>
          </cell>
          <cell r="T1309">
            <v>0</v>
          </cell>
          <cell r="U1309">
            <v>34</v>
          </cell>
          <cell r="V1309">
            <v>0</v>
          </cell>
          <cell r="W1309">
            <v>0</v>
          </cell>
          <cell r="AA1309">
            <v>0</v>
          </cell>
          <cell r="AB1309">
            <v>0</v>
          </cell>
          <cell r="AC1309">
            <v>0</v>
          </cell>
          <cell r="AD1309">
            <v>34</v>
          </cell>
          <cell r="AE1309">
            <v>285000</v>
          </cell>
          <cell r="AF1309">
            <v>0</v>
          </cell>
          <cell r="AI1309">
            <v>2223</v>
          </cell>
          <cell r="AK1309">
            <v>0</v>
          </cell>
          <cell r="AM1309">
            <v>496</v>
          </cell>
          <cell r="AN1309">
            <v>1</v>
          </cell>
          <cell r="AO1309">
            <v>393216</v>
          </cell>
          <cell r="AQ1309">
            <v>0</v>
          </cell>
          <cell r="AR1309">
            <v>0</v>
          </cell>
          <cell r="AS1309" t="str">
            <v>Ы</v>
          </cell>
          <cell r="AT1309" t="str">
            <v>Ы</v>
          </cell>
          <cell r="AU1309">
            <v>0</v>
          </cell>
          <cell r="AV1309">
            <v>0</v>
          </cell>
          <cell r="AW1309">
            <v>23</v>
          </cell>
          <cell r="AX1309">
            <v>1</v>
          </cell>
          <cell r="AY1309">
            <v>0</v>
          </cell>
          <cell r="AZ1309">
            <v>0</v>
          </cell>
          <cell r="BA1309">
            <v>0</v>
          </cell>
          <cell r="BB1309">
            <v>0</v>
          </cell>
          <cell r="BC1309">
            <v>38828</v>
          </cell>
        </row>
        <row r="1310">
          <cell r="A1310">
            <v>2006</v>
          </cell>
          <cell r="B1310">
            <v>1</v>
          </cell>
          <cell r="C1310">
            <v>370</v>
          </cell>
          <cell r="D1310">
            <v>20</v>
          </cell>
          <cell r="E1310">
            <v>792020</v>
          </cell>
          <cell r="F1310">
            <v>0</v>
          </cell>
          <cell r="G1310" t="str">
            <v>Затраты по ШПЗ (основные)</v>
          </cell>
          <cell r="H1310">
            <v>2011</v>
          </cell>
          <cell r="I1310">
            <v>7920</v>
          </cell>
          <cell r="J1310">
            <v>56759.9</v>
          </cell>
          <cell r="K1310">
            <v>1</v>
          </cell>
          <cell r="L1310">
            <v>0</v>
          </cell>
          <cell r="M1310">
            <v>0</v>
          </cell>
          <cell r="N1310">
            <v>0</v>
          </cell>
          <cell r="R1310">
            <v>0</v>
          </cell>
          <cell r="S1310">
            <v>0</v>
          </cell>
          <cell r="T1310">
            <v>0</v>
          </cell>
          <cell r="U1310">
            <v>34</v>
          </cell>
          <cell r="V1310">
            <v>0</v>
          </cell>
          <cell r="W1310">
            <v>0</v>
          </cell>
          <cell r="AA1310">
            <v>0</v>
          </cell>
          <cell r="AB1310">
            <v>0</v>
          </cell>
          <cell r="AC1310">
            <v>0</v>
          </cell>
          <cell r="AD1310">
            <v>34</v>
          </cell>
          <cell r="AE1310">
            <v>311000</v>
          </cell>
          <cell r="AF1310">
            <v>0</v>
          </cell>
          <cell r="AI1310">
            <v>2223</v>
          </cell>
          <cell r="AK1310">
            <v>0</v>
          </cell>
          <cell r="AM1310">
            <v>497</v>
          </cell>
          <cell r="AN1310">
            <v>1</v>
          </cell>
          <cell r="AO1310">
            <v>393216</v>
          </cell>
          <cell r="AQ1310">
            <v>0</v>
          </cell>
          <cell r="AR1310">
            <v>0</v>
          </cell>
          <cell r="AS1310" t="str">
            <v>Ы</v>
          </cell>
          <cell r="AT1310" t="str">
            <v>Ы</v>
          </cell>
          <cell r="AU1310">
            <v>0</v>
          </cell>
          <cell r="AV1310">
            <v>0</v>
          </cell>
          <cell r="AW1310">
            <v>23</v>
          </cell>
          <cell r="AX1310">
            <v>1</v>
          </cell>
          <cell r="AY1310">
            <v>0</v>
          </cell>
          <cell r="AZ1310">
            <v>0</v>
          </cell>
          <cell r="BA1310">
            <v>0</v>
          </cell>
          <cell r="BB1310">
            <v>0</v>
          </cell>
          <cell r="BC1310">
            <v>38828</v>
          </cell>
        </row>
        <row r="1311">
          <cell r="A1311">
            <v>2006</v>
          </cell>
          <cell r="B1311">
            <v>1</v>
          </cell>
          <cell r="C1311">
            <v>371</v>
          </cell>
          <cell r="D1311">
            <v>20</v>
          </cell>
          <cell r="E1311">
            <v>792020</v>
          </cell>
          <cell r="F1311">
            <v>0</v>
          </cell>
          <cell r="G1311" t="str">
            <v>Затраты по ШПЗ (основные)</v>
          </cell>
          <cell r="H1311">
            <v>2011</v>
          </cell>
          <cell r="I1311">
            <v>7920</v>
          </cell>
          <cell r="J1311">
            <v>117434.27</v>
          </cell>
          <cell r="K1311">
            <v>1</v>
          </cell>
          <cell r="L1311">
            <v>0</v>
          </cell>
          <cell r="M1311">
            <v>0</v>
          </cell>
          <cell r="N1311">
            <v>0</v>
          </cell>
          <cell r="R1311">
            <v>0</v>
          </cell>
          <cell r="S1311">
            <v>0</v>
          </cell>
          <cell r="T1311">
            <v>0</v>
          </cell>
          <cell r="U1311">
            <v>34</v>
          </cell>
          <cell r="V1311">
            <v>0</v>
          </cell>
          <cell r="W1311">
            <v>0</v>
          </cell>
          <cell r="AA1311">
            <v>0</v>
          </cell>
          <cell r="AB1311">
            <v>0</v>
          </cell>
          <cell r="AC1311">
            <v>0</v>
          </cell>
          <cell r="AD1311">
            <v>34</v>
          </cell>
          <cell r="AE1311">
            <v>312000</v>
          </cell>
          <cell r="AF1311">
            <v>0</v>
          </cell>
          <cell r="AI1311">
            <v>2223</v>
          </cell>
          <cell r="AK1311">
            <v>0</v>
          </cell>
          <cell r="AM1311">
            <v>498</v>
          </cell>
          <cell r="AN1311">
            <v>1</v>
          </cell>
          <cell r="AO1311">
            <v>393216</v>
          </cell>
          <cell r="AQ1311">
            <v>0</v>
          </cell>
          <cell r="AR1311">
            <v>0</v>
          </cell>
          <cell r="AS1311" t="str">
            <v>Ы</v>
          </cell>
          <cell r="AT1311" t="str">
            <v>Ы</v>
          </cell>
          <cell r="AU1311">
            <v>0</v>
          </cell>
          <cell r="AV1311">
            <v>0</v>
          </cell>
          <cell r="AW1311">
            <v>23</v>
          </cell>
          <cell r="AX1311">
            <v>1</v>
          </cell>
          <cell r="AY1311">
            <v>0</v>
          </cell>
          <cell r="AZ1311">
            <v>0</v>
          </cell>
          <cell r="BA1311">
            <v>0</v>
          </cell>
          <cell r="BB1311">
            <v>0</v>
          </cell>
          <cell r="BC1311">
            <v>38828</v>
          </cell>
        </row>
        <row r="1312">
          <cell r="A1312">
            <v>2006</v>
          </cell>
          <cell r="B1312">
            <v>1</v>
          </cell>
          <cell r="C1312">
            <v>372</v>
          </cell>
          <cell r="D1312">
            <v>20</v>
          </cell>
          <cell r="E1312">
            <v>792020</v>
          </cell>
          <cell r="F1312">
            <v>0</v>
          </cell>
          <cell r="G1312" t="str">
            <v>Затраты по ШПЗ (основные)</v>
          </cell>
          <cell r="H1312">
            <v>2011</v>
          </cell>
          <cell r="I1312">
            <v>7920</v>
          </cell>
          <cell r="J1312">
            <v>23878.3</v>
          </cell>
          <cell r="K1312">
            <v>1</v>
          </cell>
          <cell r="L1312">
            <v>0</v>
          </cell>
          <cell r="M1312">
            <v>0</v>
          </cell>
          <cell r="N1312">
            <v>0</v>
          </cell>
          <cell r="R1312">
            <v>0</v>
          </cell>
          <cell r="S1312">
            <v>0</v>
          </cell>
          <cell r="T1312">
            <v>0</v>
          </cell>
          <cell r="U1312">
            <v>34</v>
          </cell>
          <cell r="V1312">
            <v>0</v>
          </cell>
          <cell r="W1312">
            <v>0</v>
          </cell>
          <cell r="AA1312">
            <v>0</v>
          </cell>
          <cell r="AB1312">
            <v>0</v>
          </cell>
          <cell r="AC1312">
            <v>0</v>
          </cell>
          <cell r="AD1312">
            <v>34</v>
          </cell>
          <cell r="AE1312">
            <v>312100</v>
          </cell>
          <cell r="AF1312">
            <v>0</v>
          </cell>
          <cell r="AI1312">
            <v>2223</v>
          </cell>
          <cell r="AK1312">
            <v>0</v>
          </cell>
          <cell r="AM1312">
            <v>499</v>
          </cell>
          <cell r="AN1312">
            <v>1</v>
          </cell>
          <cell r="AO1312">
            <v>393216</v>
          </cell>
          <cell r="AQ1312">
            <v>0</v>
          </cell>
          <cell r="AR1312">
            <v>0</v>
          </cell>
          <cell r="AS1312" t="str">
            <v>Ы</v>
          </cell>
          <cell r="AT1312" t="str">
            <v>Ы</v>
          </cell>
          <cell r="AU1312">
            <v>0</v>
          </cell>
          <cell r="AV1312">
            <v>0</v>
          </cell>
          <cell r="AW1312">
            <v>23</v>
          </cell>
          <cell r="AX1312">
            <v>1</v>
          </cell>
          <cell r="AY1312">
            <v>0</v>
          </cell>
          <cell r="AZ1312">
            <v>0</v>
          </cell>
          <cell r="BA1312">
            <v>0</v>
          </cell>
          <cell r="BB1312">
            <v>0</v>
          </cell>
          <cell r="BC1312">
            <v>38828</v>
          </cell>
        </row>
        <row r="1313">
          <cell r="A1313">
            <v>2006</v>
          </cell>
          <cell r="B1313">
            <v>1</v>
          </cell>
          <cell r="C1313">
            <v>373</v>
          </cell>
          <cell r="D1313">
            <v>20</v>
          </cell>
          <cell r="E1313">
            <v>792020</v>
          </cell>
          <cell r="F1313">
            <v>0</v>
          </cell>
          <cell r="G1313" t="str">
            <v>Затраты по ШПЗ (основные)</v>
          </cell>
          <cell r="H1313">
            <v>2011</v>
          </cell>
          <cell r="I1313">
            <v>7920</v>
          </cell>
          <cell r="J1313">
            <v>250135.01</v>
          </cell>
          <cell r="K1313">
            <v>1</v>
          </cell>
          <cell r="L1313">
            <v>0</v>
          </cell>
          <cell r="M1313">
            <v>0</v>
          </cell>
          <cell r="N1313">
            <v>0</v>
          </cell>
          <cell r="R1313">
            <v>0</v>
          </cell>
          <cell r="S1313">
            <v>0</v>
          </cell>
          <cell r="T1313">
            <v>0</v>
          </cell>
          <cell r="U1313">
            <v>34</v>
          </cell>
          <cell r="V1313">
            <v>0</v>
          </cell>
          <cell r="W1313">
            <v>0</v>
          </cell>
          <cell r="AA1313">
            <v>0</v>
          </cell>
          <cell r="AB1313">
            <v>0</v>
          </cell>
          <cell r="AC1313">
            <v>0</v>
          </cell>
          <cell r="AD1313">
            <v>34</v>
          </cell>
          <cell r="AE1313">
            <v>312200</v>
          </cell>
          <cell r="AF1313">
            <v>0</v>
          </cell>
          <cell r="AI1313">
            <v>2223</v>
          </cell>
          <cell r="AK1313">
            <v>0</v>
          </cell>
          <cell r="AM1313">
            <v>500</v>
          </cell>
          <cell r="AN1313">
            <v>1</v>
          </cell>
          <cell r="AO1313">
            <v>393216</v>
          </cell>
          <cell r="AQ1313">
            <v>0</v>
          </cell>
          <cell r="AR1313">
            <v>0</v>
          </cell>
          <cell r="AS1313" t="str">
            <v>Ы</v>
          </cell>
          <cell r="AT1313" t="str">
            <v>Ы</v>
          </cell>
          <cell r="AU1313">
            <v>0</v>
          </cell>
          <cell r="AV1313">
            <v>0</v>
          </cell>
          <cell r="AW1313">
            <v>23</v>
          </cell>
          <cell r="AX1313">
            <v>1</v>
          </cell>
          <cell r="AY1313">
            <v>0</v>
          </cell>
          <cell r="AZ1313">
            <v>0</v>
          </cell>
          <cell r="BA1313">
            <v>0</v>
          </cell>
          <cell r="BB1313">
            <v>0</v>
          </cell>
          <cell r="BC1313">
            <v>38828</v>
          </cell>
        </row>
        <row r="1314">
          <cell r="A1314">
            <v>2006</v>
          </cell>
          <cell r="B1314">
            <v>1</v>
          </cell>
          <cell r="C1314">
            <v>374</v>
          </cell>
          <cell r="D1314">
            <v>20</v>
          </cell>
          <cell r="E1314">
            <v>792020</v>
          </cell>
          <cell r="F1314">
            <v>0</v>
          </cell>
          <cell r="G1314" t="str">
            <v>Затраты по ШПЗ (основные)</v>
          </cell>
          <cell r="H1314">
            <v>2011</v>
          </cell>
          <cell r="I1314">
            <v>7920</v>
          </cell>
          <cell r="J1314">
            <v>21529.62</v>
          </cell>
          <cell r="K1314">
            <v>1</v>
          </cell>
          <cell r="L1314">
            <v>0</v>
          </cell>
          <cell r="M1314">
            <v>0</v>
          </cell>
          <cell r="N1314">
            <v>0</v>
          </cell>
          <cell r="R1314">
            <v>0</v>
          </cell>
          <cell r="S1314">
            <v>0</v>
          </cell>
          <cell r="T1314">
            <v>0</v>
          </cell>
          <cell r="U1314">
            <v>34</v>
          </cell>
          <cell r="V1314">
            <v>0</v>
          </cell>
          <cell r="W1314">
            <v>0</v>
          </cell>
          <cell r="AA1314">
            <v>0</v>
          </cell>
          <cell r="AB1314">
            <v>0</v>
          </cell>
          <cell r="AC1314">
            <v>0</v>
          </cell>
          <cell r="AD1314">
            <v>34</v>
          </cell>
          <cell r="AE1314">
            <v>313000</v>
          </cell>
          <cell r="AF1314">
            <v>0</v>
          </cell>
          <cell r="AI1314">
            <v>2223</v>
          </cell>
          <cell r="AK1314">
            <v>0</v>
          </cell>
          <cell r="AM1314">
            <v>501</v>
          </cell>
          <cell r="AN1314">
            <v>1</v>
          </cell>
          <cell r="AO1314">
            <v>393216</v>
          </cell>
          <cell r="AQ1314">
            <v>0</v>
          </cell>
          <cell r="AR1314">
            <v>0</v>
          </cell>
          <cell r="AS1314" t="str">
            <v>Ы</v>
          </cell>
          <cell r="AT1314" t="str">
            <v>Ы</v>
          </cell>
          <cell r="AU1314">
            <v>0</v>
          </cell>
          <cell r="AV1314">
            <v>0</v>
          </cell>
          <cell r="AW1314">
            <v>23</v>
          </cell>
          <cell r="AX1314">
            <v>1</v>
          </cell>
          <cell r="AY1314">
            <v>0</v>
          </cell>
          <cell r="AZ1314">
            <v>0</v>
          </cell>
          <cell r="BA1314">
            <v>0</v>
          </cell>
          <cell r="BB1314">
            <v>0</v>
          </cell>
          <cell r="BC1314">
            <v>38828</v>
          </cell>
        </row>
        <row r="1315">
          <cell r="A1315">
            <v>2006</v>
          </cell>
          <cell r="B1315">
            <v>1</v>
          </cell>
          <cell r="C1315">
            <v>375</v>
          </cell>
          <cell r="D1315">
            <v>20</v>
          </cell>
          <cell r="E1315">
            <v>792020</v>
          </cell>
          <cell r="F1315">
            <v>0</v>
          </cell>
          <cell r="G1315" t="str">
            <v>Затраты по ШПЗ (основные)</v>
          </cell>
          <cell r="H1315">
            <v>2011</v>
          </cell>
          <cell r="I1315">
            <v>7920</v>
          </cell>
          <cell r="J1315">
            <v>39144.76</v>
          </cell>
          <cell r="K1315">
            <v>1</v>
          </cell>
          <cell r="L1315">
            <v>0</v>
          </cell>
          <cell r="M1315">
            <v>0</v>
          </cell>
          <cell r="N1315">
            <v>0</v>
          </cell>
          <cell r="R1315">
            <v>0</v>
          </cell>
          <cell r="S1315">
            <v>0</v>
          </cell>
          <cell r="T1315">
            <v>0</v>
          </cell>
          <cell r="U1315">
            <v>34</v>
          </cell>
          <cell r="V1315">
            <v>0</v>
          </cell>
          <cell r="W1315">
            <v>0</v>
          </cell>
          <cell r="AA1315">
            <v>0</v>
          </cell>
          <cell r="AB1315">
            <v>0</v>
          </cell>
          <cell r="AC1315">
            <v>0</v>
          </cell>
          <cell r="AD1315">
            <v>34</v>
          </cell>
          <cell r="AE1315">
            <v>314000</v>
          </cell>
          <cell r="AF1315">
            <v>0</v>
          </cell>
          <cell r="AI1315">
            <v>2223</v>
          </cell>
          <cell r="AK1315">
            <v>0</v>
          </cell>
          <cell r="AM1315">
            <v>502</v>
          </cell>
          <cell r="AN1315">
            <v>1</v>
          </cell>
          <cell r="AO1315">
            <v>393216</v>
          </cell>
          <cell r="AQ1315">
            <v>0</v>
          </cell>
          <cell r="AR1315">
            <v>0</v>
          </cell>
          <cell r="AS1315" t="str">
            <v>Ы</v>
          </cell>
          <cell r="AT1315" t="str">
            <v>Ы</v>
          </cell>
          <cell r="AU1315">
            <v>0</v>
          </cell>
          <cell r="AV1315">
            <v>0</v>
          </cell>
          <cell r="AW1315">
            <v>23</v>
          </cell>
          <cell r="AX1315">
            <v>1</v>
          </cell>
          <cell r="AY1315">
            <v>0</v>
          </cell>
          <cell r="AZ1315">
            <v>0</v>
          </cell>
          <cell r="BA1315">
            <v>0</v>
          </cell>
          <cell r="BB1315">
            <v>0</v>
          </cell>
          <cell r="BC1315">
            <v>38828</v>
          </cell>
        </row>
        <row r="1316">
          <cell r="A1316">
            <v>2006</v>
          </cell>
          <cell r="B1316">
            <v>1</v>
          </cell>
          <cell r="C1316">
            <v>376</v>
          </cell>
          <cell r="D1316">
            <v>20</v>
          </cell>
          <cell r="E1316">
            <v>792020</v>
          </cell>
          <cell r="F1316">
            <v>0</v>
          </cell>
          <cell r="G1316" t="str">
            <v>Затраты по ШПЗ (основные)</v>
          </cell>
          <cell r="H1316">
            <v>2011</v>
          </cell>
          <cell r="I1316">
            <v>7920</v>
          </cell>
          <cell r="J1316">
            <v>7828.95</v>
          </cell>
          <cell r="K1316">
            <v>1</v>
          </cell>
          <cell r="L1316">
            <v>0</v>
          </cell>
          <cell r="M1316">
            <v>0</v>
          </cell>
          <cell r="N1316">
            <v>0</v>
          </cell>
          <cell r="R1316">
            <v>0</v>
          </cell>
          <cell r="S1316">
            <v>0</v>
          </cell>
          <cell r="T1316">
            <v>0</v>
          </cell>
          <cell r="U1316">
            <v>34</v>
          </cell>
          <cell r="V1316">
            <v>0</v>
          </cell>
          <cell r="W1316">
            <v>0</v>
          </cell>
          <cell r="AA1316">
            <v>0</v>
          </cell>
          <cell r="AB1316">
            <v>0</v>
          </cell>
          <cell r="AC1316">
            <v>0</v>
          </cell>
          <cell r="AD1316">
            <v>34</v>
          </cell>
          <cell r="AE1316">
            <v>315000</v>
          </cell>
          <cell r="AF1316">
            <v>0</v>
          </cell>
          <cell r="AI1316">
            <v>2223</v>
          </cell>
          <cell r="AK1316">
            <v>0</v>
          </cell>
          <cell r="AM1316">
            <v>503</v>
          </cell>
          <cell r="AN1316">
            <v>1</v>
          </cell>
          <cell r="AO1316">
            <v>393216</v>
          </cell>
          <cell r="AQ1316">
            <v>0</v>
          </cell>
          <cell r="AR1316">
            <v>0</v>
          </cell>
          <cell r="AS1316" t="str">
            <v>Ы</v>
          </cell>
          <cell r="AT1316" t="str">
            <v>Ы</v>
          </cell>
          <cell r="AU1316">
            <v>0</v>
          </cell>
          <cell r="AV1316">
            <v>0</v>
          </cell>
          <cell r="AW1316">
            <v>23</v>
          </cell>
          <cell r="AX1316">
            <v>1</v>
          </cell>
          <cell r="AY1316">
            <v>0</v>
          </cell>
          <cell r="AZ1316">
            <v>0</v>
          </cell>
          <cell r="BA1316">
            <v>0</v>
          </cell>
          <cell r="BB1316">
            <v>0</v>
          </cell>
          <cell r="BC1316">
            <v>38828</v>
          </cell>
        </row>
        <row r="1317">
          <cell r="A1317">
            <v>2006</v>
          </cell>
          <cell r="B1317">
            <v>1</v>
          </cell>
          <cell r="C1317">
            <v>377</v>
          </cell>
          <cell r="D1317">
            <v>20</v>
          </cell>
          <cell r="E1317">
            <v>792020</v>
          </cell>
          <cell r="F1317">
            <v>0</v>
          </cell>
          <cell r="G1317" t="str">
            <v>Затраты по ШПЗ (основные)</v>
          </cell>
          <cell r="H1317">
            <v>2011</v>
          </cell>
          <cell r="I1317">
            <v>7920</v>
          </cell>
          <cell r="J1317">
            <v>628642</v>
          </cell>
          <cell r="K1317">
            <v>1</v>
          </cell>
          <cell r="L1317">
            <v>0</v>
          </cell>
          <cell r="M1317">
            <v>0</v>
          </cell>
          <cell r="N1317">
            <v>0</v>
          </cell>
          <cell r="R1317">
            <v>0</v>
          </cell>
          <cell r="S1317">
            <v>0</v>
          </cell>
          <cell r="T1317">
            <v>0</v>
          </cell>
          <cell r="U1317">
            <v>34</v>
          </cell>
          <cell r="V1317">
            <v>0</v>
          </cell>
          <cell r="W1317">
            <v>0</v>
          </cell>
          <cell r="AA1317">
            <v>0</v>
          </cell>
          <cell r="AB1317">
            <v>0</v>
          </cell>
          <cell r="AC1317">
            <v>0</v>
          </cell>
          <cell r="AD1317">
            <v>34</v>
          </cell>
          <cell r="AE1317">
            <v>410000</v>
          </cell>
          <cell r="AF1317">
            <v>0</v>
          </cell>
          <cell r="AI1317">
            <v>2223</v>
          </cell>
          <cell r="AK1317">
            <v>0</v>
          </cell>
          <cell r="AM1317">
            <v>504</v>
          </cell>
          <cell r="AN1317">
            <v>1</v>
          </cell>
          <cell r="AO1317">
            <v>393216</v>
          </cell>
          <cell r="AQ1317">
            <v>0</v>
          </cell>
          <cell r="AR1317">
            <v>0</v>
          </cell>
          <cell r="AS1317" t="str">
            <v>Ы</v>
          </cell>
          <cell r="AT1317" t="str">
            <v>Ы</v>
          </cell>
          <cell r="AU1317">
            <v>0</v>
          </cell>
          <cell r="AV1317">
            <v>0</v>
          </cell>
          <cell r="AW1317">
            <v>23</v>
          </cell>
          <cell r="AX1317">
            <v>1</v>
          </cell>
          <cell r="AY1317">
            <v>0</v>
          </cell>
          <cell r="AZ1317">
            <v>0</v>
          </cell>
          <cell r="BA1317">
            <v>0</v>
          </cell>
          <cell r="BB1317">
            <v>0</v>
          </cell>
          <cell r="BC1317">
            <v>38828</v>
          </cell>
        </row>
        <row r="1318">
          <cell r="A1318">
            <v>2006</v>
          </cell>
          <cell r="B1318">
            <v>1</v>
          </cell>
          <cell r="C1318">
            <v>378</v>
          </cell>
          <cell r="D1318">
            <v>20</v>
          </cell>
          <cell r="E1318">
            <v>792020</v>
          </cell>
          <cell r="F1318">
            <v>0</v>
          </cell>
          <cell r="G1318" t="str">
            <v>Затраты по ШПЗ (основные)</v>
          </cell>
          <cell r="H1318">
            <v>2011</v>
          </cell>
          <cell r="I1318">
            <v>7920</v>
          </cell>
          <cell r="J1318">
            <v>58042</v>
          </cell>
          <cell r="K1318">
            <v>1</v>
          </cell>
          <cell r="L1318">
            <v>0</v>
          </cell>
          <cell r="M1318">
            <v>0</v>
          </cell>
          <cell r="N1318">
            <v>0</v>
          </cell>
          <cell r="R1318">
            <v>0</v>
          </cell>
          <cell r="S1318">
            <v>0</v>
          </cell>
          <cell r="T1318">
            <v>0</v>
          </cell>
          <cell r="U1318">
            <v>34</v>
          </cell>
          <cell r="V1318">
            <v>0</v>
          </cell>
          <cell r="W1318">
            <v>0</v>
          </cell>
          <cell r="AA1318">
            <v>0</v>
          </cell>
          <cell r="AB1318">
            <v>0</v>
          </cell>
          <cell r="AC1318">
            <v>0</v>
          </cell>
          <cell r="AD1318">
            <v>34</v>
          </cell>
          <cell r="AE1318">
            <v>420000</v>
          </cell>
          <cell r="AF1318">
            <v>0</v>
          </cell>
          <cell r="AI1318">
            <v>2223</v>
          </cell>
          <cell r="AK1318">
            <v>0</v>
          </cell>
          <cell r="AM1318">
            <v>505</v>
          </cell>
          <cell r="AN1318">
            <v>1</v>
          </cell>
          <cell r="AO1318">
            <v>393216</v>
          </cell>
          <cell r="AQ1318">
            <v>0</v>
          </cell>
          <cell r="AR1318">
            <v>0</v>
          </cell>
          <cell r="AS1318" t="str">
            <v>Ы</v>
          </cell>
          <cell r="AT1318" t="str">
            <v>Ы</v>
          </cell>
          <cell r="AU1318">
            <v>0</v>
          </cell>
          <cell r="AV1318">
            <v>0</v>
          </cell>
          <cell r="AW1318">
            <v>23</v>
          </cell>
          <cell r="AX1318">
            <v>1</v>
          </cell>
          <cell r="AY1318">
            <v>0</v>
          </cell>
          <cell r="AZ1318">
            <v>0</v>
          </cell>
          <cell r="BA1318">
            <v>0</v>
          </cell>
          <cell r="BB1318">
            <v>0</v>
          </cell>
          <cell r="BC1318">
            <v>38828</v>
          </cell>
        </row>
        <row r="1319">
          <cell r="A1319">
            <v>2006</v>
          </cell>
          <cell r="B1319">
            <v>1</v>
          </cell>
          <cell r="C1319">
            <v>379</v>
          </cell>
          <cell r="D1319">
            <v>20</v>
          </cell>
          <cell r="E1319">
            <v>792020</v>
          </cell>
          <cell r="F1319">
            <v>0</v>
          </cell>
          <cell r="G1319" t="str">
            <v>Затраты по ШПЗ (основные)</v>
          </cell>
          <cell r="H1319">
            <v>2011</v>
          </cell>
          <cell r="I1319">
            <v>7920</v>
          </cell>
          <cell r="J1319">
            <v>81551</v>
          </cell>
          <cell r="K1319">
            <v>1</v>
          </cell>
          <cell r="L1319">
            <v>0</v>
          </cell>
          <cell r="M1319">
            <v>0</v>
          </cell>
          <cell r="N1319">
            <v>0</v>
          </cell>
          <cell r="R1319">
            <v>0</v>
          </cell>
          <cell r="S1319">
            <v>0</v>
          </cell>
          <cell r="T1319">
            <v>0</v>
          </cell>
          <cell r="U1319">
            <v>34</v>
          </cell>
          <cell r="V1319">
            <v>0</v>
          </cell>
          <cell r="W1319">
            <v>0</v>
          </cell>
          <cell r="AA1319">
            <v>0</v>
          </cell>
          <cell r="AB1319">
            <v>0</v>
          </cell>
          <cell r="AC1319">
            <v>0</v>
          </cell>
          <cell r="AD1319">
            <v>34</v>
          </cell>
          <cell r="AE1319">
            <v>430000</v>
          </cell>
          <cell r="AF1319">
            <v>0</v>
          </cell>
          <cell r="AI1319">
            <v>2223</v>
          </cell>
          <cell r="AK1319">
            <v>0</v>
          </cell>
          <cell r="AM1319">
            <v>506</v>
          </cell>
          <cell r="AN1319">
            <v>1</v>
          </cell>
          <cell r="AO1319">
            <v>393216</v>
          </cell>
          <cell r="AQ1319">
            <v>0</v>
          </cell>
          <cell r="AR1319">
            <v>0</v>
          </cell>
          <cell r="AS1319" t="str">
            <v>Ы</v>
          </cell>
          <cell r="AT1319" t="str">
            <v>Ы</v>
          </cell>
          <cell r="AU1319">
            <v>0</v>
          </cell>
          <cell r="AV1319">
            <v>0</v>
          </cell>
          <cell r="AW1319">
            <v>23</v>
          </cell>
          <cell r="AX1319">
            <v>1</v>
          </cell>
          <cell r="AY1319">
            <v>0</v>
          </cell>
          <cell r="AZ1319">
            <v>0</v>
          </cell>
          <cell r="BA1319">
            <v>0</v>
          </cell>
          <cell r="BB1319">
            <v>0</v>
          </cell>
          <cell r="BC1319">
            <v>38828</v>
          </cell>
        </row>
        <row r="1320">
          <cell r="A1320">
            <v>2006</v>
          </cell>
          <cell r="B1320">
            <v>1</v>
          </cell>
          <cell r="C1320">
            <v>380</v>
          </cell>
          <cell r="D1320">
            <v>20</v>
          </cell>
          <cell r="E1320">
            <v>792020</v>
          </cell>
          <cell r="F1320">
            <v>0</v>
          </cell>
          <cell r="G1320" t="str">
            <v>Затраты по ШПЗ (основные)</v>
          </cell>
          <cell r="H1320">
            <v>2011</v>
          </cell>
          <cell r="I1320">
            <v>7920</v>
          </cell>
          <cell r="J1320">
            <v>2009381</v>
          </cell>
          <cell r="K1320">
            <v>1</v>
          </cell>
          <cell r="L1320">
            <v>0</v>
          </cell>
          <cell r="M1320">
            <v>0</v>
          </cell>
          <cell r="N1320">
            <v>0</v>
          </cell>
          <cell r="R1320">
            <v>0</v>
          </cell>
          <cell r="S1320">
            <v>0</v>
          </cell>
          <cell r="T1320">
            <v>0</v>
          </cell>
          <cell r="U1320">
            <v>34</v>
          </cell>
          <cell r="V1320">
            <v>0</v>
          </cell>
          <cell r="W1320">
            <v>0</v>
          </cell>
          <cell r="AA1320">
            <v>0</v>
          </cell>
          <cell r="AB1320">
            <v>0</v>
          </cell>
          <cell r="AC1320">
            <v>0</v>
          </cell>
          <cell r="AD1320">
            <v>34</v>
          </cell>
          <cell r="AE1320">
            <v>430110</v>
          </cell>
          <cell r="AF1320">
            <v>0</v>
          </cell>
          <cell r="AI1320">
            <v>2223</v>
          </cell>
          <cell r="AK1320">
            <v>0</v>
          </cell>
          <cell r="AM1320">
            <v>507</v>
          </cell>
          <cell r="AN1320">
            <v>1</v>
          </cell>
          <cell r="AO1320">
            <v>393216</v>
          </cell>
          <cell r="AQ1320">
            <v>0</v>
          </cell>
          <cell r="AR1320">
            <v>0</v>
          </cell>
          <cell r="AS1320" t="str">
            <v>Ы</v>
          </cell>
          <cell r="AT1320" t="str">
            <v>Ы</v>
          </cell>
          <cell r="AU1320">
            <v>0</v>
          </cell>
          <cell r="AV1320">
            <v>0</v>
          </cell>
          <cell r="AW1320">
            <v>23</v>
          </cell>
          <cell r="AX1320">
            <v>1</v>
          </cell>
          <cell r="AY1320">
            <v>0</v>
          </cell>
          <cell r="AZ1320">
            <v>0</v>
          </cell>
          <cell r="BA1320">
            <v>0</v>
          </cell>
          <cell r="BB1320">
            <v>0</v>
          </cell>
          <cell r="BC1320">
            <v>38828</v>
          </cell>
        </row>
        <row r="1321">
          <cell r="A1321">
            <v>2006</v>
          </cell>
          <cell r="B1321">
            <v>1</v>
          </cell>
          <cell r="C1321">
            <v>381</v>
          </cell>
          <cell r="D1321">
            <v>20</v>
          </cell>
          <cell r="E1321">
            <v>792020</v>
          </cell>
          <cell r="F1321">
            <v>0</v>
          </cell>
          <cell r="G1321" t="str">
            <v>Затраты по ШПЗ (основные)</v>
          </cell>
          <cell r="H1321">
            <v>2011</v>
          </cell>
          <cell r="I1321">
            <v>7920</v>
          </cell>
          <cell r="J1321">
            <v>56112</v>
          </cell>
          <cell r="K1321">
            <v>1</v>
          </cell>
          <cell r="L1321">
            <v>0</v>
          </cell>
          <cell r="M1321">
            <v>0</v>
          </cell>
          <cell r="N1321">
            <v>0</v>
          </cell>
          <cell r="R1321">
            <v>0</v>
          </cell>
          <cell r="S1321">
            <v>0</v>
          </cell>
          <cell r="T1321">
            <v>0</v>
          </cell>
          <cell r="U1321">
            <v>34</v>
          </cell>
          <cell r="V1321">
            <v>0</v>
          </cell>
          <cell r="W1321">
            <v>0</v>
          </cell>
          <cell r="AA1321">
            <v>0</v>
          </cell>
          <cell r="AB1321">
            <v>0</v>
          </cell>
          <cell r="AC1321">
            <v>0</v>
          </cell>
          <cell r="AD1321">
            <v>34</v>
          </cell>
          <cell r="AE1321">
            <v>450000</v>
          </cell>
          <cell r="AF1321">
            <v>0</v>
          </cell>
          <cell r="AI1321">
            <v>2223</v>
          </cell>
          <cell r="AK1321">
            <v>0</v>
          </cell>
          <cell r="AM1321">
            <v>508</v>
          </cell>
          <cell r="AN1321">
            <v>1</v>
          </cell>
          <cell r="AO1321">
            <v>393216</v>
          </cell>
          <cell r="AQ1321">
            <v>0</v>
          </cell>
          <cell r="AR1321">
            <v>0</v>
          </cell>
          <cell r="AS1321" t="str">
            <v>Ы</v>
          </cell>
          <cell r="AT1321" t="str">
            <v>Ы</v>
          </cell>
          <cell r="AU1321">
            <v>0</v>
          </cell>
          <cell r="AV1321">
            <v>0</v>
          </cell>
          <cell r="AW1321">
            <v>23</v>
          </cell>
          <cell r="AX1321">
            <v>1</v>
          </cell>
          <cell r="AY1321">
            <v>0</v>
          </cell>
          <cell r="AZ1321">
            <v>0</v>
          </cell>
          <cell r="BA1321">
            <v>0</v>
          </cell>
          <cell r="BB1321">
            <v>0</v>
          </cell>
          <cell r="BC1321">
            <v>38828</v>
          </cell>
        </row>
        <row r="1322">
          <cell r="A1322">
            <v>2006</v>
          </cell>
          <cell r="B1322">
            <v>1</v>
          </cell>
          <cell r="C1322">
            <v>382</v>
          </cell>
          <cell r="D1322">
            <v>20</v>
          </cell>
          <cell r="E1322">
            <v>792020</v>
          </cell>
          <cell r="F1322">
            <v>0</v>
          </cell>
          <cell r="G1322" t="str">
            <v>Затраты по ШПЗ (основные)</v>
          </cell>
          <cell r="H1322">
            <v>2011</v>
          </cell>
          <cell r="I1322">
            <v>7920</v>
          </cell>
          <cell r="J1322">
            <v>862</v>
          </cell>
          <cell r="K1322">
            <v>1</v>
          </cell>
          <cell r="L1322">
            <v>0</v>
          </cell>
          <cell r="M1322">
            <v>0</v>
          </cell>
          <cell r="N1322">
            <v>0</v>
          </cell>
          <cell r="R1322">
            <v>0</v>
          </cell>
          <cell r="S1322">
            <v>0</v>
          </cell>
          <cell r="T1322">
            <v>0</v>
          </cell>
          <cell r="U1322">
            <v>34</v>
          </cell>
          <cell r="V1322">
            <v>0</v>
          </cell>
          <cell r="W1322">
            <v>0</v>
          </cell>
          <cell r="AA1322">
            <v>0</v>
          </cell>
          <cell r="AB1322">
            <v>0</v>
          </cell>
          <cell r="AC1322">
            <v>0</v>
          </cell>
          <cell r="AD1322">
            <v>34</v>
          </cell>
          <cell r="AE1322">
            <v>460000</v>
          </cell>
          <cell r="AF1322">
            <v>0</v>
          </cell>
          <cell r="AI1322">
            <v>2223</v>
          </cell>
          <cell r="AK1322">
            <v>0</v>
          </cell>
          <cell r="AM1322">
            <v>509</v>
          </cell>
          <cell r="AN1322">
            <v>1</v>
          </cell>
          <cell r="AO1322">
            <v>393216</v>
          </cell>
          <cell r="AQ1322">
            <v>0</v>
          </cell>
          <cell r="AR1322">
            <v>0</v>
          </cell>
          <cell r="AS1322" t="str">
            <v>Ы</v>
          </cell>
          <cell r="AT1322" t="str">
            <v>Ы</v>
          </cell>
          <cell r="AU1322">
            <v>0</v>
          </cell>
          <cell r="AV1322">
            <v>0</v>
          </cell>
          <cell r="AW1322">
            <v>23</v>
          </cell>
          <cell r="AX1322">
            <v>1</v>
          </cell>
          <cell r="AY1322">
            <v>0</v>
          </cell>
          <cell r="AZ1322">
            <v>0</v>
          </cell>
          <cell r="BA1322">
            <v>0</v>
          </cell>
          <cell r="BB1322">
            <v>0</v>
          </cell>
          <cell r="BC1322">
            <v>38828</v>
          </cell>
        </row>
        <row r="1323">
          <cell r="A1323">
            <v>2006</v>
          </cell>
          <cell r="B1323">
            <v>1</v>
          </cell>
          <cell r="C1323">
            <v>383</v>
          </cell>
          <cell r="D1323">
            <v>20</v>
          </cell>
          <cell r="E1323">
            <v>792020</v>
          </cell>
          <cell r="F1323">
            <v>0</v>
          </cell>
          <cell r="G1323" t="str">
            <v>Затраты по ШПЗ (основные)</v>
          </cell>
          <cell r="H1323">
            <v>2011</v>
          </cell>
          <cell r="I1323">
            <v>7920</v>
          </cell>
          <cell r="J1323">
            <v>14000</v>
          </cell>
          <cell r="K1323">
            <v>1</v>
          </cell>
          <cell r="L1323">
            <v>0</v>
          </cell>
          <cell r="M1323">
            <v>0</v>
          </cell>
          <cell r="N1323">
            <v>0</v>
          </cell>
          <cell r="R1323">
            <v>0</v>
          </cell>
          <cell r="S1323">
            <v>0</v>
          </cell>
          <cell r="T1323">
            <v>0</v>
          </cell>
          <cell r="U1323">
            <v>34</v>
          </cell>
          <cell r="V1323">
            <v>0</v>
          </cell>
          <cell r="W1323">
            <v>0</v>
          </cell>
          <cell r="AA1323">
            <v>0</v>
          </cell>
          <cell r="AB1323">
            <v>0</v>
          </cell>
          <cell r="AC1323">
            <v>0</v>
          </cell>
          <cell r="AD1323">
            <v>34</v>
          </cell>
          <cell r="AE1323">
            <v>501105</v>
          </cell>
          <cell r="AF1323">
            <v>0</v>
          </cell>
          <cell r="AI1323">
            <v>2223</v>
          </cell>
          <cell r="AK1323">
            <v>0</v>
          </cell>
          <cell r="AM1323">
            <v>510</v>
          </cell>
          <cell r="AN1323">
            <v>1</v>
          </cell>
          <cell r="AO1323">
            <v>393216</v>
          </cell>
          <cell r="AQ1323">
            <v>0</v>
          </cell>
          <cell r="AR1323">
            <v>0</v>
          </cell>
          <cell r="AS1323" t="str">
            <v>Ы</v>
          </cell>
          <cell r="AT1323" t="str">
            <v>Ы</v>
          </cell>
          <cell r="AU1323">
            <v>0</v>
          </cell>
          <cell r="AV1323">
            <v>0</v>
          </cell>
          <cell r="AW1323">
            <v>23</v>
          </cell>
          <cell r="AX1323">
            <v>1</v>
          </cell>
          <cell r="AY1323">
            <v>0</v>
          </cell>
          <cell r="AZ1323">
            <v>0</v>
          </cell>
          <cell r="BA1323">
            <v>0</v>
          </cell>
          <cell r="BB1323">
            <v>0</v>
          </cell>
          <cell r="BC1323">
            <v>38828</v>
          </cell>
        </row>
        <row r="1324">
          <cell r="A1324">
            <v>2006</v>
          </cell>
          <cell r="B1324">
            <v>1</v>
          </cell>
          <cell r="C1324">
            <v>384</v>
          </cell>
          <cell r="D1324">
            <v>20</v>
          </cell>
          <cell r="E1324">
            <v>792020</v>
          </cell>
          <cell r="F1324">
            <v>0</v>
          </cell>
          <cell r="G1324" t="str">
            <v>Затраты по ШПЗ (основные)</v>
          </cell>
          <cell r="H1324">
            <v>2011</v>
          </cell>
          <cell r="I1324">
            <v>7920</v>
          </cell>
          <cell r="J1324">
            <v>6612.48</v>
          </cell>
          <cell r="K1324">
            <v>1</v>
          </cell>
          <cell r="L1324">
            <v>0</v>
          </cell>
          <cell r="M1324">
            <v>0</v>
          </cell>
          <cell r="N1324">
            <v>0</v>
          </cell>
          <cell r="R1324">
            <v>0</v>
          </cell>
          <cell r="S1324">
            <v>0</v>
          </cell>
          <cell r="T1324">
            <v>0</v>
          </cell>
          <cell r="U1324">
            <v>34</v>
          </cell>
          <cell r="V1324">
            <v>0</v>
          </cell>
          <cell r="W1324">
            <v>0</v>
          </cell>
          <cell r="AA1324">
            <v>0</v>
          </cell>
          <cell r="AB1324">
            <v>0</v>
          </cell>
          <cell r="AC1324">
            <v>0</v>
          </cell>
          <cell r="AD1324">
            <v>34</v>
          </cell>
          <cell r="AE1324">
            <v>503000</v>
          </cell>
          <cell r="AF1324">
            <v>0</v>
          </cell>
          <cell r="AI1324">
            <v>2223</v>
          </cell>
          <cell r="AK1324">
            <v>0</v>
          </cell>
          <cell r="AM1324">
            <v>511</v>
          </cell>
          <cell r="AN1324">
            <v>1</v>
          </cell>
          <cell r="AO1324">
            <v>393216</v>
          </cell>
          <cell r="AQ1324">
            <v>0</v>
          </cell>
          <cell r="AR1324">
            <v>0</v>
          </cell>
          <cell r="AS1324" t="str">
            <v>Ы</v>
          </cell>
          <cell r="AT1324" t="str">
            <v>Ы</v>
          </cell>
          <cell r="AU1324">
            <v>0</v>
          </cell>
          <cell r="AV1324">
            <v>0</v>
          </cell>
          <cell r="AW1324">
            <v>23</v>
          </cell>
          <cell r="AX1324">
            <v>1</v>
          </cell>
          <cell r="AY1324">
            <v>0</v>
          </cell>
          <cell r="AZ1324">
            <v>0</v>
          </cell>
          <cell r="BA1324">
            <v>0</v>
          </cell>
          <cell r="BB1324">
            <v>0</v>
          </cell>
          <cell r="BC1324">
            <v>38828</v>
          </cell>
        </row>
        <row r="1325">
          <cell r="A1325">
            <v>2006</v>
          </cell>
          <cell r="B1325">
            <v>1</v>
          </cell>
          <cell r="C1325">
            <v>385</v>
          </cell>
          <cell r="D1325">
            <v>20</v>
          </cell>
          <cell r="E1325">
            <v>792020</v>
          </cell>
          <cell r="F1325">
            <v>0</v>
          </cell>
          <cell r="G1325" t="str">
            <v>Затраты по ШПЗ (основные)</v>
          </cell>
          <cell r="H1325">
            <v>2011</v>
          </cell>
          <cell r="I1325">
            <v>7920</v>
          </cell>
          <cell r="J1325">
            <v>5800</v>
          </cell>
          <cell r="K1325">
            <v>1</v>
          </cell>
          <cell r="L1325">
            <v>0</v>
          </cell>
          <cell r="M1325">
            <v>0</v>
          </cell>
          <cell r="N1325">
            <v>0</v>
          </cell>
          <cell r="R1325">
            <v>0</v>
          </cell>
          <cell r="S1325">
            <v>0</v>
          </cell>
          <cell r="T1325">
            <v>0</v>
          </cell>
          <cell r="U1325">
            <v>34</v>
          </cell>
          <cell r="V1325">
            <v>0</v>
          </cell>
          <cell r="W1325">
            <v>0</v>
          </cell>
          <cell r="AA1325">
            <v>0</v>
          </cell>
          <cell r="AB1325">
            <v>0</v>
          </cell>
          <cell r="AC1325">
            <v>0</v>
          </cell>
          <cell r="AD1325">
            <v>34</v>
          </cell>
          <cell r="AE1325">
            <v>504100</v>
          </cell>
          <cell r="AF1325">
            <v>0</v>
          </cell>
          <cell r="AI1325">
            <v>2223</v>
          </cell>
          <cell r="AK1325">
            <v>0</v>
          </cell>
          <cell r="AM1325">
            <v>512</v>
          </cell>
          <cell r="AN1325">
            <v>1</v>
          </cell>
          <cell r="AO1325">
            <v>393216</v>
          </cell>
          <cell r="AQ1325">
            <v>0</v>
          </cell>
          <cell r="AR1325">
            <v>0</v>
          </cell>
          <cell r="AS1325" t="str">
            <v>Ы</v>
          </cell>
          <cell r="AT1325" t="str">
            <v>Ы</v>
          </cell>
          <cell r="AU1325">
            <v>0</v>
          </cell>
          <cell r="AV1325">
            <v>0</v>
          </cell>
          <cell r="AW1325">
            <v>23</v>
          </cell>
          <cell r="AX1325">
            <v>1</v>
          </cell>
          <cell r="AY1325">
            <v>0</v>
          </cell>
          <cell r="AZ1325">
            <v>0</v>
          </cell>
          <cell r="BA1325">
            <v>0</v>
          </cell>
          <cell r="BB1325">
            <v>0</v>
          </cell>
          <cell r="BC1325">
            <v>38828</v>
          </cell>
        </row>
        <row r="1326">
          <cell r="A1326">
            <v>2006</v>
          </cell>
          <cell r="B1326">
            <v>1</v>
          </cell>
          <cell r="C1326">
            <v>386</v>
          </cell>
          <cell r="D1326">
            <v>20</v>
          </cell>
          <cell r="E1326">
            <v>792020</v>
          </cell>
          <cell r="F1326">
            <v>0</v>
          </cell>
          <cell r="G1326" t="str">
            <v>Затраты по ШПЗ (основные)</v>
          </cell>
          <cell r="H1326">
            <v>2011</v>
          </cell>
          <cell r="I1326">
            <v>7920</v>
          </cell>
          <cell r="J1326">
            <v>466.67</v>
          </cell>
          <cell r="K1326">
            <v>1</v>
          </cell>
          <cell r="L1326">
            <v>0</v>
          </cell>
          <cell r="M1326">
            <v>0</v>
          </cell>
          <cell r="N1326">
            <v>0</v>
          </cell>
          <cell r="R1326">
            <v>0</v>
          </cell>
          <cell r="S1326">
            <v>0</v>
          </cell>
          <cell r="T1326">
            <v>0</v>
          </cell>
          <cell r="U1326">
            <v>34</v>
          </cell>
          <cell r="V1326">
            <v>0</v>
          </cell>
          <cell r="W1326">
            <v>0</v>
          </cell>
          <cell r="AA1326">
            <v>0</v>
          </cell>
          <cell r="AB1326">
            <v>0</v>
          </cell>
          <cell r="AC1326">
            <v>0</v>
          </cell>
          <cell r="AD1326">
            <v>34</v>
          </cell>
          <cell r="AE1326">
            <v>504400</v>
          </cell>
          <cell r="AF1326">
            <v>0</v>
          </cell>
          <cell r="AI1326">
            <v>2223</v>
          </cell>
          <cell r="AK1326">
            <v>0</v>
          </cell>
          <cell r="AM1326">
            <v>513</v>
          </cell>
          <cell r="AN1326">
            <v>1</v>
          </cell>
          <cell r="AO1326">
            <v>393216</v>
          </cell>
          <cell r="AQ1326">
            <v>0</v>
          </cell>
          <cell r="AR1326">
            <v>0</v>
          </cell>
          <cell r="AS1326" t="str">
            <v>Ы</v>
          </cell>
          <cell r="AT1326" t="str">
            <v>Ы</v>
          </cell>
          <cell r="AU1326">
            <v>0</v>
          </cell>
          <cell r="AV1326">
            <v>0</v>
          </cell>
          <cell r="AW1326">
            <v>23</v>
          </cell>
          <cell r="AX1326">
            <v>1</v>
          </cell>
          <cell r="AY1326">
            <v>0</v>
          </cell>
          <cell r="AZ1326">
            <v>0</v>
          </cell>
          <cell r="BA1326">
            <v>0</v>
          </cell>
          <cell r="BB1326">
            <v>0</v>
          </cell>
          <cell r="BC1326">
            <v>38828</v>
          </cell>
        </row>
        <row r="1327">
          <cell r="A1327">
            <v>2006</v>
          </cell>
          <cell r="B1327">
            <v>1</v>
          </cell>
          <cell r="C1327">
            <v>387</v>
          </cell>
          <cell r="D1327">
            <v>20</v>
          </cell>
          <cell r="E1327">
            <v>792020</v>
          </cell>
          <cell r="F1327">
            <v>0</v>
          </cell>
          <cell r="G1327" t="str">
            <v>Затраты по ШПЗ (основные)</v>
          </cell>
          <cell r="H1327">
            <v>2011</v>
          </cell>
          <cell r="I1327">
            <v>7920</v>
          </cell>
          <cell r="J1327">
            <v>101474.03</v>
          </cell>
          <cell r="K1327">
            <v>1</v>
          </cell>
          <cell r="L1327">
            <v>0</v>
          </cell>
          <cell r="M1327">
            <v>0</v>
          </cell>
          <cell r="N1327">
            <v>0</v>
          </cell>
          <cell r="R1327">
            <v>0</v>
          </cell>
          <cell r="S1327">
            <v>0</v>
          </cell>
          <cell r="T1327">
            <v>0</v>
          </cell>
          <cell r="U1327">
            <v>34</v>
          </cell>
          <cell r="V1327">
            <v>0</v>
          </cell>
          <cell r="W1327">
            <v>0</v>
          </cell>
          <cell r="AA1327">
            <v>0</v>
          </cell>
          <cell r="AB1327">
            <v>0</v>
          </cell>
          <cell r="AC1327">
            <v>0</v>
          </cell>
          <cell r="AD1327">
            <v>34</v>
          </cell>
          <cell r="AE1327">
            <v>505100</v>
          </cell>
          <cell r="AF1327">
            <v>0</v>
          </cell>
          <cell r="AI1327">
            <v>2223</v>
          </cell>
          <cell r="AK1327">
            <v>0</v>
          </cell>
          <cell r="AM1327">
            <v>514</v>
          </cell>
          <cell r="AN1327">
            <v>1</v>
          </cell>
          <cell r="AO1327">
            <v>393216</v>
          </cell>
          <cell r="AQ1327">
            <v>0</v>
          </cell>
          <cell r="AR1327">
            <v>0</v>
          </cell>
          <cell r="AS1327" t="str">
            <v>Ы</v>
          </cell>
          <cell r="AT1327" t="str">
            <v>Ы</v>
          </cell>
          <cell r="AU1327">
            <v>0</v>
          </cell>
          <cell r="AV1327">
            <v>0</v>
          </cell>
          <cell r="AW1327">
            <v>23</v>
          </cell>
          <cell r="AX1327">
            <v>1</v>
          </cell>
          <cell r="AY1327">
            <v>0</v>
          </cell>
          <cell r="AZ1327">
            <v>0</v>
          </cell>
          <cell r="BA1327">
            <v>0</v>
          </cell>
          <cell r="BB1327">
            <v>0</v>
          </cell>
          <cell r="BC1327">
            <v>38828</v>
          </cell>
        </row>
        <row r="1328">
          <cell r="A1328">
            <v>2006</v>
          </cell>
          <cell r="B1328">
            <v>1</v>
          </cell>
          <cell r="C1328">
            <v>388</v>
          </cell>
          <cell r="D1328">
            <v>20</v>
          </cell>
          <cell r="E1328">
            <v>792020</v>
          </cell>
          <cell r="F1328">
            <v>0</v>
          </cell>
          <cell r="G1328" t="str">
            <v>Затраты по ШПЗ (основные)</v>
          </cell>
          <cell r="H1328">
            <v>2011</v>
          </cell>
          <cell r="I1328">
            <v>7920</v>
          </cell>
          <cell r="J1328">
            <v>664</v>
          </cell>
          <cell r="K1328">
            <v>1</v>
          </cell>
          <cell r="L1328">
            <v>0</v>
          </cell>
          <cell r="M1328">
            <v>0</v>
          </cell>
          <cell r="N1328">
            <v>0</v>
          </cell>
          <cell r="R1328">
            <v>0</v>
          </cell>
          <cell r="S1328">
            <v>0</v>
          </cell>
          <cell r="T1328">
            <v>0</v>
          </cell>
          <cell r="U1328">
            <v>34</v>
          </cell>
          <cell r="V1328">
            <v>0</v>
          </cell>
          <cell r="W1328">
            <v>0</v>
          </cell>
          <cell r="AA1328">
            <v>0</v>
          </cell>
          <cell r="AB1328">
            <v>0</v>
          </cell>
          <cell r="AC1328">
            <v>0</v>
          </cell>
          <cell r="AD1328">
            <v>34</v>
          </cell>
          <cell r="AE1328">
            <v>505300</v>
          </cell>
          <cell r="AF1328">
            <v>0</v>
          </cell>
          <cell r="AI1328">
            <v>2223</v>
          </cell>
          <cell r="AK1328">
            <v>0</v>
          </cell>
          <cell r="AM1328">
            <v>515</v>
          </cell>
          <cell r="AN1328">
            <v>1</v>
          </cell>
          <cell r="AO1328">
            <v>393216</v>
          </cell>
          <cell r="AQ1328">
            <v>0</v>
          </cell>
          <cell r="AR1328">
            <v>0</v>
          </cell>
          <cell r="AS1328" t="str">
            <v>Ы</v>
          </cell>
          <cell r="AT1328" t="str">
            <v>Ы</v>
          </cell>
          <cell r="AU1328">
            <v>0</v>
          </cell>
          <cell r="AV1328">
            <v>0</v>
          </cell>
          <cell r="AW1328">
            <v>23</v>
          </cell>
          <cell r="AX1328">
            <v>1</v>
          </cell>
          <cell r="AY1328">
            <v>0</v>
          </cell>
          <cell r="AZ1328">
            <v>0</v>
          </cell>
          <cell r="BA1328">
            <v>0</v>
          </cell>
          <cell r="BB1328">
            <v>0</v>
          </cell>
          <cell r="BC1328">
            <v>38828</v>
          </cell>
        </row>
        <row r="1329">
          <cell r="A1329">
            <v>2006</v>
          </cell>
          <cell r="B1329">
            <v>1</v>
          </cell>
          <cell r="C1329">
            <v>389</v>
          </cell>
          <cell r="D1329">
            <v>20</v>
          </cell>
          <cell r="E1329">
            <v>792020</v>
          </cell>
          <cell r="F1329">
            <v>0</v>
          </cell>
          <cell r="G1329" t="str">
            <v>Затраты по ШПЗ (основные)</v>
          </cell>
          <cell r="H1329">
            <v>2011</v>
          </cell>
          <cell r="I1329">
            <v>7920</v>
          </cell>
          <cell r="J1329">
            <v>353</v>
          </cell>
          <cell r="K1329">
            <v>1</v>
          </cell>
          <cell r="L1329">
            <v>0</v>
          </cell>
          <cell r="M1329">
            <v>0</v>
          </cell>
          <cell r="N1329">
            <v>0</v>
          </cell>
          <cell r="R1329">
            <v>0</v>
          </cell>
          <cell r="S1329">
            <v>0</v>
          </cell>
          <cell r="T1329">
            <v>0</v>
          </cell>
          <cell r="U1329">
            <v>34</v>
          </cell>
          <cell r="V1329">
            <v>0</v>
          </cell>
          <cell r="W1329">
            <v>0</v>
          </cell>
          <cell r="AA1329">
            <v>0</v>
          </cell>
          <cell r="AB1329">
            <v>0</v>
          </cell>
          <cell r="AC1329">
            <v>0</v>
          </cell>
          <cell r="AD1329">
            <v>34</v>
          </cell>
          <cell r="AE1329">
            <v>505400</v>
          </cell>
          <cell r="AF1329">
            <v>0</v>
          </cell>
          <cell r="AI1329">
            <v>2223</v>
          </cell>
          <cell r="AK1329">
            <v>0</v>
          </cell>
          <cell r="AM1329">
            <v>516</v>
          </cell>
          <cell r="AN1329">
            <v>1</v>
          </cell>
          <cell r="AO1329">
            <v>393216</v>
          </cell>
          <cell r="AQ1329">
            <v>0</v>
          </cell>
          <cell r="AR1329">
            <v>0</v>
          </cell>
          <cell r="AS1329" t="str">
            <v>Ы</v>
          </cell>
          <cell r="AT1329" t="str">
            <v>Ы</v>
          </cell>
          <cell r="AU1329">
            <v>0</v>
          </cell>
          <cell r="AV1329">
            <v>0</v>
          </cell>
          <cell r="AW1329">
            <v>23</v>
          </cell>
          <cell r="AX1329">
            <v>1</v>
          </cell>
          <cell r="AY1329">
            <v>0</v>
          </cell>
          <cell r="AZ1329">
            <v>0</v>
          </cell>
          <cell r="BA1329">
            <v>0</v>
          </cell>
          <cell r="BB1329">
            <v>0</v>
          </cell>
          <cell r="BC1329">
            <v>38828</v>
          </cell>
        </row>
        <row r="1330">
          <cell r="A1330">
            <v>2006</v>
          </cell>
          <cell r="B1330">
            <v>1</v>
          </cell>
          <cell r="C1330">
            <v>390</v>
          </cell>
          <cell r="D1330">
            <v>20</v>
          </cell>
          <cell r="E1330">
            <v>792020</v>
          </cell>
          <cell r="F1330">
            <v>0</v>
          </cell>
          <cell r="G1330" t="str">
            <v>Затраты по ШПЗ (основные)</v>
          </cell>
          <cell r="H1330">
            <v>2011</v>
          </cell>
          <cell r="I1330">
            <v>7920</v>
          </cell>
          <cell r="J1330">
            <v>521093.8</v>
          </cell>
          <cell r="K1330">
            <v>1</v>
          </cell>
          <cell r="L1330">
            <v>0</v>
          </cell>
          <cell r="M1330">
            <v>0</v>
          </cell>
          <cell r="N1330">
            <v>0</v>
          </cell>
          <cell r="R1330">
            <v>0</v>
          </cell>
          <cell r="S1330">
            <v>0</v>
          </cell>
          <cell r="T1330">
            <v>0</v>
          </cell>
          <cell r="U1330">
            <v>34</v>
          </cell>
          <cell r="V1330">
            <v>0</v>
          </cell>
          <cell r="W1330">
            <v>0</v>
          </cell>
          <cell r="AA1330">
            <v>0</v>
          </cell>
          <cell r="AB1330">
            <v>0</v>
          </cell>
          <cell r="AC1330">
            <v>0</v>
          </cell>
          <cell r="AD1330">
            <v>34</v>
          </cell>
          <cell r="AE1330">
            <v>508310</v>
          </cell>
          <cell r="AF1330">
            <v>0</v>
          </cell>
          <cell r="AI1330">
            <v>2223</v>
          </cell>
          <cell r="AK1330">
            <v>0</v>
          </cell>
          <cell r="AM1330">
            <v>517</v>
          </cell>
          <cell r="AN1330">
            <v>1</v>
          </cell>
          <cell r="AO1330">
            <v>393216</v>
          </cell>
          <cell r="AQ1330">
            <v>0</v>
          </cell>
          <cell r="AR1330">
            <v>0</v>
          </cell>
          <cell r="AS1330" t="str">
            <v>Ы</v>
          </cell>
          <cell r="AT1330" t="str">
            <v>Ы</v>
          </cell>
          <cell r="AU1330">
            <v>0</v>
          </cell>
          <cell r="AV1330">
            <v>0</v>
          </cell>
          <cell r="AW1330">
            <v>23</v>
          </cell>
          <cell r="AX1330">
            <v>1</v>
          </cell>
          <cell r="AY1330">
            <v>0</v>
          </cell>
          <cell r="AZ1330">
            <v>0</v>
          </cell>
          <cell r="BA1330">
            <v>0</v>
          </cell>
          <cell r="BB1330">
            <v>0</v>
          </cell>
          <cell r="BC1330">
            <v>38828</v>
          </cell>
        </row>
        <row r="1331">
          <cell r="A1331">
            <v>2006</v>
          </cell>
          <cell r="B1331">
            <v>1</v>
          </cell>
          <cell r="C1331">
            <v>391</v>
          </cell>
          <cell r="D1331">
            <v>20</v>
          </cell>
          <cell r="E1331">
            <v>792020</v>
          </cell>
          <cell r="F1331">
            <v>0</v>
          </cell>
          <cell r="G1331" t="str">
            <v>Затраты по ШПЗ (основные)</v>
          </cell>
          <cell r="H1331">
            <v>2011</v>
          </cell>
          <cell r="I1331">
            <v>7920</v>
          </cell>
          <cell r="J1331">
            <v>272229.2</v>
          </cell>
          <cell r="K1331">
            <v>1</v>
          </cell>
          <cell r="L1331">
            <v>0</v>
          </cell>
          <cell r="M1331">
            <v>0</v>
          </cell>
          <cell r="N1331">
            <v>0</v>
          </cell>
          <cell r="R1331">
            <v>0</v>
          </cell>
          <cell r="S1331">
            <v>0</v>
          </cell>
          <cell r="T1331">
            <v>0</v>
          </cell>
          <cell r="U1331">
            <v>34</v>
          </cell>
          <cell r="V1331">
            <v>0</v>
          </cell>
          <cell r="W1331">
            <v>0</v>
          </cell>
          <cell r="AA1331">
            <v>0</v>
          </cell>
          <cell r="AB1331">
            <v>0</v>
          </cell>
          <cell r="AC1331">
            <v>0</v>
          </cell>
          <cell r="AD1331">
            <v>34</v>
          </cell>
          <cell r="AE1331">
            <v>510100</v>
          </cell>
          <cell r="AF1331">
            <v>0</v>
          </cell>
          <cell r="AI1331">
            <v>2223</v>
          </cell>
          <cell r="AK1331">
            <v>0</v>
          </cell>
          <cell r="AM1331">
            <v>518</v>
          </cell>
          <cell r="AN1331">
            <v>1</v>
          </cell>
          <cell r="AO1331">
            <v>393216</v>
          </cell>
          <cell r="AQ1331">
            <v>0</v>
          </cell>
          <cell r="AR1331">
            <v>0</v>
          </cell>
          <cell r="AS1331" t="str">
            <v>Ы</v>
          </cell>
          <cell r="AT1331" t="str">
            <v>Ы</v>
          </cell>
          <cell r="AU1331">
            <v>0</v>
          </cell>
          <cell r="AV1331">
            <v>0</v>
          </cell>
          <cell r="AW1331">
            <v>23</v>
          </cell>
          <cell r="AX1331">
            <v>1</v>
          </cell>
          <cell r="AY1331">
            <v>0</v>
          </cell>
          <cell r="AZ1331">
            <v>0</v>
          </cell>
          <cell r="BA1331">
            <v>0</v>
          </cell>
          <cell r="BB1331">
            <v>0</v>
          </cell>
          <cell r="BC1331">
            <v>38828</v>
          </cell>
        </row>
        <row r="1332">
          <cell r="A1332">
            <v>2006</v>
          </cell>
          <cell r="B1332">
            <v>1</v>
          </cell>
          <cell r="C1332">
            <v>392</v>
          </cell>
          <cell r="D1332">
            <v>20</v>
          </cell>
          <cell r="E1332">
            <v>792020</v>
          </cell>
          <cell r="F1332">
            <v>0</v>
          </cell>
          <cell r="G1332" t="str">
            <v>Затраты по ШПЗ (основные)</v>
          </cell>
          <cell r="H1332">
            <v>2011</v>
          </cell>
          <cell r="I1332">
            <v>7920</v>
          </cell>
          <cell r="J1332">
            <v>460.7</v>
          </cell>
          <cell r="K1332">
            <v>1</v>
          </cell>
          <cell r="L1332">
            <v>0</v>
          </cell>
          <cell r="M1332">
            <v>0</v>
          </cell>
          <cell r="N1332">
            <v>0</v>
          </cell>
          <cell r="R1332">
            <v>0</v>
          </cell>
          <cell r="S1332">
            <v>0</v>
          </cell>
          <cell r="T1332">
            <v>0</v>
          </cell>
          <cell r="U1332">
            <v>34</v>
          </cell>
          <cell r="V1332">
            <v>0</v>
          </cell>
          <cell r="W1332">
            <v>0</v>
          </cell>
          <cell r="AA1332">
            <v>0</v>
          </cell>
          <cell r="AB1332">
            <v>0</v>
          </cell>
          <cell r="AC1332">
            <v>0</v>
          </cell>
          <cell r="AD1332">
            <v>34</v>
          </cell>
          <cell r="AE1332">
            <v>510200</v>
          </cell>
          <cell r="AF1332">
            <v>0</v>
          </cell>
          <cell r="AI1332">
            <v>2223</v>
          </cell>
          <cell r="AK1332">
            <v>0</v>
          </cell>
          <cell r="AM1332">
            <v>519</v>
          </cell>
          <cell r="AN1332">
            <v>1</v>
          </cell>
          <cell r="AO1332">
            <v>393216</v>
          </cell>
          <cell r="AQ1332">
            <v>0</v>
          </cell>
          <cell r="AR1332">
            <v>0</v>
          </cell>
          <cell r="AS1332" t="str">
            <v>Ы</v>
          </cell>
          <cell r="AT1332" t="str">
            <v>Ы</v>
          </cell>
          <cell r="AU1332">
            <v>0</v>
          </cell>
          <cell r="AV1332">
            <v>0</v>
          </cell>
          <cell r="AW1332">
            <v>23</v>
          </cell>
          <cell r="AX1332">
            <v>1</v>
          </cell>
          <cell r="AY1332">
            <v>0</v>
          </cell>
          <cell r="AZ1332">
            <v>0</v>
          </cell>
          <cell r="BA1332">
            <v>0</v>
          </cell>
          <cell r="BB1332">
            <v>0</v>
          </cell>
          <cell r="BC1332">
            <v>38828</v>
          </cell>
        </row>
        <row r="1333">
          <cell r="A1333">
            <v>2006</v>
          </cell>
          <cell r="B1333">
            <v>1</v>
          </cell>
          <cell r="C1333">
            <v>393</v>
          </cell>
          <cell r="D1333">
            <v>20</v>
          </cell>
          <cell r="E1333">
            <v>792020</v>
          </cell>
          <cell r="F1333">
            <v>0</v>
          </cell>
          <cell r="G1333" t="str">
            <v>Затраты по ШПЗ (основные)</v>
          </cell>
          <cell r="H1333">
            <v>2011</v>
          </cell>
          <cell r="I1333">
            <v>7920</v>
          </cell>
          <cell r="J1333">
            <v>374</v>
          </cell>
          <cell r="K1333">
            <v>1</v>
          </cell>
          <cell r="L1333">
            <v>0</v>
          </cell>
          <cell r="M1333">
            <v>0</v>
          </cell>
          <cell r="N1333">
            <v>0</v>
          </cell>
          <cell r="R1333">
            <v>0</v>
          </cell>
          <cell r="S1333">
            <v>0</v>
          </cell>
          <cell r="T1333">
            <v>0</v>
          </cell>
          <cell r="U1333">
            <v>34</v>
          </cell>
          <cell r="V1333">
            <v>0</v>
          </cell>
          <cell r="W1333">
            <v>0</v>
          </cell>
          <cell r="AA1333">
            <v>0</v>
          </cell>
          <cell r="AB1333">
            <v>0</v>
          </cell>
          <cell r="AC1333">
            <v>0</v>
          </cell>
          <cell r="AD1333">
            <v>34</v>
          </cell>
          <cell r="AE1333">
            <v>510300</v>
          </cell>
          <cell r="AF1333">
            <v>0</v>
          </cell>
          <cell r="AI1333">
            <v>2223</v>
          </cell>
          <cell r="AK1333">
            <v>0</v>
          </cell>
          <cell r="AM1333">
            <v>520</v>
          </cell>
          <cell r="AN1333">
            <v>1</v>
          </cell>
          <cell r="AO1333">
            <v>393216</v>
          </cell>
          <cell r="AQ1333">
            <v>0</v>
          </cell>
          <cell r="AR1333">
            <v>0</v>
          </cell>
          <cell r="AS1333" t="str">
            <v>Ы</v>
          </cell>
          <cell r="AT1333" t="str">
            <v>Ы</v>
          </cell>
          <cell r="AU1333">
            <v>0</v>
          </cell>
          <cell r="AV1333">
            <v>0</v>
          </cell>
          <cell r="AW1333">
            <v>23</v>
          </cell>
          <cell r="AX1333">
            <v>1</v>
          </cell>
          <cell r="AY1333">
            <v>0</v>
          </cell>
          <cell r="AZ1333">
            <v>0</v>
          </cell>
          <cell r="BA1333">
            <v>0</v>
          </cell>
          <cell r="BB1333">
            <v>0</v>
          </cell>
          <cell r="BC1333">
            <v>38828</v>
          </cell>
        </row>
        <row r="1334">
          <cell r="A1334">
            <v>2006</v>
          </cell>
          <cell r="B1334">
            <v>1</v>
          </cell>
          <cell r="C1334">
            <v>394</v>
          </cell>
          <cell r="D1334">
            <v>20</v>
          </cell>
          <cell r="E1334">
            <v>792020</v>
          </cell>
          <cell r="F1334">
            <v>0</v>
          </cell>
          <cell r="G1334" t="str">
            <v>Затраты по ШПЗ (основные)</v>
          </cell>
          <cell r="H1334">
            <v>2011</v>
          </cell>
          <cell r="I1334">
            <v>7920</v>
          </cell>
          <cell r="J1334">
            <v>1914.79</v>
          </cell>
          <cell r="K1334">
            <v>1</v>
          </cell>
          <cell r="L1334">
            <v>0</v>
          </cell>
          <cell r="M1334">
            <v>0</v>
          </cell>
          <cell r="N1334">
            <v>0</v>
          </cell>
          <cell r="R1334">
            <v>0</v>
          </cell>
          <cell r="S1334">
            <v>0</v>
          </cell>
          <cell r="T1334">
            <v>0</v>
          </cell>
          <cell r="U1334">
            <v>34</v>
          </cell>
          <cell r="V1334">
            <v>0</v>
          </cell>
          <cell r="W1334">
            <v>0</v>
          </cell>
          <cell r="AA1334">
            <v>0</v>
          </cell>
          <cell r="AB1334">
            <v>0</v>
          </cell>
          <cell r="AC1334">
            <v>0</v>
          </cell>
          <cell r="AD1334">
            <v>34</v>
          </cell>
          <cell r="AE1334">
            <v>510400</v>
          </cell>
          <cell r="AF1334">
            <v>0</v>
          </cell>
          <cell r="AI1334">
            <v>2223</v>
          </cell>
          <cell r="AK1334">
            <v>0</v>
          </cell>
          <cell r="AM1334">
            <v>521</v>
          </cell>
          <cell r="AN1334">
            <v>1</v>
          </cell>
          <cell r="AO1334">
            <v>393216</v>
          </cell>
          <cell r="AQ1334">
            <v>0</v>
          </cell>
          <cell r="AR1334">
            <v>0</v>
          </cell>
          <cell r="AS1334" t="str">
            <v>Ы</v>
          </cell>
          <cell r="AT1334" t="str">
            <v>Ы</v>
          </cell>
          <cell r="AU1334">
            <v>0</v>
          </cell>
          <cell r="AV1334">
            <v>0</v>
          </cell>
          <cell r="AW1334">
            <v>23</v>
          </cell>
          <cell r="AX1334">
            <v>1</v>
          </cell>
          <cell r="AY1334">
            <v>0</v>
          </cell>
          <cell r="AZ1334">
            <v>0</v>
          </cell>
          <cell r="BA1334">
            <v>0</v>
          </cell>
          <cell r="BB1334">
            <v>0</v>
          </cell>
          <cell r="BC1334">
            <v>38828</v>
          </cell>
        </row>
        <row r="1335">
          <cell r="A1335">
            <v>2006</v>
          </cell>
          <cell r="B1335">
            <v>1</v>
          </cell>
          <cell r="C1335">
            <v>395</v>
          </cell>
          <cell r="D1335">
            <v>20</v>
          </cell>
          <cell r="E1335">
            <v>792020</v>
          </cell>
          <cell r="F1335">
            <v>0</v>
          </cell>
          <cell r="G1335" t="str">
            <v>Затраты по ШПЗ (основные)</v>
          </cell>
          <cell r="H1335">
            <v>2011</v>
          </cell>
          <cell r="I1335">
            <v>7920</v>
          </cell>
          <cell r="J1335">
            <v>179459</v>
          </cell>
          <cell r="K1335">
            <v>1</v>
          </cell>
          <cell r="L1335">
            <v>0</v>
          </cell>
          <cell r="M1335">
            <v>0</v>
          </cell>
          <cell r="N1335">
            <v>0</v>
          </cell>
          <cell r="R1335">
            <v>0</v>
          </cell>
          <cell r="S1335">
            <v>0</v>
          </cell>
          <cell r="T1335">
            <v>0</v>
          </cell>
          <cell r="U1335">
            <v>34</v>
          </cell>
          <cell r="V1335">
            <v>0</v>
          </cell>
          <cell r="W1335">
            <v>0</v>
          </cell>
          <cell r="AA1335">
            <v>0</v>
          </cell>
          <cell r="AB1335">
            <v>0</v>
          </cell>
          <cell r="AC1335">
            <v>0</v>
          </cell>
          <cell r="AD1335">
            <v>34</v>
          </cell>
          <cell r="AE1335">
            <v>510600</v>
          </cell>
          <cell r="AF1335">
            <v>0</v>
          </cell>
          <cell r="AI1335">
            <v>2223</v>
          </cell>
          <cell r="AK1335">
            <v>0</v>
          </cell>
          <cell r="AM1335">
            <v>522</v>
          </cell>
          <cell r="AN1335">
            <v>1</v>
          </cell>
          <cell r="AO1335">
            <v>393216</v>
          </cell>
          <cell r="AQ1335">
            <v>0</v>
          </cell>
          <cell r="AR1335">
            <v>0</v>
          </cell>
          <cell r="AS1335" t="str">
            <v>Ы</v>
          </cell>
          <cell r="AT1335" t="str">
            <v>Ы</v>
          </cell>
          <cell r="AU1335">
            <v>0</v>
          </cell>
          <cell r="AV1335">
            <v>0</v>
          </cell>
          <cell r="AW1335">
            <v>23</v>
          </cell>
          <cell r="AX1335">
            <v>1</v>
          </cell>
          <cell r="AY1335">
            <v>0</v>
          </cell>
          <cell r="AZ1335">
            <v>0</v>
          </cell>
          <cell r="BA1335">
            <v>0</v>
          </cell>
          <cell r="BB1335">
            <v>0</v>
          </cell>
          <cell r="BC1335">
            <v>38828</v>
          </cell>
        </row>
        <row r="1336">
          <cell r="A1336">
            <v>2006</v>
          </cell>
          <cell r="B1336">
            <v>1</v>
          </cell>
          <cell r="C1336">
            <v>396</v>
          </cell>
          <cell r="D1336">
            <v>20</v>
          </cell>
          <cell r="E1336">
            <v>792020</v>
          </cell>
          <cell r="F1336">
            <v>0</v>
          </cell>
          <cell r="G1336" t="str">
            <v>Затраты по ШПЗ (основные)</v>
          </cell>
          <cell r="H1336">
            <v>2011</v>
          </cell>
          <cell r="I1336">
            <v>7920</v>
          </cell>
          <cell r="J1336">
            <v>8665.8700000000008</v>
          </cell>
          <cell r="K1336">
            <v>1</v>
          </cell>
          <cell r="L1336">
            <v>0</v>
          </cell>
          <cell r="M1336">
            <v>0</v>
          </cell>
          <cell r="N1336">
            <v>0</v>
          </cell>
          <cell r="R1336">
            <v>0</v>
          </cell>
          <cell r="S1336">
            <v>0</v>
          </cell>
          <cell r="T1336">
            <v>0</v>
          </cell>
          <cell r="U1336">
            <v>34</v>
          </cell>
          <cell r="V1336">
            <v>0</v>
          </cell>
          <cell r="W1336">
            <v>0</v>
          </cell>
          <cell r="AA1336">
            <v>0</v>
          </cell>
          <cell r="AB1336">
            <v>0</v>
          </cell>
          <cell r="AC1336">
            <v>0</v>
          </cell>
          <cell r="AD1336">
            <v>34</v>
          </cell>
          <cell r="AE1336">
            <v>513600</v>
          </cell>
          <cell r="AF1336">
            <v>0</v>
          </cell>
          <cell r="AI1336">
            <v>2223</v>
          </cell>
          <cell r="AK1336">
            <v>0</v>
          </cell>
          <cell r="AM1336">
            <v>523</v>
          </cell>
          <cell r="AN1336">
            <v>1</v>
          </cell>
          <cell r="AO1336">
            <v>393216</v>
          </cell>
          <cell r="AQ1336">
            <v>0</v>
          </cell>
          <cell r="AR1336">
            <v>0</v>
          </cell>
          <cell r="AS1336" t="str">
            <v>Ы</v>
          </cell>
          <cell r="AT1336" t="str">
            <v>Ы</v>
          </cell>
          <cell r="AU1336">
            <v>0</v>
          </cell>
          <cell r="AV1336">
            <v>0</v>
          </cell>
          <cell r="AW1336">
            <v>23</v>
          </cell>
          <cell r="AX1336">
            <v>1</v>
          </cell>
          <cell r="AY1336">
            <v>0</v>
          </cell>
          <cell r="AZ1336">
            <v>0</v>
          </cell>
          <cell r="BA1336">
            <v>0</v>
          </cell>
          <cell r="BB1336">
            <v>0</v>
          </cell>
          <cell r="BC1336">
            <v>38828</v>
          </cell>
        </row>
        <row r="1337">
          <cell r="A1337">
            <v>2006</v>
          </cell>
          <cell r="B1337">
            <v>1</v>
          </cell>
          <cell r="C1337">
            <v>397</v>
          </cell>
          <cell r="D1337">
            <v>20</v>
          </cell>
          <cell r="E1337">
            <v>792020</v>
          </cell>
          <cell r="F1337">
            <v>0</v>
          </cell>
          <cell r="G1337" t="str">
            <v>Затраты по ШПЗ (основные)</v>
          </cell>
          <cell r="H1337">
            <v>2011</v>
          </cell>
          <cell r="I1337">
            <v>7920</v>
          </cell>
          <cell r="J1337">
            <v>2966.65</v>
          </cell>
          <cell r="K1337">
            <v>1</v>
          </cell>
          <cell r="L1337">
            <v>0</v>
          </cell>
          <cell r="M1337">
            <v>0</v>
          </cell>
          <cell r="N1337">
            <v>0</v>
          </cell>
          <cell r="R1337">
            <v>0</v>
          </cell>
          <cell r="S1337">
            <v>0</v>
          </cell>
          <cell r="T1337">
            <v>0</v>
          </cell>
          <cell r="U1337">
            <v>34</v>
          </cell>
          <cell r="V1337">
            <v>0</v>
          </cell>
          <cell r="W1337">
            <v>0</v>
          </cell>
          <cell r="AA1337">
            <v>0</v>
          </cell>
          <cell r="AB1337">
            <v>0</v>
          </cell>
          <cell r="AC1337">
            <v>0</v>
          </cell>
          <cell r="AD1337">
            <v>34</v>
          </cell>
          <cell r="AE1337">
            <v>530000</v>
          </cell>
          <cell r="AF1337">
            <v>0</v>
          </cell>
          <cell r="AI1337">
            <v>2223</v>
          </cell>
          <cell r="AK1337">
            <v>0</v>
          </cell>
          <cell r="AM1337">
            <v>524</v>
          </cell>
          <cell r="AN1337">
            <v>1</v>
          </cell>
          <cell r="AO1337">
            <v>393216</v>
          </cell>
          <cell r="AQ1337">
            <v>0</v>
          </cell>
          <cell r="AR1337">
            <v>0</v>
          </cell>
          <cell r="AS1337" t="str">
            <v>Ы</v>
          </cell>
          <cell r="AT1337" t="str">
            <v>Ы</v>
          </cell>
          <cell r="AU1337">
            <v>0</v>
          </cell>
          <cell r="AV1337">
            <v>0</v>
          </cell>
          <cell r="AW1337">
            <v>23</v>
          </cell>
          <cell r="AX1337">
            <v>1</v>
          </cell>
          <cell r="AY1337">
            <v>0</v>
          </cell>
          <cell r="AZ1337">
            <v>0</v>
          </cell>
          <cell r="BA1337">
            <v>0</v>
          </cell>
          <cell r="BB1337">
            <v>0</v>
          </cell>
          <cell r="BC1337">
            <v>38828</v>
          </cell>
        </row>
        <row r="1338">
          <cell r="A1338">
            <v>2006</v>
          </cell>
          <cell r="B1338">
            <v>1</v>
          </cell>
          <cell r="C1338">
            <v>428</v>
          </cell>
          <cell r="D1338">
            <v>20</v>
          </cell>
          <cell r="E1338">
            <v>792020</v>
          </cell>
          <cell r="F1338">
            <v>0</v>
          </cell>
          <cell r="G1338" t="str">
            <v>Затраты по ШПЗ (основные)</v>
          </cell>
          <cell r="H1338">
            <v>2011</v>
          </cell>
          <cell r="I1338">
            <v>7920</v>
          </cell>
          <cell r="J1338">
            <v>112998.38</v>
          </cell>
          <cell r="K1338">
            <v>1</v>
          </cell>
          <cell r="L1338">
            <v>0</v>
          </cell>
          <cell r="M1338">
            <v>0</v>
          </cell>
          <cell r="N1338">
            <v>0</v>
          </cell>
          <cell r="R1338">
            <v>0</v>
          </cell>
          <cell r="S1338">
            <v>0</v>
          </cell>
          <cell r="T1338">
            <v>0</v>
          </cell>
          <cell r="U1338">
            <v>35</v>
          </cell>
          <cell r="V1338">
            <v>0</v>
          </cell>
          <cell r="W1338">
            <v>0</v>
          </cell>
          <cell r="AA1338">
            <v>0</v>
          </cell>
          <cell r="AB1338">
            <v>0</v>
          </cell>
          <cell r="AC1338">
            <v>0</v>
          </cell>
          <cell r="AD1338">
            <v>35</v>
          </cell>
          <cell r="AE1338">
            <v>110000</v>
          </cell>
          <cell r="AF1338">
            <v>0</v>
          </cell>
          <cell r="AI1338">
            <v>2223</v>
          </cell>
          <cell r="AK1338">
            <v>0</v>
          </cell>
          <cell r="AM1338">
            <v>555</v>
          </cell>
          <cell r="AN1338">
            <v>1</v>
          </cell>
          <cell r="AO1338">
            <v>393216</v>
          </cell>
          <cell r="AQ1338">
            <v>0</v>
          </cell>
          <cell r="AR1338">
            <v>0</v>
          </cell>
          <cell r="AS1338" t="str">
            <v>Ы</v>
          </cell>
          <cell r="AT1338" t="str">
            <v>Ы</v>
          </cell>
          <cell r="AU1338">
            <v>0</v>
          </cell>
          <cell r="AV1338">
            <v>0</v>
          </cell>
          <cell r="AW1338">
            <v>23</v>
          </cell>
          <cell r="AX1338">
            <v>1</v>
          </cell>
          <cell r="AY1338">
            <v>0</v>
          </cell>
          <cell r="AZ1338">
            <v>0</v>
          </cell>
          <cell r="BA1338">
            <v>0</v>
          </cell>
          <cell r="BB1338">
            <v>0</v>
          </cell>
          <cell r="BC1338">
            <v>38828</v>
          </cell>
        </row>
        <row r="1339">
          <cell r="A1339">
            <v>2006</v>
          </cell>
          <cell r="B1339">
            <v>1</v>
          </cell>
          <cell r="C1339">
            <v>429</v>
          </cell>
          <cell r="D1339">
            <v>20</v>
          </cell>
          <cell r="E1339">
            <v>792020</v>
          </cell>
          <cell r="F1339">
            <v>0</v>
          </cell>
          <cell r="G1339" t="str">
            <v>Затраты по ШПЗ (основные)</v>
          </cell>
          <cell r="H1339">
            <v>2011</v>
          </cell>
          <cell r="I1339">
            <v>7920</v>
          </cell>
          <cell r="J1339">
            <v>2659.61</v>
          </cell>
          <cell r="K1339">
            <v>1</v>
          </cell>
          <cell r="L1339">
            <v>0</v>
          </cell>
          <cell r="M1339">
            <v>0</v>
          </cell>
          <cell r="N1339">
            <v>0</v>
          </cell>
          <cell r="R1339">
            <v>0</v>
          </cell>
          <cell r="S1339">
            <v>0</v>
          </cell>
          <cell r="T1339">
            <v>0</v>
          </cell>
          <cell r="U1339">
            <v>35</v>
          </cell>
          <cell r="V1339">
            <v>0</v>
          </cell>
          <cell r="W1339">
            <v>0</v>
          </cell>
          <cell r="AA1339">
            <v>0</v>
          </cell>
          <cell r="AB1339">
            <v>0</v>
          </cell>
          <cell r="AC1339">
            <v>0</v>
          </cell>
          <cell r="AD1339">
            <v>35</v>
          </cell>
          <cell r="AE1339">
            <v>114020</v>
          </cell>
          <cell r="AF1339">
            <v>0</v>
          </cell>
          <cell r="AI1339">
            <v>2223</v>
          </cell>
          <cell r="AK1339">
            <v>0</v>
          </cell>
          <cell r="AM1339">
            <v>556</v>
          </cell>
          <cell r="AN1339">
            <v>1</v>
          </cell>
          <cell r="AO1339">
            <v>393216</v>
          </cell>
          <cell r="AQ1339">
            <v>0</v>
          </cell>
          <cell r="AR1339">
            <v>0</v>
          </cell>
          <cell r="AS1339" t="str">
            <v>Ы</v>
          </cell>
          <cell r="AT1339" t="str">
            <v>Ы</v>
          </cell>
          <cell r="AU1339">
            <v>0</v>
          </cell>
          <cell r="AV1339">
            <v>0</v>
          </cell>
          <cell r="AW1339">
            <v>23</v>
          </cell>
          <cell r="AX1339">
            <v>1</v>
          </cell>
          <cell r="AY1339">
            <v>0</v>
          </cell>
          <cell r="AZ1339">
            <v>0</v>
          </cell>
          <cell r="BA1339">
            <v>0</v>
          </cell>
          <cell r="BB1339">
            <v>0</v>
          </cell>
          <cell r="BC1339">
            <v>38828</v>
          </cell>
        </row>
        <row r="1340">
          <cell r="A1340">
            <v>2006</v>
          </cell>
          <cell r="B1340">
            <v>1</v>
          </cell>
          <cell r="C1340">
            <v>430</v>
          </cell>
          <cell r="D1340">
            <v>20</v>
          </cell>
          <cell r="E1340">
            <v>792020</v>
          </cell>
          <cell r="F1340">
            <v>0</v>
          </cell>
          <cell r="G1340" t="str">
            <v>Затраты по ШПЗ (основные)</v>
          </cell>
          <cell r="H1340">
            <v>2011</v>
          </cell>
          <cell r="I1340">
            <v>7920</v>
          </cell>
          <cell r="J1340">
            <v>134817.09</v>
          </cell>
          <cell r="K1340">
            <v>1</v>
          </cell>
          <cell r="L1340">
            <v>0</v>
          </cell>
          <cell r="M1340">
            <v>0</v>
          </cell>
          <cell r="N1340">
            <v>0</v>
          </cell>
          <cell r="R1340">
            <v>0</v>
          </cell>
          <cell r="S1340">
            <v>0</v>
          </cell>
          <cell r="T1340">
            <v>0</v>
          </cell>
          <cell r="U1340">
            <v>35</v>
          </cell>
          <cell r="V1340">
            <v>0</v>
          </cell>
          <cell r="W1340">
            <v>0</v>
          </cell>
          <cell r="AA1340">
            <v>0</v>
          </cell>
          <cell r="AB1340">
            <v>0</v>
          </cell>
          <cell r="AC1340">
            <v>0</v>
          </cell>
          <cell r="AD1340">
            <v>35</v>
          </cell>
          <cell r="AE1340">
            <v>116000</v>
          </cell>
          <cell r="AF1340">
            <v>0</v>
          </cell>
          <cell r="AI1340">
            <v>2223</v>
          </cell>
          <cell r="AK1340">
            <v>0</v>
          </cell>
          <cell r="AM1340">
            <v>557</v>
          </cell>
          <cell r="AN1340">
            <v>1</v>
          </cell>
          <cell r="AO1340">
            <v>393216</v>
          </cell>
          <cell r="AQ1340">
            <v>0</v>
          </cell>
          <cell r="AR1340">
            <v>0</v>
          </cell>
          <cell r="AS1340" t="str">
            <v>Ы</v>
          </cell>
          <cell r="AT1340" t="str">
            <v>Ы</v>
          </cell>
          <cell r="AU1340">
            <v>0</v>
          </cell>
          <cell r="AV1340">
            <v>0</v>
          </cell>
          <cell r="AW1340">
            <v>23</v>
          </cell>
          <cell r="AX1340">
            <v>1</v>
          </cell>
          <cell r="AY1340">
            <v>0</v>
          </cell>
          <cell r="AZ1340">
            <v>0</v>
          </cell>
          <cell r="BA1340">
            <v>0</v>
          </cell>
          <cell r="BB1340">
            <v>0</v>
          </cell>
          <cell r="BC1340">
            <v>38828</v>
          </cell>
        </row>
        <row r="1341">
          <cell r="A1341">
            <v>2006</v>
          </cell>
          <cell r="B1341">
            <v>1</v>
          </cell>
          <cell r="C1341">
            <v>431</v>
          </cell>
          <cell r="D1341">
            <v>20</v>
          </cell>
          <cell r="E1341">
            <v>792020</v>
          </cell>
          <cell r="F1341">
            <v>0</v>
          </cell>
          <cell r="G1341" t="str">
            <v>Затраты по ШПЗ (основные)</v>
          </cell>
          <cell r="H1341">
            <v>2011</v>
          </cell>
          <cell r="I1341">
            <v>7920</v>
          </cell>
          <cell r="J1341">
            <v>6302</v>
          </cell>
          <cell r="K1341">
            <v>1</v>
          </cell>
          <cell r="L1341">
            <v>0</v>
          </cell>
          <cell r="M1341">
            <v>0</v>
          </cell>
          <cell r="N1341">
            <v>0</v>
          </cell>
          <cell r="R1341">
            <v>0</v>
          </cell>
          <cell r="S1341">
            <v>0</v>
          </cell>
          <cell r="T1341">
            <v>0</v>
          </cell>
          <cell r="U1341">
            <v>35</v>
          </cell>
          <cell r="V1341">
            <v>0</v>
          </cell>
          <cell r="W1341">
            <v>0</v>
          </cell>
          <cell r="AA1341">
            <v>0</v>
          </cell>
          <cell r="AB1341">
            <v>0</v>
          </cell>
          <cell r="AC1341">
            <v>0</v>
          </cell>
          <cell r="AD1341">
            <v>35</v>
          </cell>
          <cell r="AE1341">
            <v>117000</v>
          </cell>
          <cell r="AF1341">
            <v>0</v>
          </cell>
          <cell r="AI1341">
            <v>2223</v>
          </cell>
          <cell r="AK1341">
            <v>0</v>
          </cell>
          <cell r="AM1341">
            <v>558</v>
          </cell>
          <cell r="AN1341">
            <v>1</v>
          </cell>
          <cell r="AO1341">
            <v>393216</v>
          </cell>
          <cell r="AQ1341">
            <v>0</v>
          </cell>
          <cell r="AR1341">
            <v>0</v>
          </cell>
          <cell r="AS1341" t="str">
            <v>Ы</v>
          </cell>
          <cell r="AT1341" t="str">
            <v>Ы</v>
          </cell>
          <cell r="AU1341">
            <v>0</v>
          </cell>
          <cell r="AV1341">
            <v>0</v>
          </cell>
          <cell r="AW1341">
            <v>23</v>
          </cell>
          <cell r="AX1341">
            <v>1</v>
          </cell>
          <cell r="AY1341">
            <v>0</v>
          </cell>
          <cell r="AZ1341">
            <v>0</v>
          </cell>
          <cell r="BA1341">
            <v>0</v>
          </cell>
          <cell r="BB1341">
            <v>0</v>
          </cell>
          <cell r="BC1341">
            <v>38828</v>
          </cell>
        </row>
        <row r="1342">
          <cell r="A1342">
            <v>2006</v>
          </cell>
          <cell r="B1342">
            <v>1</v>
          </cell>
          <cell r="C1342">
            <v>432</v>
          </cell>
          <cell r="D1342">
            <v>20</v>
          </cell>
          <cell r="E1342">
            <v>792020</v>
          </cell>
          <cell r="F1342">
            <v>0</v>
          </cell>
          <cell r="G1342" t="str">
            <v>Затраты по ШПЗ (основные)</v>
          </cell>
          <cell r="H1342">
            <v>2011</v>
          </cell>
          <cell r="I1342">
            <v>7920</v>
          </cell>
          <cell r="J1342">
            <v>33531</v>
          </cell>
          <cell r="K1342">
            <v>1</v>
          </cell>
          <cell r="L1342">
            <v>0</v>
          </cell>
          <cell r="M1342">
            <v>0</v>
          </cell>
          <cell r="N1342">
            <v>0</v>
          </cell>
          <cell r="R1342">
            <v>0</v>
          </cell>
          <cell r="S1342">
            <v>0</v>
          </cell>
          <cell r="T1342">
            <v>0</v>
          </cell>
          <cell r="U1342">
            <v>35</v>
          </cell>
          <cell r="V1342">
            <v>0</v>
          </cell>
          <cell r="W1342">
            <v>0</v>
          </cell>
          <cell r="AA1342">
            <v>0</v>
          </cell>
          <cell r="AB1342">
            <v>0</v>
          </cell>
          <cell r="AC1342">
            <v>0</v>
          </cell>
          <cell r="AD1342">
            <v>35</v>
          </cell>
          <cell r="AE1342">
            <v>118000</v>
          </cell>
          <cell r="AF1342">
            <v>0</v>
          </cell>
          <cell r="AI1342">
            <v>2223</v>
          </cell>
          <cell r="AK1342">
            <v>0</v>
          </cell>
          <cell r="AM1342">
            <v>559</v>
          </cell>
          <cell r="AN1342">
            <v>1</v>
          </cell>
          <cell r="AO1342">
            <v>393216</v>
          </cell>
          <cell r="AQ1342">
            <v>0</v>
          </cell>
          <cell r="AR1342">
            <v>0</v>
          </cell>
          <cell r="AS1342" t="str">
            <v>Ы</v>
          </cell>
          <cell r="AT1342" t="str">
            <v>Ы</v>
          </cell>
          <cell r="AU1342">
            <v>0</v>
          </cell>
          <cell r="AV1342">
            <v>0</v>
          </cell>
          <cell r="AW1342">
            <v>23</v>
          </cell>
          <cell r="AX1342">
            <v>1</v>
          </cell>
          <cell r="AY1342">
            <v>0</v>
          </cell>
          <cell r="AZ1342">
            <v>0</v>
          </cell>
          <cell r="BA1342">
            <v>0</v>
          </cell>
          <cell r="BB1342">
            <v>0</v>
          </cell>
          <cell r="BC1342">
            <v>38828</v>
          </cell>
        </row>
        <row r="1343">
          <cell r="A1343">
            <v>2006</v>
          </cell>
          <cell r="B1343">
            <v>1</v>
          </cell>
          <cell r="C1343">
            <v>433</v>
          </cell>
          <cell r="D1343">
            <v>20</v>
          </cell>
          <cell r="E1343">
            <v>792020</v>
          </cell>
          <cell r="F1343">
            <v>0</v>
          </cell>
          <cell r="G1343" t="str">
            <v>Затраты по ШПЗ (основные)</v>
          </cell>
          <cell r="H1343">
            <v>2011</v>
          </cell>
          <cell r="I1343">
            <v>7920</v>
          </cell>
          <cell r="J1343">
            <v>1623.36</v>
          </cell>
          <cell r="K1343">
            <v>1</v>
          </cell>
          <cell r="L1343">
            <v>0</v>
          </cell>
          <cell r="M1343">
            <v>0</v>
          </cell>
          <cell r="N1343">
            <v>0</v>
          </cell>
          <cell r="R1343">
            <v>0</v>
          </cell>
          <cell r="S1343">
            <v>0</v>
          </cell>
          <cell r="T1343">
            <v>0</v>
          </cell>
          <cell r="U1343">
            <v>35</v>
          </cell>
          <cell r="V1343">
            <v>0</v>
          </cell>
          <cell r="W1343">
            <v>0</v>
          </cell>
          <cell r="AA1343">
            <v>0</v>
          </cell>
          <cell r="AB1343">
            <v>0</v>
          </cell>
          <cell r="AC1343">
            <v>0</v>
          </cell>
          <cell r="AD1343">
            <v>35</v>
          </cell>
          <cell r="AE1343">
            <v>131000</v>
          </cell>
          <cell r="AF1343">
            <v>0</v>
          </cell>
          <cell r="AI1343">
            <v>2223</v>
          </cell>
          <cell r="AK1343">
            <v>0</v>
          </cell>
          <cell r="AM1343">
            <v>560</v>
          </cell>
          <cell r="AN1343">
            <v>1</v>
          </cell>
          <cell r="AO1343">
            <v>393216</v>
          </cell>
          <cell r="AQ1343">
            <v>0</v>
          </cell>
          <cell r="AR1343">
            <v>0</v>
          </cell>
          <cell r="AS1343" t="str">
            <v>Ы</v>
          </cell>
          <cell r="AT1343" t="str">
            <v>Ы</v>
          </cell>
          <cell r="AU1343">
            <v>0</v>
          </cell>
          <cell r="AV1343">
            <v>0</v>
          </cell>
          <cell r="AW1343">
            <v>23</v>
          </cell>
          <cell r="AX1343">
            <v>1</v>
          </cell>
          <cell r="AY1343">
            <v>0</v>
          </cell>
          <cell r="AZ1343">
            <v>0</v>
          </cell>
          <cell r="BA1343">
            <v>0</v>
          </cell>
          <cell r="BB1343">
            <v>0</v>
          </cell>
          <cell r="BC1343">
            <v>38828</v>
          </cell>
        </row>
        <row r="1344">
          <cell r="A1344">
            <v>2006</v>
          </cell>
          <cell r="B1344">
            <v>1</v>
          </cell>
          <cell r="C1344">
            <v>434</v>
          </cell>
          <cell r="D1344">
            <v>20</v>
          </cell>
          <cell r="E1344">
            <v>792020</v>
          </cell>
          <cell r="F1344">
            <v>0</v>
          </cell>
          <cell r="G1344" t="str">
            <v>Затраты по ШПЗ (основные)</v>
          </cell>
          <cell r="H1344">
            <v>2011</v>
          </cell>
          <cell r="I1344">
            <v>7920</v>
          </cell>
          <cell r="J1344">
            <v>34941.46</v>
          </cell>
          <cell r="K1344">
            <v>1</v>
          </cell>
          <cell r="L1344">
            <v>0</v>
          </cell>
          <cell r="M1344">
            <v>0</v>
          </cell>
          <cell r="N1344">
            <v>0</v>
          </cell>
          <cell r="R1344">
            <v>0</v>
          </cell>
          <cell r="S1344">
            <v>0</v>
          </cell>
          <cell r="T1344">
            <v>0</v>
          </cell>
          <cell r="U1344">
            <v>35</v>
          </cell>
          <cell r="V1344">
            <v>0</v>
          </cell>
          <cell r="W1344">
            <v>0</v>
          </cell>
          <cell r="AA1344">
            <v>0</v>
          </cell>
          <cell r="AB1344">
            <v>0</v>
          </cell>
          <cell r="AC1344">
            <v>0</v>
          </cell>
          <cell r="AD1344">
            <v>35</v>
          </cell>
          <cell r="AE1344">
            <v>132000</v>
          </cell>
          <cell r="AF1344">
            <v>0</v>
          </cell>
          <cell r="AI1344">
            <v>2223</v>
          </cell>
          <cell r="AK1344">
            <v>0</v>
          </cell>
          <cell r="AM1344">
            <v>561</v>
          </cell>
          <cell r="AN1344">
            <v>1</v>
          </cell>
          <cell r="AO1344">
            <v>393216</v>
          </cell>
          <cell r="AQ1344">
            <v>0</v>
          </cell>
          <cell r="AR1344">
            <v>0</v>
          </cell>
          <cell r="AS1344" t="str">
            <v>Ы</v>
          </cell>
          <cell r="AT1344" t="str">
            <v>Ы</v>
          </cell>
          <cell r="AU1344">
            <v>0</v>
          </cell>
          <cell r="AV1344">
            <v>0</v>
          </cell>
          <cell r="AW1344">
            <v>23</v>
          </cell>
          <cell r="AX1344">
            <v>1</v>
          </cell>
          <cell r="AY1344">
            <v>0</v>
          </cell>
          <cell r="AZ1344">
            <v>0</v>
          </cell>
          <cell r="BA1344">
            <v>0</v>
          </cell>
          <cell r="BB1344">
            <v>0</v>
          </cell>
          <cell r="BC1344">
            <v>38828</v>
          </cell>
        </row>
        <row r="1345">
          <cell r="A1345">
            <v>2006</v>
          </cell>
          <cell r="B1345">
            <v>1</v>
          </cell>
          <cell r="C1345">
            <v>435</v>
          </cell>
          <cell r="D1345">
            <v>20</v>
          </cell>
          <cell r="E1345">
            <v>792020</v>
          </cell>
          <cell r="F1345">
            <v>0</v>
          </cell>
          <cell r="G1345" t="str">
            <v>Затраты по ШПЗ (основные)</v>
          </cell>
          <cell r="H1345">
            <v>2011</v>
          </cell>
          <cell r="I1345">
            <v>7920</v>
          </cell>
          <cell r="J1345">
            <v>1651.28</v>
          </cell>
          <cell r="K1345">
            <v>1</v>
          </cell>
          <cell r="L1345">
            <v>0</v>
          </cell>
          <cell r="M1345">
            <v>0</v>
          </cell>
          <cell r="N1345">
            <v>0</v>
          </cell>
          <cell r="R1345">
            <v>0</v>
          </cell>
          <cell r="S1345">
            <v>0</v>
          </cell>
          <cell r="T1345">
            <v>0</v>
          </cell>
          <cell r="U1345">
            <v>35</v>
          </cell>
          <cell r="V1345">
            <v>0</v>
          </cell>
          <cell r="W1345">
            <v>0</v>
          </cell>
          <cell r="AA1345">
            <v>0</v>
          </cell>
          <cell r="AB1345">
            <v>0</v>
          </cell>
          <cell r="AC1345">
            <v>0</v>
          </cell>
          <cell r="AD1345">
            <v>35</v>
          </cell>
          <cell r="AE1345">
            <v>135000</v>
          </cell>
          <cell r="AF1345">
            <v>0</v>
          </cell>
          <cell r="AI1345">
            <v>2223</v>
          </cell>
          <cell r="AK1345">
            <v>0</v>
          </cell>
          <cell r="AM1345">
            <v>562</v>
          </cell>
          <cell r="AN1345">
            <v>1</v>
          </cell>
          <cell r="AO1345">
            <v>393216</v>
          </cell>
          <cell r="AQ1345">
            <v>0</v>
          </cell>
          <cell r="AR1345">
            <v>0</v>
          </cell>
          <cell r="AS1345" t="str">
            <v>Ы</v>
          </cell>
          <cell r="AT1345" t="str">
            <v>Ы</v>
          </cell>
          <cell r="AU1345">
            <v>0</v>
          </cell>
          <cell r="AV1345">
            <v>0</v>
          </cell>
          <cell r="AW1345">
            <v>23</v>
          </cell>
          <cell r="AX1345">
            <v>1</v>
          </cell>
          <cell r="AY1345">
            <v>0</v>
          </cell>
          <cell r="AZ1345">
            <v>0</v>
          </cell>
          <cell r="BA1345">
            <v>0</v>
          </cell>
          <cell r="BB1345">
            <v>0</v>
          </cell>
          <cell r="BC1345">
            <v>38828</v>
          </cell>
        </row>
        <row r="1346">
          <cell r="A1346">
            <v>2006</v>
          </cell>
          <cell r="B1346">
            <v>1</v>
          </cell>
          <cell r="C1346">
            <v>436</v>
          </cell>
          <cell r="D1346">
            <v>20</v>
          </cell>
          <cell r="E1346">
            <v>792020</v>
          </cell>
          <cell r="F1346">
            <v>0</v>
          </cell>
          <cell r="G1346" t="str">
            <v>Затраты по ШПЗ (основные)</v>
          </cell>
          <cell r="H1346">
            <v>2011</v>
          </cell>
          <cell r="I1346">
            <v>7920</v>
          </cell>
          <cell r="J1346">
            <v>251991.36</v>
          </cell>
          <cell r="K1346">
            <v>1</v>
          </cell>
          <cell r="L1346">
            <v>0</v>
          </cell>
          <cell r="M1346">
            <v>0</v>
          </cell>
          <cell r="N1346">
            <v>0</v>
          </cell>
          <cell r="R1346">
            <v>0</v>
          </cell>
          <cell r="S1346">
            <v>0</v>
          </cell>
          <cell r="T1346">
            <v>0</v>
          </cell>
          <cell r="U1346">
            <v>35</v>
          </cell>
          <cell r="V1346">
            <v>0</v>
          </cell>
          <cell r="W1346">
            <v>0</v>
          </cell>
          <cell r="AA1346">
            <v>0</v>
          </cell>
          <cell r="AB1346">
            <v>0</v>
          </cell>
          <cell r="AC1346">
            <v>0</v>
          </cell>
          <cell r="AD1346">
            <v>35</v>
          </cell>
          <cell r="AE1346">
            <v>143000</v>
          </cell>
          <cell r="AF1346">
            <v>0</v>
          </cell>
          <cell r="AI1346">
            <v>2223</v>
          </cell>
          <cell r="AK1346">
            <v>0</v>
          </cell>
          <cell r="AM1346">
            <v>563</v>
          </cell>
          <cell r="AN1346">
            <v>1</v>
          </cell>
          <cell r="AO1346">
            <v>393216</v>
          </cell>
          <cell r="AQ1346">
            <v>0</v>
          </cell>
          <cell r="AR1346">
            <v>0</v>
          </cell>
          <cell r="AS1346" t="str">
            <v>Ы</v>
          </cell>
          <cell r="AT1346" t="str">
            <v>Ы</v>
          </cell>
          <cell r="AU1346">
            <v>0</v>
          </cell>
          <cell r="AV1346">
            <v>0</v>
          </cell>
          <cell r="AW1346">
            <v>23</v>
          </cell>
          <cell r="AX1346">
            <v>1</v>
          </cell>
          <cell r="AY1346">
            <v>0</v>
          </cell>
          <cell r="AZ1346">
            <v>0</v>
          </cell>
          <cell r="BA1346">
            <v>0</v>
          </cell>
          <cell r="BB1346">
            <v>0</v>
          </cell>
          <cell r="BC1346">
            <v>38828</v>
          </cell>
        </row>
        <row r="1347">
          <cell r="A1347">
            <v>2006</v>
          </cell>
          <cell r="B1347">
            <v>1</v>
          </cell>
          <cell r="C1347">
            <v>437</v>
          </cell>
          <cell r="D1347">
            <v>20</v>
          </cell>
          <cell r="E1347">
            <v>792020</v>
          </cell>
          <cell r="F1347">
            <v>0</v>
          </cell>
          <cell r="G1347" t="str">
            <v>Затраты по ШПЗ (основные)</v>
          </cell>
          <cell r="H1347">
            <v>2011</v>
          </cell>
          <cell r="I1347">
            <v>7920</v>
          </cell>
          <cell r="J1347">
            <v>251691.9</v>
          </cell>
          <cell r="K1347">
            <v>1</v>
          </cell>
          <cell r="L1347">
            <v>0</v>
          </cell>
          <cell r="M1347">
            <v>0</v>
          </cell>
          <cell r="N1347">
            <v>0</v>
          </cell>
          <cell r="R1347">
            <v>0</v>
          </cell>
          <cell r="S1347">
            <v>0</v>
          </cell>
          <cell r="T1347">
            <v>0</v>
          </cell>
          <cell r="U1347">
            <v>35</v>
          </cell>
          <cell r="V1347">
            <v>0</v>
          </cell>
          <cell r="W1347">
            <v>0</v>
          </cell>
          <cell r="AA1347">
            <v>0</v>
          </cell>
          <cell r="AB1347">
            <v>0</v>
          </cell>
          <cell r="AC1347">
            <v>0</v>
          </cell>
          <cell r="AD1347">
            <v>35</v>
          </cell>
          <cell r="AE1347">
            <v>151000</v>
          </cell>
          <cell r="AF1347">
            <v>0</v>
          </cell>
          <cell r="AI1347">
            <v>2223</v>
          </cell>
          <cell r="AK1347">
            <v>0</v>
          </cell>
          <cell r="AM1347">
            <v>564</v>
          </cell>
          <cell r="AN1347">
            <v>1</v>
          </cell>
          <cell r="AO1347">
            <v>393216</v>
          </cell>
          <cell r="AQ1347">
            <v>0</v>
          </cell>
          <cell r="AR1347">
            <v>0</v>
          </cell>
          <cell r="AS1347" t="str">
            <v>Ы</v>
          </cell>
          <cell r="AT1347" t="str">
            <v>Ы</v>
          </cell>
          <cell r="AU1347">
            <v>0</v>
          </cell>
          <cell r="AV1347">
            <v>0</v>
          </cell>
          <cell r="AW1347">
            <v>23</v>
          </cell>
          <cell r="AX1347">
            <v>1</v>
          </cell>
          <cell r="AY1347">
            <v>0</v>
          </cell>
          <cell r="AZ1347">
            <v>0</v>
          </cell>
          <cell r="BA1347">
            <v>0</v>
          </cell>
          <cell r="BB1347">
            <v>0</v>
          </cell>
          <cell r="BC1347">
            <v>38828</v>
          </cell>
        </row>
        <row r="1348">
          <cell r="A1348">
            <v>2006</v>
          </cell>
          <cell r="B1348">
            <v>1</v>
          </cell>
          <cell r="C1348">
            <v>438</v>
          </cell>
          <cell r="D1348">
            <v>20</v>
          </cell>
          <cell r="E1348">
            <v>792020</v>
          </cell>
          <cell r="F1348">
            <v>0</v>
          </cell>
          <cell r="G1348" t="str">
            <v>Затраты по ШПЗ (основные)</v>
          </cell>
          <cell r="H1348">
            <v>2011</v>
          </cell>
          <cell r="I1348">
            <v>7920</v>
          </cell>
          <cell r="J1348">
            <v>1319476.57</v>
          </cell>
          <cell r="K1348">
            <v>1</v>
          </cell>
          <cell r="L1348">
            <v>0</v>
          </cell>
          <cell r="M1348">
            <v>0</v>
          </cell>
          <cell r="N1348">
            <v>0</v>
          </cell>
          <cell r="R1348">
            <v>0</v>
          </cell>
          <cell r="S1348">
            <v>0</v>
          </cell>
          <cell r="T1348">
            <v>0</v>
          </cell>
          <cell r="U1348">
            <v>35</v>
          </cell>
          <cell r="V1348">
            <v>0</v>
          </cell>
          <cell r="W1348">
            <v>0</v>
          </cell>
          <cell r="AA1348">
            <v>0</v>
          </cell>
          <cell r="AB1348">
            <v>0</v>
          </cell>
          <cell r="AC1348">
            <v>0</v>
          </cell>
          <cell r="AD1348">
            <v>35</v>
          </cell>
          <cell r="AE1348">
            <v>220000</v>
          </cell>
          <cell r="AF1348">
            <v>0</v>
          </cell>
          <cell r="AI1348">
            <v>2223</v>
          </cell>
          <cell r="AK1348">
            <v>0</v>
          </cell>
          <cell r="AM1348">
            <v>565</v>
          </cell>
          <cell r="AN1348">
            <v>1</v>
          </cell>
          <cell r="AO1348">
            <v>393216</v>
          </cell>
          <cell r="AQ1348">
            <v>0</v>
          </cell>
          <cell r="AR1348">
            <v>0</v>
          </cell>
          <cell r="AS1348" t="str">
            <v>Ы</v>
          </cell>
          <cell r="AT1348" t="str">
            <v>Ы</v>
          </cell>
          <cell r="AU1348">
            <v>0</v>
          </cell>
          <cell r="AV1348">
            <v>0</v>
          </cell>
          <cell r="AW1348">
            <v>23</v>
          </cell>
          <cell r="AX1348">
            <v>1</v>
          </cell>
          <cell r="AY1348">
            <v>0</v>
          </cell>
          <cell r="AZ1348">
            <v>0</v>
          </cell>
          <cell r="BA1348">
            <v>0</v>
          </cell>
          <cell r="BB1348">
            <v>0</v>
          </cell>
          <cell r="BC1348">
            <v>38828</v>
          </cell>
        </row>
        <row r="1349">
          <cell r="A1349">
            <v>2006</v>
          </cell>
          <cell r="B1349">
            <v>1</v>
          </cell>
          <cell r="C1349">
            <v>439</v>
          </cell>
          <cell r="D1349">
            <v>20</v>
          </cell>
          <cell r="E1349">
            <v>792020</v>
          </cell>
          <cell r="F1349">
            <v>0</v>
          </cell>
          <cell r="G1349" t="str">
            <v>Затраты по ШПЗ (основные)</v>
          </cell>
          <cell r="H1349">
            <v>2011</v>
          </cell>
          <cell r="I1349">
            <v>7920</v>
          </cell>
          <cell r="J1349">
            <v>652043.97</v>
          </cell>
          <cell r="K1349">
            <v>1</v>
          </cell>
          <cell r="L1349">
            <v>0</v>
          </cell>
          <cell r="M1349">
            <v>0</v>
          </cell>
          <cell r="N1349">
            <v>0</v>
          </cell>
          <cell r="R1349">
            <v>0</v>
          </cell>
          <cell r="S1349">
            <v>0</v>
          </cell>
          <cell r="T1349">
            <v>0</v>
          </cell>
          <cell r="U1349">
            <v>35</v>
          </cell>
          <cell r="V1349">
            <v>0</v>
          </cell>
          <cell r="W1349">
            <v>0</v>
          </cell>
          <cell r="AA1349">
            <v>0</v>
          </cell>
          <cell r="AB1349">
            <v>0</v>
          </cell>
          <cell r="AC1349">
            <v>0</v>
          </cell>
          <cell r="AD1349">
            <v>35</v>
          </cell>
          <cell r="AE1349">
            <v>230000</v>
          </cell>
          <cell r="AF1349">
            <v>0</v>
          </cell>
          <cell r="AI1349">
            <v>2223</v>
          </cell>
          <cell r="AK1349">
            <v>0</v>
          </cell>
          <cell r="AM1349">
            <v>566</v>
          </cell>
          <cell r="AN1349">
            <v>1</v>
          </cell>
          <cell r="AO1349">
            <v>393216</v>
          </cell>
          <cell r="AQ1349">
            <v>0</v>
          </cell>
          <cell r="AR1349">
            <v>0</v>
          </cell>
          <cell r="AS1349" t="str">
            <v>Ы</v>
          </cell>
          <cell r="AT1349" t="str">
            <v>Ы</v>
          </cell>
          <cell r="AU1349">
            <v>0</v>
          </cell>
          <cell r="AV1349">
            <v>0</v>
          </cell>
          <cell r="AW1349">
            <v>23</v>
          </cell>
          <cell r="AX1349">
            <v>1</v>
          </cell>
          <cell r="AY1349">
            <v>0</v>
          </cell>
          <cell r="AZ1349">
            <v>0</v>
          </cell>
          <cell r="BA1349">
            <v>0</v>
          </cell>
          <cell r="BB1349">
            <v>0</v>
          </cell>
          <cell r="BC1349">
            <v>38828</v>
          </cell>
        </row>
        <row r="1350">
          <cell r="A1350">
            <v>2006</v>
          </cell>
          <cell r="B1350">
            <v>1</v>
          </cell>
          <cell r="C1350">
            <v>440</v>
          </cell>
          <cell r="D1350">
            <v>20</v>
          </cell>
          <cell r="E1350">
            <v>792020</v>
          </cell>
          <cell r="F1350">
            <v>0</v>
          </cell>
          <cell r="G1350" t="str">
            <v>Затраты по ШПЗ (основные)</v>
          </cell>
          <cell r="H1350">
            <v>2011</v>
          </cell>
          <cell r="I1350">
            <v>7920</v>
          </cell>
          <cell r="J1350">
            <v>44373.64</v>
          </cell>
          <cell r="K1350">
            <v>1</v>
          </cell>
          <cell r="L1350">
            <v>0</v>
          </cell>
          <cell r="M1350">
            <v>0</v>
          </cell>
          <cell r="N1350">
            <v>0</v>
          </cell>
          <cell r="R1350">
            <v>0</v>
          </cell>
          <cell r="S1350">
            <v>0</v>
          </cell>
          <cell r="T1350">
            <v>0</v>
          </cell>
          <cell r="U1350">
            <v>35</v>
          </cell>
          <cell r="V1350">
            <v>0</v>
          </cell>
          <cell r="W1350">
            <v>0</v>
          </cell>
          <cell r="AA1350">
            <v>0</v>
          </cell>
          <cell r="AB1350">
            <v>0</v>
          </cell>
          <cell r="AC1350">
            <v>0</v>
          </cell>
          <cell r="AD1350">
            <v>35</v>
          </cell>
          <cell r="AE1350">
            <v>260000</v>
          </cell>
          <cell r="AF1350">
            <v>0</v>
          </cell>
          <cell r="AI1350">
            <v>2223</v>
          </cell>
          <cell r="AK1350">
            <v>0</v>
          </cell>
          <cell r="AM1350">
            <v>567</v>
          </cell>
          <cell r="AN1350">
            <v>1</v>
          </cell>
          <cell r="AO1350">
            <v>393216</v>
          </cell>
          <cell r="AQ1350">
            <v>0</v>
          </cell>
          <cell r="AR1350">
            <v>0</v>
          </cell>
          <cell r="AS1350" t="str">
            <v>Ы</v>
          </cell>
          <cell r="AT1350" t="str">
            <v>Ы</v>
          </cell>
          <cell r="AU1350">
            <v>0</v>
          </cell>
          <cell r="AV1350">
            <v>0</v>
          </cell>
          <cell r="AW1350">
            <v>23</v>
          </cell>
          <cell r="AX1350">
            <v>1</v>
          </cell>
          <cell r="AY1350">
            <v>0</v>
          </cell>
          <cell r="AZ1350">
            <v>0</v>
          </cell>
          <cell r="BA1350">
            <v>0</v>
          </cell>
          <cell r="BB1350">
            <v>0</v>
          </cell>
          <cell r="BC1350">
            <v>38828</v>
          </cell>
        </row>
        <row r="1351">
          <cell r="A1351">
            <v>2006</v>
          </cell>
          <cell r="B1351">
            <v>1</v>
          </cell>
          <cell r="C1351">
            <v>441</v>
          </cell>
          <cell r="D1351">
            <v>20</v>
          </cell>
          <cell r="E1351">
            <v>792020</v>
          </cell>
          <cell r="F1351">
            <v>0</v>
          </cell>
          <cell r="G1351" t="str">
            <v>Затраты по ШПЗ (основные)</v>
          </cell>
          <cell r="H1351">
            <v>2011</v>
          </cell>
          <cell r="I1351">
            <v>7920</v>
          </cell>
          <cell r="J1351">
            <v>154664.46</v>
          </cell>
          <cell r="K1351">
            <v>1</v>
          </cell>
          <cell r="L1351">
            <v>0</v>
          </cell>
          <cell r="M1351">
            <v>0</v>
          </cell>
          <cell r="N1351">
            <v>0</v>
          </cell>
          <cell r="R1351">
            <v>0</v>
          </cell>
          <cell r="S1351">
            <v>0</v>
          </cell>
          <cell r="T1351">
            <v>0</v>
          </cell>
          <cell r="U1351">
            <v>35</v>
          </cell>
          <cell r="V1351">
            <v>0</v>
          </cell>
          <cell r="W1351">
            <v>0</v>
          </cell>
          <cell r="AA1351">
            <v>0</v>
          </cell>
          <cell r="AB1351">
            <v>0</v>
          </cell>
          <cell r="AC1351">
            <v>0</v>
          </cell>
          <cell r="AD1351">
            <v>35</v>
          </cell>
          <cell r="AE1351">
            <v>270000</v>
          </cell>
          <cell r="AF1351">
            <v>0</v>
          </cell>
          <cell r="AI1351">
            <v>2223</v>
          </cell>
          <cell r="AK1351">
            <v>0</v>
          </cell>
          <cell r="AM1351">
            <v>568</v>
          </cell>
          <cell r="AN1351">
            <v>1</v>
          </cell>
          <cell r="AO1351">
            <v>393216</v>
          </cell>
          <cell r="AQ1351">
            <v>0</v>
          </cell>
          <cell r="AR1351">
            <v>0</v>
          </cell>
          <cell r="AS1351" t="str">
            <v>Ы</v>
          </cell>
          <cell r="AT1351" t="str">
            <v>Ы</v>
          </cell>
          <cell r="AU1351">
            <v>0</v>
          </cell>
          <cell r="AV1351">
            <v>0</v>
          </cell>
          <cell r="AW1351">
            <v>23</v>
          </cell>
          <cell r="AX1351">
            <v>1</v>
          </cell>
          <cell r="AY1351">
            <v>0</v>
          </cell>
          <cell r="AZ1351">
            <v>0</v>
          </cell>
          <cell r="BA1351">
            <v>0</v>
          </cell>
          <cell r="BB1351">
            <v>0</v>
          </cell>
          <cell r="BC1351">
            <v>38828</v>
          </cell>
        </row>
        <row r="1352">
          <cell r="A1352">
            <v>2006</v>
          </cell>
          <cell r="B1352">
            <v>1</v>
          </cell>
          <cell r="C1352">
            <v>442</v>
          </cell>
          <cell r="D1352">
            <v>20</v>
          </cell>
          <cell r="E1352">
            <v>792020</v>
          </cell>
          <cell r="F1352">
            <v>0</v>
          </cell>
          <cell r="G1352" t="str">
            <v>Затраты по ШПЗ (основные)</v>
          </cell>
          <cell r="H1352">
            <v>2011</v>
          </cell>
          <cell r="I1352">
            <v>7920</v>
          </cell>
          <cell r="J1352">
            <v>3809.92</v>
          </cell>
          <cell r="K1352">
            <v>1</v>
          </cell>
          <cell r="L1352">
            <v>0</v>
          </cell>
          <cell r="M1352">
            <v>0</v>
          </cell>
          <cell r="N1352">
            <v>0</v>
          </cell>
          <cell r="R1352">
            <v>0</v>
          </cell>
          <cell r="S1352">
            <v>0</v>
          </cell>
          <cell r="T1352">
            <v>0</v>
          </cell>
          <cell r="U1352">
            <v>35</v>
          </cell>
          <cell r="V1352">
            <v>0</v>
          </cell>
          <cell r="W1352">
            <v>0</v>
          </cell>
          <cell r="AA1352">
            <v>0</v>
          </cell>
          <cell r="AB1352">
            <v>0</v>
          </cell>
          <cell r="AC1352">
            <v>0</v>
          </cell>
          <cell r="AD1352">
            <v>35</v>
          </cell>
          <cell r="AE1352">
            <v>280000</v>
          </cell>
          <cell r="AF1352">
            <v>0</v>
          </cell>
          <cell r="AI1352">
            <v>2223</v>
          </cell>
          <cell r="AK1352">
            <v>0</v>
          </cell>
          <cell r="AM1352">
            <v>569</v>
          </cell>
          <cell r="AN1352">
            <v>1</v>
          </cell>
          <cell r="AO1352">
            <v>393216</v>
          </cell>
          <cell r="AQ1352">
            <v>0</v>
          </cell>
          <cell r="AR1352">
            <v>0</v>
          </cell>
          <cell r="AS1352" t="str">
            <v>Ы</v>
          </cell>
          <cell r="AT1352" t="str">
            <v>Ы</v>
          </cell>
          <cell r="AU1352">
            <v>0</v>
          </cell>
          <cell r="AV1352">
            <v>0</v>
          </cell>
          <cell r="AW1352">
            <v>23</v>
          </cell>
          <cell r="AX1352">
            <v>1</v>
          </cell>
          <cell r="AY1352">
            <v>0</v>
          </cell>
          <cell r="AZ1352">
            <v>0</v>
          </cell>
          <cell r="BA1352">
            <v>0</v>
          </cell>
          <cell r="BB1352">
            <v>0</v>
          </cell>
          <cell r="BC1352">
            <v>38828</v>
          </cell>
        </row>
        <row r="1353">
          <cell r="A1353">
            <v>2006</v>
          </cell>
          <cell r="B1353">
            <v>1</v>
          </cell>
          <cell r="C1353">
            <v>443</v>
          </cell>
          <cell r="D1353">
            <v>20</v>
          </cell>
          <cell r="E1353">
            <v>792020</v>
          </cell>
          <cell r="F1353">
            <v>0</v>
          </cell>
          <cell r="G1353" t="str">
            <v>Затраты по ШПЗ (основные)</v>
          </cell>
          <cell r="H1353">
            <v>2011</v>
          </cell>
          <cell r="I1353">
            <v>7920</v>
          </cell>
          <cell r="J1353">
            <v>63404.46</v>
          </cell>
          <cell r="K1353">
            <v>1</v>
          </cell>
          <cell r="L1353">
            <v>0</v>
          </cell>
          <cell r="M1353">
            <v>0</v>
          </cell>
          <cell r="N1353">
            <v>0</v>
          </cell>
          <cell r="R1353">
            <v>0</v>
          </cell>
          <cell r="S1353">
            <v>0</v>
          </cell>
          <cell r="T1353">
            <v>0</v>
          </cell>
          <cell r="U1353">
            <v>35</v>
          </cell>
          <cell r="V1353">
            <v>0</v>
          </cell>
          <cell r="W1353">
            <v>0</v>
          </cell>
          <cell r="AA1353">
            <v>0</v>
          </cell>
          <cell r="AB1353">
            <v>0</v>
          </cell>
          <cell r="AC1353">
            <v>0</v>
          </cell>
          <cell r="AD1353">
            <v>35</v>
          </cell>
          <cell r="AE1353">
            <v>280100</v>
          </cell>
          <cell r="AF1353">
            <v>0</v>
          </cell>
          <cell r="AI1353">
            <v>2223</v>
          </cell>
          <cell r="AK1353">
            <v>0</v>
          </cell>
          <cell r="AM1353">
            <v>570</v>
          </cell>
          <cell r="AN1353">
            <v>1</v>
          </cell>
          <cell r="AO1353">
            <v>393216</v>
          </cell>
          <cell r="AQ1353">
            <v>0</v>
          </cell>
          <cell r="AR1353">
            <v>0</v>
          </cell>
          <cell r="AS1353" t="str">
            <v>Ы</v>
          </cell>
          <cell r="AT1353" t="str">
            <v>Ы</v>
          </cell>
          <cell r="AU1353">
            <v>0</v>
          </cell>
          <cell r="AV1353">
            <v>0</v>
          </cell>
          <cell r="AW1353">
            <v>23</v>
          </cell>
          <cell r="AX1353">
            <v>1</v>
          </cell>
          <cell r="AY1353">
            <v>0</v>
          </cell>
          <cell r="AZ1353">
            <v>0</v>
          </cell>
          <cell r="BA1353">
            <v>0</v>
          </cell>
          <cell r="BB1353">
            <v>0</v>
          </cell>
          <cell r="BC1353">
            <v>38828</v>
          </cell>
        </row>
        <row r="1354">
          <cell r="A1354">
            <v>2006</v>
          </cell>
          <cell r="B1354">
            <v>1</v>
          </cell>
          <cell r="C1354">
            <v>444</v>
          </cell>
          <cell r="D1354">
            <v>20</v>
          </cell>
          <cell r="E1354">
            <v>792020</v>
          </cell>
          <cell r="F1354">
            <v>0</v>
          </cell>
          <cell r="G1354" t="str">
            <v>Затраты по ШПЗ (основные)</v>
          </cell>
          <cell r="H1354">
            <v>2011</v>
          </cell>
          <cell r="I1354">
            <v>7920</v>
          </cell>
          <cell r="J1354">
            <v>26454.6</v>
          </cell>
          <cell r="K1354">
            <v>1</v>
          </cell>
          <cell r="L1354">
            <v>0</v>
          </cell>
          <cell r="M1354">
            <v>0</v>
          </cell>
          <cell r="N1354">
            <v>0</v>
          </cell>
          <cell r="R1354">
            <v>0</v>
          </cell>
          <cell r="S1354">
            <v>0</v>
          </cell>
          <cell r="T1354">
            <v>0</v>
          </cell>
          <cell r="U1354">
            <v>35</v>
          </cell>
          <cell r="V1354">
            <v>0</v>
          </cell>
          <cell r="W1354">
            <v>0</v>
          </cell>
          <cell r="AA1354">
            <v>0</v>
          </cell>
          <cell r="AB1354">
            <v>0</v>
          </cell>
          <cell r="AC1354">
            <v>0</v>
          </cell>
          <cell r="AD1354">
            <v>35</v>
          </cell>
          <cell r="AE1354">
            <v>280300</v>
          </cell>
          <cell r="AF1354">
            <v>0</v>
          </cell>
          <cell r="AI1354">
            <v>2223</v>
          </cell>
          <cell r="AK1354">
            <v>0</v>
          </cell>
          <cell r="AM1354">
            <v>571</v>
          </cell>
          <cell r="AN1354">
            <v>1</v>
          </cell>
          <cell r="AO1354">
            <v>393216</v>
          </cell>
          <cell r="AQ1354">
            <v>0</v>
          </cell>
          <cell r="AR1354">
            <v>0</v>
          </cell>
          <cell r="AS1354" t="str">
            <v>Ы</v>
          </cell>
          <cell r="AT1354" t="str">
            <v>Ы</v>
          </cell>
          <cell r="AU1354">
            <v>0</v>
          </cell>
          <cell r="AV1354">
            <v>0</v>
          </cell>
          <cell r="AW1354">
            <v>23</v>
          </cell>
          <cell r="AX1354">
            <v>1</v>
          </cell>
          <cell r="AY1354">
            <v>0</v>
          </cell>
          <cell r="AZ1354">
            <v>0</v>
          </cell>
          <cell r="BA1354">
            <v>0</v>
          </cell>
          <cell r="BB1354">
            <v>0</v>
          </cell>
          <cell r="BC1354">
            <v>38828</v>
          </cell>
        </row>
        <row r="1355">
          <cell r="A1355">
            <v>2006</v>
          </cell>
          <cell r="B1355">
            <v>1</v>
          </cell>
          <cell r="C1355">
            <v>445</v>
          </cell>
          <cell r="D1355">
            <v>20</v>
          </cell>
          <cell r="E1355">
            <v>792020</v>
          </cell>
          <cell r="F1355">
            <v>0</v>
          </cell>
          <cell r="G1355" t="str">
            <v>Затраты по ШПЗ (основные)</v>
          </cell>
          <cell r="H1355">
            <v>2011</v>
          </cell>
          <cell r="I1355">
            <v>7920</v>
          </cell>
          <cell r="J1355">
            <v>96155.56</v>
          </cell>
          <cell r="K1355">
            <v>1</v>
          </cell>
          <cell r="L1355">
            <v>0</v>
          </cell>
          <cell r="M1355">
            <v>0</v>
          </cell>
          <cell r="N1355">
            <v>0</v>
          </cell>
          <cell r="R1355">
            <v>0</v>
          </cell>
          <cell r="S1355">
            <v>0</v>
          </cell>
          <cell r="T1355">
            <v>0</v>
          </cell>
          <cell r="U1355">
            <v>35</v>
          </cell>
          <cell r="V1355">
            <v>0</v>
          </cell>
          <cell r="W1355">
            <v>0</v>
          </cell>
          <cell r="AA1355">
            <v>0</v>
          </cell>
          <cell r="AB1355">
            <v>0</v>
          </cell>
          <cell r="AC1355">
            <v>0</v>
          </cell>
          <cell r="AD1355">
            <v>35</v>
          </cell>
          <cell r="AE1355">
            <v>280400</v>
          </cell>
          <cell r="AF1355">
            <v>0</v>
          </cell>
          <cell r="AI1355">
            <v>2223</v>
          </cell>
          <cell r="AK1355">
            <v>0</v>
          </cell>
          <cell r="AM1355">
            <v>572</v>
          </cell>
          <cell r="AN1355">
            <v>1</v>
          </cell>
          <cell r="AO1355">
            <v>393216</v>
          </cell>
          <cell r="AQ1355">
            <v>0</v>
          </cell>
          <cell r="AR1355">
            <v>0</v>
          </cell>
          <cell r="AS1355" t="str">
            <v>Ы</v>
          </cell>
          <cell r="AT1355" t="str">
            <v>Ы</v>
          </cell>
          <cell r="AU1355">
            <v>0</v>
          </cell>
          <cell r="AV1355">
            <v>0</v>
          </cell>
          <cell r="AW1355">
            <v>23</v>
          </cell>
          <cell r="AX1355">
            <v>1</v>
          </cell>
          <cell r="AY1355">
            <v>0</v>
          </cell>
          <cell r="AZ1355">
            <v>0</v>
          </cell>
          <cell r="BA1355">
            <v>0</v>
          </cell>
          <cell r="BB1355">
            <v>0</v>
          </cell>
          <cell r="BC1355">
            <v>38828</v>
          </cell>
        </row>
        <row r="1356">
          <cell r="A1356">
            <v>2006</v>
          </cell>
          <cell r="B1356">
            <v>1</v>
          </cell>
          <cell r="C1356">
            <v>446</v>
          </cell>
          <cell r="D1356">
            <v>20</v>
          </cell>
          <cell r="E1356">
            <v>792020</v>
          </cell>
          <cell r="F1356">
            <v>0</v>
          </cell>
          <cell r="G1356" t="str">
            <v>Затраты по ШПЗ (основные)</v>
          </cell>
          <cell r="H1356">
            <v>2011</v>
          </cell>
          <cell r="I1356">
            <v>7920</v>
          </cell>
          <cell r="J1356">
            <v>3775.07</v>
          </cell>
          <cell r="K1356">
            <v>1</v>
          </cell>
          <cell r="L1356">
            <v>0</v>
          </cell>
          <cell r="M1356">
            <v>0</v>
          </cell>
          <cell r="N1356">
            <v>0</v>
          </cell>
          <cell r="R1356">
            <v>0</v>
          </cell>
          <cell r="S1356">
            <v>0</v>
          </cell>
          <cell r="T1356">
            <v>0</v>
          </cell>
          <cell r="U1356">
            <v>35</v>
          </cell>
          <cell r="V1356">
            <v>0</v>
          </cell>
          <cell r="W1356">
            <v>0</v>
          </cell>
          <cell r="AA1356">
            <v>0</v>
          </cell>
          <cell r="AB1356">
            <v>0</v>
          </cell>
          <cell r="AC1356">
            <v>0</v>
          </cell>
          <cell r="AD1356">
            <v>35</v>
          </cell>
          <cell r="AE1356">
            <v>281000</v>
          </cell>
          <cell r="AF1356">
            <v>0</v>
          </cell>
          <cell r="AI1356">
            <v>2223</v>
          </cell>
          <cell r="AK1356">
            <v>0</v>
          </cell>
          <cell r="AM1356">
            <v>573</v>
          </cell>
          <cell r="AN1356">
            <v>1</v>
          </cell>
          <cell r="AO1356">
            <v>393216</v>
          </cell>
          <cell r="AQ1356">
            <v>0</v>
          </cell>
          <cell r="AR1356">
            <v>0</v>
          </cell>
          <cell r="AS1356" t="str">
            <v>Ы</v>
          </cell>
          <cell r="AT1356" t="str">
            <v>Ы</v>
          </cell>
          <cell r="AU1356">
            <v>0</v>
          </cell>
          <cell r="AV1356">
            <v>0</v>
          </cell>
          <cell r="AW1356">
            <v>23</v>
          </cell>
          <cell r="AX1356">
            <v>1</v>
          </cell>
          <cell r="AY1356">
            <v>0</v>
          </cell>
          <cell r="AZ1356">
            <v>0</v>
          </cell>
          <cell r="BA1356">
            <v>0</v>
          </cell>
          <cell r="BB1356">
            <v>0</v>
          </cell>
          <cell r="BC1356">
            <v>38828</v>
          </cell>
        </row>
        <row r="1357">
          <cell r="A1357">
            <v>2006</v>
          </cell>
          <cell r="B1357">
            <v>1</v>
          </cell>
          <cell r="C1357">
            <v>447</v>
          </cell>
          <cell r="D1357">
            <v>20</v>
          </cell>
          <cell r="E1357">
            <v>792020</v>
          </cell>
          <cell r="F1357">
            <v>0</v>
          </cell>
          <cell r="G1357" t="str">
            <v>Затраты по ШПЗ (основные)</v>
          </cell>
          <cell r="H1357">
            <v>2011</v>
          </cell>
          <cell r="I1357">
            <v>7920</v>
          </cell>
          <cell r="J1357">
            <v>15106.96</v>
          </cell>
          <cell r="K1357">
            <v>1</v>
          </cell>
          <cell r="L1357">
            <v>0</v>
          </cell>
          <cell r="M1357">
            <v>0</v>
          </cell>
          <cell r="N1357">
            <v>0</v>
          </cell>
          <cell r="R1357">
            <v>0</v>
          </cell>
          <cell r="S1357">
            <v>0</v>
          </cell>
          <cell r="T1357">
            <v>0</v>
          </cell>
          <cell r="U1357">
            <v>35</v>
          </cell>
          <cell r="V1357">
            <v>0</v>
          </cell>
          <cell r="W1357">
            <v>0</v>
          </cell>
          <cell r="AA1357">
            <v>0</v>
          </cell>
          <cell r="AB1357">
            <v>0</v>
          </cell>
          <cell r="AC1357">
            <v>0</v>
          </cell>
          <cell r="AD1357">
            <v>35</v>
          </cell>
          <cell r="AE1357">
            <v>281100</v>
          </cell>
          <cell r="AF1357">
            <v>0</v>
          </cell>
          <cell r="AI1357">
            <v>2223</v>
          </cell>
          <cell r="AK1357">
            <v>0</v>
          </cell>
          <cell r="AM1357">
            <v>574</v>
          </cell>
          <cell r="AN1357">
            <v>1</v>
          </cell>
          <cell r="AO1357">
            <v>393216</v>
          </cell>
          <cell r="AQ1357">
            <v>0</v>
          </cell>
          <cell r="AR1357">
            <v>0</v>
          </cell>
          <cell r="AS1357" t="str">
            <v>Ы</v>
          </cell>
          <cell r="AT1357" t="str">
            <v>Ы</v>
          </cell>
          <cell r="AU1357">
            <v>0</v>
          </cell>
          <cell r="AV1357">
            <v>0</v>
          </cell>
          <cell r="AW1357">
            <v>23</v>
          </cell>
          <cell r="AX1357">
            <v>1</v>
          </cell>
          <cell r="AY1357">
            <v>0</v>
          </cell>
          <cell r="AZ1357">
            <v>0</v>
          </cell>
          <cell r="BA1357">
            <v>0</v>
          </cell>
          <cell r="BB1357">
            <v>0</v>
          </cell>
          <cell r="BC1357">
            <v>38828</v>
          </cell>
        </row>
        <row r="1358">
          <cell r="A1358">
            <v>2006</v>
          </cell>
          <cell r="B1358">
            <v>1</v>
          </cell>
          <cell r="C1358">
            <v>448</v>
          </cell>
          <cell r="D1358">
            <v>20</v>
          </cell>
          <cell r="E1358">
            <v>792020</v>
          </cell>
          <cell r="F1358">
            <v>0</v>
          </cell>
          <cell r="G1358" t="str">
            <v>Затраты по ШПЗ (основные)</v>
          </cell>
          <cell r="H1358">
            <v>2011</v>
          </cell>
          <cell r="I1358">
            <v>7920</v>
          </cell>
          <cell r="J1358">
            <v>12350</v>
          </cell>
          <cell r="K1358">
            <v>1</v>
          </cell>
          <cell r="L1358">
            <v>0</v>
          </cell>
          <cell r="M1358">
            <v>0</v>
          </cell>
          <cell r="N1358">
            <v>0</v>
          </cell>
          <cell r="R1358">
            <v>0</v>
          </cell>
          <cell r="S1358">
            <v>0</v>
          </cell>
          <cell r="T1358">
            <v>0</v>
          </cell>
          <cell r="U1358">
            <v>35</v>
          </cell>
          <cell r="V1358">
            <v>0</v>
          </cell>
          <cell r="W1358">
            <v>0</v>
          </cell>
          <cell r="AA1358">
            <v>0</v>
          </cell>
          <cell r="AB1358">
            <v>0</v>
          </cell>
          <cell r="AC1358">
            <v>0</v>
          </cell>
          <cell r="AD1358">
            <v>35</v>
          </cell>
          <cell r="AE1358">
            <v>283000</v>
          </cell>
          <cell r="AF1358">
            <v>0</v>
          </cell>
          <cell r="AI1358">
            <v>2223</v>
          </cell>
          <cell r="AK1358">
            <v>0</v>
          </cell>
          <cell r="AM1358">
            <v>575</v>
          </cell>
          <cell r="AN1358">
            <v>1</v>
          </cell>
          <cell r="AO1358">
            <v>393216</v>
          </cell>
          <cell r="AQ1358">
            <v>0</v>
          </cell>
          <cell r="AR1358">
            <v>0</v>
          </cell>
          <cell r="AS1358" t="str">
            <v>Ы</v>
          </cell>
          <cell r="AT1358" t="str">
            <v>Ы</v>
          </cell>
          <cell r="AU1358">
            <v>0</v>
          </cell>
          <cell r="AV1358">
            <v>0</v>
          </cell>
          <cell r="AW1358">
            <v>23</v>
          </cell>
          <cell r="AX1358">
            <v>1</v>
          </cell>
          <cell r="AY1358">
            <v>0</v>
          </cell>
          <cell r="AZ1358">
            <v>0</v>
          </cell>
          <cell r="BA1358">
            <v>0</v>
          </cell>
          <cell r="BB1358">
            <v>0</v>
          </cell>
          <cell r="BC1358">
            <v>38828</v>
          </cell>
        </row>
        <row r="1359">
          <cell r="A1359">
            <v>2006</v>
          </cell>
          <cell r="B1359">
            <v>1</v>
          </cell>
          <cell r="C1359">
            <v>449</v>
          </cell>
          <cell r="D1359">
            <v>20</v>
          </cell>
          <cell r="E1359">
            <v>792020</v>
          </cell>
          <cell r="F1359">
            <v>0</v>
          </cell>
          <cell r="G1359" t="str">
            <v>Затраты по ШПЗ (основные)</v>
          </cell>
          <cell r="H1359">
            <v>2011</v>
          </cell>
          <cell r="I1359">
            <v>7920</v>
          </cell>
          <cell r="J1359">
            <v>9645.06</v>
          </cell>
          <cell r="K1359">
            <v>1</v>
          </cell>
          <cell r="L1359">
            <v>0</v>
          </cell>
          <cell r="M1359">
            <v>0</v>
          </cell>
          <cell r="N1359">
            <v>0</v>
          </cell>
          <cell r="R1359">
            <v>0</v>
          </cell>
          <cell r="S1359">
            <v>0</v>
          </cell>
          <cell r="T1359">
            <v>0</v>
          </cell>
          <cell r="U1359">
            <v>35</v>
          </cell>
          <cell r="V1359">
            <v>0</v>
          </cell>
          <cell r="W1359">
            <v>0</v>
          </cell>
          <cell r="AA1359">
            <v>0</v>
          </cell>
          <cell r="AB1359">
            <v>0</v>
          </cell>
          <cell r="AC1359">
            <v>0</v>
          </cell>
          <cell r="AD1359">
            <v>35</v>
          </cell>
          <cell r="AE1359">
            <v>285000</v>
          </cell>
          <cell r="AF1359">
            <v>0</v>
          </cell>
          <cell r="AI1359">
            <v>2223</v>
          </cell>
          <cell r="AK1359">
            <v>0</v>
          </cell>
          <cell r="AM1359">
            <v>576</v>
          </cell>
          <cell r="AN1359">
            <v>1</v>
          </cell>
          <cell r="AO1359">
            <v>393216</v>
          </cell>
          <cell r="AQ1359">
            <v>0</v>
          </cell>
          <cell r="AR1359">
            <v>0</v>
          </cell>
          <cell r="AS1359" t="str">
            <v>Ы</v>
          </cell>
          <cell r="AT1359" t="str">
            <v>Ы</v>
          </cell>
          <cell r="AU1359">
            <v>0</v>
          </cell>
          <cell r="AV1359">
            <v>0</v>
          </cell>
          <cell r="AW1359">
            <v>23</v>
          </cell>
          <cell r="AX1359">
            <v>1</v>
          </cell>
          <cell r="AY1359">
            <v>0</v>
          </cell>
          <cell r="AZ1359">
            <v>0</v>
          </cell>
          <cell r="BA1359">
            <v>0</v>
          </cell>
          <cell r="BB1359">
            <v>0</v>
          </cell>
          <cell r="BC1359">
            <v>38828</v>
          </cell>
        </row>
        <row r="1360">
          <cell r="A1360">
            <v>2006</v>
          </cell>
          <cell r="B1360">
            <v>1</v>
          </cell>
          <cell r="C1360">
            <v>450</v>
          </cell>
          <cell r="D1360">
            <v>20</v>
          </cell>
          <cell r="E1360">
            <v>792020</v>
          </cell>
          <cell r="F1360">
            <v>0</v>
          </cell>
          <cell r="G1360" t="str">
            <v>Затраты по ШПЗ (основные)</v>
          </cell>
          <cell r="H1360">
            <v>2011</v>
          </cell>
          <cell r="I1360">
            <v>7920</v>
          </cell>
          <cell r="J1360">
            <v>68984.47</v>
          </cell>
          <cell r="K1360">
            <v>1</v>
          </cell>
          <cell r="L1360">
            <v>0</v>
          </cell>
          <cell r="M1360">
            <v>0</v>
          </cell>
          <cell r="N1360">
            <v>0</v>
          </cell>
          <cell r="R1360">
            <v>0</v>
          </cell>
          <cell r="S1360">
            <v>0</v>
          </cell>
          <cell r="T1360">
            <v>0</v>
          </cell>
          <cell r="U1360">
            <v>35</v>
          </cell>
          <cell r="V1360">
            <v>0</v>
          </cell>
          <cell r="W1360">
            <v>0</v>
          </cell>
          <cell r="AA1360">
            <v>0</v>
          </cell>
          <cell r="AB1360">
            <v>0</v>
          </cell>
          <cell r="AC1360">
            <v>0</v>
          </cell>
          <cell r="AD1360">
            <v>35</v>
          </cell>
          <cell r="AE1360">
            <v>311000</v>
          </cell>
          <cell r="AF1360">
            <v>0</v>
          </cell>
          <cell r="AI1360">
            <v>2223</v>
          </cell>
          <cell r="AK1360">
            <v>0</v>
          </cell>
          <cell r="AM1360">
            <v>577</v>
          </cell>
          <cell r="AN1360">
            <v>1</v>
          </cell>
          <cell r="AO1360">
            <v>393216</v>
          </cell>
          <cell r="AQ1360">
            <v>0</v>
          </cell>
          <cell r="AR1360">
            <v>0</v>
          </cell>
          <cell r="AS1360" t="str">
            <v>Ы</v>
          </cell>
          <cell r="AT1360" t="str">
            <v>Ы</v>
          </cell>
          <cell r="AU1360">
            <v>0</v>
          </cell>
          <cell r="AV1360">
            <v>0</v>
          </cell>
          <cell r="AW1360">
            <v>23</v>
          </cell>
          <cell r="AX1360">
            <v>1</v>
          </cell>
          <cell r="AY1360">
            <v>0</v>
          </cell>
          <cell r="AZ1360">
            <v>0</v>
          </cell>
          <cell r="BA1360">
            <v>0</v>
          </cell>
          <cell r="BB1360">
            <v>0</v>
          </cell>
          <cell r="BC1360">
            <v>38828</v>
          </cell>
        </row>
        <row r="1361">
          <cell r="A1361">
            <v>2006</v>
          </cell>
          <cell r="B1361">
            <v>1</v>
          </cell>
          <cell r="C1361">
            <v>451</v>
          </cell>
          <cell r="D1361">
            <v>20</v>
          </cell>
          <cell r="E1361">
            <v>792020</v>
          </cell>
          <cell r="F1361">
            <v>0</v>
          </cell>
          <cell r="G1361" t="str">
            <v>Затраты по ШПЗ (основные)</v>
          </cell>
          <cell r="H1361">
            <v>2011</v>
          </cell>
          <cell r="I1361">
            <v>7920</v>
          </cell>
          <cell r="J1361">
            <v>140276.13</v>
          </cell>
          <cell r="K1361">
            <v>1</v>
          </cell>
          <cell r="L1361">
            <v>0</v>
          </cell>
          <cell r="M1361">
            <v>0</v>
          </cell>
          <cell r="N1361">
            <v>0</v>
          </cell>
          <cell r="R1361">
            <v>0</v>
          </cell>
          <cell r="S1361">
            <v>0</v>
          </cell>
          <cell r="T1361">
            <v>0</v>
          </cell>
          <cell r="U1361">
            <v>35</v>
          </cell>
          <cell r="V1361">
            <v>0</v>
          </cell>
          <cell r="W1361">
            <v>0</v>
          </cell>
          <cell r="AA1361">
            <v>0</v>
          </cell>
          <cell r="AB1361">
            <v>0</v>
          </cell>
          <cell r="AC1361">
            <v>0</v>
          </cell>
          <cell r="AD1361">
            <v>35</v>
          </cell>
          <cell r="AE1361">
            <v>312000</v>
          </cell>
          <cell r="AF1361">
            <v>0</v>
          </cell>
          <cell r="AI1361">
            <v>2223</v>
          </cell>
          <cell r="AK1361">
            <v>0</v>
          </cell>
          <cell r="AM1361">
            <v>578</v>
          </cell>
          <cell r="AN1361">
            <v>1</v>
          </cell>
          <cell r="AO1361">
            <v>393216</v>
          </cell>
          <cell r="AQ1361">
            <v>0</v>
          </cell>
          <cell r="AR1361">
            <v>0</v>
          </cell>
          <cell r="AS1361" t="str">
            <v>Ы</v>
          </cell>
          <cell r="AT1361" t="str">
            <v>Ы</v>
          </cell>
          <cell r="AU1361">
            <v>0</v>
          </cell>
          <cell r="AV1361">
            <v>0</v>
          </cell>
          <cell r="AW1361">
            <v>23</v>
          </cell>
          <cell r="AX1361">
            <v>1</v>
          </cell>
          <cell r="AY1361">
            <v>0</v>
          </cell>
          <cell r="AZ1361">
            <v>0</v>
          </cell>
          <cell r="BA1361">
            <v>0</v>
          </cell>
          <cell r="BB1361">
            <v>0</v>
          </cell>
          <cell r="BC1361">
            <v>38828</v>
          </cell>
        </row>
        <row r="1362">
          <cell r="A1362">
            <v>2006</v>
          </cell>
          <cell r="B1362">
            <v>1</v>
          </cell>
          <cell r="C1362">
            <v>452</v>
          </cell>
          <cell r="D1362">
            <v>20</v>
          </cell>
          <cell r="E1362">
            <v>792020</v>
          </cell>
          <cell r="F1362">
            <v>0</v>
          </cell>
          <cell r="G1362" t="str">
            <v>Затраты по ШПЗ (основные)</v>
          </cell>
          <cell r="H1362">
            <v>2011</v>
          </cell>
          <cell r="I1362">
            <v>7920</v>
          </cell>
          <cell r="J1362">
            <v>33032.019999999997</v>
          </cell>
          <cell r="K1362">
            <v>1</v>
          </cell>
          <cell r="L1362">
            <v>0</v>
          </cell>
          <cell r="M1362">
            <v>0</v>
          </cell>
          <cell r="N1362">
            <v>0</v>
          </cell>
          <cell r="R1362">
            <v>0</v>
          </cell>
          <cell r="S1362">
            <v>0</v>
          </cell>
          <cell r="T1362">
            <v>0</v>
          </cell>
          <cell r="U1362">
            <v>35</v>
          </cell>
          <cell r="V1362">
            <v>0</v>
          </cell>
          <cell r="W1362">
            <v>0</v>
          </cell>
          <cell r="AA1362">
            <v>0</v>
          </cell>
          <cell r="AB1362">
            <v>0</v>
          </cell>
          <cell r="AC1362">
            <v>0</v>
          </cell>
          <cell r="AD1362">
            <v>35</v>
          </cell>
          <cell r="AE1362">
            <v>312100</v>
          </cell>
          <cell r="AF1362">
            <v>0</v>
          </cell>
          <cell r="AI1362">
            <v>2223</v>
          </cell>
          <cell r="AK1362">
            <v>0</v>
          </cell>
          <cell r="AM1362">
            <v>579</v>
          </cell>
          <cell r="AN1362">
            <v>1</v>
          </cell>
          <cell r="AO1362">
            <v>393216</v>
          </cell>
          <cell r="AQ1362">
            <v>0</v>
          </cell>
          <cell r="AR1362">
            <v>0</v>
          </cell>
          <cell r="AS1362" t="str">
            <v>Ы</v>
          </cell>
          <cell r="AT1362" t="str">
            <v>Ы</v>
          </cell>
          <cell r="AU1362">
            <v>0</v>
          </cell>
          <cell r="AV1362">
            <v>0</v>
          </cell>
          <cell r="AW1362">
            <v>23</v>
          </cell>
          <cell r="AX1362">
            <v>1</v>
          </cell>
          <cell r="AY1362">
            <v>0</v>
          </cell>
          <cell r="AZ1362">
            <v>0</v>
          </cell>
          <cell r="BA1362">
            <v>0</v>
          </cell>
          <cell r="BB1362">
            <v>0</v>
          </cell>
          <cell r="BC1362">
            <v>38828</v>
          </cell>
        </row>
        <row r="1363">
          <cell r="A1363">
            <v>2006</v>
          </cell>
          <cell r="B1363">
            <v>1</v>
          </cell>
          <cell r="C1363">
            <v>453</v>
          </cell>
          <cell r="D1363">
            <v>20</v>
          </cell>
          <cell r="E1363">
            <v>792020</v>
          </cell>
          <cell r="F1363">
            <v>0</v>
          </cell>
          <cell r="G1363" t="str">
            <v>Затраты по ШПЗ (основные)</v>
          </cell>
          <cell r="H1363">
            <v>2011</v>
          </cell>
          <cell r="I1363">
            <v>7920</v>
          </cell>
          <cell r="J1363">
            <v>304048.76</v>
          </cell>
          <cell r="K1363">
            <v>1</v>
          </cell>
          <cell r="L1363">
            <v>0</v>
          </cell>
          <cell r="M1363">
            <v>0</v>
          </cell>
          <cell r="N1363">
            <v>0</v>
          </cell>
          <cell r="R1363">
            <v>0</v>
          </cell>
          <cell r="S1363">
            <v>0</v>
          </cell>
          <cell r="T1363">
            <v>0</v>
          </cell>
          <cell r="U1363">
            <v>35</v>
          </cell>
          <cell r="V1363">
            <v>0</v>
          </cell>
          <cell r="W1363">
            <v>0</v>
          </cell>
          <cell r="AA1363">
            <v>0</v>
          </cell>
          <cell r="AB1363">
            <v>0</v>
          </cell>
          <cell r="AC1363">
            <v>0</v>
          </cell>
          <cell r="AD1363">
            <v>35</v>
          </cell>
          <cell r="AE1363">
            <v>312200</v>
          </cell>
          <cell r="AF1363">
            <v>0</v>
          </cell>
          <cell r="AI1363">
            <v>2223</v>
          </cell>
          <cell r="AK1363">
            <v>0</v>
          </cell>
          <cell r="AM1363">
            <v>580</v>
          </cell>
          <cell r="AN1363">
            <v>1</v>
          </cell>
          <cell r="AO1363">
            <v>393216</v>
          </cell>
          <cell r="AQ1363">
            <v>0</v>
          </cell>
          <cell r="AR1363">
            <v>0</v>
          </cell>
          <cell r="AS1363" t="str">
            <v>Ы</v>
          </cell>
          <cell r="AT1363" t="str">
            <v>Ы</v>
          </cell>
          <cell r="AU1363">
            <v>0</v>
          </cell>
          <cell r="AV1363">
            <v>0</v>
          </cell>
          <cell r="AW1363">
            <v>23</v>
          </cell>
          <cell r="AX1363">
            <v>1</v>
          </cell>
          <cell r="AY1363">
            <v>0</v>
          </cell>
          <cell r="AZ1363">
            <v>0</v>
          </cell>
          <cell r="BA1363">
            <v>0</v>
          </cell>
          <cell r="BB1363">
            <v>0</v>
          </cell>
          <cell r="BC1363">
            <v>38828</v>
          </cell>
        </row>
        <row r="1364">
          <cell r="A1364">
            <v>2006</v>
          </cell>
          <cell r="B1364">
            <v>1</v>
          </cell>
          <cell r="C1364">
            <v>454</v>
          </cell>
          <cell r="D1364">
            <v>20</v>
          </cell>
          <cell r="E1364">
            <v>792020</v>
          </cell>
          <cell r="F1364">
            <v>0</v>
          </cell>
          <cell r="G1364" t="str">
            <v>Затраты по ШПЗ (основные)</v>
          </cell>
          <cell r="H1364">
            <v>2011</v>
          </cell>
          <cell r="I1364">
            <v>7920</v>
          </cell>
          <cell r="J1364">
            <v>26036.02</v>
          </cell>
          <cell r="K1364">
            <v>1</v>
          </cell>
          <cell r="L1364">
            <v>0</v>
          </cell>
          <cell r="M1364">
            <v>0</v>
          </cell>
          <cell r="N1364">
            <v>0</v>
          </cell>
          <cell r="R1364">
            <v>0</v>
          </cell>
          <cell r="S1364">
            <v>0</v>
          </cell>
          <cell r="T1364">
            <v>0</v>
          </cell>
          <cell r="U1364">
            <v>35</v>
          </cell>
          <cell r="V1364">
            <v>0</v>
          </cell>
          <cell r="W1364">
            <v>0</v>
          </cell>
          <cell r="AA1364">
            <v>0</v>
          </cell>
          <cell r="AB1364">
            <v>0</v>
          </cell>
          <cell r="AC1364">
            <v>0</v>
          </cell>
          <cell r="AD1364">
            <v>35</v>
          </cell>
          <cell r="AE1364">
            <v>313000</v>
          </cell>
          <cell r="AF1364">
            <v>0</v>
          </cell>
          <cell r="AI1364">
            <v>2223</v>
          </cell>
          <cell r="AK1364">
            <v>0</v>
          </cell>
          <cell r="AM1364">
            <v>581</v>
          </cell>
          <cell r="AN1364">
            <v>1</v>
          </cell>
          <cell r="AO1364">
            <v>393216</v>
          </cell>
          <cell r="AQ1364">
            <v>0</v>
          </cell>
          <cell r="AR1364">
            <v>0</v>
          </cell>
          <cell r="AS1364" t="str">
            <v>Ы</v>
          </cell>
          <cell r="AT1364" t="str">
            <v>Ы</v>
          </cell>
          <cell r="AU1364">
            <v>0</v>
          </cell>
          <cell r="AV1364">
            <v>0</v>
          </cell>
          <cell r="AW1364">
            <v>23</v>
          </cell>
          <cell r="AX1364">
            <v>1</v>
          </cell>
          <cell r="AY1364">
            <v>0</v>
          </cell>
          <cell r="AZ1364">
            <v>0</v>
          </cell>
          <cell r="BA1364">
            <v>0</v>
          </cell>
          <cell r="BB1364">
            <v>0</v>
          </cell>
          <cell r="BC1364">
            <v>38828</v>
          </cell>
        </row>
        <row r="1365">
          <cell r="A1365">
            <v>2006</v>
          </cell>
          <cell r="B1365">
            <v>1</v>
          </cell>
          <cell r="C1365">
            <v>455</v>
          </cell>
          <cell r="D1365">
            <v>20</v>
          </cell>
          <cell r="E1365">
            <v>792020</v>
          </cell>
          <cell r="F1365">
            <v>0</v>
          </cell>
          <cell r="G1365" t="str">
            <v>Затраты по ШПЗ (основные)</v>
          </cell>
          <cell r="H1365">
            <v>2011</v>
          </cell>
          <cell r="I1365">
            <v>7920</v>
          </cell>
          <cell r="J1365">
            <v>47510.25</v>
          </cell>
          <cell r="K1365">
            <v>1</v>
          </cell>
          <cell r="L1365">
            <v>0</v>
          </cell>
          <cell r="M1365">
            <v>0</v>
          </cell>
          <cell r="N1365">
            <v>0</v>
          </cell>
          <cell r="R1365">
            <v>0</v>
          </cell>
          <cell r="S1365">
            <v>0</v>
          </cell>
          <cell r="T1365">
            <v>0</v>
          </cell>
          <cell r="U1365">
            <v>35</v>
          </cell>
          <cell r="V1365">
            <v>0</v>
          </cell>
          <cell r="W1365">
            <v>0</v>
          </cell>
          <cell r="AA1365">
            <v>0</v>
          </cell>
          <cell r="AB1365">
            <v>0</v>
          </cell>
          <cell r="AC1365">
            <v>0</v>
          </cell>
          <cell r="AD1365">
            <v>35</v>
          </cell>
          <cell r="AE1365">
            <v>314000</v>
          </cell>
          <cell r="AF1365">
            <v>0</v>
          </cell>
          <cell r="AI1365">
            <v>2223</v>
          </cell>
          <cell r="AK1365">
            <v>0</v>
          </cell>
          <cell r="AM1365">
            <v>582</v>
          </cell>
          <cell r="AN1365">
            <v>1</v>
          </cell>
          <cell r="AO1365">
            <v>393216</v>
          </cell>
          <cell r="AQ1365">
            <v>0</v>
          </cell>
          <cell r="AR1365">
            <v>0</v>
          </cell>
          <cell r="AS1365" t="str">
            <v>Ы</v>
          </cell>
          <cell r="AT1365" t="str">
            <v>Ы</v>
          </cell>
          <cell r="AU1365">
            <v>0</v>
          </cell>
          <cell r="AV1365">
            <v>0</v>
          </cell>
          <cell r="AW1365">
            <v>23</v>
          </cell>
          <cell r="AX1365">
            <v>1</v>
          </cell>
          <cell r="AY1365">
            <v>0</v>
          </cell>
          <cell r="AZ1365">
            <v>0</v>
          </cell>
          <cell r="BA1365">
            <v>0</v>
          </cell>
          <cell r="BB1365">
            <v>0</v>
          </cell>
          <cell r="BC1365">
            <v>38828</v>
          </cell>
        </row>
        <row r="1366">
          <cell r="A1366">
            <v>2006</v>
          </cell>
          <cell r="B1366">
            <v>1</v>
          </cell>
          <cell r="C1366">
            <v>456</v>
          </cell>
          <cell r="D1366">
            <v>20</v>
          </cell>
          <cell r="E1366">
            <v>792020</v>
          </cell>
          <cell r="F1366">
            <v>0</v>
          </cell>
          <cell r="G1366" t="str">
            <v>Затраты по ШПЗ (основные)</v>
          </cell>
          <cell r="H1366">
            <v>2011</v>
          </cell>
          <cell r="I1366">
            <v>7920</v>
          </cell>
          <cell r="J1366">
            <v>9540.59</v>
          </cell>
          <cell r="K1366">
            <v>1</v>
          </cell>
          <cell r="L1366">
            <v>0</v>
          </cell>
          <cell r="M1366">
            <v>0</v>
          </cell>
          <cell r="N1366">
            <v>0</v>
          </cell>
          <cell r="R1366">
            <v>0</v>
          </cell>
          <cell r="S1366">
            <v>0</v>
          </cell>
          <cell r="T1366">
            <v>0</v>
          </cell>
          <cell r="U1366">
            <v>35</v>
          </cell>
          <cell r="V1366">
            <v>0</v>
          </cell>
          <cell r="W1366">
            <v>0</v>
          </cell>
          <cell r="AA1366">
            <v>0</v>
          </cell>
          <cell r="AB1366">
            <v>0</v>
          </cell>
          <cell r="AC1366">
            <v>0</v>
          </cell>
          <cell r="AD1366">
            <v>35</v>
          </cell>
          <cell r="AE1366">
            <v>315000</v>
          </cell>
          <cell r="AF1366">
            <v>0</v>
          </cell>
          <cell r="AI1366">
            <v>2223</v>
          </cell>
          <cell r="AK1366">
            <v>0</v>
          </cell>
          <cell r="AM1366">
            <v>583</v>
          </cell>
          <cell r="AN1366">
            <v>1</v>
          </cell>
          <cell r="AO1366">
            <v>393216</v>
          </cell>
          <cell r="AQ1366">
            <v>0</v>
          </cell>
          <cell r="AR1366">
            <v>0</v>
          </cell>
          <cell r="AS1366" t="str">
            <v>Ы</v>
          </cell>
          <cell r="AT1366" t="str">
            <v>Ы</v>
          </cell>
          <cell r="AU1366">
            <v>0</v>
          </cell>
          <cell r="AV1366">
            <v>0</v>
          </cell>
          <cell r="AW1366">
            <v>23</v>
          </cell>
          <cell r="AX1366">
            <v>1</v>
          </cell>
          <cell r="AY1366">
            <v>0</v>
          </cell>
          <cell r="AZ1366">
            <v>0</v>
          </cell>
          <cell r="BA1366">
            <v>0</v>
          </cell>
          <cell r="BB1366">
            <v>0</v>
          </cell>
          <cell r="BC1366">
            <v>38828</v>
          </cell>
        </row>
        <row r="1367">
          <cell r="A1367">
            <v>2006</v>
          </cell>
          <cell r="B1367">
            <v>1</v>
          </cell>
          <cell r="C1367">
            <v>457</v>
          </cell>
          <cell r="D1367">
            <v>20</v>
          </cell>
          <cell r="E1367">
            <v>792020</v>
          </cell>
          <cell r="F1367">
            <v>0</v>
          </cell>
          <cell r="G1367" t="str">
            <v>Затраты по ШПЗ (основные)</v>
          </cell>
          <cell r="H1367">
            <v>2011</v>
          </cell>
          <cell r="I1367">
            <v>7920</v>
          </cell>
          <cell r="J1367">
            <v>663816.39</v>
          </cell>
          <cell r="K1367">
            <v>1</v>
          </cell>
          <cell r="L1367">
            <v>0</v>
          </cell>
          <cell r="M1367">
            <v>0</v>
          </cell>
          <cell r="N1367">
            <v>0</v>
          </cell>
          <cell r="R1367">
            <v>0</v>
          </cell>
          <cell r="S1367">
            <v>0</v>
          </cell>
          <cell r="T1367">
            <v>0</v>
          </cell>
          <cell r="U1367">
            <v>35</v>
          </cell>
          <cell r="V1367">
            <v>0</v>
          </cell>
          <cell r="W1367">
            <v>0</v>
          </cell>
          <cell r="AA1367">
            <v>0</v>
          </cell>
          <cell r="AB1367">
            <v>0</v>
          </cell>
          <cell r="AC1367">
            <v>0</v>
          </cell>
          <cell r="AD1367">
            <v>35</v>
          </cell>
          <cell r="AE1367">
            <v>410000</v>
          </cell>
          <cell r="AF1367">
            <v>0</v>
          </cell>
          <cell r="AI1367">
            <v>2223</v>
          </cell>
          <cell r="AK1367">
            <v>0</v>
          </cell>
          <cell r="AM1367">
            <v>584</v>
          </cell>
          <cell r="AN1367">
            <v>1</v>
          </cell>
          <cell r="AO1367">
            <v>393216</v>
          </cell>
          <cell r="AQ1367">
            <v>0</v>
          </cell>
          <cell r="AR1367">
            <v>0</v>
          </cell>
          <cell r="AS1367" t="str">
            <v>Ы</v>
          </cell>
          <cell r="AT1367" t="str">
            <v>Ы</v>
          </cell>
          <cell r="AU1367">
            <v>0</v>
          </cell>
          <cell r="AV1367">
            <v>0</v>
          </cell>
          <cell r="AW1367">
            <v>23</v>
          </cell>
          <cell r="AX1367">
            <v>1</v>
          </cell>
          <cell r="AY1367">
            <v>0</v>
          </cell>
          <cell r="AZ1367">
            <v>0</v>
          </cell>
          <cell r="BA1367">
            <v>0</v>
          </cell>
          <cell r="BB1367">
            <v>0</v>
          </cell>
          <cell r="BC1367">
            <v>38828</v>
          </cell>
        </row>
        <row r="1368">
          <cell r="A1368">
            <v>2006</v>
          </cell>
          <cell r="B1368">
            <v>1</v>
          </cell>
          <cell r="C1368">
            <v>458</v>
          </cell>
          <cell r="D1368">
            <v>20</v>
          </cell>
          <cell r="E1368">
            <v>792020</v>
          </cell>
          <cell r="F1368">
            <v>0</v>
          </cell>
          <cell r="G1368" t="str">
            <v>Затраты по ШПЗ (основные)</v>
          </cell>
          <cell r="H1368">
            <v>2011</v>
          </cell>
          <cell r="I1368">
            <v>7920</v>
          </cell>
          <cell r="J1368">
            <v>85542.39</v>
          </cell>
          <cell r="K1368">
            <v>1</v>
          </cell>
          <cell r="L1368">
            <v>0</v>
          </cell>
          <cell r="M1368">
            <v>0</v>
          </cell>
          <cell r="N1368">
            <v>0</v>
          </cell>
          <cell r="R1368">
            <v>0</v>
          </cell>
          <cell r="S1368">
            <v>0</v>
          </cell>
          <cell r="T1368">
            <v>0</v>
          </cell>
          <cell r="U1368">
            <v>35</v>
          </cell>
          <cell r="V1368">
            <v>0</v>
          </cell>
          <cell r="W1368">
            <v>0</v>
          </cell>
          <cell r="AA1368">
            <v>0</v>
          </cell>
          <cell r="AB1368">
            <v>0</v>
          </cell>
          <cell r="AC1368">
            <v>0</v>
          </cell>
          <cell r="AD1368">
            <v>35</v>
          </cell>
          <cell r="AE1368">
            <v>420000</v>
          </cell>
          <cell r="AF1368">
            <v>0</v>
          </cell>
          <cell r="AI1368">
            <v>2223</v>
          </cell>
          <cell r="AK1368">
            <v>0</v>
          </cell>
          <cell r="AM1368">
            <v>585</v>
          </cell>
          <cell r="AN1368">
            <v>1</v>
          </cell>
          <cell r="AO1368">
            <v>393216</v>
          </cell>
          <cell r="AQ1368">
            <v>0</v>
          </cell>
          <cell r="AR1368">
            <v>0</v>
          </cell>
          <cell r="AS1368" t="str">
            <v>Ы</v>
          </cell>
          <cell r="AT1368" t="str">
            <v>Ы</v>
          </cell>
          <cell r="AU1368">
            <v>0</v>
          </cell>
          <cell r="AV1368">
            <v>0</v>
          </cell>
          <cell r="AW1368">
            <v>23</v>
          </cell>
          <cell r="AX1368">
            <v>1</v>
          </cell>
          <cell r="AY1368">
            <v>0</v>
          </cell>
          <cell r="AZ1368">
            <v>0</v>
          </cell>
          <cell r="BA1368">
            <v>0</v>
          </cell>
          <cell r="BB1368">
            <v>0</v>
          </cell>
          <cell r="BC1368">
            <v>38828</v>
          </cell>
        </row>
        <row r="1369">
          <cell r="A1369">
            <v>2006</v>
          </cell>
          <cell r="B1369">
            <v>1</v>
          </cell>
          <cell r="C1369">
            <v>459</v>
          </cell>
          <cell r="D1369">
            <v>20</v>
          </cell>
          <cell r="E1369">
            <v>792020</v>
          </cell>
          <cell r="F1369">
            <v>0</v>
          </cell>
          <cell r="G1369" t="str">
            <v>Затраты по ШПЗ (основные)</v>
          </cell>
          <cell r="H1369">
            <v>2011</v>
          </cell>
          <cell r="I1369">
            <v>7920</v>
          </cell>
          <cell r="J1369">
            <v>61801</v>
          </cell>
          <cell r="K1369">
            <v>1</v>
          </cell>
          <cell r="L1369">
            <v>0</v>
          </cell>
          <cell r="M1369">
            <v>0</v>
          </cell>
          <cell r="N1369">
            <v>0</v>
          </cell>
          <cell r="R1369">
            <v>0</v>
          </cell>
          <cell r="S1369">
            <v>0</v>
          </cell>
          <cell r="T1369">
            <v>0</v>
          </cell>
          <cell r="U1369">
            <v>35</v>
          </cell>
          <cell r="V1369">
            <v>0</v>
          </cell>
          <cell r="W1369">
            <v>0</v>
          </cell>
          <cell r="AA1369">
            <v>0</v>
          </cell>
          <cell r="AB1369">
            <v>0</v>
          </cell>
          <cell r="AC1369">
            <v>0</v>
          </cell>
          <cell r="AD1369">
            <v>35</v>
          </cell>
          <cell r="AE1369">
            <v>430000</v>
          </cell>
          <cell r="AF1369">
            <v>0</v>
          </cell>
          <cell r="AI1369">
            <v>2223</v>
          </cell>
          <cell r="AK1369">
            <v>0</v>
          </cell>
          <cell r="AM1369">
            <v>586</v>
          </cell>
          <cell r="AN1369">
            <v>1</v>
          </cell>
          <cell r="AO1369">
            <v>393216</v>
          </cell>
          <cell r="AQ1369">
            <v>0</v>
          </cell>
          <cell r="AR1369">
            <v>0</v>
          </cell>
          <cell r="AS1369" t="str">
            <v>Ы</v>
          </cell>
          <cell r="AT1369" t="str">
            <v>Ы</v>
          </cell>
          <cell r="AU1369">
            <v>0</v>
          </cell>
          <cell r="AV1369">
            <v>0</v>
          </cell>
          <cell r="AW1369">
            <v>23</v>
          </cell>
          <cell r="AX1369">
            <v>1</v>
          </cell>
          <cell r="AY1369">
            <v>0</v>
          </cell>
          <cell r="AZ1369">
            <v>0</v>
          </cell>
          <cell r="BA1369">
            <v>0</v>
          </cell>
          <cell r="BB1369">
            <v>0</v>
          </cell>
          <cell r="BC1369">
            <v>38828</v>
          </cell>
        </row>
        <row r="1370">
          <cell r="A1370">
            <v>2006</v>
          </cell>
          <cell r="B1370">
            <v>1</v>
          </cell>
          <cell r="C1370">
            <v>460</v>
          </cell>
          <cell r="D1370">
            <v>20</v>
          </cell>
          <cell r="E1370">
            <v>792020</v>
          </cell>
          <cell r="F1370">
            <v>0</v>
          </cell>
          <cell r="G1370" t="str">
            <v>Затраты по ШПЗ (основные)</v>
          </cell>
          <cell r="H1370">
            <v>2011</v>
          </cell>
          <cell r="I1370">
            <v>7920</v>
          </cell>
          <cell r="J1370">
            <v>408342</v>
          </cell>
          <cell r="K1370">
            <v>1</v>
          </cell>
          <cell r="L1370">
            <v>0</v>
          </cell>
          <cell r="M1370">
            <v>0</v>
          </cell>
          <cell r="N1370">
            <v>0</v>
          </cell>
          <cell r="R1370">
            <v>0</v>
          </cell>
          <cell r="S1370">
            <v>0</v>
          </cell>
          <cell r="T1370">
            <v>0</v>
          </cell>
          <cell r="U1370">
            <v>35</v>
          </cell>
          <cell r="V1370">
            <v>0</v>
          </cell>
          <cell r="W1370">
            <v>0</v>
          </cell>
          <cell r="AA1370">
            <v>0</v>
          </cell>
          <cell r="AB1370">
            <v>0</v>
          </cell>
          <cell r="AC1370">
            <v>0</v>
          </cell>
          <cell r="AD1370">
            <v>35</v>
          </cell>
          <cell r="AE1370">
            <v>430110</v>
          </cell>
          <cell r="AF1370">
            <v>0</v>
          </cell>
          <cell r="AI1370">
            <v>2223</v>
          </cell>
          <cell r="AK1370">
            <v>0</v>
          </cell>
          <cell r="AM1370">
            <v>587</v>
          </cell>
          <cell r="AN1370">
            <v>1</v>
          </cell>
          <cell r="AO1370">
            <v>393216</v>
          </cell>
          <cell r="AQ1370">
            <v>0</v>
          </cell>
          <cell r="AR1370">
            <v>0</v>
          </cell>
          <cell r="AS1370" t="str">
            <v>Ы</v>
          </cell>
          <cell r="AT1370" t="str">
            <v>Ы</v>
          </cell>
          <cell r="AU1370">
            <v>0</v>
          </cell>
          <cell r="AV1370">
            <v>0</v>
          </cell>
          <cell r="AW1370">
            <v>23</v>
          </cell>
          <cell r="AX1370">
            <v>1</v>
          </cell>
          <cell r="AY1370">
            <v>0</v>
          </cell>
          <cell r="AZ1370">
            <v>0</v>
          </cell>
          <cell r="BA1370">
            <v>0</v>
          </cell>
          <cell r="BB1370">
            <v>0</v>
          </cell>
          <cell r="BC1370">
            <v>38828</v>
          </cell>
        </row>
        <row r="1371">
          <cell r="A1371">
            <v>2006</v>
          </cell>
          <cell r="B1371">
            <v>1</v>
          </cell>
          <cell r="C1371">
            <v>461</v>
          </cell>
          <cell r="D1371">
            <v>20</v>
          </cell>
          <cell r="E1371">
            <v>792020</v>
          </cell>
          <cell r="F1371">
            <v>0</v>
          </cell>
          <cell r="G1371" t="str">
            <v>Затраты по ШПЗ (основные)</v>
          </cell>
          <cell r="H1371">
            <v>2011</v>
          </cell>
          <cell r="I1371">
            <v>7920</v>
          </cell>
          <cell r="J1371">
            <v>142284</v>
          </cell>
          <cell r="K1371">
            <v>1</v>
          </cell>
          <cell r="L1371">
            <v>0</v>
          </cell>
          <cell r="M1371">
            <v>0</v>
          </cell>
          <cell r="N1371">
            <v>0</v>
          </cell>
          <cell r="R1371">
            <v>0</v>
          </cell>
          <cell r="S1371">
            <v>0</v>
          </cell>
          <cell r="T1371">
            <v>0</v>
          </cell>
          <cell r="U1371">
            <v>35</v>
          </cell>
          <cell r="V1371">
            <v>0</v>
          </cell>
          <cell r="W1371">
            <v>0</v>
          </cell>
          <cell r="AA1371">
            <v>0</v>
          </cell>
          <cell r="AB1371">
            <v>0</v>
          </cell>
          <cell r="AC1371">
            <v>0</v>
          </cell>
          <cell r="AD1371">
            <v>35</v>
          </cell>
          <cell r="AE1371">
            <v>430120</v>
          </cell>
          <cell r="AF1371">
            <v>0</v>
          </cell>
          <cell r="AI1371">
            <v>2223</v>
          </cell>
          <cell r="AK1371">
            <v>0</v>
          </cell>
          <cell r="AM1371">
            <v>588</v>
          </cell>
          <cell r="AN1371">
            <v>1</v>
          </cell>
          <cell r="AO1371">
            <v>393216</v>
          </cell>
          <cell r="AQ1371">
            <v>0</v>
          </cell>
          <cell r="AR1371">
            <v>0</v>
          </cell>
          <cell r="AS1371" t="str">
            <v>Ы</v>
          </cell>
          <cell r="AT1371" t="str">
            <v>Ы</v>
          </cell>
          <cell r="AU1371">
            <v>0</v>
          </cell>
          <cell r="AV1371">
            <v>0</v>
          </cell>
          <cell r="AW1371">
            <v>23</v>
          </cell>
          <cell r="AX1371">
            <v>1</v>
          </cell>
          <cell r="AY1371">
            <v>0</v>
          </cell>
          <cell r="AZ1371">
            <v>0</v>
          </cell>
          <cell r="BA1371">
            <v>0</v>
          </cell>
          <cell r="BB1371">
            <v>0</v>
          </cell>
          <cell r="BC1371">
            <v>38828</v>
          </cell>
        </row>
        <row r="1372">
          <cell r="A1372">
            <v>2006</v>
          </cell>
          <cell r="B1372">
            <v>1</v>
          </cell>
          <cell r="C1372">
            <v>462</v>
          </cell>
          <cell r="D1372">
            <v>20</v>
          </cell>
          <cell r="E1372">
            <v>792020</v>
          </cell>
          <cell r="F1372">
            <v>0</v>
          </cell>
          <cell r="G1372" t="str">
            <v>Затраты по ШПЗ (основные)</v>
          </cell>
          <cell r="H1372">
            <v>2011</v>
          </cell>
          <cell r="I1372">
            <v>7920</v>
          </cell>
          <cell r="J1372">
            <v>785832</v>
          </cell>
          <cell r="K1372">
            <v>1</v>
          </cell>
          <cell r="L1372">
            <v>0</v>
          </cell>
          <cell r="M1372">
            <v>0</v>
          </cell>
          <cell r="N1372">
            <v>0</v>
          </cell>
          <cell r="R1372">
            <v>0</v>
          </cell>
          <cell r="S1372">
            <v>0</v>
          </cell>
          <cell r="T1372">
            <v>0</v>
          </cell>
          <cell r="U1372">
            <v>35</v>
          </cell>
          <cell r="V1372">
            <v>0</v>
          </cell>
          <cell r="W1372">
            <v>0</v>
          </cell>
          <cell r="AA1372">
            <v>0</v>
          </cell>
          <cell r="AB1372">
            <v>0</v>
          </cell>
          <cell r="AC1372">
            <v>0</v>
          </cell>
          <cell r="AD1372">
            <v>35</v>
          </cell>
          <cell r="AE1372">
            <v>430130</v>
          </cell>
          <cell r="AF1372">
            <v>0</v>
          </cell>
          <cell r="AI1372">
            <v>2223</v>
          </cell>
          <cell r="AK1372">
            <v>0</v>
          </cell>
          <cell r="AM1372">
            <v>589</v>
          </cell>
          <cell r="AN1372">
            <v>1</v>
          </cell>
          <cell r="AO1372">
            <v>393216</v>
          </cell>
          <cell r="AQ1372">
            <v>0</v>
          </cell>
          <cell r="AR1372">
            <v>0</v>
          </cell>
          <cell r="AS1372" t="str">
            <v>Ы</v>
          </cell>
          <cell r="AT1372" t="str">
            <v>Ы</v>
          </cell>
          <cell r="AU1372">
            <v>0</v>
          </cell>
          <cell r="AV1372">
            <v>0</v>
          </cell>
          <cell r="AW1372">
            <v>23</v>
          </cell>
          <cell r="AX1372">
            <v>1</v>
          </cell>
          <cell r="AY1372">
            <v>0</v>
          </cell>
          <cell r="AZ1372">
            <v>0</v>
          </cell>
          <cell r="BA1372">
            <v>0</v>
          </cell>
          <cell r="BB1372">
            <v>0</v>
          </cell>
          <cell r="BC1372">
            <v>38828</v>
          </cell>
        </row>
        <row r="1373">
          <cell r="A1373">
            <v>2006</v>
          </cell>
          <cell r="B1373">
            <v>1</v>
          </cell>
          <cell r="C1373">
            <v>463</v>
          </cell>
          <cell r="D1373">
            <v>20</v>
          </cell>
          <cell r="E1373">
            <v>792020</v>
          </cell>
          <cell r="F1373">
            <v>0</v>
          </cell>
          <cell r="G1373" t="str">
            <v>Затраты по ШПЗ (основные)</v>
          </cell>
          <cell r="H1373">
            <v>2011</v>
          </cell>
          <cell r="I1373">
            <v>7920</v>
          </cell>
          <cell r="J1373">
            <v>479674.07</v>
          </cell>
          <cell r="K1373">
            <v>1</v>
          </cell>
          <cell r="L1373">
            <v>0</v>
          </cell>
          <cell r="M1373">
            <v>0</v>
          </cell>
          <cell r="N1373">
            <v>0</v>
          </cell>
          <cell r="R1373">
            <v>0</v>
          </cell>
          <cell r="S1373">
            <v>0</v>
          </cell>
          <cell r="T1373">
            <v>0</v>
          </cell>
          <cell r="U1373">
            <v>35</v>
          </cell>
          <cell r="V1373">
            <v>0</v>
          </cell>
          <cell r="W1373">
            <v>0</v>
          </cell>
          <cell r="AA1373">
            <v>0</v>
          </cell>
          <cell r="AB1373">
            <v>0</v>
          </cell>
          <cell r="AC1373">
            <v>0</v>
          </cell>
          <cell r="AD1373">
            <v>35</v>
          </cell>
          <cell r="AE1373">
            <v>430140</v>
          </cell>
          <cell r="AF1373">
            <v>0</v>
          </cell>
          <cell r="AI1373">
            <v>2223</v>
          </cell>
          <cell r="AK1373">
            <v>0</v>
          </cell>
          <cell r="AM1373">
            <v>590</v>
          </cell>
          <cell r="AN1373">
            <v>1</v>
          </cell>
          <cell r="AO1373">
            <v>393216</v>
          </cell>
          <cell r="AQ1373">
            <v>0</v>
          </cell>
          <cell r="AR1373">
            <v>0</v>
          </cell>
          <cell r="AS1373" t="str">
            <v>Ы</v>
          </cell>
          <cell r="AT1373" t="str">
            <v>Ы</v>
          </cell>
          <cell r="AU1373">
            <v>0</v>
          </cell>
          <cell r="AV1373">
            <v>0</v>
          </cell>
          <cell r="AW1373">
            <v>23</v>
          </cell>
          <cell r="AX1373">
            <v>1</v>
          </cell>
          <cell r="AY1373">
            <v>0</v>
          </cell>
          <cell r="AZ1373">
            <v>0</v>
          </cell>
          <cell r="BA1373">
            <v>0</v>
          </cell>
          <cell r="BB1373">
            <v>0</v>
          </cell>
          <cell r="BC1373">
            <v>38828</v>
          </cell>
        </row>
        <row r="1374">
          <cell r="A1374">
            <v>2006</v>
          </cell>
          <cell r="B1374">
            <v>1</v>
          </cell>
          <cell r="C1374">
            <v>464</v>
          </cell>
          <cell r="D1374">
            <v>20</v>
          </cell>
          <cell r="E1374">
            <v>792020</v>
          </cell>
          <cell r="F1374">
            <v>0</v>
          </cell>
          <cell r="G1374" t="str">
            <v>Затраты по ШПЗ (основные)</v>
          </cell>
          <cell r="H1374">
            <v>2011</v>
          </cell>
          <cell r="I1374">
            <v>7920</v>
          </cell>
          <cell r="J1374">
            <v>1452</v>
          </cell>
          <cell r="K1374">
            <v>1</v>
          </cell>
          <cell r="L1374">
            <v>0</v>
          </cell>
          <cell r="M1374">
            <v>0</v>
          </cell>
          <cell r="N1374">
            <v>0</v>
          </cell>
          <cell r="R1374">
            <v>0</v>
          </cell>
          <cell r="S1374">
            <v>0</v>
          </cell>
          <cell r="T1374">
            <v>0</v>
          </cell>
          <cell r="U1374">
            <v>35</v>
          </cell>
          <cell r="V1374">
            <v>0</v>
          </cell>
          <cell r="W1374">
            <v>0</v>
          </cell>
          <cell r="AA1374">
            <v>0</v>
          </cell>
          <cell r="AB1374">
            <v>0</v>
          </cell>
          <cell r="AC1374">
            <v>0</v>
          </cell>
          <cell r="AD1374">
            <v>35</v>
          </cell>
          <cell r="AE1374">
            <v>430230</v>
          </cell>
          <cell r="AF1374">
            <v>0</v>
          </cell>
          <cell r="AI1374">
            <v>2223</v>
          </cell>
          <cell r="AK1374">
            <v>0</v>
          </cell>
          <cell r="AM1374">
            <v>591</v>
          </cell>
          <cell r="AN1374">
            <v>1</v>
          </cell>
          <cell r="AO1374">
            <v>393216</v>
          </cell>
          <cell r="AQ1374">
            <v>0</v>
          </cell>
          <cell r="AR1374">
            <v>0</v>
          </cell>
          <cell r="AS1374" t="str">
            <v>Ы</v>
          </cell>
          <cell r="AT1374" t="str">
            <v>Ы</v>
          </cell>
          <cell r="AU1374">
            <v>0</v>
          </cell>
          <cell r="AV1374">
            <v>0</v>
          </cell>
          <cell r="AW1374">
            <v>23</v>
          </cell>
          <cell r="AX1374">
            <v>1</v>
          </cell>
          <cell r="AY1374">
            <v>0</v>
          </cell>
          <cell r="AZ1374">
            <v>0</v>
          </cell>
          <cell r="BA1374">
            <v>0</v>
          </cell>
          <cell r="BB1374">
            <v>0</v>
          </cell>
          <cell r="BC1374">
            <v>38828</v>
          </cell>
        </row>
        <row r="1375">
          <cell r="A1375">
            <v>2006</v>
          </cell>
          <cell r="B1375">
            <v>1</v>
          </cell>
          <cell r="C1375">
            <v>465</v>
          </cell>
          <cell r="D1375">
            <v>20</v>
          </cell>
          <cell r="E1375">
            <v>792020</v>
          </cell>
          <cell r="F1375">
            <v>0</v>
          </cell>
          <cell r="G1375" t="str">
            <v>Затраты по ШПЗ (основные)</v>
          </cell>
          <cell r="H1375">
            <v>2011</v>
          </cell>
          <cell r="I1375">
            <v>7920</v>
          </cell>
          <cell r="J1375">
            <v>5082</v>
          </cell>
          <cell r="K1375">
            <v>1</v>
          </cell>
          <cell r="L1375">
            <v>0</v>
          </cell>
          <cell r="M1375">
            <v>0</v>
          </cell>
          <cell r="N1375">
            <v>0</v>
          </cell>
          <cell r="R1375">
            <v>0</v>
          </cell>
          <cell r="S1375">
            <v>0</v>
          </cell>
          <cell r="T1375">
            <v>0</v>
          </cell>
          <cell r="U1375">
            <v>35</v>
          </cell>
          <cell r="V1375">
            <v>0</v>
          </cell>
          <cell r="W1375">
            <v>0</v>
          </cell>
          <cell r="AA1375">
            <v>0</v>
          </cell>
          <cell r="AB1375">
            <v>0</v>
          </cell>
          <cell r="AC1375">
            <v>0</v>
          </cell>
          <cell r="AD1375">
            <v>35</v>
          </cell>
          <cell r="AE1375">
            <v>430240</v>
          </cell>
          <cell r="AF1375">
            <v>0</v>
          </cell>
          <cell r="AI1375">
            <v>2223</v>
          </cell>
          <cell r="AK1375">
            <v>0</v>
          </cell>
          <cell r="AM1375">
            <v>592</v>
          </cell>
          <cell r="AN1375">
            <v>1</v>
          </cell>
          <cell r="AO1375">
            <v>393216</v>
          </cell>
          <cell r="AQ1375">
            <v>0</v>
          </cell>
          <cell r="AR1375">
            <v>0</v>
          </cell>
          <cell r="AS1375" t="str">
            <v>Ы</v>
          </cell>
          <cell r="AT1375" t="str">
            <v>Ы</v>
          </cell>
          <cell r="AU1375">
            <v>0</v>
          </cell>
          <cell r="AV1375">
            <v>0</v>
          </cell>
          <cell r="AW1375">
            <v>23</v>
          </cell>
          <cell r="AX1375">
            <v>1</v>
          </cell>
          <cell r="AY1375">
            <v>0</v>
          </cell>
          <cell r="AZ1375">
            <v>0</v>
          </cell>
          <cell r="BA1375">
            <v>0</v>
          </cell>
          <cell r="BB1375">
            <v>0</v>
          </cell>
          <cell r="BC1375">
            <v>38828</v>
          </cell>
        </row>
        <row r="1376">
          <cell r="A1376">
            <v>2006</v>
          </cell>
          <cell r="B1376">
            <v>1</v>
          </cell>
          <cell r="C1376">
            <v>466</v>
          </cell>
          <cell r="D1376">
            <v>20</v>
          </cell>
          <cell r="E1376">
            <v>792020</v>
          </cell>
          <cell r="F1376">
            <v>0</v>
          </cell>
          <cell r="G1376" t="str">
            <v>Затраты по ШПЗ (основные)</v>
          </cell>
          <cell r="H1376">
            <v>2011</v>
          </cell>
          <cell r="I1376">
            <v>7920</v>
          </cell>
          <cell r="J1376">
            <v>49523.49</v>
          </cell>
          <cell r="K1376">
            <v>1</v>
          </cell>
          <cell r="L1376">
            <v>0</v>
          </cell>
          <cell r="M1376">
            <v>0</v>
          </cell>
          <cell r="N1376">
            <v>0</v>
          </cell>
          <cell r="R1376">
            <v>0</v>
          </cell>
          <cell r="S1376">
            <v>0</v>
          </cell>
          <cell r="T1376">
            <v>0</v>
          </cell>
          <cell r="U1376">
            <v>35</v>
          </cell>
          <cell r="V1376">
            <v>0</v>
          </cell>
          <cell r="W1376">
            <v>0</v>
          </cell>
          <cell r="AA1376">
            <v>0</v>
          </cell>
          <cell r="AB1376">
            <v>0</v>
          </cell>
          <cell r="AC1376">
            <v>0</v>
          </cell>
          <cell r="AD1376">
            <v>35</v>
          </cell>
          <cell r="AE1376">
            <v>450000</v>
          </cell>
          <cell r="AF1376">
            <v>0</v>
          </cell>
          <cell r="AI1376">
            <v>2223</v>
          </cell>
          <cell r="AK1376">
            <v>0</v>
          </cell>
          <cell r="AM1376">
            <v>593</v>
          </cell>
          <cell r="AN1376">
            <v>1</v>
          </cell>
          <cell r="AO1376">
            <v>393216</v>
          </cell>
          <cell r="AQ1376">
            <v>0</v>
          </cell>
          <cell r="AR1376">
            <v>0</v>
          </cell>
          <cell r="AS1376" t="str">
            <v>Ы</v>
          </cell>
          <cell r="AT1376" t="str">
            <v>Ы</v>
          </cell>
          <cell r="AU1376">
            <v>0</v>
          </cell>
          <cell r="AV1376">
            <v>0</v>
          </cell>
          <cell r="AW1376">
            <v>23</v>
          </cell>
          <cell r="AX1376">
            <v>1</v>
          </cell>
          <cell r="AY1376">
            <v>0</v>
          </cell>
          <cell r="AZ1376">
            <v>0</v>
          </cell>
          <cell r="BA1376">
            <v>0</v>
          </cell>
          <cell r="BB1376">
            <v>0</v>
          </cell>
          <cell r="BC1376">
            <v>38828</v>
          </cell>
        </row>
        <row r="1377">
          <cell r="A1377">
            <v>2006</v>
          </cell>
          <cell r="B1377">
            <v>1</v>
          </cell>
          <cell r="C1377">
            <v>467</v>
          </cell>
          <cell r="D1377">
            <v>20</v>
          </cell>
          <cell r="E1377">
            <v>792020</v>
          </cell>
          <cell r="F1377">
            <v>0</v>
          </cell>
          <cell r="G1377" t="str">
            <v>Затраты по ШПЗ (основные)</v>
          </cell>
          <cell r="H1377">
            <v>2011</v>
          </cell>
          <cell r="I1377">
            <v>7920</v>
          </cell>
          <cell r="J1377">
            <v>5093.37</v>
          </cell>
          <cell r="K1377">
            <v>1</v>
          </cell>
          <cell r="L1377">
            <v>0</v>
          </cell>
          <cell r="M1377">
            <v>0</v>
          </cell>
          <cell r="N1377">
            <v>0</v>
          </cell>
          <cell r="R1377">
            <v>0</v>
          </cell>
          <cell r="S1377">
            <v>0</v>
          </cell>
          <cell r="T1377">
            <v>0</v>
          </cell>
          <cell r="U1377">
            <v>35</v>
          </cell>
          <cell r="V1377">
            <v>0</v>
          </cell>
          <cell r="W1377">
            <v>0</v>
          </cell>
          <cell r="AA1377">
            <v>0</v>
          </cell>
          <cell r="AB1377">
            <v>0</v>
          </cell>
          <cell r="AC1377">
            <v>0</v>
          </cell>
          <cell r="AD1377">
            <v>35</v>
          </cell>
          <cell r="AE1377">
            <v>460000</v>
          </cell>
          <cell r="AF1377">
            <v>0</v>
          </cell>
          <cell r="AI1377">
            <v>2223</v>
          </cell>
          <cell r="AK1377">
            <v>0</v>
          </cell>
          <cell r="AM1377">
            <v>594</v>
          </cell>
          <cell r="AN1377">
            <v>1</v>
          </cell>
          <cell r="AO1377">
            <v>393216</v>
          </cell>
          <cell r="AQ1377">
            <v>0</v>
          </cell>
          <cell r="AR1377">
            <v>0</v>
          </cell>
          <cell r="AS1377" t="str">
            <v>Ы</v>
          </cell>
          <cell r="AT1377" t="str">
            <v>Ы</v>
          </cell>
          <cell r="AU1377">
            <v>0</v>
          </cell>
          <cell r="AV1377">
            <v>0</v>
          </cell>
          <cell r="AW1377">
            <v>23</v>
          </cell>
          <cell r="AX1377">
            <v>1</v>
          </cell>
          <cell r="AY1377">
            <v>0</v>
          </cell>
          <cell r="AZ1377">
            <v>0</v>
          </cell>
          <cell r="BA1377">
            <v>0</v>
          </cell>
          <cell r="BB1377">
            <v>0</v>
          </cell>
          <cell r="BC1377">
            <v>38828</v>
          </cell>
        </row>
        <row r="1378">
          <cell r="A1378">
            <v>2006</v>
          </cell>
          <cell r="B1378">
            <v>1</v>
          </cell>
          <cell r="C1378">
            <v>468</v>
          </cell>
          <cell r="D1378">
            <v>20</v>
          </cell>
          <cell r="E1378">
            <v>792020</v>
          </cell>
          <cell r="F1378">
            <v>0</v>
          </cell>
          <cell r="G1378" t="str">
            <v>Затраты по ШПЗ (основные)</v>
          </cell>
          <cell r="H1378">
            <v>2011</v>
          </cell>
          <cell r="I1378">
            <v>7920</v>
          </cell>
          <cell r="J1378">
            <v>9428.43</v>
          </cell>
          <cell r="K1378">
            <v>1</v>
          </cell>
          <cell r="L1378">
            <v>0</v>
          </cell>
          <cell r="M1378">
            <v>0</v>
          </cell>
          <cell r="N1378">
            <v>0</v>
          </cell>
          <cell r="R1378">
            <v>0</v>
          </cell>
          <cell r="S1378">
            <v>0</v>
          </cell>
          <cell r="T1378">
            <v>0</v>
          </cell>
          <cell r="U1378">
            <v>35</v>
          </cell>
          <cell r="V1378">
            <v>0</v>
          </cell>
          <cell r="W1378">
            <v>0</v>
          </cell>
          <cell r="AA1378">
            <v>0</v>
          </cell>
          <cell r="AB1378">
            <v>0</v>
          </cell>
          <cell r="AC1378">
            <v>0</v>
          </cell>
          <cell r="AD1378">
            <v>35</v>
          </cell>
          <cell r="AE1378">
            <v>465000</v>
          </cell>
          <cell r="AF1378">
            <v>0</v>
          </cell>
          <cell r="AI1378">
            <v>2223</v>
          </cell>
          <cell r="AK1378">
            <v>0</v>
          </cell>
          <cell r="AM1378">
            <v>595</v>
          </cell>
          <cell r="AN1378">
            <v>1</v>
          </cell>
          <cell r="AO1378">
            <v>393216</v>
          </cell>
          <cell r="AQ1378">
            <v>0</v>
          </cell>
          <cell r="AR1378">
            <v>0</v>
          </cell>
          <cell r="AS1378" t="str">
            <v>Ы</v>
          </cell>
          <cell r="AT1378" t="str">
            <v>Ы</v>
          </cell>
          <cell r="AU1378">
            <v>0</v>
          </cell>
          <cell r="AV1378">
            <v>0</v>
          </cell>
          <cell r="AW1378">
            <v>23</v>
          </cell>
          <cell r="AX1378">
            <v>1</v>
          </cell>
          <cell r="AY1378">
            <v>0</v>
          </cell>
          <cell r="AZ1378">
            <v>0</v>
          </cell>
          <cell r="BA1378">
            <v>0</v>
          </cell>
          <cell r="BB1378">
            <v>0</v>
          </cell>
          <cell r="BC1378">
            <v>38828</v>
          </cell>
        </row>
        <row r="1379">
          <cell r="A1379">
            <v>2006</v>
          </cell>
          <cell r="B1379">
            <v>1</v>
          </cell>
          <cell r="C1379">
            <v>469</v>
          </cell>
          <cell r="D1379">
            <v>20</v>
          </cell>
          <cell r="E1379">
            <v>792020</v>
          </cell>
          <cell r="F1379">
            <v>0</v>
          </cell>
          <cell r="G1379" t="str">
            <v>Затраты по ШПЗ (основные)</v>
          </cell>
          <cell r="H1379">
            <v>2011</v>
          </cell>
          <cell r="I1379">
            <v>7920</v>
          </cell>
          <cell r="J1379">
            <v>31558.04</v>
          </cell>
          <cell r="K1379">
            <v>1</v>
          </cell>
          <cell r="L1379">
            <v>0</v>
          </cell>
          <cell r="M1379">
            <v>0</v>
          </cell>
          <cell r="N1379">
            <v>0</v>
          </cell>
          <cell r="R1379">
            <v>0</v>
          </cell>
          <cell r="S1379">
            <v>0</v>
          </cell>
          <cell r="T1379">
            <v>0</v>
          </cell>
          <cell r="U1379">
            <v>35</v>
          </cell>
          <cell r="V1379">
            <v>0</v>
          </cell>
          <cell r="W1379">
            <v>0</v>
          </cell>
          <cell r="AA1379">
            <v>0</v>
          </cell>
          <cell r="AB1379">
            <v>0</v>
          </cell>
          <cell r="AC1379">
            <v>0</v>
          </cell>
          <cell r="AD1379">
            <v>35</v>
          </cell>
          <cell r="AE1379">
            <v>503000</v>
          </cell>
          <cell r="AF1379">
            <v>0</v>
          </cell>
          <cell r="AI1379">
            <v>2223</v>
          </cell>
          <cell r="AK1379">
            <v>0</v>
          </cell>
          <cell r="AM1379">
            <v>596</v>
          </cell>
          <cell r="AN1379">
            <v>1</v>
          </cell>
          <cell r="AO1379">
            <v>393216</v>
          </cell>
          <cell r="AQ1379">
            <v>0</v>
          </cell>
          <cell r="AR1379">
            <v>0</v>
          </cell>
          <cell r="AS1379" t="str">
            <v>Ы</v>
          </cell>
          <cell r="AT1379" t="str">
            <v>Ы</v>
          </cell>
          <cell r="AU1379">
            <v>0</v>
          </cell>
          <cell r="AV1379">
            <v>0</v>
          </cell>
          <cell r="AW1379">
            <v>23</v>
          </cell>
          <cell r="AX1379">
            <v>1</v>
          </cell>
          <cell r="AY1379">
            <v>0</v>
          </cell>
          <cell r="AZ1379">
            <v>0</v>
          </cell>
          <cell r="BA1379">
            <v>0</v>
          </cell>
          <cell r="BB1379">
            <v>0</v>
          </cell>
          <cell r="BC1379">
            <v>38828</v>
          </cell>
        </row>
        <row r="1380">
          <cell r="A1380">
            <v>2006</v>
          </cell>
          <cell r="B1380">
            <v>1</v>
          </cell>
          <cell r="C1380">
            <v>470</v>
          </cell>
          <cell r="D1380">
            <v>20</v>
          </cell>
          <cell r="E1380">
            <v>792020</v>
          </cell>
          <cell r="F1380">
            <v>0</v>
          </cell>
          <cell r="G1380" t="str">
            <v>Затраты по ШПЗ (основные)</v>
          </cell>
          <cell r="H1380">
            <v>2011</v>
          </cell>
          <cell r="I1380">
            <v>7920</v>
          </cell>
          <cell r="J1380">
            <v>15670.21</v>
          </cell>
          <cell r="K1380">
            <v>1</v>
          </cell>
          <cell r="L1380">
            <v>0</v>
          </cell>
          <cell r="M1380">
            <v>0</v>
          </cell>
          <cell r="N1380">
            <v>0</v>
          </cell>
          <cell r="R1380">
            <v>0</v>
          </cell>
          <cell r="S1380">
            <v>0</v>
          </cell>
          <cell r="T1380">
            <v>0</v>
          </cell>
          <cell r="U1380">
            <v>35</v>
          </cell>
          <cell r="V1380">
            <v>0</v>
          </cell>
          <cell r="W1380">
            <v>0</v>
          </cell>
          <cell r="AA1380">
            <v>0</v>
          </cell>
          <cell r="AB1380">
            <v>0</v>
          </cell>
          <cell r="AC1380">
            <v>0</v>
          </cell>
          <cell r="AD1380">
            <v>35</v>
          </cell>
          <cell r="AE1380">
            <v>504100</v>
          </cell>
          <cell r="AF1380">
            <v>0</v>
          </cell>
          <cell r="AI1380">
            <v>2223</v>
          </cell>
          <cell r="AK1380">
            <v>0</v>
          </cell>
          <cell r="AM1380">
            <v>597</v>
          </cell>
          <cell r="AN1380">
            <v>1</v>
          </cell>
          <cell r="AO1380">
            <v>393216</v>
          </cell>
          <cell r="AQ1380">
            <v>0</v>
          </cell>
          <cell r="AR1380">
            <v>0</v>
          </cell>
          <cell r="AS1380" t="str">
            <v>Ы</v>
          </cell>
          <cell r="AT1380" t="str">
            <v>Ы</v>
          </cell>
          <cell r="AU1380">
            <v>0</v>
          </cell>
          <cell r="AV1380">
            <v>0</v>
          </cell>
          <cell r="AW1380">
            <v>23</v>
          </cell>
          <cell r="AX1380">
            <v>1</v>
          </cell>
          <cell r="AY1380">
            <v>0</v>
          </cell>
          <cell r="AZ1380">
            <v>0</v>
          </cell>
          <cell r="BA1380">
            <v>0</v>
          </cell>
          <cell r="BB1380">
            <v>0</v>
          </cell>
          <cell r="BC1380">
            <v>38828</v>
          </cell>
        </row>
        <row r="1381">
          <cell r="A1381">
            <v>2006</v>
          </cell>
          <cell r="B1381">
            <v>1</v>
          </cell>
          <cell r="C1381">
            <v>471</v>
          </cell>
          <cell r="D1381">
            <v>20</v>
          </cell>
          <cell r="E1381">
            <v>792020</v>
          </cell>
          <cell r="F1381">
            <v>0</v>
          </cell>
          <cell r="G1381" t="str">
            <v>Затраты по ШПЗ (основные)</v>
          </cell>
          <cell r="H1381">
            <v>2011</v>
          </cell>
          <cell r="I1381">
            <v>7920</v>
          </cell>
          <cell r="J1381">
            <v>19358.57</v>
          </cell>
          <cell r="K1381">
            <v>1</v>
          </cell>
          <cell r="L1381">
            <v>0</v>
          </cell>
          <cell r="M1381">
            <v>0</v>
          </cell>
          <cell r="N1381">
            <v>0</v>
          </cell>
          <cell r="R1381">
            <v>0</v>
          </cell>
          <cell r="S1381">
            <v>0</v>
          </cell>
          <cell r="T1381">
            <v>0</v>
          </cell>
          <cell r="U1381">
            <v>35</v>
          </cell>
          <cell r="V1381">
            <v>0</v>
          </cell>
          <cell r="W1381">
            <v>0</v>
          </cell>
          <cell r="AA1381">
            <v>0</v>
          </cell>
          <cell r="AB1381">
            <v>0</v>
          </cell>
          <cell r="AC1381">
            <v>0</v>
          </cell>
          <cell r="AD1381">
            <v>35</v>
          </cell>
          <cell r="AE1381">
            <v>504200</v>
          </cell>
          <cell r="AF1381">
            <v>0</v>
          </cell>
          <cell r="AI1381">
            <v>2223</v>
          </cell>
          <cell r="AK1381">
            <v>0</v>
          </cell>
          <cell r="AM1381">
            <v>598</v>
          </cell>
          <cell r="AN1381">
            <v>1</v>
          </cell>
          <cell r="AO1381">
            <v>393216</v>
          </cell>
          <cell r="AQ1381">
            <v>0</v>
          </cell>
          <cell r="AR1381">
            <v>0</v>
          </cell>
          <cell r="AS1381" t="str">
            <v>Ы</v>
          </cell>
          <cell r="AT1381" t="str">
            <v>Ы</v>
          </cell>
          <cell r="AU1381">
            <v>0</v>
          </cell>
          <cell r="AV1381">
            <v>0</v>
          </cell>
          <cell r="AW1381">
            <v>23</v>
          </cell>
          <cell r="AX1381">
            <v>1</v>
          </cell>
          <cell r="AY1381">
            <v>0</v>
          </cell>
          <cell r="AZ1381">
            <v>0</v>
          </cell>
          <cell r="BA1381">
            <v>0</v>
          </cell>
          <cell r="BB1381">
            <v>0</v>
          </cell>
          <cell r="BC1381">
            <v>38828</v>
          </cell>
        </row>
        <row r="1382">
          <cell r="A1382">
            <v>2006</v>
          </cell>
          <cell r="B1382">
            <v>1</v>
          </cell>
          <cell r="C1382">
            <v>472</v>
          </cell>
          <cell r="D1382">
            <v>20</v>
          </cell>
          <cell r="E1382">
            <v>792020</v>
          </cell>
          <cell r="F1382">
            <v>0</v>
          </cell>
          <cell r="G1382" t="str">
            <v>Затраты по ШПЗ (основные)</v>
          </cell>
          <cell r="H1382">
            <v>2011</v>
          </cell>
          <cell r="I1382">
            <v>7920</v>
          </cell>
          <cell r="J1382">
            <v>1132.05</v>
          </cell>
          <cell r="K1382">
            <v>1</v>
          </cell>
          <cell r="L1382">
            <v>0</v>
          </cell>
          <cell r="M1382">
            <v>0</v>
          </cell>
          <cell r="N1382">
            <v>0</v>
          </cell>
          <cell r="R1382">
            <v>0</v>
          </cell>
          <cell r="S1382">
            <v>0</v>
          </cell>
          <cell r="T1382">
            <v>0</v>
          </cell>
          <cell r="U1382">
            <v>35</v>
          </cell>
          <cell r="V1382">
            <v>0</v>
          </cell>
          <cell r="W1382">
            <v>0</v>
          </cell>
          <cell r="AA1382">
            <v>0</v>
          </cell>
          <cell r="AB1382">
            <v>0</v>
          </cell>
          <cell r="AC1382">
            <v>0</v>
          </cell>
          <cell r="AD1382">
            <v>35</v>
          </cell>
          <cell r="AE1382">
            <v>504400</v>
          </cell>
          <cell r="AF1382">
            <v>0</v>
          </cell>
          <cell r="AI1382">
            <v>2223</v>
          </cell>
          <cell r="AK1382">
            <v>0</v>
          </cell>
          <cell r="AM1382">
            <v>599</v>
          </cell>
          <cell r="AN1382">
            <v>1</v>
          </cell>
          <cell r="AO1382">
            <v>393216</v>
          </cell>
          <cell r="AQ1382">
            <v>0</v>
          </cell>
          <cell r="AR1382">
            <v>0</v>
          </cell>
          <cell r="AS1382" t="str">
            <v>Ы</v>
          </cell>
          <cell r="AT1382" t="str">
            <v>Ы</v>
          </cell>
          <cell r="AU1382">
            <v>0</v>
          </cell>
          <cell r="AV1382">
            <v>0</v>
          </cell>
          <cell r="AW1382">
            <v>23</v>
          </cell>
          <cell r="AX1382">
            <v>1</v>
          </cell>
          <cell r="AY1382">
            <v>0</v>
          </cell>
          <cell r="AZ1382">
            <v>0</v>
          </cell>
          <cell r="BA1382">
            <v>0</v>
          </cell>
          <cell r="BB1382">
            <v>0</v>
          </cell>
          <cell r="BC1382">
            <v>38828</v>
          </cell>
        </row>
        <row r="1383">
          <cell r="A1383">
            <v>2006</v>
          </cell>
          <cell r="B1383">
            <v>1</v>
          </cell>
          <cell r="C1383">
            <v>473</v>
          </cell>
          <cell r="D1383">
            <v>20</v>
          </cell>
          <cell r="E1383">
            <v>792020</v>
          </cell>
          <cell r="F1383">
            <v>0</v>
          </cell>
          <cell r="G1383" t="str">
            <v>Затраты по ШПЗ (основные)</v>
          </cell>
          <cell r="H1383">
            <v>2011</v>
          </cell>
          <cell r="I1383">
            <v>7920</v>
          </cell>
          <cell r="J1383">
            <v>14571.97</v>
          </cell>
          <cell r="K1383">
            <v>1</v>
          </cell>
          <cell r="L1383">
            <v>0</v>
          </cell>
          <cell r="M1383">
            <v>0</v>
          </cell>
          <cell r="N1383">
            <v>0</v>
          </cell>
          <cell r="R1383">
            <v>0</v>
          </cell>
          <cell r="S1383">
            <v>0</v>
          </cell>
          <cell r="T1383">
            <v>0</v>
          </cell>
          <cell r="U1383">
            <v>35</v>
          </cell>
          <cell r="V1383">
            <v>0</v>
          </cell>
          <cell r="W1383">
            <v>0</v>
          </cell>
          <cell r="AA1383">
            <v>0</v>
          </cell>
          <cell r="AB1383">
            <v>0</v>
          </cell>
          <cell r="AC1383">
            <v>0</v>
          </cell>
          <cell r="AD1383">
            <v>35</v>
          </cell>
          <cell r="AE1383">
            <v>505100</v>
          </cell>
          <cell r="AF1383">
            <v>0</v>
          </cell>
          <cell r="AI1383">
            <v>2223</v>
          </cell>
          <cell r="AK1383">
            <v>0</v>
          </cell>
          <cell r="AM1383">
            <v>600</v>
          </cell>
          <cell r="AN1383">
            <v>1</v>
          </cell>
          <cell r="AO1383">
            <v>393216</v>
          </cell>
          <cell r="AQ1383">
            <v>0</v>
          </cell>
          <cell r="AR1383">
            <v>0</v>
          </cell>
          <cell r="AS1383" t="str">
            <v>Ы</v>
          </cell>
          <cell r="AT1383" t="str">
            <v>Ы</v>
          </cell>
          <cell r="AU1383">
            <v>0</v>
          </cell>
          <cell r="AV1383">
            <v>0</v>
          </cell>
          <cell r="AW1383">
            <v>23</v>
          </cell>
          <cell r="AX1383">
            <v>1</v>
          </cell>
          <cell r="AY1383">
            <v>0</v>
          </cell>
          <cell r="AZ1383">
            <v>0</v>
          </cell>
          <cell r="BA1383">
            <v>0</v>
          </cell>
          <cell r="BB1383">
            <v>0</v>
          </cell>
          <cell r="BC1383">
            <v>38828</v>
          </cell>
        </row>
        <row r="1384">
          <cell r="A1384">
            <v>2006</v>
          </cell>
          <cell r="B1384">
            <v>1</v>
          </cell>
          <cell r="C1384">
            <v>474</v>
          </cell>
          <cell r="D1384">
            <v>20</v>
          </cell>
          <cell r="E1384">
            <v>792020</v>
          </cell>
          <cell r="F1384">
            <v>0</v>
          </cell>
          <cell r="G1384" t="str">
            <v>Затраты по ШПЗ (основные)</v>
          </cell>
          <cell r="H1384">
            <v>2011</v>
          </cell>
          <cell r="I1384">
            <v>7920</v>
          </cell>
          <cell r="J1384">
            <v>61079.33</v>
          </cell>
          <cell r="K1384">
            <v>1</v>
          </cell>
          <cell r="L1384">
            <v>0</v>
          </cell>
          <cell r="M1384">
            <v>0</v>
          </cell>
          <cell r="N1384">
            <v>0</v>
          </cell>
          <cell r="R1384">
            <v>0</v>
          </cell>
          <cell r="S1384">
            <v>0</v>
          </cell>
          <cell r="T1384">
            <v>0</v>
          </cell>
          <cell r="U1384">
            <v>35</v>
          </cell>
          <cell r="V1384">
            <v>0</v>
          </cell>
          <cell r="W1384">
            <v>0</v>
          </cell>
          <cell r="AA1384">
            <v>0</v>
          </cell>
          <cell r="AB1384">
            <v>0</v>
          </cell>
          <cell r="AC1384">
            <v>0</v>
          </cell>
          <cell r="AD1384">
            <v>35</v>
          </cell>
          <cell r="AE1384">
            <v>505200</v>
          </cell>
          <cell r="AF1384">
            <v>0</v>
          </cell>
          <cell r="AI1384">
            <v>2223</v>
          </cell>
          <cell r="AK1384">
            <v>0</v>
          </cell>
          <cell r="AM1384">
            <v>601</v>
          </cell>
          <cell r="AN1384">
            <v>1</v>
          </cell>
          <cell r="AO1384">
            <v>393216</v>
          </cell>
          <cell r="AQ1384">
            <v>0</v>
          </cell>
          <cell r="AR1384">
            <v>0</v>
          </cell>
          <cell r="AS1384" t="str">
            <v>Ы</v>
          </cell>
          <cell r="AT1384" t="str">
            <v>Ы</v>
          </cell>
          <cell r="AU1384">
            <v>0</v>
          </cell>
          <cell r="AV1384">
            <v>0</v>
          </cell>
          <cell r="AW1384">
            <v>23</v>
          </cell>
          <cell r="AX1384">
            <v>1</v>
          </cell>
          <cell r="AY1384">
            <v>0</v>
          </cell>
          <cell r="AZ1384">
            <v>0</v>
          </cell>
          <cell r="BA1384">
            <v>0</v>
          </cell>
          <cell r="BB1384">
            <v>0</v>
          </cell>
          <cell r="BC1384">
            <v>38828</v>
          </cell>
        </row>
        <row r="1385">
          <cell r="A1385">
            <v>2006</v>
          </cell>
          <cell r="B1385">
            <v>1</v>
          </cell>
          <cell r="C1385">
            <v>475</v>
          </cell>
          <cell r="D1385">
            <v>20</v>
          </cell>
          <cell r="E1385">
            <v>792020</v>
          </cell>
          <cell r="F1385">
            <v>0</v>
          </cell>
          <cell r="G1385" t="str">
            <v>Затраты по ШПЗ (основные)</v>
          </cell>
          <cell r="H1385">
            <v>2011</v>
          </cell>
          <cell r="I1385">
            <v>7920</v>
          </cell>
          <cell r="J1385">
            <v>129.6</v>
          </cell>
          <cell r="K1385">
            <v>1</v>
          </cell>
          <cell r="L1385">
            <v>0</v>
          </cell>
          <cell r="M1385">
            <v>0</v>
          </cell>
          <cell r="N1385">
            <v>0</v>
          </cell>
          <cell r="R1385">
            <v>0</v>
          </cell>
          <cell r="S1385">
            <v>0</v>
          </cell>
          <cell r="T1385">
            <v>0</v>
          </cell>
          <cell r="U1385">
            <v>35</v>
          </cell>
          <cell r="V1385">
            <v>0</v>
          </cell>
          <cell r="W1385">
            <v>0</v>
          </cell>
          <cell r="AA1385">
            <v>0</v>
          </cell>
          <cell r="AB1385">
            <v>0</v>
          </cell>
          <cell r="AC1385">
            <v>0</v>
          </cell>
          <cell r="AD1385">
            <v>35</v>
          </cell>
          <cell r="AE1385">
            <v>505300</v>
          </cell>
          <cell r="AF1385">
            <v>0</v>
          </cell>
          <cell r="AI1385">
            <v>2223</v>
          </cell>
          <cell r="AK1385">
            <v>0</v>
          </cell>
          <cell r="AM1385">
            <v>602</v>
          </cell>
          <cell r="AN1385">
            <v>1</v>
          </cell>
          <cell r="AO1385">
            <v>393216</v>
          </cell>
          <cell r="AQ1385">
            <v>0</v>
          </cell>
          <cell r="AR1385">
            <v>0</v>
          </cell>
          <cell r="AS1385" t="str">
            <v>Ы</v>
          </cell>
          <cell r="AT1385" t="str">
            <v>Ы</v>
          </cell>
          <cell r="AU1385">
            <v>0</v>
          </cell>
          <cell r="AV1385">
            <v>0</v>
          </cell>
          <cell r="AW1385">
            <v>23</v>
          </cell>
          <cell r="AX1385">
            <v>1</v>
          </cell>
          <cell r="AY1385">
            <v>0</v>
          </cell>
          <cell r="AZ1385">
            <v>0</v>
          </cell>
          <cell r="BA1385">
            <v>0</v>
          </cell>
          <cell r="BB1385">
            <v>0</v>
          </cell>
          <cell r="BC1385">
            <v>38828</v>
          </cell>
        </row>
        <row r="1386">
          <cell r="A1386">
            <v>2006</v>
          </cell>
          <cell r="B1386">
            <v>1</v>
          </cell>
          <cell r="C1386">
            <v>476</v>
          </cell>
          <cell r="D1386">
            <v>20</v>
          </cell>
          <cell r="E1386">
            <v>792020</v>
          </cell>
          <cell r="F1386">
            <v>0</v>
          </cell>
          <cell r="G1386" t="str">
            <v>Затраты по ШПЗ (основные)</v>
          </cell>
          <cell r="H1386">
            <v>2011</v>
          </cell>
          <cell r="I1386">
            <v>7920</v>
          </cell>
          <cell r="J1386">
            <v>790559.14</v>
          </cell>
          <cell r="K1386">
            <v>1</v>
          </cell>
          <cell r="L1386">
            <v>0</v>
          </cell>
          <cell r="M1386">
            <v>0</v>
          </cell>
          <cell r="N1386">
            <v>0</v>
          </cell>
          <cell r="R1386">
            <v>0</v>
          </cell>
          <cell r="S1386">
            <v>0</v>
          </cell>
          <cell r="T1386">
            <v>0</v>
          </cell>
          <cell r="U1386">
            <v>35</v>
          </cell>
          <cell r="V1386">
            <v>0</v>
          </cell>
          <cell r="W1386">
            <v>0</v>
          </cell>
          <cell r="AA1386">
            <v>0</v>
          </cell>
          <cell r="AB1386">
            <v>0</v>
          </cell>
          <cell r="AC1386">
            <v>0</v>
          </cell>
          <cell r="AD1386">
            <v>35</v>
          </cell>
          <cell r="AE1386">
            <v>508310</v>
          </cell>
          <cell r="AF1386">
            <v>0</v>
          </cell>
          <cell r="AI1386">
            <v>2223</v>
          </cell>
          <cell r="AK1386">
            <v>0</v>
          </cell>
          <cell r="AM1386">
            <v>603</v>
          </cell>
          <cell r="AN1386">
            <v>1</v>
          </cell>
          <cell r="AO1386">
            <v>393216</v>
          </cell>
          <cell r="AQ1386">
            <v>0</v>
          </cell>
          <cell r="AR1386">
            <v>0</v>
          </cell>
          <cell r="AS1386" t="str">
            <v>Ы</v>
          </cell>
          <cell r="AT1386" t="str">
            <v>Ы</v>
          </cell>
          <cell r="AU1386">
            <v>0</v>
          </cell>
          <cell r="AV1386">
            <v>0</v>
          </cell>
          <cell r="AW1386">
            <v>23</v>
          </cell>
          <cell r="AX1386">
            <v>1</v>
          </cell>
          <cell r="AY1386">
            <v>0</v>
          </cell>
          <cell r="AZ1386">
            <v>0</v>
          </cell>
          <cell r="BA1386">
            <v>0</v>
          </cell>
          <cell r="BB1386">
            <v>0</v>
          </cell>
          <cell r="BC1386">
            <v>38828</v>
          </cell>
        </row>
        <row r="1387">
          <cell r="A1387">
            <v>2006</v>
          </cell>
          <cell r="B1387">
            <v>1</v>
          </cell>
          <cell r="C1387">
            <v>477</v>
          </cell>
          <cell r="D1387">
            <v>20</v>
          </cell>
          <cell r="E1387">
            <v>792020</v>
          </cell>
          <cell r="F1387">
            <v>0</v>
          </cell>
          <cell r="G1387" t="str">
            <v>Затраты по ШПЗ (основные)</v>
          </cell>
          <cell r="H1387">
            <v>2011</v>
          </cell>
          <cell r="I1387">
            <v>7920</v>
          </cell>
          <cell r="J1387">
            <v>279929.39</v>
          </cell>
          <cell r="K1387">
            <v>1</v>
          </cell>
          <cell r="L1387">
            <v>0</v>
          </cell>
          <cell r="M1387">
            <v>0</v>
          </cell>
          <cell r="N1387">
            <v>0</v>
          </cell>
          <cell r="R1387">
            <v>0</v>
          </cell>
          <cell r="S1387">
            <v>0</v>
          </cell>
          <cell r="T1387">
            <v>0</v>
          </cell>
          <cell r="U1387">
            <v>35</v>
          </cell>
          <cell r="V1387">
            <v>0</v>
          </cell>
          <cell r="W1387">
            <v>0</v>
          </cell>
          <cell r="AA1387">
            <v>0</v>
          </cell>
          <cell r="AB1387">
            <v>0</v>
          </cell>
          <cell r="AC1387">
            <v>0</v>
          </cell>
          <cell r="AD1387">
            <v>35</v>
          </cell>
          <cell r="AE1387">
            <v>510100</v>
          </cell>
          <cell r="AF1387">
            <v>0</v>
          </cell>
          <cell r="AI1387">
            <v>2223</v>
          </cell>
          <cell r="AK1387">
            <v>0</v>
          </cell>
          <cell r="AM1387">
            <v>604</v>
          </cell>
          <cell r="AN1387">
            <v>1</v>
          </cell>
          <cell r="AO1387">
            <v>393216</v>
          </cell>
          <cell r="AQ1387">
            <v>0</v>
          </cell>
          <cell r="AR1387">
            <v>0</v>
          </cell>
          <cell r="AS1387" t="str">
            <v>Ы</v>
          </cell>
          <cell r="AT1387" t="str">
            <v>Ы</v>
          </cell>
          <cell r="AU1387">
            <v>0</v>
          </cell>
          <cell r="AV1387">
            <v>0</v>
          </cell>
          <cell r="AW1387">
            <v>23</v>
          </cell>
          <cell r="AX1387">
            <v>1</v>
          </cell>
          <cell r="AY1387">
            <v>0</v>
          </cell>
          <cell r="AZ1387">
            <v>0</v>
          </cell>
          <cell r="BA1387">
            <v>0</v>
          </cell>
          <cell r="BB1387">
            <v>0</v>
          </cell>
          <cell r="BC1387">
            <v>38828</v>
          </cell>
        </row>
        <row r="1388">
          <cell r="A1388">
            <v>2006</v>
          </cell>
          <cell r="B1388">
            <v>1</v>
          </cell>
          <cell r="C1388">
            <v>478</v>
          </cell>
          <cell r="D1388">
            <v>20</v>
          </cell>
          <cell r="E1388">
            <v>792020</v>
          </cell>
          <cell r="F1388">
            <v>0</v>
          </cell>
          <cell r="G1388" t="str">
            <v>Затраты по ШПЗ (основные)</v>
          </cell>
          <cell r="H1388">
            <v>2011</v>
          </cell>
          <cell r="I1388">
            <v>7920</v>
          </cell>
          <cell r="J1388">
            <v>624.41999999999996</v>
          </cell>
          <cell r="K1388">
            <v>1</v>
          </cell>
          <cell r="L1388">
            <v>0</v>
          </cell>
          <cell r="M1388">
            <v>0</v>
          </cell>
          <cell r="N1388">
            <v>0</v>
          </cell>
          <cell r="R1388">
            <v>0</v>
          </cell>
          <cell r="S1388">
            <v>0</v>
          </cell>
          <cell r="T1388">
            <v>0</v>
          </cell>
          <cell r="U1388">
            <v>35</v>
          </cell>
          <cell r="V1388">
            <v>0</v>
          </cell>
          <cell r="W1388">
            <v>0</v>
          </cell>
          <cell r="AA1388">
            <v>0</v>
          </cell>
          <cell r="AB1388">
            <v>0</v>
          </cell>
          <cell r="AC1388">
            <v>0</v>
          </cell>
          <cell r="AD1388">
            <v>35</v>
          </cell>
          <cell r="AE1388">
            <v>510200</v>
          </cell>
          <cell r="AF1388">
            <v>0</v>
          </cell>
          <cell r="AI1388">
            <v>2223</v>
          </cell>
          <cell r="AK1388">
            <v>0</v>
          </cell>
          <cell r="AM1388">
            <v>605</v>
          </cell>
          <cell r="AN1388">
            <v>1</v>
          </cell>
          <cell r="AO1388">
            <v>393216</v>
          </cell>
          <cell r="AQ1388">
            <v>0</v>
          </cell>
          <cell r="AR1388">
            <v>0</v>
          </cell>
          <cell r="AS1388" t="str">
            <v>Ы</v>
          </cell>
          <cell r="AT1388" t="str">
            <v>Ы</v>
          </cell>
          <cell r="AU1388">
            <v>0</v>
          </cell>
          <cell r="AV1388">
            <v>0</v>
          </cell>
          <cell r="AW1388">
            <v>23</v>
          </cell>
          <cell r="AX1388">
            <v>1</v>
          </cell>
          <cell r="AY1388">
            <v>0</v>
          </cell>
          <cell r="AZ1388">
            <v>0</v>
          </cell>
          <cell r="BA1388">
            <v>0</v>
          </cell>
          <cell r="BB1388">
            <v>0</v>
          </cell>
          <cell r="BC1388">
            <v>38828</v>
          </cell>
        </row>
        <row r="1389">
          <cell r="A1389">
            <v>2006</v>
          </cell>
          <cell r="B1389">
            <v>1</v>
          </cell>
          <cell r="C1389">
            <v>479</v>
          </cell>
          <cell r="D1389">
            <v>20</v>
          </cell>
          <cell r="E1389">
            <v>792020</v>
          </cell>
          <cell r="F1389">
            <v>0</v>
          </cell>
          <cell r="G1389" t="str">
            <v>Затраты по ШПЗ (основные)</v>
          </cell>
          <cell r="H1389">
            <v>2011</v>
          </cell>
          <cell r="I1389">
            <v>7920</v>
          </cell>
          <cell r="J1389">
            <v>4548.92</v>
          </cell>
          <cell r="K1389">
            <v>1</v>
          </cell>
          <cell r="L1389">
            <v>0</v>
          </cell>
          <cell r="M1389">
            <v>0</v>
          </cell>
          <cell r="N1389">
            <v>0</v>
          </cell>
          <cell r="R1389">
            <v>0</v>
          </cell>
          <cell r="S1389">
            <v>0</v>
          </cell>
          <cell r="T1389">
            <v>0</v>
          </cell>
          <cell r="U1389">
            <v>35</v>
          </cell>
          <cell r="V1389">
            <v>0</v>
          </cell>
          <cell r="W1389">
            <v>0</v>
          </cell>
          <cell r="AA1389">
            <v>0</v>
          </cell>
          <cell r="AB1389">
            <v>0</v>
          </cell>
          <cell r="AC1389">
            <v>0</v>
          </cell>
          <cell r="AD1389">
            <v>35</v>
          </cell>
          <cell r="AE1389">
            <v>510400</v>
          </cell>
          <cell r="AF1389">
            <v>0</v>
          </cell>
          <cell r="AI1389">
            <v>2223</v>
          </cell>
          <cell r="AK1389">
            <v>0</v>
          </cell>
          <cell r="AM1389">
            <v>606</v>
          </cell>
          <cell r="AN1389">
            <v>1</v>
          </cell>
          <cell r="AO1389">
            <v>393216</v>
          </cell>
          <cell r="AQ1389">
            <v>0</v>
          </cell>
          <cell r="AR1389">
            <v>0</v>
          </cell>
          <cell r="AS1389" t="str">
            <v>Ы</v>
          </cell>
          <cell r="AT1389" t="str">
            <v>Ы</v>
          </cell>
          <cell r="AU1389">
            <v>0</v>
          </cell>
          <cell r="AV1389">
            <v>0</v>
          </cell>
          <cell r="AW1389">
            <v>23</v>
          </cell>
          <cell r="AX1389">
            <v>1</v>
          </cell>
          <cell r="AY1389">
            <v>0</v>
          </cell>
          <cell r="AZ1389">
            <v>0</v>
          </cell>
          <cell r="BA1389">
            <v>0</v>
          </cell>
          <cell r="BB1389">
            <v>0</v>
          </cell>
          <cell r="BC1389">
            <v>38828</v>
          </cell>
        </row>
        <row r="1390">
          <cell r="A1390">
            <v>2006</v>
          </cell>
          <cell r="B1390">
            <v>1</v>
          </cell>
          <cell r="C1390">
            <v>480</v>
          </cell>
          <cell r="D1390">
            <v>20</v>
          </cell>
          <cell r="E1390">
            <v>792020</v>
          </cell>
          <cell r="F1390">
            <v>0</v>
          </cell>
          <cell r="G1390" t="str">
            <v>Затраты по ШПЗ (основные)</v>
          </cell>
          <cell r="H1390">
            <v>2011</v>
          </cell>
          <cell r="I1390">
            <v>7920</v>
          </cell>
          <cell r="J1390">
            <v>369982.23</v>
          </cell>
          <cell r="K1390">
            <v>1</v>
          </cell>
          <cell r="L1390">
            <v>0</v>
          </cell>
          <cell r="M1390">
            <v>0</v>
          </cell>
          <cell r="N1390">
            <v>0</v>
          </cell>
          <cell r="R1390">
            <v>0</v>
          </cell>
          <cell r="S1390">
            <v>0</v>
          </cell>
          <cell r="T1390">
            <v>0</v>
          </cell>
          <cell r="U1390">
            <v>35</v>
          </cell>
          <cell r="V1390">
            <v>0</v>
          </cell>
          <cell r="W1390">
            <v>0</v>
          </cell>
          <cell r="AA1390">
            <v>0</v>
          </cell>
          <cell r="AB1390">
            <v>0</v>
          </cell>
          <cell r="AC1390">
            <v>0</v>
          </cell>
          <cell r="AD1390">
            <v>35</v>
          </cell>
          <cell r="AE1390">
            <v>510600</v>
          </cell>
          <cell r="AF1390">
            <v>0</v>
          </cell>
          <cell r="AI1390">
            <v>2223</v>
          </cell>
          <cell r="AK1390">
            <v>0</v>
          </cell>
          <cell r="AM1390">
            <v>607</v>
          </cell>
          <cell r="AN1390">
            <v>1</v>
          </cell>
          <cell r="AO1390">
            <v>393216</v>
          </cell>
          <cell r="AQ1390">
            <v>0</v>
          </cell>
          <cell r="AR1390">
            <v>0</v>
          </cell>
          <cell r="AS1390" t="str">
            <v>Ы</v>
          </cell>
          <cell r="AT1390" t="str">
            <v>Ы</v>
          </cell>
          <cell r="AU1390">
            <v>0</v>
          </cell>
          <cell r="AV1390">
            <v>0</v>
          </cell>
          <cell r="AW1390">
            <v>23</v>
          </cell>
          <cell r="AX1390">
            <v>1</v>
          </cell>
          <cell r="AY1390">
            <v>0</v>
          </cell>
          <cell r="AZ1390">
            <v>0</v>
          </cell>
          <cell r="BA1390">
            <v>0</v>
          </cell>
          <cell r="BB1390">
            <v>0</v>
          </cell>
          <cell r="BC1390">
            <v>38828</v>
          </cell>
        </row>
        <row r="1391">
          <cell r="A1391">
            <v>2006</v>
          </cell>
          <cell r="B1391">
            <v>1</v>
          </cell>
          <cell r="C1391">
            <v>481</v>
          </cell>
          <cell r="D1391">
            <v>20</v>
          </cell>
          <cell r="E1391">
            <v>792020</v>
          </cell>
          <cell r="F1391">
            <v>0</v>
          </cell>
          <cell r="G1391" t="str">
            <v>Затраты по ШПЗ (основные)</v>
          </cell>
          <cell r="H1391">
            <v>2011</v>
          </cell>
          <cell r="I1391">
            <v>7920</v>
          </cell>
          <cell r="J1391">
            <v>24.17</v>
          </cell>
          <cell r="K1391">
            <v>1</v>
          </cell>
          <cell r="L1391">
            <v>0</v>
          </cell>
          <cell r="M1391">
            <v>0</v>
          </cell>
          <cell r="N1391">
            <v>0</v>
          </cell>
          <cell r="R1391">
            <v>0</v>
          </cell>
          <cell r="S1391">
            <v>0</v>
          </cell>
          <cell r="T1391">
            <v>0</v>
          </cell>
          <cell r="U1391">
            <v>35</v>
          </cell>
          <cell r="V1391">
            <v>0</v>
          </cell>
          <cell r="W1391">
            <v>0</v>
          </cell>
          <cell r="AA1391">
            <v>0</v>
          </cell>
          <cell r="AB1391">
            <v>0</v>
          </cell>
          <cell r="AC1391">
            <v>0</v>
          </cell>
          <cell r="AD1391">
            <v>35</v>
          </cell>
          <cell r="AE1391">
            <v>512000</v>
          </cell>
          <cell r="AF1391">
            <v>0</v>
          </cell>
          <cell r="AI1391">
            <v>2223</v>
          </cell>
          <cell r="AK1391">
            <v>0</v>
          </cell>
          <cell r="AM1391">
            <v>608</v>
          </cell>
          <cell r="AN1391">
            <v>1</v>
          </cell>
          <cell r="AO1391">
            <v>393216</v>
          </cell>
          <cell r="AQ1391">
            <v>0</v>
          </cell>
          <cell r="AR1391">
            <v>0</v>
          </cell>
          <cell r="AS1391" t="str">
            <v>Ы</v>
          </cell>
          <cell r="AT1391" t="str">
            <v>Ы</v>
          </cell>
          <cell r="AU1391">
            <v>0</v>
          </cell>
          <cell r="AV1391">
            <v>0</v>
          </cell>
          <cell r="AW1391">
            <v>23</v>
          </cell>
          <cell r="AX1391">
            <v>1</v>
          </cell>
          <cell r="AY1391">
            <v>0</v>
          </cell>
          <cell r="AZ1391">
            <v>0</v>
          </cell>
          <cell r="BA1391">
            <v>0</v>
          </cell>
          <cell r="BB1391">
            <v>0</v>
          </cell>
          <cell r="BC1391">
            <v>38828</v>
          </cell>
        </row>
        <row r="1392">
          <cell r="A1392">
            <v>2006</v>
          </cell>
          <cell r="B1392">
            <v>1</v>
          </cell>
          <cell r="C1392">
            <v>518</v>
          </cell>
          <cell r="D1392">
            <v>20</v>
          </cell>
          <cell r="E1392">
            <v>792020</v>
          </cell>
          <cell r="F1392">
            <v>0</v>
          </cell>
          <cell r="G1392" t="str">
            <v>Затраты по ШПЗ (основные)</v>
          </cell>
          <cell r="H1392">
            <v>2011</v>
          </cell>
          <cell r="I1392">
            <v>7920</v>
          </cell>
          <cell r="J1392">
            <v>207829.53</v>
          </cell>
          <cell r="K1392">
            <v>1</v>
          </cell>
          <cell r="L1392">
            <v>0</v>
          </cell>
          <cell r="M1392">
            <v>0</v>
          </cell>
          <cell r="N1392">
            <v>0</v>
          </cell>
          <cell r="R1392">
            <v>0</v>
          </cell>
          <cell r="S1392">
            <v>0</v>
          </cell>
          <cell r="T1392">
            <v>0</v>
          </cell>
          <cell r="U1392">
            <v>38</v>
          </cell>
          <cell r="V1392">
            <v>0</v>
          </cell>
          <cell r="W1392">
            <v>0</v>
          </cell>
          <cell r="AA1392">
            <v>0</v>
          </cell>
          <cell r="AB1392">
            <v>0</v>
          </cell>
          <cell r="AC1392">
            <v>0</v>
          </cell>
          <cell r="AD1392">
            <v>38</v>
          </cell>
          <cell r="AE1392">
            <v>110000</v>
          </cell>
          <cell r="AF1392">
            <v>0</v>
          </cell>
          <cell r="AI1392">
            <v>2223</v>
          </cell>
          <cell r="AK1392">
            <v>0</v>
          </cell>
          <cell r="AM1392">
            <v>645</v>
          </cell>
          <cell r="AN1392">
            <v>1</v>
          </cell>
          <cell r="AO1392">
            <v>393216</v>
          </cell>
          <cell r="AQ1392">
            <v>0</v>
          </cell>
          <cell r="AR1392">
            <v>0</v>
          </cell>
          <cell r="AS1392" t="str">
            <v>Ы</v>
          </cell>
          <cell r="AT1392" t="str">
            <v>Ы</v>
          </cell>
          <cell r="AU1392">
            <v>0</v>
          </cell>
          <cell r="AV1392">
            <v>0</v>
          </cell>
          <cell r="AW1392">
            <v>23</v>
          </cell>
          <cell r="AX1392">
            <v>1</v>
          </cell>
          <cell r="AY1392">
            <v>0</v>
          </cell>
          <cell r="AZ1392">
            <v>0</v>
          </cell>
          <cell r="BA1392">
            <v>0</v>
          </cell>
          <cell r="BB1392">
            <v>0</v>
          </cell>
          <cell r="BC1392">
            <v>38828</v>
          </cell>
        </row>
        <row r="1393">
          <cell r="A1393">
            <v>2006</v>
          </cell>
          <cell r="B1393">
            <v>1</v>
          </cell>
          <cell r="C1393">
            <v>519</v>
          </cell>
          <cell r="D1393">
            <v>20</v>
          </cell>
          <cell r="E1393">
            <v>792020</v>
          </cell>
          <cell r="F1393">
            <v>0</v>
          </cell>
          <cell r="G1393" t="str">
            <v>Затраты по ШПЗ (основные)</v>
          </cell>
          <cell r="H1393">
            <v>2011</v>
          </cell>
          <cell r="I1393">
            <v>7920</v>
          </cell>
          <cell r="J1393">
            <v>4081.77</v>
          </cell>
          <cell r="K1393">
            <v>1</v>
          </cell>
          <cell r="L1393">
            <v>0</v>
          </cell>
          <cell r="M1393">
            <v>0</v>
          </cell>
          <cell r="N1393">
            <v>0</v>
          </cell>
          <cell r="R1393">
            <v>0</v>
          </cell>
          <cell r="S1393">
            <v>0</v>
          </cell>
          <cell r="T1393">
            <v>0</v>
          </cell>
          <cell r="U1393">
            <v>38</v>
          </cell>
          <cell r="V1393">
            <v>0</v>
          </cell>
          <cell r="W1393">
            <v>0</v>
          </cell>
          <cell r="AA1393">
            <v>0</v>
          </cell>
          <cell r="AB1393">
            <v>0</v>
          </cell>
          <cell r="AC1393">
            <v>0</v>
          </cell>
          <cell r="AD1393">
            <v>38</v>
          </cell>
          <cell r="AE1393">
            <v>114020</v>
          </cell>
          <cell r="AF1393">
            <v>0</v>
          </cell>
          <cell r="AI1393">
            <v>2223</v>
          </cell>
          <cell r="AK1393">
            <v>0</v>
          </cell>
          <cell r="AM1393">
            <v>646</v>
          </cell>
          <cell r="AN1393">
            <v>1</v>
          </cell>
          <cell r="AO1393">
            <v>393216</v>
          </cell>
          <cell r="AQ1393">
            <v>0</v>
          </cell>
          <cell r="AR1393">
            <v>0</v>
          </cell>
          <cell r="AS1393" t="str">
            <v>Ы</v>
          </cell>
          <cell r="AT1393" t="str">
            <v>Ы</v>
          </cell>
          <cell r="AU1393">
            <v>0</v>
          </cell>
          <cell r="AV1393">
            <v>0</v>
          </cell>
          <cell r="AW1393">
            <v>23</v>
          </cell>
          <cell r="AX1393">
            <v>1</v>
          </cell>
          <cell r="AY1393">
            <v>0</v>
          </cell>
          <cell r="AZ1393">
            <v>0</v>
          </cell>
          <cell r="BA1393">
            <v>0</v>
          </cell>
          <cell r="BB1393">
            <v>0</v>
          </cell>
          <cell r="BC1393">
            <v>38828</v>
          </cell>
        </row>
        <row r="1394">
          <cell r="A1394">
            <v>2006</v>
          </cell>
          <cell r="B1394">
            <v>1</v>
          </cell>
          <cell r="C1394">
            <v>520</v>
          </cell>
          <cell r="D1394">
            <v>20</v>
          </cell>
          <cell r="E1394">
            <v>792020</v>
          </cell>
          <cell r="F1394">
            <v>0</v>
          </cell>
          <cell r="G1394" t="str">
            <v>Затраты по ШПЗ (основные)</v>
          </cell>
          <cell r="H1394">
            <v>2011</v>
          </cell>
          <cell r="I1394">
            <v>7920</v>
          </cell>
          <cell r="J1394">
            <v>11093.58</v>
          </cell>
          <cell r="K1394">
            <v>1</v>
          </cell>
          <cell r="L1394">
            <v>0</v>
          </cell>
          <cell r="M1394">
            <v>0</v>
          </cell>
          <cell r="N1394">
            <v>0</v>
          </cell>
          <cell r="R1394">
            <v>0</v>
          </cell>
          <cell r="S1394">
            <v>0</v>
          </cell>
          <cell r="T1394">
            <v>0</v>
          </cell>
          <cell r="U1394">
            <v>38</v>
          </cell>
          <cell r="V1394">
            <v>0</v>
          </cell>
          <cell r="W1394">
            <v>0</v>
          </cell>
          <cell r="AA1394">
            <v>0</v>
          </cell>
          <cell r="AB1394">
            <v>0</v>
          </cell>
          <cell r="AC1394">
            <v>0</v>
          </cell>
          <cell r="AD1394">
            <v>38</v>
          </cell>
          <cell r="AE1394">
            <v>116000</v>
          </cell>
          <cell r="AF1394">
            <v>0</v>
          </cell>
          <cell r="AI1394">
            <v>2223</v>
          </cell>
          <cell r="AK1394">
            <v>0</v>
          </cell>
          <cell r="AM1394">
            <v>647</v>
          </cell>
          <cell r="AN1394">
            <v>1</v>
          </cell>
          <cell r="AO1394">
            <v>393216</v>
          </cell>
          <cell r="AQ1394">
            <v>0</v>
          </cell>
          <cell r="AR1394">
            <v>0</v>
          </cell>
          <cell r="AS1394" t="str">
            <v>Ы</v>
          </cell>
          <cell r="AT1394" t="str">
            <v>Ы</v>
          </cell>
          <cell r="AU1394">
            <v>0</v>
          </cell>
          <cell r="AV1394">
            <v>0</v>
          </cell>
          <cell r="AW1394">
            <v>23</v>
          </cell>
          <cell r="AX1394">
            <v>1</v>
          </cell>
          <cell r="AY1394">
            <v>0</v>
          </cell>
          <cell r="AZ1394">
            <v>0</v>
          </cell>
          <cell r="BA1394">
            <v>0</v>
          </cell>
          <cell r="BB1394">
            <v>0</v>
          </cell>
          <cell r="BC1394">
            <v>38828</v>
          </cell>
        </row>
        <row r="1395">
          <cell r="A1395">
            <v>2006</v>
          </cell>
          <cell r="B1395">
            <v>1</v>
          </cell>
          <cell r="C1395">
            <v>521</v>
          </cell>
          <cell r="D1395">
            <v>20</v>
          </cell>
          <cell r="E1395">
            <v>792020</v>
          </cell>
          <cell r="F1395">
            <v>0</v>
          </cell>
          <cell r="G1395" t="str">
            <v>Затраты по ШПЗ (основные)</v>
          </cell>
          <cell r="H1395">
            <v>2011</v>
          </cell>
          <cell r="I1395">
            <v>7920</v>
          </cell>
          <cell r="J1395">
            <v>13808.84</v>
          </cell>
          <cell r="K1395">
            <v>1</v>
          </cell>
          <cell r="L1395">
            <v>0</v>
          </cell>
          <cell r="M1395">
            <v>0</v>
          </cell>
          <cell r="N1395">
            <v>0</v>
          </cell>
          <cell r="R1395">
            <v>0</v>
          </cell>
          <cell r="S1395">
            <v>0</v>
          </cell>
          <cell r="T1395">
            <v>0</v>
          </cell>
          <cell r="U1395">
            <v>38</v>
          </cell>
          <cell r="V1395">
            <v>0</v>
          </cell>
          <cell r="W1395">
            <v>0</v>
          </cell>
          <cell r="AA1395">
            <v>0</v>
          </cell>
          <cell r="AB1395">
            <v>0</v>
          </cell>
          <cell r="AC1395">
            <v>0</v>
          </cell>
          <cell r="AD1395">
            <v>38</v>
          </cell>
          <cell r="AE1395">
            <v>117000</v>
          </cell>
          <cell r="AF1395">
            <v>0</v>
          </cell>
          <cell r="AI1395">
            <v>2223</v>
          </cell>
          <cell r="AK1395">
            <v>0</v>
          </cell>
          <cell r="AM1395">
            <v>648</v>
          </cell>
          <cell r="AN1395">
            <v>1</v>
          </cell>
          <cell r="AO1395">
            <v>393216</v>
          </cell>
          <cell r="AQ1395">
            <v>0</v>
          </cell>
          <cell r="AR1395">
            <v>0</v>
          </cell>
          <cell r="AS1395" t="str">
            <v>Ы</v>
          </cell>
          <cell r="AT1395" t="str">
            <v>Ы</v>
          </cell>
          <cell r="AU1395">
            <v>0</v>
          </cell>
          <cell r="AV1395">
            <v>0</v>
          </cell>
          <cell r="AW1395">
            <v>23</v>
          </cell>
          <cell r="AX1395">
            <v>1</v>
          </cell>
          <cell r="AY1395">
            <v>0</v>
          </cell>
          <cell r="AZ1395">
            <v>0</v>
          </cell>
          <cell r="BA1395">
            <v>0</v>
          </cell>
          <cell r="BB1395">
            <v>0</v>
          </cell>
          <cell r="BC1395">
            <v>38828</v>
          </cell>
        </row>
        <row r="1396">
          <cell r="A1396">
            <v>2006</v>
          </cell>
          <cell r="B1396">
            <v>1</v>
          </cell>
          <cell r="C1396">
            <v>522</v>
          </cell>
          <cell r="D1396">
            <v>20</v>
          </cell>
          <cell r="E1396">
            <v>792020</v>
          </cell>
          <cell r="F1396">
            <v>0</v>
          </cell>
          <cell r="G1396" t="str">
            <v>Затраты по ШПЗ (основные)</v>
          </cell>
          <cell r="H1396">
            <v>2011</v>
          </cell>
          <cell r="I1396">
            <v>7920</v>
          </cell>
          <cell r="J1396">
            <v>42876.61</v>
          </cell>
          <cell r="K1396">
            <v>1</v>
          </cell>
          <cell r="L1396">
            <v>0</v>
          </cell>
          <cell r="M1396">
            <v>0</v>
          </cell>
          <cell r="N1396">
            <v>0</v>
          </cell>
          <cell r="R1396">
            <v>0</v>
          </cell>
          <cell r="S1396">
            <v>0</v>
          </cell>
          <cell r="T1396">
            <v>0</v>
          </cell>
          <cell r="U1396">
            <v>38</v>
          </cell>
          <cell r="V1396">
            <v>0</v>
          </cell>
          <cell r="W1396">
            <v>0</v>
          </cell>
          <cell r="AA1396">
            <v>0</v>
          </cell>
          <cell r="AB1396">
            <v>0</v>
          </cell>
          <cell r="AC1396">
            <v>0</v>
          </cell>
          <cell r="AD1396">
            <v>38</v>
          </cell>
          <cell r="AE1396">
            <v>118000</v>
          </cell>
          <cell r="AF1396">
            <v>0</v>
          </cell>
          <cell r="AI1396">
            <v>2223</v>
          </cell>
          <cell r="AK1396">
            <v>0</v>
          </cell>
          <cell r="AM1396">
            <v>649</v>
          </cell>
          <cell r="AN1396">
            <v>1</v>
          </cell>
          <cell r="AO1396">
            <v>393216</v>
          </cell>
          <cell r="AQ1396">
            <v>0</v>
          </cell>
          <cell r="AR1396">
            <v>0</v>
          </cell>
          <cell r="AS1396" t="str">
            <v>Ы</v>
          </cell>
          <cell r="AT1396" t="str">
            <v>Ы</v>
          </cell>
          <cell r="AU1396">
            <v>0</v>
          </cell>
          <cell r="AV1396">
            <v>0</v>
          </cell>
          <cell r="AW1396">
            <v>23</v>
          </cell>
          <cell r="AX1396">
            <v>1</v>
          </cell>
          <cell r="AY1396">
            <v>0</v>
          </cell>
          <cell r="AZ1396">
            <v>0</v>
          </cell>
          <cell r="BA1396">
            <v>0</v>
          </cell>
          <cell r="BB1396">
            <v>0</v>
          </cell>
          <cell r="BC1396">
            <v>38828</v>
          </cell>
        </row>
        <row r="1397">
          <cell r="A1397">
            <v>2006</v>
          </cell>
          <cell r="B1397">
            <v>1</v>
          </cell>
          <cell r="C1397">
            <v>523</v>
          </cell>
          <cell r="D1397">
            <v>20</v>
          </cell>
          <cell r="E1397">
            <v>792020</v>
          </cell>
          <cell r="F1397">
            <v>0</v>
          </cell>
          <cell r="G1397" t="str">
            <v>Затраты по ШПЗ (основные)</v>
          </cell>
          <cell r="H1397">
            <v>2011</v>
          </cell>
          <cell r="I1397">
            <v>7920</v>
          </cell>
          <cell r="J1397">
            <v>5233.7</v>
          </cell>
          <cell r="K1397">
            <v>1</v>
          </cell>
          <cell r="L1397">
            <v>0</v>
          </cell>
          <cell r="M1397">
            <v>0</v>
          </cell>
          <cell r="N1397">
            <v>0</v>
          </cell>
          <cell r="R1397">
            <v>0</v>
          </cell>
          <cell r="S1397">
            <v>0</v>
          </cell>
          <cell r="T1397">
            <v>0</v>
          </cell>
          <cell r="U1397">
            <v>38</v>
          </cell>
          <cell r="V1397">
            <v>0</v>
          </cell>
          <cell r="W1397">
            <v>0</v>
          </cell>
          <cell r="AA1397">
            <v>0</v>
          </cell>
          <cell r="AB1397">
            <v>0</v>
          </cell>
          <cell r="AC1397">
            <v>0</v>
          </cell>
          <cell r="AD1397">
            <v>38</v>
          </cell>
          <cell r="AE1397">
            <v>130100</v>
          </cell>
          <cell r="AF1397">
            <v>0</v>
          </cell>
          <cell r="AI1397">
            <v>2223</v>
          </cell>
          <cell r="AK1397">
            <v>0</v>
          </cell>
          <cell r="AM1397">
            <v>650</v>
          </cell>
          <cell r="AN1397">
            <v>1</v>
          </cell>
          <cell r="AO1397">
            <v>393216</v>
          </cell>
          <cell r="AQ1397">
            <v>0</v>
          </cell>
          <cell r="AR1397">
            <v>0</v>
          </cell>
          <cell r="AS1397" t="str">
            <v>Ы</v>
          </cell>
          <cell r="AT1397" t="str">
            <v>Ы</v>
          </cell>
          <cell r="AU1397">
            <v>0</v>
          </cell>
          <cell r="AV1397">
            <v>0</v>
          </cell>
          <cell r="AW1397">
            <v>23</v>
          </cell>
          <cell r="AX1397">
            <v>1</v>
          </cell>
          <cell r="AY1397">
            <v>0</v>
          </cell>
          <cell r="AZ1397">
            <v>0</v>
          </cell>
          <cell r="BA1397">
            <v>0</v>
          </cell>
          <cell r="BB1397">
            <v>0</v>
          </cell>
          <cell r="BC1397">
            <v>38828</v>
          </cell>
        </row>
        <row r="1398">
          <cell r="A1398">
            <v>2006</v>
          </cell>
          <cell r="B1398">
            <v>1</v>
          </cell>
          <cell r="C1398">
            <v>524</v>
          </cell>
          <cell r="D1398">
            <v>20</v>
          </cell>
          <cell r="E1398">
            <v>792020</v>
          </cell>
          <cell r="F1398">
            <v>0</v>
          </cell>
          <cell r="G1398" t="str">
            <v>Затраты по ШПЗ (основные)</v>
          </cell>
          <cell r="H1398">
            <v>2011</v>
          </cell>
          <cell r="I1398">
            <v>7920</v>
          </cell>
          <cell r="J1398">
            <v>2206.2199999999998</v>
          </cell>
          <cell r="K1398">
            <v>1</v>
          </cell>
          <cell r="L1398">
            <v>0</v>
          </cell>
          <cell r="M1398">
            <v>0</v>
          </cell>
          <cell r="N1398">
            <v>0</v>
          </cell>
          <cell r="R1398">
            <v>0</v>
          </cell>
          <cell r="S1398">
            <v>0</v>
          </cell>
          <cell r="T1398">
            <v>0</v>
          </cell>
          <cell r="U1398">
            <v>38</v>
          </cell>
          <cell r="V1398">
            <v>0</v>
          </cell>
          <cell r="W1398">
            <v>0</v>
          </cell>
          <cell r="AA1398">
            <v>0</v>
          </cell>
          <cell r="AB1398">
            <v>0</v>
          </cell>
          <cell r="AC1398">
            <v>0</v>
          </cell>
          <cell r="AD1398">
            <v>38</v>
          </cell>
          <cell r="AE1398">
            <v>131000</v>
          </cell>
          <cell r="AF1398">
            <v>0</v>
          </cell>
          <cell r="AI1398">
            <v>2223</v>
          </cell>
          <cell r="AK1398">
            <v>0</v>
          </cell>
          <cell r="AM1398">
            <v>651</v>
          </cell>
          <cell r="AN1398">
            <v>1</v>
          </cell>
          <cell r="AO1398">
            <v>393216</v>
          </cell>
          <cell r="AQ1398">
            <v>0</v>
          </cell>
          <cell r="AR1398">
            <v>0</v>
          </cell>
          <cell r="AS1398" t="str">
            <v>Ы</v>
          </cell>
          <cell r="AT1398" t="str">
            <v>Ы</v>
          </cell>
          <cell r="AU1398">
            <v>0</v>
          </cell>
          <cell r="AV1398">
            <v>0</v>
          </cell>
          <cell r="AW1398">
            <v>23</v>
          </cell>
          <cell r="AX1398">
            <v>1</v>
          </cell>
          <cell r="AY1398">
            <v>0</v>
          </cell>
          <cell r="AZ1398">
            <v>0</v>
          </cell>
          <cell r="BA1398">
            <v>0</v>
          </cell>
          <cell r="BB1398">
            <v>0</v>
          </cell>
          <cell r="BC1398">
            <v>38828</v>
          </cell>
        </row>
        <row r="1399">
          <cell r="A1399">
            <v>2006</v>
          </cell>
          <cell r="B1399">
            <v>1</v>
          </cell>
          <cell r="C1399">
            <v>525</v>
          </cell>
          <cell r="D1399">
            <v>20</v>
          </cell>
          <cell r="E1399">
            <v>792020</v>
          </cell>
          <cell r="F1399">
            <v>0</v>
          </cell>
          <cell r="G1399" t="str">
            <v>Затраты по ШПЗ (основные)</v>
          </cell>
          <cell r="H1399">
            <v>2011</v>
          </cell>
          <cell r="I1399">
            <v>7920</v>
          </cell>
          <cell r="J1399">
            <v>5721.62</v>
          </cell>
          <cell r="K1399">
            <v>1</v>
          </cell>
          <cell r="L1399">
            <v>0</v>
          </cell>
          <cell r="M1399">
            <v>0</v>
          </cell>
          <cell r="N1399">
            <v>0</v>
          </cell>
          <cell r="R1399">
            <v>0</v>
          </cell>
          <cell r="S1399">
            <v>0</v>
          </cell>
          <cell r="T1399">
            <v>0</v>
          </cell>
          <cell r="U1399">
            <v>38</v>
          </cell>
          <cell r="V1399">
            <v>0</v>
          </cell>
          <cell r="W1399">
            <v>0</v>
          </cell>
          <cell r="AA1399">
            <v>0</v>
          </cell>
          <cell r="AB1399">
            <v>0</v>
          </cell>
          <cell r="AC1399">
            <v>0</v>
          </cell>
          <cell r="AD1399">
            <v>38</v>
          </cell>
          <cell r="AE1399">
            <v>132000</v>
          </cell>
          <cell r="AF1399">
            <v>0</v>
          </cell>
          <cell r="AI1399">
            <v>2223</v>
          </cell>
          <cell r="AK1399">
            <v>0</v>
          </cell>
          <cell r="AM1399">
            <v>652</v>
          </cell>
          <cell r="AN1399">
            <v>1</v>
          </cell>
          <cell r="AO1399">
            <v>393216</v>
          </cell>
          <cell r="AQ1399">
            <v>0</v>
          </cell>
          <cell r="AR1399">
            <v>0</v>
          </cell>
          <cell r="AS1399" t="str">
            <v>Ы</v>
          </cell>
          <cell r="AT1399" t="str">
            <v>Ы</v>
          </cell>
          <cell r="AU1399">
            <v>0</v>
          </cell>
          <cell r="AV1399">
            <v>0</v>
          </cell>
          <cell r="AW1399">
            <v>23</v>
          </cell>
          <cell r="AX1399">
            <v>1</v>
          </cell>
          <cell r="AY1399">
            <v>0</v>
          </cell>
          <cell r="AZ1399">
            <v>0</v>
          </cell>
          <cell r="BA1399">
            <v>0</v>
          </cell>
          <cell r="BB1399">
            <v>0</v>
          </cell>
          <cell r="BC1399">
            <v>38828</v>
          </cell>
        </row>
        <row r="1400">
          <cell r="A1400">
            <v>2006</v>
          </cell>
          <cell r="B1400">
            <v>1</v>
          </cell>
          <cell r="C1400">
            <v>526</v>
          </cell>
          <cell r="D1400">
            <v>20</v>
          </cell>
          <cell r="E1400">
            <v>792020</v>
          </cell>
          <cell r="F1400">
            <v>0</v>
          </cell>
          <cell r="G1400" t="str">
            <v>Затраты по ШПЗ (основные)</v>
          </cell>
          <cell r="H1400">
            <v>2011</v>
          </cell>
          <cell r="I1400">
            <v>7920</v>
          </cell>
          <cell r="J1400">
            <v>882.9</v>
          </cell>
          <cell r="K1400">
            <v>1</v>
          </cell>
          <cell r="L1400">
            <v>0</v>
          </cell>
          <cell r="M1400">
            <v>0</v>
          </cell>
          <cell r="N1400">
            <v>0</v>
          </cell>
          <cell r="R1400">
            <v>0</v>
          </cell>
          <cell r="S1400">
            <v>0</v>
          </cell>
          <cell r="T1400">
            <v>0</v>
          </cell>
          <cell r="U1400">
            <v>38</v>
          </cell>
          <cell r="V1400">
            <v>0</v>
          </cell>
          <cell r="W1400">
            <v>0</v>
          </cell>
          <cell r="AA1400">
            <v>0</v>
          </cell>
          <cell r="AB1400">
            <v>0</v>
          </cell>
          <cell r="AC1400">
            <v>0</v>
          </cell>
          <cell r="AD1400">
            <v>38</v>
          </cell>
          <cell r="AE1400">
            <v>135000</v>
          </cell>
          <cell r="AF1400">
            <v>0</v>
          </cell>
          <cell r="AI1400">
            <v>2223</v>
          </cell>
          <cell r="AK1400">
            <v>0</v>
          </cell>
          <cell r="AM1400">
            <v>653</v>
          </cell>
          <cell r="AN1400">
            <v>1</v>
          </cell>
          <cell r="AO1400">
            <v>393216</v>
          </cell>
          <cell r="AQ1400">
            <v>0</v>
          </cell>
          <cell r="AR1400">
            <v>0</v>
          </cell>
          <cell r="AS1400" t="str">
            <v>Ы</v>
          </cell>
          <cell r="AT1400" t="str">
            <v>Ы</v>
          </cell>
          <cell r="AU1400">
            <v>0</v>
          </cell>
          <cell r="AV1400">
            <v>0</v>
          </cell>
          <cell r="AW1400">
            <v>23</v>
          </cell>
          <cell r="AX1400">
            <v>1</v>
          </cell>
          <cell r="AY1400">
            <v>0</v>
          </cell>
          <cell r="AZ1400">
            <v>0</v>
          </cell>
          <cell r="BA1400">
            <v>0</v>
          </cell>
          <cell r="BB1400">
            <v>0</v>
          </cell>
          <cell r="BC1400">
            <v>38828</v>
          </cell>
        </row>
        <row r="1401">
          <cell r="A1401">
            <v>2006</v>
          </cell>
          <cell r="B1401">
            <v>1</v>
          </cell>
          <cell r="C1401">
            <v>527</v>
          </cell>
          <cell r="D1401">
            <v>20</v>
          </cell>
          <cell r="E1401">
            <v>792020</v>
          </cell>
          <cell r="F1401">
            <v>0</v>
          </cell>
          <cell r="G1401" t="str">
            <v>Затраты по ШПЗ (основные)</v>
          </cell>
          <cell r="H1401">
            <v>2011</v>
          </cell>
          <cell r="I1401">
            <v>7920</v>
          </cell>
          <cell r="J1401">
            <v>291643.07</v>
          </cell>
          <cell r="K1401">
            <v>1</v>
          </cell>
          <cell r="L1401">
            <v>0</v>
          </cell>
          <cell r="M1401">
            <v>0</v>
          </cell>
          <cell r="N1401">
            <v>0</v>
          </cell>
          <cell r="R1401">
            <v>0</v>
          </cell>
          <cell r="S1401">
            <v>0</v>
          </cell>
          <cell r="T1401">
            <v>0</v>
          </cell>
          <cell r="U1401">
            <v>38</v>
          </cell>
          <cell r="V1401">
            <v>0</v>
          </cell>
          <cell r="W1401">
            <v>0</v>
          </cell>
          <cell r="AA1401">
            <v>0</v>
          </cell>
          <cell r="AB1401">
            <v>0</v>
          </cell>
          <cell r="AC1401">
            <v>0</v>
          </cell>
          <cell r="AD1401">
            <v>38</v>
          </cell>
          <cell r="AE1401">
            <v>143000</v>
          </cell>
          <cell r="AF1401">
            <v>0</v>
          </cell>
          <cell r="AI1401">
            <v>2223</v>
          </cell>
          <cell r="AK1401">
            <v>0</v>
          </cell>
          <cell r="AM1401">
            <v>654</v>
          </cell>
          <cell r="AN1401">
            <v>1</v>
          </cell>
          <cell r="AO1401">
            <v>393216</v>
          </cell>
          <cell r="AQ1401">
            <v>0</v>
          </cell>
          <cell r="AR1401">
            <v>0</v>
          </cell>
          <cell r="AS1401" t="str">
            <v>Ы</v>
          </cell>
          <cell r="AT1401" t="str">
            <v>Ы</v>
          </cell>
          <cell r="AU1401">
            <v>0</v>
          </cell>
          <cell r="AV1401">
            <v>0</v>
          </cell>
          <cell r="AW1401">
            <v>23</v>
          </cell>
          <cell r="AX1401">
            <v>1</v>
          </cell>
          <cell r="AY1401">
            <v>0</v>
          </cell>
          <cell r="AZ1401">
            <v>0</v>
          </cell>
          <cell r="BA1401">
            <v>0</v>
          </cell>
          <cell r="BB1401">
            <v>0</v>
          </cell>
          <cell r="BC1401">
            <v>38828</v>
          </cell>
        </row>
        <row r="1402">
          <cell r="A1402">
            <v>2006</v>
          </cell>
          <cell r="B1402">
            <v>1</v>
          </cell>
          <cell r="C1402">
            <v>528</v>
          </cell>
          <cell r="D1402">
            <v>20</v>
          </cell>
          <cell r="E1402">
            <v>792020</v>
          </cell>
          <cell r="F1402">
            <v>0</v>
          </cell>
          <cell r="G1402" t="str">
            <v>Затраты по ШПЗ (основные)</v>
          </cell>
          <cell r="H1402">
            <v>2011</v>
          </cell>
          <cell r="I1402">
            <v>7920</v>
          </cell>
          <cell r="J1402">
            <v>569632.37</v>
          </cell>
          <cell r="K1402">
            <v>1</v>
          </cell>
          <cell r="L1402">
            <v>0</v>
          </cell>
          <cell r="M1402">
            <v>0</v>
          </cell>
          <cell r="N1402">
            <v>0</v>
          </cell>
          <cell r="R1402">
            <v>0</v>
          </cell>
          <cell r="S1402">
            <v>0</v>
          </cell>
          <cell r="T1402">
            <v>0</v>
          </cell>
          <cell r="U1402">
            <v>38</v>
          </cell>
          <cell r="V1402">
            <v>0</v>
          </cell>
          <cell r="W1402">
            <v>0</v>
          </cell>
          <cell r="AA1402">
            <v>0</v>
          </cell>
          <cell r="AB1402">
            <v>0</v>
          </cell>
          <cell r="AC1402">
            <v>0</v>
          </cell>
          <cell r="AD1402">
            <v>38</v>
          </cell>
          <cell r="AE1402">
            <v>151000</v>
          </cell>
          <cell r="AF1402">
            <v>0</v>
          </cell>
          <cell r="AI1402">
            <v>2223</v>
          </cell>
          <cell r="AK1402">
            <v>0</v>
          </cell>
          <cell r="AM1402">
            <v>655</v>
          </cell>
          <cell r="AN1402">
            <v>1</v>
          </cell>
          <cell r="AO1402">
            <v>393216</v>
          </cell>
          <cell r="AQ1402">
            <v>0</v>
          </cell>
          <cell r="AR1402">
            <v>0</v>
          </cell>
          <cell r="AS1402" t="str">
            <v>Ы</v>
          </cell>
          <cell r="AT1402" t="str">
            <v>Ы</v>
          </cell>
          <cell r="AU1402">
            <v>0</v>
          </cell>
          <cell r="AV1402">
            <v>0</v>
          </cell>
          <cell r="AW1402">
            <v>23</v>
          </cell>
          <cell r="AX1402">
            <v>1</v>
          </cell>
          <cell r="AY1402">
            <v>0</v>
          </cell>
          <cell r="AZ1402">
            <v>0</v>
          </cell>
          <cell r="BA1402">
            <v>0</v>
          </cell>
          <cell r="BB1402">
            <v>0</v>
          </cell>
          <cell r="BC1402">
            <v>38828</v>
          </cell>
        </row>
        <row r="1403">
          <cell r="A1403">
            <v>2006</v>
          </cell>
          <cell r="B1403">
            <v>1</v>
          </cell>
          <cell r="C1403">
            <v>529</v>
          </cell>
          <cell r="D1403">
            <v>20</v>
          </cell>
          <cell r="E1403">
            <v>792020</v>
          </cell>
          <cell r="F1403">
            <v>0</v>
          </cell>
          <cell r="G1403" t="str">
            <v>Затраты по ШПЗ (основные)</v>
          </cell>
          <cell r="H1403">
            <v>2011</v>
          </cell>
          <cell r="I1403">
            <v>7920</v>
          </cell>
          <cell r="J1403">
            <v>73307.95</v>
          </cell>
          <cell r="K1403">
            <v>1</v>
          </cell>
          <cell r="L1403">
            <v>0</v>
          </cell>
          <cell r="M1403">
            <v>0</v>
          </cell>
          <cell r="N1403">
            <v>0</v>
          </cell>
          <cell r="R1403">
            <v>0</v>
          </cell>
          <cell r="S1403">
            <v>0</v>
          </cell>
          <cell r="T1403">
            <v>0</v>
          </cell>
          <cell r="U1403">
            <v>38</v>
          </cell>
          <cell r="V1403">
            <v>0</v>
          </cell>
          <cell r="W1403">
            <v>0</v>
          </cell>
          <cell r="AA1403">
            <v>0</v>
          </cell>
          <cell r="AB1403">
            <v>0</v>
          </cell>
          <cell r="AC1403">
            <v>0</v>
          </cell>
          <cell r="AD1403">
            <v>38</v>
          </cell>
          <cell r="AE1403">
            <v>152000</v>
          </cell>
          <cell r="AF1403">
            <v>0</v>
          </cell>
          <cell r="AI1403">
            <v>2223</v>
          </cell>
          <cell r="AK1403">
            <v>0</v>
          </cell>
          <cell r="AM1403">
            <v>656</v>
          </cell>
          <cell r="AN1403">
            <v>1</v>
          </cell>
          <cell r="AO1403">
            <v>393216</v>
          </cell>
          <cell r="AQ1403">
            <v>0</v>
          </cell>
          <cell r="AR1403">
            <v>0</v>
          </cell>
          <cell r="AS1403" t="str">
            <v>Ы</v>
          </cell>
          <cell r="AT1403" t="str">
            <v>Ы</v>
          </cell>
          <cell r="AU1403">
            <v>0</v>
          </cell>
          <cell r="AV1403">
            <v>0</v>
          </cell>
          <cell r="AW1403">
            <v>23</v>
          </cell>
          <cell r="AX1403">
            <v>1</v>
          </cell>
          <cell r="AY1403">
            <v>0</v>
          </cell>
          <cell r="AZ1403">
            <v>0</v>
          </cell>
          <cell r="BA1403">
            <v>0</v>
          </cell>
          <cell r="BB1403">
            <v>0</v>
          </cell>
          <cell r="BC1403">
            <v>38828</v>
          </cell>
        </row>
        <row r="1404">
          <cell r="A1404">
            <v>2006</v>
          </cell>
          <cell r="B1404">
            <v>1</v>
          </cell>
          <cell r="C1404">
            <v>530</v>
          </cell>
          <cell r="D1404">
            <v>20</v>
          </cell>
          <cell r="E1404">
            <v>792020</v>
          </cell>
          <cell r="F1404">
            <v>0</v>
          </cell>
          <cell r="G1404" t="str">
            <v>Затраты по ШПЗ (основные)</v>
          </cell>
          <cell r="H1404">
            <v>2011</v>
          </cell>
          <cell r="I1404">
            <v>7920</v>
          </cell>
          <cell r="J1404">
            <v>1630391.34</v>
          </cell>
          <cell r="K1404">
            <v>1</v>
          </cell>
          <cell r="L1404">
            <v>0</v>
          </cell>
          <cell r="M1404">
            <v>0</v>
          </cell>
          <cell r="N1404">
            <v>0</v>
          </cell>
          <cell r="R1404">
            <v>0</v>
          </cell>
          <cell r="S1404">
            <v>0</v>
          </cell>
          <cell r="T1404">
            <v>0</v>
          </cell>
          <cell r="U1404">
            <v>38</v>
          </cell>
          <cell r="V1404">
            <v>0</v>
          </cell>
          <cell r="W1404">
            <v>0</v>
          </cell>
          <cell r="AA1404">
            <v>0</v>
          </cell>
          <cell r="AB1404">
            <v>0</v>
          </cell>
          <cell r="AC1404">
            <v>0</v>
          </cell>
          <cell r="AD1404">
            <v>38</v>
          </cell>
          <cell r="AE1404">
            <v>220000</v>
          </cell>
          <cell r="AF1404">
            <v>0</v>
          </cell>
          <cell r="AI1404">
            <v>2223</v>
          </cell>
          <cell r="AK1404">
            <v>0</v>
          </cell>
          <cell r="AM1404">
            <v>657</v>
          </cell>
          <cell r="AN1404">
            <v>1</v>
          </cell>
          <cell r="AO1404">
            <v>393216</v>
          </cell>
          <cell r="AQ1404">
            <v>0</v>
          </cell>
          <cell r="AR1404">
            <v>0</v>
          </cell>
          <cell r="AS1404" t="str">
            <v>Ы</v>
          </cell>
          <cell r="AT1404" t="str">
            <v>Ы</v>
          </cell>
          <cell r="AU1404">
            <v>0</v>
          </cell>
          <cell r="AV1404">
            <v>0</v>
          </cell>
          <cell r="AW1404">
            <v>23</v>
          </cell>
          <cell r="AX1404">
            <v>1</v>
          </cell>
          <cell r="AY1404">
            <v>0</v>
          </cell>
          <cell r="AZ1404">
            <v>0</v>
          </cell>
          <cell r="BA1404">
            <v>0</v>
          </cell>
          <cell r="BB1404">
            <v>0</v>
          </cell>
          <cell r="BC1404">
            <v>38828</v>
          </cell>
        </row>
        <row r="1405">
          <cell r="A1405">
            <v>2006</v>
          </cell>
          <cell r="B1405">
            <v>1</v>
          </cell>
          <cell r="C1405">
            <v>531</v>
          </cell>
          <cell r="D1405">
            <v>20</v>
          </cell>
          <cell r="E1405">
            <v>792020</v>
          </cell>
          <cell r="F1405">
            <v>0</v>
          </cell>
          <cell r="G1405" t="str">
            <v>Затраты по ШПЗ (основные)</v>
          </cell>
          <cell r="H1405">
            <v>2011</v>
          </cell>
          <cell r="I1405">
            <v>7920</v>
          </cell>
          <cell r="J1405">
            <v>748677.49</v>
          </cell>
          <cell r="K1405">
            <v>1</v>
          </cell>
          <cell r="L1405">
            <v>0</v>
          </cell>
          <cell r="M1405">
            <v>0</v>
          </cell>
          <cell r="N1405">
            <v>0</v>
          </cell>
          <cell r="R1405">
            <v>0</v>
          </cell>
          <cell r="S1405">
            <v>0</v>
          </cell>
          <cell r="T1405">
            <v>0</v>
          </cell>
          <cell r="U1405">
            <v>38</v>
          </cell>
          <cell r="V1405">
            <v>0</v>
          </cell>
          <cell r="W1405">
            <v>0</v>
          </cell>
          <cell r="AA1405">
            <v>0</v>
          </cell>
          <cell r="AB1405">
            <v>0</v>
          </cell>
          <cell r="AC1405">
            <v>0</v>
          </cell>
          <cell r="AD1405">
            <v>38</v>
          </cell>
          <cell r="AE1405">
            <v>230000</v>
          </cell>
          <cell r="AF1405">
            <v>0</v>
          </cell>
          <cell r="AI1405">
            <v>2223</v>
          </cell>
          <cell r="AK1405">
            <v>0</v>
          </cell>
          <cell r="AM1405">
            <v>658</v>
          </cell>
          <cell r="AN1405">
            <v>1</v>
          </cell>
          <cell r="AO1405">
            <v>393216</v>
          </cell>
          <cell r="AQ1405">
            <v>0</v>
          </cell>
          <cell r="AR1405">
            <v>0</v>
          </cell>
          <cell r="AS1405" t="str">
            <v>Ы</v>
          </cell>
          <cell r="AT1405" t="str">
            <v>Ы</v>
          </cell>
          <cell r="AU1405">
            <v>0</v>
          </cell>
          <cell r="AV1405">
            <v>0</v>
          </cell>
          <cell r="AW1405">
            <v>23</v>
          </cell>
          <cell r="AX1405">
            <v>1</v>
          </cell>
          <cell r="AY1405">
            <v>0</v>
          </cell>
          <cell r="AZ1405">
            <v>0</v>
          </cell>
          <cell r="BA1405">
            <v>0</v>
          </cell>
          <cell r="BB1405">
            <v>0</v>
          </cell>
          <cell r="BC1405">
            <v>38828</v>
          </cell>
        </row>
        <row r="1406">
          <cell r="A1406">
            <v>2006</v>
          </cell>
          <cell r="B1406">
            <v>1</v>
          </cell>
          <cell r="C1406">
            <v>532</v>
          </cell>
          <cell r="D1406">
            <v>20</v>
          </cell>
          <cell r="E1406">
            <v>792020</v>
          </cell>
          <cell r="F1406">
            <v>0</v>
          </cell>
          <cell r="G1406" t="str">
            <v>Затраты по ШПЗ (основные)</v>
          </cell>
          <cell r="H1406">
            <v>2011</v>
          </cell>
          <cell r="I1406">
            <v>7920</v>
          </cell>
          <cell r="J1406">
            <v>14500</v>
          </cell>
          <cell r="K1406">
            <v>1</v>
          </cell>
          <cell r="L1406">
            <v>0</v>
          </cell>
          <cell r="M1406">
            <v>0</v>
          </cell>
          <cell r="N1406">
            <v>0</v>
          </cell>
          <cell r="R1406">
            <v>0</v>
          </cell>
          <cell r="S1406">
            <v>0</v>
          </cell>
          <cell r="T1406">
            <v>0</v>
          </cell>
          <cell r="U1406">
            <v>38</v>
          </cell>
          <cell r="V1406">
            <v>0</v>
          </cell>
          <cell r="W1406">
            <v>0</v>
          </cell>
          <cell r="AA1406">
            <v>0</v>
          </cell>
          <cell r="AB1406">
            <v>0</v>
          </cell>
          <cell r="AC1406">
            <v>0</v>
          </cell>
          <cell r="AD1406">
            <v>38</v>
          </cell>
          <cell r="AE1406">
            <v>240000</v>
          </cell>
          <cell r="AF1406">
            <v>0</v>
          </cell>
          <cell r="AI1406">
            <v>2223</v>
          </cell>
          <cell r="AK1406">
            <v>0</v>
          </cell>
          <cell r="AM1406">
            <v>659</v>
          </cell>
          <cell r="AN1406">
            <v>1</v>
          </cell>
          <cell r="AO1406">
            <v>393216</v>
          </cell>
          <cell r="AQ1406">
            <v>0</v>
          </cell>
          <cell r="AR1406">
            <v>0</v>
          </cell>
          <cell r="AS1406" t="str">
            <v>Ы</v>
          </cell>
          <cell r="AT1406" t="str">
            <v>Ы</v>
          </cell>
          <cell r="AU1406">
            <v>0</v>
          </cell>
          <cell r="AV1406">
            <v>0</v>
          </cell>
          <cell r="AW1406">
            <v>23</v>
          </cell>
          <cell r="AX1406">
            <v>1</v>
          </cell>
          <cell r="AY1406">
            <v>0</v>
          </cell>
          <cell r="AZ1406">
            <v>0</v>
          </cell>
          <cell r="BA1406">
            <v>0</v>
          </cell>
          <cell r="BB1406">
            <v>0</v>
          </cell>
          <cell r="BC1406">
            <v>38828</v>
          </cell>
        </row>
        <row r="1407">
          <cell r="A1407">
            <v>2006</v>
          </cell>
          <cell r="B1407">
            <v>1</v>
          </cell>
          <cell r="C1407">
            <v>533</v>
          </cell>
          <cell r="D1407">
            <v>20</v>
          </cell>
          <cell r="E1407">
            <v>792020</v>
          </cell>
          <cell r="F1407">
            <v>0</v>
          </cell>
          <cell r="G1407" t="str">
            <v>Затраты по ШПЗ (основные)</v>
          </cell>
          <cell r="H1407">
            <v>2011</v>
          </cell>
          <cell r="I1407">
            <v>7920</v>
          </cell>
          <cell r="J1407">
            <v>37252.58</v>
          </cell>
          <cell r="K1407">
            <v>1</v>
          </cell>
          <cell r="L1407">
            <v>0</v>
          </cell>
          <cell r="M1407">
            <v>0</v>
          </cell>
          <cell r="N1407">
            <v>0</v>
          </cell>
          <cell r="R1407">
            <v>0</v>
          </cell>
          <cell r="S1407">
            <v>0</v>
          </cell>
          <cell r="T1407">
            <v>0</v>
          </cell>
          <cell r="U1407">
            <v>38</v>
          </cell>
          <cell r="V1407">
            <v>0</v>
          </cell>
          <cell r="W1407">
            <v>0</v>
          </cell>
          <cell r="AA1407">
            <v>0</v>
          </cell>
          <cell r="AB1407">
            <v>0</v>
          </cell>
          <cell r="AC1407">
            <v>0</v>
          </cell>
          <cell r="AD1407">
            <v>38</v>
          </cell>
          <cell r="AE1407">
            <v>260000</v>
          </cell>
          <cell r="AF1407">
            <v>0</v>
          </cell>
          <cell r="AI1407">
            <v>2223</v>
          </cell>
          <cell r="AK1407">
            <v>0</v>
          </cell>
          <cell r="AM1407">
            <v>660</v>
          </cell>
          <cell r="AN1407">
            <v>1</v>
          </cell>
          <cell r="AO1407">
            <v>393216</v>
          </cell>
          <cell r="AQ1407">
            <v>0</v>
          </cell>
          <cell r="AR1407">
            <v>0</v>
          </cell>
          <cell r="AS1407" t="str">
            <v>Ы</v>
          </cell>
          <cell r="AT1407" t="str">
            <v>Ы</v>
          </cell>
          <cell r="AU1407">
            <v>0</v>
          </cell>
          <cell r="AV1407">
            <v>0</v>
          </cell>
          <cell r="AW1407">
            <v>23</v>
          </cell>
          <cell r="AX1407">
            <v>1</v>
          </cell>
          <cell r="AY1407">
            <v>0</v>
          </cell>
          <cell r="AZ1407">
            <v>0</v>
          </cell>
          <cell r="BA1407">
            <v>0</v>
          </cell>
          <cell r="BB1407">
            <v>0</v>
          </cell>
          <cell r="BC1407">
            <v>38828</v>
          </cell>
        </row>
        <row r="1408">
          <cell r="A1408">
            <v>2006</v>
          </cell>
          <cell r="B1408">
            <v>1</v>
          </cell>
          <cell r="C1408">
            <v>534</v>
          </cell>
          <cell r="D1408">
            <v>20</v>
          </cell>
          <cell r="E1408">
            <v>792020</v>
          </cell>
          <cell r="F1408">
            <v>0</v>
          </cell>
          <cell r="G1408" t="str">
            <v>Затраты по ШПЗ (основные)</v>
          </cell>
          <cell r="H1408">
            <v>2011</v>
          </cell>
          <cell r="I1408">
            <v>7920</v>
          </cell>
          <cell r="J1408">
            <v>201196.92</v>
          </cell>
          <cell r="K1408">
            <v>1</v>
          </cell>
          <cell r="L1408">
            <v>0</v>
          </cell>
          <cell r="M1408">
            <v>0</v>
          </cell>
          <cell r="N1408">
            <v>0</v>
          </cell>
          <cell r="R1408">
            <v>0</v>
          </cell>
          <cell r="S1408">
            <v>0</v>
          </cell>
          <cell r="T1408">
            <v>0</v>
          </cell>
          <cell r="U1408">
            <v>38</v>
          </cell>
          <cell r="V1408">
            <v>0</v>
          </cell>
          <cell r="W1408">
            <v>0</v>
          </cell>
          <cell r="AA1408">
            <v>0</v>
          </cell>
          <cell r="AB1408">
            <v>0</v>
          </cell>
          <cell r="AC1408">
            <v>0</v>
          </cell>
          <cell r="AD1408">
            <v>38</v>
          </cell>
          <cell r="AE1408">
            <v>270000</v>
          </cell>
          <cell r="AF1408">
            <v>0</v>
          </cell>
          <cell r="AI1408">
            <v>2223</v>
          </cell>
          <cell r="AK1408">
            <v>0</v>
          </cell>
          <cell r="AM1408">
            <v>661</v>
          </cell>
          <cell r="AN1408">
            <v>1</v>
          </cell>
          <cell r="AO1408">
            <v>393216</v>
          </cell>
          <cell r="AQ1408">
            <v>0</v>
          </cell>
          <cell r="AR1408">
            <v>0</v>
          </cell>
          <cell r="AS1408" t="str">
            <v>Ы</v>
          </cell>
          <cell r="AT1408" t="str">
            <v>Ы</v>
          </cell>
          <cell r="AU1408">
            <v>0</v>
          </cell>
          <cell r="AV1408">
            <v>0</v>
          </cell>
          <cell r="AW1408">
            <v>23</v>
          </cell>
          <cell r="AX1408">
            <v>1</v>
          </cell>
          <cell r="AY1408">
            <v>0</v>
          </cell>
          <cell r="AZ1408">
            <v>0</v>
          </cell>
          <cell r="BA1408">
            <v>0</v>
          </cell>
          <cell r="BB1408">
            <v>0</v>
          </cell>
          <cell r="BC1408">
            <v>38828</v>
          </cell>
        </row>
        <row r="1409">
          <cell r="A1409">
            <v>2006</v>
          </cell>
          <cell r="B1409">
            <v>1</v>
          </cell>
          <cell r="C1409">
            <v>535</v>
          </cell>
          <cell r="D1409">
            <v>20</v>
          </cell>
          <cell r="E1409">
            <v>792020</v>
          </cell>
          <cell r="F1409">
            <v>0</v>
          </cell>
          <cell r="G1409" t="str">
            <v>Затраты по ШПЗ (основные)</v>
          </cell>
          <cell r="H1409">
            <v>2011</v>
          </cell>
          <cell r="I1409">
            <v>7920</v>
          </cell>
          <cell r="J1409">
            <v>89478.34</v>
          </cell>
          <cell r="K1409">
            <v>1</v>
          </cell>
          <cell r="L1409">
            <v>0</v>
          </cell>
          <cell r="M1409">
            <v>0</v>
          </cell>
          <cell r="N1409">
            <v>0</v>
          </cell>
          <cell r="R1409">
            <v>0</v>
          </cell>
          <cell r="S1409">
            <v>0</v>
          </cell>
          <cell r="T1409">
            <v>0</v>
          </cell>
          <cell r="U1409">
            <v>38</v>
          </cell>
          <cell r="V1409">
            <v>0</v>
          </cell>
          <cell r="W1409">
            <v>0</v>
          </cell>
          <cell r="AA1409">
            <v>0</v>
          </cell>
          <cell r="AB1409">
            <v>0</v>
          </cell>
          <cell r="AC1409">
            <v>0</v>
          </cell>
          <cell r="AD1409">
            <v>38</v>
          </cell>
          <cell r="AE1409">
            <v>280100</v>
          </cell>
          <cell r="AF1409">
            <v>0</v>
          </cell>
          <cell r="AI1409">
            <v>2223</v>
          </cell>
          <cell r="AK1409">
            <v>0</v>
          </cell>
          <cell r="AM1409">
            <v>662</v>
          </cell>
          <cell r="AN1409">
            <v>1</v>
          </cell>
          <cell r="AO1409">
            <v>393216</v>
          </cell>
          <cell r="AQ1409">
            <v>0</v>
          </cell>
          <cell r="AR1409">
            <v>0</v>
          </cell>
          <cell r="AS1409" t="str">
            <v>Ы</v>
          </cell>
          <cell r="AT1409" t="str">
            <v>Ы</v>
          </cell>
          <cell r="AU1409">
            <v>0</v>
          </cell>
          <cell r="AV1409">
            <v>0</v>
          </cell>
          <cell r="AW1409">
            <v>23</v>
          </cell>
          <cell r="AX1409">
            <v>1</v>
          </cell>
          <cell r="AY1409">
            <v>0</v>
          </cell>
          <cell r="AZ1409">
            <v>0</v>
          </cell>
          <cell r="BA1409">
            <v>0</v>
          </cell>
          <cell r="BB1409">
            <v>0</v>
          </cell>
          <cell r="BC1409">
            <v>38828</v>
          </cell>
        </row>
        <row r="1410">
          <cell r="A1410">
            <v>2006</v>
          </cell>
          <cell r="B1410">
            <v>1</v>
          </cell>
          <cell r="C1410">
            <v>536</v>
          </cell>
          <cell r="D1410">
            <v>20</v>
          </cell>
          <cell r="E1410">
            <v>792020</v>
          </cell>
          <cell r="F1410">
            <v>0</v>
          </cell>
          <cell r="G1410" t="str">
            <v>Затраты по ШПЗ (основные)</v>
          </cell>
          <cell r="H1410">
            <v>2011</v>
          </cell>
          <cell r="I1410">
            <v>7920</v>
          </cell>
          <cell r="J1410">
            <v>1621.17</v>
          </cell>
          <cell r="K1410">
            <v>1</v>
          </cell>
          <cell r="L1410">
            <v>0</v>
          </cell>
          <cell r="M1410">
            <v>0</v>
          </cell>
          <cell r="N1410">
            <v>0</v>
          </cell>
          <cell r="R1410">
            <v>0</v>
          </cell>
          <cell r="S1410">
            <v>0</v>
          </cell>
          <cell r="T1410">
            <v>0</v>
          </cell>
          <cell r="U1410">
            <v>38</v>
          </cell>
          <cell r="V1410">
            <v>0</v>
          </cell>
          <cell r="W1410">
            <v>0</v>
          </cell>
          <cell r="AA1410">
            <v>0</v>
          </cell>
          <cell r="AB1410">
            <v>0</v>
          </cell>
          <cell r="AC1410">
            <v>0</v>
          </cell>
          <cell r="AD1410">
            <v>38</v>
          </cell>
          <cell r="AE1410">
            <v>280200</v>
          </cell>
          <cell r="AF1410">
            <v>0</v>
          </cell>
          <cell r="AI1410">
            <v>2223</v>
          </cell>
          <cell r="AK1410">
            <v>0</v>
          </cell>
          <cell r="AM1410">
            <v>663</v>
          </cell>
          <cell r="AN1410">
            <v>1</v>
          </cell>
          <cell r="AO1410">
            <v>393216</v>
          </cell>
          <cell r="AQ1410">
            <v>0</v>
          </cell>
          <cell r="AR1410">
            <v>0</v>
          </cell>
          <cell r="AS1410" t="str">
            <v>Ы</v>
          </cell>
          <cell r="AT1410" t="str">
            <v>Ы</v>
          </cell>
          <cell r="AU1410">
            <v>0</v>
          </cell>
          <cell r="AV1410">
            <v>0</v>
          </cell>
          <cell r="AW1410">
            <v>23</v>
          </cell>
          <cell r="AX1410">
            <v>1</v>
          </cell>
          <cell r="AY1410">
            <v>0</v>
          </cell>
          <cell r="AZ1410">
            <v>0</v>
          </cell>
          <cell r="BA1410">
            <v>0</v>
          </cell>
          <cell r="BB1410">
            <v>0</v>
          </cell>
          <cell r="BC1410">
            <v>38828</v>
          </cell>
        </row>
        <row r="1411">
          <cell r="A1411">
            <v>2006</v>
          </cell>
          <cell r="B1411">
            <v>1</v>
          </cell>
          <cell r="C1411">
            <v>537</v>
          </cell>
          <cell r="D1411">
            <v>20</v>
          </cell>
          <cell r="E1411">
            <v>792020</v>
          </cell>
          <cell r="F1411">
            <v>0</v>
          </cell>
          <cell r="G1411" t="str">
            <v>Затраты по ШПЗ (основные)</v>
          </cell>
          <cell r="H1411">
            <v>2011</v>
          </cell>
          <cell r="I1411">
            <v>7920</v>
          </cell>
          <cell r="J1411">
            <v>9065.5300000000007</v>
          </cell>
          <cell r="K1411">
            <v>1</v>
          </cell>
          <cell r="L1411">
            <v>0</v>
          </cell>
          <cell r="M1411">
            <v>0</v>
          </cell>
          <cell r="N1411">
            <v>0</v>
          </cell>
          <cell r="R1411">
            <v>0</v>
          </cell>
          <cell r="S1411">
            <v>0</v>
          </cell>
          <cell r="T1411">
            <v>0</v>
          </cell>
          <cell r="U1411">
            <v>38</v>
          </cell>
          <cell r="V1411">
            <v>0</v>
          </cell>
          <cell r="W1411">
            <v>0</v>
          </cell>
          <cell r="AA1411">
            <v>0</v>
          </cell>
          <cell r="AB1411">
            <v>0</v>
          </cell>
          <cell r="AC1411">
            <v>0</v>
          </cell>
          <cell r="AD1411">
            <v>38</v>
          </cell>
          <cell r="AE1411">
            <v>280300</v>
          </cell>
          <cell r="AF1411">
            <v>0</v>
          </cell>
          <cell r="AI1411">
            <v>2223</v>
          </cell>
          <cell r="AK1411">
            <v>0</v>
          </cell>
          <cell r="AM1411">
            <v>664</v>
          </cell>
          <cell r="AN1411">
            <v>1</v>
          </cell>
          <cell r="AO1411">
            <v>393216</v>
          </cell>
          <cell r="AQ1411">
            <v>0</v>
          </cell>
          <cell r="AR1411">
            <v>0</v>
          </cell>
          <cell r="AS1411" t="str">
            <v>Ы</v>
          </cell>
          <cell r="AT1411" t="str">
            <v>Ы</v>
          </cell>
          <cell r="AU1411">
            <v>0</v>
          </cell>
          <cell r="AV1411">
            <v>0</v>
          </cell>
          <cell r="AW1411">
            <v>23</v>
          </cell>
          <cell r="AX1411">
            <v>1</v>
          </cell>
          <cell r="AY1411">
            <v>0</v>
          </cell>
          <cell r="AZ1411">
            <v>0</v>
          </cell>
          <cell r="BA1411">
            <v>0</v>
          </cell>
          <cell r="BB1411">
            <v>0</v>
          </cell>
          <cell r="BC1411">
            <v>38828</v>
          </cell>
        </row>
        <row r="1412">
          <cell r="A1412">
            <v>2006</v>
          </cell>
          <cell r="B1412">
            <v>1</v>
          </cell>
          <cell r="C1412">
            <v>538</v>
          </cell>
          <cell r="D1412">
            <v>20</v>
          </cell>
          <cell r="E1412">
            <v>792020</v>
          </cell>
          <cell r="F1412">
            <v>0</v>
          </cell>
          <cell r="G1412" t="str">
            <v>Затраты по ШПЗ (основные)</v>
          </cell>
          <cell r="H1412">
            <v>2011</v>
          </cell>
          <cell r="I1412">
            <v>7920</v>
          </cell>
          <cell r="J1412">
            <v>17980.27</v>
          </cell>
          <cell r="K1412">
            <v>1</v>
          </cell>
          <cell r="L1412">
            <v>0</v>
          </cell>
          <cell r="M1412">
            <v>0</v>
          </cell>
          <cell r="N1412">
            <v>0</v>
          </cell>
          <cell r="R1412">
            <v>0</v>
          </cell>
          <cell r="S1412">
            <v>0</v>
          </cell>
          <cell r="T1412">
            <v>0</v>
          </cell>
          <cell r="U1412">
            <v>38</v>
          </cell>
          <cell r="V1412">
            <v>0</v>
          </cell>
          <cell r="W1412">
            <v>0</v>
          </cell>
          <cell r="AA1412">
            <v>0</v>
          </cell>
          <cell r="AB1412">
            <v>0</v>
          </cell>
          <cell r="AC1412">
            <v>0</v>
          </cell>
          <cell r="AD1412">
            <v>38</v>
          </cell>
          <cell r="AE1412">
            <v>280400</v>
          </cell>
          <cell r="AF1412">
            <v>0</v>
          </cell>
          <cell r="AI1412">
            <v>2223</v>
          </cell>
          <cell r="AK1412">
            <v>0</v>
          </cell>
          <cell r="AM1412">
            <v>665</v>
          </cell>
          <cell r="AN1412">
            <v>1</v>
          </cell>
          <cell r="AO1412">
            <v>393216</v>
          </cell>
          <cell r="AQ1412">
            <v>0</v>
          </cell>
          <cell r="AR1412">
            <v>0</v>
          </cell>
          <cell r="AS1412" t="str">
            <v>Ы</v>
          </cell>
          <cell r="AT1412" t="str">
            <v>Ы</v>
          </cell>
          <cell r="AU1412">
            <v>0</v>
          </cell>
          <cell r="AV1412">
            <v>0</v>
          </cell>
          <cell r="AW1412">
            <v>23</v>
          </cell>
          <cell r="AX1412">
            <v>1</v>
          </cell>
          <cell r="AY1412">
            <v>0</v>
          </cell>
          <cell r="AZ1412">
            <v>0</v>
          </cell>
          <cell r="BA1412">
            <v>0</v>
          </cell>
          <cell r="BB1412">
            <v>0</v>
          </cell>
          <cell r="BC1412">
            <v>38828</v>
          </cell>
        </row>
        <row r="1413">
          <cell r="A1413">
            <v>2006</v>
          </cell>
          <cell r="B1413">
            <v>1</v>
          </cell>
          <cell r="C1413">
            <v>539</v>
          </cell>
          <cell r="D1413">
            <v>20</v>
          </cell>
          <cell r="E1413">
            <v>792020</v>
          </cell>
          <cell r="F1413">
            <v>0</v>
          </cell>
          <cell r="G1413" t="str">
            <v>Затраты по ШПЗ (основные)</v>
          </cell>
          <cell r="H1413">
            <v>2011</v>
          </cell>
          <cell r="I1413">
            <v>7920</v>
          </cell>
          <cell r="J1413">
            <v>26377.88</v>
          </cell>
          <cell r="K1413">
            <v>1</v>
          </cell>
          <cell r="L1413">
            <v>0</v>
          </cell>
          <cell r="M1413">
            <v>0</v>
          </cell>
          <cell r="N1413">
            <v>0</v>
          </cell>
          <cell r="R1413">
            <v>0</v>
          </cell>
          <cell r="S1413">
            <v>0</v>
          </cell>
          <cell r="T1413">
            <v>0</v>
          </cell>
          <cell r="U1413">
            <v>38</v>
          </cell>
          <cell r="V1413">
            <v>0</v>
          </cell>
          <cell r="W1413">
            <v>0</v>
          </cell>
          <cell r="AA1413">
            <v>0</v>
          </cell>
          <cell r="AB1413">
            <v>0</v>
          </cell>
          <cell r="AC1413">
            <v>0</v>
          </cell>
          <cell r="AD1413">
            <v>38</v>
          </cell>
          <cell r="AE1413">
            <v>281100</v>
          </cell>
          <cell r="AF1413">
            <v>0</v>
          </cell>
          <cell r="AI1413">
            <v>2223</v>
          </cell>
          <cell r="AK1413">
            <v>0</v>
          </cell>
          <cell r="AM1413">
            <v>666</v>
          </cell>
          <cell r="AN1413">
            <v>1</v>
          </cell>
          <cell r="AO1413">
            <v>393216</v>
          </cell>
          <cell r="AQ1413">
            <v>0</v>
          </cell>
          <cell r="AR1413">
            <v>0</v>
          </cell>
          <cell r="AS1413" t="str">
            <v>Ы</v>
          </cell>
          <cell r="AT1413" t="str">
            <v>Ы</v>
          </cell>
          <cell r="AU1413">
            <v>0</v>
          </cell>
          <cell r="AV1413">
            <v>0</v>
          </cell>
          <cell r="AW1413">
            <v>23</v>
          </cell>
          <cell r="AX1413">
            <v>1</v>
          </cell>
          <cell r="AY1413">
            <v>0</v>
          </cell>
          <cell r="AZ1413">
            <v>0</v>
          </cell>
          <cell r="BA1413">
            <v>0</v>
          </cell>
          <cell r="BB1413">
            <v>0</v>
          </cell>
          <cell r="BC1413">
            <v>38828</v>
          </cell>
        </row>
        <row r="1414">
          <cell r="A1414">
            <v>2006</v>
          </cell>
          <cell r="B1414">
            <v>1</v>
          </cell>
          <cell r="C1414">
            <v>540</v>
          </cell>
          <cell r="D1414">
            <v>20</v>
          </cell>
          <cell r="E1414">
            <v>792020</v>
          </cell>
          <cell r="F1414">
            <v>0</v>
          </cell>
          <cell r="G1414" t="str">
            <v>Затраты по ШПЗ (основные)</v>
          </cell>
          <cell r="H1414">
            <v>2011</v>
          </cell>
          <cell r="I1414">
            <v>7920</v>
          </cell>
          <cell r="J1414">
            <v>18929.38</v>
          </cell>
          <cell r="K1414">
            <v>1</v>
          </cell>
          <cell r="L1414">
            <v>0</v>
          </cell>
          <cell r="M1414">
            <v>0</v>
          </cell>
          <cell r="N1414">
            <v>0</v>
          </cell>
          <cell r="R1414">
            <v>0</v>
          </cell>
          <cell r="S1414">
            <v>0</v>
          </cell>
          <cell r="T1414">
            <v>0</v>
          </cell>
          <cell r="U1414">
            <v>38</v>
          </cell>
          <cell r="V1414">
            <v>0</v>
          </cell>
          <cell r="W1414">
            <v>0</v>
          </cell>
          <cell r="AA1414">
            <v>0</v>
          </cell>
          <cell r="AB1414">
            <v>0</v>
          </cell>
          <cell r="AC1414">
            <v>0</v>
          </cell>
          <cell r="AD1414">
            <v>38</v>
          </cell>
          <cell r="AE1414">
            <v>282200</v>
          </cell>
          <cell r="AF1414">
            <v>0</v>
          </cell>
          <cell r="AI1414">
            <v>2223</v>
          </cell>
          <cell r="AK1414">
            <v>0</v>
          </cell>
          <cell r="AM1414">
            <v>667</v>
          </cell>
          <cell r="AN1414">
            <v>1</v>
          </cell>
          <cell r="AO1414">
            <v>393216</v>
          </cell>
          <cell r="AQ1414">
            <v>0</v>
          </cell>
          <cell r="AR1414">
            <v>0</v>
          </cell>
          <cell r="AS1414" t="str">
            <v>Ы</v>
          </cell>
          <cell r="AT1414" t="str">
            <v>Ы</v>
          </cell>
          <cell r="AU1414">
            <v>0</v>
          </cell>
          <cell r="AV1414">
            <v>0</v>
          </cell>
          <cell r="AW1414">
            <v>23</v>
          </cell>
          <cell r="AX1414">
            <v>1</v>
          </cell>
          <cell r="AY1414">
            <v>0</v>
          </cell>
          <cell r="AZ1414">
            <v>0</v>
          </cell>
          <cell r="BA1414">
            <v>0</v>
          </cell>
          <cell r="BB1414">
            <v>0</v>
          </cell>
          <cell r="BC1414">
            <v>38828</v>
          </cell>
        </row>
        <row r="1415">
          <cell r="A1415">
            <v>2006</v>
          </cell>
          <cell r="B1415">
            <v>1</v>
          </cell>
          <cell r="C1415">
            <v>541</v>
          </cell>
          <cell r="D1415">
            <v>20</v>
          </cell>
          <cell r="E1415">
            <v>792020</v>
          </cell>
          <cell r="F1415">
            <v>0</v>
          </cell>
          <cell r="G1415" t="str">
            <v>Затраты по ШПЗ (основные)</v>
          </cell>
          <cell r="H1415">
            <v>2011</v>
          </cell>
          <cell r="I1415">
            <v>7920</v>
          </cell>
          <cell r="J1415">
            <v>28400</v>
          </cell>
          <cell r="K1415">
            <v>1</v>
          </cell>
          <cell r="L1415">
            <v>0</v>
          </cell>
          <cell r="M1415">
            <v>0</v>
          </cell>
          <cell r="N1415">
            <v>0</v>
          </cell>
          <cell r="R1415">
            <v>0</v>
          </cell>
          <cell r="S1415">
            <v>0</v>
          </cell>
          <cell r="T1415">
            <v>0</v>
          </cell>
          <cell r="U1415">
            <v>38</v>
          </cell>
          <cell r="V1415">
            <v>0</v>
          </cell>
          <cell r="W1415">
            <v>0</v>
          </cell>
          <cell r="AA1415">
            <v>0</v>
          </cell>
          <cell r="AB1415">
            <v>0</v>
          </cell>
          <cell r="AC1415">
            <v>0</v>
          </cell>
          <cell r="AD1415">
            <v>38</v>
          </cell>
          <cell r="AE1415">
            <v>283000</v>
          </cell>
          <cell r="AF1415">
            <v>0</v>
          </cell>
          <cell r="AI1415">
            <v>2223</v>
          </cell>
          <cell r="AK1415">
            <v>0</v>
          </cell>
          <cell r="AM1415">
            <v>668</v>
          </cell>
          <cell r="AN1415">
            <v>1</v>
          </cell>
          <cell r="AO1415">
            <v>393216</v>
          </cell>
          <cell r="AQ1415">
            <v>0</v>
          </cell>
          <cell r="AR1415">
            <v>0</v>
          </cell>
          <cell r="AS1415" t="str">
            <v>Ы</v>
          </cell>
          <cell r="AT1415" t="str">
            <v>Ы</v>
          </cell>
          <cell r="AU1415">
            <v>0</v>
          </cell>
          <cell r="AV1415">
            <v>0</v>
          </cell>
          <cell r="AW1415">
            <v>23</v>
          </cell>
          <cell r="AX1415">
            <v>1</v>
          </cell>
          <cell r="AY1415">
            <v>0</v>
          </cell>
          <cell r="AZ1415">
            <v>0</v>
          </cell>
          <cell r="BA1415">
            <v>0</v>
          </cell>
          <cell r="BB1415">
            <v>0</v>
          </cell>
          <cell r="BC1415">
            <v>38828</v>
          </cell>
        </row>
        <row r="1416">
          <cell r="A1416">
            <v>2006</v>
          </cell>
          <cell r="B1416">
            <v>1</v>
          </cell>
          <cell r="C1416">
            <v>542</v>
          </cell>
          <cell r="D1416">
            <v>20</v>
          </cell>
          <cell r="E1416">
            <v>792020</v>
          </cell>
          <cell r="F1416">
            <v>0</v>
          </cell>
          <cell r="G1416" t="str">
            <v>Затраты по ШПЗ (основные)</v>
          </cell>
          <cell r="H1416">
            <v>2011</v>
          </cell>
          <cell r="I1416">
            <v>7920</v>
          </cell>
          <cell r="J1416">
            <v>9975.19</v>
          </cell>
          <cell r="K1416">
            <v>1</v>
          </cell>
          <cell r="L1416">
            <v>0</v>
          </cell>
          <cell r="M1416">
            <v>0</v>
          </cell>
          <cell r="N1416">
            <v>0</v>
          </cell>
          <cell r="R1416">
            <v>0</v>
          </cell>
          <cell r="S1416">
            <v>0</v>
          </cell>
          <cell r="T1416">
            <v>0</v>
          </cell>
          <cell r="U1416">
            <v>38</v>
          </cell>
          <cell r="V1416">
            <v>0</v>
          </cell>
          <cell r="W1416">
            <v>0</v>
          </cell>
          <cell r="AA1416">
            <v>0</v>
          </cell>
          <cell r="AB1416">
            <v>0</v>
          </cell>
          <cell r="AC1416">
            <v>0</v>
          </cell>
          <cell r="AD1416">
            <v>38</v>
          </cell>
          <cell r="AE1416">
            <v>285000</v>
          </cell>
          <cell r="AF1416">
            <v>0</v>
          </cell>
          <cell r="AI1416">
            <v>2223</v>
          </cell>
          <cell r="AK1416">
            <v>0</v>
          </cell>
          <cell r="AM1416">
            <v>669</v>
          </cell>
          <cell r="AN1416">
            <v>1</v>
          </cell>
          <cell r="AO1416">
            <v>393216</v>
          </cell>
          <cell r="AQ1416">
            <v>0</v>
          </cell>
          <cell r="AR1416">
            <v>0</v>
          </cell>
          <cell r="AS1416" t="str">
            <v>Ы</v>
          </cell>
          <cell r="AT1416" t="str">
            <v>Ы</v>
          </cell>
          <cell r="AU1416">
            <v>0</v>
          </cell>
          <cell r="AV1416">
            <v>0</v>
          </cell>
          <cell r="AW1416">
            <v>23</v>
          </cell>
          <cell r="AX1416">
            <v>1</v>
          </cell>
          <cell r="AY1416">
            <v>0</v>
          </cell>
          <cell r="AZ1416">
            <v>0</v>
          </cell>
          <cell r="BA1416">
            <v>0</v>
          </cell>
          <cell r="BB1416">
            <v>0</v>
          </cell>
          <cell r="BC1416">
            <v>38828</v>
          </cell>
        </row>
        <row r="1417">
          <cell r="A1417">
            <v>2006</v>
          </cell>
          <cell r="B1417">
            <v>1</v>
          </cell>
          <cell r="C1417">
            <v>543</v>
          </cell>
          <cell r="D1417">
            <v>20</v>
          </cell>
          <cell r="E1417">
            <v>792020</v>
          </cell>
          <cell r="F1417">
            <v>0</v>
          </cell>
          <cell r="G1417" t="str">
            <v>Затраты по ШПЗ (основные)</v>
          </cell>
          <cell r="H1417">
            <v>2011</v>
          </cell>
          <cell r="I1417">
            <v>7920</v>
          </cell>
          <cell r="J1417">
            <v>80576.14</v>
          </cell>
          <cell r="K1417">
            <v>1</v>
          </cell>
          <cell r="L1417">
            <v>0</v>
          </cell>
          <cell r="M1417">
            <v>0</v>
          </cell>
          <cell r="N1417">
            <v>0</v>
          </cell>
          <cell r="R1417">
            <v>0</v>
          </cell>
          <cell r="S1417">
            <v>0</v>
          </cell>
          <cell r="T1417">
            <v>0</v>
          </cell>
          <cell r="U1417">
            <v>38</v>
          </cell>
          <cell r="V1417">
            <v>0</v>
          </cell>
          <cell r="W1417">
            <v>0</v>
          </cell>
          <cell r="AA1417">
            <v>0</v>
          </cell>
          <cell r="AB1417">
            <v>0</v>
          </cell>
          <cell r="AC1417">
            <v>0</v>
          </cell>
          <cell r="AD1417">
            <v>38</v>
          </cell>
          <cell r="AE1417">
            <v>311000</v>
          </cell>
          <cell r="AF1417">
            <v>0</v>
          </cell>
          <cell r="AI1417">
            <v>2223</v>
          </cell>
          <cell r="AK1417">
            <v>0</v>
          </cell>
          <cell r="AM1417">
            <v>670</v>
          </cell>
          <cell r="AN1417">
            <v>1</v>
          </cell>
          <cell r="AO1417">
            <v>393216</v>
          </cell>
          <cell r="AQ1417">
            <v>0</v>
          </cell>
          <cell r="AR1417">
            <v>0</v>
          </cell>
          <cell r="AS1417" t="str">
            <v>Ы</v>
          </cell>
          <cell r="AT1417" t="str">
            <v>Ы</v>
          </cell>
          <cell r="AU1417">
            <v>0</v>
          </cell>
          <cell r="AV1417">
            <v>0</v>
          </cell>
          <cell r="AW1417">
            <v>23</v>
          </cell>
          <cell r="AX1417">
            <v>1</v>
          </cell>
          <cell r="AY1417">
            <v>0</v>
          </cell>
          <cell r="AZ1417">
            <v>0</v>
          </cell>
          <cell r="BA1417">
            <v>0</v>
          </cell>
          <cell r="BB1417">
            <v>0</v>
          </cell>
          <cell r="BC1417">
            <v>38828</v>
          </cell>
        </row>
        <row r="1418">
          <cell r="A1418">
            <v>2006</v>
          </cell>
          <cell r="B1418">
            <v>1</v>
          </cell>
          <cell r="C1418">
            <v>544</v>
          </cell>
          <cell r="D1418">
            <v>20</v>
          </cell>
          <cell r="E1418">
            <v>792020</v>
          </cell>
          <cell r="F1418">
            <v>0</v>
          </cell>
          <cell r="G1418" t="str">
            <v>Затраты по ШПЗ (основные)</v>
          </cell>
          <cell r="H1418">
            <v>2011</v>
          </cell>
          <cell r="I1418">
            <v>7920</v>
          </cell>
          <cell r="J1418">
            <v>166650.65</v>
          </cell>
          <cell r="K1418">
            <v>1</v>
          </cell>
          <cell r="L1418">
            <v>0</v>
          </cell>
          <cell r="M1418">
            <v>0</v>
          </cell>
          <cell r="N1418">
            <v>0</v>
          </cell>
          <cell r="R1418">
            <v>0</v>
          </cell>
          <cell r="S1418">
            <v>0</v>
          </cell>
          <cell r="T1418">
            <v>0</v>
          </cell>
          <cell r="U1418">
            <v>38</v>
          </cell>
          <cell r="V1418">
            <v>0</v>
          </cell>
          <cell r="W1418">
            <v>0</v>
          </cell>
          <cell r="AA1418">
            <v>0</v>
          </cell>
          <cell r="AB1418">
            <v>0</v>
          </cell>
          <cell r="AC1418">
            <v>0</v>
          </cell>
          <cell r="AD1418">
            <v>38</v>
          </cell>
          <cell r="AE1418">
            <v>312000</v>
          </cell>
          <cell r="AF1418">
            <v>0</v>
          </cell>
          <cell r="AI1418">
            <v>2223</v>
          </cell>
          <cell r="AK1418">
            <v>0</v>
          </cell>
          <cell r="AM1418">
            <v>671</v>
          </cell>
          <cell r="AN1418">
            <v>1</v>
          </cell>
          <cell r="AO1418">
            <v>393216</v>
          </cell>
          <cell r="AQ1418">
            <v>0</v>
          </cell>
          <cell r="AR1418">
            <v>0</v>
          </cell>
          <cell r="AS1418" t="str">
            <v>Ы</v>
          </cell>
          <cell r="AT1418" t="str">
            <v>Ы</v>
          </cell>
          <cell r="AU1418">
            <v>0</v>
          </cell>
          <cell r="AV1418">
            <v>0</v>
          </cell>
          <cell r="AW1418">
            <v>23</v>
          </cell>
          <cell r="AX1418">
            <v>1</v>
          </cell>
          <cell r="AY1418">
            <v>0</v>
          </cell>
          <cell r="AZ1418">
            <v>0</v>
          </cell>
          <cell r="BA1418">
            <v>0</v>
          </cell>
          <cell r="BB1418">
            <v>0</v>
          </cell>
          <cell r="BC1418">
            <v>38828</v>
          </cell>
        </row>
        <row r="1419">
          <cell r="A1419">
            <v>2006</v>
          </cell>
          <cell r="B1419">
            <v>1</v>
          </cell>
          <cell r="C1419">
            <v>545</v>
          </cell>
          <cell r="D1419">
            <v>20</v>
          </cell>
          <cell r="E1419">
            <v>792020</v>
          </cell>
          <cell r="F1419">
            <v>0</v>
          </cell>
          <cell r="G1419" t="str">
            <v>Затраты по ШПЗ (основные)</v>
          </cell>
          <cell r="H1419">
            <v>2011</v>
          </cell>
          <cell r="I1419">
            <v>7920</v>
          </cell>
          <cell r="J1419">
            <v>27502.16</v>
          </cell>
          <cell r="K1419">
            <v>1</v>
          </cell>
          <cell r="L1419">
            <v>0</v>
          </cell>
          <cell r="M1419">
            <v>0</v>
          </cell>
          <cell r="N1419">
            <v>0</v>
          </cell>
          <cell r="R1419">
            <v>0</v>
          </cell>
          <cell r="S1419">
            <v>0</v>
          </cell>
          <cell r="T1419">
            <v>0</v>
          </cell>
          <cell r="U1419">
            <v>38</v>
          </cell>
          <cell r="V1419">
            <v>0</v>
          </cell>
          <cell r="W1419">
            <v>0</v>
          </cell>
          <cell r="AA1419">
            <v>0</v>
          </cell>
          <cell r="AB1419">
            <v>0</v>
          </cell>
          <cell r="AC1419">
            <v>0</v>
          </cell>
          <cell r="AD1419">
            <v>38</v>
          </cell>
          <cell r="AE1419">
            <v>312100</v>
          </cell>
          <cell r="AF1419">
            <v>0</v>
          </cell>
          <cell r="AI1419">
            <v>2223</v>
          </cell>
          <cell r="AK1419">
            <v>0</v>
          </cell>
          <cell r="AM1419">
            <v>672</v>
          </cell>
          <cell r="AN1419">
            <v>1</v>
          </cell>
          <cell r="AO1419">
            <v>393216</v>
          </cell>
          <cell r="AQ1419">
            <v>0</v>
          </cell>
          <cell r="AR1419">
            <v>0</v>
          </cell>
          <cell r="AS1419" t="str">
            <v>Ы</v>
          </cell>
          <cell r="AT1419" t="str">
            <v>Ы</v>
          </cell>
          <cell r="AU1419">
            <v>0</v>
          </cell>
          <cell r="AV1419">
            <v>0</v>
          </cell>
          <cell r="AW1419">
            <v>23</v>
          </cell>
          <cell r="AX1419">
            <v>1</v>
          </cell>
          <cell r="AY1419">
            <v>0</v>
          </cell>
          <cell r="AZ1419">
            <v>0</v>
          </cell>
          <cell r="BA1419">
            <v>0</v>
          </cell>
          <cell r="BB1419">
            <v>0</v>
          </cell>
          <cell r="BC1419">
            <v>38828</v>
          </cell>
        </row>
        <row r="1420">
          <cell r="A1420">
            <v>2006</v>
          </cell>
          <cell r="B1420">
            <v>1</v>
          </cell>
          <cell r="C1420">
            <v>546</v>
          </cell>
          <cell r="D1420">
            <v>20</v>
          </cell>
          <cell r="E1420">
            <v>792020</v>
          </cell>
          <cell r="F1420">
            <v>0</v>
          </cell>
          <cell r="G1420" t="str">
            <v>Затраты по ШПЗ (основные)</v>
          </cell>
          <cell r="H1420">
            <v>2011</v>
          </cell>
          <cell r="I1420">
            <v>7920</v>
          </cell>
          <cell r="J1420">
            <v>365189.91</v>
          </cell>
          <cell r="K1420">
            <v>1</v>
          </cell>
          <cell r="L1420">
            <v>0</v>
          </cell>
          <cell r="M1420">
            <v>0</v>
          </cell>
          <cell r="N1420">
            <v>0</v>
          </cell>
          <cell r="R1420">
            <v>0</v>
          </cell>
          <cell r="S1420">
            <v>0</v>
          </cell>
          <cell r="T1420">
            <v>0</v>
          </cell>
          <cell r="U1420">
            <v>38</v>
          </cell>
          <cell r="V1420">
            <v>0</v>
          </cell>
          <cell r="W1420">
            <v>0</v>
          </cell>
          <cell r="AA1420">
            <v>0</v>
          </cell>
          <cell r="AB1420">
            <v>0</v>
          </cell>
          <cell r="AC1420">
            <v>0</v>
          </cell>
          <cell r="AD1420">
            <v>38</v>
          </cell>
          <cell r="AE1420">
            <v>312200</v>
          </cell>
          <cell r="AF1420">
            <v>0</v>
          </cell>
          <cell r="AI1420">
            <v>2223</v>
          </cell>
          <cell r="AK1420">
            <v>0</v>
          </cell>
          <cell r="AM1420">
            <v>673</v>
          </cell>
          <cell r="AN1420">
            <v>1</v>
          </cell>
          <cell r="AO1420">
            <v>393216</v>
          </cell>
          <cell r="AQ1420">
            <v>0</v>
          </cell>
          <cell r="AR1420">
            <v>0</v>
          </cell>
          <cell r="AS1420" t="str">
            <v>Ы</v>
          </cell>
          <cell r="AT1420" t="str">
            <v>Ы</v>
          </cell>
          <cell r="AU1420">
            <v>0</v>
          </cell>
          <cell r="AV1420">
            <v>0</v>
          </cell>
          <cell r="AW1420">
            <v>23</v>
          </cell>
          <cell r="AX1420">
            <v>1</v>
          </cell>
          <cell r="AY1420">
            <v>0</v>
          </cell>
          <cell r="AZ1420">
            <v>0</v>
          </cell>
          <cell r="BA1420">
            <v>0</v>
          </cell>
          <cell r="BB1420">
            <v>0</v>
          </cell>
          <cell r="BC1420">
            <v>38828</v>
          </cell>
        </row>
        <row r="1421">
          <cell r="A1421">
            <v>2006</v>
          </cell>
          <cell r="B1421">
            <v>1</v>
          </cell>
          <cell r="C1421">
            <v>547</v>
          </cell>
          <cell r="D1421">
            <v>20</v>
          </cell>
          <cell r="E1421">
            <v>792020</v>
          </cell>
          <cell r="F1421">
            <v>0</v>
          </cell>
          <cell r="G1421" t="str">
            <v>Затраты по ШПЗ (основные)</v>
          </cell>
          <cell r="H1421">
            <v>2011</v>
          </cell>
          <cell r="I1421">
            <v>7920</v>
          </cell>
          <cell r="J1421">
            <v>30524.55</v>
          </cell>
          <cell r="K1421">
            <v>1</v>
          </cell>
          <cell r="L1421">
            <v>0</v>
          </cell>
          <cell r="M1421">
            <v>0</v>
          </cell>
          <cell r="N1421">
            <v>0</v>
          </cell>
          <cell r="R1421">
            <v>0</v>
          </cell>
          <cell r="S1421">
            <v>0</v>
          </cell>
          <cell r="T1421">
            <v>0</v>
          </cell>
          <cell r="U1421">
            <v>38</v>
          </cell>
          <cell r="V1421">
            <v>0</v>
          </cell>
          <cell r="W1421">
            <v>0</v>
          </cell>
          <cell r="AA1421">
            <v>0</v>
          </cell>
          <cell r="AB1421">
            <v>0</v>
          </cell>
          <cell r="AC1421">
            <v>0</v>
          </cell>
          <cell r="AD1421">
            <v>38</v>
          </cell>
          <cell r="AE1421">
            <v>313000</v>
          </cell>
          <cell r="AF1421">
            <v>0</v>
          </cell>
          <cell r="AI1421">
            <v>2223</v>
          </cell>
          <cell r="AK1421">
            <v>0</v>
          </cell>
          <cell r="AM1421">
            <v>674</v>
          </cell>
          <cell r="AN1421">
            <v>1</v>
          </cell>
          <cell r="AO1421">
            <v>393216</v>
          </cell>
          <cell r="AQ1421">
            <v>0</v>
          </cell>
          <cell r="AR1421">
            <v>0</v>
          </cell>
          <cell r="AS1421" t="str">
            <v>Ы</v>
          </cell>
          <cell r="AT1421" t="str">
            <v>Ы</v>
          </cell>
          <cell r="AU1421">
            <v>0</v>
          </cell>
          <cell r="AV1421">
            <v>0</v>
          </cell>
          <cell r="AW1421">
            <v>23</v>
          </cell>
          <cell r="AX1421">
            <v>1</v>
          </cell>
          <cell r="AY1421">
            <v>0</v>
          </cell>
          <cell r="AZ1421">
            <v>0</v>
          </cell>
          <cell r="BA1421">
            <v>0</v>
          </cell>
          <cell r="BB1421">
            <v>0</v>
          </cell>
          <cell r="BC1421">
            <v>38828</v>
          </cell>
        </row>
        <row r="1422">
          <cell r="A1422">
            <v>2006</v>
          </cell>
          <cell r="B1422">
            <v>1</v>
          </cell>
          <cell r="C1422">
            <v>548</v>
          </cell>
          <cell r="D1422">
            <v>20</v>
          </cell>
          <cell r="E1422">
            <v>792020</v>
          </cell>
          <cell r="F1422">
            <v>0</v>
          </cell>
          <cell r="G1422" t="str">
            <v>Затраты по ШПЗ (основные)</v>
          </cell>
          <cell r="H1422">
            <v>2011</v>
          </cell>
          <cell r="I1422">
            <v>7920</v>
          </cell>
          <cell r="J1422">
            <v>55550.44</v>
          </cell>
          <cell r="K1422">
            <v>1</v>
          </cell>
          <cell r="L1422">
            <v>0</v>
          </cell>
          <cell r="M1422">
            <v>0</v>
          </cell>
          <cell r="N1422">
            <v>0</v>
          </cell>
          <cell r="R1422">
            <v>0</v>
          </cell>
          <cell r="S1422">
            <v>0</v>
          </cell>
          <cell r="T1422">
            <v>0</v>
          </cell>
          <cell r="U1422">
            <v>38</v>
          </cell>
          <cell r="V1422">
            <v>0</v>
          </cell>
          <cell r="W1422">
            <v>0</v>
          </cell>
          <cell r="AA1422">
            <v>0</v>
          </cell>
          <cell r="AB1422">
            <v>0</v>
          </cell>
          <cell r="AC1422">
            <v>0</v>
          </cell>
          <cell r="AD1422">
            <v>38</v>
          </cell>
          <cell r="AE1422">
            <v>314000</v>
          </cell>
          <cell r="AF1422">
            <v>0</v>
          </cell>
          <cell r="AI1422">
            <v>2223</v>
          </cell>
          <cell r="AK1422">
            <v>0</v>
          </cell>
          <cell r="AM1422">
            <v>675</v>
          </cell>
          <cell r="AN1422">
            <v>1</v>
          </cell>
          <cell r="AO1422">
            <v>393216</v>
          </cell>
          <cell r="AQ1422">
            <v>0</v>
          </cell>
          <cell r="AR1422">
            <v>0</v>
          </cell>
          <cell r="AS1422" t="str">
            <v>Ы</v>
          </cell>
          <cell r="AT1422" t="str">
            <v>Ы</v>
          </cell>
          <cell r="AU1422">
            <v>0</v>
          </cell>
          <cell r="AV1422">
            <v>0</v>
          </cell>
          <cell r="AW1422">
            <v>23</v>
          </cell>
          <cell r="AX1422">
            <v>1</v>
          </cell>
          <cell r="AY1422">
            <v>0</v>
          </cell>
          <cell r="AZ1422">
            <v>0</v>
          </cell>
          <cell r="BA1422">
            <v>0</v>
          </cell>
          <cell r="BB1422">
            <v>0</v>
          </cell>
          <cell r="BC1422">
            <v>38828</v>
          </cell>
        </row>
        <row r="1423">
          <cell r="A1423">
            <v>2006</v>
          </cell>
          <cell r="B1423">
            <v>1</v>
          </cell>
          <cell r="C1423">
            <v>549</v>
          </cell>
          <cell r="D1423">
            <v>20</v>
          </cell>
          <cell r="E1423">
            <v>792020</v>
          </cell>
          <cell r="F1423">
            <v>0</v>
          </cell>
          <cell r="G1423" t="str">
            <v>Затраты по ШПЗ (основные)</v>
          </cell>
          <cell r="H1423">
            <v>2011</v>
          </cell>
          <cell r="I1423">
            <v>7920</v>
          </cell>
          <cell r="J1423">
            <v>11158.29</v>
          </cell>
          <cell r="K1423">
            <v>1</v>
          </cell>
          <cell r="L1423">
            <v>0</v>
          </cell>
          <cell r="M1423">
            <v>0</v>
          </cell>
          <cell r="N1423">
            <v>0</v>
          </cell>
          <cell r="R1423">
            <v>0</v>
          </cell>
          <cell r="S1423">
            <v>0</v>
          </cell>
          <cell r="T1423">
            <v>0</v>
          </cell>
          <cell r="U1423">
            <v>38</v>
          </cell>
          <cell r="V1423">
            <v>0</v>
          </cell>
          <cell r="W1423">
            <v>0</v>
          </cell>
          <cell r="AA1423">
            <v>0</v>
          </cell>
          <cell r="AB1423">
            <v>0</v>
          </cell>
          <cell r="AC1423">
            <v>0</v>
          </cell>
          <cell r="AD1423">
            <v>38</v>
          </cell>
          <cell r="AE1423">
            <v>315000</v>
          </cell>
          <cell r="AF1423">
            <v>0</v>
          </cell>
          <cell r="AI1423">
            <v>2223</v>
          </cell>
          <cell r="AK1423">
            <v>0</v>
          </cell>
          <cell r="AM1423">
            <v>676</v>
          </cell>
          <cell r="AN1423">
            <v>1</v>
          </cell>
          <cell r="AO1423">
            <v>393216</v>
          </cell>
          <cell r="AQ1423">
            <v>0</v>
          </cell>
          <cell r="AR1423">
            <v>0</v>
          </cell>
          <cell r="AS1423" t="str">
            <v>Ы</v>
          </cell>
          <cell r="AT1423" t="str">
            <v>Ы</v>
          </cell>
          <cell r="AU1423">
            <v>0</v>
          </cell>
          <cell r="AV1423">
            <v>0</v>
          </cell>
          <cell r="AW1423">
            <v>23</v>
          </cell>
          <cell r="AX1423">
            <v>1</v>
          </cell>
          <cell r="AY1423">
            <v>0</v>
          </cell>
          <cell r="AZ1423">
            <v>0</v>
          </cell>
          <cell r="BA1423">
            <v>0</v>
          </cell>
          <cell r="BB1423">
            <v>0</v>
          </cell>
          <cell r="BC1423">
            <v>38828</v>
          </cell>
        </row>
        <row r="1424">
          <cell r="A1424">
            <v>2006</v>
          </cell>
          <cell r="B1424">
            <v>1</v>
          </cell>
          <cell r="C1424">
            <v>550</v>
          </cell>
          <cell r="D1424">
            <v>20</v>
          </cell>
          <cell r="E1424">
            <v>792020</v>
          </cell>
          <cell r="F1424">
            <v>0</v>
          </cell>
          <cell r="G1424" t="str">
            <v>Затраты по ШПЗ (основные)</v>
          </cell>
          <cell r="H1424">
            <v>2011</v>
          </cell>
          <cell r="I1424">
            <v>7920</v>
          </cell>
          <cell r="J1424">
            <v>859046.92</v>
          </cell>
          <cell r="K1424">
            <v>1</v>
          </cell>
          <cell r="L1424">
            <v>0</v>
          </cell>
          <cell r="M1424">
            <v>0</v>
          </cell>
          <cell r="N1424">
            <v>0</v>
          </cell>
          <cell r="R1424">
            <v>0</v>
          </cell>
          <cell r="S1424">
            <v>0</v>
          </cell>
          <cell r="T1424">
            <v>0</v>
          </cell>
          <cell r="U1424">
            <v>38</v>
          </cell>
          <cell r="V1424">
            <v>0</v>
          </cell>
          <cell r="W1424">
            <v>0</v>
          </cell>
          <cell r="AA1424">
            <v>0</v>
          </cell>
          <cell r="AB1424">
            <v>0</v>
          </cell>
          <cell r="AC1424">
            <v>0</v>
          </cell>
          <cell r="AD1424">
            <v>38</v>
          </cell>
          <cell r="AE1424">
            <v>410000</v>
          </cell>
          <cell r="AF1424">
            <v>0</v>
          </cell>
          <cell r="AI1424">
            <v>2223</v>
          </cell>
          <cell r="AK1424">
            <v>0</v>
          </cell>
          <cell r="AM1424">
            <v>677</v>
          </cell>
          <cell r="AN1424">
            <v>1</v>
          </cell>
          <cell r="AO1424">
            <v>393216</v>
          </cell>
          <cell r="AQ1424">
            <v>0</v>
          </cell>
          <cell r="AR1424">
            <v>0</v>
          </cell>
          <cell r="AS1424" t="str">
            <v>Ы</v>
          </cell>
          <cell r="AT1424" t="str">
            <v>Ы</v>
          </cell>
          <cell r="AU1424">
            <v>0</v>
          </cell>
          <cell r="AV1424">
            <v>0</v>
          </cell>
          <cell r="AW1424">
            <v>23</v>
          </cell>
          <cell r="AX1424">
            <v>1</v>
          </cell>
          <cell r="AY1424">
            <v>0</v>
          </cell>
          <cell r="AZ1424">
            <v>0</v>
          </cell>
          <cell r="BA1424">
            <v>0</v>
          </cell>
          <cell r="BB1424">
            <v>0</v>
          </cell>
          <cell r="BC1424">
            <v>38828</v>
          </cell>
        </row>
        <row r="1425">
          <cell r="A1425">
            <v>2006</v>
          </cell>
          <cell r="B1425">
            <v>1</v>
          </cell>
          <cell r="C1425">
            <v>551</v>
          </cell>
          <cell r="D1425">
            <v>20</v>
          </cell>
          <cell r="E1425">
            <v>792020</v>
          </cell>
          <cell r="F1425">
            <v>0</v>
          </cell>
          <cell r="G1425" t="str">
            <v>Затраты по ШПЗ (основные)</v>
          </cell>
          <cell r="H1425">
            <v>2011</v>
          </cell>
          <cell r="I1425">
            <v>7920</v>
          </cell>
          <cell r="J1425">
            <v>99640.92</v>
          </cell>
          <cell r="K1425">
            <v>1</v>
          </cell>
          <cell r="L1425">
            <v>0</v>
          </cell>
          <cell r="M1425">
            <v>0</v>
          </cell>
          <cell r="N1425">
            <v>0</v>
          </cell>
          <cell r="R1425">
            <v>0</v>
          </cell>
          <cell r="S1425">
            <v>0</v>
          </cell>
          <cell r="T1425">
            <v>0</v>
          </cell>
          <cell r="U1425">
            <v>38</v>
          </cell>
          <cell r="V1425">
            <v>0</v>
          </cell>
          <cell r="W1425">
            <v>0</v>
          </cell>
          <cell r="AA1425">
            <v>0</v>
          </cell>
          <cell r="AB1425">
            <v>0</v>
          </cell>
          <cell r="AC1425">
            <v>0</v>
          </cell>
          <cell r="AD1425">
            <v>38</v>
          </cell>
          <cell r="AE1425">
            <v>420000</v>
          </cell>
          <cell r="AF1425">
            <v>0</v>
          </cell>
          <cell r="AI1425">
            <v>2223</v>
          </cell>
          <cell r="AK1425">
            <v>0</v>
          </cell>
          <cell r="AM1425">
            <v>678</v>
          </cell>
          <cell r="AN1425">
            <v>1</v>
          </cell>
          <cell r="AO1425">
            <v>393216</v>
          </cell>
          <cell r="AQ1425">
            <v>0</v>
          </cell>
          <cell r="AR1425">
            <v>0</v>
          </cell>
          <cell r="AS1425" t="str">
            <v>Ы</v>
          </cell>
          <cell r="AT1425" t="str">
            <v>Ы</v>
          </cell>
          <cell r="AU1425">
            <v>0</v>
          </cell>
          <cell r="AV1425">
            <v>0</v>
          </cell>
          <cell r="AW1425">
            <v>23</v>
          </cell>
          <cell r="AX1425">
            <v>1</v>
          </cell>
          <cell r="AY1425">
            <v>0</v>
          </cell>
          <cell r="AZ1425">
            <v>0</v>
          </cell>
          <cell r="BA1425">
            <v>0</v>
          </cell>
          <cell r="BB1425">
            <v>0</v>
          </cell>
          <cell r="BC1425">
            <v>38828</v>
          </cell>
        </row>
        <row r="1426">
          <cell r="A1426">
            <v>2006</v>
          </cell>
          <cell r="B1426">
            <v>1</v>
          </cell>
          <cell r="C1426">
            <v>552</v>
          </cell>
          <cell r="D1426">
            <v>20</v>
          </cell>
          <cell r="E1426">
            <v>792020</v>
          </cell>
          <cell r="F1426">
            <v>0</v>
          </cell>
          <cell r="G1426" t="str">
            <v>Затраты по ШПЗ (основные)</v>
          </cell>
          <cell r="H1426">
            <v>2011</v>
          </cell>
          <cell r="I1426">
            <v>7920</v>
          </cell>
          <cell r="J1426">
            <v>37458.199999999997</v>
          </cell>
          <cell r="K1426">
            <v>1</v>
          </cell>
          <cell r="L1426">
            <v>0</v>
          </cell>
          <cell r="M1426">
            <v>0</v>
          </cell>
          <cell r="N1426">
            <v>0</v>
          </cell>
          <cell r="R1426">
            <v>0</v>
          </cell>
          <cell r="S1426">
            <v>0</v>
          </cell>
          <cell r="T1426">
            <v>0</v>
          </cell>
          <cell r="U1426">
            <v>38</v>
          </cell>
          <cell r="V1426">
            <v>0</v>
          </cell>
          <cell r="W1426">
            <v>0</v>
          </cell>
          <cell r="AA1426">
            <v>0</v>
          </cell>
          <cell r="AB1426">
            <v>0</v>
          </cell>
          <cell r="AC1426">
            <v>0</v>
          </cell>
          <cell r="AD1426">
            <v>38</v>
          </cell>
          <cell r="AE1426">
            <v>430000</v>
          </cell>
          <cell r="AF1426">
            <v>0</v>
          </cell>
          <cell r="AI1426">
            <v>2223</v>
          </cell>
          <cell r="AK1426">
            <v>0</v>
          </cell>
          <cell r="AM1426">
            <v>679</v>
          </cell>
          <cell r="AN1426">
            <v>1</v>
          </cell>
          <cell r="AO1426">
            <v>393216</v>
          </cell>
          <cell r="AQ1426">
            <v>0</v>
          </cell>
          <cell r="AR1426">
            <v>0</v>
          </cell>
          <cell r="AS1426" t="str">
            <v>Ы</v>
          </cell>
          <cell r="AT1426" t="str">
            <v>Ы</v>
          </cell>
          <cell r="AU1426">
            <v>0</v>
          </cell>
          <cell r="AV1426">
            <v>0</v>
          </cell>
          <cell r="AW1426">
            <v>23</v>
          </cell>
          <cell r="AX1426">
            <v>1</v>
          </cell>
          <cell r="AY1426">
            <v>0</v>
          </cell>
          <cell r="AZ1426">
            <v>0</v>
          </cell>
          <cell r="BA1426">
            <v>0</v>
          </cell>
          <cell r="BB1426">
            <v>0</v>
          </cell>
          <cell r="BC1426">
            <v>38828</v>
          </cell>
        </row>
        <row r="1427">
          <cell r="A1427">
            <v>2006</v>
          </cell>
          <cell r="B1427">
            <v>1</v>
          </cell>
          <cell r="C1427">
            <v>553</v>
          </cell>
          <cell r="D1427">
            <v>20</v>
          </cell>
          <cell r="E1427">
            <v>792020</v>
          </cell>
          <cell r="F1427">
            <v>0</v>
          </cell>
          <cell r="G1427" t="str">
            <v>Затраты по ШПЗ (основные)</v>
          </cell>
          <cell r="H1427">
            <v>2011</v>
          </cell>
          <cell r="I1427">
            <v>7920</v>
          </cell>
          <cell r="J1427">
            <v>552058</v>
          </cell>
          <cell r="K1427">
            <v>1</v>
          </cell>
          <cell r="L1427">
            <v>0</v>
          </cell>
          <cell r="M1427">
            <v>0</v>
          </cell>
          <cell r="N1427">
            <v>0</v>
          </cell>
          <cell r="R1427">
            <v>0</v>
          </cell>
          <cell r="S1427">
            <v>0</v>
          </cell>
          <cell r="T1427">
            <v>0</v>
          </cell>
          <cell r="U1427">
            <v>38</v>
          </cell>
          <cell r="V1427">
            <v>0</v>
          </cell>
          <cell r="W1427">
            <v>0</v>
          </cell>
          <cell r="AA1427">
            <v>0</v>
          </cell>
          <cell r="AB1427">
            <v>0</v>
          </cell>
          <cell r="AC1427">
            <v>0</v>
          </cell>
          <cell r="AD1427">
            <v>38</v>
          </cell>
          <cell r="AE1427">
            <v>430110</v>
          </cell>
          <cell r="AF1427">
            <v>0</v>
          </cell>
          <cell r="AI1427">
            <v>2223</v>
          </cell>
          <cell r="AK1427">
            <v>0</v>
          </cell>
          <cell r="AM1427">
            <v>680</v>
          </cell>
          <cell r="AN1427">
            <v>1</v>
          </cell>
          <cell r="AO1427">
            <v>393216</v>
          </cell>
          <cell r="AQ1427">
            <v>0</v>
          </cell>
          <cell r="AR1427">
            <v>0</v>
          </cell>
          <cell r="AS1427" t="str">
            <v>Ы</v>
          </cell>
          <cell r="AT1427" t="str">
            <v>Ы</v>
          </cell>
          <cell r="AU1427">
            <v>0</v>
          </cell>
          <cell r="AV1427">
            <v>0</v>
          </cell>
          <cell r="AW1427">
            <v>23</v>
          </cell>
          <cell r="AX1427">
            <v>1</v>
          </cell>
          <cell r="AY1427">
            <v>0</v>
          </cell>
          <cell r="AZ1427">
            <v>0</v>
          </cell>
          <cell r="BA1427">
            <v>0</v>
          </cell>
          <cell r="BB1427">
            <v>0</v>
          </cell>
          <cell r="BC1427">
            <v>38828</v>
          </cell>
        </row>
        <row r="1428">
          <cell r="A1428">
            <v>2006</v>
          </cell>
          <cell r="B1428">
            <v>1</v>
          </cell>
          <cell r="C1428">
            <v>554</v>
          </cell>
          <cell r="D1428">
            <v>20</v>
          </cell>
          <cell r="E1428">
            <v>792020</v>
          </cell>
          <cell r="F1428">
            <v>0</v>
          </cell>
          <cell r="G1428" t="str">
            <v>Затраты по ШПЗ (основные)</v>
          </cell>
          <cell r="H1428">
            <v>2011</v>
          </cell>
          <cell r="I1428">
            <v>7920</v>
          </cell>
          <cell r="J1428">
            <v>259848</v>
          </cell>
          <cell r="K1428">
            <v>1</v>
          </cell>
          <cell r="L1428">
            <v>0</v>
          </cell>
          <cell r="M1428">
            <v>0</v>
          </cell>
          <cell r="N1428">
            <v>0</v>
          </cell>
          <cell r="R1428">
            <v>0</v>
          </cell>
          <cell r="S1428">
            <v>0</v>
          </cell>
          <cell r="T1428">
            <v>0</v>
          </cell>
          <cell r="U1428">
            <v>38</v>
          </cell>
          <cell r="V1428">
            <v>0</v>
          </cell>
          <cell r="W1428">
            <v>0</v>
          </cell>
          <cell r="AA1428">
            <v>0</v>
          </cell>
          <cell r="AB1428">
            <v>0</v>
          </cell>
          <cell r="AC1428">
            <v>0</v>
          </cell>
          <cell r="AD1428">
            <v>38</v>
          </cell>
          <cell r="AE1428">
            <v>430120</v>
          </cell>
          <cell r="AF1428">
            <v>0</v>
          </cell>
          <cell r="AI1428">
            <v>2223</v>
          </cell>
          <cell r="AK1428">
            <v>0</v>
          </cell>
          <cell r="AM1428">
            <v>681</v>
          </cell>
          <cell r="AN1428">
            <v>1</v>
          </cell>
          <cell r="AO1428">
            <v>393216</v>
          </cell>
          <cell r="AQ1428">
            <v>0</v>
          </cell>
          <cell r="AR1428">
            <v>0</v>
          </cell>
          <cell r="AS1428" t="str">
            <v>Ы</v>
          </cell>
          <cell r="AT1428" t="str">
            <v>Ы</v>
          </cell>
          <cell r="AU1428">
            <v>0</v>
          </cell>
          <cell r="AV1428">
            <v>0</v>
          </cell>
          <cell r="AW1428">
            <v>23</v>
          </cell>
          <cell r="AX1428">
            <v>1</v>
          </cell>
          <cell r="AY1428">
            <v>0</v>
          </cell>
          <cell r="AZ1428">
            <v>0</v>
          </cell>
          <cell r="BA1428">
            <v>0</v>
          </cell>
          <cell r="BB1428">
            <v>0</v>
          </cell>
          <cell r="BC1428">
            <v>38828</v>
          </cell>
        </row>
        <row r="1429">
          <cell r="A1429">
            <v>2006</v>
          </cell>
          <cell r="B1429">
            <v>1</v>
          </cell>
          <cell r="C1429">
            <v>555</v>
          </cell>
          <cell r="D1429">
            <v>20</v>
          </cell>
          <cell r="E1429">
            <v>792020</v>
          </cell>
          <cell r="F1429">
            <v>0</v>
          </cell>
          <cell r="G1429" t="str">
            <v>Затраты по ШПЗ (основные)</v>
          </cell>
          <cell r="H1429">
            <v>2011</v>
          </cell>
          <cell r="I1429">
            <v>7920</v>
          </cell>
          <cell r="J1429">
            <v>459934</v>
          </cell>
          <cell r="K1429">
            <v>1</v>
          </cell>
          <cell r="L1429">
            <v>0</v>
          </cell>
          <cell r="M1429">
            <v>0</v>
          </cell>
          <cell r="N1429">
            <v>0</v>
          </cell>
          <cell r="R1429">
            <v>0</v>
          </cell>
          <cell r="S1429">
            <v>0</v>
          </cell>
          <cell r="T1429">
            <v>0</v>
          </cell>
          <cell r="U1429">
            <v>38</v>
          </cell>
          <cell r="V1429">
            <v>0</v>
          </cell>
          <cell r="W1429">
            <v>0</v>
          </cell>
          <cell r="AA1429">
            <v>0</v>
          </cell>
          <cell r="AB1429">
            <v>0</v>
          </cell>
          <cell r="AC1429">
            <v>0</v>
          </cell>
          <cell r="AD1429">
            <v>38</v>
          </cell>
          <cell r="AE1429">
            <v>430130</v>
          </cell>
          <cell r="AF1429">
            <v>0</v>
          </cell>
          <cell r="AI1429">
            <v>2223</v>
          </cell>
          <cell r="AK1429">
            <v>0</v>
          </cell>
          <cell r="AM1429">
            <v>682</v>
          </cell>
          <cell r="AN1429">
            <v>1</v>
          </cell>
          <cell r="AO1429">
            <v>393216</v>
          </cell>
          <cell r="AQ1429">
            <v>0</v>
          </cell>
          <cell r="AR1429">
            <v>0</v>
          </cell>
          <cell r="AS1429" t="str">
            <v>Ы</v>
          </cell>
          <cell r="AT1429" t="str">
            <v>Ы</v>
          </cell>
          <cell r="AU1429">
            <v>0</v>
          </cell>
          <cell r="AV1429">
            <v>0</v>
          </cell>
          <cell r="AW1429">
            <v>23</v>
          </cell>
          <cell r="AX1429">
            <v>1</v>
          </cell>
          <cell r="AY1429">
            <v>0</v>
          </cell>
          <cell r="AZ1429">
            <v>0</v>
          </cell>
          <cell r="BA1429">
            <v>0</v>
          </cell>
          <cell r="BB1429">
            <v>0</v>
          </cell>
          <cell r="BC1429">
            <v>38828</v>
          </cell>
        </row>
        <row r="1430">
          <cell r="A1430">
            <v>2006</v>
          </cell>
          <cell r="B1430">
            <v>1</v>
          </cell>
          <cell r="C1430">
            <v>556</v>
          </cell>
          <cell r="D1430">
            <v>20</v>
          </cell>
          <cell r="E1430">
            <v>792020</v>
          </cell>
          <cell r="F1430">
            <v>0</v>
          </cell>
          <cell r="G1430" t="str">
            <v>Затраты по ШПЗ (основные)</v>
          </cell>
          <cell r="H1430">
            <v>2011</v>
          </cell>
          <cell r="I1430">
            <v>7920</v>
          </cell>
          <cell r="J1430">
            <v>395609</v>
          </cell>
          <cell r="K1430">
            <v>1</v>
          </cell>
          <cell r="L1430">
            <v>0</v>
          </cell>
          <cell r="M1430">
            <v>0</v>
          </cell>
          <cell r="N1430">
            <v>0</v>
          </cell>
          <cell r="R1430">
            <v>0</v>
          </cell>
          <cell r="S1430">
            <v>0</v>
          </cell>
          <cell r="T1430">
            <v>0</v>
          </cell>
          <cell r="U1430">
            <v>38</v>
          </cell>
          <cell r="V1430">
            <v>0</v>
          </cell>
          <cell r="W1430">
            <v>0</v>
          </cell>
          <cell r="AA1430">
            <v>0</v>
          </cell>
          <cell r="AB1430">
            <v>0</v>
          </cell>
          <cell r="AC1430">
            <v>0</v>
          </cell>
          <cell r="AD1430">
            <v>38</v>
          </cell>
          <cell r="AE1430">
            <v>430140</v>
          </cell>
          <cell r="AF1430">
            <v>0</v>
          </cell>
          <cell r="AI1430">
            <v>2223</v>
          </cell>
          <cell r="AK1430">
            <v>0</v>
          </cell>
          <cell r="AM1430">
            <v>683</v>
          </cell>
          <cell r="AN1430">
            <v>1</v>
          </cell>
          <cell r="AO1430">
            <v>393216</v>
          </cell>
          <cell r="AQ1430">
            <v>0</v>
          </cell>
          <cell r="AR1430">
            <v>0</v>
          </cell>
          <cell r="AS1430" t="str">
            <v>Ы</v>
          </cell>
          <cell r="AT1430" t="str">
            <v>Ы</v>
          </cell>
          <cell r="AU1430">
            <v>0</v>
          </cell>
          <cell r="AV1430">
            <v>0</v>
          </cell>
          <cell r="AW1430">
            <v>23</v>
          </cell>
          <cell r="AX1430">
            <v>1</v>
          </cell>
          <cell r="AY1430">
            <v>0</v>
          </cell>
          <cell r="AZ1430">
            <v>0</v>
          </cell>
          <cell r="BA1430">
            <v>0</v>
          </cell>
          <cell r="BB1430">
            <v>0</v>
          </cell>
          <cell r="BC1430">
            <v>38828</v>
          </cell>
        </row>
        <row r="1431">
          <cell r="A1431">
            <v>2006</v>
          </cell>
          <cell r="B1431">
            <v>1</v>
          </cell>
          <cell r="C1431">
            <v>557</v>
          </cell>
          <cell r="D1431">
            <v>20</v>
          </cell>
          <cell r="E1431">
            <v>792020</v>
          </cell>
          <cell r="F1431">
            <v>0</v>
          </cell>
          <cell r="G1431" t="str">
            <v>Затраты по ШПЗ (основные)</v>
          </cell>
          <cell r="H1431">
            <v>2011</v>
          </cell>
          <cell r="I1431">
            <v>7920</v>
          </cell>
          <cell r="J1431">
            <v>1341</v>
          </cell>
          <cell r="K1431">
            <v>1</v>
          </cell>
          <cell r="L1431">
            <v>0</v>
          </cell>
          <cell r="M1431">
            <v>0</v>
          </cell>
          <cell r="N1431">
            <v>0</v>
          </cell>
          <cell r="R1431">
            <v>0</v>
          </cell>
          <cell r="S1431">
            <v>0</v>
          </cell>
          <cell r="T1431">
            <v>0</v>
          </cell>
          <cell r="U1431">
            <v>38</v>
          </cell>
          <cell r="V1431">
            <v>0</v>
          </cell>
          <cell r="W1431">
            <v>0</v>
          </cell>
          <cell r="AA1431">
            <v>0</v>
          </cell>
          <cell r="AB1431">
            <v>0</v>
          </cell>
          <cell r="AC1431">
            <v>0</v>
          </cell>
          <cell r="AD1431">
            <v>38</v>
          </cell>
          <cell r="AE1431">
            <v>430230</v>
          </cell>
          <cell r="AF1431">
            <v>0</v>
          </cell>
          <cell r="AI1431">
            <v>2223</v>
          </cell>
          <cell r="AK1431">
            <v>0</v>
          </cell>
          <cell r="AM1431">
            <v>684</v>
          </cell>
          <cell r="AN1431">
            <v>1</v>
          </cell>
          <cell r="AO1431">
            <v>393216</v>
          </cell>
          <cell r="AQ1431">
            <v>0</v>
          </cell>
          <cell r="AR1431">
            <v>0</v>
          </cell>
          <cell r="AS1431" t="str">
            <v>Ы</v>
          </cell>
          <cell r="AT1431" t="str">
            <v>Ы</v>
          </cell>
          <cell r="AU1431">
            <v>0</v>
          </cell>
          <cell r="AV1431">
            <v>0</v>
          </cell>
          <cell r="AW1431">
            <v>23</v>
          </cell>
          <cell r="AX1431">
            <v>1</v>
          </cell>
          <cell r="AY1431">
            <v>0</v>
          </cell>
          <cell r="AZ1431">
            <v>0</v>
          </cell>
          <cell r="BA1431">
            <v>0</v>
          </cell>
          <cell r="BB1431">
            <v>0</v>
          </cell>
          <cell r="BC1431">
            <v>38828</v>
          </cell>
        </row>
        <row r="1432">
          <cell r="A1432">
            <v>2006</v>
          </cell>
          <cell r="B1432">
            <v>1</v>
          </cell>
          <cell r="C1432">
            <v>558</v>
          </cell>
          <cell r="D1432">
            <v>20</v>
          </cell>
          <cell r="E1432">
            <v>792020</v>
          </cell>
          <cell r="F1432">
            <v>0</v>
          </cell>
          <cell r="G1432" t="str">
            <v>Затраты по ШПЗ (основные)</v>
          </cell>
          <cell r="H1432">
            <v>2011</v>
          </cell>
          <cell r="I1432">
            <v>7920</v>
          </cell>
          <cell r="J1432">
            <v>8531</v>
          </cell>
          <cell r="K1432">
            <v>1</v>
          </cell>
          <cell r="L1432">
            <v>0</v>
          </cell>
          <cell r="M1432">
            <v>0</v>
          </cell>
          <cell r="N1432">
            <v>0</v>
          </cell>
          <cell r="R1432">
            <v>0</v>
          </cell>
          <cell r="S1432">
            <v>0</v>
          </cell>
          <cell r="T1432">
            <v>0</v>
          </cell>
          <cell r="U1432">
            <v>38</v>
          </cell>
          <cell r="V1432">
            <v>0</v>
          </cell>
          <cell r="W1432">
            <v>0</v>
          </cell>
          <cell r="AA1432">
            <v>0</v>
          </cell>
          <cell r="AB1432">
            <v>0</v>
          </cell>
          <cell r="AC1432">
            <v>0</v>
          </cell>
          <cell r="AD1432">
            <v>38</v>
          </cell>
          <cell r="AE1432">
            <v>430240</v>
          </cell>
          <cell r="AF1432">
            <v>0</v>
          </cell>
          <cell r="AI1432">
            <v>2223</v>
          </cell>
          <cell r="AK1432">
            <v>0</v>
          </cell>
          <cell r="AM1432">
            <v>685</v>
          </cell>
          <cell r="AN1432">
            <v>1</v>
          </cell>
          <cell r="AO1432">
            <v>393216</v>
          </cell>
          <cell r="AQ1432">
            <v>0</v>
          </cell>
          <cell r="AR1432">
            <v>0</v>
          </cell>
          <cell r="AS1432" t="str">
            <v>Ы</v>
          </cell>
          <cell r="AT1432" t="str">
            <v>Ы</v>
          </cell>
          <cell r="AU1432">
            <v>0</v>
          </cell>
          <cell r="AV1432">
            <v>0</v>
          </cell>
          <cell r="AW1432">
            <v>23</v>
          </cell>
          <cell r="AX1432">
            <v>1</v>
          </cell>
          <cell r="AY1432">
            <v>0</v>
          </cell>
          <cell r="AZ1432">
            <v>0</v>
          </cell>
          <cell r="BA1432">
            <v>0</v>
          </cell>
          <cell r="BB1432">
            <v>0</v>
          </cell>
          <cell r="BC1432">
            <v>38828</v>
          </cell>
        </row>
        <row r="1433">
          <cell r="A1433">
            <v>2006</v>
          </cell>
          <cell r="B1433">
            <v>1</v>
          </cell>
          <cell r="C1433">
            <v>559</v>
          </cell>
          <cell r="D1433">
            <v>20</v>
          </cell>
          <cell r="E1433">
            <v>792020</v>
          </cell>
          <cell r="F1433">
            <v>0</v>
          </cell>
          <cell r="G1433" t="str">
            <v>Затраты по ШПЗ (основные)</v>
          </cell>
          <cell r="H1433">
            <v>2011</v>
          </cell>
          <cell r="I1433">
            <v>7920</v>
          </cell>
          <cell r="J1433">
            <v>35465.769999999997</v>
          </cell>
          <cell r="K1433">
            <v>1</v>
          </cell>
          <cell r="L1433">
            <v>0</v>
          </cell>
          <cell r="M1433">
            <v>0</v>
          </cell>
          <cell r="N1433">
            <v>0</v>
          </cell>
          <cell r="R1433">
            <v>0</v>
          </cell>
          <cell r="S1433">
            <v>0</v>
          </cell>
          <cell r="T1433">
            <v>0</v>
          </cell>
          <cell r="U1433">
            <v>38</v>
          </cell>
          <cell r="V1433">
            <v>0</v>
          </cell>
          <cell r="W1433">
            <v>0</v>
          </cell>
          <cell r="AA1433">
            <v>0</v>
          </cell>
          <cell r="AB1433">
            <v>0</v>
          </cell>
          <cell r="AC1433">
            <v>0</v>
          </cell>
          <cell r="AD1433">
            <v>38</v>
          </cell>
          <cell r="AE1433">
            <v>450000</v>
          </cell>
          <cell r="AF1433">
            <v>0</v>
          </cell>
          <cell r="AI1433">
            <v>2223</v>
          </cell>
          <cell r="AK1433">
            <v>0</v>
          </cell>
          <cell r="AM1433">
            <v>686</v>
          </cell>
          <cell r="AN1433">
            <v>1</v>
          </cell>
          <cell r="AO1433">
            <v>393216</v>
          </cell>
          <cell r="AQ1433">
            <v>0</v>
          </cell>
          <cell r="AR1433">
            <v>0</v>
          </cell>
          <cell r="AS1433" t="str">
            <v>Ы</v>
          </cell>
          <cell r="AT1433" t="str">
            <v>Ы</v>
          </cell>
          <cell r="AU1433">
            <v>0</v>
          </cell>
          <cell r="AV1433">
            <v>0</v>
          </cell>
          <cell r="AW1433">
            <v>23</v>
          </cell>
          <cell r="AX1433">
            <v>1</v>
          </cell>
          <cell r="AY1433">
            <v>0</v>
          </cell>
          <cell r="AZ1433">
            <v>0</v>
          </cell>
          <cell r="BA1433">
            <v>0</v>
          </cell>
          <cell r="BB1433">
            <v>0</v>
          </cell>
          <cell r="BC1433">
            <v>38828</v>
          </cell>
        </row>
        <row r="1434">
          <cell r="A1434">
            <v>2006</v>
          </cell>
          <cell r="B1434">
            <v>1</v>
          </cell>
          <cell r="C1434">
            <v>560</v>
          </cell>
          <cell r="D1434">
            <v>20</v>
          </cell>
          <cell r="E1434">
            <v>792020</v>
          </cell>
          <cell r="F1434">
            <v>0</v>
          </cell>
          <cell r="G1434" t="str">
            <v>Затраты по ШПЗ (основные)</v>
          </cell>
          <cell r="H1434">
            <v>2011</v>
          </cell>
          <cell r="I1434">
            <v>7920</v>
          </cell>
          <cell r="J1434">
            <v>1623</v>
          </cell>
          <cell r="K1434">
            <v>1</v>
          </cell>
          <cell r="L1434">
            <v>0</v>
          </cell>
          <cell r="M1434">
            <v>0</v>
          </cell>
          <cell r="N1434">
            <v>0</v>
          </cell>
          <cell r="R1434">
            <v>0</v>
          </cell>
          <cell r="S1434">
            <v>0</v>
          </cell>
          <cell r="T1434">
            <v>0</v>
          </cell>
          <cell r="U1434">
            <v>38</v>
          </cell>
          <cell r="V1434">
            <v>0</v>
          </cell>
          <cell r="W1434">
            <v>0</v>
          </cell>
          <cell r="AA1434">
            <v>0</v>
          </cell>
          <cell r="AB1434">
            <v>0</v>
          </cell>
          <cell r="AC1434">
            <v>0</v>
          </cell>
          <cell r="AD1434">
            <v>38</v>
          </cell>
          <cell r="AE1434">
            <v>460000</v>
          </cell>
          <cell r="AF1434">
            <v>0</v>
          </cell>
          <cell r="AI1434">
            <v>2223</v>
          </cell>
          <cell r="AK1434">
            <v>0</v>
          </cell>
          <cell r="AM1434">
            <v>687</v>
          </cell>
          <cell r="AN1434">
            <v>1</v>
          </cell>
          <cell r="AO1434">
            <v>393216</v>
          </cell>
          <cell r="AQ1434">
            <v>0</v>
          </cell>
          <cell r="AR1434">
            <v>0</v>
          </cell>
          <cell r="AS1434" t="str">
            <v>Ы</v>
          </cell>
          <cell r="AT1434" t="str">
            <v>Ы</v>
          </cell>
          <cell r="AU1434">
            <v>0</v>
          </cell>
          <cell r="AV1434">
            <v>0</v>
          </cell>
          <cell r="AW1434">
            <v>23</v>
          </cell>
          <cell r="AX1434">
            <v>1</v>
          </cell>
          <cell r="AY1434">
            <v>0</v>
          </cell>
          <cell r="AZ1434">
            <v>0</v>
          </cell>
          <cell r="BA1434">
            <v>0</v>
          </cell>
          <cell r="BB1434">
            <v>0</v>
          </cell>
          <cell r="BC1434">
            <v>38828</v>
          </cell>
        </row>
        <row r="1435">
          <cell r="A1435">
            <v>2006</v>
          </cell>
          <cell r="B1435">
            <v>1</v>
          </cell>
          <cell r="C1435">
            <v>561</v>
          </cell>
          <cell r="D1435">
            <v>20</v>
          </cell>
          <cell r="E1435">
            <v>792020</v>
          </cell>
          <cell r="F1435">
            <v>0</v>
          </cell>
          <cell r="G1435" t="str">
            <v>Затраты по ШПЗ (основные)</v>
          </cell>
          <cell r="H1435">
            <v>2011</v>
          </cell>
          <cell r="I1435">
            <v>7920</v>
          </cell>
          <cell r="J1435">
            <v>183.18</v>
          </cell>
          <cell r="K1435">
            <v>1</v>
          </cell>
          <cell r="L1435">
            <v>0</v>
          </cell>
          <cell r="M1435">
            <v>0</v>
          </cell>
          <cell r="N1435">
            <v>0</v>
          </cell>
          <cell r="R1435">
            <v>0</v>
          </cell>
          <cell r="S1435">
            <v>0</v>
          </cell>
          <cell r="T1435">
            <v>0</v>
          </cell>
          <cell r="U1435">
            <v>38</v>
          </cell>
          <cell r="V1435">
            <v>0</v>
          </cell>
          <cell r="W1435">
            <v>0</v>
          </cell>
          <cell r="AA1435">
            <v>0</v>
          </cell>
          <cell r="AB1435">
            <v>0</v>
          </cell>
          <cell r="AC1435">
            <v>0</v>
          </cell>
          <cell r="AD1435">
            <v>38</v>
          </cell>
          <cell r="AE1435">
            <v>465000</v>
          </cell>
          <cell r="AF1435">
            <v>0</v>
          </cell>
          <cell r="AI1435">
            <v>2223</v>
          </cell>
          <cell r="AK1435">
            <v>0</v>
          </cell>
          <cell r="AM1435">
            <v>688</v>
          </cell>
          <cell r="AN1435">
            <v>1</v>
          </cell>
          <cell r="AO1435">
            <v>393216</v>
          </cell>
          <cell r="AQ1435">
            <v>0</v>
          </cell>
          <cell r="AR1435">
            <v>0</v>
          </cell>
          <cell r="AS1435" t="str">
            <v>Ы</v>
          </cell>
          <cell r="AT1435" t="str">
            <v>Ы</v>
          </cell>
          <cell r="AU1435">
            <v>0</v>
          </cell>
          <cell r="AV1435">
            <v>0</v>
          </cell>
          <cell r="AW1435">
            <v>23</v>
          </cell>
          <cell r="AX1435">
            <v>1</v>
          </cell>
          <cell r="AY1435">
            <v>0</v>
          </cell>
          <cell r="AZ1435">
            <v>0</v>
          </cell>
          <cell r="BA1435">
            <v>0</v>
          </cell>
          <cell r="BB1435">
            <v>0</v>
          </cell>
          <cell r="BC1435">
            <v>38828</v>
          </cell>
        </row>
        <row r="1436">
          <cell r="A1436">
            <v>2006</v>
          </cell>
          <cell r="B1436">
            <v>1</v>
          </cell>
          <cell r="C1436">
            <v>562</v>
          </cell>
          <cell r="D1436">
            <v>20</v>
          </cell>
          <cell r="E1436">
            <v>792020</v>
          </cell>
          <cell r="F1436">
            <v>0</v>
          </cell>
          <cell r="G1436" t="str">
            <v>Затраты по ШПЗ (основные)</v>
          </cell>
          <cell r="H1436">
            <v>2011</v>
          </cell>
          <cell r="I1436">
            <v>7920</v>
          </cell>
          <cell r="J1436">
            <v>173477.37</v>
          </cell>
          <cell r="K1436">
            <v>1</v>
          </cell>
          <cell r="L1436">
            <v>0</v>
          </cell>
          <cell r="M1436">
            <v>0</v>
          </cell>
          <cell r="N1436">
            <v>0</v>
          </cell>
          <cell r="R1436">
            <v>0</v>
          </cell>
          <cell r="S1436">
            <v>0</v>
          </cell>
          <cell r="T1436">
            <v>0</v>
          </cell>
          <cell r="U1436">
            <v>38</v>
          </cell>
          <cell r="V1436">
            <v>0</v>
          </cell>
          <cell r="W1436">
            <v>0</v>
          </cell>
          <cell r="AA1436">
            <v>0</v>
          </cell>
          <cell r="AB1436">
            <v>0</v>
          </cell>
          <cell r="AC1436">
            <v>0</v>
          </cell>
          <cell r="AD1436">
            <v>38</v>
          </cell>
          <cell r="AE1436">
            <v>503000</v>
          </cell>
          <cell r="AF1436">
            <v>0</v>
          </cell>
          <cell r="AI1436">
            <v>2223</v>
          </cell>
          <cell r="AK1436">
            <v>0</v>
          </cell>
          <cell r="AM1436">
            <v>689</v>
          </cell>
          <cell r="AN1436">
            <v>1</v>
          </cell>
          <cell r="AO1436">
            <v>393216</v>
          </cell>
          <cell r="AQ1436">
            <v>0</v>
          </cell>
          <cell r="AR1436">
            <v>0</v>
          </cell>
          <cell r="AS1436" t="str">
            <v>Ы</v>
          </cell>
          <cell r="AT1436" t="str">
            <v>Ы</v>
          </cell>
          <cell r="AU1436">
            <v>0</v>
          </cell>
          <cell r="AV1436">
            <v>0</v>
          </cell>
          <cell r="AW1436">
            <v>23</v>
          </cell>
          <cell r="AX1436">
            <v>1</v>
          </cell>
          <cell r="AY1436">
            <v>0</v>
          </cell>
          <cell r="AZ1436">
            <v>0</v>
          </cell>
          <cell r="BA1436">
            <v>0</v>
          </cell>
          <cell r="BB1436">
            <v>0</v>
          </cell>
          <cell r="BC1436">
            <v>38828</v>
          </cell>
        </row>
        <row r="1437">
          <cell r="A1437">
            <v>2006</v>
          </cell>
          <cell r="B1437">
            <v>1</v>
          </cell>
          <cell r="C1437">
            <v>563</v>
          </cell>
          <cell r="D1437">
            <v>20</v>
          </cell>
          <cell r="E1437">
            <v>792020</v>
          </cell>
          <cell r="F1437">
            <v>0</v>
          </cell>
          <cell r="G1437" t="str">
            <v>Затраты по ШПЗ (основные)</v>
          </cell>
          <cell r="H1437">
            <v>2011</v>
          </cell>
          <cell r="I1437">
            <v>7920</v>
          </cell>
          <cell r="J1437">
            <v>21950.41</v>
          </cell>
          <cell r="K1437">
            <v>1</v>
          </cell>
          <cell r="L1437">
            <v>0</v>
          </cell>
          <cell r="M1437">
            <v>0</v>
          </cell>
          <cell r="N1437">
            <v>0</v>
          </cell>
          <cell r="R1437">
            <v>0</v>
          </cell>
          <cell r="S1437">
            <v>0</v>
          </cell>
          <cell r="T1437">
            <v>0</v>
          </cell>
          <cell r="U1437">
            <v>38</v>
          </cell>
          <cell r="V1437">
            <v>0</v>
          </cell>
          <cell r="W1437">
            <v>0</v>
          </cell>
          <cell r="AA1437">
            <v>0</v>
          </cell>
          <cell r="AB1437">
            <v>0</v>
          </cell>
          <cell r="AC1437">
            <v>0</v>
          </cell>
          <cell r="AD1437">
            <v>38</v>
          </cell>
          <cell r="AE1437">
            <v>504100</v>
          </cell>
          <cell r="AF1437">
            <v>0</v>
          </cell>
          <cell r="AI1437">
            <v>2223</v>
          </cell>
          <cell r="AK1437">
            <v>0</v>
          </cell>
          <cell r="AM1437">
            <v>690</v>
          </cell>
          <cell r="AN1437">
            <v>1</v>
          </cell>
          <cell r="AO1437">
            <v>393216</v>
          </cell>
          <cell r="AQ1437">
            <v>0</v>
          </cell>
          <cell r="AR1437">
            <v>0</v>
          </cell>
          <cell r="AS1437" t="str">
            <v>Ы</v>
          </cell>
          <cell r="AT1437" t="str">
            <v>Ы</v>
          </cell>
          <cell r="AU1437">
            <v>0</v>
          </cell>
          <cell r="AV1437">
            <v>0</v>
          </cell>
          <cell r="AW1437">
            <v>23</v>
          </cell>
          <cell r="AX1437">
            <v>1</v>
          </cell>
          <cell r="AY1437">
            <v>0</v>
          </cell>
          <cell r="AZ1437">
            <v>0</v>
          </cell>
          <cell r="BA1437">
            <v>0</v>
          </cell>
          <cell r="BB1437">
            <v>0</v>
          </cell>
          <cell r="BC1437">
            <v>38828</v>
          </cell>
        </row>
        <row r="1438">
          <cell r="A1438">
            <v>2006</v>
          </cell>
          <cell r="B1438">
            <v>1</v>
          </cell>
          <cell r="C1438">
            <v>564</v>
          </cell>
          <cell r="D1438">
            <v>20</v>
          </cell>
          <cell r="E1438">
            <v>792020</v>
          </cell>
          <cell r="F1438">
            <v>0</v>
          </cell>
          <cell r="G1438" t="str">
            <v>Затраты по ШПЗ (основные)</v>
          </cell>
          <cell r="H1438">
            <v>2011</v>
          </cell>
          <cell r="I1438">
            <v>7920</v>
          </cell>
          <cell r="J1438">
            <v>9244.06</v>
          </cell>
          <cell r="K1438">
            <v>1</v>
          </cell>
          <cell r="L1438">
            <v>0</v>
          </cell>
          <cell r="M1438">
            <v>0</v>
          </cell>
          <cell r="N1438">
            <v>0</v>
          </cell>
          <cell r="R1438">
            <v>0</v>
          </cell>
          <cell r="S1438">
            <v>0</v>
          </cell>
          <cell r="T1438">
            <v>0</v>
          </cell>
          <cell r="U1438">
            <v>38</v>
          </cell>
          <cell r="V1438">
            <v>0</v>
          </cell>
          <cell r="W1438">
            <v>0</v>
          </cell>
          <cell r="AA1438">
            <v>0</v>
          </cell>
          <cell r="AB1438">
            <v>0</v>
          </cell>
          <cell r="AC1438">
            <v>0</v>
          </cell>
          <cell r="AD1438">
            <v>38</v>
          </cell>
          <cell r="AE1438">
            <v>504200</v>
          </cell>
          <cell r="AF1438">
            <v>0</v>
          </cell>
          <cell r="AI1438">
            <v>2223</v>
          </cell>
          <cell r="AK1438">
            <v>0</v>
          </cell>
          <cell r="AM1438">
            <v>691</v>
          </cell>
          <cell r="AN1438">
            <v>1</v>
          </cell>
          <cell r="AO1438">
            <v>393216</v>
          </cell>
          <cell r="AQ1438">
            <v>0</v>
          </cell>
          <cell r="AR1438">
            <v>0</v>
          </cell>
          <cell r="AS1438" t="str">
            <v>Ы</v>
          </cell>
          <cell r="AT1438" t="str">
            <v>Ы</v>
          </cell>
          <cell r="AU1438">
            <v>0</v>
          </cell>
          <cell r="AV1438">
            <v>0</v>
          </cell>
          <cell r="AW1438">
            <v>23</v>
          </cell>
          <cell r="AX1438">
            <v>1</v>
          </cell>
          <cell r="AY1438">
            <v>0</v>
          </cell>
          <cell r="AZ1438">
            <v>0</v>
          </cell>
          <cell r="BA1438">
            <v>0</v>
          </cell>
          <cell r="BB1438">
            <v>0</v>
          </cell>
          <cell r="BC1438">
            <v>38828</v>
          </cell>
        </row>
        <row r="1439">
          <cell r="A1439">
            <v>2006</v>
          </cell>
          <cell r="B1439">
            <v>1</v>
          </cell>
          <cell r="C1439">
            <v>565</v>
          </cell>
          <cell r="D1439">
            <v>20</v>
          </cell>
          <cell r="E1439">
            <v>792020</v>
          </cell>
          <cell r="F1439">
            <v>0</v>
          </cell>
          <cell r="G1439" t="str">
            <v>Затраты по ШПЗ (основные)</v>
          </cell>
          <cell r="H1439">
            <v>2011</v>
          </cell>
          <cell r="I1439">
            <v>7920</v>
          </cell>
          <cell r="J1439">
            <v>359.51</v>
          </cell>
          <cell r="K1439">
            <v>1</v>
          </cell>
          <cell r="L1439">
            <v>0</v>
          </cell>
          <cell r="M1439">
            <v>0</v>
          </cell>
          <cell r="N1439">
            <v>0</v>
          </cell>
          <cell r="R1439">
            <v>0</v>
          </cell>
          <cell r="S1439">
            <v>0</v>
          </cell>
          <cell r="T1439">
            <v>0</v>
          </cell>
          <cell r="U1439">
            <v>38</v>
          </cell>
          <cell r="V1439">
            <v>0</v>
          </cell>
          <cell r="W1439">
            <v>0</v>
          </cell>
          <cell r="AA1439">
            <v>0</v>
          </cell>
          <cell r="AB1439">
            <v>0</v>
          </cell>
          <cell r="AC1439">
            <v>0</v>
          </cell>
          <cell r="AD1439">
            <v>38</v>
          </cell>
          <cell r="AE1439">
            <v>504400</v>
          </cell>
          <cell r="AF1439">
            <v>0</v>
          </cell>
          <cell r="AI1439">
            <v>2223</v>
          </cell>
          <cell r="AK1439">
            <v>0</v>
          </cell>
          <cell r="AM1439">
            <v>692</v>
          </cell>
          <cell r="AN1439">
            <v>1</v>
          </cell>
          <cell r="AO1439">
            <v>393216</v>
          </cell>
          <cell r="AQ1439">
            <v>0</v>
          </cell>
          <cell r="AR1439">
            <v>0</v>
          </cell>
          <cell r="AS1439" t="str">
            <v>Ы</v>
          </cell>
          <cell r="AT1439" t="str">
            <v>Ы</v>
          </cell>
          <cell r="AU1439">
            <v>0</v>
          </cell>
          <cell r="AV1439">
            <v>0</v>
          </cell>
          <cell r="AW1439">
            <v>23</v>
          </cell>
          <cell r="AX1439">
            <v>1</v>
          </cell>
          <cell r="AY1439">
            <v>0</v>
          </cell>
          <cell r="AZ1439">
            <v>0</v>
          </cell>
          <cell r="BA1439">
            <v>0</v>
          </cell>
          <cell r="BB1439">
            <v>0</v>
          </cell>
          <cell r="BC1439">
            <v>38828</v>
          </cell>
        </row>
        <row r="1440">
          <cell r="A1440">
            <v>2006</v>
          </cell>
          <cell r="B1440">
            <v>1</v>
          </cell>
          <cell r="C1440">
            <v>566</v>
          </cell>
          <cell r="D1440">
            <v>20</v>
          </cell>
          <cell r="E1440">
            <v>792020</v>
          </cell>
          <cell r="F1440">
            <v>0</v>
          </cell>
          <cell r="G1440" t="str">
            <v>Затраты по ШПЗ (основные)</v>
          </cell>
          <cell r="H1440">
            <v>2011</v>
          </cell>
          <cell r="I1440">
            <v>7920</v>
          </cell>
          <cell r="J1440">
            <v>3243.89</v>
          </cell>
          <cell r="K1440">
            <v>1</v>
          </cell>
          <cell r="L1440">
            <v>0</v>
          </cell>
          <cell r="M1440">
            <v>0</v>
          </cell>
          <cell r="N1440">
            <v>0</v>
          </cell>
          <cell r="R1440">
            <v>0</v>
          </cell>
          <cell r="S1440">
            <v>0</v>
          </cell>
          <cell r="T1440">
            <v>0</v>
          </cell>
          <cell r="U1440">
            <v>38</v>
          </cell>
          <cell r="V1440">
            <v>0</v>
          </cell>
          <cell r="W1440">
            <v>0</v>
          </cell>
          <cell r="AA1440">
            <v>0</v>
          </cell>
          <cell r="AB1440">
            <v>0</v>
          </cell>
          <cell r="AC1440">
            <v>0</v>
          </cell>
          <cell r="AD1440">
            <v>38</v>
          </cell>
          <cell r="AE1440">
            <v>505100</v>
          </cell>
          <cell r="AF1440">
            <v>0</v>
          </cell>
          <cell r="AI1440">
            <v>2223</v>
          </cell>
          <cell r="AK1440">
            <v>0</v>
          </cell>
          <cell r="AM1440">
            <v>693</v>
          </cell>
          <cell r="AN1440">
            <v>1</v>
          </cell>
          <cell r="AO1440">
            <v>393216</v>
          </cell>
          <cell r="AQ1440">
            <v>0</v>
          </cell>
          <cell r="AR1440">
            <v>0</v>
          </cell>
          <cell r="AS1440" t="str">
            <v>Ы</v>
          </cell>
          <cell r="AT1440" t="str">
            <v>Ы</v>
          </cell>
          <cell r="AU1440">
            <v>0</v>
          </cell>
          <cell r="AV1440">
            <v>0</v>
          </cell>
          <cell r="AW1440">
            <v>23</v>
          </cell>
          <cell r="AX1440">
            <v>1</v>
          </cell>
          <cell r="AY1440">
            <v>0</v>
          </cell>
          <cell r="AZ1440">
            <v>0</v>
          </cell>
          <cell r="BA1440">
            <v>0</v>
          </cell>
          <cell r="BB1440">
            <v>0</v>
          </cell>
          <cell r="BC1440">
            <v>38828</v>
          </cell>
        </row>
        <row r="1441">
          <cell r="A1441">
            <v>2006</v>
          </cell>
          <cell r="B1441">
            <v>1</v>
          </cell>
          <cell r="C1441">
            <v>567</v>
          </cell>
          <cell r="D1441">
            <v>20</v>
          </cell>
          <cell r="E1441">
            <v>792020</v>
          </cell>
          <cell r="F1441">
            <v>0</v>
          </cell>
          <cell r="G1441" t="str">
            <v>Затраты по ШПЗ (основные)</v>
          </cell>
          <cell r="H1441">
            <v>2011</v>
          </cell>
          <cell r="I1441">
            <v>7920</v>
          </cell>
          <cell r="J1441">
            <v>170035.11</v>
          </cell>
          <cell r="K1441">
            <v>1</v>
          </cell>
          <cell r="L1441">
            <v>0</v>
          </cell>
          <cell r="M1441">
            <v>0</v>
          </cell>
          <cell r="N1441">
            <v>0</v>
          </cell>
          <cell r="R1441">
            <v>0</v>
          </cell>
          <cell r="S1441">
            <v>0</v>
          </cell>
          <cell r="T1441">
            <v>0</v>
          </cell>
          <cell r="U1441">
            <v>38</v>
          </cell>
          <cell r="V1441">
            <v>0</v>
          </cell>
          <cell r="W1441">
            <v>0</v>
          </cell>
          <cell r="AA1441">
            <v>0</v>
          </cell>
          <cell r="AB1441">
            <v>0</v>
          </cell>
          <cell r="AC1441">
            <v>0</v>
          </cell>
          <cell r="AD1441">
            <v>38</v>
          </cell>
          <cell r="AE1441">
            <v>505200</v>
          </cell>
          <cell r="AF1441">
            <v>0</v>
          </cell>
          <cell r="AI1441">
            <v>2223</v>
          </cell>
          <cell r="AK1441">
            <v>0</v>
          </cell>
          <cell r="AM1441">
            <v>694</v>
          </cell>
          <cell r="AN1441">
            <v>1</v>
          </cell>
          <cell r="AO1441">
            <v>393216</v>
          </cell>
          <cell r="AQ1441">
            <v>0</v>
          </cell>
          <cell r="AR1441">
            <v>0</v>
          </cell>
          <cell r="AS1441" t="str">
            <v>Ы</v>
          </cell>
          <cell r="AT1441" t="str">
            <v>Ы</v>
          </cell>
          <cell r="AU1441">
            <v>0</v>
          </cell>
          <cell r="AV1441">
            <v>0</v>
          </cell>
          <cell r="AW1441">
            <v>23</v>
          </cell>
          <cell r="AX1441">
            <v>1</v>
          </cell>
          <cell r="AY1441">
            <v>0</v>
          </cell>
          <cell r="AZ1441">
            <v>0</v>
          </cell>
          <cell r="BA1441">
            <v>0</v>
          </cell>
          <cell r="BB1441">
            <v>0</v>
          </cell>
          <cell r="BC1441">
            <v>38828</v>
          </cell>
        </row>
        <row r="1442">
          <cell r="A1442">
            <v>2006</v>
          </cell>
          <cell r="B1442">
            <v>1</v>
          </cell>
          <cell r="C1442">
            <v>568</v>
          </cell>
          <cell r="D1442">
            <v>20</v>
          </cell>
          <cell r="E1442">
            <v>792020</v>
          </cell>
          <cell r="F1442">
            <v>0</v>
          </cell>
          <cell r="G1442" t="str">
            <v>Затраты по ШПЗ (основные)</v>
          </cell>
          <cell r="H1442">
            <v>2011</v>
          </cell>
          <cell r="I1442">
            <v>7920</v>
          </cell>
          <cell r="J1442">
            <v>137.30000000000001</v>
          </cell>
          <cell r="K1442">
            <v>1</v>
          </cell>
          <cell r="L1442">
            <v>0</v>
          </cell>
          <cell r="M1442">
            <v>0</v>
          </cell>
          <cell r="N1442">
            <v>0</v>
          </cell>
          <cell r="R1442">
            <v>0</v>
          </cell>
          <cell r="S1442">
            <v>0</v>
          </cell>
          <cell r="T1442">
            <v>0</v>
          </cell>
          <cell r="U1442">
            <v>38</v>
          </cell>
          <cell r="V1442">
            <v>0</v>
          </cell>
          <cell r="W1442">
            <v>0</v>
          </cell>
          <cell r="AA1442">
            <v>0</v>
          </cell>
          <cell r="AB1442">
            <v>0</v>
          </cell>
          <cell r="AC1442">
            <v>0</v>
          </cell>
          <cell r="AD1442">
            <v>38</v>
          </cell>
          <cell r="AE1442">
            <v>505300</v>
          </cell>
          <cell r="AF1442">
            <v>0</v>
          </cell>
          <cell r="AI1442">
            <v>2223</v>
          </cell>
          <cell r="AK1442">
            <v>0</v>
          </cell>
          <cell r="AM1442">
            <v>695</v>
          </cell>
          <cell r="AN1442">
            <v>1</v>
          </cell>
          <cell r="AO1442">
            <v>393216</v>
          </cell>
          <cell r="AQ1442">
            <v>0</v>
          </cell>
          <cell r="AR1442">
            <v>0</v>
          </cell>
          <cell r="AS1442" t="str">
            <v>Ы</v>
          </cell>
          <cell r="AT1442" t="str">
            <v>Ы</v>
          </cell>
          <cell r="AU1442">
            <v>0</v>
          </cell>
          <cell r="AV1442">
            <v>0</v>
          </cell>
          <cell r="AW1442">
            <v>23</v>
          </cell>
          <cell r="AX1442">
            <v>1</v>
          </cell>
          <cell r="AY1442">
            <v>0</v>
          </cell>
          <cell r="AZ1442">
            <v>0</v>
          </cell>
          <cell r="BA1442">
            <v>0</v>
          </cell>
          <cell r="BB1442">
            <v>0</v>
          </cell>
          <cell r="BC1442">
            <v>38828</v>
          </cell>
        </row>
        <row r="1443">
          <cell r="A1443">
            <v>2006</v>
          </cell>
          <cell r="B1443">
            <v>1</v>
          </cell>
          <cell r="C1443">
            <v>569</v>
          </cell>
          <cell r="D1443">
            <v>20</v>
          </cell>
          <cell r="E1443">
            <v>792020</v>
          </cell>
          <cell r="F1443">
            <v>0</v>
          </cell>
          <cell r="G1443" t="str">
            <v>Затраты по ШПЗ (основные)</v>
          </cell>
          <cell r="H1443">
            <v>2011</v>
          </cell>
          <cell r="I1443">
            <v>7920</v>
          </cell>
          <cell r="J1443">
            <v>2188</v>
          </cell>
          <cell r="K1443">
            <v>1</v>
          </cell>
          <cell r="L1443">
            <v>0</v>
          </cell>
          <cell r="M1443">
            <v>0</v>
          </cell>
          <cell r="N1443">
            <v>0</v>
          </cell>
          <cell r="R1443">
            <v>0</v>
          </cell>
          <cell r="S1443">
            <v>0</v>
          </cell>
          <cell r="T1443">
            <v>0</v>
          </cell>
          <cell r="U1443">
            <v>38</v>
          </cell>
          <cell r="V1443">
            <v>0</v>
          </cell>
          <cell r="W1443">
            <v>0</v>
          </cell>
          <cell r="AA1443">
            <v>0</v>
          </cell>
          <cell r="AB1443">
            <v>0</v>
          </cell>
          <cell r="AC1443">
            <v>0</v>
          </cell>
          <cell r="AD1443">
            <v>38</v>
          </cell>
          <cell r="AE1443">
            <v>505400</v>
          </cell>
          <cell r="AF1443">
            <v>0</v>
          </cell>
          <cell r="AI1443">
            <v>2223</v>
          </cell>
          <cell r="AK1443">
            <v>0</v>
          </cell>
          <cell r="AM1443">
            <v>696</v>
          </cell>
          <cell r="AN1443">
            <v>1</v>
          </cell>
          <cell r="AO1443">
            <v>393216</v>
          </cell>
          <cell r="AQ1443">
            <v>0</v>
          </cell>
          <cell r="AR1443">
            <v>0</v>
          </cell>
          <cell r="AS1443" t="str">
            <v>Ы</v>
          </cell>
          <cell r="AT1443" t="str">
            <v>Ы</v>
          </cell>
          <cell r="AU1443">
            <v>0</v>
          </cell>
          <cell r="AV1443">
            <v>0</v>
          </cell>
          <cell r="AW1443">
            <v>23</v>
          </cell>
          <cell r="AX1443">
            <v>1</v>
          </cell>
          <cell r="AY1443">
            <v>0</v>
          </cell>
          <cell r="AZ1443">
            <v>0</v>
          </cell>
          <cell r="BA1443">
            <v>0</v>
          </cell>
          <cell r="BB1443">
            <v>0</v>
          </cell>
          <cell r="BC1443">
            <v>38828</v>
          </cell>
        </row>
        <row r="1444">
          <cell r="A1444">
            <v>2006</v>
          </cell>
          <cell r="B1444">
            <v>1</v>
          </cell>
          <cell r="C1444">
            <v>570</v>
          </cell>
          <cell r="D1444">
            <v>20</v>
          </cell>
          <cell r="E1444">
            <v>792020</v>
          </cell>
          <cell r="F1444">
            <v>0</v>
          </cell>
          <cell r="G1444" t="str">
            <v>Затраты по ШПЗ (основные)</v>
          </cell>
          <cell r="H1444">
            <v>2011</v>
          </cell>
          <cell r="I1444">
            <v>7920</v>
          </cell>
          <cell r="J1444">
            <v>328996.28999999998</v>
          </cell>
          <cell r="K1444">
            <v>1</v>
          </cell>
          <cell r="L1444">
            <v>0</v>
          </cell>
          <cell r="M1444">
            <v>0</v>
          </cell>
          <cell r="N1444">
            <v>0</v>
          </cell>
          <cell r="R1444">
            <v>0</v>
          </cell>
          <cell r="S1444">
            <v>0</v>
          </cell>
          <cell r="T1444">
            <v>0</v>
          </cell>
          <cell r="U1444">
            <v>38</v>
          </cell>
          <cell r="V1444">
            <v>0</v>
          </cell>
          <cell r="W1444">
            <v>0</v>
          </cell>
          <cell r="AA1444">
            <v>0</v>
          </cell>
          <cell r="AB1444">
            <v>0</v>
          </cell>
          <cell r="AC1444">
            <v>0</v>
          </cell>
          <cell r="AD1444">
            <v>38</v>
          </cell>
          <cell r="AE1444">
            <v>510100</v>
          </cell>
          <cell r="AF1444">
            <v>0</v>
          </cell>
          <cell r="AI1444">
            <v>2223</v>
          </cell>
          <cell r="AK1444">
            <v>0</v>
          </cell>
          <cell r="AM1444">
            <v>697</v>
          </cell>
          <cell r="AN1444">
            <v>1</v>
          </cell>
          <cell r="AO1444">
            <v>393216</v>
          </cell>
          <cell r="AQ1444">
            <v>0</v>
          </cell>
          <cell r="AR1444">
            <v>0</v>
          </cell>
          <cell r="AS1444" t="str">
            <v>Ы</v>
          </cell>
          <cell r="AT1444" t="str">
            <v>Ы</v>
          </cell>
          <cell r="AU1444">
            <v>0</v>
          </cell>
          <cell r="AV1444">
            <v>0</v>
          </cell>
          <cell r="AW1444">
            <v>23</v>
          </cell>
          <cell r="AX1444">
            <v>1</v>
          </cell>
          <cell r="AY1444">
            <v>0</v>
          </cell>
          <cell r="AZ1444">
            <v>0</v>
          </cell>
          <cell r="BA1444">
            <v>0</v>
          </cell>
          <cell r="BB1444">
            <v>0</v>
          </cell>
          <cell r="BC1444">
            <v>38828</v>
          </cell>
        </row>
        <row r="1445">
          <cell r="A1445">
            <v>2006</v>
          </cell>
          <cell r="B1445">
            <v>1</v>
          </cell>
          <cell r="C1445">
            <v>571</v>
          </cell>
          <cell r="D1445">
            <v>20</v>
          </cell>
          <cell r="E1445">
            <v>792020</v>
          </cell>
          <cell r="F1445">
            <v>0</v>
          </cell>
          <cell r="G1445" t="str">
            <v>Затраты по ШПЗ (основные)</v>
          </cell>
          <cell r="H1445">
            <v>2011</v>
          </cell>
          <cell r="I1445">
            <v>7920</v>
          </cell>
          <cell r="J1445">
            <v>311.29000000000002</v>
          </cell>
          <cell r="K1445">
            <v>1</v>
          </cell>
          <cell r="L1445">
            <v>0</v>
          </cell>
          <cell r="M1445">
            <v>0</v>
          </cell>
          <cell r="N1445">
            <v>0</v>
          </cell>
          <cell r="R1445">
            <v>0</v>
          </cell>
          <cell r="S1445">
            <v>0</v>
          </cell>
          <cell r="T1445">
            <v>0</v>
          </cell>
          <cell r="U1445">
            <v>38</v>
          </cell>
          <cell r="V1445">
            <v>0</v>
          </cell>
          <cell r="W1445">
            <v>0</v>
          </cell>
          <cell r="AA1445">
            <v>0</v>
          </cell>
          <cell r="AB1445">
            <v>0</v>
          </cell>
          <cell r="AC1445">
            <v>0</v>
          </cell>
          <cell r="AD1445">
            <v>38</v>
          </cell>
          <cell r="AE1445">
            <v>510200</v>
          </cell>
          <cell r="AF1445">
            <v>0</v>
          </cell>
          <cell r="AI1445">
            <v>2223</v>
          </cell>
          <cell r="AK1445">
            <v>0</v>
          </cell>
          <cell r="AM1445">
            <v>698</v>
          </cell>
          <cell r="AN1445">
            <v>1</v>
          </cell>
          <cell r="AO1445">
            <v>393216</v>
          </cell>
          <cell r="AQ1445">
            <v>0</v>
          </cell>
          <cell r="AR1445">
            <v>0</v>
          </cell>
          <cell r="AS1445" t="str">
            <v>Ы</v>
          </cell>
          <cell r="AT1445" t="str">
            <v>Ы</v>
          </cell>
          <cell r="AU1445">
            <v>0</v>
          </cell>
          <cell r="AV1445">
            <v>0</v>
          </cell>
          <cell r="AW1445">
            <v>23</v>
          </cell>
          <cell r="AX1445">
            <v>1</v>
          </cell>
          <cell r="AY1445">
            <v>0</v>
          </cell>
          <cell r="AZ1445">
            <v>0</v>
          </cell>
          <cell r="BA1445">
            <v>0</v>
          </cell>
          <cell r="BB1445">
            <v>0</v>
          </cell>
          <cell r="BC1445">
            <v>38828</v>
          </cell>
        </row>
        <row r="1446">
          <cell r="A1446">
            <v>2006</v>
          </cell>
          <cell r="B1446">
            <v>1</v>
          </cell>
          <cell r="C1446">
            <v>572</v>
          </cell>
          <cell r="D1446">
            <v>20</v>
          </cell>
          <cell r="E1446">
            <v>792020</v>
          </cell>
          <cell r="F1446">
            <v>0</v>
          </cell>
          <cell r="G1446" t="str">
            <v>Затраты по ШПЗ (основные)</v>
          </cell>
          <cell r="H1446">
            <v>2011</v>
          </cell>
          <cell r="I1446">
            <v>7920</v>
          </cell>
          <cell r="J1446">
            <v>2161.0100000000002</v>
          </cell>
          <cell r="K1446">
            <v>1</v>
          </cell>
          <cell r="L1446">
            <v>0</v>
          </cell>
          <cell r="M1446">
            <v>0</v>
          </cell>
          <cell r="N1446">
            <v>0</v>
          </cell>
          <cell r="R1446">
            <v>0</v>
          </cell>
          <cell r="S1446">
            <v>0</v>
          </cell>
          <cell r="T1446">
            <v>0</v>
          </cell>
          <cell r="U1446">
            <v>38</v>
          </cell>
          <cell r="V1446">
            <v>0</v>
          </cell>
          <cell r="W1446">
            <v>0</v>
          </cell>
          <cell r="AA1446">
            <v>0</v>
          </cell>
          <cell r="AB1446">
            <v>0</v>
          </cell>
          <cell r="AC1446">
            <v>0</v>
          </cell>
          <cell r="AD1446">
            <v>38</v>
          </cell>
          <cell r="AE1446">
            <v>510300</v>
          </cell>
          <cell r="AF1446">
            <v>0</v>
          </cell>
          <cell r="AI1446">
            <v>2223</v>
          </cell>
          <cell r="AK1446">
            <v>0</v>
          </cell>
          <cell r="AM1446">
            <v>699</v>
          </cell>
          <cell r="AN1446">
            <v>1</v>
          </cell>
          <cell r="AO1446">
            <v>393216</v>
          </cell>
          <cell r="AQ1446">
            <v>0</v>
          </cell>
          <cell r="AR1446">
            <v>0</v>
          </cell>
          <cell r="AS1446" t="str">
            <v>Ы</v>
          </cell>
          <cell r="AT1446" t="str">
            <v>Ы</v>
          </cell>
          <cell r="AU1446">
            <v>0</v>
          </cell>
          <cell r="AV1446">
            <v>0</v>
          </cell>
          <cell r="AW1446">
            <v>23</v>
          </cell>
          <cell r="AX1446">
            <v>1</v>
          </cell>
          <cell r="AY1446">
            <v>0</v>
          </cell>
          <cell r="AZ1446">
            <v>0</v>
          </cell>
          <cell r="BA1446">
            <v>0</v>
          </cell>
          <cell r="BB1446">
            <v>0</v>
          </cell>
          <cell r="BC1446">
            <v>38828</v>
          </cell>
        </row>
        <row r="1447">
          <cell r="A1447">
            <v>2006</v>
          </cell>
          <cell r="B1447">
            <v>1</v>
          </cell>
          <cell r="C1447">
            <v>573</v>
          </cell>
          <cell r="D1447">
            <v>20</v>
          </cell>
          <cell r="E1447">
            <v>792020</v>
          </cell>
          <cell r="F1447">
            <v>0</v>
          </cell>
          <cell r="G1447" t="str">
            <v>Затраты по ШПЗ (основные)</v>
          </cell>
          <cell r="H1447">
            <v>2011</v>
          </cell>
          <cell r="I1447">
            <v>7920</v>
          </cell>
          <cell r="J1447">
            <v>2983.16</v>
          </cell>
          <cell r="K1447">
            <v>1</v>
          </cell>
          <cell r="L1447">
            <v>0</v>
          </cell>
          <cell r="M1447">
            <v>0</v>
          </cell>
          <cell r="N1447">
            <v>0</v>
          </cell>
          <cell r="R1447">
            <v>0</v>
          </cell>
          <cell r="S1447">
            <v>0</v>
          </cell>
          <cell r="T1447">
            <v>0</v>
          </cell>
          <cell r="U1447">
            <v>38</v>
          </cell>
          <cell r="V1447">
            <v>0</v>
          </cell>
          <cell r="W1447">
            <v>0</v>
          </cell>
          <cell r="AA1447">
            <v>0</v>
          </cell>
          <cell r="AB1447">
            <v>0</v>
          </cell>
          <cell r="AC1447">
            <v>0</v>
          </cell>
          <cell r="AD1447">
            <v>38</v>
          </cell>
          <cell r="AE1447">
            <v>510400</v>
          </cell>
          <cell r="AF1447">
            <v>0</v>
          </cell>
          <cell r="AI1447">
            <v>2223</v>
          </cell>
          <cell r="AK1447">
            <v>0</v>
          </cell>
          <cell r="AM1447">
            <v>700</v>
          </cell>
          <cell r="AN1447">
            <v>1</v>
          </cell>
          <cell r="AO1447">
            <v>393216</v>
          </cell>
          <cell r="AQ1447">
            <v>0</v>
          </cell>
          <cell r="AR1447">
            <v>0</v>
          </cell>
          <cell r="AS1447" t="str">
            <v>Ы</v>
          </cell>
          <cell r="AT1447" t="str">
            <v>Ы</v>
          </cell>
          <cell r="AU1447">
            <v>0</v>
          </cell>
          <cell r="AV1447">
            <v>0</v>
          </cell>
          <cell r="AW1447">
            <v>23</v>
          </cell>
          <cell r="AX1447">
            <v>1</v>
          </cell>
          <cell r="AY1447">
            <v>0</v>
          </cell>
          <cell r="AZ1447">
            <v>0</v>
          </cell>
          <cell r="BA1447">
            <v>0</v>
          </cell>
          <cell r="BB1447">
            <v>0</v>
          </cell>
          <cell r="BC1447">
            <v>38828</v>
          </cell>
        </row>
        <row r="1448">
          <cell r="A1448">
            <v>2006</v>
          </cell>
          <cell r="B1448">
            <v>1</v>
          </cell>
          <cell r="C1448">
            <v>574</v>
          </cell>
          <cell r="D1448">
            <v>20</v>
          </cell>
          <cell r="E1448">
            <v>792020</v>
          </cell>
          <cell r="F1448">
            <v>0</v>
          </cell>
          <cell r="G1448" t="str">
            <v>Затраты по ШПЗ (основные)</v>
          </cell>
          <cell r="H1448">
            <v>2011</v>
          </cell>
          <cell r="I1448">
            <v>7920</v>
          </cell>
          <cell r="J1448">
            <v>288936.90999999997</v>
          </cell>
          <cell r="K1448">
            <v>1</v>
          </cell>
          <cell r="L1448">
            <v>0</v>
          </cell>
          <cell r="M1448">
            <v>0</v>
          </cell>
          <cell r="N1448">
            <v>0</v>
          </cell>
          <cell r="R1448">
            <v>0</v>
          </cell>
          <cell r="S1448">
            <v>0</v>
          </cell>
          <cell r="T1448">
            <v>0</v>
          </cell>
          <cell r="U1448">
            <v>38</v>
          </cell>
          <cell r="V1448">
            <v>0</v>
          </cell>
          <cell r="W1448">
            <v>0</v>
          </cell>
          <cell r="AA1448">
            <v>0</v>
          </cell>
          <cell r="AB1448">
            <v>0</v>
          </cell>
          <cell r="AC1448">
            <v>0</v>
          </cell>
          <cell r="AD1448">
            <v>38</v>
          </cell>
          <cell r="AE1448">
            <v>510600</v>
          </cell>
          <cell r="AF1448">
            <v>0</v>
          </cell>
          <cell r="AI1448">
            <v>2223</v>
          </cell>
          <cell r="AK1448">
            <v>0</v>
          </cell>
          <cell r="AM1448">
            <v>701</v>
          </cell>
          <cell r="AN1448">
            <v>1</v>
          </cell>
          <cell r="AO1448">
            <v>393216</v>
          </cell>
          <cell r="AQ1448">
            <v>0</v>
          </cell>
          <cell r="AR1448">
            <v>0</v>
          </cell>
          <cell r="AS1448" t="str">
            <v>Ы</v>
          </cell>
          <cell r="AT1448" t="str">
            <v>Ы</v>
          </cell>
          <cell r="AU1448">
            <v>0</v>
          </cell>
          <cell r="AV1448">
            <v>0</v>
          </cell>
          <cell r="AW1448">
            <v>23</v>
          </cell>
          <cell r="AX1448">
            <v>1</v>
          </cell>
          <cell r="AY1448">
            <v>0</v>
          </cell>
          <cell r="AZ1448">
            <v>0</v>
          </cell>
          <cell r="BA1448">
            <v>0</v>
          </cell>
          <cell r="BB1448">
            <v>0</v>
          </cell>
          <cell r="BC1448">
            <v>38828</v>
          </cell>
        </row>
        <row r="1449">
          <cell r="A1449">
            <v>2006</v>
          </cell>
          <cell r="B1449">
            <v>1</v>
          </cell>
          <cell r="C1449">
            <v>575</v>
          </cell>
          <cell r="D1449">
            <v>20</v>
          </cell>
          <cell r="E1449">
            <v>792020</v>
          </cell>
          <cell r="F1449">
            <v>0</v>
          </cell>
          <cell r="G1449" t="str">
            <v>Затраты по ШПЗ (основные)</v>
          </cell>
          <cell r="H1449">
            <v>2011</v>
          </cell>
          <cell r="I1449">
            <v>7920</v>
          </cell>
          <cell r="J1449">
            <v>14481.61</v>
          </cell>
          <cell r="K1449">
            <v>1</v>
          </cell>
          <cell r="L1449">
            <v>0</v>
          </cell>
          <cell r="M1449">
            <v>0</v>
          </cell>
          <cell r="N1449">
            <v>0</v>
          </cell>
          <cell r="R1449">
            <v>0</v>
          </cell>
          <cell r="S1449">
            <v>0</v>
          </cell>
          <cell r="T1449">
            <v>0</v>
          </cell>
          <cell r="U1449">
            <v>38</v>
          </cell>
          <cell r="V1449">
            <v>0</v>
          </cell>
          <cell r="W1449">
            <v>0</v>
          </cell>
          <cell r="AA1449">
            <v>0</v>
          </cell>
          <cell r="AB1449">
            <v>0</v>
          </cell>
          <cell r="AC1449">
            <v>0</v>
          </cell>
          <cell r="AD1449">
            <v>38</v>
          </cell>
          <cell r="AE1449">
            <v>513600</v>
          </cell>
          <cell r="AF1449">
            <v>0</v>
          </cell>
          <cell r="AI1449">
            <v>2223</v>
          </cell>
          <cell r="AK1449">
            <v>0</v>
          </cell>
          <cell r="AM1449">
            <v>702</v>
          </cell>
          <cell r="AN1449">
            <v>1</v>
          </cell>
          <cell r="AO1449">
            <v>393216</v>
          </cell>
          <cell r="AQ1449">
            <v>0</v>
          </cell>
          <cell r="AR1449">
            <v>0</v>
          </cell>
          <cell r="AS1449" t="str">
            <v>Ы</v>
          </cell>
          <cell r="AT1449" t="str">
            <v>Ы</v>
          </cell>
          <cell r="AU1449">
            <v>0</v>
          </cell>
          <cell r="AV1449">
            <v>0</v>
          </cell>
          <cell r="AW1449">
            <v>23</v>
          </cell>
          <cell r="AX1449">
            <v>1</v>
          </cell>
          <cell r="AY1449">
            <v>0</v>
          </cell>
          <cell r="AZ1449">
            <v>0</v>
          </cell>
          <cell r="BA1449">
            <v>0</v>
          </cell>
          <cell r="BB1449">
            <v>0</v>
          </cell>
          <cell r="BC1449">
            <v>38828</v>
          </cell>
        </row>
        <row r="1450">
          <cell r="A1450">
            <v>2006</v>
          </cell>
          <cell r="B1450">
            <v>1</v>
          </cell>
          <cell r="C1450">
            <v>576</v>
          </cell>
          <cell r="D1450">
            <v>21</v>
          </cell>
          <cell r="E1450">
            <v>792020</v>
          </cell>
          <cell r="F1450">
            <v>0</v>
          </cell>
          <cell r="G1450" t="str">
            <v>Затраты по ШПЗ (основные)</v>
          </cell>
          <cell r="H1450">
            <v>2011</v>
          </cell>
          <cell r="I1450">
            <v>7920</v>
          </cell>
          <cell r="J1450">
            <v>904165.02</v>
          </cell>
          <cell r="K1450">
            <v>1</v>
          </cell>
          <cell r="L1450">
            <v>0</v>
          </cell>
          <cell r="M1450">
            <v>0</v>
          </cell>
          <cell r="N1450">
            <v>0</v>
          </cell>
          <cell r="R1450">
            <v>0</v>
          </cell>
          <cell r="S1450">
            <v>0</v>
          </cell>
          <cell r="T1450">
            <v>0</v>
          </cell>
          <cell r="U1450">
            <v>37</v>
          </cell>
          <cell r="V1450">
            <v>0</v>
          </cell>
          <cell r="W1450">
            <v>0</v>
          </cell>
          <cell r="AA1450">
            <v>0</v>
          </cell>
          <cell r="AB1450">
            <v>0</v>
          </cell>
          <cell r="AC1450">
            <v>0</v>
          </cell>
          <cell r="AD1450">
            <v>37</v>
          </cell>
          <cell r="AE1450">
            <v>110000</v>
          </cell>
          <cell r="AF1450">
            <v>0</v>
          </cell>
          <cell r="AI1450">
            <v>2223</v>
          </cell>
          <cell r="AK1450">
            <v>0</v>
          </cell>
          <cell r="AM1450">
            <v>703</v>
          </cell>
          <cell r="AN1450">
            <v>1</v>
          </cell>
          <cell r="AO1450">
            <v>393216</v>
          </cell>
          <cell r="AQ1450">
            <v>0</v>
          </cell>
          <cell r="AR1450">
            <v>0</v>
          </cell>
          <cell r="AS1450" t="str">
            <v>Ы</v>
          </cell>
          <cell r="AT1450" t="str">
            <v>Ы</v>
          </cell>
          <cell r="AU1450">
            <v>0</v>
          </cell>
          <cell r="AV1450">
            <v>0</v>
          </cell>
          <cell r="AW1450">
            <v>23</v>
          </cell>
          <cell r="AX1450">
            <v>1</v>
          </cell>
          <cell r="AY1450">
            <v>0</v>
          </cell>
          <cell r="AZ1450">
            <v>0</v>
          </cell>
          <cell r="BA1450">
            <v>0</v>
          </cell>
          <cell r="BB1450">
            <v>0</v>
          </cell>
          <cell r="BC1450">
            <v>38828</v>
          </cell>
        </row>
        <row r="1451">
          <cell r="A1451">
            <v>2006</v>
          </cell>
          <cell r="B1451">
            <v>1</v>
          </cell>
          <cell r="C1451">
            <v>577</v>
          </cell>
          <cell r="D1451">
            <v>21</v>
          </cell>
          <cell r="E1451">
            <v>792020</v>
          </cell>
          <cell r="F1451">
            <v>0</v>
          </cell>
          <cell r="G1451" t="str">
            <v>Затраты по ШПЗ (основные)</v>
          </cell>
          <cell r="H1451">
            <v>2011</v>
          </cell>
          <cell r="I1451">
            <v>7920</v>
          </cell>
          <cell r="J1451">
            <v>21993.69</v>
          </cell>
          <cell r="K1451">
            <v>1</v>
          </cell>
          <cell r="L1451">
            <v>0</v>
          </cell>
          <cell r="M1451">
            <v>0</v>
          </cell>
          <cell r="N1451">
            <v>0</v>
          </cell>
          <cell r="R1451">
            <v>0</v>
          </cell>
          <cell r="S1451">
            <v>0</v>
          </cell>
          <cell r="T1451">
            <v>0</v>
          </cell>
          <cell r="U1451">
            <v>37</v>
          </cell>
          <cell r="V1451">
            <v>0</v>
          </cell>
          <cell r="W1451">
            <v>0</v>
          </cell>
          <cell r="AA1451">
            <v>0</v>
          </cell>
          <cell r="AB1451">
            <v>0</v>
          </cell>
          <cell r="AC1451">
            <v>0</v>
          </cell>
          <cell r="AD1451">
            <v>37</v>
          </cell>
          <cell r="AE1451">
            <v>114020</v>
          </cell>
          <cell r="AF1451">
            <v>0</v>
          </cell>
          <cell r="AI1451">
            <v>2223</v>
          </cell>
          <cell r="AK1451">
            <v>0</v>
          </cell>
          <cell r="AM1451">
            <v>704</v>
          </cell>
          <cell r="AN1451">
            <v>1</v>
          </cell>
          <cell r="AO1451">
            <v>393216</v>
          </cell>
          <cell r="AQ1451">
            <v>0</v>
          </cell>
          <cell r="AR1451">
            <v>0</v>
          </cell>
          <cell r="AS1451" t="str">
            <v>Ы</v>
          </cell>
          <cell r="AT1451" t="str">
            <v>Ы</v>
          </cell>
          <cell r="AU1451">
            <v>0</v>
          </cell>
          <cell r="AV1451">
            <v>0</v>
          </cell>
          <cell r="AW1451">
            <v>23</v>
          </cell>
          <cell r="AX1451">
            <v>1</v>
          </cell>
          <cell r="AY1451">
            <v>0</v>
          </cell>
          <cell r="AZ1451">
            <v>0</v>
          </cell>
          <cell r="BA1451">
            <v>0</v>
          </cell>
          <cell r="BB1451">
            <v>0</v>
          </cell>
          <cell r="BC1451">
            <v>38828</v>
          </cell>
        </row>
        <row r="1452">
          <cell r="A1452">
            <v>2006</v>
          </cell>
          <cell r="B1452">
            <v>1</v>
          </cell>
          <cell r="C1452">
            <v>578</v>
          </cell>
          <cell r="D1452">
            <v>21</v>
          </cell>
          <cell r="E1452">
            <v>792020</v>
          </cell>
          <cell r="F1452">
            <v>0</v>
          </cell>
          <cell r="G1452" t="str">
            <v>Затраты по ШПЗ (основные)</v>
          </cell>
          <cell r="H1452">
            <v>2011</v>
          </cell>
          <cell r="I1452">
            <v>7920</v>
          </cell>
          <cell r="J1452">
            <v>29391.31</v>
          </cell>
          <cell r="K1452">
            <v>1</v>
          </cell>
          <cell r="L1452">
            <v>0</v>
          </cell>
          <cell r="M1452">
            <v>0</v>
          </cell>
          <cell r="N1452">
            <v>0</v>
          </cell>
          <cell r="R1452">
            <v>0</v>
          </cell>
          <cell r="S1452">
            <v>0</v>
          </cell>
          <cell r="T1452">
            <v>0</v>
          </cell>
          <cell r="U1452">
            <v>37</v>
          </cell>
          <cell r="V1452">
            <v>0</v>
          </cell>
          <cell r="W1452">
            <v>0</v>
          </cell>
          <cell r="AA1452">
            <v>0</v>
          </cell>
          <cell r="AB1452">
            <v>0</v>
          </cell>
          <cell r="AC1452">
            <v>0</v>
          </cell>
          <cell r="AD1452">
            <v>37</v>
          </cell>
          <cell r="AE1452">
            <v>117000</v>
          </cell>
          <cell r="AF1452">
            <v>0</v>
          </cell>
          <cell r="AI1452">
            <v>2223</v>
          </cell>
          <cell r="AK1452">
            <v>0</v>
          </cell>
          <cell r="AM1452">
            <v>705</v>
          </cell>
          <cell r="AN1452">
            <v>1</v>
          </cell>
          <cell r="AO1452">
            <v>393216</v>
          </cell>
          <cell r="AQ1452">
            <v>0</v>
          </cell>
          <cell r="AR1452">
            <v>0</v>
          </cell>
          <cell r="AS1452" t="str">
            <v>Ы</v>
          </cell>
          <cell r="AT1452" t="str">
            <v>Ы</v>
          </cell>
          <cell r="AU1452">
            <v>0</v>
          </cell>
          <cell r="AV1452">
            <v>0</v>
          </cell>
          <cell r="AW1452">
            <v>23</v>
          </cell>
          <cell r="AX1452">
            <v>1</v>
          </cell>
          <cell r="AY1452">
            <v>0</v>
          </cell>
          <cell r="AZ1452">
            <v>0</v>
          </cell>
          <cell r="BA1452">
            <v>0</v>
          </cell>
          <cell r="BB1452">
            <v>0</v>
          </cell>
          <cell r="BC1452">
            <v>38828</v>
          </cell>
        </row>
        <row r="1453">
          <cell r="A1453">
            <v>2006</v>
          </cell>
          <cell r="B1453">
            <v>1</v>
          </cell>
          <cell r="C1453">
            <v>579</v>
          </cell>
          <cell r="D1453">
            <v>21</v>
          </cell>
          <cell r="E1453">
            <v>792020</v>
          </cell>
          <cell r="F1453">
            <v>0</v>
          </cell>
          <cell r="G1453" t="str">
            <v>Затраты по ШПЗ (основные)</v>
          </cell>
          <cell r="H1453">
            <v>2011</v>
          </cell>
          <cell r="I1453">
            <v>7920</v>
          </cell>
          <cell r="J1453">
            <v>68127</v>
          </cell>
          <cell r="K1453">
            <v>1</v>
          </cell>
          <cell r="L1453">
            <v>0</v>
          </cell>
          <cell r="M1453">
            <v>0</v>
          </cell>
          <cell r="N1453">
            <v>0</v>
          </cell>
          <cell r="R1453">
            <v>0</v>
          </cell>
          <cell r="S1453">
            <v>0</v>
          </cell>
          <cell r="T1453">
            <v>0</v>
          </cell>
          <cell r="U1453">
            <v>37</v>
          </cell>
          <cell r="V1453">
            <v>0</v>
          </cell>
          <cell r="W1453">
            <v>0</v>
          </cell>
          <cell r="AA1453">
            <v>0</v>
          </cell>
          <cell r="AB1453">
            <v>0</v>
          </cell>
          <cell r="AC1453">
            <v>0</v>
          </cell>
          <cell r="AD1453">
            <v>37</v>
          </cell>
          <cell r="AE1453">
            <v>118000</v>
          </cell>
          <cell r="AF1453">
            <v>0</v>
          </cell>
          <cell r="AI1453">
            <v>2223</v>
          </cell>
          <cell r="AK1453">
            <v>0</v>
          </cell>
          <cell r="AM1453">
            <v>706</v>
          </cell>
          <cell r="AN1453">
            <v>1</v>
          </cell>
          <cell r="AO1453">
            <v>393216</v>
          </cell>
          <cell r="AQ1453">
            <v>0</v>
          </cell>
          <cell r="AR1453">
            <v>0</v>
          </cell>
          <cell r="AS1453" t="str">
            <v>Ы</v>
          </cell>
          <cell r="AT1453" t="str">
            <v>Ы</v>
          </cell>
          <cell r="AU1453">
            <v>0</v>
          </cell>
          <cell r="AV1453">
            <v>0</v>
          </cell>
          <cell r="AW1453">
            <v>23</v>
          </cell>
          <cell r="AX1453">
            <v>1</v>
          </cell>
          <cell r="AY1453">
            <v>0</v>
          </cell>
          <cell r="AZ1453">
            <v>0</v>
          </cell>
          <cell r="BA1453">
            <v>0</v>
          </cell>
          <cell r="BB1453">
            <v>0</v>
          </cell>
          <cell r="BC1453">
            <v>38828</v>
          </cell>
        </row>
        <row r="1454">
          <cell r="A1454">
            <v>2006</v>
          </cell>
          <cell r="B1454">
            <v>1</v>
          </cell>
          <cell r="C1454">
            <v>580</v>
          </cell>
          <cell r="D1454">
            <v>21</v>
          </cell>
          <cell r="E1454">
            <v>792020</v>
          </cell>
          <cell r="F1454">
            <v>0</v>
          </cell>
          <cell r="G1454" t="str">
            <v>Затраты по ШПЗ (основные)</v>
          </cell>
          <cell r="H1454">
            <v>2011</v>
          </cell>
          <cell r="I1454">
            <v>7920</v>
          </cell>
          <cell r="J1454">
            <v>4519.6400000000003</v>
          </cell>
          <cell r="K1454">
            <v>1</v>
          </cell>
          <cell r="L1454">
            <v>0</v>
          </cell>
          <cell r="M1454">
            <v>0</v>
          </cell>
          <cell r="N1454">
            <v>0</v>
          </cell>
          <cell r="R1454">
            <v>0</v>
          </cell>
          <cell r="S1454">
            <v>0</v>
          </cell>
          <cell r="T1454">
            <v>0</v>
          </cell>
          <cell r="U1454">
            <v>37</v>
          </cell>
          <cell r="V1454">
            <v>0</v>
          </cell>
          <cell r="W1454">
            <v>0</v>
          </cell>
          <cell r="AA1454">
            <v>0</v>
          </cell>
          <cell r="AB1454">
            <v>0</v>
          </cell>
          <cell r="AC1454">
            <v>0</v>
          </cell>
          <cell r="AD1454">
            <v>37</v>
          </cell>
          <cell r="AE1454">
            <v>130000</v>
          </cell>
          <cell r="AF1454">
            <v>0</v>
          </cell>
          <cell r="AI1454">
            <v>2223</v>
          </cell>
          <cell r="AK1454">
            <v>0</v>
          </cell>
          <cell r="AM1454">
            <v>707</v>
          </cell>
          <cell r="AN1454">
            <v>1</v>
          </cell>
          <cell r="AO1454">
            <v>393216</v>
          </cell>
          <cell r="AQ1454">
            <v>0</v>
          </cell>
          <cell r="AR1454">
            <v>0</v>
          </cell>
          <cell r="AS1454" t="str">
            <v>Ы</v>
          </cell>
          <cell r="AT1454" t="str">
            <v>Ы</v>
          </cell>
          <cell r="AU1454">
            <v>0</v>
          </cell>
          <cell r="AV1454">
            <v>0</v>
          </cell>
          <cell r="AW1454">
            <v>23</v>
          </cell>
          <cell r="AX1454">
            <v>1</v>
          </cell>
          <cell r="AY1454">
            <v>0</v>
          </cell>
          <cell r="AZ1454">
            <v>0</v>
          </cell>
          <cell r="BA1454">
            <v>0</v>
          </cell>
          <cell r="BB1454">
            <v>0</v>
          </cell>
          <cell r="BC1454">
            <v>38828</v>
          </cell>
        </row>
        <row r="1455">
          <cell r="A1455">
            <v>2006</v>
          </cell>
          <cell r="B1455">
            <v>1</v>
          </cell>
          <cell r="C1455">
            <v>581</v>
          </cell>
          <cell r="D1455">
            <v>21</v>
          </cell>
          <cell r="E1455">
            <v>792020</v>
          </cell>
          <cell r="F1455">
            <v>0</v>
          </cell>
          <cell r="G1455" t="str">
            <v>Затраты по ШПЗ (основные)</v>
          </cell>
          <cell r="H1455">
            <v>2011</v>
          </cell>
          <cell r="I1455">
            <v>7920</v>
          </cell>
          <cell r="J1455">
            <v>1800</v>
          </cell>
          <cell r="K1455">
            <v>1</v>
          </cell>
          <cell r="L1455">
            <v>0</v>
          </cell>
          <cell r="M1455">
            <v>0</v>
          </cell>
          <cell r="N1455">
            <v>0</v>
          </cell>
          <cell r="R1455">
            <v>0</v>
          </cell>
          <cell r="S1455">
            <v>0</v>
          </cell>
          <cell r="T1455">
            <v>0</v>
          </cell>
          <cell r="U1455">
            <v>37</v>
          </cell>
          <cell r="V1455">
            <v>0</v>
          </cell>
          <cell r="W1455">
            <v>0</v>
          </cell>
          <cell r="AA1455">
            <v>0</v>
          </cell>
          <cell r="AB1455">
            <v>0</v>
          </cell>
          <cell r="AC1455">
            <v>0</v>
          </cell>
          <cell r="AD1455">
            <v>37</v>
          </cell>
          <cell r="AE1455">
            <v>130100</v>
          </cell>
          <cell r="AF1455">
            <v>0</v>
          </cell>
          <cell r="AI1455">
            <v>2223</v>
          </cell>
          <cell r="AK1455">
            <v>0</v>
          </cell>
          <cell r="AM1455">
            <v>708</v>
          </cell>
          <cell r="AN1455">
            <v>1</v>
          </cell>
          <cell r="AO1455">
            <v>393216</v>
          </cell>
          <cell r="AQ1455">
            <v>0</v>
          </cell>
          <cell r="AR1455">
            <v>0</v>
          </cell>
          <cell r="AS1455" t="str">
            <v>Ы</v>
          </cell>
          <cell r="AT1455" t="str">
            <v>Ы</v>
          </cell>
          <cell r="AU1455">
            <v>0</v>
          </cell>
          <cell r="AV1455">
            <v>0</v>
          </cell>
          <cell r="AW1455">
            <v>23</v>
          </cell>
          <cell r="AX1455">
            <v>1</v>
          </cell>
          <cell r="AY1455">
            <v>0</v>
          </cell>
          <cell r="AZ1455">
            <v>0</v>
          </cell>
          <cell r="BA1455">
            <v>0</v>
          </cell>
          <cell r="BB1455">
            <v>0</v>
          </cell>
          <cell r="BC1455">
            <v>38828</v>
          </cell>
        </row>
        <row r="1456">
          <cell r="A1456">
            <v>2006</v>
          </cell>
          <cell r="B1456">
            <v>1</v>
          </cell>
          <cell r="C1456">
            <v>582</v>
          </cell>
          <cell r="D1456">
            <v>21</v>
          </cell>
          <cell r="E1456">
            <v>792020</v>
          </cell>
          <cell r="F1456">
            <v>0</v>
          </cell>
          <cell r="G1456" t="str">
            <v>Затраты по ШПЗ (основные)</v>
          </cell>
          <cell r="H1456">
            <v>2011</v>
          </cell>
          <cell r="I1456">
            <v>7920</v>
          </cell>
          <cell r="J1456">
            <v>40353.71</v>
          </cell>
          <cell r="K1456">
            <v>1</v>
          </cell>
          <cell r="L1456">
            <v>0</v>
          </cell>
          <cell r="M1456">
            <v>0</v>
          </cell>
          <cell r="N1456">
            <v>0</v>
          </cell>
          <cell r="R1456">
            <v>0</v>
          </cell>
          <cell r="S1456">
            <v>0</v>
          </cell>
          <cell r="T1456">
            <v>0</v>
          </cell>
          <cell r="U1456">
            <v>37</v>
          </cell>
          <cell r="V1456">
            <v>0</v>
          </cell>
          <cell r="W1456">
            <v>0</v>
          </cell>
          <cell r="AA1456">
            <v>0</v>
          </cell>
          <cell r="AB1456">
            <v>0</v>
          </cell>
          <cell r="AC1456">
            <v>0</v>
          </cell>
          <cell r="AD1456">
            <v>37</v>
          </cell>
          <cell r="AE1456">
            <v>131000</v>
          </cell>
          <cell r="AF1456">
            <v>0</v>
          </cell>
          <cell r="AI1456">
            <v>2223</v>
          </cell>
          <cell r="AK1456">
            <v>0</v>
          </cell>
          <cell r="AM1456">
            <v>709</v>
          </cell>
          <cell r="AN1456">
            <v>1</v>
          </cell>
          <cell r="AO1456">
            <v>393216</v>
          </cell>
          <cell r="AQ1456">
            <v>0</v>
          </cell>
          <cell r="AR1456">
            <v>0</v>
          </cell>
          <cell r="AS1456" t="str">
            <v>Ы</v>
          </cell>
          <cell r="AT1456" t="str">
            <v>Ы</v>
          </cell>
          <cell r="AU1456">
            <v>0</v>
          </cell>
          <cell r="AV1456">
            <v>0</v>
          </cell>
          <cell r="AW1456">
            <v>23</v>
          </cell>
          <cell r="AX1456">
            <v>1</v>
          </cell>
          <cell r="AY1456">
            <v>0</v>
          </cell>
          <cell r="AZ1456">
            <v>0</v>
          </cell>
          <cell r="BA1456">
            <v>0</v>
          </cell>
          <cell r="BB1456">
            <v>0</v>
          </cell>
          <cell r="BC1456">
            <v>38828</v>
          </cell>
        </row>
        <row r="1457">
          <cell r="A1457">
            <v>2006</v>
          </cell>
          <cell r="B1457">
            <v>1</v>
          </cell>
          <cell r="C1457">
            <v>583</v>
          </cell>
          <cell r="D1457">
            <v>21</v>
          </cell>
          <cell r="E1457">
            <v>792020</v>
          </cell>
          <cell r="F1457">
            <v>0</v>
          </cell>
          <cell r="G1457" t="str">
            <v>Затраты по ШПЗ (основные)</v>
          </cell>
          <cell r="H1457">
            <v>2011</v>
          </cell>
          <cell r="I1457">
            <v>7920</v>
          </cell>
          <cell r="J1457">
            <v>946903</v>
          </cell>
          <cell r="K1457">
            <v>1</v>
          </cell>
          <cell r="L1457">
            <v>0</v>
          </cell>
          <cell r="M1457">
            <v>0</v>
          </cell>
          <cell r="N1457">
            <v>0</v>
          </cell>
          <cell r="R1457">
            <v>0</v>
          </cell>
          <cell r="S1457">
            <v>0</v>
          </cell>
          <cell r="T1457">
            <v>0</v>
          </cell>
          <cell r="U1457">
            <v>37</v>
          </cell>
          <cell r="V1457">
            <v>0</v>
          </cell>
          <cell r="W1457">
            <v>0</v>
          </cell>
          <cell r="AA1457">
            <v>0</v>
          </cell>
          <cell r="AB1457">
            <v>0</v>
          </cell>
          <cell r="AC1457">
            <v>0</v>
          </cell>
          <cell r="AD1457">
            <v>37</v>
          </cell>
          <cell r="AE1457">
            <v>131100</v>
          </cell>
          <cell r="AF1457">
            <v>0</v>
          </cell>
          <cell r="AI1457">
            <v>2223</v>
          </cell>
          <cell r="AK1457">
            <v>0</v>
          </cell>
          <cell r="AM1457">
            <v>710</v>
          </cell>
          <cell r="AN1457">
            <v>1</v>
          </cell>
          <cell r="AO1457">
            <v>393216</v>
          </cell>
          <cell r="AQ1457">
            <v>0</v>
          </cell>
          <cell r="AR1457">
            <v>0</v>
          </cell>
          <cell r="AS1457" t="str">
            <v>Ы</v>
          </cell>
          <cell r="AT1457" t="str">
            <v>Ы</v>
          </cell>
          <cell r="AU1457">
            <v>0</v>
          </cell>
          <cell r="AV1457">
            <v>0</v>
          </cell>
          <cell r="AW1457">
            <v>23</v>
          </cell>
          <cell r="AX1457">
            <v>1</v>
          </cell>
          <cell r="AY1457">
            <v>0</v>
          </cell>
          <cell r="AZ1457">
            <v>0</v>
          </cell>
          <cell r="BA1457">
            <v>0</v>
          </cell>
          <cell r="BB1457">
            <v>0</v>
          </cell>
          <cell r="BC1457">
            <v>38828</v>
          </cell>
        </row>
        <row r="1458">
          <cell r="A1458">
            <v>2006</v>
          </cell>
          <cell r="B1458">
            <v>1</v>
          </cell>
          <cell r="C1458">
            <v>584</v>
          </cell>
          <cell r="D1458">
            <v>21</v>
          </cell>
          <cell r="E1458">
            <v>792020</v>
          </cell>
          <cell r="F1458">
            <v>0</v>
          </cell>
          <cell r="G1458" t="str">
            <v>Затраты по ШПЗ (основные)</v>
          </cell>
          <cell r="H1458">
            <v>2011</v>
          </cell>
          <cell r="I1458">
            <v>7920</v>
          </cell>
          <cell r="J1458">
            <v>24258.62</v>
          </cell>
          <cell r="K1458">
            <v>1</v>
          </cell>
          <cell r="L1458">
            <v>0</v>
          </cell>
          <cell r="M1458">
            <v>0</v>
          </cell>
          <cell r="N1458">
            <v>0</v>
          </cell>
          <cell r="R1458">
            <v>0</v>
          </cell>
          <cell r="S1458">
            <v>0</v>
          </cell>
          <cell r="T1458">
            <v>0</v>
          </cell>
          <cell r="U1458">
            <v>37</v>
          </cell>
          <cell r="V1458">
            <v>0</v>
          </cell>
          <cell r="W1458">
            <v>0</v>
          </cell>
          <cell r="AA1458">
            <v>0</v>
          </cell>
          <cell r="AB1458">
            <v>0</v>
          </cell>
          <cell r="AC1458">
            <v>0</v>
          </cell>
          <cell r="AD1458">
            <v>37</v>
          </cell>
          <cell r="AE1458">
            <v>132000</v>
          </cell>
          <cell r="AF1458">
            <v>0</v>
          </cell>
          <cell r="AI1458">
            <v>2223</v>
          </cell>
          <cell r="AK1458">
            <v>0</v>
          </cell>
          <cell r="AM1458">
            <v>711</v>
          </cell>
          <cell r="AN1458">
            <v>1</v>
          </cell>
          <cell r="AO1458">
            <v>393216</v>
          </cell>
          <cell r="AQ1458">
            <v>0</v>
          </cell>
          <cell r="AR1458">
            <v>0</v>
          </cell>
          <cell r="AS1458" t="str">
            <v>Ы</v>
          </cell>
          <cell r="AT1458" t="str">
            <v>Ы</v>
          </cell>
          <cell r="AU1458">
            <v>0</v>
          </cell>
          <cell r="AV1458">
            <v>0</v>
          </cell>
          <cell r="AW1458">
            <v>23</v>
          </cell>
          <cell r="AX1458">
            <v>1</v>
          </cell>
          <cell r="AY1458">
            <v>0</v>
          </cell>
          <cell r="AZ1458">
            <v>0</v>
          </cell>
          <cell r="BA1458">
            <v>0</v>
          </cell>
          <cell r="BB1458">
            <v>0</v>
          </cell>
          <cell r="BC1458">
            <v>38828</v>
          </cell>
        </row>
        <row r="1459">
          <cell r="A1459">
            <v>2006</v>
          </cell>
          <cell r="B1459">
            <v>1</v>
          </cell>
          <cell r="C1459">
            <v>585</v>
          </cell>
          <cell r="D1459">
            <v>21</v>
          </cell>
          <cell r="E1459">
            <v>792020</v>
          </cell>
          <cell r="F1459">
            <v>0</v>
          </cell>
          <cell r="G1459" t="str">
            <v>Затраты по ШПЗ (основные)</v>
          </cell>
          <cell r="H1459">
            <v>2011</v>
          </cell>
          <cell r="I1459">
            <v>7920</v>
          </cell>
          <cell r="J1459">
            <v>996460.14</v>
          </cell>
          <cell r="K1459">
            <v>1</v>
          </cell>
          <cell r="L1459">
            <v>0</v>
          </cell>
          <cell r="M1459">
            <v>0</v>
          </cell>
          <cell r="N1459">
            <v>0</v>
          </cell>
          <cell r="R1459">
            <v>0</v>
          </cell>
          <cell r="S1459">
            <v>0</v>
          </cell>
          <cell r="T1459">
            <v>0</v>
          </cell>
          <cell r="U1459">
            <v>37</v>
          </cell>
          <cell r="V1459">
            <v>0</v>
          </cell>
          <cell r="W1459">
            <v>0</v>
          </cell>
          <cell r="AA1459">
            <v>0</v>
          </cell>
          <cell r="AB1459">
            <v>0</v>
          </cell>
          <cell r="AC1459">
            <v>0</v>
          </cell>
          <cell r="AD1459">
            <v>37</v>
          </cell>
          <cell r="AE1459">
            <v>133200</v>
          </cell>
          <cell r="AF1459">
            <v>0</v>
          </cell>
          <cell r="AI1459">
            <v>2223</v>
          </cell>
          <cell r="AK1459">
            <v>0</v>
          </cell>
          <cell r="AM1459">
            <v>712</v>
          </cell>
          <cell r="AN1459">
            <v>1</v>
          </cell>
          <cell r="AO1459">
            <v>393216</v>
          </cell>
          <cell r="AQ1459">
            <v>0</v>
          </cell>
          <cell r="AR1459">
            <v>0</v>
          </cell>
          <cell r="AS1459" t="str">
            <v>Ы</v>
          </cell>
          <cell r="AT1459" t="str">
            <v>Ы</v>
          </cell>
          <cell r="AU1459">
            <v>0</v>
          </cell>
          <cell r="AV1459">
            <v>0</v>
          </cell>
          <cell r="AW1459">
            <v>23</v>
          </cell>
          <cell r="AX1459">
            <v>1</v>
          </cell>
          <cell r="AY1459">
            <v>0</v>
          </cell>
          <cell r="AZ1459">
            <v>0</v>
          </cell>
          <cell r="BA1459">
            <v>0</v>
          </cell>
          <cell r="BB1459">
            <v>0</v>
          </cell>
          <cell r="BC1459">
            <v>38828</v>
          </cell>
        </row>
        <row r="1460">
          <cell r="A1460">
            <v>2006</v>
          </cell>
          <cell r="B1460">
            <v>1</v>
          </cell>
          <cell r="C1460">
            <v>586</v>
          </cell>
          <cell r="D1460">
            <v>21</v>
          </cell>
          <cell r="E1460">
            <v>792020</v>
          </cell>
          <cell r="F1460">
            <v>0</v>
          </cell>
          <cell r="G1460" t="str">
            <v>Затраты по ШПЗ (основные)</v>
          </cell>
          <cell r="H1460">
            <v>2011</v>
          </cell>
          <cell r="I1460">
            <v>7920</v>
          </cell>
          <cell r="J1460">
            <v>56860.89</v>
          </cell>
          <cell r="K1460">
            <v>1</v>
          </cell>
          <cell r="L1460">
            <v>0</v>
          </cell>
          <cell r="M1460">
            <v>0</v>
          </cell>
          <cell r="N1460">
            <v>0</v>
          </cell>
          <cell r="R1460">
            <v>0</v>
          </cell>
          <cell r="S1460">
            <v>0</v>
          </cell>
          <cell r="T1460">
            <v>0</v>
          </cell>
          <cell r="U1460">
            <v>37</v>
          </cell>
          <cell r="V1460">
            <v>0</v>
          </cell>
          <cell r="W1460">
            <v>0</v>
          </cell>
          <cell r="AA1460">
            <v>0</v>
          </cell>
          <cell r="AB1460">
            <v>0</v>
          </cell>
          <cell r="AC1460">
            <v>0</v>
          </cell>
          <cell r="AD1460">
            <v>37</v>
          </cell>
          <cell r="AE1460">
            <v>135000</v>
          </cell>
          <cell r="AF1460">
            <v>0</v>
          </cell>
          <cell r="AI1460">
            <v>2223</v>
          </cell>
          <cell r="AK1460">
            <v>0</v>
          </cell>
          <cell r="AM1460">
            <v>713</v>
          </cell>
          <cell r="AN1460">
            <v>1</v>
          </cell>
          <cell r="AO1460">
            <v>393216</v>
          </cell>
          <cell r="AQ1460">
            <v>0</v>
          </cell>
          <cell r="AR1460">
            <v>0</v>
          </cell>
          <cell r="AS1460" t="str">
            <v>Ы</v>
          </cell>
          <cell r="AT1460" t="str">
            <v>Ы</v>
          </cell>
          <cell r="AU1460">
            <v>0</v>
          </cell>
          <cell r="AV1460">
            <v>0</v>
          </cell>
          <cell r="AW1460">
            <v>23</v>
          </cell>
          <cell r="AX1460">
            <v>1</v>
          </cell>
          <cell r="AY1460">
            <v>0</v>
          </cell>
          <cell r="AZ1460">
            <v>0</v>
          </cell>
          <cell r="BA1460">
            <v>0</v>
          </cell>
          <cell r="BB1460">
            <v>0</v>
          </cell>
          <cell r="BC1460">
            <v>38828</v>
          </cell>
        </row>
        <row r="1461">
          <cell r="A1461">
            <v>2006</v>
          </cell>
          <cell r="B1461">
            <v>1</v>
          </cell>
          <cell r="C1461">
            <v>587</v>
          </cell>
          <cell r="D1461">
            <v>21</v>
          </cell>
          <cell r="E1461">
            <v>792020</v>
          </cell>
          <cell r="F1461">
            <v>0</v>
          </cell>
          <cell r="G1461" t="str">
            <v>Затраты по ШПЗ (основные)</v>
          </cell>
          <cell r="H1461">
            <v>2011</v>
          </cell>
          <cell r="I1461">
            <v>7920</v>
          </cell>
          <cell r="J1461">
            <v>760576.69</v>
          </cell>
          <cell r="K1461">
            <v>1</v>
          </cell>
          <cell r="L1461">
            <v>0</v>
          </cell>
          <cell r="M1461">
            <v>0</v>
          </cell>
          <cell r="N1461">
            <v>0</v>
          </cell>
          <cell r="R1461">
            <v>0</v>
          </cell>
          <cell r="S1461">
            <v>0</v>
          </cell>
          <cell r="T1461">
            <v>0</v>
          </cell>
          <cell r="U1461">
            <v>37</v>
          </cell>
          <cell r="V1461">
            <v>0</v>
          </cell>
          <cell r="W1461">
            <v>0</v>
          </cell>
          <cell r="AA1461">
            <v>0</v>
          </cell>
          <cell r="AB1461">
            <v>0</v>
          </cell>
          <cell r="AC1461">
            <v>0</v>
          </cell>
          <cell r="AD1461">
            <v>37</v>
          </cell>
          <cell r="AE1461">
            <v>143000</v>
          </cell>
          <cell r="AF1461">
            <v>0</v>
          </cell>
          <cell r="AI1461">
            <v>2223</v>
          </cell>
          <cell r="AK1461">
            <v>0</v>
          </cell>
          <cell r="AM1461">
            <v>714</v>
          </cell>
          <cell r="AN1461">
            <v>1</v>
          </cell>
          <cell r="AO1461">
            <v>393216</v>
          </cell>
          <cell r="AQ1461">
            <v>0</v>
          </cell>
          <cell r="AR1461">
            <v>0</v>
          </cell>
          <cell r="AS1461" t="str">
            <v>Ы</v>
          </cell>
          <cell r="AT1461" t="str">
            <v>Ы</v>
          </cell>
          <cell r="AU1461">
            <v>0</v>
          </cell>
          <cell r="AV1461">
            <v>0</v>
          </cell>
          <cell r="AW1461">
            <v>23</v>
          </cell>
          <cell r="AX1461">
            <v>1</v>
          </cell>
          <cell r="AY1461">
            <v>0</v>
          </cell>
          <cell r="AZ1461">
            <v>0</v>
          </cell>
          <cell r="BA1461">
            <v>0</v>
          </cell>
          <cell r="BB1461">
            <v>0</v>
          </cell>
          <cell r="BC1461">
            <v>38828</v>
          </cell>
        </row>
        <row r="1462">
          <cell r="A1462">
            <v>2006</v>
          </cell>
          <cell r="B1462">
            <v>1</v>
          </cell>
          <cell r="C1462">
            <v>588</v>
          </cell>
          <cell r="D1462">
            <v>21</v>
          </cell>
          <cell r="E1462">
            <v>792020</v>
          </cell>
          <cell r="F1462">
            <v>0</v>
          </cell>
          <cell r="G1462" t="str">
            <v>Затраты по ШПЗ (основные)</v>
          </cell>
          <cell r="H1462">
            <v>2011</v>
          </cell>
          <cell r="I1462">
            <v>7920</v>
          </cell>
          <cell r="J1462">
            <v>773723.75</v>
          </cell>
          <cell r="K1462">
            <v>1</v>
          </cell>
          <cell r="L1462">
            <v>0</v>
          </cell>
          <cell r="M1462">
            <v>0</v>
          </cell>
          <cell r="N1462">
            <v>0</v>
          </cell>
          <cell r="R1462">
            <v>0</v>
          </cell>
          <cell r="S1462">
            <v>0</v>
          </cell>
          <cell r="T1462">
            <v>0</v>
          </cell>
          <cell r="U1462">
            <v>37</v>
          </cell>
          <cell r="V1462">
            <v>0</v>
          </cell>
          <cell r="W1462">
            <v>0</v>
          </cell>
          <cell r="AA1462">
            <v>0</v>
          </cell>
          <cell r="AB1462">
            <v>0</v>
          </cell>
          <cell r="AC1462">
            <v>0</v>
          </cell>
          <cell r="AD1462">
            <v>37</v>
          </cell>
          <cell r="AE1462">
            <v>151000</v>
          </cell>
          <cell r="AF1462">
            <v>0</v>
          </cell>
          <cell r="AI1462">
            <v>2223</v>
          </cell>
          <cell r="AK1462">
            <v>0</v>
          </cell>
          <cell r="AM1462">
            <v>715</v>
          </cell>
          <cell r="AN1462">
            <v>1</v>
          </cell>
          <cell r="AO1462">
            <v>393216</v>
          </cell>
          <cell r="AQ1462">
            <v>0</v>
          </cell>
          <cell r="AR1462">
            <v>0</v>
          </cell>
          <cell r="AS1462" t="str">
            <v>Ы</v>
          </cell>
          <cell r="AT1462" t="str">
            <v>Ы</v>
          </cell>
          <cell r="AU1462">
            <v>0</v>
          </cell>
          <cell r="AV1462">
            <v>0</v>
          </cell>
          <cell r="AW1462">
            <v>23</v>
          </cell>
          <cell r="AX1462">
            <v>1</v>
          </cell>
          <cell r="AY1462">
            <v>0</v>
          </cell>
          <cell r="AZ1462">
            <v>0</v>
          </cell>
          <cell r="BA1462">
            <v>0</v>
          </cell>
          <cell r="BB1462">
            <v>0</v>
          </cell>
          <cell r="BC1462">
            <v>38828</v>
          </cell>
        </row>
        <row r="1463">
          <cell r="A1463">
            <v>2006</v>
          </cell>
          <cell r="B1463">
            <v>1</v>
          </cell>
          <cell r="C1463">
            <v>589</v>
          </cell>
          <cell r="D1463">
            <v>21</v>
          </cell>
          <cell r="E1463">
            <v>792020</v>
          </cell>
          <cell r="F1463">
            <v>0</v>
          </cell>
          <cell r="G1463" t="str">
            <v>Затраты по ШПЗ (основные)</v>
          </cell>
          <cell r="H1463">
            <v>2011</v>
          </cell>
          <cell r="I1463">
            <v>7920</v>
          </cell>
          <cell r="J1463">
            <v>42533.73</v>
          </cell>
          <cell r="K1463">
            <v>1</v>
          </cell>
          <cell r="L1463">
            <v>0</v>
          </cell>
          <cell r="M1463">
            <v>0</v>
          </cell>
          <cell r="N1463">
            <v>0</v>
          </cell>
          <cell r="R1463">
            <v>0</v>
          </cell>
          <cell r="S1463">
            <v>0</v>
          </cell>
          <cell r="T1463">
            <v>0</v>
          </cell>
          <cell r="U1463">
            <v>37</v>
          </cell>
          <cell r="V1463">
            <v>0</v>
          </cell>
          <cell r="W1463">
            <v>0</v>
          </cell>
          <cell r="AA1463">
            <v>0</v>
          </cell>
          <cell r="AB1463">
            <v>0</v>
          </cell>
          <cell r="AC1463">
            <v>0</v>
          </cell>
          <cell r="AD1463">
            <v>37</v>
          </cell>
          <cell r="AE1463">
            <v>152000</v>
          </cell>
          <cell r="AF1463">
            <v>0</v>
          </cell>
          <cell r="AI1463">
            <v>2223</v>
          </cell>
          <cell r="AK1463">
            <v>0</v>
          </cell>
          <cell r="AM1463">
            <v>716</v>
          </cell>
          <cell r="AN1463">
            <v>1</v>
          </cell>
          <cell r="AO1463">
            <v>393216</v>
          </cell>
          <cell r="AQ1463">
            <v>0</v>
          </cell>
          <cell r="AR1463">
            <v>0</v>
          </cell>
          <cell r="AS1463" t="str">
            <v>Ы</v>
          </cell>
          <cell r="AT1463" t="str">
            <v>Ы</v>
          </cell>
          <cell r="AU1463">
            <v>0</v>
          </cell>
          <cell r="AV1463">
            <v>0</v>
          </cell>
          <cell r="AW1463">
            <v>23</v>
          </cell>
          <cell r="AX1463">
            <v>1</v>
          </cell>
          <cell r="AY1463">
            <v>0</v>
          </cell>
          <cell r="AZ1463">
            <v>0</v>
          </cell>
          <cell r="BA1463">
            <v>0</v>
          </cell>
          <cell r="BB1463">
            <v>0</v>
          </cell>
          <cell r="BC1463">
            <v>38828</v>
          </cell>
        </row>
        <row r="1464">
          <cell r="A1464">
            <v>2006</v>
          </cell>
          <cell r="B1464">
            <v>1</v>
          </cell>
          <cell r="C1464">
            <v>590</v>
          </cell>
          <cell r="D1464">
            <v>21</v>
          </cell>
          <cell r="E1464">
            <v>792020</v>
          </cell>
          <cell r="F1464">
            <v>0</v>
          </cell>
          <cell r="G1464" t="str">
            <v>Затраты по ШПЗ (основные)</v>
          </cell>
          <cell r="H1464">
            <v>2011</v>
          </cell>
          <cell r="I1464">
            <v>7920</v>
          </cell>
          <cell r="J1464">
            <v>8964972.8399999999</v>
          </cell>
          <cell r="K1464">
            <v>1</v>
          </cell>
          <cell r="L1464">
            <v>0</v>
          </cell>
          <cell r="M1464">
            <v>0</v>
          </cell>
          <cell r="N1464">
            <v>0</v>
          </cell>
          <cell r="R1464">
            <v>0</v>
          </cell>
          <cell r="S1464">
            <v>0</v>
          </cell>
          <cell r="T1464">
            <v>0</v>
          </cell>
          <cell r="U1464">
            <v>37</v>
          </cell>
          <cell r="V1464">
            <v>0</v>
          </cell>
          <cell r="W1464">
            <v>0</v>
          </cell>
          <cell r="AA1464">
            <v>0</v>
          </cell>
          <cell r="AB1464">
            <v>0</v>
          </cell>
          <cell r="AC1464">
            <v>0</v>
          </cell>
          <cell r="AD1464">
            <v>37</v>
          </cell>
          <cell r="AE1464">
            <v>220000</v>
          </cell>
          <cell r="AF1464">
            <v>0</v>
          </cell>
          <cell r="AI1464">
            <v>2223</v>
          </cell>
          <cell r="AK1464">
            <v>0</v>
          </cell>
          <cell r="AM1464">
            <v>717</v>
          </cell>
          <cell r="AN1464">
            <v>1</v>
          </cell>
          <cell r="AO1464">
            <v>393216</v>
          </cell>
          <cell r="AQ1464">
            <v>0</v>
          </cell>
          <cell r="AR1464">
            <v>0</v>
          </cell>
          <cell r="AS1464" t="str">
            <v>Ы</v>
          </cell>
          <cell r="AT1464" t="str">
            <v>Ы</v>
          </cell>
          <cell r="AU1464">
            <v>0</v>
          </cell>
          <cell r="AV1464">
            <v>0</v>
          </cell>
          <cell r="AW1464">
            <v>23</v>
          </cell>
          <cell r="AX1464">
            <v>1</v>
          </cell>
          <cell r="AY1464">
            <v>0</v>
          </cell>
          <cell r="AZ1464">
            <v>0</v>
          </cell>
          <cell r="BA1464">
            <v>0</v>
          </cell>
          <cell r="BB1464">
            <v>0</v>
          </cell>
          <cell r="BC1464">
            <v>38828</v>
          </cell>
        </row>
        <row r="1465">
          <cell r="A1465">
            <v>2006</v>
          </cell>
          <cell r="B1465">
            <v>1</v>
          </cell>
          <cell r="C1465">
            <v>591</v>
          </cell>
          <cell r="D1465">
            <v>21</v>
          </cell>
          <cell r="E1465">
            <v>792020</v>
          </cell>
          <cell r="F1465">
            <v>0</v>
          </cell>
          <cell r="G1465" t="str">
            <v>Затраты по ШПЗ (основные)</v>
          </cell>
          <cell r="H1465">
            <v>2011</v>
          </cell>
          <cell r="I1465">
            <v>7920</v>
          </cell>
          <cell r="J1465">
            <v>4373758.76</v>
          </cell>
          <cell r="K1465">
            <v>1</v>
          </cell>
          <cell r="L1465">
            <v>0</v>
          </cell>
          <cell r="M1465">
            <v>0</v>
          </cell>
          <cell r="N1465">
            <v>0</v>
          </cell>
          <cell r="R1465">
            <v>0</v>
          </cell>
          <cell r="S1465">
            <v>0</v>
          </cell>
          <cell r="T1465">
            <v>0</v>
          </cell>
          <cell r="U1465">
            <v>37</v>
          </cell>
          <cell r="V1465">
            <v>0</v>
          </cell>
          <cell r="W1465">
            <v>0</v>
          </cell>
          <cell r="AA1465">
            <v>0</v>
          </cell>
          <cell r="AB1465">
            <v>0</v>
          </cell>
          <cell r="AC1465">
            <v>0</v>
          </cell>
          <cell r="AD1465">
            <v>37</v>
          </cell>
          <cell r="AE1465">
            <v>230000</v>
          </cell>
          <cell r="AF1465">
            <v>0</v>
          </cell>
          <cell r="AI1465">
            <v>2223</v>
          </cell>
          <cell r="AK1465">
            <v>0</v>
          </cell>
          <cell r="AM1465">
            <v>718</v>
          </cell>
          <cell r="AN1465">
            <v>1</v>
          </cell>
          <cell r="AO1465">
            <v>393216</v>
          </cell>
          <cell r="AQ1465">
            <v>0</v>
          </cell>
          <cell r="AR1465">
            <v>0</v>
          </cell>
          <cell r="AS1465" t="str">
            <v>Ы</v>
          </cell>
          <cell r="AT1465" t="str">
            <v>Ы</v>
          </cell>
          <cell r="AU1465">
            <v>0</v>
          </cell>
          <cell r="AV1465">
            <v>0</v>
          </cell>
          <cell r="AW1465">
            <v>23</v>
          </cell>
          <cell r="AX1465">
            <v>1</v>
          </cell>
          <cell r="AY1465">
            <v>0</v>
          </cell>
          <cell r="AZ1465">
            <v>0</v>
          </cell>
          <cell r="BA1465">
            <v>0</v>
          </cell>
          <cell r="BB1465">
            <v>0</v>
          </cell>
          <cell r="BC1465">
            <v>38828</v>
          </cell>
        </row>
        <row r="1466">
          <cell r="A1466">
            <v>2006</v>
          </cell>
          <cell r="B1466">
            <v>1</v>
          </cell>
          <cell r="C1466">
            <v>592</v>
          </cell>
          <cell r="D1466">
            <v>21</v>
          </cell>
          <cell r="E1466">
            <v>792020</v>
          </cell>
          <cell r="F1466">
            <v>0</v>
          </cell>
          <cell r="G1466" t="str">
            <v>Затраты по ШПЗ (основные)</v>
          </cell>
          <cell r="H1466">
            <v>2011</v>
          </cell>
          <cell r="I1466">
            <v>7920</v>
          </cell>
          <cell r="J1466">
            <v>32500</v>
          </cell>
          <cell r="K1466">
            <v>1</v>
          </cell>
          <cell r="L1466">
            <v>0</v>
          </cell>
          <cell r="M1466">
            <v>0</v>
          </cell>
          <cell r="N1466">
            <v>0</v>
          </cell>
          <cell r="R1466">
            <v>0</v>
          </cell>
          <cell r="S1466">
            <v>0</v>
          </cell>
          <cell r="T1466">
            <v>0</v>
          </cell>
          <cell r="U1466">
            <v>37</v>
          </cell>
          <cell r="V1466">
            <v>0</v>
          </cell>
          <cell r="W1466">
            <v>0</v>
          </cell>
          <cell r="AA1466">
            <v>0</v>
          </cell>
          <cell r="AB1466">
            <v>0</v>
          </cell>
          <cell r="AC1466">
            <v>0</v>
          </cell>
          <cell r="AD1466">
            <v>37</v>
          </cell>
          <cell r="AE1466">
            <v>240000</v>
          </cell>
          <cell r="AF1466">
            <v>0</v>
          </cell>
          <cell r="AI1466">
            <v>2223</v>
          </cell>
          <cell r="AK1466">
            <v>0</v>
          </cell>
          <cell r="AM1466">
            <v>719</v>
          </cell>
          <cell r="AN1466">
            <v>1</v>
          </cell>
          <cell r="AO1466">
            <v>393216</v>
          </cell>
          <cell r="AQ1466">
            <v>0</v>
          </cell>
          <cell r="AR1466">
            <v>0</v>
          </cell>
          <cell r="AS1466" t="str">
            <v>Ы</v>
          </cell>
          <cell r="AT1466" t="str">
            <v>Ы</v>
          </cell>
          <cell r="AU1466">
            <v>0</v>
          </cell>
          <cell r="AV1466">
            <v>0</v>
          </cell>
          <cell r="AW1466">
            <v>23</v>
          </cell>
          <cell r="AX1466">
            <v>1</v>
          </cell>
          <cell r="AY1466">
            <v>0</v>
          </cell>
          <cell r="AZ1466">
            <v>0</v>
          </cell>
          <cell r="BA1466">
            <v>0</v>
          </cell>
          <cell r="BB1466">
            <v>0</v>
          </cell>
          <cell r="BC1466">
            <v>38828</v>
          </cell>
        </row>
        <row r="1467">
          <cell r="A1467">
            <v>2006</v>
          </cell>
          <cell r="B1467">
            <v>1</v>
          </cell>
          <cell r="C1467">
            <v>593</v>
          </cell>
          <cell r="D1467">
            <v>21</v>
          </cell>
          <cell r="E1467">
            <v>792020</v>
          </cell>
          <cell r="F1467">
            <v>0</v>
          </cell>
          <cell r="G1467" t="str">
            <v>Затраты по ШПЗ (основные)</v>
          </cell>
          <cell r="H1467">
            <v>2011</v>
          </cell>
          <cell r="I1467">
            <v>7920</v>
          </cell>
          <cell r="J1467">
            <v>36321.89</v>
          </cell>
          <cell r="K1467">
            <v>1</v>
          </cell>
          <cell r="L1467">
            <v>0</v>
          </cell>
          <cell r="M1467">
            <v>0</v>
          </cell>
          <cell r="N1467">
            <v>0</v>
          </cell>
          <cell r="R1467">
            <v>0</v>
          </cell>
          <cell r="S1467">
            <v>0</v>
          </cell>
          <cell r="T1467">
            <v>0</v>
          </cell>
          <cell r="U1467">
            <v>37</v>
          </cell>
          <cell r="V1467">
            <v>0</v>
          </cell>
          <cell r="W1467">
            <v>0</v>
          </cell>
          <cell r="AA1467">
            <v>0</v>
          </cell>
          <cell r="AB1467">
            <v>0</v>
          </cell>
          <cell r="AC1467">
            <v>0</v>
          </cell>
          <cell r="AD1467">
            <v>37</v>
          </cell>
          <cell r="AE1467">
            <v>250000</v>
          </cell>
          <cell r="AF1467">
            <v>0</v>
          </cell>
          <cell r="AI1467">
            <v>2223</v>
          </cell>
          <cell r="AK1467">
            <v>0</v>
          </cell>
          <cell r="AM1467">
            <v>720</v>
          </cell>
          <cell r="AN1467">
            <v>1</v>
          </cell>
          <cell r="AO1467">
            <v>393216</v>
          </cell>
          <cell r="AQ1467">
            <v>0</v>
          </cell>
          <cell r="AR1467">
            <v>0</v>
          </cell>
          <cell r="AS1467" t="str">
            <v>Ы</v>
          </cell>
          <cell r="AT1467" t="str">
            <v>Ы</v>
          </cell>
          <cell r="AU1467">
            <v>0</v>
          </cell>
          <cell r="AV1467">
            <v>0</v>
          </cell>
          <cell r="AW1467">
            <v>23</v>
          </cell>
          <cell r="AX1467">
            <v>1</v>
          </cell>
          <cell r="AY1467">
            <v>0</v>
          </cell>
          <cell r="AZ1467">
            <v>0</v>
          </cell>
          <cell r="BA1467">
            <v>0</v>
          </cell>
          <cell r="BB1467">
            <v>0</v>
          </cell>
          <cell r="BC1467">
            <v>38828</v>
          </cell>
        </row>
        <row r="1468">
          <cell r="A1468">
            <v>2006</v>
          </cell>
          <cell r="B1468">
            <v>1</v>
          </cell>
          <cell r="C1468">
            <v>594</v>
          </cell>
          <cell r="D1468">
            <v>21</v>
          </cell>
          <cell r="E1468">
            <v>792020</v>
          </cell>
          <cell r="F1468">
            <v>0</v>
          </cell>
          <cell r="G1468" t="str">
            <v>Затраты по ШПЗ (основные)</v>
          </cell>
          <cell r="H1468">
            <v>2011</v>
          </cell>
          <cell r="I1468">
            <v>7920</v>
          </cell>
          <cell r="J1468">
            <v>180139.11</v>
          </cell>
          <cell r="K1468">
            <v>1</v>
          </cell>
          <cell r="L1468">
            <v>0</v>
          </cell>
          <cell r="M1468">
            <v>0</v>
          </cell>
          <cell r="N1468">
            <v>0</v>
          </cell>
          <cell r="R1468">
            <v>0</v>
          </cell>
          <cell r="S1468">
            <v>0</v>
          </cell>
          <cell r="T1468">
            <v>0</v>
          </cell>
          <cell r="U1468">
            <v>37</v>
          </cell>
          <cell r="V1468">
            <v>0</v>
          </cell>
          <cell r="W1468">
            <v>0</v>
          </cell>
          <cell r="AA1468">
            <v>0</v>
          </cell>
          <cell r="AB1468">
            <v>0</v>
          </cell>
          <cell r="AC1468">
            <v>0</v>
          </cell>
          <cell r="AD1468">
            <v>37</v>
          </cell>
          <cell r="AE1468">
            <v>260000</v>
          </cell>
          <cell r="AF1468">
            <v>0</v>
          </cell>
          <cell r="AI1468">
            <v>2223</v>
          </cell>
          <cell r="AK1468">
            <v>0</v>
          </cell>
          <cell r="AM1468">
            <v>721</v>
          </cell>
          <cell r="AN1468">
            <v>1</v>
          </cell>
          <cell r="AO1468">
            <v>393216</v>
          </cell>
          <cell r="AQ1468">
            <v>0</v>
          </cell>
          <cell r="AR1468">
            <v>0</v>
          </cell>
          <cell r="AS1468" t="str">
            <v>Ы</v>
          </cell>
          <cell r="AT1468" t="str">
            <v>Ы</v>
          </cell>
          <cell r="AU1468">
            <v>0</v>
          </cell>
          <cell r="AV1468">
            <v>0</v>
          </cell>
          <cell r="AW1468">
            <v>23</v>
          </cell>
          <cell r="AX1468">
            <v>1</v>
          </cell>
          <cell r="AY1468">
            <v>0</v>
          </cell>
          <cell r="AZ1468">
            <v>0</v>
          </cell>
          <cell r="BA1468">
            <v>0</v>
          </cell>
          <cell r="BB1468">
            <v>0</v>
          </cell>
          <cell r="BC1468">
            <v>38828</v>
          </cell>
        </row>
        <row r="1469">
          <cell r="A1469">
            <v>2006</v>
          </cell>
          <cell r="B1469">
            <v>1</v>
          </cell>
          <cell r="C1469">
            <v>595</v>
          </cell>
          <cell r="D1469">
            <v>21</v>
          </cell>
          <cell r="E1469">
            <v>792020</v>
          </cell>
          <cell r="F1469">
            <v>0</v>
          </cell>
          <cell r="G1469" t="str">
            <v>Затраты по ШПЗ (основные)</v>
          </cell>
          <cell r="H1469">
            <v>2011</v>
          </cell>
          <cell r="I1469">
            <v>7920</v>
          </cell>
          <cell r="J1469">
            <v>1099822.6299999999</v>
          </cell>
          <cell r="K1469">
            <v>1</v>
          </cell>
          <cell r="L1469">
            <v>0</v>
          </cell>
          <cell r="M1469">
            <v>0</v>
          </cell>
          <cell r="N1469">
            <v>0</v>
          </cell>
          <cell r="R1469">
            <v>0</v>
          </cell>
          <cell r="S1469">
            <v>0</v>
          </cell>
          <cell r="T1469">
            <v>0</v>
          </cell>
          <cell r="U1469">
            <v>37</v>
          </cell>
          <cell r="V1469">
            <v>0</v>
          </cell>
          <cell r="W1469">
            <v>0</v>
          </cell>
          <cell r="AA1469">
            <v>0</v>
          </cell>
          <cell r="AB1469">
            <v>0</v>
          </cell>
          <cell r="AC1469">
            <v>0</v>
          </cell>
          <cell r="AD1469">
            <v>37</v>
          </cell>
          <cell r="AE1469">
            <v>270000</v>
          </cell>
          <cell r="AF1469">
            <v>0</v>
          </cell>
          <cell r="AI1469">
            <v>2223</v>
          </cell>
          <cell r="AK1469">
            <v>0</v>
          </cell>
          <cell r="AM1469">
            <v>722</v>
          </cell>
          <cell r="AN1469">
            <v>1</v>
          </cell>
          <cell r="AO1469">
            <v>393216</v>
          </cell>
          <cell r="AQ1469">
            <v>0</v>
          </cell>
          <cell r="AR1469">
            <v>0</v>
          </cell>
          <cell r="AS1469" t="str">
            <v>Ы</v>
          </cell>
          <cell r="AT1469" t="str">
            <v>Ы</v>
          </cell>
          <cell r="AU1469">
            <v>0</v>
          </cell>
          <cell r="AV1469">
            <v>0</v>
          </cell>
          <cell r="AW1469">
            <v>23</v>
          </cell>
          <cell r="AX1469">
            <v>1</v>
          </cell>
          <cell r="AY1469">
            <v>0</v>
          </cell>
          <cell r="AZ1469">
            <v>0</v>
          </cell>
          <cell r="BA1469">
            <v>0</v>
          </cell>
          <cell r="BB1469">
            <v>0</v>
          </cell>
          <cell r="BC1469">
            <v>38828</v>
          </cell>
        </row>
        <row r="1470">
          <cell r="A1470">
            <v>2006</v>
          </cell>
          <cell r="B1470">
            <v>1</v>
          </cell>
          <cell r="C1470">
            <v>596</v>
          </cell>
          <cell r="D1470">
            <v>21</v>
          </cell>
          <cell r="E1470">
            <v>792020</v>
          </cell>
          <cell r="F1470">
            <v>0</v>
          </cell>
          <cell r="G1470" t="str">
            <v>Затраты по ШПЗ (основные)</v>
          </cell>
          <cell r="H1470">
            <v>2011</v>
          </cell>
          <cell r="I1470">
            <v>7920</v>
          </cell>
          <cell r="J1470">
            <v>46397.21</v>
          </cell>
          <cell r="K1470">
            <v>1</v>
          </cell>
          <cell r="L1470">
            <v>0</v>
          </cell>
          <cell r="M1470">
            <v>0</v>
          </cell>
          <cell r="N1470">
            <v>0</v>
          </cell>
          <cell r="R1470">
            <v>0</v>
          </cell>
          <cell r="S1470">
            <v>0</v>
          </cell>
          <cell r="T1470">
            <v>0</v>
          </cell>
          <cell r="U1470">
            <v>37</v>
          </cell>
          <cell r="V1470">
            <v>0</v>
          </cell>
          <cell r="W1470">
            <v>0</v>
          </cell>
          <cell r="AA1470">
            <v>0</v>
          </cell>
          <cell r="AB1470">
            <v>0</v>
          </cell>
          <cell r="AC1470">
            <v>0</v>
          </cell>
          <cell r="AD1470">
            <v>37</v>
          </cell>
          <cell r="AE1470">
            <v>280000</v>
          </cell>
          <cell r="AF1470">
            <v>0</v>
          </cell>
          <cell r="AI1470">
            <v>2223</v>
          </cell>
          <cell r="AK1470">
            <v>0</v>
          </cell>
          <cell r="AM1470">
            <v>723</v>
          </cell>
          <cell r="AN1470">
            <v>1</v>
          </cell>
          <cell r="AO1470">
            <v>393216</v>
          </cell>
          <cell r="AQ1470">
            <v>0</v>
          </cell>
          <cell r="AR1470">
            <v>0</v>
          </cell>
          <cell r="AS1470" t="str">
            <v>Ы</v>
          </cell>
          <cell r="AT1470" t="str">
            <v>Ы</v>
          </cell>
          <cell r="AU1470">
            <v>0</v>
          </cell>
          <cell r="AV1470">
            <v>0</v>
          </cell>
          <cell r="AW1470">
            <v>23</v>
          </cell>
          <cell r="AX1470">
            <v>1</v>
          </cell>
          <cell r="AY1470">
            <v>0</v>
          </cell>
          <cell r="AZ1470">
            <v>0</v>
          </cell>
          <cell r="BA1470">
            <v>0</v>
          </cell>
          <cell r="BB1470">
            <v>0</v>
          </cell>
          <cell r="BC1470">
            <v>38828</v>
          </cell>
        </row>
        <row r="1471">
          <cell r="A1471">
            <v>2006</v>
          </cell>
          <cell r="B1471">
            <v>1</v>
          </cell>
          <cell r="C1471">
            <v>597</v>
          </cell>
          <cell r="D1471">
            <v>21</v>
          </cell>
          <cell r="E1471">
            <v>792020</v>
          </cell>
          <cell r="F1471">
            <v>0</v>
          </cell>
          <cell r="G1471" t="str">
            <v>Затраты по ШПЗ (основные)</v>
          </cell>
          <cell r="H1471">
            <v>2011</v>
          </cell>
          <cell r="I1471">
            <v>7920</v>
          </cell>
          <cell r="J1471">
            <v>535580.17000000004</v>
          </cell>
          <cell r="K1471">
            <v>1</v>
          </cell>
          <cell r="L1471">
            <v>0</v>
          </cell>
          <cell r="M1471">
            <v>0</v>
          </cell>
          <cell r="N1471">
            <v>0</v>
          </cell>
          <cell r="R1471">
            <v>0</v>
          </cell>
          <cell r="S1471">
            <v>0</v>
          </cell>
          <cell r="T1471">
            <v>0</v>
          </cell>
          <cell r="U1471">
            <v>37</v>
          </cell>
          <cell r="V1471">
            <v>0</v>
          </cell>
          <cell r="W1471">
            <v>0</v>
          </cell>
          <cell r="AA1471">
            <v>0</v>
          </cell>
          <cell r="AB1471">
            <v>0</v>
          </cell>
          <cell r="AC1471">
            <v>0</v>
          </cell>
          <cell r="AD1471">
            <v>37</v>
          </cell>
          <cell r="AE1471">
            <v>280100</v>
          </cell>
          <cell r="AF1471">
            <v>0</v>
          </cell>
          <cell r="AI1471">
            <v>2223</v>
          </cell>
          <cell r="AK1471">
            <v>0</v>
          </cell>
          <cell r="AM1471">
            <v>724</v>
          </cell>
          <cell r="AN1471">
            <v>1</v>
          </cell>
          <cell r="AO1471">
            <v>393216</v>
          </cell>
          <cell r="AQ1471">
            <v>0</v>
          </cell>
          <cell r="AR1471">
            <v>0</v>
          </cell>
          <cell r="AS1471" t="str">
            <v>Ы</v>
          </cell>
          <cell r="AT1471" t="str">
            <v>Ы</v>
          </cell>
          <cell r="AU1471">
            <v>0</v>
          </cell>
          <cell r="AV1471">
            <v>0</v>
          </cell>
          <cell r="AW1471">
            <v>23</v>
          </cell>
          <cell r="AX1471">
            <v>1</v>
          </cell>
          <cell r="AY1471">
            <v>0</v>
          </cell>
          <cell r="AZ1471">
            <v>0</v>
          </cell>
          <cell r="BA1471">
            <v>0</v>
          </cell>
          <cell r="BB1471">
            <v>0</v>
          </cell>
          <cell r="BC1471">
            <v>38828</v>
          </cell>
        </row>
        <row r="1472">
          <cell r="A1472">
            <v>2006</v>
          </cell>
          <cell r="B1472">
            <v>1</v>
          </cell>
          <cell r="C1472">
            <v>598</v>
          </cell>
          <cell r="D1472">
            <v>21</v>
          </cell>
          <cell r="E1472">
            <v>792020</v>
          </cell>
          <cell r="F1472">
            <v>0</v>
          </cell>
          <cell r="G1472" t="str">
            <v>Затраты по ШПЗ (основные)</v>
          </cell>
          <cell r="H1472">
            <v>2011</v>
          </cell>
          <cell r="I1472">
            <v>7920</v>
          </cell>
          <cell r="J1472">
            <v>22743.08</v>
          </cell>
          <cell r="K1472">
            <v>1</v>
          </cell>
          <cell r="L1472">
            <v>0</v>
          </cell>
          <cell r="M1472">
            <v>0</v>
          </cell>
          <cell r="N1472">
            <v>0</v>
          </cell>
          <cell r="R1472">
            <v>0</v>
          </cell>
          <cell r="S1472">
            <v>0</v>
          </cell>
          <cell r="T1472">
            <v>0</v>
          </cell>
          <cell r="U1472">
            <v>37</v>
          </cell>
          <cell r="V1472">
            <v>0</v>
          </cell>
          <cell r="W1472">
            <v>0</v>
          </cell>
          <cell r="AA1472">
            <v>0</v>
          </cell>
          <cell r="AB1472">
            <v>0</v>
          </cell>
          <cell r="AC1472">
            <v>0</v>
          </cell>
          <cell r="AD1472">
            <v>37</v>
          </cell>
          <cell r="AE1472">
            <v>280200</v>
          </cell>
          <cell r="AF1472">
            <v>0</v>
          </cell>
          <cell r="AI1472">
            <v>2223</v>
          </cell>
          <cell r="AK1472">
            <v>0</v>
          </cell>
          <cell r="AM1472">
            <v>725</v>
          </cell>
          <cell r="AN1472">
            <v>1</v>
          </cell>
          <cell r="AO1472">
            <v>393216</v>
          </cell>
          <cell r="AQ1472">
            <v>0</v>
          </cell>
          <cell r="AR1472">
            <v>0</v>
          </cell>
          <cell r="AS1472" t="str">
            <v>Ы</v>
          </cell>
          <cell r="AT1472" t="str">
            <v>Ы</v>
          </cell>
          <cell r="AU1472">
            <v>0</v>
          </cell>
          <cell r="AV1472">
            <v>0</v>
          </cell>
          <cell r="AW1472">
            <v>23</v>
          </cell>
          <cell r="AX1472">
            <v>1</v>
          </cell>
          <cell r="AY1472">
            <v>0</v>
          </cell>
          <cell r="AZ1472">
            <v>0</v>
          </cell>
          <cell r="BA1472">
            <v>0</v>
          </cell>
          <cell r="BB1472">
            <v>0</v>
          </cell>
          <cell r="BC1472">
            <v>38828</v>
          </cell>
        </row>
        <row r="1473">
          <cell r="A1473">
            <v>2006</v>
          </cell>
          <cell r="B1473">
            <v>1</v>
          </cell>
          <cell r="C1473">
            <v>599</v>
          </cell>
          <cell r="D1473">
            <v>21</v>
          </cell>
          <cell r="E1473">
            <v>792020</v>
          </cell>
          <cell r="F1473">
            <v>0</v>
          </cell>
          <cell r="G1473" t="str">
            <v>Затраты по ШПЗ (основные)</v>
          </cell>
          <cell r="H1473">
            <v>2011</v>
          </cell>
          <cell r="I1473">
            <v>7920</v>
          </cell>
          <cell r="J1473">
            <v>11795.64</v>
          </cell>
          <cell r="K1473">
            <v>1</v>
          </cell>
          <cell r="L1473">
            <v>0</v>
          </cell>
          <cell r="M1473">
            <v>0</v>
          </cell>
          <cell r="N1473">
            <v>0</v>
          </cell>
          <cell r="R1473">
            <v>0</v>
          </cell>
          <cell r="S1473">
            <v>0</v>
          </cell>
          <cell r="T1473">
            <v>0</v>
          </cell>
          <cell r="U1473">
            <v>37</v>
          </cell>
          <cell r="V1473">
            <v>0</v>
          </cell>
          <cell r="W1473">
            <v>0</v>
          </cell>
          <cell r="AA1473">
            <v>0</v>
          </cell>
          <cell r="AB1473">
            <v>0</v>
          </cell>
          <cell r="AC1473">
            <v>0</v>
          </cell>
          <cell r="AD1473">
            <v>37</v>
          </cell>
          <cell r="AE1473">
            <v>280300</v>
          </cell>
          <cell r="AF1473">
            <v>0</v>
          </cell>
          <cell r="AI1473">
            <v>2223</v>
          </cell>
          <cell r="AK1473">
            <v>0</v>
          </cell>
          <cell r="AM1473">
            <v>726</v>
          </cell>
          <cell r="AN1473">
            <v>1</v>
          </cell>
          <cell r="AO1473">
            <v>393216</v>
          </cell>
          <cell r="AQ1473">
            <v>0</v>
          </cell>
          <cell r="AR1473">
            <v>0</v>
          </cell>
          <cell r="AS1473" t="str">
            <v>Ы</v>
          </cell>
          <cell r="AT1473" t="str">
            <v>Ы</v>
          </cell>
          <cell r="AU1473">
            <v>0</v>
          </cell>
          <cell r="AV1473">
            <v>0</v>
          </cell>
          <cell r="AW1473">
            <v>23</v>
          </cell>
          <cell r="AX1473">
            <v>1</v>
          </cell>
          <cell r="AY1473">
            <v>0</v>
          </cell>
          <cell r="AZ1473">
            <v>0</v>
          </cell>
          <cell r="BA1473">
            <v>0</v>
          </cell>
          <cell r="BB1473">
            <v>0</v>
          </cell>
          <cell r="BC1473">
            <v>38828</v>
          </cell>
        </row>
        <row r="1474">
          <cell r="A1474">
            <v>2006</v>
          </cell>
          <cell r="B1474">
            <v>1</v>
          </cell>
          <cell r="C1474">
            <v>600</v>
          </cell>
          <cell r="D1474">
            <v>21</v>
          </cell>
          <cell r="E1474">
            <v>792020</v>
          </cell>
          <cell r="F1474">
            <v>0</v>
          </cell>
          <cell r="G1474" t="str">
            <v>Затраты по ШПЗ (основные)</v>
          </cell>
          <cell r="H1474">
            <v>2011</v>
          </cell>
          <cell r="I1474">
            <v>7920</v>
          </cell>
          <cell r="J1474">
            <v>1084089.3600000001</v>
          </cell>
          <cell r="K1474">
            <v>1</v>
          </cell>
          <cell r="L1474">
            <v>0</v>
          </cell>
          <cell r="M1474">
            <v>0</v>
          </cell>
          <cell r="N1474">
            <v>0</v>
          </cell>
          <cell r="R1474">
            <v>0</v>
          </cell>
          <cell r="S1474">
            <v>0</v>
          </cell>
          <cell r="T1474">
            <v>0</v>
          </cell>
          <cell r="U1474">
            <v>37</v>
          </cell>
          <cell r="V1474">
            <v>0</v>
          </cell>
          <cell r="W1474">
            <v>0</v>
          </cell>
          <cell r="AA1474">
            <v>0</v>
          </cell>
          <cell r="AB1474">
            <v>0</v>
          </cell>
          <cell r="AC1474">
            <v>0</v>
          </cell>
          <cell r="AD1474">
            <v>37</v>
          </cell>
          <cell r="AE1474">
            <v>280400</v>
          </cell>
          <cell r="AF1474">
            <v>0</v>
          </cell>
          <cell r="AI1474">
            <v>2223</v>
          </cell>
          <cell r="AK1474">
            <v>0</v>
          </cell>
          <cell r="AM1474">
            <v>727</v>
          </cell>
          <cell r="AN1474">
            <v>1</v>
          </cell>
          <cell r="AO1474">
            <v>393216</v>
          </cell>
          <cell r="AQ1474">
            <v>0</v>
          </cell>
          <cell r="AR1474">
            <v>0</v>
          </cell>
          <cell r="AS1474" t="str">
            <v>Ы</v>
          </cell>
          <cell r="AT1474" t="str">
            <v>Ы</v>
          </cell>
          <cell r="AU1474">
            <v>0</v>
          </cell>
          <cell r="AV1474">
            <v>0</v>
          </cell>
          <cell r="AW1474">
            <v>23</v>
          </cell>
          <cell r="AX1474">
            <v>1</v>
          </cell>
          <cell r="AY1474">
            <v>0</v>
          </cell>
          <cell r="AZ1474">
            <v>0</v>
          </cell>
          <cell r="BA1474">
            <v>0</v>
          </cell>
          <cell r="BB1474">
            <v>0</v>
          </cell>
          <cell r="BC1474">
            <v>38828</v>
          </cell>
        </row>
        <row r="1475">
          <cell r="A1475">
            <v>2006</v>
          </cell>
          <cell r="B1475">
            <v>1</v>
          </cell>
          <cell r="C1475">
            <v>601</v>
          </cell>
          <cell r="D1475">
            <v>21</v>
          </cell>
          <cell r="E1475">
            <v>792020</v>
          </cell>
          <cell r="F1475">
            <v>0</v>
          </cell>
          <cell r="G1475" t="str">
            <v>Затраты по ШПЗ (основные)</v>
          </cell>
          <cell r="H1475">
            <v>2011</v>
          </cell>
          <cell r="I1475">
            <v>7920</v>
          </cell>
          <cell r="J1475">
            <v>86973.47</v>
          </cell>
          <cell r="K1475">
            <v>1</v>
          </cell>
          <cell r="L1475">
            <v>0</v>
          </cell>
          <cell r="M1475">
            <v>0</v>
          </cell>
          <cell r="N1475">
            <v>0</v>
          </cell>
          <cell r="R1475">
            <v>0</v>
          </cell>
          <cell r="S1475">
            <v>0</v>
          </cell>
          <cell r="T1475">
            <v>0</v>
          </cell>
          <cell r="U1475">
            <v>37</v>
          </cell>
          <cell r="V1475">
            <v>0</v>
          </cell>
          <cell r="W1475">
            <v>0</v>
          </cell>
          <cell r="AA1475">
            <v>0</v>
          </cell>
          <cell r="AB1475">
            <v>0</v>
          </cell>
          <cell r="AC1475">
            <v>0</v>
          </cell>
          <cell r="AD1475">
            <v>37</v>
          </cell>
          <cell r="AE1475">
            <v>281100</v>
          </cell>
          <cell r="AF1475">
            <v>0</v>
          </cell>
          <cell r="AI1475">
            <v>2223</v>
          </cell>
          <cell r="AK1475">
            <v>0</v>
          </cell>
          <cell r="AM1475">
            <v>728</v>
          </cell>
          <cell r="AN1475">
            <v>1</v>
          </cell>
          <cell r="AO1475">
            <v>393216</v>
          </cell>
          <cell r="AQ1475">
            <v>0</v>
          </cell>
          <cell r="AR1475">
            <v>0</v>
          </cell>
          <cell r="AS1475" t="str">
            <v>Ы</v>
          </cell>
          <cell r="AT1475" t="str">
            <v>Ы</v>
          </cell>
          <cell r="AU1475">
            <v>0</v>
          </cell>
          <cell r="AV1475">
            <v>0</v>
          </cell>
          <cell r="AW1475">
            <v>23</v>
          </cell>
          <cell r="AX1475">
            <v>1</v>
          </cell>
          <cell r="AY1475">
            <v>0</v>
          </cell>
          <cell r="AZ1475">
            <v>0</v>
          </cell>
          <cell r="BA1475">
            <v>0</v>
          </cell>
          <cell r="BB1475">
            <v>0</v>
          </cell>
          <cell r="BC1475">
            <v>38828</v>
          </cell>
        </row>
        <row r="1476">
          <cell r="A1476">
            <v>2006</v>
          </cell>
          <cell r="B1476">
            <v>1</v>
          </cell>
          <cell r="C1476">
            <v>602</v>
          </cell>
          <cell r="D1476">
            <v>21</v>
          </cell>
          <cell r="E1476">
            <v>792020</v>
          </cell>
          <cell r="F1476">
            <v>0</v>
          </cell>
          <cell r="G1476" t="str">
            <v>Затраты по ШПЗ (основные)</v>
          </cell>
          <cell r="H1476">
            <v>2011</v>
          </cell>
          <cell r="I1476">
            <v>7920</v>
          </cell>
          <cell r="J1476">
            <v>3974.16</v>
          </cell>
          <cell r="K1476">
            <v>1</v>
          </cell>
          <cell r="L1476">
            <v>0</v>
          </cell>
          <cell r="M1476">
            <v>0</v>
          </cell>
          <cell r="N1476">
            <v>0</v>
          </cell>
          <cell r="R1476">
            <v>0</v>
          </cell>
          <cell r="S1476">
            <v>0</v>
          </cell>
          <cell r="T1476">
            <v>0</v>
          </cell>
          <cell r="U1476">
            <v>37</v>
          </cell>
          <cell r="V1476">
            <v>0</v>
          </cell>
          <cell r="W1476">
            <v>0</v>
          </cell>
          <cell r="AA1476">
            <v>0</v>
          </cell>
          <cell r="AB1476">
            <v>0</v>
          </cell>
          <cell r="AC1476">
            <v>0</v>
          </cell>
          <cell r="AD1476">
            <v>37</v>
          </cell>
          <cell r="AE1476">
            <v>281200</v>
          </cell>
          <cell r="AF1476">
            <v>0</v>
          </cell>
          <cell r="AI1476">
            <v>2223</v>
          </cell>
          <cell r="AK1476">
            <v>0</v>
          </cell>
          <cell r="AM1476">
            <v>729</v>
          </cell>
          <cell r="AN1476">
            <v>1</v>
          </cell>
          <cell r="AO1476">
            <v>393216</v>
          </cell>
          <cell r="AQ1476">
            <v>0</v>
          </cell>
          <cell r="AR1476">
            <v>0</v>
          </cell>
          <cell r="AS1476" t="str">
            <v>Ы</v>
          </cell>
          <cell r="AT1476" t="str">
            <v>Ы</v>
          </cell>
          <cell r="AU1476">
            <v>0</v>
          </cell>
          <cell r="AV1476">
            <v>0</v>
          </cell>
          <cell r="AW1476">
            <v>23</v>
          </cell>
          <cell r="AX1476">
            <v>1</v>
          </cell>
          <cell r="AY1476">
            <v>0</v>
          </cell>
          <cell r="AZ1476">
            <v>0</v>
          </cell>
          <cell r="BA1476">
            <v>0</v>
          </cell>
          <cell r="BB1476">
            <v>0</v>
          </cell>
          <cell r="BC1476">
            <v>38828</v>
          </cell>
        </row>
        <row r="1477">
          <cell r="A1477">
            <v>2006</v>
          </cell>
          <cell r="B1477">
            <v>1</v>
          </cell>
          <cell r="C1477">
            <v>603</v>
          </cell>
          <cell r="D1477">
            <v>21</v>
          </cell>
          <cell r="E1477">
            <v>792020</v>
          </cell>
          <cell r="F1477">
            <v>0</v>
          </cell>
          <cell r="G1477" t="str">
            <v>Затраты по ШПЗ (основные)</v>
          </cell>
          <cell r="H1477">
            <v>2011</v>
          </cell>
          <cell r="I1477">
            <v>7920</v>
          </cell>
          <cell r="J1477">
            <v>606.45000000000005</v>
          </cell>
          <cell r="K1477">
            <v>1</v>
          </cell>
          <cell r="L1477">
            <v>0</v>
          </cell>
          <cell r="M1477">
            <v>0</v>
          </cell>
          <cell r="N1477">
            <v>0</v>
          </cell>
          <cell r="R1477">
            <v>0</v>
          </cell>
          <cell r="S1477">
            <v>0</v>
          </cell>
          <cell r="T1477">
            <v>0</v>
          </cell>
          <cell r="U1477">
            <v>37</v>
          </cell>
          <cell r="V1477">
            <v>0</v>
          </cell>
          <cell r="W1477">
            <v>0</v>
          </cell>
          <cell r="AA1477">
            <v>0</v>
          </cell>
          <cell r="AB1477">
            <v>0</v>
          </cell>
          <cell r="AC1477">
            <v>0</v>
          </cell>
          <cell r="AD1477">
            <v>37</v>
          </cell>
          <cell r="AE1477">
            <v>282000</v>
          </cell>
          <cell r="AF1477">
            <v>0</v>
          </cell>
          <cell r="AI1477">
            <v>2223</v>
          </cell>
          <cell r="AK1477">
            <v>0</v>
          </cell>
          <cell r="AM1477">
            <v>730</v>
          </cell>
          <cell r="AN1477">
            <v>1</v>
          </cell>
          <cell r="AO1477">
            <v>393216</v>
          </cell>
          <cell r="AQ1477">
            <v>0</v>
          </cell>
          <cell r="AR1477">
            <v>0</v>
          </cell>
          <cell r="AS1477" t="str">
            <v>Ы</v>
          </cell>
          <cell r="AT1477" t="str">
            <v>Ы</v>
          </cell>
          <cell r="AU1477">
            <v>0</v>
          </cell>
          <cell r="AV1477">
            <v>0</v>
          </cell>
          <cell r="AW1477">
            <v>23</v>
          </cell>
          <cell r="AX1477">
            <v>1</v>
          </cell>
          <cell r="AY1477">
            <v>0</v>
          </cell>
          <cell r="AZ1477">
            <v>0</v>
          </cell>
          <cell r="BA1477">
            <v>0</v>
          </cell>
          <cell r="BB1477">
            <v>0</v>
          </cell>
          <cell r="BC1477">
            <v>38828</v>
          </cell>
        </row>
        <row r="1478">
          <cell r="A1478">
            <v>2006</v>
          </cell>
          <cell r="B1478">
            <v>1</v>
          </cell>
          <cell r="C1478">
            <v>604</v>
          </cell>
          <cell r="D1478">
            <v>21</v>
          </cell>
          <cell r="E1478">
            <v>792020</v>
          </cell>
          <cell r="F1478">
            <v>0</v>
          </cell>
          <cell r="G1478" t="str">
            <v>Затраты по ШПЗ (основные)</v>
          </cell>
          <cell r="H1478">
            <v>2011</v>
          </cell>
          <cell r="I1478">
            <v>7920</v>
          </cell>
          <cell r="J1478">
            <v>68927.19</v>
          </cell>
          <cell r="K1478">
            <v>1</v>
          </cell>
          <cell r="L1478">
            <v>0</v>
          </cell>
          <cell r="M1478">
            <v>0</v>
          </cell>
          <cell r="N1478">
            <v>0</v>
          </cell>
          <cell r="R1478">
            <v>0</v>
          </cell>
          <cell r="S1478">
            <v>0</v>
          </cell>
          <cell r="T1478">
            <v>0</v>
          </cell>
          <cell r="U1478">
            <v>37</v>
          </cell>
          <cell r="V1478">
            <v>0</v>
          </cell>
          <cell r="W1478">
            <v>0</v>
          </cell>
          <cell r="AA1478">
            <v>0</v>
          </cell>
          <cell r="AB1478">
            <v>0</v>
          </cell>
          <cell r="AC1478">
            <v>0</v>
          </cell>
          <cell r="AD1478">
            <v>37</v>
          </cell>
          <cell r="AE1478">
            <v>282200</v>
          </cell>
          <cell r="AF1478">
            <v>0</v>
          </cell>
          <cell r="AI1478">
            <v>2223</v>
          </cell>
          <cell r="AK1478">
            <v>0</v>
          </cell>
          <cell r="AM1478">
            <v>731</v>
          </cell>
          <cell r="AN1478">
            <v>1</v>
          </cell>
          <cell r="AO1478">
            <v>393216</v>
          </cell>
          <cell r="AQ1478">
            <v>0</v>
          </cell>
          <cell r="AR1478">
            <v>0</v>
          </cell>
          <cell r="AS1478" t="str">
            <v>Ы</v>
          </cell>
          <cell r="AT1478" t="str">
            <v>Ы</v>
          </cell>
          <cell r="AU1478">
            <v>0</v>
          </cell>
          <cell r="AV1478">
            <v>0</v>
          </cell>
          <cell r="AW1478">
            <v>23</v>
          </cell>
          <cell r="AX1478">
            <v>1</v>
          </cell>
          <cell r="AY1478">
            <v>0</v>
          </cell>
          <cell r="AZ1478">
            <v>0</v>
          </cell>
          <cell r="BA1478">
            <v>0</v>
          </cell>
          <cell r="BB1478">
            <v>0</v>
          </cell>
          <cell r="BC1478">
            <v>38828</v>
          </cell>
        </row>
        <row r="1479">
          <cell r="A1479">
            <v>2006</v>
          </cell>
          <cell r="B1479">
            <v>1</v>
          </cell>
          <cell r="C1479">
            <v>605</v>
          </cell>
          <cell r="D1479">
            <v>21</v>
          </cell>
          <cell r="E1479">
            <v>792020</v>
          </cell>
          <cell r="F1479">
            <v>0</v>
          </cell>
          <cell r="G1479" t="str">
            <v>Затраты по ШПЗ (основные)</v>
          </cell>
          <cell r="H1479">
            <v>2011</v>
          </cell>
          <cell r="I1479">
            <v>7920</v>
          </cell>
          <cell r="J1479">
            <v>48265.95</v>
          </cell>
          <cell r="K1479">
            <v>1</v>
          </cell>
          <cell r="L1479">
            <v>0</v>
          </cell>
          <cell r="M1479">
            <v>0</v>
          </cell>
          <cell r="N1479">
            <v>0</v>
          </cell>
          <cell r="R1479">
            <v>0</v>
          </cell>
          <cell r="S1479">
            <v>0</v>
          </cell>
          <cell r="T1479">
            <v>0</v>
          </cell>
          <cell r="U1479">
            <v>37</v>
          </cell>
          <cell r="V1479">
            <v>0</v>
          </cell>
          <cell r="W1479">
            <v>0</v>
          </cell>
          <cell r="AA1479">
            <v>0</v>
          </cell>
          <cell r="AB1479">
            <v>0</v>
          </cell>
          <cell r="AC1479">
            <v>0</v>
          </cell>
          <cell r="AD1479">
            <v>37</v>
          </cell>
          <cell r="AE1479">
            <v>285000</v>
          </cell>
          <cell r="AF1479">
            <v>0</v>
          </cell>
          <cell r="AI1479">
            <v>2223</v>
          </cell>
          <cell r="AK1479">
            <v>0</v>
          </cell>
          <cell r="AM1479">
            <v>732</v>
          </cell>
          <cell r="AN1479">
            <v>1</v>
          </cell>
          <cell r="AO1479">
            <v>393216</v>
          </cell>
          <cell r="AQ1479">
            <v>0</v>
          </cell>
          <cell r="AR1479">
            <v>0</v>
          </cell>
          <cell r="AS1479" t="str">
            <v>Ы</v>
          </cell>
          <cell r="AT1479" t="str">
            <v>Ы</v>
          </cell>
          <cell r="AU1479">
            <v>0</v>
          </cell>
          <cell r="AV1479">
            <v>0</v>
          </cell>
          <cell r="AW1479">
            <v>23</v>
          </cell>
          <cell r="AX1479">
            <v>1</v>
          </cell>
          <cell r="AY1479">
            <v>0</v>
          </cell>
          <cell r="AZ1479">
            <v>0</v>
          </cell>
          <cell r="BA1479">
            <v>0</v>
          </cell>
          <cell r="BB1479">
            <v>0</v>
          </cell>
          <cell r="BC1479">
            <v>38828</v>
          </cell>
        </row>
        <row r="1480">
          <cell r="A1480">
            <v>2006</v>
          </cell>
          <cell r="B1480">
            <v>1</v>
          </cell>
          <cell r="C1480">
            <v>606</v>
          </cell>
          <cell r="D1480">
            <v>21</v>
          </cell>
          <cell r="E1480">
            <v>792020</v>
          </cell>
          <cell r="F1480">
            <v>0</v>
          </cell>
          <cell r="G1480" t="str">
            <v>Затраты по ШПЗ (основные)</v>
          </cell>
          <cell r="H1480">
            <v>2011</v>
          </cell>
          <cell r="I1480">
            <v>7920</v>
          </cell>
          <cell r="J1480">
            <v>123699</v>
          </cell>
          <cell r="K1480">
            <v>1</v>
          </cell>
          <cell r="L1480">
            <v>0</v>
          </cell>
          <cell r="M1480">
            <v>0</v>
          </cell>
          <cell r="N1480">
            <v>0</v>
          </cell>
          <cell r="R1480">
            <v>0</v>
          </cell>
          <cell r="S1480">
            <v>0</v>
          </cell>
          <cell r="T1480">
            <v>0</v>
          </cell>
          <cell r="U1480">
            <v>37</v>
          </cell>
          <cell r="V1480">
            <v>0</v>
          </cell>
          <cell r="W1480">
            <v>0</v>
          </cell>
          <cell r="AA1480">
            <v>0</v>
          </cell>
          <cell r="AB1480">
            <v>0</v>
          </cell>
          <cell r="AC1480">
            <v>0</v>
          </cell>
          <cell r="AD1480">
            <v>37</v>
          </cell>
          <cell r="AE1480">
            <v>285100</v>
          </cell>
          <cell r="AF1480">
            <v>0</v>
          </cell>
          <cell r="AI1480">
            <v>2223</v>
          </cell>
          <cell r="AK1480">
            <v>0</v>
          </cell>
          <cell r="AM1480">
            <v>733</v>
          </cell>
          <cell r="AN1480">
            <v>1</v>
          </cell>
          <cell r="AO1480">
            <v>393216</v>
          </cell>
          <cell r="AQ1480">
            <v>0</v>
          </cell>
          <cell r="AR1480">
            <v>0</v>
          </cell>
          <cell r="AS1480" t="str">
            <v>Ы</v>
          </cell>
          <cell r="AT1480" t="str">
            <v>Ы</v>
          </cell>
          <cell r="AU1480">
            <v>0</v>
          </cell>
          <cell r="AV1480">
            <v>0</v>
          </cell>
          <cell r="AW1480">
            <v>23</v>
          </cell>
          <cell r="AX1480">
            <v>1</v>
          </cell>
          <cell r="AY1480">
            <v>0</v>
          </cell>
          <cell r="AZ1480">
            <v>0</v>
          </cell>
          <cell r="BA1480">
            <v>0</v>
          </cell>
          <cell r="BB1480">
            <v>0</v>
          </cell>
          <cell r="BC1480">
            <v>38828</v>
          </cell>
        </row>
        <row r="1481">
          <cell r="A1481">
            <v>2006</v>
          </cell>
          <cell r="B1481">
            <v>1</v>
          </cell>
          <cell r="C1481">
            <v>607</v>
          </cell>
          <cell r="D1481">
            <v>21</v>
          </cell>
          <cell r="E1481">
            <v>792020</v>
          </cell>
          <cell r="F1481">
            <v>0</v>
          </cell>
          <cell r="G1481" t="str">
            <v>Затраты по ШПЗ (основные)</v>
          </cell>
          <cell r="H1481">
            <v>2011</v>
          </cell>
          <cell r="I1481">
            <v>7920</v>
          </cell>
          <cell r="J1481">
            <v>479442.99</v>
          </cell>
          <cell r="K1481">
            <v>1</v>
          </cell>
          <cell r="L1481">
            <v>0</v>
          </cell>
          <cell r="M1481">
            <v>0</v>
          </cell>
          <cell r="N1481">
            <v>0</v>
          </cell>
          <cell r="R1481">
            <v>0</v>
          </cell>
          <cell r="S1481">
            <v>0</v>
          </cell>
          <cell r="T1481">
            <v>0</v>
          </cell>
          <cell r="U1481">
            <v>37</v>
          </cell>
          <cell r="V1481">
            <v>0</v>
          </cell>
          <cell r="W1481">
            <v>0</v>
          </cell>
          <cell r="AA1481">
            <v>0</v>
          </cell>
          <cell r="AB1481">
            <v>0</v>
          </cell>
          <cell r="AC1481">
            <v>0</v>
          </cell>
          <cell r="AD1481">
            <v>37</v>
          </cell>
          <cell r="AE1481">
            <v>311000</v>
          </cell>
          <cell r="AF1481">
            <v>0</v>
          </cell>
          <cell r="AI1481">
            <v>2223</v>
          </cell>
          <cell r="AK1481">
            <v>0</v>
          </cell>
          <cell r="AM1481">
            <v>734</v>
          </cell>
          <cell r="AN1481">
            <v>1</v>
          </cell>
          <cell r="AO1481">
            <v>393216</v>
          </cell>
          <cell r="AQ1481">
            <v>0</v>
          </cell>
          <cell r="AR1481">
            <v>0</v>
          </cell>
          <cell r="AS1481" t="str">
            <v>Ы</v>
          </cell>
          <cell r="AT1481" t="str">
            <v>Ы</v>
          </cell>
          <cell r="AU1481">
            <v>0</v>
          </cell>
          <cell r="AV1481">
            <v>0</v>
          </cell>
          <cell r="AW1481">
            <v>23</v>
          </cell>
          <cell r="AX1481">
            <v>1</v>
          </cell>
          <cell r="AY1481">
            <v>0</v>
          </cell>
          <cell r="AZ1481">
            <v>0</v>
          </cell>
          <cell r="BA1481">
            <v>0</v>
          </cell>
          <cell r="BB1481">
            <v>0</v>
          </cell>
          <cell r="BC1481">
            <v>38828</v>
          </cell>
        </row>
        <row r="1482">
          <cell r="A1482">
            <v>2006</v>
          </cell>
          <cell r="B1482">
            <v>1</v>
          </cell>
          <cell r="C1482">
            <v>608</v>
          </cell>
          <cell r="D1482">
            <v>21</v>
          </cell>
          <cell r="E1482">
            <v>792020</v>
          </cell>
          <cell r="F1482">
            <v>0</v>
          </cell>
          <cell r="G1482" t="str">
            <v>Затраты по ШПЗ (основные)</v>
          </cell>
          <cell r="H1482">
            <v>2011</v>
          </cell>
          <cell r="I1482">
            <v>7920</v>
          </cell>
          <cell r="J1482">
            <v>3314679.52</v>
          </cell>
          <cell r="K1482">
            <v>1</v>
          </cell>
          <cell r="L1482">
            <v>0</v>
          </cell>
          <cell r="M1482">
            <v>0</v>
          </cell>
          <cell r="N1482">
            <v>0</v>
          </cell>
          <cell r="R1482">
            <v>0</v>
          </cell>
          <cell r="S1482">
            <v>0</v>
          </cell>
          <cell r="T1482">
            <v>0</v>
          </cell>
          <cell r="U1482">
            <v>37</v>
          </cell>
          <cell r="V1482">
            <v>0</v>
          </cell>
          <cell r="W1482">
            <v>0</v>
          </cell>
          <cell r="AA1482">
            <v>0</v>
          </cell>
          <cell r="AB1482">
            <v>0</v>
          </cell>
          <cell r="AC1482">
            <v>0</v>
          </cell>
          <cell r="AD1482">
            <v>37</v>
          </cell>
          <cell r="AE1482">
            <v>312000</v>
          </cell>
          <cell r="AF1482">
            <v>0</v>
          </cell>
          <cell r="AI1482">
            <v>2223</v>
          </cell>
          <cell r="AK1482">
            <v>0</v>
          </cell>
          <cell r="AM1482">
            <v>735</v>
          </cell>
          <cell r="AN1482">
            <v>1</v>
          </cell>
          <cell r="AO1482">
            <v>393216</v>
          </cell>
          <cell r="AQ1482">
            <v>0</v>
          </cell>
          <cell r="AR1482">
            <v>0</v>
          </cell>
          <cell r="AS1482" t="str">
            <v>Ы</v>
          </cell>
          <cell r="AT1482" t="str">
            <v>Ы</v>
          </cell>
          <cell r="AU1482">
            <v>0</v>
          </cell>
          <cell r="AV1482">
            <v>0</v>
          </cell>
          <cell r="AW1482">
            <v>23</v>
          </cell>
          <cell r="AX1482">
            <v>1</v>
          </cell>
          <cell r="AY1482">
            <v>0</v>
          </cell>
          <cell r="AZ1482">
            <v>0</v>
          </cell>
          <cell r="BA1482">
            <v>0</v>
          </cell>
          <cell r="BB1482">
            <v>0</v>
          </cell>
          <cell r="BC1482">
            <v>38828</v>
          </cell>
        </row>
        <row r="1483">
          <cell r="A1483">
            <v>2006</v>
          </cell>
          <cell r="B1483">
            <v>1</v>
          </cell>
          <cell r="C1483">
            <v>609</v>
          </cell>
          <cell r="D1483">
            <v>21</v>
          </cell>
          <cell r="E1483">
            <v>792020</v>
          </cell>
          <cell r="F1483">
            <v>0</v>
          </cell>
          <cell r="G1483" t="str">
            <v>Затраты по ШПЗ (основные)</v>
          </cell>
          <cell r="H1483">
            <v>2011</v>
          </cell>
          <cell r="I1483">
            <v>7920</v>
          </cell>
          <cell r="J1483">
            <v>181690.11</v>
          </cell>
          <cell r="K1483">
            <v>1</v>
          </cell>
          <cell r="L1483">
            <v>0</v>
          </cell>
          <cell r="M1483">
            <v>0</v>
          </cell>
          <cell r="N1483">
            <v>0</v>
          </cell>
          <cell r="R1483">
            <v>0</v>
          </cell>
          <cell r="S1483">
            <v>0</v>
          </cell>
          <cell r="T1483">
            <v>0</v>
          </cell>
          <cell r="U1483">
            <v>37</v>
          </cell>
          <cell r="V1483">
            <v>0</v>
          </cell>
          <cell r="W1483">
            <v>0</v>
          </cell>
          <cell r="AA1483">
            <v>0</v>
          </cell>
          <cell r="AB1483">
            <v>0</v>
          </cell>
          <cell r="AC1483">
            <v>0</v>
          </cell>
          <cell r="AD1483">
            <v>37</v>
          </cell>
          <cell r="AE1483">
            <v>313000</v>
          </cell>
          <cell r="AF1483">
            <v>0</v>
          </cell>
          <cell r="AI1483">
            <v>2223</v>
          </cell>
          <cell r="AK1483">
            <v>0</v>
          </cell>
          <cell r="AM1483">
            <v>736</v>
          </cell>
          <cell r="AN1483">
            <v>1</v>
          </cell>
          <cell r="AO1483">
            <v>393216</v>
          </cell>
          <cell r="AQ1483">
            <v>0</v>
          </cell>
          <cell r="AR1483">
            <v>0</v>
          </cell>
          <cell r="AS1483" t="str">
            <v>Ы</v>
          </cell>
          <cell r="AT1483" t="str">
            <v>Ы</v>
          </cell>
          <cell r="AU1483">
            <v>0</v>
          </cell>
          <cell r="AV1483">
            <v>0</v>
          </cell>
          <cell r="AW1483">
            <v>23</v>
          </cell>
          <cell r="AX1483">
            <v>1</v>
          </cell>
          <cell r="AY1483">
            <v>0</v>
          </cell>
          <cell r="AZ1483">
            <v>0</v>
          </cell>
          <cell r="BA1483">
            <v>0</v>
          </cell>
          <cell r="BB1483">
            <v>0</v>
          </cell>
          <cell r="BC1483">
            <v>38828</v>
          </cell>
        </row>
        <row r="1484">
          <cell r="A1484">
            <v>2006</v>
          </cell>
          <cell r="B1484">
            <v>1</v>
          </cell>
          <cell r="C1484">
            <v>610</v>
          </cell>
          <cell r="D1484">
            <v>21</v>
          </cell>
          <cell r="E1484">
            <v>792020</v>
          </cell>
          <cell r="F1484">
            <v>0</v>
          </cell>
          <cell r="G1484" t="str">
            <v>Затраты по ШПЗ (основные)</v>
          </cell>
          <cell r="H1484">
            <v>2011</v>
          </cell>
          <cell r="I1484">
            <v>7920</v>
          </cell>
          <cell r="J1484">
            <v>331061.43</v>
          </cell>
          <cell r="K1484">
            <v>1</v>
          </cell>
          <cell r="L1484">
            <v>0</v>
          </cell>
          <cell r="M1484">
            <v>0</v>
          </cell>
          <cell r="N1484">
            <v>0</v>
          </cell>
          <cell r="R1484">
            <v>0</v>
          </cell>
          <cell r="S1484">
            <v>0</v>
          </cell>
          <cell r="T1484">
            <v>0</v>
          </cell>
          <cell r="U1484">
            <v>37</v>
          </cell>
          <cell r="V1484">
            <v>0</v>
          </cell>
          <cell r="W1484">
            <v>0</v>
          </cell>
          <cell r="AA1484">
            <v>0</v>
          </cell>
          <cell r="AB1484">
            <v>0</v>
          </cell>
          <cell r="AC1484">
            <v>0</v>
          </cell>
          <cell r="AD1484">
            <v>37</v>
          </cell>
          <cell r="AE1484">
            <v>314000</v>
          </cell>
          <cell r="AF1484">
            <v>0</v>
          </cell>
          <cell r="AI1484">
            <v>2223</v>
          </cell>
          <cell r="AK1484">
            <v>0</v>
          </cell>
          <cell r="AM1484">
            <v>737</v>
          </cell>
          <cell r="AN1484">
            <v>1</v>
          </cell>
          <cell r="AO1484">
            <v>393216</v>
          </cell>
          <cell r="AQ1484">
            <v>0</v>
          </cell>
          <cell r="AR1484">
            <v>0</v>
          </cell>
          <cell r="AS1484" t="str">
            <v>Ы</v>
          </cell>
          <cell r="AT1484" t="str">
            <v>Ы</v>
          </cell>
          <cell r="AU1484">
            <v>0</v>
          </cell>
          <cell r="AV1484">
            <v>0</v>
          </cell>
          <cell r="AW1484">
            <v>23</v>
          </cell>
          <cell r="AX1484">
            <v>1</v>
          </cell>
          <cell r="AY1484">
            <v>0</v>
          </cell>
          <cell r="AZ1484">
            <v>0</v>
          </cell>
          <cell r="BA1484">
            <v>0</v>
          </cell>
          <cell r="BB1484">
            <v>0</v>
          </cell>
          <cell r="BC1484">
            <v>38828</v>
          </cell>
        </row>
        <row r="1485">
          <cell r="A1485">
            <v>2006</v>
          </cell>
          <cell r="B1485">
            <v>1</v>
          </cell>
          <cell r="C1485">
            <v>611</v>
          </cell>
          <cell r="D1485">
            <v>21</v>
          </cell>
          <cell r="E1485">
            <v>792020</v>
          </cell>
          <cell r="F1485">
            <v>0</v>
          </cell>
          <cell r="G1485" t="str">
            <v>Затраты по ШПЗ (основные)</v>
          </cell>
          <cell r="H1485">
            <v>2011</v>
          </cell>
          <cell r="I1485">
            <v>7920</v>
          </cell>
          <cell r="J1485">
            <v>66344.289999999994</v>
          </cell>
          <cell r="K1485">
            <v>1</v>
          </cell>
          <cell r="L1485">
            <v>0</v>
          </cell>
          <cell r="M1485">
            <v>0</v>
          </cell>
          <cell r="N1485">
            <v>0</v>
          </cell>
          <cell r="R1485">
            <v>0</v>
          </cell>
          <cell r="S1485">
            <v>0</v>
          </cell>
          <cell r="T1485">
            <v>0</v>
          </cell>
          <cell r="U1485">
            <v>37</v>
          </cell>
          <cell r="V1485">
            <v>0</v>
          </cell>
          <cell r="W1485">
            <v>0</v>
          </cell>
          <cell r="AA1485">
            <v>0</v>
          </cell>
          <cell r="AB1485">
            <v>0</v>
          </cell>
          <cell r="AC1485">
            <v>0</v>
          </cell>
          <cell r="AD1485">
            <v>37</v>
          </cell>
          <cell r="AE1485">
            <v>315000</v>
          </cell>
          <cell r="AF1485">
            <v>0</v>
          </cell>
          <cell r="AI1485">
            <v>2223</v>
          </cell>
          <cell r="AK1485">
            <v>0</v>
          </cell>
          <cell r="AM1485">
            <v>738</v>
          </cell>
          <cell r="AN1485">
            <v>1</v>
          </cell>
          <cell r="AO1485">
            <v>393216</v>
          </cell>
          <cell r="AQ1485">
            <v>0</v>
          </cell>
          <cell r="AR1485">
            <v>0</v>
          </cell>
          <cell r="AS1485" t="str">
            <v>Ы</v>
          </cell>
          <cell r="AT1485" t="str">
            <v>Ы</v>
          </cell>
          <cell r="AU1485">
            <v>0</v>
          </cell>
          <cell r="AV1485">
            <v>0</v>
          </cell>
          <cell r="AW1485">
            <v>23</v>
          </cell>
          <cell r="AX1485">
            <v>1</v>
          </cell>
          <cell r="AY1485">
            <v>0</v>
          </cell>
          <cell r="AZ1485">
            <v>0</v>
          </cell>
          <cell r="BA1485">
            <v>0</v>
          </cell>
          <cell r="BB1485">
            <v>0</v>
          </cell>
          <cell r="BC1485">
            <v>38828</v>
          </cell>
        </row>
        <row r="1486">
          <cell r="A1486">
            <v>2006</v>
          </cell>
          <cell r="B1486">
            <v>1</v>
          </cell>
          <cell r="C1486">
            <v>612</v>
          </cell>
          <cell r="D1486">
            <v>21</v>
          </cell>
          <cell r="E1486">
            <v>792020</v>
          </cell>
          <cell r="F1486">
            <v>0</v>
          </cell>
          <cell r="G1486" t="str">
            <v>Затраты по ШПЗ (основные)</v>
          </cell>
          <cell r="H1486">
            <v>2011</v>
          </cell>
          <cell r="I1486">
            <v>7920</v>
          </cell>
          <cell r="J1486">
            <v>8603078</v>
          </cell>
          <cell r="K1486">
            <v>1</v>
          </cell>
          <cell r="L1486">
            <v>0</v>
          </cell>
          <cell r="M1486">
            <v>0</v>
          </cell>
          <cell r="N1486">
            <v>0</v>
          </cell>
          <cell r="R1486">
            <v>0</v>
          </cell>
          <cell r="S1486">
            <v>0</v>
          </cell>
          <cell r="T1486">
            <v>0</v>
          </cell>
          <cell r="U1486">
            <v>37</v>
          </cell>
          <cell r="V1486">
            <v>0</v>
          </cell>
          <cell r="W1486">
            <v>0</v>
          </cell>
          <cell r="AA1486">
            <v>0</v>
          </cell>
          <cell r="AB1486">
            <v>0</v>
          </cell>
          <cell r="AC1486">
            <v>0</v>
          </cell>
          <cell r="AD1486">
            <v>37</v>
          </cell>
          <cell r="AE1486">
            <v>410000</v>
          </cell>
          <cell r="AF1486">
            <v>0</v>
          </cell>
          <cell r="AI1486">
            <v>2223</v>
          </cell>
          <cell r="AK1486">
            <v>0</v>
          </cell>
          <cell r="AM1486">
            <v>739</v>
          </cell>
          <cell r="AN1486">
            <v>1</v>
          </cell>
          <cell r="AO1486">
            <v>393216</v>
          </cell>
          <cell r="AQ1486">
            <v>0</v>
          </cell>
          <cell r="AR1486">
            <v>0</v>
          </cell>
          <cell r="AS1486" t="str">
            <v>Ы</v>
          </cell>
          <cell r="AT1486" t="str">
            <v>Ы</v>
          </cell>
          <cell r="AU1486">
            <v>0</v>
          </cell>
          <cell r="AV1486">
            <v>0</v>
          </cell>
          <cell r="AW1486">
            <v>23</v>
          </cell>
          <cell r="AX1486">
            <v>1</v>
          </cell>
          <cell r="AY1486">
            <v>0</v>
          </cell>
          <cell r="AZ1486">
            <v>0</v>
          </cell>
          <cell r="BA1486">
            <v>0</v>
          </cell>
          <cell r="BB1486">
            <v>0</v>
          </cell>
          <cell r="BC1486">
            <v>38828</v>
          </cell>
        </row>
        <row r="1487">
          <cell r="A1487">
            <v>2006</v>
          </cell>
          <cell r="B1487">
            <v>1</v>
          </cell>
          <cell r="C1487">
            <v>613</v>
          </cell>
          <cell r="D1487">
            <v>21</v>
          </cell>
          <cell r="E1487">
            <v>792020</v>
          </cell>
          <cell r="F1487">
            <v>0</v>
          </cell>
          <cell r="G1487" t="str">
            <v>Затраты по ШПЗ (основные)</v>
          </cell>
          <cell r="H1487">
            <v>2011</v>
          </cell>
          <cell r="I1487">
            <v>7920</v>
          </cell>
          <cell r="J1487">
            <v>682900</v>
          </cell>
          <cell r="K1487">
            <v>1</v>
          </cell>
          <cell r="L1487">
            <v>0</v>
          </cell>
          <cell r="M1487">
            <v>0</v>
          </cell>
          <cell r="N1487">
            <v>0</v>
          </cell>
          <cell r="R1487">
            <v>0</v>
          </cell>
          <cell r="S1487">
            <v>0</v>
          </cell>
          <cell r="T1487">
            <v>0</v>
          </cell>
          <cell r="U1487">
            <v>37</v>
          </cell>
          <cell r="V1487">
            <v>0</v>
          </cell>
          <cell r="W1487">
            <v>0</v>
          </cell>
          <cell r="AA1487">
            <v>0</v>
          </cell>
          <cell r="AB1487">
            <v>0</v>
          </cell>
          <cell r="AC1487">
            <v>0</v>
          </cell>
          <cell r="AD1487">
            <v>37</v>
          </cell>
          <cell r="AE1487">
            <v>420000</v>
          </cell>
          <cell r="AF1487">
            <v>0</v>
          </cell>
          <cell r="AI1487">
            <v>2223</v>
          </cell>
          <cell r="AK1487">
            <v>0</v>
          </cell>
          <cell r="AM1487">
            <v>740</v>
          </cell>
          <cell r="AN1487">
            <v>1</v>
          </cell>
          <cell r="AO1487">
            <v>393216</v>
          </cell>
          <cell r="AQ1487">
            <v>0</v>
          </cell>
          <cell r="AR1487">
            <v>0</v>
          </cell>
          <cell r="AS1487" t="str">
            <v>Ы</v>
          </cell>
          <cell r="AT1487" t="str">
            <v>Ы</v>
          </cell>
          <cell r="AU1487">
            <v>0</v>
          </cell>
          <cell r="AV1487">
            <v>0</v>
          </cell>
          <cell r="AW1487">
            <v>23</v>
          </cell>
          <cell r="AX1487">
            <v>1</v>
          </cell>
          <cell r="AY1487">
            <v>0</v>
          </cell>
          <cell r="AZ1487">
            <v>0</v>
          </cell>
          <cell r="BA1487">
            <v>0</v>
          </cell>
          <cell r="BB1487">
            <v>0</v>
          </cell>
          <cell r="BC1487">
            <v>38828</v>
          </cell>
        </row>
        <row r="1488">
          <cell r="A1488">
            <v>2006</v>
          </cell>
          <cell r="B1488">
            <v>1</v>
          </cell>
          <cell r="C1488">
            <v>614</v>
          </cell>
          <cell r="D1488">
            <v>21</v>
          </cell>
          <cell r="E1488">
            <v>792020</v>
          </cell>
          <cell r="F1488">
            <v>0</v>
          </cell>
          <cell r="G1488" t="str">
            <v>Затраты по ШПЗ (основные)</v>
          </cell>
          <cell r="H1488">
            <v>2011</v>
          </cell>
          <cell r="I1488">
            <v>7920</v>
          </cell>
          <cell r="J1488">
            <v>1259013</v>
          </cell>
          <cell r="K1488">
            <v>1</v>
          </cell>
          <cell r="L1488">
            <v>0</v>
          </cell>
          <cell r="M1488">
            <v>0</v>
          </cell>
          <cell r="N1488">
            <v>0</v>
          </cell>
          <cell r="R1488">
            <v>0</v>
          </cell>
          <cell r="S1488">
            <v>0</v>
          </cell>
          <cell r="T1488">
            <v>0</v>
          </cell>
          <cell r="U1488">
            <v>37</v>
          </cell>
          <cell r="V1488">
            <v>0</v>
          </cell>
          <cell r="W1488">
            <v>0</v>
          </cell>
          <cell r="AA1488">
            <v>0</v>
          </cell>
          <cell r="AB1488">
            <v>0</v>
          </cell>
          <cell r="AC1488">
            <v>0</v>
          </cell>
          <cell r="AD1488">
            <v>37</v>
          </cell>
          <cell r="AE1488">
            <v>430000</v>
          </cell>
          <cell r="AF1488">
            <v>0</v>
          </cell>
          <cell r="AI1488">
            <v>2223</v>
          </cell>
          <cell r="AK1488">
            <v>0</v>
          </cell>
          <cell r="AM1488">
            <v>741</v>
          </cell>
          <cell r="AN1488">
            <v>1</v>
          </cell>
          <cell r="AO1488">
            <v>393216</v>
          </cell>
          <cell r="AQ1488">
            <v>0</v>
          </cell>
          <cell r="AR1488">
            <v>0</v>
          </cell>
          <cell r="AS1488" t="str">
            <v>Ы</v>
          </cell>
          <cell r="AT1488" t="str">
            <v>Ы</v>
          </cell>
          <cell r="AU1488">
            <v>0</v>
          </cell>
          <cell r="AV1488">
            <v>0</v>
          </cell>
          <cell r="AW1488">
            <v>23</v>
          </cell>
          <cell r="AX1488">
            <v>1</v>
          </cell>
          <cell r="AY1488">
            <v>0</v>
          </cell>
          <cell r="AZ1488">
            <v>0</v>
          </cell>
          <cell r="BA1488">
            <v>0</v>
          </cell>
          <cell r="BB1488">
            <v>0</v>
          </cell>
          <cell r="BC1488">
            <v>38828</v>
          </cell>
        </row>
        <row r="1489">
          <cell r="A1489">
            <v>2006</v>
          </cell>
          <cell r="B1489">
            <v>1</v>
          </cell>
          <cell r="C1489">
            <v>615</v>
          </cell>
          <cell r="D1489">
            <v>21</v>
          </cell>
          <cell r="E1489">
            <v>792020</v>
          </cell>
          <cell r="F1489">
            <v>0</v>
          </cell>
          <cell r="G1489" t="str">
            <v>Затраты по ШПЗ (основные)</v>
          </cell>
          <cell r="H1489">
            <v>2011</v>
          </cell>
          <cell r="I1489">
            <v>7920</v>
          </cell>
          <cell r="J1489">
            <v>2022755</v>
          </cell>
          <cell r="K1489">
            <v>1</v>
          </cell>
          <cell r="L1489">
            <v>0</v>
          </cell>
          <cell r="M1489">
            <v>0</v>
          </cell>
          <cell r="N1489">
            <v>0</v>
          </cell>
          <cell r="R1489">
            <v>0</v>
          </cell>
          <cell r="S1489">
            <v>0</v>
          </cell>
          <cell r="T1489">
            <v>0</v>
          </cell>
          <cell r="U1489">
            <v>37</v>
          </cell>
          <cell r="V1489">
            <v>0</v>
          </cell>
          <cell r="W1489">
            <v>0</v>
          </cell>
          <cell r="AA1489">
            <v>0</v>
          </cell>
          <cell r="AB1489">
            <v>0</v>
          </cell>
          <cell r="AC1489">
            <v>0</v>
          </cell>
          <cell r="AD1489">
            <v>37</v>
          </cell>
          <cell r="AE1489">
            <v>430110</v>
          </cell>
          <cell r="AF1489">
            <v>0</v>
          </cell>
          <cell r="AI1489">
            <v>2223</v>
          </cell>
          <cell r="AK1489">
            <v>0</v>
          </cell>
          <cell r="AM1489">
            <v>742</v>
          </cell>
          <cell r="AN1489">
            <v>1</v>
          </cell>
          <cell r="AO1489">
            <v>393216</v>
          </cell>
          <cell r="AQ1489">
            <v>0</v>
          </cell>
          <cell r="AR1489">
            <v>0</v>
          </cell>
          <cell r="AS1489" t="str">
            <v>Ы</v>
          </cell>
          <cell r="AT1489" t="str">
            <v>Ы</v>
          </cell>
          <cell r="AU1489">
            <v>0</v>
          </cell>
          <cell r="AV1489">
            <v>0</v>
          </cell>
          <cell r="AW1489">
            <v>23</v>
          </cell>
          <cell r="AX1489">
            <v>1</v>
          </cell>
          <cell r="AY1489">
            <v>0</v>
          </cell>
          <cell r="AZ1489">
            <v>0</v>
          </cell>
          <cell r="BA1489">
            <v>0</v>
          </cell>
          <cell r="BB1489">
            <v>0</v>
          </cell>
          <cell r="BC1489">
            <v>38828</v>
          </cell>
        </row>
        <row r="1490">
          <cell r="A1490">
            <v>2006</v>
          </cell>
          <cell r="B1490">
            <v>1</v>
          </cell>
          <cell r="C1490">
            <v>616</v>
          </cell>
          <cell r="D1490">
            <v>21</v>
          </cell>
          <cell r="E1490">
            <v>792020</v>
          </cell>
          <cell r="F1490">
            <v>0</v>
          </cell>
          <cell r="G1490" t="str">
            <v>Затраты по ШПЗ (основные)</v>
          </cell>
          <cell r="H1490">
            <v>2011</v>
          </cell>
          <cell r="I1490">
            <v>7920</v>
          </cell>
          <cell r="J1490">
            <v>539664</v>
          </cell>
          <cell r="K1490">
            <v>1</v>
          </cell>
          <cell r="L1490">
            <v>0</v>
          </cell>
          <cell r="M1490">
            <v>0</v>
          </cell>
          <cell r="N1490">
            <v>0</v>
          </cell>
          <cell r="R1490">
            <v>0</v>
          </cell>
          <cell r="S1490">
            <v>0</v>
          </cell>
          <cell r="T1490">
            <v>0</v>
          </cell>
          <cell r="U1490">
            <v>37</v>
          </cell>
          <cell r="V1490">
            <v>0</v>
          </cell>
          <cell r="W1490">
            <v>0</v>
          </cell>
          <cell r="AA1490">
            <v>0</v>
          </cell>
          <cell r="AB1490">
            <v>0</v>
          </cell>
          <cell r="AC1490">
            <v>0</v>
          </cell>
          <cell r="AD1490">
            <v>37</v>
          </cell>
          <cell r="AE1490">
            <v>430120</v>
          </cell>
          <cell r="AF1490">
            <v>0</v>
          </cell>
          <cell r="AI1490">
            <v>2223</v>
          </cell>
          <cell r="AK1490">
            <v>0</v>
          </cell>
          <cell r="AM1490">
            <v>743</v>
          </cell>
          <cell r="AN1490">
            <v>1</v>
          </cell>
          <cell r="AO1490">
            <v>393216</v>
          </cell>
          <cell r="AQ1490">
            <v>0</v>
          </cell>
          <cell r="AR1490">
            <v>0</v>
          </cell>
          <cell r="AS1490" t="str">
            <v>Ы</v>
          </cell>
          <cell r="AT1490" t="str">
            <v>Ы</v>
          </cell>
          <cell r="AU1490">
            <v>0</v>
          </cell>
          <cell r="AV1490">
            <v>0</v>
          </cell>
          <cell r="AW1490">
            <v>23</v>
          </cell>
          <cell r="AX1490">
            <v>1</v>
          </cell>
          <cell r="AY1490">
            <v>0</v>
          </cell>
          <cell r="AZ1490">
            <v>0</v>
          </cell>
          <cell r="BA1490">
            <v>0</v>
          </cell>
          <cell r="BB1490">
            <v>0</v>
          </cell>
          <cell r="BC1490">
            <v>38828</v>
          </cell>
        </row>
        <row r="1491">
          <cell r="A1491">
            <v>2006</v>
          </cell>
          <cell r="B1491">
            <v>1</v>
          </cell>
          <cell r="C1491">
            <v>617</v>
          </cell>
          <cell r="D1491">
            <v>21</v>
          </cell>
          <cell r="E1491">
            <v>792020</v>
          </cell>
          <cell r="F1491">
            <v>0</v>
          </cell>
          <cell r="G1491" t="str">
            <v>Затраты по ШПЗ (основные)</v>
          </cell>
          <cell r="H1491">
            <v>2011</v>
          </cell>
          <cell r="I1491">
            <v>7920</v>
          </cell>
          <cell r="J1491">
            <v>963659</v>
          </cell>
          <cell r="K1491">
            <v>1</v>
          </cell>
          <cell r="L1491">
            <v>0</v>
          </cell>
          <cell r="M1491">
            <v>0</v>
          </cell>
          <cell r="N1491">
            <v>0</v>
          </cell>
          <cell r="R1491">
            <v>0</v>
          </cell>
          <cell r="S1491">
            <v>0</v>
          </cell>
          <cell r="T1491">
            <v>0</v>
          </cell>
          <cell r="U1491">
            <v>37</v>
          </cell>
          <cell r="V1491">
            <v>0</v>
          </cell>
          <cell r="W1491">
            <v>0</v>
          </cell>
          <cell r="AA1491">
            <v>0</v>
          </cell>
          <cell r="AB1491">
            <v>0</v>
          </cell>
          <cell r="AC1491">
            <v>0</v>
          </cell>
          <cell r="AD1491">
            <v>37</v>
          </cell>
          <cell r="AE1491">
            <v>430130</v>
          </cell>
          <cell r="AF1491">
            <v>0</v>
          </cell>
          <cell r="AI1491">
            <v>2223</v>
          </cell>
          <cell r="AK1491">
            <v>0</v>
          </cell>
          <cell r="AM1491">
            <v>744</v>
          </cell>
          <cell r="AN1491">
            <v>1</v>
          </cell>
          <cell r="AO1491">
            <v>393216</v>
          </cell>
          <cell r="AQ1491">
            <v>0</v>
          </cell>
          <cell r="AR1491">
            <v>0</v>
          </cell>
          <cell r="AS1491" t="str">
            <v>Ы</v>
          </cell>
          <cell r="AT1491" t="str">
            <v>Ы</v>
          </cell>
          <cell r="AU1491">
            <v>0</v>
          </cell>
          <cell r="AV1491">
            <v>0</v>
          </cell>
          <cell r="AW1491">
            <v>23</v>
          </cell>
          <cell r="AX1491">
            <v>1</v>
          </cell>
          <cell r="AY1491">
            <v>0</v>
          </cell>
          <cell r="AZ1491">
            <v>0</v>
          </cell>
          <cell r="BA1491">
            <v>0</v>
          </cell>
          <cell r="BB1491">
            <v>0</v>
          </cell>
          <cell r="BC1491">
            <v>38828</v>
          </cell>
        </row>
        <row r="1492">
          <cell r="A1492">
            <v>2006</v>
          </cell>
          <cell r="B1492">
            <v>1</v>
          </cell>
          <cell r="C1492">
            <v>618</v>
          </cell>
          <cell r="D1492">
            <v>21</v>
          </cell>
          <cell r="E1492">
            <v>792020</v>
          </cell>
          <cell r="F1492">
            <v>0</v>
          </cell>
          <cell r="G1492" t="str">
            <v>Затраты по ШПЗ (основные)</v>
          </cell>
          <cell r="H1492">
            <v>2011</v>
          </cell>
          <cell r="I1492">
            <v>7920</v>
          </cell>
          <cell r="J1492">
            <v>521512</v>
          </cell>
          <cell r="K1492">
            <v>1</v>
          </cell>
          <cell r="L1492">
            <v>0</v>
          </cell>
          <cell r="M1492">
            <v>0</v>
          </cell>
          <cell r="N1492">
            <v>0</v>
          </cell>
          <cell r="R1492">
            <v>0</v>
          </cell>
          <cell r="S1492">
            <v>0</v>
          </cell>
          <cell r="T1492">
            <v>0</v>
          </cell>
          <cell r="U1492">
            <v>37</v>
          </cell>
          <cell r="V1492">
            <v>0</v>
          </cell>
          <cell r="W1492">
            <v>0</v>
          </cell>
          <cell r="AA1492">
            <v>0</v>
          </cell>
          <cell r="AB1492">
            <v>0</v>
          </cell>
          <cell r="AC1492">
            <v>0</v>
          </cell>
          <cell r="AD1492">
            <v>37</v>
          </cell>
          <cell r="AE1492">
            <v>430140</v>
          </cell>
          <cell r="AF1492">
            <v>0</v>
          </cell>
          <cell r="AI1492">
            <v>2223</v>
          </cell>
          <cell r="AK1492">
            <v>0</v>
          </cell>
          <cell r="AM1492">
            <v>745</v>
          </cell>
          <cell r="AN1492">
            <v>1</v>
          </cell>
          <cell r="AO1492">
            <v>393216</v>
          </cell>
          <cell r="AQ1492">
            <v>0</v>
          </cell>
          <cell r="AR1492">
            <v>0</v>
          </cell>
          <cell r="AS1492" t="str">
            <v>Ы</v>
          </cell>
          <cell r="AT1492" t="str">
            <v>Ы</v>
          </cell>
          <cell r="AU1492">
            <v>0</v>
          </cell>
          <cell r="AV1492">
            <v>0</v>
          </cell>
          <cell r="AW1492">
            <v>23</v>
          </cell>
          <cell r="AX1492">
            <v>1</v>
          </cell>
          <cell r="AY1492">
            <v>0</v>
          </cell>
          <cell r="AZ1492">
            <v>0</v>
          </cell>
          <cell r="BA1492">
            <v>0</v>
          </cell>
          <cell r="BB1492">
            <v>0</v>
          </cell>
          <cell r="BC1492">
            <v>38828</v>
          </cell>
        </row>
        <row r="1493">
          <cell r="A1493">
            <v>2006</v>
          </cell>
          <cell r="B1493">
            <v>1</v>
          </cell>
          <cell r="C1493">
            <v>619</v>
          </cell>
          <cell r="D1493">
            <v>21</v>
          </cell>
          <cell r="E1493">
            <v>792020</v>
          </cell>
          <cell r="F1493">
            <v>0</v>
          </cell>
          <cell r="G1493" t="str">
            <v>Затраты по ШПЗ (основные)</v>
          </cell>
          <cell r="H1493">
            <v>2011</v>
          </cell>
          <cell r="I1493">
            <v>7920</v>
          </cell>
          <cell r="J1493">
            <v>9100</v>
          </cell>
          <cell r="K1493">
            <v>1</v>
          </cell>
          <cell r="L1493">
            <v>0</v>
          </cell>
          <cell r="M1493">
            <v>0</v>
          </cell>
          <cell r="N1493">
            <v>0</v>
          </cell>
          <cell r="R1493">
            <v>0</v>
          </cell>
          <cell r="S1493">
            <v>0</v>
          </cell>
          <cell r="T1493">
            <v>0</v>
          </cell>
          <cell r="U1493">
            <v>37</v>
          </cell>
          <cell r="V1493">
            <v>0</v>
          </cell>
          <cell r="W1493">
            <v>0</v>
          </cell>
          <cell r="AA1493">
            <v>0</v>
          </cell>
          <cell r="AB1493">
            <v>0</v>
          </cell>
          <cell r="AC1493">
            <v>0</v>
          </cell>
          <cell r="AD1493">
            <v>37</v>
          </cell>
          <cell r="AE1493">
            <v>430210</v>
          </cell>
          <cell r="AF1493">
            <v>0</v>
          </cell>
          <cell r="AI1493">
            <v>2223</v>
          </cell>
          <cell r="AK1493">
            <v>0</v>
          </cell>
          <cell r="AM1493">
            <v>746</v>
          </cell>
          <cell r="AN1493">
            <v>1</v>
          </cell>
          <cell r="AO1493">
            <v>393216</v>
          </cell>
          <cell r="AQ1493">
            <v>0</v>
          </cell>
          <cell r="AR1493">
            <v>0</v>
          </cell>
          <cell r="AS1493" t="str">
            <v>Ы</v>
          </cell>
          <cell r="AT1493" t="str">
            <v>Ы</v>
          </cell>
          <cell r="AU1493">
            <v>0</v>
          </cell>
          <cell r="AV1493">
            <v>0</v>
          </cell>
          <cell r="AW1493">
            <v>23</v>
          </cell>
          <cell r="AX1493">
            <v>1</v>
          </cell>
          <cell r="AY1493">
            <v>0</v>
          </cell>
          <cell r="AZ1493">
            <v>0</v>
          </cell>
          <cell r="BA1493">
            <v>0</v>
          </cell>
          <cell r="BB1493">
            <v>0</v>
          </cell>
          <cell r="BC1493">
            <v>38828</v>
          </cell>
        </row>
        <row r="1494">
          <cell r="A1494">
            <v>2006</v>
          </cell>
          <cell r="B1494">
            <v>1</v>
          </cell>
          <cell r="C1494">
            <v>620</v>
          </cell>
          <cell r="D1494">
            <v>21</v>
          </cell>
          <cell r="E1494">
            <v>792020</v>
          </cell>
          <cell r="F1494">
            <v>0</v>
          </cell>
          <cell r="G1494" t="str">
            <v>Затраты по ШПЗ (основные)</v>
          </cell>
          <cell r="H1494">
            <v>2011</v>
          </cell>
          <cell r="I1494">
            <v>7920</v>
          </cell>
          <cell r="J1494">
            <v>380674</v>
          </cell>
          <cell r="K1494">
            <v>1</v>
          </cell>
          <cell r="L1494">
            <v>0</v>
          </cell>
          <cell r="M1494">
            <v>0</v>
          </cell>
          <cell r="N1494">
            <v>0</v>
          </cell>
          <cell r="R1494">
            <v>0</v>
          </cell>
          <cell r="S1494">
            <v>0</v>
          </cell>
          <cell r="T1494">
            <v>0</v>
          </cell>
          <cell r="U1494">
            <v>37</v>
          </cell>
          <cell r="V1494">
            <v>0</v>
          </cell>
          <cell r="W1494">
            <v>0</v>
          </cell>
          <cell r="AA1494">
            <v>0</v>
          </cell>
          <cell r="AB1494">
            <v>0</v>
          </cell>
          <cell r="AC1494">
            <v>0</v>
          </cell>
          <cell r="AD1494">
            <v>37</v>
          </cell>
          <cell r="AE1494">
            <v>430230</v>
          </cell>
          <cell r="AF1494">
            <v>0</v>
          </cell>
          <cell r="AI1494">
            <v>2223</v>
          </cell>
          <cell r="AK1494">
            <v>0</v>
          </cell>
          <cell r="AM1494">
            <v>747</v>
          </cell>
          <cell r="AN1494">
            <v>1</v>
          </cell>
          <cell r="AO1494">
            <v>393216</v>
          </cell>
          <cell r="AQ1494">
            <v>0</v>
          </cell>
          <cell r="AR1494">
            <v>0</v>
          </cell>
          <cell r="AS1494" t="str">
            <v>Ы</v>
          </cell>
          <cell r="AT1494" t="str">
            <v>Ы</v>
          </cell>
          <cell r="AU1494">
            <v>0</v>
          </cell>
          <cell r="AV1494">
            <v>0</v>
          </cell>
          <cell r="AW1494">
            <v>23</v>
          </cell>
          <cell r="AX1494">
            <v>1</v>
          </cell>
          <cell r="AY1494">
            <v>0</v>
          </cell>
          <cell r="AZ1494">
            <v>0</v>
          </cell>
          <cell r="BA1494">
            <v>0</v>
          </cell>
          <cell r="BB1494">
            <v>0</v>
          </cell>
          <cell r="BC1494">
            <v>38828</v>
          </cell>
        </row>
        <row r="1495">
          <cell r="A1495">
            <v>2006</v>
          </cell>
          <cell r="B1495">
            <v>1</v>
          </cell>
          <cell r="C1495">
            <v>621</v>
          </cell>
          <cell r="D1495">
            <v>21</v>
          </cell>
          <cell r="E1495">
            <v>792020</v>
          </cell>
          <cell r="F1495">
            <v>0</v>
          </cell>
          <cell r="G1495" t="str">
            <v>Затраты по ШПЗ (основные)</v>
          </cell>
          <cell r="H1495">
            <v>2011</v>
          </cell>
          <cell r="I1495">
            <v>7920</v>
          </cell>
          <cell r="J1495">
            <v>130953</v>
          </cell>
          <cell r="K1495">
            <v>1</v>
          </cell>
          <cell r="L1495">
            <v>0</v>
          </cell>
          <cell r="M1495">
            <v>0</v>
          </cell>
          <cell r="N1495">
            <v>0</v>
          </cell>
          <cell r="R1495">
            <v>0</v>
          </cell>
          <cell r="S1495">
            <v>0</v>
          </cell>
          <cell r="T1495">
            <v>0</v>
          </cell>
          <cell r="U1495">
            <v>37</v>
          </cell>
          <cell r="V1495">
            <v>0</v>
          </cell>
          <cell r="W1495">
            <v>0</v>
          </cell>
          <cell r="AA1495">
            <v>0</v>
          </cell>
          <cell r="AB1495">
            <v>0</v>
          </cell>
          <cell r="AC1495">
            <v>0</v>
          </cell>
          <cell r="AD1495">
            <v>37</v>
          </cell>
          <cell r="AE1495">
            <v>430240</v>
          </cell>
          <cell r="AF1495">
            <v>0</v>
          </cell>
          <cell r="AI1495">
            <v>2223</v>
          </cell>
          <cell r="AK1495">
            <v>0</v>
          </cell>
          <cell r="AM1495">
            <v>748</v>
          </cell>
          <cell r="AN1495">
            <v>1</v>
          </cell>
          <cell r="AO1495">
            <v>393216</v>
          </cell>
          <cell r="AQ1495">
            <v>0</v>
          </cell>
          <cell r="AR1495">
            <v>0</v>
          </cell>
          <cell r="AS1495" t="str">
            <v>Ы</v>
          </cell>
          <cell r="AT1495" t="str">
            <v>Ы</v>
          </cell>
          <cell r="AU1495">
            <v>0</v>
          </cell>
          <cell r="AV1495">
            <v>0</v>
          </cell>
          <cell r="AW1495">
            <v>23</v>
          </cell>
          <cell r="AX1495">
            <v>1</v>
          </cell>
          <cell r="AY1495">
            <v>0</v>
          </cell>
          <cell r="AZ1495">
            <v>0</v>
          </cell>
          <cell r="BA1495">
            <v>0</v>
          </cell>
          <cell r="BB1495">
            <v>0</v>
          </cell>
          <cell r="BC1495">
            <v>38828</v>
          </cell>
        </row>
        <row r="1496">
          <cell r="A1496">
            <v>2006</v>
          </cell>
          <cell r="B1496">
            <v>1</v>
          </cell>
          <cell r="C1496">
            <v>622</v>
          </cell>
          <cell r="D1496">
            <v>21</v>
          </cell>
          <cell r="E1496">
            <v>792020</v>
          </cell>
          <cell r="F1496">
            <v>0</v>
          </cell>
          <cell r="G1496" t="str">
            <v>Затраты по ШПЗ (основные)</v>
          </cell>
          <cell r="H1496">
            <v>2011</v>
          </cell>
          <cell r="I1496">
            <v>7920</v>
          </cell>
          <cell r="J1496">
            <v>292585</v>
          </cell>
          <cell r="K1496">
            <v>1</v>
          </cell>
          <cell r="L1496">
            <v>0</v>
          </cell>
          <cell r="M1496">
            <v>0</v>
          </cell>
          <cell r="N1496">
            <v>0</v>
          </cell>
          <cell r="R1496">
            <v>0</v>
          </cell>
          <cell r="S1496">
            <v>0</v>
          </cell>
          <cell r="T1496">
            <v>0</v>
          </cell>
          <cell r="U1496">
            <v>37</v>
          </cell>
          <cell r="V1496">
            <v>0</v>
          </cell>
          <cell r="W1496">
            <v>0</v>
          </cell>
          <cell r="AA1496">
            <v>0</v>
          </cell>
          <cell r="AB1496">
            <v>0</v>
          </cell>
          <cell r="AC1496">
            <v>0</v>
          </cell>
          <cell r="AD1496">
            <v>37</v>
          </cell>
          <cell r="AE1496">
            <v>450000</v>
          </cell>
          <cell r="AF1496">
            <v>0</v>
          </cell>
          <cell r="AI1496">
            <v>2223</v>
          </cell>
          <cell r="AK1496">
            <v>0</v>
          </cell>
          <cell r="AM1496">
            <v>749</v>
          </cell>
          <cell r="AN1496">
            <v>1</v>
          </cell>
          <cell r="AO1496">
            <v>393216</v>
          </cell>
          <cell r="AQ1496">
            <v>0</v>
          </cell>
          <cell r="AR1496">
            <v>0</v>
          </cell>
          <cell r="AS1496" t="str">
            <v>Ы</v>
          </cell>
          <cell r="AT1496" t="str">
            <v>Ы</v>
          </cell>
          <cell r="AU1496">
            <v>0</v>
          </cell>
          <cell r="AV1496">
            <v>0</v>
          </cell>
          <cell r="AW1496">
            <v>23</v>
          </cell>
          <cell r="AX1496">
            <v>1</v>
          </cell>
          <cell r="AY1496">
            <v>0</v>
          </cell>
          <cell r="AZ1496">
            <v>0</v>
          </cell>
          <cell r="BA1496">
            <v>0</v>
          </cell>
          <cell r="BB1496">
            <v>0</v>
          </cell>
          <cell r="BC1496">
            <v>38828</v>
          </cell>
        </row>
        <row r="1497">
          <cell r="A1497">
            <v>2006</v>
          </cell>
          <cell r="B1497">
            <v>1</v>
          </cell>
          <cell r="C1497">
            <v>623</v>
          </cell>
          <cell r="D1497">
            <v>21</v>
          </cell>
          <cell r="E1497">
            <v>792020</v>
          </cell>
          <cell r="F1497">
            <v>0</v>
          </cell>
          <cell r="G1497" t="str">
            <v>Затраты по ШПЗ (основные)</v>
          </cell>
          <cell r="H1497">
            <v>2011</v>
          </cell>
          <cell r="I1497">
            <v>7920</v>
          </cell>
          <cell r="J1497">
            <v>16381</v>
          </cell>
          <cell r="K1497">
            <v>1</v>
          </cell>
          <cell r="L1497">
            <v>0</v>
          </cell>
          <cell r="M1497">
            <v>0</v>
          </cell>
          <cell r="N1497">
            <v>0</v>
          </cell>
          <cell r="R1497">
            <v>0</v>
          </cell>
          <cell r="S1497">
            <v>0</v>
          </cell>
          <cell r="T1497">
            <v>0</v>
          </cell>
          <cell r="U1497">
            <v>37</v>
          </cell>
          <cell r="V1497">
            <v>0</v>
          </cell>
          <cell r="W1497">
            <v>0</v>
          </cell>
          <cell r="AA1497">
            <v>0</v>
          </cell>
          <cell r="AB1497">
            <v>0</v>
          </cell>
          <cell r="AC1497">
            <v>0</v>
          </cell>
          <cell r="AD1497">
            <v>37</v>
          </cell>
          <cell r="AE1497">
            <v>460000</v>
          </cell>
          <cell r="AF1497">
            <v>0</v>
          </cell>
          <cell r="AI1497">
            <v>2223</v>
          </cell>
          <cell r="AK1497">
            <v>0</v>
          </cell>
          <cell r="AM1497">
            <v>750</v>
          </cell>
          <cell r="AN1497">
            <v>1</v>
          </cell>
          <cell r="AO1497">
            <v>393216</v>
          </cell>
          <cell r="AQ1497">
            <v>0</v>
          </cell>
          <cell r="AR1497">
            <v>0</v>
          </cell>
          <cell r="AS1497" t="str">
            <v>Ы</v>
          </cell>
          <cell r="AT1497" t="str">
            <v>Ы</v>
          </cell>
          <cell r="AU1497">
            <v>0</v>
          </cell>
          <cell r="AV1497">
            <v>0</v>
          </cell>
          <cell r="AW1497">
            <v>23</v>
          </cell>
          <cell r="AX1497">
            <v>1</v>
          </cell>
          <cell r="AY1497">
            <v>0</v>
          </cell>
          <cell r="AZ1497">
            <v>0</v>
          </cell>
          <cell r="BA1497">
            <v>0</v>
          </cell>
          <cell r="BB1497">
            <v>0</v>
          </cell>
          <cell r="BC1497">
            <v>38828</v>
          </cell>
        </row>
        <row r="1498">
          <cell r="A1498">
            <v>2006</v>
          </cell>
          <cell r="B1498">
            <v>1</v>
          </cell>
          <cell r="C1498">
            <v>624</v>
          </cell>
          <cell r="D1498">
            <v>21</v>
          </cell>
          <cell r="E1498">
            <v>792020</v>
          </cell>
          <cell r="F1498">
            <v>0</v>
          </cell>
          <cell r="G1498" t="str">
            <v>Затраты по ШПЗ (основные)</v>
          </cell>
          <cell r="H1498">
            <v>2011</v>
          </cell>
          <cell r="I1498">
            <v>7920</v>
          </cell>
          <cell r="J1498">
            <v>41063</v>
          </cell>
          <cell r="K1498">
            <v>1</v>
          </cell>
          <cell r="L1498">
            <v>0</v>
          </cell>
          <cell r="M1498">
            <v>0</v>
          </cell>
          <cell r="N1498">
            <v>0</v>
          </cell>
          <cell r="R1498">
            <v>0</v>
          </cell>
          <cell r="S1498">
            <v>0</v>
          </cell>
          <cell r="T1498">
            <v>0</v>
          </cell>
          <cell r="U1498">
            <v>37</v>
          </cell>
          <cell r="V1498">
            <v>0</v>
          </cell>
          <cell r="W1498">
            <v>0</v>
          </cell>
          <cell r="AA1498">
            <v>0</v>
          </cell>
          <cell r="AB1498">
            <v>0</v>
          </cell>
          <cell r="AC1498">
            <v>0</v>
          </cell>
          <cell r="AD1498">
            <v>37</v>
          </cell>
          <cell r="AE1498">
            <v>465000</v>
          </cell>
          <cell r="AF1498">
            <v>0</v>
          </cell>
          <cell r="AI1498">
            <v>2223</v>
          </cell>
          <cell r="AK1498">
            <v>0</v>
          </cell>
          <cell r="AM1498">
            <v>751</v>
          </cell>
          <cell r="AN1498">
            <v>1</v>
          </cell>
          <cell r="AO1498">
            <v>393216</v>
          </cell>
          <cell r="AQ1498">
            <v>0</v>
          </cell>
          <cell r="AR1498">
            <v>0</v>
          </cell>
          <cell r="AS1498" t="str">
            <v>Ы</v>
          </cell>
          <cell r="AT1498" t="str">
            <v>Ы</v>
          </cell>
          <cell r="AU1498">
            <v>0</v>
          </cell>
          <cell r="AV1498">
            <v>0</v>
          </cell>
          <cell r="AW1498">
            <v>23</v>
          </cell>
          <cell r="AX1498">
            <v>1</v>
          </cell>
          <cell r="AY1498">
            <v>0</v>
          </cell>
          <cell r="AZ1498">
            <v>0</v>
          </cell>
          <cell r="BA1498">
            <v>0</v>
          </cell>
          <cell r="BB1498">
            <v>0</v>
          </cell>
          <cell r="BC1498">
            <v>38828</v>
          </cell>
        </row>
        <row r="1499">
          <cell r="A1499">
            <v>2006</v>
          </cell>
          <cell r="B1499">
            <v>1</v>
          </cell>
          <cell r="C1499">
            <v>625</v>
          </cell>
          <cell r="D1499">
            <v>21</v>
          </cell>
          <cell r="E1499">
            <v>792020</v>
          </cell>
          <cell r="F1499">
            <v>0</v>
          </cell>
          <cell r="G1499" t="str">
            <v>Затраты по ШПЗ (основные)</v>
          </cell>
          <cell r="H1499">
            <v>2011</v>
          </cell>
          <cell r="I1499">
            <v>7920</v>
          </cell>
          <cell r="J1499">
            <v>152945</v>
          </cell>
          <cell r="K1499">
            <v>1</v>
          </cell>
          <cell r="L1499">
            <v>0</v>
          </cell>
          <cell r="M1499">
            <v>0</v>
          </cell>
          <cell r="N1499">
            <v>0</v>
          </cell>
          <cell r="R1499">
            <v>0</v>
          </cell>
          <cell r="S1499">
            <v>0</v>
          </cell>
          <cell r="T1499">
            <v>0</v>
          </cell>
          <cell r="U1499">
            <v>37</v>
          </cell>
          <cell r="V1499">
            <v>0</v>
          </cell>
          <cell r="W1499">
            <v>0</v>
          </cell>
          <cell r="AA1499">
            <v>0</v>
          </cell>
          <cell r="AB1499">
            <v>0</v>
          </cell>
          <cell r="AC1499">
            <v>0</v>
          </cell>
          <cell r="AD1499">
            <v>37</v>
          </cell>
          <cell r="AE1499">
            <v>501102</v>
          </cell>
          <cell r="AF1499">
            <v>0</v>
          </cell>
          <cell r="AI1499">
            <v>2223</v>
          </cell>
          <cell r="AK1499">
            <v>0</v>
          </cell>
          <cell r="AM1499">
            <v>752</v>
          </cell>
          <cell r="AN1499">
            <v>1</v>
          </cell>
          <cell r="AO1499">
            <v>393216</v>
          </cell>
          <cell r="AQ1499">
            <v>0</v>
          </cell>
          <cell r="AR1499">
            <v>0</v>
          </cell>
          <cell r="AS1499" t="str">
            <v>Ы</v>
          </cell>
          <cell r="AT1499" t="str">
            <v>Ы</v>
          </cell>
          <cell r="AU1499">
            <v>0</v>
          </cell>
          <cell r="AV1499">
            <v>0</v>
          </cell>
          <cell r="AW1499">
            <v>23</v>
          </cell>
          <cell r="AX1499">
            <v>1</v>
          </cell>
          <cell r="AY1499">
            <v>0</v>
          </cell>
          <cell r="AZ1499">
            <v>0</v>
          </cell>
          <cell r="BA1499">
            <v>0</v>
          </cell>
          <cell r="BB1499">
            <v>0</v>
          </cell>
          <cell r="BC1499">
            <v>38828</v>
          </cell>
        </row>
        <row r="1500">
          <cell r="A1500">
            <v>2006</v>
          </cell>
          <cell r="B1500">
            <v>1</v>
          </cell>
          <cell r="C1500">
            <v>626</v>
          </cell>
          <cell r="D1500">
            <v>21</v>
          </cell>
          <cell r="E1500">
            <v>792020</v>
          </cell>
          <cell r="F1500">
            <v>0</v>
          </cell>
          <cell r="G1500" t="str">
            <v>Затраты по ШПЗ (основные)</v>
          </cell>
          <cell r="H1500">
            <v>2011</v>
          </cell>
          <cell r="I1500">
            <v>7920</v>
          </cell>
          <cell r="J1500">
            <v>119216</v>
          </cell>
          <cell r="K1500">
            <v>1</v>
          </cell>
          <cell r="L1500">
            <v>0</v>
          </cell>
          <cell r="M1500">
            <v>0</v>
          </cell>
          <cell r="N1500">
            <v>0</v>
          </cell>
          <cell r="R1500">
            <v>0</v>
          </cell>
          <cell r="S1500">
            <v>0</v>
          </cell>
          <cell r="T1500">
            <v>0</v>
          </cell>
          <cell r="U1500">
            <v>37</v>
          </cell>
          <cell r="V1500">
            <v>0</v>
          </cell>
          <cell r="W1500">
            <v>0</v>
          </cell>
          <cell r="AA1500">
            <v>0</v>
          </cell>
          <cell r="AB1500">
            <v>0</v>
          </cell>
          <cell r="AC1500">
            <v>0</v>
          </cell>
          <cell r="AD1500">
            <v>37</v>
          </cell>
          <cell r="AE1500">
            <v>501103</v>
          </cell>
          <cell r="AF1500">
            <v>0</v>
          </cell>
          <cell r="AI1500">
            <v>2223</v>
          </cell>
          <cell r="AK1500">
            <v>0</v>
          </cell>
          <cell r="AM1500">
            <v>753</v>
          </cell>
          <cell r="AN1500">
            <v>1</v>
          </cell>
          <cell r="AO1500">
            <v>393216</v>
          </cell>
          <cell r="AQ1500">
            <v>0</v>
          </cell>
          <cell r="AR1500">
            <v>0</v>
          </cell>
          <cell r="AS1500" t="str">
            <v>Ы</v>
          </cell>
          <cell r="AT1500" t="str">
            <v>Ы</v>
          </cell>
          <cell r="AU1500">
            <v>0</v>
          </cell>
          <cell r="AV1500">
            <v>0</v>
          </cell>
          <cell r="AW1500">
            <v>23</v>
          </cell>
          <cell r="AX1500">
            <v>1</v>
          </cell>
          <cell r="AY1500">
            <v>0</v>
          </cell>
          <cell r="AZ1500">
            <v>0</v>
          </cell>
          <cell r="BA1500">
            <v>0</v>
          </cell>
          <cell r="BB1500">
            <v>0</v>
          </cell>
          <cell r="BC1500">
            <v>38828</v>
          </cell>
        </row>
        <row r="1501">
          <cell r="A1501">
            <v>2006</v>
          </cell>
          <cell r="B1501">
            <v>1</v>
          </cell>
          <cell r="C1501">
            <v>627</v>
          </cell>
          <cell r="D1501">
            <v>21</v>
          </cell>
          <cell r="E1501">
            <v>792020</v>
          </cell>
          <cell r="F1501">
            <v>0</v>
          </cell>
          <cell r="G1501" t="str">
            <v>Затраты по ШПЗ (основные)</v>
          </cell>
          <cell r="H1501">
            <v>2011</v>
          </cell>
          <cell r="I1501">
            <v>7920</v>
          </cell>
          <cell r="J1501">
            <v>2181886.64</v>
          </cell>
          <cell r="K1501">
            <v>1</v>
          </cell>
          <cell r="L1501">
            <v>0</v>
          </cell>
          <cell r="M1501">
            <v>0</v>
          </cell>
          <cell r="N1501">
            <v>0</v>
          </cell>
          <cell r="R1501">
            <v>0</v>
          </cell>
          <cell r="S1501">
            <v>0</v>
          </cell>
          <cell r="T1501">
            <v>0</v>
          </cell>
          <cell r="U1501">
            <v>37</v>
          </cell>
          <cell r="V1501">
            <v>0</v>
          </cell>
          <cell r="W1501">
            <v>0</v>
          </cell>
          <cell r="AA1501">
            <v>0</v>
          </cell>
          <cell r="AB1501">
            <v>0</v>
          </cell>
          <cell r="AC1501">
            <v>0</v>
          </cell>
          <cell r="AD1501">
            <v>37</v>
          </cell>
          <cell r="AE1501">
            <v>503000</v>
          </cell>
          <cell r="AF1501">
            <v>0</v>
          </cell>
          <cell r="AI1501">
            <v>2223</v>
          </cell>
          <cell r="AK1501">
            <v>0</v>
          </cell>
          <cell r="AM1501">
            <v>754</v>
          </cell>
          <cell r="AN1501">
            <v>1</v>
          </cell>
          <cell r="AO1501">
            <v>393216</v>
          </cell>
          <cell r="AQ1501">
            <v>0</v>
          </cell>
          <cell r="AR1501">
            <v>0</v>
          </cell>
          <cell r="AS1501" t="str">
            <v>Ы</v>
          </cell>
          <cell r="AT1501" t="str">
            <v>Ы</v>
          </cell>
          <cell r="AU1501">
            <v>0</v>
          </cell>
          <cell r="AV1501">
            <v>0</v>
          </cell>
          <cell r="AW1501">
            <v>23</v>
          </cell>
          <cell r="AX1501">
            <v>1</v>
          </cell>
          <cell r="AY1501">
            <v>0</v>
          </cell>
          <cell r="AZ1501">
            <v>0</v>
          </cell>
          <cell r="BA1501">
            <v>0</v>
          </cell>
          <cell r="BB1501">
            <v>0</v>
          </cell>
          <cell r="BC1501">
            <v>38828</v>
          </cell>
        </row>
        <row r="1502">
          <cell r="A1502">
            <v>2006</v>
          </cell>
          <cell r="B1502">
            <v>1</v>
          </cell>
          <cell r="C1502">
            <v>628</v>
          </cell>
          <cell r="D1502">
            <v>21</v>
          </cell>
          <cell r="E1502">
            <v>792020</v>
          </cell>
          <cell r="F1502">
            <v>0</v>
          </cell>
          <cell r="G1502" t="str">
            <v>Затраты по ШПЗ (основные)</v>
          </cell>
          <cell r="H1502">
            <v>2011</v>
          </cell>
          <cell r="I1502">
            <v>7920</v>
          </cell>
          <cell r="J1502">
            <v>11165</v>
          </cell>
          <cell r="K1502">
            <v>1</v>
          </cell>
          <cell r="L1502">
            <v>0</v>
          </cell>
          <cell r="M1502">
            <v>0</v>
          </cell>
          <cell r="N1502">
            <v>0</v>
          </cell>
          <cell r="R1502">
            <v>0</v>
          </cell>
          <cell r="S1502">
            <v>0</v>
          </cell>
          <cell r="T1502">
            <v>0</v>
          </cell>
          <cell r="U1502">
            <v>37</v>
          </cell>
          <cell r="V1502">
            <v>0</v>
          </cell>
          <cell r="W1502">
            <v>0</v>
          </cell>
          <cell r="AA1502">
            <v>0</v>
          </cell>
          <cell r="AB1502">
            <v>0</v>
          </cell>
          <cell r="AC1502">
            <v>0</v>
          </cell>
          <cell r="AD1502">
            <v>37</v>
          </cell>
          <cell r="AE1502">
            <v>504900</v>
          </cell>
          <cell r="AF1502">
            <v>0</v>
          </cell>
          <cell r="AI1502">
            <v>2223</v>
          </cell>
          <cell r="AK1502">
            <v>0</v>
          </cell>
          <cell r="AM1502">
            <v>755</v>
          </cell>
          <cell r="AN1502">
            <v>1</v>
          </cell>
          <cell r="AO1502">
            <v>393216</v>
          </cell>
          <cell r="AQ1502">
            <v>0</v>
          </cell>
          <cell r="AR1502">
            <v>0</v>
          </cell>
          <cell r="AS1502" t="str">
            <v>Ы</v>
          </cell>
          <cell r="AT1502" t="str">
            <v>Ы</v>
          </cell>
          <cell r="AU1502">
            <v>0</v>
          </cell>
          <cell r="AV1502">
            <v>0</v>
          </cell>
          <cell r="AW1502">
            <v>23</v>
          </cell>
          <cell r="AX1502">
            <v>1</v>
          </cell>
          <cell r="AY1502">
            <v>0</v>
          </cell>
          <cell r="AZ1502">
            <v>0</v>
          </cell>
          <cell r="BA1502">
            <v>0</v>
          </cell>
          <cell r="BB1502">
            <v>0</v>
          </cell>
          <cell r="BC1502">
            <v>38828</v>
          </cell>
        </row>
        <row r="1503">
          <cell r="A1503">
            <v>2006</v>
          </cell>
          <cell r="B1503">
            <v>1</v>
          </cell>
          <cell r="C1503">
            <v>629</v>
          </cell>
          <cell r="D1503">
            <v>21</v>
          </cell>
          <cell r="E1503">
            <v>792020</v>
          </cell>
          <cell r="F1503">
            <v>0</v>
          </cell>
          <cell r="G1503" t="str">
            <v>Затраты по ШПЗ (основные)</v>
          </cell>
          <cell r="H1503">
            <v>2011</v>
          </cell>
          <cell r="I1503">
            <v>7920</v>
          </cell>
          <cell r="J1503">
            <v>10350.23</v>
          </cell>
          <cell r="K1503">
            <v>1</v>
          </cell>
          <cell r="L1503">
            <v>0</v>
          </cell>
          <cell r="M1503">
            <v>0</v>
          </cell>
          <cell r="N1503">
            <v>0</v>
          </cell>
          <cell r="R1503">
            <v>0</v>
          </cell>
          <cell r="S1503">
            <v>0</v>
          </cell>
          <cell r="T1503">
            <v>0</v>
          </cell>
          <cell r="U1503">
            <v>37</v>
          </cell>
          <cell r="V1503">
            <v>0</v>
          </cell>
          <cell r="W1503">
            <v>0</v>
          </cell>
          <cell r="AA1503">
            <v>0</v>
          </cell>
          <cell r="AB1503">
            <v>0</v>
          </cell>
          <cell r="AC1503">
            <v>0</v>
          </cell>
          <cell r="AD1503">
            <v>37</v>
          </cell>
          <cell r="AE1503">
            <v>505100</v>
          </cell>
          <cell r="AF1503">
            <v>0</v>
          </cell>
          <cell r="AI1503">
            <v>2223</v>
          </cell>
          <cell r="AK1503">
            <v>0</v>
          </cell>
          <cell r="AM1503">
            <v>756</v>
          </cell>
          <cell r="AN1503">
            <v>1</v>
          </cell>
          <cell r="AO1503">
            <v>393216</v>
          </cell>
          <cell r="AQ1503">
            <v>0</v>
          </cell>
          <cell r="AR1503">
            <v>0</v>
          </cell>
          <cell r="AS1503" t="str">
            <v>Ы</v>
          </cell>
          <cell r="AT1503" t="str">
            <v>Ы</v>
          </cell>
          <cell r="AU1503">
            <v>0</v>
          </cell>
          <cell r="AV1503">
            <v>0</v>
          </cell>
          <cell r="AW1503">
            <v>23</v>
          </cell>
          <cell r="AX1503">
            <v>1</v>
          </cell>
          <cell r="AY1503">
            <v>0</v>
          </cell>
          <cell r="AZ1503">
            <v>0</v>
          </cell>
          <cell r="BA1503">
            <v>0</v>
          </cell>
          <cell r="BB1503">
            <v>0</v>
          </cell>
          <cell r="BC1503">
            <v>38828</v>
          </cell>
        </row>
        <row r="1504">
          <cell r="A1504">
            <v>2006</v>
          </cell>
          <cell r="B1504">
            <v>1</v>
          </cell>
          <cell r="C1504">
            <v>630</v>
          </cell>
          <cell r="D1504">
            <v>21</v>
          </cell>
          <cell r="E1504">
            <v>792020</v>
          </cell>
          <cell r="F1504">
            <v>0</v>
          </cell>
          <cell r="G1504" t="str">
            <v>Затраты по ШПЗ (основные)</v>
          </cell>
          <cell r="H1504">
            <v>2011</v>
          </cell>
          <cell r="I1504">
            <v>7920</v>
          </cell>
          <cell r="J1504">
            <v>915757.04</v>
          </cell>
          <cell r="K1504">
            <v>1</v>
          </cell>
          <cell r="L1504">
            <v>0</v>
          </cell>
          <cell r="M1504">
            <v>0</v>
          </cell>
          <cell r="N1504">
            <v>0</v>
          </cell>
          <cell r="R1504">
            <v>0</v>
          </cell>
          <cell r="S1504">
            <v>0</v>
          </cell>
          <cell r="T1504">
            <v>0</v>
          </cell>
          <cell r="U1504">
            <v>37</v>
          </cell>
          <cell r="V1504">
            <v>0</v>
          </cell>
          <cell r="W1504">
            <v>0</v>
          </cell>
          <cell r="AA1504">
            <v>0</v>
          </cell>
          <cell r="AB1504">
            <v>0</v>
          </cell>
          <cell r="AC1504">
            <v>0</v>
          </cell>
          <cell r="AD1504">
            <v>37</v>
          </cell>
          <cell r="AE1504">
            <v>505200</v>
          </cell>
          <cell r="AF1504">
            <v>0</v>
          </cell>
          <cell r="AI1504">
            <v>2223</v>
          </cell>
          <cell r="AK1504">
            <v>0</v>
          </cell>
          <cell r="AM1504">
            <v>757</v>
          </cell>
          <cell r="AN1504">
            <v>1</v>
          </cell>
          <cell r="AO1504">
            <v>393216</v>
          </cell>
          <cell r="AQ1504">
            <v>0</v>
          </cell>
          <cell r="AR1504">
            <v>0</v>
          </cell>
          <cell r="AS1504" t="str">
            <v>Ы</v>
          </cell>
          <cell r="AT1504" t="str">
            <v>Ы</v>
          </cell>
          <cell r="AU1504">
            <v>0</v>
          </cell>
          <cell r="AV1504">
            <v>0</v>
          </cell>
          <cell r="AW1504">
            <v>23</v>
          </cell>
          <cell r="AX1504">
            <v>1</v>
          </cell>
          <cell r="AY1504">
            <v>0</v>
          </cell>
          <cell r="AZ1504">
            <v>0</v>
          </cell>
          <cell r="BA1504">
            <v>0</v>
          </cell>
          <cell r="BB1504">
            <v>0</v>
          </cell>
          <cell r="BC1504">
            <v>38828</v>
          </cell>
        </row>
        <row r="1505">
          <cell r="A1505">
            <v>2006</v>
          </cell>
          <cell r="B1505">
            <v>1</v>
          </cell>
          <cell r="C1505">
            <v>631</v>
          </cell>
          <cell r="D1505">
            <v>21</v>
          </cell>
          <cell r="E1505">
            <v>792020</v>
          </cell>
          <cell r="F1505">
            <v>0</v>
          </cell>
          <cell r="G1505" t="str">
            <v>Затраты по ШПЗ (основные)</v>
          </cell>
          <cell r="H1505">
            <v>2011</v>
          </cell>
          <cell r="I1505">
            <v>7920</v>
          </cell>
          <cell r="J1505">
            <v>4797.8999999999996</v>
          </cell>
          <cell r="K1505">
            <v>1</v>
          </cell>
          <cell r="L1505">
            <v>0</v>
          </cell>
          <cell r="M1505">
            <v>0</v>
          </cell>
          <cell r="N1505">
            <v>0</v>
          </cell>
          <cell r="R1505">
            <v>0</v>
          </cell>
          <cell r="S1505">
            <v>0</v>
          </cell>
          <cell r="T1505">
            <v>0</v>
          </cell>
          <cell r="U1505">
            <v>37</v>
          </cell>
          <cell r="V1505">
            <v>0</v>
          </cell>
          <cell r="W1505">
            <v>0</v>
          </cell>
          <cell r="AA1505">
            <v>0</v>
          </cell>
          <cell r="AB1505">
            <v>0</v>
          </cell>
          <cell r="AC1505">
            <v>0</v>
          </cell>
          <cell r="AD1505">
            <v>37</v>
          </cell>
          <cell r="AE1505">
            <v>505300</v>
          </cell>
          <cell r="AF1505">
            <v>0</v>
          </cell>
          <cell r="AI1505">
            <v>2223</v>
          </cell>
          <cell r="AK1505">
            <v>0</v>
          </cell>
          <cell r="AM1505">
            <v>758</v>
          </cell>
          <cell r="AN1505">
            <v>1</v>
          </cell>
          <cell r="AO1505">
            <v>393216</v>
          </cell>
          <cell r="AQ1505">
            <v>0</v>
          </cell>
          <cell r="AR1505">
            <v>0</v>
          </cell>
          <cell r="AS1505" t="str">
            <v>Ы</v>
          </cell>
          <cell r="AT1505" t="str">
            <v>Ы</v>
          </cell>
          <cell r="AU1505">
            <v>0</v>
          </cell>
          <cell r="AV1505">
            <v>0</v>
          </cell>
          <cell r="AW1505">
            <v>23</v>
          </cell>
          <cell r="AX1505">
            <v>1</v>
          </cell>
          <cell r="AY1505">
            <v>0</v>
          </cell>
          <cell r="AZ1505">
            <v>0</v>
          </cell>
          <cell r="BA1505">
            <v>0</v>
          </cell>
          <cell r="BB1505">
            <v>0</v>
          </cell>
          <cell r="BC1505">
            <v>38828</v>
          </cell>
        </row>
        <row r="1506">
          <cell r="A1506">
            <v>2006</v>
          </cell>
          <cell r="B1506">
            <v>1</v>
          </cell>
          <cell r="C1506">
            <v>632</v>
          </cell>
          <cell r="D1506">
            <v>21</v>
          </cell>
          <cell r="E1506">
            <v>792020</v>
          </cell>
          <cell r="F1506">
            <v>0</v>
          </cell>
          <cell r="G1506" t="str">
            <v>Затраты по ШПЗ (основные)</v>
          </cell>
          <cell r="H1506">
            <v>2011</v>
          </cell>
          <cell r="I1506">
            <v>7920</v>
          </cell>
          <cell r="J1506">
            <v>776761.4</v>
          </cell>
          <cell r="K1506">
            <v>1</v>
          </cell>
          <cell r="L1506">
            <v>0</v>
          </cell>
          <cell r="M1506">
            <v>0</v>
          </cell>
          <cell r="N1506">
            <v>0</v>
          </cell>
          <cell r="R1506">
            <v>0</v>
          </cell>
          <cell r="S1506">
            <v>0</v>
          </cell>
          <cell r="T1506">
            <v>0</v>
          </cell>
          <cell r="U1506">
            <v>37</v>
          </cell>
          <cell r="V1506">
            <v>0</v>
          </cell>
          <cell r="W1506">
            <v>0</v>
          </cell>
          <cell r="AA1506">
            <v>0</v>
          </cell>
          <cell r="AB1506">
            <v>0</v>
          </cell>
          <cell r="AC1506">
            <v>0</v>
          </cell>
          <cell r="AD1506">
            <v>37</v>
          </cell>
          <cell r="AE1506">
            <v>508310</v>
          </cell>
          <cell r="AF1506">
            <v>0</v>
          </cell>
          <cell r="AI1506">
            <v>2223</v>
          </cell>
          <cell r="AK1506">
            <v>0</v>
          </cell>
          <cell r="AM1506">
            <v>759</v>
          </cell>
          <cell r="AN1506">
            <v>1</v>
          </cell>
          <cell r="AO1506">
            <v>393216</v>
          </cell>
          <cell r="AQ1506">
            <v>0</v>
          </cell>
          <cell r="AR1506">
            <v>0</v>
          </cell>
          <cell r="AS1506" t="str">
            <v>Ы</v>
          </cell>
          <cell r="AT1506" t="str">
            <v>Ы</v>
          </cell>
          <cell r="AU1506">
            <v>0</v>
          </cell>
          <cell r="AV1506">
            <v>0</v>
          </cell>
          <cell r="AW1506">
            <v>23</v>
          </cell>
          <cell r="AX1506">
            <v>1</v>
          </cell>
          <cell r="AY1506">
            <v>0</v>
          </cell>
          <cell r="AZ1506">
            <v>0</v>
          </cell>
          <cell r="BA1506">
            <v>0</v>
          </cell>
          <cell r="BB1506">
            <v>0</v>
          </cell>
          <cell r="BC1506">
            <v>38828</v>
          </cell>
        </row>
        <row r="1507">
          <cell r="A1507">
            <v>2006</v>
          </cell>
          <cell r="B1507">
            <v>1</v>
          </cell>
          <cell r="C1507">
            <v>633</v>
          </cell>
          <cell r="D1507">
            <v>21</v>
          </cell>
          <cell r="E1507">
            <v>792020</v>
          </cell>
          <cell r="F1507">
            <v>0</v>
          </cell>
          <cell r="G1507" t="str">
            <v>Затраты по ШПЗ (основные)</v>
          </cell>
          <cell r="H1507">
            <v>2011</v>
          </cell>
          <cell r="I1507">
            <v>7920</v>
          </cell>
          <cell r="J1507">
            <v>1976420.11</v>
          </cell>
          <cell r="K1507">
            <v>1</v>
          </cell>
          <cell r="L1507">
            <v>0</v>
          </cell>
          <cell r="M1507">
            <v>0</v>
          </cell>
          <cell r="N1507">
            <v>0</v>
          </cell>
          <cell r="R1507">
            <v>0</v>
          </cell>
          <cell r="S1507">
            <v>0</v>
          </cell>
          <cell r="T1507">
            <v>0</v>
          </cell>
          <cell r="U1507">
            <v>37</v>
          </cell>
          <cell r="V1507">
            <v>0</v>
          </cell>
          <cell r="W1507">
            <v>0</v>
          </cell>
          <cell r="AA1507">
            <v>0</v>
          </cell>
          <cell r="AB1507">
            <v>0</v>
          </cell>
          <cell r="AC1507">
            <v>0</v>
          </cell>
          <cell r="AD1507">
            <v>37</v>
          </cell>
          <cell r="AE1507">
            <v>510100</v>
          </cell>
          <cell r="AF1507">
            <v>0</v>
          </cell>
          <cell r="AI1507">
            <v>2223</v>
          </cell>
          <cell r="AK1507">
            <v>0</v>
          </cell>
          <cell r="AM1507">
            <v>760</v>
          </cell>
          <cell r="AN1507">
            <v>1</v>
          </cell>
          <cell r="AO1507">
            <v>393216</v>
          </cell>
          <cell r="AQ1507">
            <v>0</v>
          </cell>
          <cell r="AR1507">
            <v>0</v>
          </cell>
          <cell r="AS1507" t="str">
            <v>Ы</v>
          </cell>
          <cell r="AT1507" t="str">
            <v>Ы</v>
          </cell>
          <cell r="AU1507">
            <v>0</v>
          </cell>
          <cell r="AV1507">
            <v>0</v>
          </cell>
          <cell r="AW1507">
            <v>23</v>
          </cell>
          <cell r="AX1507">
            <v>1</v>
          </cell>
          <cell r="AY1507">
            <v>0</v>
          </cell>
          <cell r="AZ1507">
            <v>0</v>
          </cell>
          <cell r="BA1507">
            <v>0</v>
          </cell>
          <cell r="BB1507">
            <v>0</v>
          </cell>
          <cell r="BC1507">
            <v>38828</v>
          </cell>
        </row>
        <row r="1508">
          <cell r="A1508">
            <v>2006</v>
          </cell>
          <cell r="B1508">
            <v>1</v>
          </cell>
          <cell r="C1508">
            <v>634</v>
          </cell>
          <cell r="D1508">
            <v>21</v>
          </cell>
          <cell r="E1508">
            <v>792020</v>
          </cell>
          <cell r="F1508">
            <v>0</v>
          </cell>
          <cell r="G1508" t="str">
            <v>Затраты по ШПЗ (основные)</v>
          </cell>
          <cell r="H1508">
            <v>2011</v>
          </cell>
          <cell r="I1508">
            <v>7920</v>
          </cell>
          <cell r="J1508">
            <v>320.35000000000002</v>
          </cell>
          <cell r="K1508">
            <v>1</v>
          </cell>
          <cell r="L1508">
            <v>0</v>
          </cell>
          <cell r="M1508">
            <v>0</v>
          </cell>
          <cell r="N1508">
            <v>0</v>
          </cell>
          <cell r="R1508">
            <v>0</v>
          </cell>
          <cell r="S1508">
            <v>0</v>
          </cell>
          <cell r="T1508">
            <v>0</v>
          </cell>
          <cell r="U1508">
            <v>37</v>
          </cell>
          <cell r="V1508">
            <v>0</v>
          </cell>
          <cell r="W1508">
            <v>0</v>
          </cell>
          <cell r="AA1508">
            <v>0</v>
          </cell>
          <cell r="AB1508">
            <v>0</v>
          </cell>
          <cell r="AC1508">
            <v>0</v>
          </cell>
          <cell r="AD1508">
            <v>37</v>
          </cell>
          <cell r="AE1508">
            <v>510200</v>
          </cell>
          <cell r="AF1508">
            <v>0</v>
          </cell>
          <cell r="AI1508">
            <v>2223</v>
          </cell>
          <cell r="AK1508">
            <v>0</v>
          </cell>
          <cell r="AM1508">
            <v>761</v>
          </cell>
          <cell r="AN1508">
            <v>1</v>
          </cell>
          <cell r="AO1508">
            <v>393216</v>
          </cell>
          <cell r="AQ1508">
            <v>0</v>
          </cell>
          <cell r="AR1508">
            <v>0</v>
          </cell>
          <cell r="AS1508" t="str">
            <v>Ы</v>
          </cell>
          <cell r="AT1508" t="str">
            <v>Ы</v>
          </cell>
          <cell r="AU1508">
            <v>0</v>
          </cell>
          <cell r="AV1508">
            <v>0</v>
          </cell>
          <cell r="AW1508">
            <v>23</v>
          </cell>
          <cell r="AX1508">
            <v>1</v>
          </cell>
          <cell r="AY1508">
            <v>0</v>
          </cell>
          <cell r="AZ1508">
            <v>0</v>
          </cell>
          <cell r="BA1508">
            <v>0</v>
          </cell>
          <cell r="BB1508">
            <v>0</v>
          </cell>
          <cell r="BC1508">
            <v>38828</v>
          </cell>
        </row>
        <row r="1509">
          <cell r="A1509">
            <v>2006</v>
          </cell>
          <cell r="B1509">
            <v>1</v>
          </cell>
          <cell r="C1509">
            <v>635</v>
          </cell>
          <cell r="D1509">
            <v>21</v>
          </cell>
          <cell r="E1509">
            <v>792020</v>
          </cell>
          <cell r="F1509">
            <v>0</v>
          </cell>
          <cell r="G1509" t="str">
            <v>Затраты по ШПЗ (основные)</v>
          </cell>
          <cell r="H1509">
            <v>2011</v>
          </cell>
          <cell r="I1509">
            <v>7920</v>
          </cell>
          <cell r="J1509">
            <v>540</v>
          </cell>
          <cell r="K1509">
            <v>1</v>
          </cell>
          <cell r="L1509">
            <v>0</v>
          </cell>
          <cell r="M1509">
            <v>0</v>
          </cell>
          <cell r="N1509">
            <v>0</v>
          </cell>
          <cell r="R1509">
            <v>0</v>
          </cell>
          <cell r="S1509">
            <v>0</v>
          </cell>
          <cell r="T1509">
            <v>0</v>
          </cell>
          <cell r="U1509">
            <v>37</v>
          </cell>
          <cell r="V1509">
            <v>0</v>
          </cell>
          <cell r="W1509">
            <v>0</v>
          </cell>
          <cell r="AA1509">
            <v>0</v>
          </cell>
          <cell r="AB1509">
            <v>0</v>
          </cell>
          <cell r="AC1509">
            <v>0</v>
          </cell>
          <cell r="AD1509">
            <v>37</v>
          </cell>
          <cell r="AE1509">
            <v>510300</v>
          </cell>
          <cell r="AF1509">
            <v>0</v>
          </cell>
          <cell r="AI1509">
            <v>2223</v>
          </cell>
          <cell r="AK1509">
            <v>0</v>
          </cell>
          <cell r="AM1509">
            <v>762</v>
          </cell>
          <cell r="AN1509">
            <v>1</v>
          </cell>
          <cell r="AO1509">
            <v>393216</v>
          </cell>
          <cell r="AQ1509">
            <v>0</v>
          </cell>
          <cell r="AR1509">
            <v>0</v>
          </cell>
          <cell r="AS1509" t="str">
            <v>Ы</v>
          </cell>
          <cell r="AT1509" t="str">
            <v>Ы</v>
          </cell>
          <cell r="AU1509">
            <v>0</v>
          </cell>
          <cell r="AV1509">
            <v>0</v>
          </cell>
          <cell r="AW1509">
            <v>23</v>
          </cell>
          <cell r="AX1509">
            <v>1</v>
          </cell>
          <cell r="AY1509">
            <v>0</v>
          </cell>
          <cell r="AZ1509">
            <v>0</v>
          </cell>
          <cell r="BA1509">
            <v>0</v>
          </cell>
          <cell r="BB1509">
            <v>0</v>
          </cell>
          <cell r="BC1509">
            <v>38828</v>
          </cell>
        </row>
        <row r="1510">
          <cell r="A1510">
            <v>2006</v>
          </cell>
          <cell r="B1510">
            <v>1</v>
          </cell>
          <cell r="C1510">
            <v>636</v>
          </cell>
          <cell r="D1510">
            <v>21</v>
          </cell>
          <cell r="E1510">
            <v>792020</v>
          </cell>
          <cell r="F1510">
            <v>0</v>
          </cell>
          <cell r="G1510" t="str">
            <v>Затраты по ШПЗ (основные)</v>
          </cell>
          <cell r="H1510">
            <v>2011</v>
          </cell>
          <cell r="I1510">
            <v>7920</v>
          </cell>
          <cell r="J1510">
            <v>1828.18</v>
          </cell>
          <cell r="K1510">
            <v>1</v>
          </cell>
          <cell r="L1510">
            <v>0</v>
          </cell>
          <cell r="M1510">
            <v>0</v>
          </cell>
          <cell r="N1510">
            <v>0</v>
          </cell>
          <cell r="R1510">
            <v>0</v>
          </cell>
          <cell r="S1510">
            <v>0</v>
          </cell>
          <cell r="T1510">
            <v>0</v>
          </cell>
          <cell r="U1510">
            <v>37</v>
          </cell>
          <cell r="V1510">
            <v>0</v>
          </cell>
          <cell r="W1510">
            <v>0</v>
          </cell>
          <cell r="AA1510">
            <v>0</v>
          </cell>
          <cell r="AB1510">
            <v>0</v>
          </cell>
          <cell r="AC1510">
            <v>0</v>
          </cell>
          <cell r="AD1510">
            <v>37</v>
          </cell>
          <cell r="AE1510">
            <v>510400</v>
          </cell>
          <cell r="AF1510">
            <v>0</v>
          </cell>
          <cell r="AI1510">
            <v>2223</v>
          </cell>
          <cell r="AK1510">
            <v>0</v>
          </cell>
          <cell r="AM1510">
            <v>763</v>
          </cell>
          <cell r="AN1510">
            <v>1</v>
          </cell>
          <cell r="AO1510">
            <v>393216</v>
          </cell>
          <cell r="AQ1510">
            <v>0</v>
          </cell>
          <cell r="AR1510">
            <v>0</v>
          </cell>
          <cell r="AS1510" t="str">
            <v>Ы</v>
          </cell>
          <cell r="AT1510" t="str">
            <v>Ы</v>
          </cell>
          <cell r="AU1510">
            <v>0</v>
          </cell>
          <cell r="AV1510">
            <v>0</v>
          </cell>
          <cell r="AW1510">
            <v>23</v>
          </cell>
          <cell r="AX1510">
            <v>1</v>
          </cell>
          <cell r="AY1510">
            <v>0</v>
          </cell>
          <cell r="AZ1510">
            <v>0</v>
          </cell>
          <cell r="BA1510">
            <v>0</v>
          </cell>
          <cell r="BB1510">
            <v>0</v>
          </cell>
          <cell r="BC1510">
            <v>38828</v>
          </cell>
        </row>
        <row r="1511">
          <cell r="A1511">
            <v>2006</v>
          </cell>
          <cell r="B1511">
            <v>1</v>
          </cell>
          <cell r="C1511">
            <v>637</v>
          </cell>
          <cell r="D1511">
            <v>21</v>
          </cell>
          <cell r="E1511">
            <v>792020</v>
          </cell>
          <cell r="F1511">
            <v>0</v>
          </cell>
          <cell r="G1511" t="str">
            <v>Затраты по ШПЗ (основные)</v>
          </cell>
          <cell r="H1511">
            <v>2011</v>
          </cell>
          <cell r="I1511">
            <v>7920</v>
          </cell>
          <cell r="J1511">
            <v>1495540</v>
          </cell>
          <cell r="K1511">
            <v>1</v>
          </cell>
          <cell r="L1511">
            <v>0</v>
          </cell>
          <cell r="M1511">
            <v>0</v>
          </cell>
          <cell r="N1511">
            <v>0</v>
          </cell>
          <cell r="R1511">
            <v>0</v>
          </cell>
          <cell r="S1511">
            <v>0</v>
          </cell>
          <cell r="T1511">
            <v>0</v>
          </cell>
          <cell r="U1511">
            <v>37</v>
          </cell>
          <cell r="V1511">
            <v>0</v>
          </cell>
          <cell r="W1511">
            <v>0</v>
          </cell>
          <cell r="AA1511">
            <v>0</v>
          </cell>
          <cell r="AB1511">
            <v>0</v>
          </cell>
          <cell r="AC1511">
            <v>0</v>
          </cell>
          <cell r="AD1511">
            <v>37</v>
          </cell>
          <cell r="AE1511">
            <v>510600</v>
          </cell>
          <cell r="AF1511">
            <v>0</v>
          </cell>
          <cell r="AI1511">
            <v>2223</v>
          </cell>
          <cell r="AK1511">
            <v>0</v>
          </cell>
          <cell r="AM1511">
            <v>764</v>
          </cell>
          <cell r="AN1511">
            <v>1</v>
          </cell>
          <cell r="AO1511">
            <v>393216</v>
          </cell>
          <cell r="AQ1511">
            <v>0</v>
          </cell>
          <cell r="AR1511">
            <v>0</v>
          </cell>
          <cell r="AS1511" t="str">
            <v>Ы</v>
          </cell>
          <cell r="AT1511" t="str">
            <v>Ы</v>
          </cell>
          <cell r="AU1511">
            <v>0</v>
          </cell>
          <cell r="AV1511">
            <v>0</v>
          </cell>
          <cell r="AW1511">
            <v>23</v>
          </cell>
          <cell r="AX1511">
            <v>1</v>
          </cell>
          <cell r="AY1511">
            <v>0</v>
          </cell>
          <cell r="AZ1511">
            <v>0</v>
          </cell>
          <cell r="BA1511">
            <v>0</v>
          </cell>
          <cell r="BB1511">
            <v>0</v>
          </cell>
          <cell r="BC1511">
            <v>38828</v>
          </cell>
        </row>
        <row r="1512">
          <cell r="A1512">
            <v>2006</v>
          </cell>
          <cell r="B1512">
            <v>1</v>
          </cell>
          <cell r="C1512">
            <v>638</v>
          </cell>
          <cell r="D1512">
            <v>21</v>
          </cell>
          <cell r="E1512">
            <v>792020</v>
          </cell>
          <cell r="F1512">
            <v>0</v>
          </cell>
          <cell r="G1512" t="str">
            <v>Затраты по ШПЗ (основные)</v>
          </cell>
          <cell r="H1512">
            <v>2011</v>
          </cell>
          <cell r="I1512">
            <v>7920</v>
          </cell>
          <cell r="J1512">
            <v>23486.17</v>
          </cell>
          <cell r="K1512">
            <v>1</v>
          </cell>
          <cell r="L1512">
            <v>0</v>
          </cell>
          <cell r="M1512">
            <v>0</v>
          </cell>
          <cell r="N1512">
            <v>0</v>
          </cell>
          <cell r="R1512">
            <v>0</v>
          </cell>
          <cell r="S1512">
            <v>0</v>
          </cell>
          <cell r="T1512">
            <v>0</v>
          </cell>
          <cell r="U1512">
            <v>37</v>
          </cell>
          <cell r="V1512">
            <v>0</v>
          </cell>
          <cell r="W1512">
            <v>0</v>
          </cell>
          <cell r="AA1512">
            <v>0</v>
          </cell>
          <cell r="AB1512">
            <v>0</v>
          </cell>
          <cell r="AC1512">
            <v>0</v>
          </cell>
          <cell r="AD1512">
            <v>37</v>
          </cell>
          <cell r="AE1512">
            <v>513600</v>
          </cell>
          <cell r="AF1512">
            <v>0</v>
          </cell>
          <cell r="AI1512">
            <v>2223</v>
          </cell>
          <cell r="AK1512">
            <v>0</v>
          </cell>
          <cell r="AM1512">
            <v>765</v>
          </cell>
          <cell r="AN1512">
            <v>1</v>
          </cell>
          <cell r="AO1512">
            <v>393216</v>
          </cell>
          <cell r="AQ1512">
            <v>0</v>
          </cell>
          <cell r="AR1512">
            <v>0</v>
          </cell>
          <cell r="AS1512" t="str">
            <v>Ы</v>
          </cell>
          <cell r="AT1512" t="str">
            <v>Ы</v>
          </cell>
          <cell r="AU1512">
            <v>0</v>
          </cell>
          <cell r="AV1512">
            <v>0</v>
          </cell>
          <cell r="AW1512">
            <v>23</v>
          </cell>
          <cell r="AX1512">
            <v>1</v>
          </cell>
          <cell r="AY1512">
            <v>0</v>
          </cell>
          <cell r="AZ1512">
            <v>0</v>
          </cell>
          <cell r="BA1512">
            <v>0</v>
          </cell>
          <cell r="BB1512">
            <v>0</v>
          </cell>
          <cell r="BC1512">
            <v>38828</v>
          </cell>
        </row>
        <row r="1513">
          <cell r="A1513">
            <v>2006</v>
          </cell>
          <cell r="B1513">
            <v>1</v>
          </cell>
          <cell r="C1513">
            <v>639</v>
          </cell>
          <cell r="D1513">
            <v>21</v>
          </cell>
          <cell r="E1513">
            <v>792020</v>
          </cell>
          <cell r="F1513">
            <v>0</v>
          </cell>
          <cell r="G1513" t="str">
            <v>Затраты по ШПЗ (основные)</v>
          </cell>
          <cell r="H1513">
            <v>2011</v>
          </cell>
          <cell r="I1513">
            <v>7920</v>
          </cell>
          <cell r="J1513">
            <v>3915</v>
          </cell>
          <cell r="K1513">
            <v>1</v>
          </cell>
          <cell r="L1513">
            <v>0</v>
          </cell>
          <cell r="M1513">
            <v>0</v>
          </cell>
          <cell r="N1513">
            <v>0</v>
          </cell>
          <cell r="R1513">
            <v>0</v>
          </cell>
          <cell r="S1513">
            <v>0</v>
          </cell>
          <cell r="T1513">
            <v>0</v>
          </cell>
          <cell r="U1513">
            <v>37</v>
          </cell>
          <cell r="V1513">
            <v>0</v>
          </cell>
          <cell r="W1513">
            <v>0</v>
          </cell>
          <cell r="AA1513">
            <v>0</v>
          </cell>
          <cell r="AB1513">
            <v>0</v>
          </cell>
          <cell r="AC1513">
            <v>0</v>
          </cell>
          <cell r="AD1513">
            <v>37</v>
          </cell>
          <cell r="AE1513">
            <v>530000</v>
          </cell>
          <cell r="AF1513">
            <v>0</v>
          </cell>
          <cell r="AI1513">
            <v>2223</v>
          </cell>
          <cell r="AK1513">
            <v>0</v>
          </cell>
          <cell r="AM1513">
            <v>766</v>
          </cell>
          <cell r="AN1513">
            <v>1</v>
          </cell>
          <cell r="AO1513">
            <v>393216</v>
          </cell>
          <cell r="AQ1513">
            <v>0</v>
          </cell>
          <cell r="AR1513">
            <v>0</v>
          </cell>
          <cell r="AS1513" t="str">
            <v>Ы</v>
          </cell>
          <cell r="AT1513" t="str">
            <v>Ы</v>
          </cell>
          <cell r="AU1513">
            <v>0</v>
          </cell>
          <cell r="AV1513">
            <v>0</v>
          </cell>
          <cell r="AW1513">
            <v>23</v>
          </cell>
          <cell r="AX1513">
            <v>1</v>
          </cell>
          <cell r="AY1513">
            <v>0</v>
          </cell>
          <cell r="AZ1513">
            <v>0</v>
          </cell>
          <cell r="BA1513">
            <v>0</v>
          </cell>
          <cell r="BB1513">
            <v>0</v>
          </cell>
          <cell r="BC1513">
            <v>38828</v>
          </cell>
        </row>
        <row r="1514">
          <cell r="A1514">
            <v>2006</v>
          </cell>
          <cell r="B1514">
            <v>2</v>
          </cell>
          <cell r="C1514">
            <v>20</v>
          </cell>
          <cell r="D1514">
            <v>21</v>
          </cell>
          <cell r="E1514">
            <v>792020</v>
          </cell>
          <cell r="F1514">
            <v>0</v>
          </cell>
          <cell r="G1514" t="str">
            <v>Затраты по ШПЗ (основные)</v>
          </cell>
          <cell r="H1514">
            <v>2011</v>
          </cell>
          <cell r="I1514">
            <v>7920</v>
          </cell>
          <cell r="J1514">
            <v>396538.19</v>
          </cell>
          <cell r="K1514">
            <v>1</v>
          </cell>
          <cell r="L1514">
            <v>0</v>
          </cell>
          <cell r="M1514">
            <v>0</v>
          </cell>
          <cell r="N1514">
            <v>0</v>
          </cell>
          <cell r="R1514">
            <v>0</v>
          </cell>
          <cell r="S1514">
            <v>0</v>
          </cell>
          <cell r="T1514">
            <v>0</v>
          </cell>
          <cell r="U1514">
            <v>31</v>
          </cell>
          <cell r="V1514">
            <v>0</v>
          </cell>
          <cell r="W1514">
            <v>0</v>
          </cell>
          <cell r="AA1514">
            <v>0</v>
          </cell>
          <cell r="AB1514">
            <v>0</v>
          </cell>
          <cell r="AC1514">
            <v>0</v>
          </cell>
          <cell r="AD1514">
            <v>31</v>
          </cell>
          <cell r="AE1514">
            <v>110000</v>
          </cell>
          <cell r="AF1514">
            <v>0</v>
          </cell>
          <cell r="AI1514">
            <v>2251</v>
          </cell>
          <cell r="AK1514">
            <v>0</v>
          </cell>
          <cell r="AM1514">
            <v>149</v>
          </cell>
          <cell r="AN1514">
            <v>1</v>
          </cell>
          <cell r="AO1514">
            <v>393216</v>
          </cell>
          <cell r="AQ1514">
            <v>0</v>
          </cell>
          <cell r="AR1514">
            <v>0</v>
          </cell>
          <cell r="AS1514" t="str">
            <v>Ы</v>
          </cell>
          <cell r="AT1514" t="str">
            <v>Ы</v>
          </cell>
          <cell r="AU1514">
            <v>0</v>
          </cell>
          <cell r="AV1514">
            <v>0</v>
          </cell>
          <cell r="AW1514">
            <v>23</v>
          </cell>
          <cell r="AX1514">
            <v>1</v>
          </cell>
          <cell r="AY1514">
            <v>0</v>
          </cell>
          <cell r="AZ1514">
            <v>0</v>
          </cell>
          <cell r="BA1514">
            <v>0</v>
          </cell>
          <cell r="BB1514">
            <v>0</v>
          </cell>
          <cell r="BC1514">
            <v>38828</v>
          </cell>
        </row>
        <row r="1515">
          <cell r="A1515">
            <v>2006</v>
          </cell>
          <cell r="B1515">
            <v>2</v>
          </cell>
          <cell r="C1515">
            <v>21</v>
          </cell>
          <cell r="D1515">
            <v>21</v>
          </cell>
          <cell r="E1515">
            <v>792020</v>
          </cell>
          <cell r="F1515">
            <v>0</v>
          </cell>
          <cell r="G1515" t="str">
            <v>Затраты по ШПЗ (основные)</v>
          </cell>
          <cell r="H1515">
            <v>2011</v>
          </cell>
          <cell r="I1515">
            <v>7920</v>
          </cell>
          <cell r="J1515">
            <v>1220.24</v>
          </cell>
          <cell r="K1515">
            <v>1</v>
          </cell>
          <cell r="L1515">
            <v>0</v>
          </cell>
          <cell r="M1515">
            <v>0</v>
          </cell>
          <cell r="N1515">
            <v>0</v>
          </cell>
          <cell r="R1515">
            <v>0</v>
          </cell>
          <cell r="S1515">
            <v>0</v>
          </cell>
          <cell r="T1515">
            <v>0</v>
          </cell>
          <cell r="U1515">
            <v>31</v>
          </cell>
          <cell r="V1515">
            <v>0</v>
          </cell>
          <cell r="W1515">
            <v>0</v>
          </cell>
          <cell r="AA1515">
            <v>0</v>
          </cell>
          <cell r="AB1515">
            <v>0</v>
          </cell>
          <cell r="AC1515">
            <v>0</v>
          </cell>
          <cell r="AD1515">
            <v>31</v>
          </cell>
          <cell r="AE1515">
            <v>114020</v>
          </cell>
          <cell r="AF1515">
            <v>0</v>
          </cell>
          <cell r="AI1515">
            <v>2251</v>
          </cell>
          <cell r="AK1515">
            <v>0</v>
          </cell>
          <cell r="AM1515">
            <v>150</v>
          </cell>
          <cell r="AN1515">
            <v>1</v>
          </cell>
          <cell r="AO1515">
            <v>393216</v>
          </cell>
          <cell r="AQ1515">
            <v>0</v>
          </cell>
          <cell r="AR1515">
            <v>0</v>
          </cell>
          <cell r="AS1515" t="str">
            <v>Ы</v>
          </cell>
          <cell r="AT1515" t="str">
            <v>Ы</v>
          </cell>
          <cell r="AU1515">
            <v>0</v>
          </cell>
          <cell r="AV1515">
            <v>0</v>
          </cell>
          <cell r="AW1515">
            <v>23</v>
          </cell>
          <cell r="AX1515">
            <v>1</v>
          </cell>
          <cell r="AY1515">
            <v>0</v>
          </cell>
          <cell r="AZ1515">
            <v>0</v>
          </cell>
          <cell r="BA1515">
            <v>0</v>
          </cell>
          <cell r="BB1515">
            <v>0</v>
          </cell>
          <cell r="BC1515">
            <v>38828</v>
          </cell>
        </row>
        <row r="1516">
          <cell r="A1516">
            <v>2006</v>
          </cell>
          <cell r="B1516">
            <v>2</v>
          </cell>
          <cell r="C1516">
            <v>22</v>
          </cell>
          <cell r="D1516">
            <v>21</v>
          </cell>
          <cell r="E1516">
            <v>792020</v>
          </cell>
          <cell r="F1516">
            <v>0</v>
          </cell>
          <cell r="G1516" t="str">
            <v>Затраты по ШПЗ (основные)</v>
          </cell>
          <cell r="H1516">
            <v>2011</v>
          </cell>
          <cell r="I1516">
            <v>7920</v>
          </cell>
          <cell r="J1516">
            <v>7537.5</v>
          </cell>
          <cell r="K1516">
            <v>1</v>
          </cell>
          <cell r="L1516">
            <v>0</v>
          </cell>
          <cell r="M1516">
            <v>0</v>
          </cell>
          <cell r="N1516">
            <v>0</v>
          </cell>
          <cell r="R1516">
            <v>0</v>
          </cell>
          <cell r="S1516">
            <v>0</v>
          </cell>
          <cell r="T1516">
            <v>0</v>
          </cell>
          <cell r="U1516">
            <v>31</v>
          </cell>
          <cell r="V1516">
            <v>0</v>
          </cell>
          <cell r="W1516">
            <v>0</v>
          </cell>
          <cell r="AA1516">
            <v>0</v>
          </cell>
          <cell r="AB1516">
            <v>0</v>
          </cell>
          <cell r="AC1516">
            <v>0</v>
          </cell>
          <cell r="AD1516">
            <v>31</v>
          </cell>
          <cell r="AE1516">
            <v>117000</v>
          </cell>
          <cell r="AF1516">
            <v>0</v>
          </cell>
          <cell r="AI1516">
            <v>2251</v>
          </cell>
          <cell r="AK1516">
            <v>0</v>
          </cell>
          <cell r="AM1516">
            <v>151</v>
          </cell>
          <cell r="AN1516">
            <v>1</v>
          </cell>
          <cell r="AO1516">
            <v>393216</v>
          </cell>
          <cell r="AQ1516">
            <v>0</v>
          </cell>
          <cell r="AR1516">
            <v>0</v>
          </cell>
          <cell r="AS1516" t="str">
            <v>Ы</v>
          </cell>
          <cell r="AT1516" t="str">
            <v>Ы</v>
          </cell>
          <cell r="AU1516">
            <v>0</v>
          </cell>
          <cell r="AV1516">
            <v>0</v>
          </cell>
          <cell r="AW1516">
            <v>23</v>
          </cell>
          <cell r="AX1516">
            <v>1</v>
          </cell>
          <cell r="AY1516">
            <v>0</v>
          </cell>
          <cell r="AZ1516">
            <v>0</v>
          </cell>
          <cell r="BA1516">
            <v>0</v>
          </cell>
          <cell r="BB1516">
            <v>0</v>
          </cell>
          <cell r="BC1516">
            <v>38828</v>
          </cell>
        </row>
        <row r="1517">
          <cell r="A1517">
            <v>2006</v>
          </cell>
          <cell r="B1517">
            <v>2</v>
          </cell>
          <cell r="C1517">
            <v>23</v>
          </cell>
          <cell r="D1517">
            <v>21</v>
          </cell>
          <cell r="E1517">
            <v>792020</v>
          </cell>
          <cell r="F1517">
            <v>0</v>
          </cell>
          <cell r="G1517" t="str">
            <v>Затраты по ШПЗ (основные)</v>
          </cell>
          <cell r="H1517">
            <v>2011</v>
          </cell>
          <cell r="I1517">
            <v>7920</v>
          </cell>
          <cell r="J1517">
            <v>82370</v>
          </cell>
          <cell r="K1517">
            <v>1</v>
          </cell>
          <cell r="L1517">
            <v>0</v>
          </cell>
          <cell r="M1517">
            <v>0</v>
          </cell>
          <cell r="N1517">
            <v>0</v>
          </cell>
          <cell r="R1517">
            <v>0</v>
          </cell>
          <cell r="S1517">
            <v>0</v>
          </cell>
          <cell r="T1517">
            <v>0</v>
          </cell>
          <cell r="U1517">
            <v>31</v>
          </cell>
          <cell r="V1517">
            <v>0</v>
          </cell>
          <cell r="W1517">
            <v>0</v>
          </cell>
          <cell r="AA1517">
            <v>0</v>
          </cell>
          <cell r="AB1517">
            <v>0</v>
          </cell>
          <cell r="AC1517">
            <v>0</v>
          </cell>
          <cell r="AD1517">
            <v>31</v>
          </cell>
          <cell r="AE1517">
            <v>118000</v>
          </cell>
          <cell r="AF1517">
            <v>0</v>
          </cell>
          <cell r="AI1517">
            <v>2251</v>
          </cell>
          <cell r="AK1517">
            <v>0</v>
          </cell>
          <cell r="AM1517">
            <v>152</v>
          </cell>
          <cell r="AN1517">
            <v>1</v>
          </cell>
          <cell r="AO1517">
            <v>393216</v>
          </cell>
          <cell r="AQ1517">
            <v>0</v>
          </cell>
          <cell r="AR1517">
            <v>0</v>
          </cell>
          <cell r="AS1517" t="str">
            <v>Ы</v>
          </cell>
          <cell r="AT1517" t="str">
            <v>Ы</v>
          </cell>
          <cell r="AU1517">
            <v>0</v>
          </cell>
          <cell r="AV1517">
            <v>0</v>
          </cell>
          <cell r="AW1517">
            <v>23</v>
          </cell>
          <cell r="AX1517">
            <v>1</v>
          </cell>
          <cell r="AY1517">
            <v>0</v>
          </cell>
          <cell r="AZ1517">
            <v>0</v>
          </cell>
          <cell r="BA1517">
            <v>0</v>
          </cell>
          <cell r="BB1517">
            <v>0</v>
          </cell>
          <cell r="BC1517">
            <v>38828</v>
          </cell>
        </row>
        <row r="1518">
          <cell r="A1518">
            <v>2006</v>
          </cell>
          <cell r="B1518">
            <v>2</v>
          </cell>
          <cell r="C1518">
            <v>24</v>
          </cell>
          <cell r="D1518">
            <v>21</v>
          </cell>
          <cell r="E1518">
            <v>792020</v>
          </cell>
          <cell r="F1518">
            <v>0</v>
          </cell>
          <cell r="G1518" t="str">
            <v>Затраты по ШПЗ (основные)</v>
          </cell>
          <cell r="H1518">
            <v>2011</v>
          </cell>
          <cell r="I1518">
            <v>7920</v>
          </cell>
          <cell r="J1518">
            <v>3980</v>
          </cell>
          <cell r="K1518">
            <v>1</v>
          </cell>
          <cell r="L1518">
            <v>0</v>
          </cell>
          <cell r="M1518">
            <v>0</v>
          </cell>
          <cell r="N1518">
            <v>0</v>
          </cell>
          <cell r="R1518">
            <v>0</v>
          </cell>
          <cell r="S1518">
            <v>0</v>
          </cell>
          <cell r="T1518">
            <v>0</v>
          </cell>
          <cell r="U1518">
            <v>31</v>
          </cell>
          <cell r="V1518">
            <v>0</v>
          </cell>
          <cell r="W1518">
            <v>0</v>
          </cell>
          <cell r="AA1518">
            <v>0</v>
          </cell>
          <cell r="AB1518">
            <v>0</v>
          </cell>
          <cell r="AC1518">
            <v>0</v>
          </cell>
          <cell r="AD1518">
            <v>31</v>
          </cell>
          <cell r="AE1518">
            <v>130100</v>
          </cell>
          <cell r="AF1518">
            <v>0</v>
          </cell>
          <cell r="AI1518">
            <v>2251</v>
          </cell>
          <cell r="AK1518">
            <v>0</v>
          </cell>
          <cell r="AM1518">
            <v>153</v>
          </cell>
          <cell r="AN1518">
            <v>1</v>
          </cell>
          <cell r="AO1518">
            <v>393216</v>
          </cell>
          <cell r="AQ1518">
            <v>0</v>
          </cell>
          <cell r="AR1518">
            <v>0</v>
          </cell>
          <cell r="AS1518" t="str">
            <v>Ы</v>
          </cell>
          <cell r="AT1518" t="str">
            <v>Ы</v>
          </cell>
          <cell r="AU1518">
            <v>0</v>
          </cell>
          <cell r="AV1518">
            <v>0</v>
          </cell>
          <cell r="AW1518">
            <v>23</v>
          </cell>
          <cell r="AX1518">
            <v>1</v>
          </cell>
          <cell r="AY1518">
            <v>0</v>
          </cell>
          <cell r="AZ1518">
            <v>0</v>
          </cell>
          <cell r="BA1518">
            <v>0</v>
          </cell>
          <cell r="BB1518">
            <v>0</v>
          </cell>
          <cell r="BC1518">
            <v>38828</v>
          </cell>
        </row>
        <row r="1519">
          <cell r="A1519">
            <v>2006</v>
          </cell>
          <cell r="B1519">
            <v>2</v>
          </cell>
          <cell r="C1519">
            <v>25</v>
          </cell>
          <cell r="D1519">
            <v>21</v>
          </cell>
          <cell r="E1519">
            <v>792020</v>
          </cell>
          <cell r="F1519">
            <v>0</v>
          </cell>
          <cell r="G1519" t="str">
            <v>Затраты по ШПЗ (основные)</v>
          </cell>
          <cell r="H1519">
            <v>2011</v>
          </cell>
          <cell r="I1519">
            <v>7920</v>
          </cell>
          <cell r="J1519">
            <v>15023.48</v>
          </cell>
          <cell r="K1519">
            <v>1</v>
          </cell>
          <cell r="L1519">
            <v>0</v>
          </cell>
          <cell r="M1519">
            <v>0</v>
          </cell>
          <cell r="N1519">
            <v>0</v>
          </cell>
          <cell r="R1519">
            <v>0</v>
          </cell>
          <cell r="S1519">
            <v>0</v>
          </cell>
          <cell r="T1519">
            <v>0</v>
          </cell>
          <cell r="U1519">
            <v>31</v>
          </cell>
          <cell r="V1519">
            <v>0</v>
          </cell>
          <cell r="W1519">
            <v>0</v>
          </cell>
          <cell r="AA1519">
            <v>0</v>
          </cell>
          <cell r="AB1519">
            <v>0</v>
          </cell>
          <cell r="AC1519">
            <v>0</v>
          </cell>
          <cell r="AD1519">
            <v>31</v>
          </cell>
          <cell r="AE1519">
            <v>132000</v>
          </cell>
          <cell r="AF1519">
            <v>0</v>
          </cell>
          <cell r="AI1519">
            <v>2251</v>
          </cell>
          <cell r="AK1519">
            <v>0</v>
          </cell>
          <cell r="AM1519">
            <v>154</v>
          </cell>
          <cell r="AN1519">
            <v>1</v>
          </cell>
          <cell r="AO1519">
            <v>393216</v>
          </cell>
          <cell r="AQ1519">
            <v>0</v>
          </cell>
          <cell r="AR1519">
            <v>0</v>
          </cell>
          <cell r="AS1519" t="str">
            <v>Ы</v>
          </cell>
          <cell r="AT1519" t="str">
            <v>Ы</v>
          </cell>
          <cell r="AU1519">
            <v>0</v>
          </cell>
          <cell r="AV1519">
            <v>0</v>
          </cell>
          <cell r="AW1519">
            <v>23</v>
          </cell>
          <cell r="AX1519">
            <v>1</v>
          </cell>
          <cell r="AY1519">
            <v>0</v>
          </cell>
          <cell r="AZ1519">
            <v>0</v>
          </cell>
          <cell r="BA1519">
            <v>0</v>
          </cell>
          <cell r="BB1519">
            <v>0</v>
          </cell>
          <cell r="BC1519">
            <v>38828</v>
          </cell>
        </row>
        <row r="1520">
          <cell r="A1520">
            <v>2006</v>
          </cell>
          <cell r="B1520">
            <v>2</v>
          </cell>
          <cell r="C1520">
            <v>26</v>
          </cell>
          <cell r="D1520">
            <v>21</v>
          </cell>
          <cell r="E1520">
            <v>792020</v>
          </cell>
          <cell r="F1520">
            <v>0</v>
          </cell>
          <cell r="G1520" t="str">
            <v>Затраты по ШПЗ (основные)</v>
          </cell>
          <cell r="H1520">
            <v>2011</v>
          </cell>
          <cell r="I1520">
            <v>7920</v>
          </cell>
          <cell r="J1520">
            <v>494.5</v>
          </cell>
          <cell r="K1520">
            <v>1</v>
          </cell>
          <cell r="L1520">
            <v>0</v>
          </cell>
          <cell r="M1520">
            <v>0</v>
          </cell>
          <cell r="N1520">
            <v>0</v>
          </cell>
          <cell r="R1520">
            <v>0</v>
          </cell>
          <cell r="S1520">
            <v>0</v>
          </cell>
          <cell r="T1520">
            <v>0</v>
          </cell>
          <cell r="U1520">
            <v>31</v>
          </cell>
          <cell r="V1520">
            <v>0</v>
          </cell>
          <cell r="W1520">
            <v>0</v>
          </cell>
          <cell r="AA1520">
            <v>0</v>
          </cell>
          <cell r="AB1520">
            <v>0</v>
          </cell>
          <cell r="AC1520">
            <v>0</v>
          </cell>
          <cell r="AD1520">
            <v>31</v>
          </cell>
          <cell r="AE1520">
            <v>135000</v>
          </cell>
          <cell r="AF1520">
            <v>0</v>
          </cell>
          <cell r="AI1520">
            <v>2251</v>
          </cell>
          <cell r="AK1520">
            <v>0</v>
          </cell>
          <cell r="AM1520">
            <v>155</v>
          </cell>
          <cell r="AN1520">
            <v>1</v>
          </cell>
          <cell r="AO1520">
            <v>393216</v>
          </cell>
          <cell r="AQ1520">
            <v>0</v>
          </cell>
          <cell r="AR1520">
            <v>0</v>
          </cell>
          <cell r="AS1520" t="str">
            <v>Ы</v>
          </cell>
          <cell r="AT1520" t="str">
            <v>Ы</v>
          </cell>
          <cell r="AU1520">
            <v>0</v>
          </cell>
          <cell r="AV1520">
            <v>0</v>
          </cell>
          <cell r="AW1520">
            <v>23</v>
          </cell>
          <cell r="AX1520">
            <v>1</v>
          </cell>
          <cell r="AY1520">
            <v>0</v>
          </cell>
          <cell r="AZ1520">
            <v>0</v>
          </cell>
          <cell r="BA1520">
            <v>0</v>
          </cell>
          <cell r="BB1520">
            <v>0</v>
          </cell>
          <cell r="BC1520">
            <v>38828</v>
          </cell>
        </row>
        <row r="1521">
          <cell r="A1521">
            <v>2006</v>
          </cell>
          <cell r="B1521">
            <v>2</v>
          </cell>
          <cell r="C1521">
            <v>27</v>
          </cell>
          <cell r="D1521">
            <v>21</v>
          </cell>
          <cell r="E1521">
            <v>792020</v>
          </cell>
          <cell r="F1521">
            <v>0</v>
          </cell>
          <cell r="G1521" t="str">
            <v>Затраты по ШПЗ (основные)</v>
          </cell>
          <cell r="H1521">
            <v>2011</v>
          </cell>
          <cell r="I1521">
            <v>7920</v>
          </cell>
          <cell r="J1521">
            <v>328713.62</v>
          </cell>
          <cell r="K1521">
            <v>1</v>
          </cell>
          <cell r="L1521">
            <v>0</v>
          </cell>
          <cell r="M1521">
            <v>0</v>
          </cell>
          <cell r="N1521">
            <v>0</v>
          </cell>
          <cell r="R1521">
            <v>0</v>
          </cell>
          <cell r="S1521">
            <v>0</v>
          </cell>
          <cell r="T1521">
            <v>0</v>
          </cell>
          <cell r="U1521">
            <v>31</v>
          </cell>
          <cell r="V1521">
            <v>0</v>
          </cell>
          <cell r="W1521">
            <v>0</v>
          </cell>
          <cell r="AA1521">
            <v>0</v>
          </cell>
          <cell r="AB1521">
            <v>0</v>
          </cell>
          <cell r="AC1521">
            <v>0</v>
          </cell>
          <cell r="AD1521">
            <v>31</v>
          </cell>
          <cell r="AE1521">
            <v>143000</v>
          </cell>
          <cell r="AF1521">
            <v>0</v>
          </cell>
          <cell r="AI1521">
            <v>2251</v>
          </cell>
          <cell r="AK1521">
            <v>0</v>
          </cell>
          <cell r="AM1521">
            <v>156</v>
          </cell>
          <cell r="AN1521">
            <v>1</v>
          </cell>
          <cell r="AO1521">
            <v>393216</v>
          </cell>
          <cell r="AQ1521">
            <v>0</v>
          </cell>
          <cell r="AR1521">
            <v>0</v>
          </cell>
          <cell r="AS1521" t="str">
            <v>Ы</v>
          </cell>
          <cell r="AT1521" t="str">
            <v>Ы</v>
          </cell>
          <cell r="AU1521">
            <v>0</v>
          </cell>
          <cell r="AV1521">
            <v>0</v>
          </cell>
          <cell r="AW1521">
            <v>23</v>
          </cell>
          <cell r="AX1521">
            <v>1</v>
          </cell>
          <cell r="AY1521">
            <v>0</v>
          </cell>
          <cell r="AZ1521">
            <v>0</v>
          </cell>
          <cell r="BA1521">
            <v>0</v>
          </cell>
          <cell r="BB1521">
            <v>0</v>
          </cell>
          <cell r="BC1521">
            <v>38828</v>
          </cell>
        </row>
        <row r="1522">
          <cell r="A1522">
            <v>2006</v>
          </cell>
          <cell r="B1522">
            <v>2</v>
          </cell>
          <cell r="C1522">
            <v>28</v>
          </cell>
          <cell r="D1522">
            <v>21</v>
          </cell>
          <cell r="E1522">
            <v>792020</v>
          </cell>
          <cell r="F1522">
            <v>0</v>
          </cell>
          <cell r="G1522" t="str">
            <v>Затраты по ШПЗ (основные)</v>
          </cell>
          <cell r="H1522">
            <v>2011</v>
          </cell>
          <cell r="I1522">
            <v>7920</v>
          </cell>
          <cell r="J1522">
            <v>737939.77</v>
          </cell>
          <cell r="K1522">
            <v>1</v>
          </cell>
          <cell r="L1522">
            <v>0</v>
          </cell>
          <cell r="M1522">
            <v>0</v>
          </cell>
          <cell r="N1522">
            <v>0</v>
          </cell>
          <cell r="R1522">
            <v>0</v>
          </cell>
          <cell r="S1522">
            <v>0</v>
          </cell>
          <cell r="T1522">
            <v>0</v>
          </cell>
          <cell r="U1522">
            <v>31</v>
          </cell>
          <cell r="V1522">
            <v>0</v>
          </cell>
          <cell r="W1522">
            <v>0</v>
          </cell>
          <cell r="AA1522">
            <v>0</v>
          </cell>
          <cell r="AB1522">
            <v>0</v>
          </cell>
          <cell r="AC1522">
            <v>0</v>
          </cell>
          <cell r="AD1522">
            <v>31</v>
          </cell>
          <cell r="AE1522">
            <v>151000</v>
          </cell>
          <cell r="AF1522">
            <v>0</v>
          </cell>
          <cell r="AI1522">
            <v>2251</v>
          </cell>
          <cell r="AK1522">
            <v>0</v>
          </cell>
          <cell r="AM1522">
            <v>157</v>
          </cell>
          <cell r="AN1522">
            <v>1</v>
          </cell>
          <cell r="AO1522">
            <v>393216</v>
          </cell>
          <cell r="AQ1522">
            <v>0</v>
          </cell>
          <cell r="AR1522">
            <v>0</v>
          </cell>
          <cell r="AS1522" t="str">
            <v>Ы</v>
          </cell>
          <cell r="AT1522" t="str">
            <v>Ы</v>
          </cell>
          <cell r="AU1522">
            <v>0</v>
          </cell>
          <cell r="AV1522">
            <v>0</v>
          </cell>
          <cell r="AW1522">
            <v>23</v>
          </cell>
          <cell r="AX1522">
            <v>1</v>
          </cell>
          <cell r="AY1522">
            <v>0</v>
          </cell>
          <cell r="AZ1522">
            <v>0</v>
          </cell>
          <cell r="BA1522">
            <v>0</v>
          </cell>
          <cell r="BB1522">
            <v>0</v>
          </cell>
          <cell r="BC1522">
            <v>38828</v>
          </cell>
        </row>
        <row r="1523">
          <cell r="A1523">
            <v>2006</v>
          </cell>
          <cell r="B1523">
            <v>2</v>
          </cell>
          <cell r="C1523">
            <v>29</v>
          </cell>
          <cell r="D1523">
            <v>21</v>
          </cell>
          <cell r="E1523">
            <v>792020</v>
          </cell>
          <cell r="F1523">
            <v>0</v>
          </cell>
          <cell r="G1523" t="str">
            <v>Затраты по ШПЗ (основные)</v>
          </cell>
          <cell r="H1523">
            <v>2011</v>
          </cell>
          <cell r="I1523">
            <v>7920</v>
          </cell>
          <cell r="J1523">
            <v>110773.79</v>
          </cell>
          <cell r="K1523">
            <v>1</v>
          </cell>
          <cell r="L1523">
            <v>0</v>
          </cell>
          <cell r="M1523">
            <v>0</v>
          </cell>
          <cell r="N1523">
            <v>0</v>
          </cell>
          <cell r="R1523">
            <v>0</v>
          </cell>
          <cell r="S1523">
            <v>0</v>
          </cell>
          <cell r="T1523">
            <v>0</v>
          </cell>
          <cell r="U1523">
            <v>31</v>
          </cell>
          <cell r="V1523">
            <v>0</v>
          </cell>
          <cell r="W1523">
            <v>0</v>
          </cell>
          <cell r="AA1523">
            <v>0</v>
          </cell>
          <cell r="AB1523">
            <v>0</v>
          </cell>
          <cell r="AC1523">
            <v>0</v>
          </cell>
          <cell r="AD1523">
            <v>31</v>
          </cell>
          <cell r="AE1523">
            <v>152000</v>
          </cell>
          <cell r="AF1523">
            <v>0</v>
          </cell>
          <cell r="AI1523">
            <v>2251</v>
          </cell>
          <cell r="AK1523">
            <v>0</v>
          </cell>
          <cell r="AM1523">
            <v>158</v>
          </cell>
          <cell r="AN1523">
            <v>1</v>
          </cell>
          <cell r="AO1523">
            <v>393216</v>
          </cell>
          <cell r="AQ1523">
            <v>0</v>
          </cell>
          <cell r="AR1523">
            <v>0</v>
          </cell>
          <cell r="AS1523" t="str">
            <v>Ы</v>
          </cell>
          <cell r="AT1523" t="str">
            <v>Ы</v>
          </cell>
          <cell r="AU1523">
            <v>0</v>
          </cell>
          <cell r="AV1523">
            <v>0</v>
          </cell>
          <cell r="AW1523">
            <v>23</v>
          </cell>
          <cell r="AX1523">
            <v>1</v>
          </cell>
          <cell r="AY1523">
            <v>0</v>
          </cell>
          <cell r="AZ1523">
            <v>0</v>
          </cell>
          <cell r="BA1523">
            <v>0</v>
          </cell>
          <cell r="BB1523">
            <v>0</v>
          </cell>
          <cell r="BC1523">
            <v>38828</v>
          </cell>
        </row>
        <row r="1524">
          <cell r="A1524">
            <v>2006</v>
          </cell>
          <cell r="B1524">
            <v>2</v>
          </cell>
          <cell r="C1524">
            <v>30</v>
          </cell>
          <cell r="D1524">
            <v>21</v>
          </cell>
          <cell r="E1524">
            <v>792020</v>
          </cell>
          <cell r="F1524">
            <v>0</v>
          </cell>
          <cell r="G1524" t="str">
            <v>Затраты по ШПЗ (основные)</v>
          </cell>
          <cell r="H1524">
            <v>2011</v>
          </cell>
          <cell r="I1524">
            <v>7920</v>
          </cell>
          <cell r="J1524">
            <v>3219911.79</v>
          </cell>
          <cell r="K1524">
            <v>1</v>
          </cell>
          <cell r="L1524">
            <v>0</v>
          </cell>
          <cell r="M1524">
            <v>0</v>
          </cell>
          <cell r="N1524">
            <v>0</v>
          </cell>
          <cell r="R1524">
            <v>0</v>
          </cell>
          <cell r="S1524">
            <v>0</v>
          </cell>
          <cell r="T1524">
            <v>0</v>
          </cell>
          <cell r="U1524">
            <v>31</v>
          </cell>
          <cell r="V1524">
            <v>0</v>
          </cell>
          <cell r="W1524">
            <v>0</v>
          </cell>
          <cell r="AA1524">
            <v>0</v>
          </cell>
          <cell r="AB1524">
            <v>0</v>
          </cell>
          <cell r="AC1524">
            <v>0</v>
          </cell>
          <cell r="AD1524">
            <v>31</v>
          </cell>
          <cell r="AE1524">
            <v>220000</v>
          </cell>
          <cell r="AF1524">
            <v>0</v>
          </cell>
          <cell r="AI1524">
            <v>2251</v>
          </cell>
          <cell r="AK1524">
            <v>0</v>
          </cell>
          <cell r="AM1524">
            <v>159</v>
          </cell>
          <cell r="AN1524">
            <v>1</v>
          </cell>
          <cell r="AO1524">
            <v>393216</v>
          </cell>
          <cell r="AQ1524">
            <v>0</v>
          </cell>
          <cell r="AR1524">
            <v>0</v>
          </cell>
          <cell r="AS1524" t="str">
            <v>Ы</v>
          </cell>
          <cell r="AT1524" t="str">
            <v>Ы</v>
          </cell>
          <cell r="AU1524">
            <v>0</v>
          </cell>
          <cell r="AV1524">
            <v>0</v>
          </cell>
          <cell r="AW1524">
            <v>23</v>
          </cell>
          <cell r="AX1524">
            <v>1</v>
          </cell>
          <cell r="AY1524">
            <v>0</v>
          </cell>
          <cell r="AZ1524">
            <v>0</v>
          </cell>
          <cell r="BA1524">
            <v>0</v>
          </cell>
          <cell r="BB1524">
            <v>0</v>
          </cell>
          <cell r="BC1524">
            <v>38828</v>
          </cell>
        </row>
        <row r="1525">
          <cell r="A1525">
            <v>2006</v>
          </cell>
          <cell r="B1525">
            <v>2</v>
          </cell>
          <cell r="C1525">
            <v>31</v>
          </cell>
          <cell r="D1525">
            <v>21</v>
          </cell>
          <cell r="E1525">
            <v>792020</v>
          </cell>
          <cell r="F1525">
            <v>0</v>
          </cell>
          <cell r="G1525" t="str">
            <v>Затраты по ШПЗ (основные)</v>
          </cell>
          <cell r="H1525">
            <v>2011</v>
          </cell>
          <cell r="I1525">
            <v>7920</v>
          </cell>
          <cell r="J1525">
            <v>1696482.95</v>
          </cell>
          <cell r="K1525">
            <v>1</v>
          </cell>
          <cell r="L1525">
            <v>0</v>
          </cell>
          <cell r="M1525">
            <v>0</v>
          </cell>
          <cell r="N1525">
            <v>0</v>
          </cell>
          <cell r="R1525">
            <v>0</v>
          </cell>
          <cell r="S1525">
            <v>0</v>
          </cell>
          <cell r="T1525">
            <v>0</v>
          </cell>
          <cell r="U1525">
            <v>31</v>
          </cell>
          <cell r="V1525">
            <v>0</v>
          </cell>
          <cell r="W1525">
            <v>0</v>
          </cell>
          <cell r="AA1525">
            <v>0</v>
          </cell>
          <cell r="AB1525">
            <v>0</v>
          </cell>
          <cell r="AC1525">
            <v>0</v>
          </cell>
          <cell r="AD1525">
            <v>31</v>
          </cell>
          <cell r="AE1525">
            <v>230000</v>
          </cell>
          <cell r="AF1525">
            <v>0</v>
          </cell>
          <cell r="AI1525">
            <v>2251</v>
          </cell>
          <cell r="AK1525">
            <v>0</v>
          </cell>
          <cell r="AM1525">
            <v>160</v>
          </cell>
          <cell r="AN1525">
            <v>1</v>
          </cell>
          <cell r="AO1525">
            <v>393216</v>
          </cell>
          <cell r="AQ1525">
            <v>0</v>
          </cell>
          <cell r="AR1525">
            <v>0</v>
          </cell>
          <cell r="AS1525" t="str">
            <v>Ы</v>
          </cell>
          <cell r="AT1525" t="str">
            <v>Ы</v>
          </cell>
          <cell r="AU1525">
            <v>0</v>
          </cell>
          <cell r="AV1525">
            <v>0</v>
          </cell>
          <cell r="AW1525">
            <v>23</v>
          </cell>
          <cell r="AX1525">
            <v>1</v>
          </cell>
          <cell r="AY1525">
            <v>0</v>
          </cell>
          <cell r="AZ1525">
            <v>0</v>
          </cell>
          <cell r="BA1525">
            <v>0</v>
          </cell>
          <cell r="BB1525">
            <v>0</v>
          </cell>
          <cell r="BC1525">
            <v>38828</v>
          </cell>
        </row>
        <row r="1526">
          <cell r="A1526">
            <v>2006</v>
          </cell>
          <cell r="B1526">
            <v>2</v>
          </cell>
          <cell r="C1526">
            <v>32</v>
          </cell>
          <cell r="D1526">
            <v>21</v>
          </cell>
          <cell r="E1526">
            <v>792020</v>
          </cell>
          <cell r="F1526">
            <v>0</v>
          </cell>
          <cell r="G1526" t="str">
            <v>Затраты по ШПЗ (основные)</v>
          </cell>
          <cell r="H1526">
            <v>2011</v>
          </cell>
          <cell r="I1526">
            <v>7920</v>
          </cell>
          <cell r="J1526">
            <v>10000</v>
          </cell>
          <cell r="K1526">
            <v>1</v>
          </cell>
          <cell r="L1526">
            <v>0</v>
          </cell>
          <cell r="M1526">
            <v>0</v>
          </cell>
          <cell r="N1526">
            <v>0</v>
          </cell>
          <cell r="R1526">
            <v>0</v>
          </cell>
          <cell r="S1526">
            <v>0</v>
          </cell>
          <cell r="T1526">
            <v>0</v>
          </cell>
          <cell r="U1526">
            <v>31</v>
          </cell>
          <cell r="V1526">
            <v>0</v>
          </cell>
          <cell r="W1526">
            <v>0</v>
          </cell>
          <cell r="AA1526">
            <v>0</v>
          </cell>
          <cell r="AB1526">
            <v>0</v>
          </cell>
          <cell r="AC1526">
            <v>0</v>
          </cell>
          <cell r="AD1526">
            <v>31</v>
          </cell>
          <cell r="AE1526">
            <v>240000</v>
          </cell>
          <cell r="AF1526">
            <v>0</v>
          </cell>
          <cell r="AI1526">
            <v>2251</v>
          </cell>
          <cell r="AK1526">
            <v>0</v>
          </cell>
          <cell r="AM1526">
            <v>161</v>
          </cell>
          <cell r="AN1526">
            <v>1</v>
          </cell>
          <cell r="AO1526">
            <v>393216</v>
          </cell>
          <cell r="AQ1526">
            <v>0</v>
          </cell>
          <cell r="AR1526">
            <v>0</v>
          </cell>
          <cell r="AS1526" t="str">
            <v>Ы</v>
          </cell>
          <cell r="AT1526" t="str">
            <v>Ы</v>
          </cell>
          <cell r="AU1526">
            <v>0</v>
          </cell>
          <cell r="AV1526">
            <v>0</v>
          </cell>
          <cell r="AW1526">
            <v>23</v>
          </cell>
          <cell r="AX1526">
            <v>1</v>
          </cell>
          <cell r="AY1526">
            <v>0</v>
          </cell>
          <cell r="AZ1526">
            <v>0</v>
          </cell>
          <cell r="BA1526">
            <v>0</v>
          </cell>
          <cell r="BB1526">
            <v>0</v>
          </cell>
          <cell r="BC1526">
            <v>38828</v>
          </cell>
        </row>
        <row r="1527">
          <cell r="A1527">
            <v>2006</v>
          </cell>
          <cell r="B1527">
            <v>2</v>
          </cell>
          <cell r="C1527">
            <v>33</v>
          </cell>
          <cell r="D1527">
            <v>21</v>
          </cell>
          <cell r="E1527">
            <v>792020</v>
          </cell>
          <cell r="F1527">
            <v>0</v>
          </cell>
          <cell r="G1527" t="str">
            <v>Затраты по ШПЗ (основные)</v>
          </cell>
          <cell r="H1527">
            <v>2011</v>
          </cell>
          <cell r="I1527">
            <v>7920</v>
          </cell>
          <cell r="J1527">
            <v>111213.25</v>
          </cell>
          <cell r="K1527">
            <v>1</v>
          </cell>
          <cell r="L1527">
            <v>0</v>
          </cell>
          <cell r="M1527">
            <v>0</v>
          </cell>
          <cell r="N1527">
            <v>0</v>
          </cell>
          <cell r="R1527">
            <v>0</v>
          </cell>
          <cell r="S1527">
            <v>0</v>
          </cell>
          <cell r="T1527">
            <v>0</v>
          </cell>
          <cell r="U1527">
            <v>31</v>
          </cell>
          <cell r="V1527">
            <v>0</v>
          </cell>
          <cell r="W1527">
            <v>0</v>
          </cell>
          <cell r="AA1527">
            <v>0</v>
          </cell>
          <cell r="AB1527">
            <v>0</v>
          </cell>
          <cell r="AC1527">
            <v>0</v>
          </cell>
          <cell r="AD1527">
            <v>31</v>
          </cell>
          <cell r="AE1527">
            <v>260000</v>
          </cell>
          <cell r="AF1527">
            <v>0</v>
          </cell>
          <cell r="AI1527">
            <v>2251</v>
          </cell>
          <cell r="AK1527">
            <v>0</v>
          </cell>
          <cell r="AM1527">
            <v>162</v>
          </cell>
          <cell r="AN1527">
            <v>1</v>
          </cell>
          <cell r="AO1527">
            <v>393216</v>
          </cell>
          <cell r="AQ1527">
            <v>0</v>
          </cell>
          <cell r="AR1527">
            <v>0</v>
          </cell>
          <cell r="AS1527" t="str">
            <v>Ы</v>
          </cell>
          <cell r="AT1527" t="str">
            <v>Ы</v>
          </cell>
          <cell r="AU1527">
            <v>0</v>
          </cell>
          <cell r="AV1527">
            <v>0</v>
          </cell>
          <cell r="AW1527">
            <v>23</v>
          </cell>
          <cell r="AX1527">
            <v>1</v>
          </cell>
          <cell r="AY1527">
            <v>0</v>
          </cell>
          <cell r="AZ1527">
            <v>0</v>
          </cell>
          <cell r="BA1527">
            <v>0</v>
          </cell>
          <cell r="BB1527">
            <v>0</v>
          </cell>
          <cell r="BC1527">
            <v>38828</v>
          </cell>
        </row>
        <row r="1528">
          <cell r="A1528">
            <v>2006</v>
          </cell>
          <cell r="B1528">
            <v>2</v>
          </cell>
          <cell r="C1528">
            <v>34</v>
          </cell>
          <cell r="D1528">
            <v>21</v>
          </cell>
          <cell r="E1528">
            <v>792020</v>
          </cell>
          <cell r="F1528">
            <v>0</v>
          </cell>
          <cell r="G1528" t="str">
            <v>Затраты по ШПЗ (основные)</v>
          </cell>
          <cell r="H1528">
            <v>2011</v>
          </cell>
          <cell r="I1528">
            <v>7920</v>
          </cell>
          <cell r="J1528">
            <v>376067.88</v>
          </cell>
          <cell r="K1528">
            <v>1</v>
          </cell>
          <cell r="L1528">
            <v>0</v>
          </cell>
          <cell r="M1528">
            <v>0</v>
          </cell>
          <cell r="N1528">
            <v>0</v>
          </cell>
          <cell r="R1528">
            <v>0</v>
          </cell>
          <cell r="S1528">
            <v>0</v>
          </cell>
          <cell r="T1528">
            <v>0</v>
          </cell>
          <cell r="U1528">
            <v>31</v>
          </cell>
          <cell r="V1528">
            <v>0</v>
          </cell>
          <cell r="W1528">
            <v>0</v>
          </cell>
          <cell r="AA1528">
            <v>0</v>
          </cell>
          <cell r="AB1528">
            <v>0</v>
          </cell>
          <cell r="AC1528">
            <v>0</v>
          </cell>
          <cell r="AD1528">
            <v>31</v>
          </cell>
          <cell r="AE1528">
            <v>270000</v>
          </cell>
          <cell r="AF1528">
            <v>0</v>
          </cell>
          <cell r="AI1528">
            <v>2251</v>
          </cell>
          <cell r="AK1528">
            <v>0</v>
          </cell>
          <cell r="AM1528">
            <v>163</v>
          </cell>
          <cell r="AN1528">
            <v>1</v>
          </cell>
          <cell r="AO1528">
            <v>393216</v>
          </cell>
          <cell r="AQ1528">
            <v>0</v>
          </cell>
          <cell r="AR1528">
            <v>0</v>
          </cell>
          <cell r="AS1528" t="str">
            <v>Ы</v>
          </cell>
          <cell r="AT1528" t="str">
            <v>Ы</v>
          </cell>
          <cell r="AU1528">
            <v>0</v>
          </cell>
          <cell r="AV1528">
            <v>0</v>
          </cell>
          <cell r="AW1528">
            <v>23</v>
          </cell>
          <cell r="AX1528">
            <v>1</v>
          </cell>
          <cell r="AY1528">
            <v>0</v>
          </cell>
          <cell r="AZ1528">
            <v>0</v>
          </cell>
          <cell r="BA1528">
            <v>0</v>
          </cell>
          <cell r="BB1528">
            <v>0</v>
          </cell>
          <cell r="BC1528">
            <v>38828</v>
          </cell>
        </row>
        <row r="1529">
          <cell r="A1529">
            <v>2006</v>
          </cell>
          <cell r="B1529">
            <v>2</v>
          </cell>
          <cell r="C1529">
            <v>35</v>
          </cell>
          <cell r="D1529">
            <v>21</v>
          </cell>
          <cell r="E1529">
            <v>792020</v>
          </cell>
          <cell r="F1529">
            <v>0</v>
          </cell>
          <cell r="G1529" t="str">
            <v>Затраты по ШПЗ (основные)</v>
          </cell>
          <cell r="H1529">
            <v>2011</v>
          </cell>
          <cell r="I1529">
            <v>7920</v>
          </cell>
          <cell r="J1529">
            <v>147998.76999999999</v>
          </cell>
          <cell r="K1529">
            <v>1</v>
          </cell>
          <cell r="L1529">
            <v>0</v>
          </cell>
          <cell r="M1529">
            <v>0</v>
          </cell>
          <cell r="N1529">
            <v>0</v>
          </cell>
          <cell r="R1529">
            <v>0</v>
          </cell>
          <cell r="S1529">
            <v>0</v>
          </cell>
          <cell r="T1529">
            <v>0</v>
          </cell>
          <cell r="U1529">
            <v>31</v>
          </cell>
          <cell r="V1529">
            <v>0</v>
          </cell>
          <cell r="W1529">
            <v>0</v>
          </cell>
          <cell r="AA1529">
            <v>0</v>
          </cell>
          <cell r="AB1529">
            <v>0</v>
          </cell>
          <cell r="AC1529">
            <v>0</v>
          </cell>
          <cell r="AD1529">
            <v>31</v>
          </cell>
          <cell r="AE1529">
            <v>280100</v>
          </cell>
          <cell r="AF1529">
            <v>0</v>
          </cell>
          <cell r="AI1529">
            <v>2251</v>
          </cell>
          <cell r="AK1529">
            <v>0</v>
          </cell>
          <cell r="AM1529">
            <v>164</v>
          </cell>
          <cell r="AN1529">
            <v>1</v>
          </cell>
          <cell r="AO1529">
            <v>393216</v>
          </cell>
          <cell r="AQ1529">
            <v>0</v>
          </cell>
          <cell r="AR1529">
            <v>0</v>
          </cell>
          <cell r="AS1529" t="str">
            <v>Ы</v>
          </cell>
          <cell r="AT1529" t="str">
            <v>Ы</v>
          </cell>
          <cell r="AU1529">
            <v>0</v>
          </cell>
          <cell r="AV1529">
            <v>0</v>
          </cell>
          <cell r="AW1529">
            <v>23</v>
          </cell>
          <cell r="AX1529">
            <v>1</v>
          </cell>
          <cell r="AY1529">
            <v>0</v>
          </cell>
          <cell r="AZ1529">
            <v>0</v>
          </cell>
          <cell r="BA1529">
            <v>0</v>
          </cell>
          <cell r="BB1529">
            <v>0</v>
          </cell>
          <cell r="BC1529">
            <v>38828</v>
          </cell>
        </row>
        <row r="1530">
          <cell r="A1530">
            <v>2006</v>
          </cell>
          <cell r="B1530">
            <v>2</v>
          </cell>
          <cell r="C1530">
            <v>36</v>
          </cell>
          <cell r="D1530">
            <v>21</v>
          </cell>
          <cell r="E1530">
            <v>792020</v>
          </cell>
          <cell r="F1530">
            <v>0</v>
          </cell>
          <cell r="G1530" t="str">
            <v>Затраты по ШПЗ (основные)</v>
          </cell>
          <cell r="H1530">
            <v>2011</v>
          </cell>
          <cell r="I1530">
            <v>7920</v>
          </cell>
          <cell r="J1530">
            <v>52674.27</v>
          </cell>
          <cell r="K1530">
            <v>1</v>
          </cell>
          <cell r="L1530">
            <v>0</v>
          </cell>
          <cell r="M1530">
            <v>0</v>
          </cell>
          <cell r="N1530">
            <v>0</v>
          </cell>
          <cell r="R1530">
            <v>0</v>
          </cell>
          <cell r="S1530">
            <v>0</v>
          </cell>
          <cell r="T1530">
            <v>0</v>
          </cell>
          <cell r="U1530">
            <v>31</v>
          </cell>
          <cell r="V1530">
            <v>0</v>
          </cell>
          <cell r="W1530">
            <v>0</v>
          </cell>
          <cell r="AA1530">
            <v>0</v>
          </cell>
          <cell r="AB1530">
            <v>0</v>
          </cell>
          <cell r="AC1530">
            <v>0</v>
          </cell>
          <cell r="AD1530">
            <v>31</v>
          </cell>
          <cell r="AE1530">
            <v>280200</v>
          </cell>
          <cell r="AF1530">
            <v>0</v>
          </cell>
          <cell r="AI1530">
            <v>2251</v>
          </cell>
          <cell r="AK1530">
            <v>0</v>
          </cell>
          <cell r="AM1530">
            <v>165</v>
          </cell>
          <cell r="AN1530">
            <v>1</v>
          </cell>
          <cell r="AO1530">
            <v>393216</v>
          </cell>
          <cell r="AQ1530">
            <v>0</v>
          </cell>
          <cell r="AR1530">
            <v>0</v>
          </cell>
          <cell r="AS1530" t="str">
            <v>Ы</v>
          </cell>
          <cell r="AT1530" t="str">
            <v>Ы</v>
          </cell>
          <cell r="AU1530">
            <v>0</v>
          </cell>
          <cell r="AV1530">
            <v>0</v>
          </cell>
          <cell r="AW1530">
            <v>23</v>
          </cell>
          <cell r="AX1530">
            <v>1</v>
          </cell>
          <cell r="AY1530">
            <v>0</v>
          </cell>
          <cell r="AZ1530">
            <v>0</v>
          </cell>
          <cell r="BA1530">
            <v>0</v>
          </cell>
          <cell r="BB1530">
            <v>0</v>
          </cell>
          <cell r="BC1530">
            <v>38828</v>
          </cell>
        </row>
        <row r="1531">
          <cell r="A1531">
            <v>2006</v>
          </cell>
          <cell r="B1531">
            <v>2</v>
          </cell>
          <cell r="C1531">
            <v>37</v>
          </cell>
          <cell r="D1531">
            <v>21</v>
          </cell>
          <cell r="E1531">
            <v>792020</v>
          </cell>
          <cell r="F1531">
            <v>0</v>
          </cell>
          <cell r="G1531" t="str">
            <v>Затраты по ШПЗ (основные)</v>
          </cell>
          <cell r="H1531">
            <v>2011</v>
          </cell>
          <cell r="I1531">
            <v>7920</v>
          </cell>
          <cell r="J1531">
            <v>389685.46</v>
          </cell>
          <cell r="K1531">
            <v>1</v>
          </cell>
          <cell r="L1531">
            <v>0</v>
          </cell>
          <cell r="M1531">
            <v>0</v>
          </cell>
          <cell r="N1531">
            <v>0</v>
          </cell>
          <cell r="R1531">
            <v>0</v>
          </cell>
          <cell r="S1531">
            <v>0</v>
          </cell>
          <cell r="T1531">
            <v>0</v>
          </cell>
          <cell r="U1531">
            <v>31</v>
          </cell>
          <cell r="V1531">
            <v>0</v>
          </cell>
          <cell r="W1531">
            <v>0</v>
          </cell>
          <cell r="AA1531">
            <v>0</v>
          </cell>
          <cell r="AB1531">
            <v>0</v>
          </cell>
          <cell r="AC1531">
            <v>0</v>
          </cell>
          <cell r="AD1531">
            <v>31</v>
          </cell>
          <cell r="AE1531">
            <v>280400</v>
          </cell>
          <cell r="AF1531">
            <v>0</v>
          </cell>
          <cell r="AI1531">
            <v>2251</v>
          </cell>
          <cell r="AK1531">
            <v>0</v>
          </cell>
          <cell r="AM1531">
            <v>166</v>
          </cell>
          <cell r="AN1531">
            <v>1</v>
          </cell>
          <cell r="AO1531">
            <v>393216</v>
          </cell>
          <cell r="AQ1531">
            <v>0</v>
          </cell>
          <cell r="AR1531">
            <v>0</v>
          </cell>
          <cell r="AS1531" t="str">
            <v>Ы</v>
          </cell>
          <cell r="AT1531" t="str">
            <v>Ы</v>
          </cell>
          <cell r="AU1531">
            <v>0</v>
          </cell>
          <cell r="AV1531">
            <v>0</v>
          </cell>
          <cell r="AW1531">
            <v>23</v>
          </cell>
          <cell r="AX1531">
            <v>1</v>
          </cell>
          <cell r="AY1531">
            <v>0</v>
          </cell>
          <cell r="AZ1531">
            <v>0</v>
          </cell>
          <cell r="BA1531">
            <v>0</v>
          </cell>
          <cell r="BB1531">
            <v>0</v>
          </cell>
          <cell r="BC1531">
            <v>38828</v>
          </cell>
        </row>
        <row r="1532">
          <cell r="A1532">
            <v>2006</v>
          </cell>
          <cell r="B1532">
            <v>2</v>
          </cell>
          <cell r="C1532">
            <v>38</v>
          </cell>
          <cell r="D1532">
            <v>21</v>
          </cell>
          <cell r="E1532">
            <v>792020</v>
          </cell>
          <cell r="F1532">
            <v>0</v>
          </cell>
          <cell r="G1532" t="str">
            <v>Затраты по ШПЗ (основные)</v>
          </cell>
          <cell r="H1532">
            <v>2011</v>
          </cell>
          <cell r="I1532">
            <v>7920</v>
          </cell>
          <cell r="J1532">
            <v>11139.74</v>
          </cell>
          <cell r="K1532">
            <v>1</v>
          </cell>
          <cell r="L1532">
            <v>0</v>
          </cell>
          <cell r="M1532">
            <v>0</v>
          </cell>
          <cell r="N1532">
            <v>0</v>
          </cell>
          <cell r="R1532">
            <v>0</v>
          </cell>
          <cell r="S1532">
            <v>0</v>
          </cell>
          <cell r="T1532">
            <v>0</v>
          </cell>
          <cell r="U1532">
            <v>31</v>
          </cell>
          <cell r="V1532">
            <v>0</v>
          </cell>
          <cell r="W1532">
            <v>0</v>
          </cell>
          <cell r="AA1532">
            <v>0</v>
          </cell>
          <cell r="AB1532">
            <v>0</v>
          </cell>
          <cell r="AC1532">
            <v>0</v>
          </cell>
          <cell r="AD1532">
            <v>31</v>
          </cell>
          <cell r="AE1532">
            <v>281000</v>
          </cell>
          <cell r="AF1532">
            <v>0</v>
          </cell>
          <cell r="AI1532">
            <v>2251</v>
          </cell>
          <cell r="AK1532">
            <v>0</v>
          </cell>
          <cell r="AM1532">
            <v>167</v>
          </cell>
          <cell r="AN1532">
            <v>1</v>
          </cell>
          <cell r="AO1532">
            <v>393216</v>
          </cell>
          <cell r="AQ1532">
            <v>0</v>
          </cell>
          <cell r="AR1532">
            <v>0</v>
          </cell>
          <cell r="AS1532" t="str">
            <v>Ы</v>
          </cell>
          <cell r="AT1532" t="str">
            <v>Ы</v>
          </cell>
          <cell r="AU1532">
            <v>0</v>
          </cell>
          <cell r="AV1532">
            <v>0</v>
          </cell>
          <cell r="AW1532">
            <v>23</v>
          </cell>
          <cell r="AX1532">
            <v>1</v>
          </cell>
          <cell r="AY1532">
            <v>0</v>
          </cell>
          <cell r="AZ1532">
            <v>0</v>
          </cell>
          <cell r="BA1532">
            <v>0</v>
          </cell>
          <cell r="BB1532">
            <v>0</v>
          </cell>
          <cell r="BC1532">
            <v>38828</v>
          </cell>
        </row>
        <row r="1533">
          <cell r="A1533">
            <v>2006</v>
          </cell>
          <cell r="B1533">
            <v>2</v>
          </cell>
          <cell r="C1533">
            <v>39</v>
          </cell>
          <cell r="D1533">
            <v>21</v>
          </cell>
          <cell r="E1533">
            <v>792020</v>
          </cell>
          <cell r="F1533">
            <v>0</v>
          </cell>
          <cell r="G1533" t="str">
            <v>Затраты по ШПЗ (основные)</v>
          </cell>
          <cell r="H1533">
            <v>2011</v>
          </cell>
          <cell r="I1533">
            <v>7920</v>
          </cell>
          <cell r="J1533">
            <v>33816.32</v>
          </cell>
          <cell r="K1533">
            <v>1</v>
          </cell>
          <cell r="L1533">
            <v>0</v>
          </cell>
          <cell r="M1533">
            <v>0</v>
          </cell>
          <cell r="N1533">
            <v>0</v>
          </cell>
          <cell r="R1533">
            <v>0</v>
          </cell>
          <cell r="S1533">
            <v>0</v>
          </cell>
          <cell r="T1533">
            <v>0</v>
          </cell>
          <cell r="U1533">
            <v>31</v>
          </cell>
          <cell r="V1533">
            <v>0</v>
          </cell>
          <cell r="W1533">
            <v>0</v>
          </cell>
          <cell r="AA1533">
            <v>0</v>
          </cell>
          <cell r="AB1533">
            <v>0</v>
          </cell>
          <cell r="AC1533">
            <v>0</v>
          </cell>
          <cell r="AD1533">
            <v>31</v>
          </cell>
          <cell r="AE1533">
            <v>281100</v>
          </cell>
          <cell r="AF1533">
            <v>0</v>
          </cell>
          <cell r="AI1533">
            <v>2251</v>
          </cell>
          <cell r="AK1533">
            <v>0</v>
          </cell>
          <cell r="AM1533">
            <v>168</v>
          </cell>
          <cell r="AN1533">
            <v>1</v>
          </cell>
          <cell r="AO1533">
            <v>393216</v>
          </cell>
          <cell r="AQ1533">
            <v>0</v>
          </cell>
          <cell r="AR1533">
            <v>0</v>
          </cell>
          <cell r="AS1533" t="str">
            <v>Ы</v>
          </cell>
          <cell r="AT1533" t="str">
            <v>Ы</v>
          </cell>
          <cell r="AU1533">
            <v>0</v>
          </cell>
          <cell r="AV1533">
            <v>0</v>
          </cell>
          <cell r="AW1533">
            <v>23</v>
          </cell>
          <cell r="AX1533">
            <v>1</v>
          </cell>
          <cell r="AY1533">
            <v>0</v>
          </cell>
          <cell r="AZ1533">
            <v>0</v>
          </cell>
          <cell r="BA1533">
            <v>0</v>
          </cell>
          <cell r="BB1533">
            <v>0</v>
          </cell>
          <cell r="BC1533">
            <v>38828</v>
          </cell>
        </row>
        <row r="1534">
          <cell r="A1534">
            <v>2006</v>
          </cell>
          <cell r="B1534">
            <v>2</v>
          </cell>
          <cell r="C1534">
            <v>40</v>
          </cell>
          <cell r="D1534">
            <v>21</v>
          </cell>
          <cell r="E1534">
            <v>792020</v>
          </cell>
          <cell r="F1534">
            <v>0</v>
          </cell>
          <cell r="G1534" t="str">
            <v>Затраты по ШПЗ (основные)</v>
          </cell>
          <cell r="H1534">
            <v>2011</v>
          </cell>
          <cell r="I1534">
            <v>7920</v>
          </cell>
          <cell r="J1534">
            <v>35557.120000000003</v>
          </cell>
          <cell r="K1534">
            <v>1</v>
          </cell>
          <cell r="L1534">
            <v>0</v>
          </cell>
          <cell r="M1534">
            <v>0</v>
          </cell>
          <cell r="N1534">
            <v>0</v>
          </cell>
          <cell r="R1534">
            <v>0</v>
          </cell>
          <cell r="S1534">
            <v>0</v>
          </cell>
          <cell r="T1534">
            <v>0</v>
          </cell>
          <cell r="U1534">
            <v>31</v>
          </cell>
          <cell r="V1534">
            <v>0</v>
          </cell>
          <cell r="W1534">
            <v>0</v>
          </cell>
          <cell r="AA1534">
            <v>0</v>
          </cell>
          <cell r="AB1534">
            <v>0</v>
          </cell>
          <cell r="AC1534">
            <v>0</v>
          </cell>
          <cell r="AD1534">
            <v>31</v>
          </cell>
          <cell r="AE1534">
            <v>281200</v>
          </cell>
          <cell r="AF1534">
            <v>0</v>
          </cell>
          <cell r="AI1534">
            <v>2251</v>
          </cell>
          <cell r="AK1534">
            <v>0</v>
          </cell>
          <cell r="AM1534">
            <v>169</v>
          </cell>
          <cell r="AN1534">
            <v>1</v>
          </cell>
          <cell r="AO1534">
            <v>393216</v>
          </cell>
          <cell r="AQ1534">
            <v>0</v>
          </cell>
          <cell r="AR1534">
            <v>0</v>
          </cell>
          <cell r="AS1534" t="str">
            <v>Ы</v>
          </cell>
          <cell r="AT1534" t="str">
            <v>Ы</v>
          </cell>
          <cell r="AU1534">
            <v>0</v>
          </cell>
          <cell r="AV1534">
            <v>0</v>
          </cell>
          <cell r="AW1534">
            <v>23</v>
          </cell>
          <cell r="AX1534">
            <v>1</v>
          </cell>
          <cell r="AY1534">
            <v>0</v>
          </cell>
          <cell r="AZ1534">
            <v>0</v>
          </cell>
          <cell r="BA1534">
            <v>0</v>
          </cell>
          <cell r="BB1534">
            <v>0</v>
          </cell>
          <cell r="BC1534">
            <v>38828</v>
          </cell>
        </row>
        <row r="1535">
          <cell r="A1535">
            <v>2006</v>
          </cell>
          <cell r="B1535">
            <v>2</v>
          </cell>
          <cell r="C1535">
            <v>41</v>
          </cell>
          <cell r="D1535">
            <v>21</v>
          </cell>
          <cell r="E1535">
            <v>792020</v>
          </cell>
          <cell r="F1535">
            <v>0</v>
          </cell>
          <cell r="G1535" t="str">
            <v>Затраты по ШПЗ (основные)</v>
          </cell>
          <cell r="H1535">
            <v>2011</v>
          </cell>
          <cell r="I1535">
            <v>7920</v>
          </cell>
          <cell r="J1535">
            <v>272.58</v>
          </cell>
          <cell r="K1535">
            <v>1</v>
          </cell>
          <cell r="L1535">
            <v>0</v>
          </cell>
          <cell r="M1535">
            <v>0</v>
          </cell>
          <cell r="N1535">
            <v>0</v>
          </cell>
          <cell r="R1535">
            <v>0</v>
          </cell>
          <cell r="S1535">
            <v>0</v>
          </cell>
          <cell r="T1535">
            <v>0</v>
          </cell>
          <cell r="U1535">
            <v>31</v>
          </cell>
          <cell r="V1535">
            <v>0</v>
          </cell>
          <cell r="W1535">
            <v>0</v>
          </cell>
          <cell r="AA1535">
            <v>0</v>
          </cell>
          <cell r="AB1535">
            <v>0</v>
          </cell>
          <cell r="AC1535">
            <v>0</v>
          </cell>
          <cell r="AD1535">
            <v>31</v>
          </cell>
          <cell r="AE1535">
            <v>282000</v>
          </cell>
          <cell r="AF1535">
            <v>0</v>
          </cell>
          <cell r="AI1535">
            <v>2251</v>
          </cell>
          <cell r="AK1535">
            <v>0</v>
          </cell>
          <cell r="AM1535">
            <v>170</v>
          </cell>
          <cell r="AN1535">
            <v>1</v>
          </cell>
          <cell r="AO1535">
            <v>393216</v>
          </cell>
          <cell r="AQ1535">
            <v>0</v>
          </cell>
          <cell r="AR1535">
            <v>0</v>
          </cell>
          <cell r="AS1535" t="str">
            <v>Ы</v>
          </cell>
          <cell r="AT1535" t="str">
            <v>Ы</v>
          </cell>
          <cell r="AU1535">
            <v>0</v>
          </cell>
          <cell r="AV1535">
            <v>0</v>
          </cell>
          <cell r="AW1535">
            <v>23</v>
          </cell>
          <cell r="AX1535">
            <v>1</v>
          </cell>
          <cell r="AY1535">
            <v>0</v>
          </cell>
          <cell r="AZ1535">
            <v>0</v>
          </cell>
          <cell r="BA1535">
            <v>0</v>
          </cell>
          <cell r="BB1535">
            <v>0</v>
          </cell>
          <cell r="BC1535">
            <v>38828</v>
          </cell>
        </row>
        <row r="1536">
          <cell r="A1536">
            <v>2006</v>
          </cell>
          <cell r="B1536">
            <v>2</v>
          </cell>
          <cell r="C1536">
            <v>42</v>
          </cell>
          <cell r="D1536">
            <v>21</v>
          </cell>
          <cell r="E1536">
            <v>792020</v>
          </cell>
          <cell r="F1536">
            <v>0</v>
          </cell>
          <cell r="G1536" t="str">
            <v>Затраты по ШПЗ (основные)</v>
          </cell>
          <cell r="H1536">
            <v>2011</v>
          </cell>
          <cell r="I1536">
            <v>7920</v>
          </cell>
          <cell r="J1536">
            <v>17760.95</v>
          </cell>
          <cell r="K1536">
            <v>1</v>
          </cell>
          <cell r="L1536">
            <v>0</v>
          </cell>
          <cell r="M1536">
            <v>0</v>
          </cell>
          <cell r="N1536">
            <v>0</v>
          </cell>
          <cell r="R1536">
            <v>0</v>
          </cell>
          <cell r="S1536">
            <v>0</v>
          </cell>
          <cell r="T1536">
            <v>0</v>
          </cell>
          <cell r="U1536">
            <v>31</v>
          </cell>
          <cell r="V1536">
            <v>0</v>
          </cell>
          <cell r="W1536">
            <v>0</v>
          </cell>
          <cell r="AA1536">
            <v>0</v>
          </cell>
          <cell r="AB1536">
            <v>0</v>
          </cell>
          <cell r="AC1536">
            <v>0</v>
          </cell>
          <cell r="AD1536">
            <v>31</v>
          </cell>
          <cell r="AE1536">
            <v>282200</v>
          </cell>
          <cell r="AF1536">
            <v>0</v>
          </cell>
          <cell r="AI1536">
            <v>2251</v>
          </cell>
          <cell r="AK1536">
            <v>0</v>
          </cell>
          <cell r="AM1536">
            <v>171</v>
          </cell>
          <cell r="AN1536">
            <v>1</v>
          </cell>
          <cell r="AO1536">
            <v>393216</v>
          </cell>
          <cell r="AQ1536">
            <v>0</v>
          </cell>
          <cell r="AR1536">
            <v>0</v>
          </cell>
          <cell r="AS1536" t="str">
            <v>Ы</v>
          </cell>
          <cell r="AT1536" t="str">
            <v>Ы</v>
          </cell>
          <cell r="AU1536">
            <v>0</v>
          </cell>
          <cell r="AV1536">
            <v>0</v>
          </cell>
          <cell r="AW1536">
            <v>23</v>
          </cell>
          <cell r="AX1536">
            <v>1</v>
          </cell>
          <cell r="AY1536">
            <v>0</v>
          </cell>
          <cell r="AZ1536">
            <v>0</v>
          </cell>
          <cell r="BA1536">
            <v>0</v>
          </cell>
          <cell r="BB1536">
            <v>0</v>
          </cell>
          <cell r="BC1536">
            <v>38828</v>
          </cell>
        </row>
        <row r="1537">
          <cell r="A1537">
            <v>2006</v>
          </cell>
          <cell r="B1537">
            <v>2</v>
          </cell>
          <cell r="C1537">
            <v>43</v>
          </cell>
          <cell r="D1537">
            <v>21</v>
          </cell>
          <cell r="E1537">
            <v>792020</v>
          </cell>
          <cell r="F1537">
            <v>0</v>
          </cell>
          <cell r="G1537" t="str">
            <v>Затраты по ШПЗ (основные)</v>
          </cell>
          <cell r="H1537">
            <v>2011</v>
          </cell>
          <cell r="I1537">
            <v>7920</v>
          </cell>
          <cell r="J1537">
            <v>38304</v>
          </cell>
          <cell r="K1537">
            <v>1</v>
          </cell>
          <cell r="L1537">
            <v>0</v>
          </cell>
          <cell r="M1537">
            <v>0</v>
          </cell>
          <cell r="N1537">
            <v>0</v>
          </cell>
          <cell r="R1537">
            <v>0</v>
          </cell>
          <cell r="S1537">
            <v>0</v>
          </cell>
          <cell r="T1537">
            <v>0</v>
          </cell>
          <cell r="U1537">
            <v>31</v>
          </cell>
          <cell r="V1537">
            <v>0</v>
          </cell>
          <cell r="W1537">
            <v>0</v>
          </cell>
          <cell r="AA1537">
            <v>0</v>
          </cell>
          <cell r="AB1537">
            <v>0</v>
          </cell>
          <cell r="AC1537">
            <v>0</v>
          </cell>
          <cell r="AD1537">
            <v>31</v>
          </cell>
          <cell r="AE1537">
            <v>283000</v>
          </cell>
          <cell r="AF1537">
            <v>0</v>
          </cell>
          <cell r="AI1537">
            <v>2251</v>
          </cell>
          <cell r="AK1537">
            <v>0</v>
          </cell>
          <cell r="AM1537">
            <v>172</v>
          </cell>
          <cell r="AN1537">
            <v>1</v>
          </cell>
          <cell r="AO1537">
            <v>393216</v>
          </cell>
          <cell r="AQ1537">
            <v>0</v>
          </cell>
          <cell r="AR1537">
            <v>0</v>
          </cell>
          <cell r="AS1537" t="str">
            <v>Ы</v>
          </cell>
          <cell r="AT1537" t="str">
            <v>Ы</v>
          </cell>
          <cell r="AU1537">
            <v>0</v>
          </cell>
          <cell r="AV1537">
            <v>0</v>
          </cell>
          <cell r="AW1537">
            <v>23</v>
          </cell>
          <cell r="AX1537">
            <v>1</v>
          </cell>
          <cell r="AY1537">
            <v>0</v>
          </cell>
          <cell r="AZ1537">
            <v>0</v>
          </cell>
          <cell r="BA1537">
            <v>0</v>
          </cell>
          <cell r="BB1537">
            <v>0</v>
          </cell>
          <cell r="BC1537">
            <v>38828</v>
          </cell>
        </row>
        <row r="1538">
          <cell r="A1538">
            <v>2006</v>
          </cell>
          <cell r="B1538">
            <v>2</v>
          </cell>
          <cell r="C1538">
            <v>44</v>
          </cell>
          <cell r="D1538">
            <v>21</v>
          </cell>
          <cell r="E1538">
            <v>792020</v>
          </cell>
          <cell r="F1538">
            <v>0</v>
          </cell>
          <cell r="G1538" t="str">
            <v>Затраты по ШПЗ (основные)</v>
          </cell>
          <cell r="H1538">
            <v>2011</v>
          </cell>
          <cell r="I1538">
            <v>7920</v>
          </cell>
          <cell r="J1538">
            <v>27319.41</v>
          </cell>
          <cell r="K1538">
            <v>1</v>
          </cell>
          <cell r="L1538">
            <v>0</v>
          </cell>
          <cell r="M1538">
            <v>0</v>
          </cell>
          <cell r="N1538">
            <v>0</v>
          </cell>
          <cell r="R1538">
            <v>0</v>
          </cell>
          <cell r="S1538">
            <v>0</v>
          </cell>
          <cell r="T1538">
            <v>0</v>
          </cell>
          <cell r="U1538">
            <v>31</v>
          </cell>
          <cell r="V1538">
            <v>0</v>
          </cell>
          <cell r="W1538">
            <v>0</v>
          </cell>
          <cell r="AA1538">
            <v>0</v>
          </cell>
          <cell r="AB1538">
            <v>0</v>
          </cell>
          <cell r="AC1538">
            <v>0</v>
          </cell>
          <cell r="AD1538">
            <v>31</v>
          </cell>
          <cell r="AE1538">
            <v>285000</v>
          </cell>
          <cell r="AF1538">
            <v>0</v>
          </cell>
          <cell r="AI1538">
            <v>2251</v>
          </cell>
          <cell r="AK1538">
            <v>0</v>
          </cell>
          <cell r="AM1538">
            <v>173</v>
          </cell>
          <cell r="AN1538">
            <v>1</v>
          </cell>
          <cell r="AO1538">
            <v>393216</v>
          </cell>
          <cell r="AQ1538">
            <v>0</v>
          </cell>
          <cell r="AR1538">
            <v>0</v>
          </cell>
          <cell r="AS1538" t="str">
            <v>Ы</v>
          </cell>
          <cell r="AT1538" t="str">
            <v>Ы</v>
          </cell>
          <cell r="AU1538">
            <v>0</v>
          </cell>
          <cell r="AV1538">
            <v>0</v>
          </cell>
          <cell r="AW1538">
            <v>23</v>
          </cell>
          <cell r="AX1538">
            <v>1</v>
          </cell>
          <cell r="AY1538">
            <v>0</v>
          </cell>
          <cell r="AZ1538">
            <v>0</v>
          </cell>
          <cell r="BA1538">
            <v>0</v>
          </cell>
          <cell r="BB1538">
            <v>0</v>
          </cell>
          <cell r="BC1538">
            <v>38828</v>
          </cell>
        </row>
        <row r="1539">
          <cell r="A1539">
            <v>2006</v>
          </cell>
          <cell r="B1539">
            <v>2</v>
          </cell>
          <cell r="C1539">
            <v>45</v>
          </cell>
          <cell r="D1539">
            <v>21</v>
          </cell>
          <cell r="E1539">
            <v>792020</v>
          </cell>
          <cell r="F1539">
            <v>0</v>
          </cell>
          <cell r="G1539" t="str">
            <v>Затраты по ШПЗ (основные)</v>
          </cell>
          <cell r="H1539">
            <v>2011</v>
          </cell>
          <cell r="I1539">
            <v>7920</v>
          </cell>
          <cell r="J1539">
            <v>177535.26</v>
          </cell>
          <cell r="K1539">
            <v>1</v>
          </cell>
          <cell r="L1539">
            <v>0</v>
          </cell>
          <cell r="M1539">
            <v>0</v>
          </cell>
          <cell r="N1539">
            <v>0</v>
          </cell>
          <cell r="R1539">
            <v>0</v>
          </cell>
          <cell r="S1539">
            <v>0</v>
          </cell>
          <cell r="T1539">
            <v>0</v>
          </cell>
          <cell r="U1539">
            <v>31</v>
          </cell>
          <cell r="V1539">
            <v>0</v>
          </cell>
          <cell r="W1539">
            <v>0</v>
          </cell>
          <cell r="AA1539">
            <v>0</v>
          </cell>
          <cell r="AB1539">
            <v>0</v>
          </cell>
          <cell r="AC1539">
            <v>0</v>
          </cell>
          <cell r="AD1539">
            <v>31</v>
          </cell>
          <cell r="AE1539">
            <v>311000</v>
          </cell>
          <cell r="AF1539">
            <v>0</v>
          </cell>
          <cell r="AI1539">
            <v>2251</v>
          </cell>
          <cell r="AK1539">
            <v>0</v>
          </cell>
          <cell r="AM1539">
            <v>174</v>
          </cell>
          <cell r="AN1539">
            <v>1</v>
          </cell>
          <cell r="AO1539">
            <v>393216</v>
          </cell>
          <cell r="AQ1539">
            <v>0</v>
          </cell>
          <cell r="AR1539">
            <v>0</v>
          </cell>
          <cell r="AS1539" t="str">
            <v>Ы</v>
          </cell>
          <cell r="AT1539" t="str">
            <v>Ы</v>
          </cell>
          <cell r="AU1539">
            <v>0</v>
          </cell>
          <cell r="AV1539">
            <v>0</v>
          </cell>
          <cell r="AW1539">
            <v>23</v>
          </cell>
          <cell r="AX1539">
            <v>1</v>
          </cell>
          <cell r="AY1539">
            <v>0</v>
          </cell>
          <cell r="AZ1539">
            <v>0</v>
          </cell>
          <cell r="BA1539">
            <v>0</v>
          </cell>
          <cell r="BB1539">
            <v>0</v>
          </cell>
          <cell r="BC1539">
            <v>38828</v>
          </cell>
        </row>
        <row r="1540">
          <cell r="A1540">
            <v>2006</v>
          </cell>
          <cell r="B1540">
            <v>2</v>
          </cell>
          <cell r="C1540">
            <v>46</v>
          </cell>
          <cell r="D1540">
            <v>21</v>
          </cell>
          <cell r="E1540">
            <v>792020</v>
          </cell>
          <cell r="F1540">
            <v>0</v>
          </cell>
          <cell r="G1540" t="str">
            <v>Затраты по ШПЗ (основные)</v>
          </cell>
          <cell r="H1540">
            <v>2011</v>
          </cell>
          <cell r="I1540">
            <v>7920</v>
          </cell>
          <cell r="J1540">
            <v>367314.32</v>
          </cell>
          <cell r="K1540">
            <v>1</v>
          </cell>
          <cell r="L1540">
            <v>0</v>
          </cell>
          <cell r="M1540">
            <v>0</v>
          </cell>
          <cell r="N1540">
            <v>0</v>
          </cell>
          <cell r="R1540">
            <v>0</v>
          </cell>
          <cell r="S1540">
            <v>0</v>
          </cell>
          <cell r="T1540">
            <v>0</v>
          </cell>
          <cell r="U1540">
            <v>31</v>
          </cell>
          <cell r="V1540">
            <v>0</v>
          </cell>
          <cell r="W1540">
            <v>0</v>
          </cell>
          <cell r="AA1540">
            <v>0</v>
          </cell>
          <cell r="AB1540">
            <v>0</v>
          </cell>
          <cell r="AC1540">
            <v>0</v>
          </cell>
          <cell r="AD1540">
            <v>31</v>
          </cell>
          <cell r="AE1540">
            <v>312000</v>
          </cell>
          <cell r="AF1540">
            <v>0</v>
          </cell>
          <cell r="AI1540">
            <v>2251</v>
          </cell>
          <cell r="AK1540">
            <v>0</v>
          </cell>
          <cell r="AM1540">
            <v>175</v>
          </cell>
          <cell r="AN1540">
            <v>1</v>
          </cell>
          <cell r="AO1540">
            <v>393216</v>
          </cell>
          <cell r="AQ1540">
            <v>0</v>
          </cell>
          <cell r="AR1540">
            <v>0</v>
          </cell>
          <cell r="AS1540" t="str">
            <v>Ы</v>
          </cell>
          <cell r="AT1540" t="str">
            <v>Ы</v>
          </cell>
          <cell r="AU1540">
            <v>0</v>
          </cell>
          <cell r="AV1540">
            <v>0</v>
          </cell>
          <cell r="AW1540">
            <v>23</v>
          </cell>
          <cell r="AX1540">
            <v>1</v>
          </cell>
          <cell r="AY1540">
            <v>0</v>
          </cell>
          <cell r="AZ1540">
            <v>0</v>
          </cell>
          <cell r="BA1540">
            <v>0</v>
          </cell>
          <cell r="BB1540">
            <v>0</v>
          </cell>
          <cell r="BC1540">
            <v>38828</v>
          </cell>
        </row>
        <row r="1541">
          <cell r="A1541">
            <v>2006</v>
          </cell>
          <cell r="B1541">
            <v>2</v>
          </cell>
          <cell r="C1541">
            <v>47</v>
          </cell>
          <cell r="D1541">
            <v>21</v>
          </cell>
          <cell r="E1541">
            <v>792020</v>
          </cell>
          <cell r="F1541">
            <v>0</v>
          </cell>
          <cell r="G1541" t="str">
            <v>Затраты по ШПЗ (основные)</v>
          </cell>
          <cell r="H1541">
            <v>2011</v>
          </cell>
          <cell r="I1541">
            <v>7920</v>
          </cell>
          <cell r="J1541">
            <v>66298.92</v>
          </cell>
          <cell r="K1541">
            <v>1</v>
          </cell>
          <cell r="L1541">
            <v>0</v>
          </cell>
          <cell r="M1541">
            <v>0</v>
          </cell>
          <cell r="N1541">
            <v>0</v>
          </cell>
          <cell r="R1541">
            <v>0</v>
          </cell>
          <cell r="S1541">
            <v>0</v>
          </cell>
          <cell r="T1541">
            <v>0</v>
          </cell>
          <cell r="U1541">
            <v>31</v>
          </cell>
          <cell r="V1541">
            <v>0</v>
          </cell>
          <cell r="W1541">
            <v>0</v>
          </cell>
          <cell r="AA1541">
            <v>0</v>
          </cell>
          <cell r="AB1541">
            <v>0</v>
          </cell>
          <cell r="AC1541">
            <v>0</v>
          </cell>
          <cell r="AD1541">
            <v>31</v>
          </cell>
          <cell r="AE1541">
            <v>312100</v>
          </cell>
          <cell r="AF1541">
            <v>0</v>
          </cell>
          <cell r="AI1541">
            <v>2251</v>
          </cell>
          <cell r="AK1541">
            <v>0</v>
          </cell>
          <cell r="AM1541">
            <v>176</v>
          </cell>
          <cell r="AN1541">
            <v>1</v>
          </cell>
          <cell r="AO1541">
            <v>393216</v>
          </cell>
          <cell r="AQ1541">
            <v>0</v>
          </cell>
          <cell r="AR1541">
            <v>0</v>
          </cell>
          <cell r="AS1541" t="str">
            <v>Ы</v>
          </cell>
          <cell r="AT1541" t="str">
            <v>Ы</v>
          </cell>
          <cell r="AU1541">
            <v>0</v>
          </cell>
          <cell r="AV1541">
            <v>0</v>
          </cell>
          <cell r="AW1541">
            <v>23</v>
          </cell>
          <cell r="AX1541">
            <v>1</v>
          </cell>
          <cell r="AY1541">
            <v>0</v>
          </cell>
          <cell r="AZ1541">
            <v>0</v>
          </cell>
          <cell r="BA1541">
            <v>0</v>
          </cell>
          <cell r="BB1541">
            <v>0</v>
          </cell>
          <cell r="BC1541">
            <v>38828</v>
          </cell>
        </row>
        <row r="1542">
          <cell r="A1542">
            <v>2006</v>
          </cell>
          <cell r="B1542">
            <v>2</v>
          </cell>
          <cell r="C1542">
            <v>48</v>
          </cell>
          <cell r="D1542">
            <v>21</v>
          </cell>
          <cell r="E1542">
            <v>792020</v>
          </cell>
          <cell r="F1542">
            <v>0</v>
          </cell>
          <cell r="G1542" t="str">
            <v>Затраты по ШПЗ (основные)</v>
          </cell>
          <cell r="H1542">
            <v>2011</v>
          </cell>
          <cell r="I1542">
            <v>7920</v>
          </cell>
          <cell r="J1542">
            <v>790767.84</v>
          </cell>
          <cell r="K1542">
            <v>1</v>
          </cell>
          <cell r="L1542">
            <v>0</v>
          </cell>
          <cell r="M1542">
            <v>0</v>
          </cell>
          <cell r="N1542">
            <v>0</v>
          </cell>
          <cell r="R1542">
            <v>0</v>
          </cell>
          <cell r="S1542">
            <v>0</v>
          </cell>
          <cell r="T1542">
            <v>0</v>
          </cell>
          <cell r="U1542">
            <v>31</v>
          </cell>
          <cell r="V1542">
            <v>0</v>
          </cell>
          <cell r="W1542">
            <v>0</v>
          </cell>
          <cell r="AA1542">
            <v>0</v>
          </cell>
          <cell r="AB1542">
            <v>0</v>
          </cell>
          <cell r="AC1542">
            <v>0</v>
          </cell>
          <cell r="AD1542">
            <v>31</v>
          </cell>
          <cell r="AE1542">
            <v>312200</v>
          </cell>
          <cell r="AF1542">
            <v>0</v>
          </cell>
          <cell r="AI1542">
            <v>2251</v>
          </cell>
          <cell r="AK1542">
            <v>0</v>
          </cell>
          <cell r="AM1542">
            <v>177</v>
          </cell>
          <cell r="AN1542">
            <v>1</v>
          </cell>
          <cell r="AO1542">
            <v>393216</v>
          </cell>
          <cell r="AQ1542">
            <v>0</v>
          </cell>
          <cell r="AR1542">
            <v>0</v>
          </cell>
          <cell r="AS1542" t="str">
            <v>Ы</v>
          </cell>
          <cell r="AT1542" t="str">
            <v>Ы</v>
          </cell>
          <cell r="AU1542">
            <v>0</v>
          </cell>
          <cell r="AV1542">
            <v>0</v>
          </cell>
          <cell r="AW1542">
            <v>23</v>
          </cell>
          <cell r="AX1542">
            <v>1</v>
          </cell>
          <cell r="AY1542">
            <v>0</v>
          </cell>
          <cell r="AZ1542">
            <v>0</v>
          </cell>
          <cell r="BA1542">
            <v>0</v>
          </cell>
          <cell r="BB1542">
            <v>0</v>
          </cell>
          <cell r="BC1542">
            <v>38828</v>
          </cell>
        </row>
        <row r="1543">
          <cell r="A1543">
            <v>2006</v>
          </cell>
          <cell r="B1543">
            <v>2</v>
          </cell>
          <cell r="C1543">
            <v>49</v>
          </cell>
          <cell r="D1543">
            <v>21</v>
          </cell>
          <cell r="E1543">
            <v>792020</v>
          </cell>
          <cell r="F1543">
            <v>0</v>
          </cell>
          <cell r="G1543" t="str">
            <v>Затраты по ШПЗ (основные)</v>
          </cell>
          <cell r="H1543">
            <v>2011</v>
          </cell>
          <cell r="I1543">
            <v>7920</v>
          </cell>
          <cell r="J1543">
            <v>67340.95</v>
          </cell>
          <cell r="K1543">
            <v>1</v>
          </cell>
          <cell r="L1543">
            <v>0</v>
          </cell>
          <cell r="M1543">
            <v>0</v>
          </cell>
          <cell r="N1543">
            <v>0</v>
          </cell>
          <cell r="R1543">
            <v>0</v>
          </cell>
          <cell r="S1543">
            <v>0</v>
          </cell>
          <cell r="T1543">
            <v>0</v>
          </cell>
          <cell r="U1543">
            <v>31</v>
          </cell>
          <cell r="V1543">
            <v>0</v>
          </cell>
          <cell r="W1543">
            <v>0</v>
          </cell>
          <cell r="AA1543">
            <v>0</v>
          </cell>
          <cell r="AB1543">
            <v>0</v>
          </cell>
          <cell r="AC1543">
            <v>0</v>
          </cell>
          <cell r="AD1543">
            <v>31</v>
          </cell>
          <cell r="AE1543">
            <v>313000</v>
          </cell>
          <cell r="AF1543">
            <v>0</v>
          </cell>
          <cell r="AI1543">
            <v>2251</v>
          </cell>
          <cell r="AK1543">
            <v>0</v>
          </cell>
          <cell r="AM1543">
            <v>178</v>
          </cell>
          <cell r="AN1543">
            <v>1</v>
          </cell>
          <cell r="AO1543">
            <v>393216</v>
          </cell>
          <cell r="AQ1543">
            <v>0</v>
          </cell>
          <cell r="AR1543">
            <v>0</v>
          </cell>
          <cell r="AS1543" t="str">
            <v>Ы</v>
          </cell>
          <cell r="AT1543" t="str">
            <v>Ы</v>
          </cell>
          <cell r="AU1543">
            <v>0</v>
          </cell>
          <cell r="AV1543">
            <v>0</v>
          </cell>
          <cell r="AW1543">
            <v>23</v>
          </cell>
          <cell r="AX1543">
            <v>1</v>
          </cell>
          <cell r="AY1543">
            <v>0</v>
          </cell>
          <cell r="AZ1543">
            <v>0</v>
          </cell>
          <cell r="BA1543">
            <v>0</v>
          </cell>
          <cell r="BB1543">
            <v>0</v>
          </cell>
          <cell r="BC1543">
            <v>38828</v>
          </cell>
        </row>
        <row r="1544">
          <cell r="A1544">
            <v>2006</v>
          </cell>
          <cell r="B1544">
            <v>2</v>
          </cell>
          <cell r="C1544">
            <v>50</v>
          </cell>
          <cell r="D1544">
            <v>21</v>
          </cell>
          <cell r="E1544">
            <v>792020</v>
          </cell>
          <cell r="F1544">
            <v>0</v>
          </cell>
          <cell r="G1544" t="str">
            <v>Затраты по ШПЗ (основные)</v>
          </cell>
          <cell r="H1544">
            <v>2011</v>
          </cell>
          <cell r="I1544">
            <v>7920</v>
          </cell>
          <cell r="J1544">
            <v>122438.1</v>
          </cell>
          <cell r="K1544">
            <v>1</v>
          </cell>
          <cell r="L1544">
            <v>0</v>
          </cell>
          <cell r="M1544">
            <v>0</v>
          </cell>
          <cell r="N1544">
            <v>0</v>
          </cell>
          <cell r="R1544">
            <v>0</v>
          </cell>
          <cell r="S1544">
            <v>0</v>
          </cell>
          <cell r="T1544">
            <v>0</v>
          </cell>
          <cell r="U1544">
            <v>31</v>
          </cell>
          <cell r="V1544">
            <v>0</v>
          </cell>
          <cell r="W1544">
            <v>0</v>
          </cell>
          <cell r="AA1544">
            <v>0</v>
          </cell>
          <cell r="AB1544">
            <v>0</v>
          </cell>
          <cell r="AC1544">
            <v>0</v>
          </cell>
          <cell r="AD1544">
            <v>31</v>
          </cell>
          <cell r="AE1544">
            <v>314000</v>
          </cell>
          <cell r="AF1544">
            <v>0</v>
          </cell>
          <cell r="AI1544">
            <v>2251</v>
          </cell>
          <cell r="AK1544">
            <v>0</v>
          </cell>
          <cell r="AM1544">
            <v>179</v>
          </cell>
          <cell r="AN1544">
            <v>1</v>
          </cell>
          <cell r="AO1544">
            <v>393216</v>
          </cell>
          <cell r="AQ1544">
            <v>0</v>
          </cell>
          <cell r="AR1544">
            <v>0</v>
          </cell>
          <cell r="AS1544" t="str">
            <v>Ы</v>
          </cell>
          <cell r="AT1544" t="str">
            <v>Ы</v>
          </cell>
          <cell r="AU1544">
            <v>0</v>
          </cell>
          <cell r="AV1544">
            <v>0</v>
          </cell>
          <cell r="AW1544">
            <v>23</v>
          </cell>
          <cell r="AX1544">
            <v>1</v>
          </cell>
          <cell r="AY1544">
            <v>0</v>
          </cell>
          <cell r="AZ1544">
            <v>0</v>
          </cell>
          <cell r="BA1544">
            <v>0</v>
          </cell>
          <cell r="BB1544">
            <v>0</v>
          </cell>
          <cell r="BC1544">
            <v>38828</v>
          </cell>
        </row>
        <row r="1545">
          <cell r="A1545">
            <v>2006</v>
          </cell>
          <cell r="B1545">
            <v>2</v>
          </cell>
          <cell r="C1545">
            <v>51</v>
          </cell>
          <cell r="D1545">
            <v>21</v>
          </cell>
          <cell r="E1545">
            <v>792020</v>
          </cell>
          <cell r="F1545">
            <v>0</v>
          </cell>
          <cell r="G1545" t="str">
            <v>Затраты по ШПЗ (основные)</v>
          </cell>
          <cell r="H1545">
            <v>2011</v>
          </cell>
          <cell r="I1545">
            <v>7920</v>
          </cell>
          <cell r="J1545">
            <v>24487.62</v>
          </cell>
          <cell r="K1545">
            <v>1</v>
          </cell>
          <cell r="L1545">
            <v>0</v>
          </cell>
          <cell r="M1545">
            <v>0</v>
          </cell>
          <cell r="N1545">
            <v>0</v>
          </cell>
          <cell r="R1545">
            <v>0</v>
          </cell>
          <cell r="S1545">
            <v>0</v>
          </cell>
          <cell r="T1545">
            <v>0</v>
          </cell>
          <cell r="U1545">
            <v>31</v>
          </cell>
          <cell r="V1545">
            <v>0</v>
          </cell>
          <cell r="W1545">
            <v>0</v>
          </cell>
          <cell r="AA1545">
            <v>0</v>
          </cell>
          <cell r="AB1545">
            <v>0</v>
          </cell>
          <cell r="AC1545">
            <v>0</v>
          </cell>
          <cell r="AD1545">
            <v>31</v>
          </cell>
          <cell r="AE1545">
            <v>315000</v>
          </cell>
          <cell r="AF1545">
            <v>0</v>
          </cell>
          <cell r="AI1545">
            <v>2251</v>
          </cell>
          <cell r="AK1545">
            <v>0</v>
          </cell>
          <cell r="AM1545">
            <v>180</v>
          </cell>
          <cell r="AN1545">
            <v>1</v>
          </cell>
          <cell r="AO1545">
            <v>393216</v>
          </cell>
          <cell r="AQ1545">
            <v>0</v>
          </cell>
          <cell r="AR1545">
            <v>0</v>
          </cell>
          <cell r="AS1545" t="str">
            <v>Ы</v>
          </cell>
          <cell r="AT1545" t="str">
            <v>Ы</v>
          </cell>
          <cell r="AU1545">
            <v>0</v>
          </cell>
          <cell r="AV1545">
            <v>0</v>
          </cell>
          <cell r="AW1545">
            <v>23</v>
          </cell>
          <cell r="AX1545">
            <v>1</v>
          </cell>
          <cell r="AY1545">
            <v>0</v>
          </cell>
          <cell r="AZ1545">
            <v>0</v>
          </cell>
          <cell r="BA1545">
            <v>0</v>
          </cell>
          <cell r="BB1545">
            <v>0</v>
          </cell>
          <cell r="BC1545">
            <v>38828</v>
          </cell>
        </row>
        <row r="1546">
          <cell r="A1546">
            <v>2006</v>
          </cell>
          <cell r="B1546">
            <v>2</v>
          </cell>
          <cell r="C1546">
            <v>52</v>
          </cell>
          <cell r="D1546">
            <v>21</v>
          </cell>
          <cell r="E1546">
            <v>792020</v>
          </cell>
          <cell r="F1546">
            <v>0</v>
          </cell>
          <cell r="G1546" t="str">
            <v>Затраты по ШПЗ (основные)</v>
          </cell>
          <cell r="H1546">
            <v>2011</v>
          </cell>
          <cell r="I1546">
            <v>7920</v>
          </cell>
          <cell r="J1546">
            <v>1561071</v>
          </cell>
          <cell r="K1546">
            <v>1</v>
          </cell>
          <cell r="L1546">
            <v>0</v>
          </cell>
          <cell r="M1546">
            <v>0</v>
          </cell>
          <cell r="N1546">
            <v>0</v>
          </cell>
          <cell r="R1546">
            <v>0</v>
          </cell>
          <cell r="S1546">
            <v>0</v>
          </cell>
          <cell r="T1546">
            <v>0</v>
          </cell>
          <cell r="U1546">
            <v>31</v>
          </cell>
          <cell r="V1546">
            <v>0</v>
          </cell>
          <cell r="W1546">
            <v>0</v>
          </cell>
          <cell r="AA1546">
            <v>0</v>
          </cell>
          <cell r="AB1546">
            <v>0</v>
          </cell>
          <cell r="AC1546">
            <v>0</v>
          </cell>
          <cell r="AD1546">
            <v>31</v>
          </cell>
          <cell r="AE1546">
            <v>410000</v>
          </cell>
          <cell r="AF1546">
            <v>0</v>
          </cell>
          <cell r="AI1546">
            <v>2251</v>
          </cell>
          <cell r="AK1546">
            <v>0</v>
          </cell>
          <cell r="AM1546">
            <v>181</v>
          </cell>
          <cell r="AN1546">
            <v>1</v>
          </cell>
          <cell r="AO1546">
            <v>393216</v>
          </cell>
          <cell r="AQ1546">
            <v>0</v>
          </cell>
          <cell r="AR1546">
            <v>0</v>
          </cell>
          <cell r="AS1546" t="str">
            <v>Ы</v>
          </cell>
          <cell r="AT1546" t="str">
            <v>Ы</v>
          </cell>
          <cell r="AU1546">
            <v>0</v>
          </cell>
          <cell r="AV1546">
            <v>0</v>
          </cell>
          <cell r="AW1546">
            <v>23</v>
          </cell>
          <cell r="AX1546">
            <v>1</v>
          </cell>
          <cell r="AY1546">
            <v>0</v>
          </cell>
          <cell r="AZ1546">
            <v>0</v>
          </cell>
          <cell r="BA1546">
            <v>0</v>
          </cell>
          <cell r="BB1546">
            <v>0</v>
          </cell>
          <cell r="BC1546">
            <v>38828</v>
          </cell>
        </row>
        <row r="1547">
          <cell r="A1547">
            <v>2006</v>
          </cell>
          <cell r="B1547">
            <v>2</v>
          </cell>
          <cell r="C1547">
            <v>53</v>
          </cell>
          <cell r="D1547">
            <v>21</v>
          </cell>
          <cell r="E1547">
            <v>792020</v>
          </cell>
          <cell r="F1547">
            <v>0</v>
          </cell>
          <cell r="G1547" t="str">
            <v>Затраты по ШПЗ (основные)</v>
          </cell>
          <cell r="H1547">
            <v>2011</v>
          </cell>
          <cell r="I1547">
            <v>7920</v>
          </cell>
          <cell r="J1547">
            <v>11600</v>
          </cell>
          <cell r="K1547">
            <v>1</v>
          </cell>
          <cell r="L1547">
            <v>0</v>
          </cell>
          <cell r="M1547">
            <v>0</v>
          </cell>
          <cell r="N1547">
            <v>0</v>
          </cell>
          <cell r="R1547">
            <v>0</v>
          </cell>
          <cell r="S1547">
            <v>0</v>
          </cell>
          <cell r="T1547">
            <v>0</v>
          </cell>
          <cell r="U1547">
            <v>31</v>
          </cell>
          <cell r="V1547">
            <v>0</v>
          </cell>
          <cell r="W1547">
            <v>0</v>
          </cell>
          <cell r="AA1547">
            <v>0</v>
          </cell>
          <cell r="AB1547">
            <v>0</v>
          </cell>
          <cell r="AC1547">
            <v>0</v>
          </cell>
          <cell r="AD1547">
            <v>31</v>
          </cell>
          <cell r="AE1547">
            <v>410200</v>
          </cell>
          <cell r="AF1547">
            <v>0</v>
          </cell>
          <cell r="AI1547">
            <v>2251</v>
          </cell>
          <cell r="AK1547">
            <v>0</v>
          </cell>
          <cell r="AM1547">
            <v>182</v>
          </cell>
          <cell r="AN1547">
            <v>1</v>
          </cell>
          <cell r="AO1547">
            <v>393216</v>
          </cell>
          <cell r="AQ1547">
            <v>0</v>
          </cell>
          <cell r="AR1547">
            <v>0</v>
          </cell>
          <cell r="AS1547" t="str">
            <v>Ы</v>
          </cell>
          <cell r="AT1547" t="str">
            <v>Ы</v>
          </cell>
          <cell r="AU1547">
            <v>0</v>
          </cell>
          <cell r="AV1547">
            <v>0</v>
          </cell>
          <cell r="AW1547">
            <v>23</v>
          </cell>
          <cell r="AX1547">
            <v>1</v>
          </cell>
          <cell r="AY1547">
            <v>0</v>
          </cell>
          <cell r="AZ1547">
            <v>0</v>
          </cell>
          <cell r="BA1547">
            <v>0</v>
          </cell>
          <cell r="BB1547">
            <v>0</v>
          </cell>
          <cell r="BC1547">
            <v>38828</v>
          </cell>
        </row>
        <row r="1548">
          <cell r="A1548">
            <v>2006</v>
          </cell>
          <cell r="B1548">
            <v>2</v>
          </cell>
          <cell r="C1548">
            <v>54</v>
          </cell>
          <cell r="D1548">
            <v>21</v>
          </cell>
          <cell r="E1548">
            <v>792020</v>
          </cell>
          <cell r="F1548">
            <v>0</v>
          </cell>
          <cell r="G1548" t="str">
            <v>Затраты по ШПЗ (основные)</v>
          </cell>
          <cell r="H1548">
            <v>2011</v>
          </cell>
          <cell r="I1548">
            <v>7920</v>
          </cell>
          <cell r="J1548">
            <v>200211</v>
          </cell>
          <cell r="K1548">
            <v>1</v>
          </cell>
          <cell r="L1548">
            <v>0</v>
          </cell>
          <cell r="M1548">
            <v>0</v>
          </cell>
          <cell r="N1548">
            <v>0</v>
          </cell>
          <cell r="R1548">
            <v>0</v>
          </cell>
          <cell r="S1548">
            <v>0</v>
          </cell>
          <cell r="T1548">
            <v>0</v>
          </cell>
          <cell r="U1548">
            <v>31</v>
          </cell>
          <cell r="V1548">
            <v>0</v>
          </cell>
          <cell r="W1548">
            <v>0</v>
          </cell>
          <cell r="AA1548">
            <v>0</v>
          </cell>
          <cell r="AB1548">
            <v>0</v>
          </cell>
          <cell r="AC1548">
            <v>0</v>
          </cell>
          <cell r="AD1548">
            <v>31</v>
          </cell>
          <cell r="AE1548">
            <v>420000</v>
          </cell>
          <cell r="AF1548">
            <v>0</v>
          </cell>
          <cell r="AI1548">
            <v>2251</v>
          </cell>
          <cell r="AK1548">
            <v>0</v>
          </cell>
          <cell r="AM1548">
            <v>183</v>
          </cell>
          <cell r="AN1548">
            <v>1</v>
          </cell>
          <cell r="AO1548">
            <v>393216</v>
          </cell>
          <cell r="AQ1548">
            <v>0</v>
          </cell>
          <cell r="AR1548">
            <v>0</v>
          </cell>
          <cell r="AS1548" t="str">
            <v>Ы</v>
          </cell>
          <cell r="AT1548" t="str">
            <v>Ы</v>
          </cell>
          <cell r="AU1548">
            <v>0</v>
          </cell>
          <cell r="AV1548">
            <v>0</v>
          </cell>
          <cell r="AW1548">
            <v>23</v>
          </cell>
          <cell r="AX1548">
            <v>1</v>
          </cell>
          <cell r="AY1548">
            <v>0</v>
          </cell>
          <cell r="AZ1548">
            <v>0</v>
          </cell>
          <cell r="BA1548">
            <v>0</v>
          </cell>
          <cell r="BB1548">
            <v>0</v>
          </cell>
          <cell r="BC1548">
            <v>38828</v>
          </cell>
        </row>
        <row r="1549">
          <cell r="A1549">
            <v>2006</v>
          </cell>
          <cell r="B1549">
            <v>2</v>
          </cell>
          <cell r="C1549">
            <v>55</v>
          </cell>
          <cell r="D1549">
            <v>21</v>
          </cell>
          <cell r="E1549">
            <v>792020</v>
          </cell>
          <cell r="F1549">
            <v>0</v>
          </cell>
          <cell r="G1549" t="str">
            <v>Затраты по ШПЗ (основные)</v>
          </cell>
          <cell r="H1549">
            <v>2011</v>
          </cell>
          <cell r="I1549">
            <v>7920</v>
          </cell>
          <cell r="J1549">
            <v>2287972</v>
          </cell>
          <cell r="K1549">
            <v>1</v>
          </cell>
          <cell r="L1549">
            <v>0</v>
          </cell>
          <cell r="M1549">
            <v>0</v>
          </cell>
          <cell r="N1549">
            <v>0</v>
          </cell>
          <cell r="R1549">
            <v>0</v>
          </cell>
          <cell r="S1549">
            <v>0</v>
          </cell>
          <cell r="T1549">
            <v>0</v>
          </cell>
          <cell r="U1549">
            <v>31</v>
          </cell>
          <cell r="V1549">
            <v>0</v>
          </cell>
          <cell r="W1549">
            <v>0</v>
          </cell>
          <cell r="AA1549">
            <v>0</v>
          </cell>
          <cell r="AB1549">
            <v>0</v>
          </cell>
          <cell r="AC1549">
            <v>0</v>
          </cell>
          <cell r="AD1549">
            <v>31</v>
          </cell>
          <cell r="AE1549">
            <v>430000</v>
          </cell>
          <cell r="AF1549">
            <v>0</v>
          </cell>
          <cell r="AI1549">
            <v>2251</v>
          </cell>
          <cell r="AK1549">
            <v>0</v>
          </cell>
          <cell r="AM1549">
            <v>184</v>
          </cell>
          <cell r="AN1549">
            <v>1</v>
          </cell>
          <cell r="AO1549">
            <v>393216</v>
          </cell>
          <cell r="AQ1549">
            <v>0</v>
          </cell>
          <cell r="AR1549">
            <v>0</v>
          </cell>
          <cell r="AS1549" t="str">
            <v>Ы</v>
          </cell>
          <cell r="AT1549" t="str">
            <v>Ы</v>
          </cell>
          <cell r="AU1549">
            <v>0</v>
          </cell>
          <cell r="AV1549">
            <v>0</v>
          </cell>
          <cell r="AW1549">
            <v>23</v>
          </cell>
          <cell r="AX1549">
            <v>1</v>
          </cell>
          <cell r="AY1549">
            <v>0</v>
          </cell>
          <cell r="AZ1549">
            <v>0</v>
          </cell>
          <cell r="BA1549">
            <v>0</v>
          </cell>
          <cell r="BB1549">
            <v>0</v>
          </cell>
          <cell r="BC1549">
            <v>38828</v>
          </cell>
        </row>
        <row r="1550">
          <cell r="A1550">
            <v>2006</v>
          </cell>
          <cell r="B1550">
            <v>2</v>
          </cell>
          <cell r="C1550">
            <v>56</v>
          </cell>
          <cell r="D1550">
            <v>21</v>
          </cell>
          <cell r="E1550">
            <v>792020</v>
          </cell>
          <cell r="F1550">
            <v>0</v>
          </cell>
          <cell r="G1550" t="str">
            <v>Затраты по ШПЗ (основные)</v>
          </cell>
          <cell r="H1550">
            <v>2011</v>
          </cell>
          <cell r="I1550">
            <v>7920</v>
          </cell>
          <cell r="J1550">
            <v>1470856</v>
          </cell>
          <cell r="K1550">
            <v>1</v>
          </cell>
          <cell r="L1550">
            <v>0</v>
          </cell>
          <cell r="M1550">
            <v>0</v>
          </cell>
          <cell r="N1550">
            <v>0</v>
          </cell>
          <cell r="R1550">
            <v>0</v>
          </cell>
          <cell r="S1550">
            <v>0</v>
          </cell>
          <cell r="T1550">
            <v>0</v>
          </cell>
          <cell r="U1550">
            <v>31</v>
          </cell>
          <cell r="V1550">
            <v>0</v>
          </cell>
          <cell r="W1550">
            <v>0</v>
          </cell>
          <cell r="AA1550">
            <v>0</v>
          </cell>
          <cell r="AB1550">
            <v>0</v>
          </cell>
          <cell r="AC1550">
            <v>0</v>
          </cell>
          <cell r="AD1550">
            <v>31</v>
          </cell>
          <cell r="AE1550">
            <v>430110</v>
          </cell>
          <cell r="AF1550">
            <v>0</v>
          </cell>
          <cell r="AI1550">
            <v>2251</v>
          </cell>
          <cell r="AK1550">
            <v>0</v>
          </cell>
          <cell r="AM1550">
            <v>185</v>
          </cell>
          <cell r="AN1550">
            <v>1</v>
          </cell>
          <cell r="AO1550">
            <v>393216</v>
          </cell>
          <cell r="AQ1550">
            <v>0</v>
          </cell>
          <cell r="AR1550">
            <v>0</v>
          </cell>
          <cell r="AS1550" t="str">
            <v>Ы</v>
          </cell>
          <cell r="AT1550" t="str">
            <v>Ы</v>
          </cell>
          <cell r="AU1550">
            <v>0</v>
          </cell>
          <cell r="AV1550">
            <v>0</v>
          </cell>
          <cell r="AW1550">
            <v>23</v>
          </cell>
          <cell r="AX1550">
            <v>1</v>
          </cell>
          <cell r="AY1550">
            <v>0</v>
          </cell>
          <cell r="AZ1550">
            <v>0</v>
          </cell>
          <cell r="BA1550">
            <v>0</v>
          </cell>
          <cell r="BB1550">
            <v>0</v>
          </cell>
          <cell r="BC1550">
            <v>38828</v>
          </cell>
        </row>
        <row r="1551">
          <cell r="A1551">
            <v>2006</v>
          </cell>
          <cell r="B1551">
            <v>2</v>
          </cell>
          <cell r="C1551">
            <v>57</v>
          </cell>
          <cell r="D1551">
            <v>21</v>
          </cell>
          <cell r="E1551">
            <v>792020</v>
          </cell>
          <cell r="F1551">
            <v>0</v>
          </cell>
          <cell r="G1551" t="str">
            <v>Затраты по ШПЗ (основные)</v>
          </cell>
          <cell r="H1551">
            <v>2011</v>
          </cell>
          <cell r="I1551">
            <v>7920</v>
          </cell>
          <cell r="J1551">
            <v>37224</v>
          </cell>
          <cell r="K1551">
            <v>1</v>
          </cell>
          <cell r="L1551">
            <v>0</v>
          </cell>
          <cell r="M1551">
            <v>0</v>
          </cell>
          <cell r="N1551">
            <v>0</v>
          </cell>
          <cell r="R1551">
            <v>0</v>
          </cell>
          <cell r="S1551">
            <v>0</v>
          </cell>
          <cell r="T1551">
            <v>0</v>
          </cell>
          <cell r="U1551">
            <v>31</v>
          </cell>
          <cell r="V1551">
            <v>0</v>
          </cell>
          <cell r="W1551">
            <v>0</v>
          </cell>
          <cell r="AA1551">
            <v>0</v>
          </cell>
          <cell r="AB1551">
            <v>0</v>
          </cell>
          <cell r="AC1551">
            <v>0</v>
          </cell>
          <cell r="AD1551">
            <v>31</v>
          </cell>
          <cell r="AE1551">
            <v>430120</v>
          </cell>
          <cell r="AF1551">
            <v>0</v>
          </cell>
          <cell r="AI1551">
            <v>2251</v>
          </cell>
          <cell r="AK1551">
            <v>0</v>
          </cell>
          <cell r="AM1551">
            <v>186</v>
          </cell>
          <cell r="AN1551">
            <v>1</v>
          </cell>
          <cell r="AO1551">
            <v>393216</v>
          </cell>
          <cell r="AQ1551">
            <v>0</v>
          </cell>
          <cell r="AR1551">
            <v>0</v>
          </cell>
          <cell r="AS1551" t="str">
            <v>Ы</v>
          </cell>
          <cell r="AT1551" t="str">
            <v>Ы</v>
          </cell>
          <cell r="AU1551">
            <v>0</v>
          </cell>
          <cell r="AV1551">
            <v>0</v>
          </cell>
          <cell r="AW1551">
            <v>23</v>
          </cell>
          <cell r="AX1551">
            <v>1</v>
          </cell>
          <cell r="AY1551">
            <v>0</v>
          </cell>
          <cell r="AZ1551">
            <v>0</v>
          </cell>
          <cell r="BA1551">
            <v>0</v>
          </cell>
          <cell r="BB1551">
            <v>0</v>
          </cell>
          <cell r="BC1551">
            <v>38828</v>
          </cell>
        </row>
        <row r="1552">
          <cell r="A1552">
            <v>2006</v>
          </cell>
          <cell r="B1552">
            <v>2</v>
          </cell>
          <cell r="C1552">
            <v>58</v>
          </cell>
          <cell r="D1552">
            <v>21</v>
          </cell>
          <cell r="E1552">
            <v>792020</v>
          </cell>
          <cell r="F1552">
            <v>0</v>
          </cell>
          <cell r="G1552" t="str">
            <v>Затраты по ШПЗ (основные)</v>
          </cell>
          <cell r="H1552">
            <v>2011</v>
          </cell>
          <cell r="I1552">
            <v>7920</v>
          </cell>
          <cell r="J1552">
            <v>698032</v>
          </cell>
          <cell r="K1552">
            <v>1</v>
          </cell>
          <cell r="L1552">
            <v>0</v>
          </cell>
          <cell r="M1552">
            <v>0</v>
          </cell>
          <cell r="N1552">
            <v>0</v>
          </cell>
          <cell r="R1552">
            <v>0</v>
          </cell>
          <cell r="S1552">
            <v>0</v>
          </cell>
          <cell r="T1552">
            <v>0</v>
          </cell>
          <cell r="U1552">
            <v>31</v>
          </cell>
          <cell r="V1552">
            <v>0</v>
          </cell>
          <cell r="W1552">
            <v>0</v>
          </cell>
          <cell r="AA1552">
            <v>0</v>
          </cell>
          <cell r="AB1552">
            <v>0</v>
          </cell>
          <cell r="AC1552">
            <v>0</v>
          </cell>
          <cell r="AD1552">
            <v>31</v>
          </cell>
          <cell r="AE1552">
            <v>430130</v>
          </cell>
          <cell r="AF1552">
            <v>0</v>
          </cell>
          <cell r="AI1552">
            <v>2251</v>
          </cell>
          <cell r="AK1552">
            <v>0</v>
          </cell>
          <cell r="AM1552">
            <v>187</v>
          </cell>
          <cell r="AN1552">
            <v>1</v>
          </cell>
          <cell r="AO1552">
            <v>393216</v>
          </cell>
          <cell r="AQ1552">
            <v>0</v>
          </cell>
          <cell r="AR1552">
            <v>0</v>
          </cell>
          <cell r="AS1552" t="str">
            <v>Ы</v>
          </cell>
          <cell r="AT1552" t="str">
            <v>Ы</v>
          </cell>
          <cell r="AU1552">
            <v>0</v>
          </cell>
          <cell r="AV1552">
            <v>0</v>
          </cell>
          <cell r="AW1552">
            <v>23</v>
          </cell>
          <cell r="AX1552">
            <v>1</v>
          </cell>
          <cell r="AY1552">
            <v>0</v>
          </cell>
          <cell r="AZ1552">
            <v>0</v>
          </cell>
          <cell r="BA1552">
            <v>0</v>
          </cell>
          <cell r="BB1552">
            <v>0</v>
          </cell>
          <cell r="BC1552">
            <v>38828</v>
          </cell>
        </row>
        <row r="1553">
          <cell r="A1553">
            <v>2006</v>
          </cell>
          <cell r="B1553">
            <v>2</v>
          </cell>
          <cell r="C1553">
            <v>59</v>
          </cell>
          <cell r="D1553">
            <v>21</v>
          </cell>
          <cell r="E1553">
            <v>792020</v>
          </cell>
          <cell r="F1553">
            <v>0</v>
          </cell>
          <cell r="G1553" t="str">
            <v>Затраты по ШПЗ (основные)</v>
          </cell>
          <cell r="H1553">
            <v>2011</v>
          </cell>
          <cell r="I1553">
            <v>7920</v>
          </cell>
          <cell r="J1553">
            <v>66334</v>
          </cell>
          <cell r="K1553">
            <v>1</v>
          </cell>
          <cell r="L1553">
            <v>0</v>
          </cell>
          <cell r="M1553">
            <v>0</v>
          </cell>
          <cell r="N1553">
            <v>0</v>
          </cell>
          <cell r="R1553">
            <v>0</v>
          </cell>
          <cell r="S1553">
            <v>0</v>
          </cell>
          <cell r="T1553">
            <v>0</v>
          </cell>
          <cell r="U1553">
            <v>31</v>
          </cell>
          <cell r="V1553">
            <v>0</v>
          </cell>
          <cell r="W1553">
            <v>0</v>
          </cell>
          <cell r="AA1553">
            <v>0</v>
          </cell>
          <cell r="AB1553">
            <v>0</v>
          </cell>
          <cell r="AC1553">
            <v>0</v>
          </cell>
          <cell r="AD1553">
            <v>31</v>
          </cell>
          <cell r="AE1553">
            <v>430140</v>
          </cell>
          <cell r="AF1553">
            <v>0</v>
          </cell>
          <cell r="AI1553">
            <v>2251</v>
          </cell>
          <cell r="AK1553">
            <v>0</v>
          </cell>
          <cell r="AM1553">
            <v>188</v>
          </cell>
          <cell r="AN1553">
            <v>1</v>
          </cell>
          <cell r="AO1553">
            <v>393216</v>
          </cell>
          <cell r="AQ1553">
            <v>0</v>
          </cell>
          <cell r="AR1553">
            <v>0</v>
          </cell>
          <cell r="AS1553" t="str">
            <v>Ы</v>
          </cell>
          <cell r="AT1553" t="str">
            <v>Ы</v>
          </cell>
          <cell r="AU1553">
            <v>0</v>
          </cell>
          <cell r="AV1553">
            <v>0</v>
          </cell>
          <cell r="AW1553">
            <v>23</v>
          </cell>
          <cell r="AX1553">
            <v>1</v>
          </cell>
          <cell r="AY1553">
            <v>0</v>
          </cell>
          <cell r="AZ1553">
            <v>0</v>
          </cell>
          <cell r="BA1553">
            <v>0</v>
          </cell>
          <cell r="BB1553">
            <v>0</v>
          </cell>
          <cell r="BC1553">
            <v>38828</v>
          </cell>
        </row>
        <row r="1554">
          <cell r="A1554">
            <v>2006</v>
          </cell>
          <cell r="B1554">
            <v>2</v>
          </cell>
          <cell r="C1554">
            <v>60</v>
          </cell>
          <cell r="D1554">
            <v>21</v>
          </cell>
          <cell r="E1554">
            <v>792020</v>
          </cell>
          <cell r="F1554">
            <v>0</v>
          </cell>
          <cell r="G1554" t="str">
            <v>Затраты по ШПЗ (основные)</v>
          </cell>
          <cell r="H1554">
            <v>2011</v>
          </cell>
          <cell r="I1554">
            <v>7920</v>
          </cell>
          <cell r="J1554">
            <v>162308</v>
          </cell>
          <cell r="K1554">
            <v>1</v>
          </cell>
          <cell r="L1554">
            <v>0</v>
          </cell>
          <cell r="M1554">
            <v>0</v>
          </cell>
          <cell r="N1554">
            <v>0</v>
          </cell>
          <cell r="R1554">
            <v>0</v>
          </cell>
          <cell r="S1554">
            <v>0</v>
          </cell>
          <cell r="T1554">
            <v>0</v>
          </cell>
          <cell r="U1554">
            <v>31</v>
          </cell>
          <cell r="V1554">
            <v>0</v>
          </cell>
          <cell r="W1554">
            <v>0</v>
          </cell>
          <cell r="AA1554">
            <v>0</v>
          </cell>
          <cell r="AB1554">
            <v>0</v>
          </cell>
          <cell r="AC1554">
            <v>0</v>
          </cell>
          <cell r="AD1554">
            <v>31</v>
          </cell>
          <cell r="AE1554">
            <v>430220</v>
          </cell>
          <cell r="AF1554">
            <v>0</v>
          </cell>
          <cell r="AI1554">
            <v>2251</v>
          </cell>
          <cell r="AK1554">
            <v>0</v>
          </cell>
          <cell r="AM1554">
            <v>189</v>
          </cell>
          <cell r="AN1554">
            <v>1</v>
          </cell>
          <cell r="AO1554">
            <v>393216</v>
          </cell>
          <cell r="AQ1554">
            <v>0</v>
          </cell>
          <cell r="AR1554">
            <v>0</v>
          </cell>
          <cell r="AS1554" t="str">
            <v>Ы</v>
          </cell>
          <cell r="AT1554" t="str">
            <v>Ы</v>
          </cell>
          <cell r="AU1554">
            <v>0</v>
          </cell>
          <cell r="AV1554">
            <v>0</v>
          </cell>
          <cell r="AW1554">
            <v>23</v>
          </cell>
          <cell r="AX1554">
            <v>1</v>
          </cell>
          <cell r="AY1554">
            <v>0</v>
          </cell>
          <cell r="AZ1554">
            <v>0</v>
          </cell>
          <cell r="BA1554">
            <v>0</v>
          </cell>
          <cell r="BB1554">
            <v>0</v>
          </cell>
          <cell r="BC1554">
            <v>38828</v>
          </cell>
        </row>
        <row r="1555">
          <cell r="A1555">
            <v>2006</v>
          </cell>
          <cell r="B1555">
            <v>2</v>
          </cell>
          <cell r="C1555">
            <v>61</v>
          </cell>
          <cell r="D1555">
            <v>21</v>
          </cell>
          <cell r="E1555">
            <v>792020</v>
          </cell>
          <cell r="F1555">
            <v>0</v>
          </cell>
          <cell r="G1555" t="str">
            <v>Затраты по ШПЗ (основные)</v>
          </cell>
          <cell r="H1555">
            <v>2011</v>
          </cell>
          <cell r="I1555">
            <v>7920</v>
          </cell>
          <cell r="J1555">
            <v>151371</v>
          </cell>
          <cell r="K1555">
            <v>1</v>
          </cell>
          <cell r="L1555">
            <v>0</v>
          </cell>
          <cell r="M1555">
            <v>0</v>
          </cell>
          <cell r="N1555">
            <v>0</v>
          </cell>
          <cell r="R1555">
            <v>0</v>
          </cell>
          <cell r="S1555">
            <v>0</v>
          </cell>
          <cell r="T1555">
            <v>0</v>
          </cell>
          <cell r="U1555">
            <v>31</v>
          </cell>
          <cell r="V1555">
            <v>0</v>
          </cell>
          <cell r="W1555">
            <v>0</v>
          </cell>
          <cell r="AA1555">
            <v>0</v>
          </cell>
          <cell r="AB1555">
            <v>0</v>
          </cell>
          <cell r="AC1555">
            <v>0</v>
          </cell>
          <cell r="AD1555">
            <v>31</v>
          </cell>
          <cell r="AE1555">
            <v>430230</v>
          </cell>
          <cell r="AF1555">
            <v>0</v>
          </cell>
          <cell r="AI1555">
            <v>2251</v>
          </cell>
          <cell r="AK1555">
            <v>0</v>
          </cell>
          <cell r="AM1555">
            <v>190</v>
          </cell>
          <cell r="AN1555">
            <v>1</v>
          </cell>
          <cell r="AO1555">
            <v>393216</v>
          </cell>
          <cell r="AQ1555">
            <v>0</v>
          </cell>
          <cell r="AR1555">
            <v>0</v>
          </cell>
          <cell r="AS1555" t="str">
            <v>Ы</v>
          </cell>
          <cell r="AT1555" t="str">
            <v>Ы</v>
          </cell>
          <cell r="AU1555">
            <v>0</v>
          </cell>
          <cell r="AV1555">
            <v>0</v>
          </cell>
          <cell r="AW1555">
            <v>23</v>
          </cell>
          <cell r="AX1555">
            <v>1</v>
          </cell>
          <cell r="AY1555">
            <v>0</v>
          </cell>
          <cell r="AZ1555">
            <v>0</v>
          </cell>
          <cell r="BA1555">
            <v>0</v>
          </cell>
          <cell r="BB1555">
            <v>0</v>
          </cell>
          <cell r="BC1555">
            <v>38828</v>
          </cell>
        </row>
        <row r="1556">
          <cell r="A1556">
            <v>2006</v>
          </cell>
          <cell r="B1556">
            <v>2</v>
          </cell>
          <cell r="C1556">
            <v>62</v>
          </cell>
          <cell r="D1556">
            <v>21</v>
          </cell>
          <cell r="E1556">
            <v>792020</v>
          </cell>
          <cell r="F1556">
            <v>0</v>
          </cell>
          <cell r="G1556" t="str">
            <v>Затраты по ШПЗ (основные)</v>
          </cell>
          <cell r="H1556">
            <v>2011</v>
          </cell>
          <cell r="I1556">
            <v>7920</v>
          </cell>
          <cell r="J1556">
            <v>61460</v>
          </cell>
          <cell r="K1556">
            <v>1</v>
          </cell>
          <cell r="L1556">
            <v>0</v>
          </cell>
          <cell r="M1556">
            <v>0</v>
          </cell>
          <cell r="N1556">
            <v>0</v>
          </cell>
          <cell r="R1556">
            <v>0</v>
          </cell>
          <cell r="S1556">
            <v>0</v>
          </cell>
          <cell r="T1556">
            <v>0</v>
          </cell>
          <cell r="U1556">
            <v>31</v>
          </cell>
          <cell r="V1556">
            <v>0</v>
          </cell>
          <cell r="W1556">
            <v>0</v>
          </cell>
          <cell r="AA1556">
            <v>0</v>
          </cell>
          <cell r="AB1556">
            <v>0</v>
          </cell>
          <cell r="AC1556">
            <v>0</v>
          </cell>
          <cell r="AD1556">
            <v>31</v>
          </cell>
          <cell r="AE1556">
            <v>430240</v>
          </cell>
          <cell r="AF1556">
            <v>0</v>
          </cell>
          <cell r="AI1556">
            <v>2251</v>
          </cell>
          <cell r="AK1556">
            <v>0</v>
          </cell>
          <cell r="AM1556">
            <v>191</v>
          </cell>
          <cell r="AN1556">
            <v>1</v>
          </cell>
          <cell r="AO1556">
            <v>393216</v>
          </cell>
          <cell r="AQ1556">
            <v>0</v>
          </cell>
          <cell r="AR1556">
            <v>0</v>
          </cell>
          <cell r="AS1556" t="str">
            <v>Ы</v>
          </cell>
          <cell r="AT1556" t="str">
            <v>Ы</v>
          </cell>
          <cell r="AU1556">
            <v>0</v>
          </cell>
          <cell r="AV1556">
            <v>0</v>
          </cell>
          <cell r="AW1556">
            <v>23</v>
          </cell>
          <cell r="AX1556">
            <v>1</v>
          </cell>
          <cell r="AY1556">
            <v>0</v>
          </cell>
          <cell r="AZ1556">
            <v>0</v>
          </cell>
          <cell r="BA1556">
            <v>0</v>
          </cell>
          <cell r="BB1556">
            <v>0</v>
          </cell>
          <cell r="BC1556">
            <v>38828</v>
          </cell>
        </row>
        <row r="1557">
          <cell r="A1557">
            <v>2006</v>
          </cell>
          <cell r="B1557">
            <v>2</v>
          </cell>
          <cell r="C1557">
            <v>63</v>
          </cell>
          <cell r="D1557">
            <v>21</v>
          </cell>
          <cell r="E1557">
            <v>792020</v>
          </cell>
          <cell r="F1557">
            <v>0</v>
          </cell>
          <cell r="G1557" t="str">
            <v>Затраты по ШПЗ (основные)</v>
          </cell>
          <cell r="H1557">
            <v>2011</v>
          </cell>
          <cell r="I1557">
            <v>7920</v>
          </cell>
          <cell r="J1557">
            <v>136219</v>
          </cell>
          <cell r="K1557">
            <v>1</v>
          </cell>
          <cell r="L1557">
            <v>0</v>
          </cell>
          <cell r="M1557">
            <v>0</v>
          </cell>
          <cell r="N1557">
            <v>0</v>
          </cell>
          <cell r="R1557">
            <v>0</v>
          </cell>
          <cell r="S1557">
            <v>0</v>
          </cell>
          <cell r="T1557">
            <v>0</v>
          </cell>
          <cell r="U1557">
            <v>31</v>
          </cell>
          <cell r="V1557">
            <v>0</v>
          </cell>
          <cell r="W1557">
            <v>0</v>
          </cell>
          <cell r="AA1557">
            <v>0</v>
          </cell>
          <cell r="AB1557">
            <v>0</v>
          </cell>
          <cell r="AC1557">
            <v>0</v>
          </cell>
          <cell r="AD1557">
            <v>31</v>
          </cell>
          <cell r="AE1557">
            <v>450000</v>
          </cell>
          <cell r="AF1557">
            <v>0</v>
          </cell>
          <cell r="AI1557">
            <v>2251</v>
          </cell>
          <cell r="AK1557">
            <v>0</v>
          </cell>
          <cell r="AM1557">
            <v>192</v>
          </cell>
          <cell r="AN1557">
            <v>1</v>
          </cell>
          <cell r="AO1557">
            <v>393216</v>
          </cell>
          <cell r="AQ1557">
            <v>0</v>
          </cell>
          <cell r="AR1557">
            <v>0</v>
          </cell>
          <cell r="AS1557" t="str">
            <v>Ы</v>
          </cell>
          <cell r="AT1557" t="str">
            <v>Ы</v>
          </cell>
          <cell r="AU1557">
            <v>0</v>
          </cell>
          <cell r="AV1557">
            <v>0</v>
          </cell>
          <cell r="AW1557">
            <v>23</v>
          </cell>
          <cell r="AX1557">
            <v>1</v>
          </cell>
          <cell r="AY1557">
            <v>0</v>
          </cell>
          <cell r="AZ1557">
            <v>0</v>
          </cell>
          <cell r="BA1557">
            <v>0</v>
          </cell>
          <cell r="BB1557">
            <v>0</v>
          </cell>
          <cell r="BC1557">
            <v>38828</v>
          </cell>
        </row>
        <row r="1558">
          <cell r="A1558">
            <v>2006</v>
          </cell>
          <cell r="B1558">
            <v>2</v>
          </cell>
          <cell r="C1558">
            <v>64</v>
          </cell>
          <cell r="D1558">
            <v>21</v>
          </cell>
          <cell r="E1558">
            <v>792020</v>
          </cell>
          <cell r="F1558">
            <v>0</v>
          </cell>
          <cell r="G1558" t="str">
            <v>Затраты по ШПЗ (основные)</v>
          </cell>
          <cell r="H1558">
            <v>2011</v>
          </cell>
          <cell r="I1558">
            <v>7920</v>
          </cell>
          <cell r="J1558">
            <v>9941</v>
          </cell>
          <cell r="K1558">
            <v>1</v>
          </cell>
          <cell r="L1558">
            <v>0</v>
          </cell>
          <cell r="M1558">
            <v>0</v>
          </cell>
          <cell r="N1558">
            <v>0</v>
          </cell>
          <cell r="R1558">
            <v>0</v>
          </cell>
          <cell r="S1558">
            <v>0</v>
          </cell>
          <cell r="T1558">
            <v>0</v>
          </cell>
          <cell r="U1558">
            <v>31</v>
          </cell>
          <cell r="V1558">
            <v>0</v>
          </cell>
          <cell r="W1558">
            <v>0</v>
          </cell>
          <cell r="AA1558">
            <v>0</v>
          </cell>
          <cell r="AB1558">
            <v>0</v>
          </cell>
          <cell r="AC1558">
            <v>0</v>
          </cell>
          <cell r="AD1558">
            <v>31</v>
          </cell>
          <cell r="AE1558">
            <v>460000</v>
          </cell>
          <cell r="AF1558">
            <v>0</v>
          </cell>
          <cell r="AI1558">
            <v>2251</v>
          </cell>
          <cell r="AK1558">
            <v>0</v>
          </cell>
          <cell r="AM1558">
            <v>193</v>
          </cell>
          <cell r="AN1558">
            <v>1</v>
          </cell>
          <cell r="AO1558">
            <v>393216</v>
          </cell>
          <cell r="AQ1558">
            <v>0</v>
          </cell>
          <cell r="AR1558">
            <v>0</v>
          </cell>
          <cell r="AS1558" t="str">
            <v>Ы</v>
          </cell>
          <cell r="AT1558" t="str">
            <v>Ы</v>
          </cell>
          <cell r="AU1558">
            <v>0</v>
          </cell>
          <cell r="AV1558">
            <v>0</v>
          </cell>
          <cell r="AW1558">
            <v>23</v>
          </cell>
          <cell r="AX1558">
            <v>1</v>
          </cell>
          <cell r="AY1558">
            <v>0</v>
          </cell>
          <cell r="AZ1558">
            <v>0</v>
          </cell>
          <cell r="BA1558">
            <v>0</v>
          </cell>
          <cell r="BB1558">
            <v>0</v>
          </cell>
          <cell r="BC1558">
            <v>38828</v>
          </cell>
        </row>
        <row r="1559">
          <cell r="A1559">
            <v>2006</v>
          </cell>
          <cell r="B1559">
            <v>2</v>
          </cell>
          <cell r="C1559">
            <v>65</v>
          </cell>
          <cell r="D1559">
            <v>21</v>
          </cell>
          <cell r="E1559">
            <v>792020</v>
          </cell>
          <cell r="F1559">
            <v>0</v>
          </cell>
          <cell r="G1559" t="str">
            <v>Затраты по ШПЗ (основные)</v>
          </cell>
          <cell r="H1559">
            <v>2011</v>
          </cell>
          <cell r="I1559">
            <v>7920</v>
          </cell>
          <cell r="J1559">
            <v>991</v>
          </cell>
          <cell r="K1559">
            <v>1</v>
          </cell>
          <cell r="L1559">
            <v>0</v>
          </cell>
          <cell r="M1559">
            <v>0</v>
          </cell>
          <cell r="N1559">
            <v>0</v>
          </cell>
          <cell r="R1559">
            <v>0</v>
          </cell>
          <cell r="S1559">
            <v>0</v>
          </cell>
          <cell r="T1559">
            <v>0</v>
          </cell>
          <cell r="U1559">
            <v>31</v>
          </cell>
          <cell r="V1559">
            <v>0</v>
          </cell>
          <cell r="W1559">
            <v>0</v>
          </cell>
          <cell r="AA1559">
            <v>0</v>
          </cell>
          <cell r="AB1559">
            <v>0</v>
          </cell>
          <cell r="AC1559">
            <v>0</v>
          </cell>
          <cell r="AD1559">
            <v>31</v>
          </cell>
          <cell r="AE1559">
            <v>465000</v>
          </cell>
          <cell r="AF1559">
            <v>0</v>
          </cell>
          <cell r="AI1559">
            <v>2251</v>
          </cell>
          <cell r="AK1559">
            <v>0</v>
          </cell>
          <cell r="AM1559">
            <v>194</v>
          </cell>
          <cell r="AN1559">
            <v>1</v>
          </cell>
          <cell r="AO1559">
            <v>393216</v>
          </cell>
          <cell r="AQ1559">
            <v>0</v>
          </cell>
          <cell r="AR1559">
            <v>0</v>
          </cell>
          <cell r="AS1559" t="str">
            <v>Ы</v>
          </cell>
          <cell r="AT1559" t="str">
            <v>Ы</v>
          </cell>
          <cell r="AU1559">
            <v>0</v>
          </cell>
          <cell r="AV1559">
            <v>0</v>
          </cell>
          <cell r="AW1559">
            <v>23</v>
          </cell>
          <cell r="AX1559">
            <v>1</v>
          </cell>
          <cell r="AY1559">
            <v>0</v>
          </cell>
          <cell r="AZ1559">
            <v>0</v>
          </cell>
          <cell r="BA1559">
            <v>0</v>
          </cell>
          <cell r="BB1559">
            <v>0</v>
          </cell>
          <cell r="BC1559">
            <v>38828</v>
          </cell>
        </row>
        <row r="1560">
          <cell r="A1560">
            <v>2006</v>
          </cell>
          <cell r="B1560">
            <v>2</v>
          </cell>
          <cell r="C1560">
            <v>66</v>
          </cell>
          <cell r="D1560">
            <v>21</v>
          </cell>
          <cell r="E1560">
            <v>792020</v>
          </cell>
          <cell r="F1560">
            <v>0</v>
          </cell>
          <cell r="G1560" t="str">
            <v>Затраты по ШПЗ (основные)</v>
          </cell>
          <cell r="H1560">
            <v>2011</v>
          </cell>
          <cell r="I1560">
            <v>7920</v>
          </cell>
          <cell r="J1560">
            <v>157600</v>
          </cell>
          <cell r="K1560">
            <v>1</v>
          </cell>
          <cell r="L1560">
            <v>0</v>
          </cell>
          <cell r="M1560">
            <v>0</v>
          </cell>
          <cell r="N1560">
            <v>0</v>
          </cell>
          <cell r="R1560">
            <v>0</v>
          </cell>
          <cell r="S1560">
            <v>0</v>
          </cell>
          <cell r="T1560">
            <v>0</v>
          </cell>
          <cell r="U1560">
            <v>31</v>
          </cell>
          <cell r="V1560">
            <v>0</v>
          </cell>
          <cell r="W1560">
            <v>0</v>
          </cell>
          <cell r="AA1560">
            <v>0</v>
          </cell>
          <cell r="AB1560">
            <v>0</v>
          </cell>
          <cell r="AC1560">
            <v>0</v>
          </cell>
          <cell r="AD1560">
            <v>31</v>
          </cell>
          <cell r="AE1560">
            <v>501102</v>
          </cell>
          <cell r="AF1560">
            <v>0</v>
          </cell>
          <cell r="AI1560">
            <v>2251</v>
          </cell>
          <cell r="AK1560">
            <v>0</v>
          </cell>
          <cell r="AM1560">
            <v>195</v>
          </cell>
          <cell r="AN1560">
            <v>1</v>
          </cell>
          <cell r="AO1560">
            <v>393216</v>
          </cell>
          <cell r="AQ1560">
            <v>0</v>
          </cell>
          <cell r="AR1560">
            <v>0</v>
          </cell>
          <cell r="AS1560" t="str">
            <v>Ы</v>
          </cell>
          <cell r="AT1560" t="str">
            <v>Ы</v>
          </cell>
          <cell r="AU1560">
            <v>0</v>
          </cell>
          <cell r="AV1560">
            <v>0</v>
          </cell>
          <cell r="AW1560">
            <v>23</v>
          </cell>
          <cell r="AX1560">
            <v>1</v>
          </cell>
          <cell r="AY1560">
            <v>0</v>
          </cell>
          <cell r="AZ1560">
            <v>0</v>
          </cell>
          <cell r="BA1560">
            <v>0</v>
          </cell>
          <cell r="BB1560">
            <v>0</v>
          </cell>
          <cell r="BC1560">
            <v>38828</v>
          </cell>
        </row>
        <row r="1561">
          <cell r="A1561">
            <v>2006</v>
          </cell>
          <cell r="B1561">
            <v>2</v>
          </cell>
          <cell r="C1561">
            <v>67</v>
          </cell>
          <cell r="D1561">
            <v>21</v>
          </cell>
          <cell r="E1561">
            <v>792020</v>
          </cell>
          <cell r="F1561">
            <v>0</v>
          </cell>
          <cell r="G1561" t="str">
            <v>Затраты по ШПЗ (основные)</v>
          </cell>
          <cell r="H1561">
            <v>2011</v>
          </cell>
          <cell r="I1561">
            <v>7920</v>
          </cell>
          <cell r="J1561">
            <v>10672</v>
          </cell>
          <cell r="K1561">
            <v>1</v>
          </cell>
          <cell r="L1561">
            <v>0</v>
          </cell>
          <cell r="M1561">
            <v>0</v>
          </cell>
          <cell r="N1561">
            <v>0</v>
          </cell>
          <cell r="R1561">
            <v>0</v>
          </cell>
          <cell r="S1561">
            <v>0</v>
          </cell>
          <cell r="T1561">
            <v>0</v>
          </cell>
          <cell r="U1561">
            <v>31</v>
          </cell>
          <cell r="V1561">
            <v>0</v>
          </cell>
          <cell r="W1561">
            <v>0</v>
          </cell>
          <cell r="AA1561">
            <v>0</v>
          </cell>
          <cell r="AB1561">
            <v>0</v>
          </cell>
          <cell r="AC1561">
            <v>0</v>
          </cell>
          <cell r="AD1561">
            <v>31</v>
          </cell>
          <cell r="AE1561">
            <v>502400</v>
          </cell>
          <cell r="AF1561">
            <v>0</v>
          </cell>
          <cell r="AI1561">
            <v>2251</v>
          </cell>
          <cell r="AK1561">
            <v>0</v>
          </cell>
          <cell r="AM1561">
            <v>196</v>
          </cell>
          <cell r="AN1561">
            <v>1</v>
          </cell>
          <cell r="AO1561">
            <v>393216</v>
          </cell>
          <cell r="AQ1561">
            <v>0</v>
          </cell>
          <cell r="AR1561">
            <v>0</v>
          </cell>
          <cell r="AS1561" t="str">
            <v>Ы</v>
          </cell>
          <cell r="AT1561" t="str">
            <v>Ы</v>
          </cell>
          <cell r="AU1561">
            <v>0</v>
          </cell>
          <cell r="AV1561">
            <v>0</v>
          </cell>
          <cell r="AW1561">
            <v>23</v>
          </cell>
          <cell r="AX1561">
            <v>1</v>
          </cell>
          <cell r="AY1561">
            <v>0</v>
          </cell>
          <cell r="AZ1561">
            <v>0</v>
          </cell>
          <cell r="BA1561">
            <v>0</v>
          </cell>
          <cell r="BB1561">
            <v>0</v>
          </cell>
          <cell r="BC1561">
            <v>38828</v>
          </cell>
        </row>
        <row r="1562">
          <cell r="A1562">
            <v>2006</v>
          </cell>
          <cell r="B1562">
            <v>2</v>
          </cell>
          <cell r="C1562">
            <v>68</v>
          </cell>
          <cell r="D1562">
            <v>21</v>
          </cell>
          <cell r="E1562">
            <v>792020</v>
          </cell>
          <cell r="F1562">
            <v>0</v>
          </cell>
          <cell r="G1562" t="str">
            <v>Затраты по ШПЗ (основные)</v>
          </cell>
          <cell r="H1562">
            <v>2011</v>
          </cell>
          <cell r="I1562">
            <v>7920</v>
          </cell>
          <cell r="J1562">
            <v>310008.21999999997</v>
          </cell>
          <cell r="K1562">
            <v>1</v>
          </cell>
          <cell r="L1562">
            <v>0</v>
          </cell>
          <cell r="M1562">
            <v>0</v>
          </cell>
          <cell r="N1562">
            <v>0</v>
          </cell>
          <cell r="R1562">
            <v>0</v>
          </cell>
          <cell r="S1562">
            <v>0</v>
          </cell>
          <cell r="T1562">
            <v>0</v>
          </cell>
          <cell r="U1562">
            <v>31</v>
          </cell>
          <cell r="V1562">
            <v>0</v>
          </cell>
          <cell r="W1562">
            <v>0</v>
          </cell>
          <cell r="AA1562">
            <v>0</v>
          </cell>
          <cell r="AB1562">
            <v>0</v>
          </cell>
          <cell r="AC1562">
            <v>0</v>
          </cell>
          <cell r="AD1562">
            <v>31</v>
          </cell>
          <cell r="AE1562">
            <v>503000</v>
          </cell>
          <cell r="AF1562">
            <v>0</v>
          </cell>
          <cell r="AI1562">
            <v>2251</v>
          </cell>
          <cell r="AK1562">
            <v>0</v>
          </cell>
          <cell r="AM1562">
            <v>197</v>
          </cell>
          <cell r="AN1562">
            <v>1</v>
          </cell>
          <cell r="AO1562">
            <v>393216</v>
          </cell>
          <cell r="AQ1562">
            <v>0</v>
          </cell>
          <cell r="AR1562">
            <v>0</v>
          </cell>
          <cell r="AS1562" t="str">
            <v>Ы</v>
          </cell>
          <cell r="AT1562" t="str">
            <v>Ы</v>
          </cell>
          <cell r="AU1562">
            <v>0</v>
          </cell>
          <cell r="AV1562">
            <v>0</v>
          </cell>
          <cell r="AW1562">
            <v>23</v>
          </cell>
          <cell r="AX1562">
            <v>1</v>
          </cell>
          <cell r="AY1562">
            <v>0</v>
          </cell>
          <cell r="AZ1562">
            <v>0</v>
          </cell>
          <cell r="BA1562">
            <v>0</v>
          </cell>
          <cell r="BB1562">
            <v>0</v>
          </cell>
          <cell r="BC1562">
            <v>38828</v>
          </cell>
        </row>
        <row r="1563">
          <cell r="A1563">
            <v>2006</v>
          </cell>
          <cell r="B1563">
            <v>2</v>
          </cell>
          <cell r="C1563">
            <v>69</v>
          </cell>
          <cell r="D1563">
            <v>21</v>
          </cell>
          <cell r="E1563">
            <v>792020</v>
          </cell>
          <cell r="F1563">
            <v>0</v>
          </cell>
          <cell r="G1563" t="str">
            <v>Затраты по ШПЗ (основные)</v>
          </cell>
          <cell r="H1563">
            <v>2011</v>
          </cell>
          <cell r="I1563">
            <v>7920</v>
          </cell>
          <cell r="J1563">
            <v>30700</v>
          </cell>
          <cell r="K1563">
            <v>1</v>
          </cell>
          <cell r="L1563">
            <v>0</v>
          </cell>
          <cell r="M1563">
            <v>0</v>
          </cell>
          <cell r="N1563">
            <v>0</v>
          </cell>
          <cell r="R1563">
            <v>0</v>
          </cell>
          <cell r="S1563">
            <v>0</v>
          </cell>
          <cell r="T1563">
            <v>0</v>
          </cell>
          <cell r="U1563">
            <v>31</v>
          </cell>
          <cell r="V1563">
            <v>0</v>
          </cell>
          <cell r="W1563">
            <v>0</v>
          </cell>
          <cell r="AA1563">
            <v>0</v>
          </cell>
          <cell r="AB1563">
            <v>0</v>
          </cell>
          <cell r="AC1563">
            <v>0</v>
          </cell>
          <cell r="AD1563">
            <v>31</v>
          </cell>
          <cell r="AE1563">
            <v>504100</v>
          </cell>
          <cell r="AF1563">
            <v>0</v>
          </cell>
          <cell r="AI1563">
            <v>2251</v>
          </cell>
          <cell r="AK1563">
            <v>0</v>
          </cell>
          <cell r="AM1563">
            <v>198</v>
          </cell>
          <cell r="AN1563">
            <v>1</v>
          </cell>
          <cell r="AO1563">
            <v>393216</v>
          </cell>
          <cell r="AQ1563">
            <v>0</v>
          </cell>
          <cell r="AR1563">
            <v>0</v>
          </cell>
          <cell r="AS1563" t="str">
            <v>Ы</v>
          </cell>
          <cell r="AT1563" t="str">
            <v>Ы</v>
          </cell>
          <cell r="AU1563">
            <v>0</v>
          </cell>
          <cell r="AV1563">
            <v>0</v>
          </cell>
          <cell r="AW1563">
            <v>23</v>
          </cell>
          <cell r="AX1563">
            <v>1</v>
          </cell>
          <cell r="AY1563">
            <v>0</v>
          </cell>
          <cell r="AZ1563">
            <v>0</v>
          </cell>
          <cell r="BA1563">
            <v>0</v>
          </cell>
          <cell r="BB1563">
            <v>0</v>
          </cell>
          <cell r="BC1563">
            <v>38828</v>
          </cell>
        </row>
        <row r="1564">
          <cell r="A1564">
            <v>2006</v>
          </cell>
          <cell r="B1564">
            <v>2</v>
          </cell>
          <cell r="C1564">
            <v>70</v>
          </cell>
          <cell r="D1564">
            <v>21</v>
          </cell>
          <cell r="E1564">
            <v>792020</v>
          </cell>
          <cell r="F1564">
            <v>0</v>
          </cell>
          <cell r="G1564" t="str">
            <v>Затраты по ШПЗ (основные)</v>
          </cell>
          <cell r="H1564">
            <v>2011</v>
          </cell>
          <cell r="I1564">
            <v>7920</v>
          </cell>
          <cell r="J1564">
            <v>48586.78</v>
          </cell>
          <cell r="K1564">
            <v>1</v>
          </cell>
          <cell r="L1564">
            <v>0</v>
          </cell>
          <cell r="M1564">
            <v>0</v>
          </cell>
          <cell r="N1564">
            <v>0</v>
          </cell>
          <cell r="R1564">
            <v>0</v>
          </cell>
          <cell r="S1564">
            <v>0</v>
          </cell>
          <cell r="T1564">
            <v>0</v>
          </cell>
          <cell r="U1564">
            <v>31</v>
          </cell>
          <cell r="V1564">
            <v>0</v>
          </cell>
          <cell r="W1564">
            <v>0</v>
          </cell>
          <cell r="AA1564">
            <v>0</v>
          </cell>
          <cell r="AB1564">
            <v>0</v>
          </cell>
          <cell r="AC1564">
            <v>0</v>
          </cell>
          <cell r="AD1564">
            <v>31</v>
          </cell>
          <cell r="AE1564">
            <v>504200</v>
          </cell>
          <cell r="AF1564">
            <v>0</v>
          </cell>
          <cell r="AI1564">
            <v>2251</v>
          </cell>
          <cell r="AK1564">
            <v>0</v>
          </cell>
          <cell r="AM1564">
            <v>199</v>
          </cell>
          <cell r="AN1564">
            <v>1</v>
          </cell>
          <cell r="AO1564">
            <v>393216</v>
          </cell>
          <cell r="AQ1564">
            <v>0</v>
          </cell>
          <cell r="AR1564">
            <v>0</v>
          </cell>
          <cell r="AS1564" t="str">
            <v>Ы</v>
          </cell>
          <cell r="AT1564" t="str">
            <v>Ы</v>
          </cell>
          <cell r="AU1564">
            <v>0</v>
          </cell>
          <cell r="AV1564">
            <v>0</v>
          </cell>
          <cell r="AW1564">
            <v>23</v>
          </cell>
          <cell r="AX1564">
            <v>1</v>
          </cell>
          <cell r="AY1564">
            <v>0</v>
          </cell>
          <cell r="AZ1564">
            <v>0</v>
          </cell>
          <cell r="BA1564">
            <v>0</v>
          </cell>
          <cell r="BB1564">
            <v>0</v>
          </cell>
          <cell r="BC1564">
            <v>38828</v>
          </cell>
        </row>
        <row r="1565">
          <cell r="A1565">
            <v>2006</v>
          </cell>
          <cell r="B1565">
            <v>2</v>
          </cell>
          <cell r="C1565">
            <v>71</v>
          </cell>
          <cell r="D1565">
            <v>21</v>
          </cell>
          <cell r="E1565">
            <v>792020</v>
          </cell>
          <cell r="F1565">
            <v>0</v>
          </cell>
          <cell r="G1565" t="str">
            <v>Затраты по ШПЗ (основные)</v>
          </cell>
          <cell r="H1565">
            <v>2011</v>
          </cell>
          <cell r="I1565">
            <v>7920</v>
          </cell>
          <cell r="J1565">
            <v>2467</v>
          </cell>
          <cell r="K1565">
            <v>1</v>
          </cell>
          <cell r="L1565">
            <v>0</v>
          </cell>
          <cell r="M1565">
            <v>0</v>
          </cell>
          <cell r="N1565">
            <v>0</v>
          </cell>
          <cell r="R1565">
            <v>0</v>
          </cell>
          <cell r="S1565">
            <v>0</v>
          </cell>
          <cell r="T1565">
            <v>0</v>
          </cell>
          <cell r="U1565">
            <v>31</v>
          </cell>
          <cell r="V1565">
            <v>0</v>
          </cell>
          <cell r="W1565">
            <v>0</v>
          </cell>
          <cell r="AA1565">
            <v>0</v>
          </cell>
          <cell r="AB1565">
            <v>0</v>
          </cell>
          <cell r="AC1565">
            <v>0</v>
          </cell>
          <cell r="AD1565">
            <v>31</v>
          </cell>
          <cell r="AE1565">
            <v>504400</v>
          </cell>
          <cell r="AF1565">
            <v>0</v>
          </cell>
          <cell r="AI1565">
            <v>2251</v>
          </cell>
          <cell r="AK1565">
            <v>0</v>
          </cell>
          <cell r="AM1565">
            <v>200</v>
          </cell>
          <cell r="AN1565">
            <v>1</v>
          </cell>
          <cell r="AO1565">
            <v>393216</v>
          </cell>
          <cell r="AQ1565">
            <v>0</v>
          </cell>
          <cell r="AR1565">
            <v>0</v>
          </cell>
          <cell r="AS1565" t="str">
            <v>Ы</v>
          </cell>
          <cell r="AT1565" t="str">
            <v>Ы</v>
          </cell>
          <cell r="AU1565">
            <v>0</v>
          </cell>
          <cell r="AV1565">
            <v>0</v>
          </cell>
          <cell r="AW1565">
            <v>23</v>
          </cell>
          <cell r="AX1565">
            <v>1</v>
          </cell>
          <cell r="AY1565">
            <v>0</v>
          </cell>
          <cell r="AZ1565">
            <v>0</v>
          </cell>
          <cell r="BA1565">
            <v>0</v>
          </cell>
          <cell r="BB1565">
            <v>0</v>
          </cell>
          <cell r="BC1565">
            <v>38828</v>
          </cell>
        </row>
        <row r="1566">
          <cell r="A1566">
            <v>2006</v>
          </cell>
          <cell r="B1566">
            <v>2</v>
          </cell>
          <cell r="C1566">
            <v>72</v>
          </cell>
          <cell r="D1566">
            <v>21</v>
          </cell>
          <cell r="E1566">
            <v>792020</v>
          </cell>
          <cell r="F1566">
            <v>0</v>
          </cell>
          <cell r="G1566" t="str">
            <v>Затраты по ШПЗ (основные)</v>
          </cell>
          <cell r="H1566">
            <v>2011</v>
          </cell>
          <cell r="I1566">
            <v>7920</v>
          </cell>
          <cell r="J1566">
            <v>1960.8</v>
          </cell>
          <cell r="K1566">
            <v>1</v>
          </cell>
          <cell r="L1566">
            <v>0</v>
          </cell>
          <cell r="M1566">
            <v>0</v>
          </cell>
          <cell r="N1566">
            <v>0</v>
          </cell>
          <cell r="R1566">
            <v>0</v>
          </cell>
          <cell r="S1566">
            <v>0</v>
          </cell>
          <cell r="T1566">
            <v>0</v>
          </cell>
          <cell r="U1566">
            <v>31</v>
          </cell>
          <cell r="V1566">
            <v>0</v>
          </cell>
          <cell r="W1566">
            <v>0</v>
          </cell>
          <cell r="AA1566">
            <v>0</v>
          </cell>
          <cell r="AB1566">
            <v>0</v>
          </cell>
          <cell r="AC1566">
            <v>0</v>
          </cell>
          <cell r="AD1566">
            <v>31</v>
          </cell>
          <cell r="AE1566">
            <v>504900</v>
          </cell>
          <cell r="AF1566">
            <v>0</v>
          </cell>
          <cell r="AI1566">
            <v>2251</v>
          </cell>
          <cell r="AK1566">
            <v>0</v>
          </cell>
          <cell r="AM1566">
            <v>201</v>
          </cell>
          <cell r="AN1566">
            <v>1</v>
          </cell>
          <cell r="AO1566">
            <v>393216</v>
          </cell>
          <cell r="AQ1566">
            <v>0</v>
          </cell>
          <cell r="AR1566">
            <v>0</v>
          </cell>
          <cell r="AS1566" t="str">
            <v>Ы</v>
          </cell>
          <cell r="AT1566" t="str">
            <v>Ы</v>
          </cell>
          <cell r="AU1566">
            <v>0</v>
          </cell>
          <cell r="AV1566">
            <v>0</v>
          </cell>
          <cell r="AW1566">
            <v>23</v>
          </cell>
          <cell r="AX1566">
            <v>1</v>
          </cell>
          <cell r="AY1566">
            <v>0</v>
          </cell>
          <cell r="AZ1566">
            <v>0</v>
          </cell>
          <cell r="BA1566">
            <v>0</v>
          </cell>
          <cell r="BB1566">
            <v>0</v>
          </cell>
          <cell r="BC1566">
            <v>38828</v>
          </cell>
        </row>
        <row r="1567">
          <cell r="A1567">
            <v>2006</v>
          </cell>
          <cell r="B1567">
            <v>2</v>
          </cell>
          <cell r="C1567">
            <v>73</v>
          </cell>
          <cell r="D1567">
            <v>21</v>
          </cell>
          <cell r="E1567">
            <v>792020</v>
          </cell>
          <cell r="F1567">
            <v>0</v>
          </cell>
          <cell r="G1567" t="str">
            <v>Затраты по ШПЗ (основные)</v>
          </cell>
          <cell r="H1567">
            <v>2011</v>
          </cell>
          <cell r="I1567">
            <v>7920</v>
          </cell>
          <cell r="J1567">
            <v>1664.65</v>
          </cell>
          <cell r="K1567">
            <v>1</v>
          </cell>
          <cell r="L1567">
            <v>0</v>
          </cell>
          <cell r="M1567">
            <v>0</v>
          </cell>
          <cell r="N1567">
            <v>0</v>
          </cell>
          <cell r="R1567">
            <v>0</v>
          </cell>
          <cell r="S1567">
            <v>0</v>
          </cell>
          <cell r="T1567">
            <v>0</v>
          </cell>
          <cell r="U1567">
            <v>31</v>
          </cell>
          <cell r="V1567">
            <v>0</v>
          </cell>
          <cell r="W1567">
            <v>0</v>
          </cell>
          <cell r="AA1567">
            <v>0</v>
          </cell>
          <cell r="AB1567">
            <v>0</v>
          </cell>
          <cell r="AC1567">
            <v>0</v>
          </cell>
          <cell r="AD1567">
            <v>31</v>
          </cell>
          <cell r="AE1567">
            <v>505100</v>
          </cell>
          <cell r="AF1567">
            <v>0</v>
          </cell>
          <cell r="AI1567">
            <v>2251</v>
          </cell>
          <cell r="AK1567">
            <v>0</v>
          </cell>
          <cell r="AM1567">
            <v>202</v>
          </cell>
          <cell r="AN1567">
            <v>1</v>
          </cell>
          <cell r="AO1567">
            <v>393216</v>
          </cell>
          <cell r="AQ1567">
            <v>0</v>
          </cell>
          <cell r="AR1567">
            <v>0</v>
          </cell>
          <cell r="AS1567" t="str">
            <v>Ы</v>
          </cell>
          <cell r="AT1567" t="str">
            <v>Ы</v>
          </cell>
          <cell r="AU1567">
            <v>0</v>
          </cell>
          <cell r="AV1567">
            <v>0</v>
          </cell>
          <cell r="AW1567">
            <v>23</v>
          </cell>
          <cell r="AX1567">
            <v>1</v>
          </cell>
          <cell r="AY1567">
            <v>0</v>
          </cell>
          <cell r="AZ1567">
            <v>0</v>
          </cell>
          <cell r="BA1567">
            <v>0</v>
          </cell>
          <cell r="BB1567">
            <v>0</v>
          </cell>
          <cell r="BC1567">
            <v>38828</v>
          </cell>
        </row>
        <row r="1568">
          <cell r="A1568">
            <v>2006</v>
          </cell>
          <cell r="B1568">
            <v>2</v>
          </cell>
          <cell r="C1568">
            <v>74</v>
          </cell>
          <cell r="D1568">
            <v>21</v>
          </cell>
          <cell r="E1568">
            <v>792020</v>
          </cell>
          <cell r="F1568">
            <v>0</v>
          </cell>
          <cell r="G1568" t="str">
            <v>Затраты по ШПЗ (основные)</v>
          </cell>
          <cell r="H1568">
            <v>2011</v>
          </cell>
          <cell r="I1568">
            <v>7920</v>
          </cell>
          <cell r="J1568">
            <v>69198.37</v>
          </cell>
          <cell r="K1568">
            <v>1</v>
          </cell>
          <cell r="L1568">
            <v>0</v>
          </cell>
          <cell r="M1568">
            <v>0</v>
          </cell>
          <cell r="N1568">
            <v>0</v>
          </cell>
          <cell r="R1568">
            <v>0</v>
          </cell>
          <cell r="S1568">
            <v>0</v>
          </cell>
          <cell r="T1568">
            <v>0</v>
          </cell>
          <cell r="U1568">
            <v>31</v>
          </cell>
          <cell r="V1568">
            <v>0</v>
          </cell>
          <cell r="W1568">
            <v>0</v>
          </cell>
          <cell r="AA1568">
            <v>0</v>
          </cell>
          <cell r="AB1568">
            <v>0</v>
          </cell>
          <cell r="AC1568">
            <v>0</v>
          </cell>
          <cell r="AD1568">
            <v>31</v>
          </cell>
          <cell r="AE1568">
            <v>505200</v>
          </cell>
          <cell r="AF1568">
            <v>0</v>
          </cell>
          <cell r="AI1568">
            <v>2251</v>
          </cell>
          <cell r="AK1568">
            <v>0</v>
          </cell>
          <cell r="AM1568">
            <v>203</v>
          </cell>
          <cell r="AN1568">
            <v>1</v>
          </cell>
          <cell r="AO1568">
            <v>393216</v>
          </cell>
          <cell r="AQ1568">
            <v>0</v>
          </cell>
          <cell r="AR1568">
            <v>0</v>
          </cell>
          <cell r="AS1568" t="str">
            <v>Ы</v>
          </cell>
          <cell r="AT1568" t="str">
            <v>Ы</v>
          </cell>
          <cell r="AU1568">
            <v>0</v>
          </cell>
          <cell r="AV1568">
            <v>0</v>
          </cell>
          <cell r="AW1568">
            <v>23</v>
          </cell>
          <cell r="AX1568">
            <v>1</v>
          </cell>
          <cell r="AY1568">
            <v>0</v>
          </cell>
          <cell r="AZ1568">
            <v>0</v>
          </cell>
          <cell r="BA1568">
            <v>0</v>
          </cell>
          <cell r="BB1568">
            <v>0</v>
          </cell>
          <cell r="BC1568">
            <v>38828</v>
          </cell>
        </row>
        <row r="1569">
          <cell r="A1569">
            <v>2006</v>
          </cell>
          <cell r="B1569">
            <v>2</v>
          </cell>
          <cell r="C1569">
            <v>75</v>
          </cell>
          <cell r="D1569">
            <v>21</v>
          </cell>
          <cell r="E1569">
            <v>792020</v>
          </cell>
          <cell r="F1569">
            <v>0</v>
          </cell>
          <cell r="G1569" t="str">
            <v>Затраты по ШПЗ (основные)</v>
          </cell>
          <cell r="H1569">
            <v>2011</v>
          </cell>
          <cell r="I1569">
            <v>7920</v>
          </cell>
          <cell r="J1569">
            <v>2977.82</v>
          </cell>
          <cell r="K1569">
            <v>1</v>
          </cell>
          <cell r="L1569">
            <v>0</v>
          </cell>
          <cell r="M1569">
            <v>0</v>
          </cell>
          <cell r="N1569">
            <v>0</v>
          </cell>
          <cell r="R1569">
            <v>0</v>
          </cell>
          <cell r="S1569">
            <v>0</v>
          </cell>
          <cell r="T1569">
            <v>0</v>
          </cell>
          <cell r="U1569">
            <v>31</v>
          </cell>
          <cell r="V1569">
            <v>0</v>
          </cell>
          <cell r="W1569">
            <v>0</v>
          </cell>
          <cell r="AA1569">
            <v>0</v>
          </cell>
          <cell r="AB1569">
            <v>0</v>
          </cell>
          <cell r="AC1569">
            <v>0</v>
          </cell>
          <cell r="AD1569">
            <v>31</v>
          </cell>
          <cell r="AE1569">
            <v>505300</v>
          </cell>
          <cell r="AF1569">
            <v>0</v>
          </cell>
          <cell r="AI1569">
            <v>2251</v>
          </cell>
          <cell r="AK1569">
            <v>0</v>
          </cell>
          <cell r="AM1569">
            <v>204</v>
          </cell>
          <cell r="AN1569">
            <v>1</v>
          </cell>
          <cell r="AO1569">
            <v>393216</v>
          </cell>
          <cell r="AQ1569">
            <v>0</v>
          </cell>
          <cell r="AR1569">
            <v>0</v>
          </cell>
          <cell r="AS1569" t="str">
            <v>Ы</v>
          </cell>
          <cell r="AT1569" t="str">
            <v>Ы</v>
          </cell>
          <cell r="AU1569">
            <v>0</v>
          </cell>
          <cell r="AV1569">
            <v>0</v>
          </cell>
          <cell r="AW1569">
            <v>23</v>
          </cell>
          <cell r="AX1569">
            <v>1</v>
          </cell>
          <cell r="AY1569">
            <v>0</v>
          </cell>
          <cell r="AZ1569">
            <v>0</v>
          </cell>
          <cell r="BA1569">
            <v>0</v>
          </cell>
          <cell r="BB1569">
            <v>0</v>
          </cell>
          <cell r="BC1569">
            <v>38828</v>
          </cell>
        </row>
        <row r="1570">
          <cell r="A1570">
            <v>2006</v>
          </cell>
          <cell r="B1570">
            <v>2</v>
          </cell>
          <cell r="C1570">
            <v>76</v>
          </cell>
          <cell r="D1570">
            <v>21</v>
          </cell>
          <cell r="E1570">
            <v>792020</v>
          </cell>
          <cell r="F1570">
            <v>0</v>
          </cell>
          <cell r="G1570" t="str">
            <v>Затраты по ШПЗ (основные)</v>
          </cell>
          <cell r="H1570">
            <v>2011</v>
          </cell>
          <cell r="I1570">
            <v>7920</v>
          </cell>
          <cell r="J1570">
            <v>2137</v>
          </cell>
          <cell r="K1570">
            <v>1</v>
          </cell>
          <cell r="L1570">
            <v>0</v>
          </cell>
          <cell r="M1570">
            <v>0</v>
          </cell>
          <cell r="N1570">
            <v>0</v>
          </cell>
          <cell r="R1570">
            <v>0</v>
          </cell>
          <cell r="S1570">
            <v>0</v>
          </cell>
          <cell r="T1570">
            <v>0</v>
          </cell>
          <cell r="U1570">
            <v>31</v>
          </cell>
          <cell r="V1570">
            <v>0</v>
          </cell>
          <cell r="W1570">
            <v>0</v>
          </cell>
          <cell r="AA1570">
            <v>0</v>
          </cell>
          <cell r="AB1570">
            <v>0</v>
          </cell>
          <cell r="AC1570">
            <v>0</v>
          </cell>
          <cell r="AD1570">
            <v>31</v>
          </cell>
          <cell r="AE1570">
            <v>505400</v>
          </cell>
          <cell r="AF1570">
            <v>0</v>
          </cell>
          <cell r="AI1570">
            <v>2251</v>
          </cell>
          <cell r="AK1570">
            <v>0</v>
          </cell>
          <cell r="AM1570">
            <v>205</v>
          </cell>
          <cell r="AN1570">
            <v>1</v>
          </cell>
          <cell r="AO1570">
            <v>393216</v>
          </cell>
          <cell r="AQ1570">
            <v>0</v>
          </cell>
          <cell r="AR1570">
            <v>0</v>
          </cell>
          <cell r="AS1570" t="str">
            <v>Ы</v>
          </cell>
          <cell r="AT1570" t="str">
            <v>Ы</v>
          </cell>
          <cell r="AU1570">
            <v>0</v>
          </cell>
          <cell r="AV1570">
            <v>0</v>
          </cell>
          <cell r="AW1570">
            <v>23</v>
          </cell>
          <cell r="AX1570">
            <v>1</v>
          </cell>
          <cell r="AY1570">
            <v>0</v>
          </cell>
          <cell r="AZ1570">
            <v>0</v>
          </cell>
          <cell r="BA1570">
            <v>0</v>
          </cell>
          <cell r="BB1570">
            <v>0</v>
          </cell>
          <cell r="BC1570">
            <v>38828</v>
          </cell>
        </row>
        <row r="1571">
          <cell r="A1571">
            <v>2006</v>
          </cell>
          <cell r="B1571">
            <v>2</v>
          </cell>
          <cell r="C1571">
            <v>77</v>
          </cell>
          <cell r="D1571">
            <v>21</v>
          </cell>
          <cell r="E1571">
            <v>792020</v>
          </cell>
          <cell r="F1571">
            <v>0</v>
          </cell>
          <cell r="G1571" t="str">
            <v>Затраты по ШПЗ (основные)</v>
          </cell>
          <cell r="H1571">
            <v>2011</v>
          </cell>
          <cell r="I1571">
            <v>7920</v>
          </cell>
          <cell r="J1571">
            <v>180</v>
          </cell>
          <cell r="K1571">
            <v>1</v>
          </cell>
          <cell r="L1571">
            <v>0</v>
          </cell>
          <cell r="M1571">
            <v>0</v>
          </cell>
          <cell r="N1571">
            <v>0</v>
          </cell>
          <cell r="R1571">
            <v>0</v>
          </cell>
          <cell r="S1571">
            <v>0</v>
          </cell>
          <cell r="T1571">
            <v>0</v>
          </cell>
          <cell r="U1571">
            <v>31</v>
          </cell>
          <cell r="V1571">
            <v>0</v>
          </cell>
          <cell r="W1571">
            <v>0</v>
          </cell>
          <cell r="AA1571">
            <v>0</v>
          </cell>
          <cell r="AB1571">
            <v>0</v>
          </cell>
          <cell r="AC1571">
            <v>0</v>
          </cell>
          <cell r="AD1571">
            <v>31</v>
          </cell>
          <cell r="AE1571">
            <v>506300</v>
          </cell>
          <cell r="AF1571">
            <v>0</v>
          </cell>
          <cell r="AI1571">
            <v>2251</v>
          </cell>
          <cell r="AK1571">
            <v>0</v>
          </cell>
          <cell r="AM1571">
            <v>206</v>
          </cell>
          <cell r="AN1571">
            <v>1</v>
          </cell>
          <cell r="AO1571">
            <v>393216</v>
          </cell>
          <cell r="AQ1571">
            <v>0</v>
          </cell>
          <cell r="AR1571">
            <v>0</v>
          </cell>
          <cell r="AS1571" t="str">
            <v>Ы</v>
          </cell>
          <cell r="AT1571" t="str">
            <v>Ы</v>
          </cell>
          <cell r="AU1571">
            <v>0</v>
          </cell>
          <cell r="AV1571">
            <v>0</v>
          </cell>
          <cell r="AW1571">
            <v>23</v>
          </cell>
          <cell r="AX1571">
            <v>1</v>
          </cell>
          <cell r="AY1571">
            <v>0</v>
          </cell>
          <cell r="AZ1571">
            <v>0</v>
          </cell>
          <cell r="BA1571">
            <v>0</v>
          </cell>
          <cell r="BB1571">
            <v>0</v>
          </cell>
          <cell r="BC1571">
            <v>38828</v>
          </cell>
        </row>
        <row r="1572">
          <cell r="A1572">
            <v>2006</v>
          </cell>
          <cell r="B1572">
            <v>2</v>
          </cell>
          <cell r="C1572">
            <v>78</v>
          </cell>
          <cell r="D1572">
            <v>21</v>
          </cell>
          <cell r="E1572">
            <v>792020</v>
          </cell>
          <cell r="F1572">
            <v>0</v>
          </cell>
          <cell r="G1572" t="str">
            <v>Затраты по ШПЗ (основные)</v>
          </cell>
          <cell r="H1572">
            <v>2011</v>
          </cell>
          <cell r="I1572">
            <v>7920</v>
          </cell>
          <cell r="J1572">
            <v>890611.45</v>
          </cell>
          <cell r="K1572">
            <v>1</v>
          </cell>
          <cell r="L1572">
            <v>0</v>
          </cell>
          <cell r="M1572">
            <v>0</v>
          </cell>
          <cell r="N1572">
            <v>0</v>
          </cell>
          <cell r="R1572">
            <v>0</v>
          </cell>
          <cell r="S1572">
            <v>0</v>
          </cell>
          <cell r="T1572">
            <v>0</v>
          </cell>
          <cell r="U1572">
            <v>31</v>
          </cell>
          <cell r="V1572">
            <v>0</v>
          </cell>
          <cell r="W1572">
            <v>0</v>
          </cell>
          <cell r="AA1572">
            <v>0</v>
          </cell>
          <cell r="AB1572">
            <v>0</v>
          </cell>
          <cell r="AC1572">
            <v>0</v>
          </cell>
          <cell r="AD1572">
            <v>31</v>
          </cell>
          <cell r="AE1572">
            <v>510100</v>
          </cell>
          <cell r="AF1572">
            <v>0</v>
          </cell>
          <cell r="AI1572">
            <v>2251</v>
          </cell>
          <cell r="AK1572">
            <v>0</v>
          </cell>
          <cell r="AM1572">
            <v>207</v>
          </cell>
          <cell r="AN1572">
            <v>1</v>
          </cell>
          <cell r="AO1572">
            <v>393216</v>
          </cell>
          <cell r="AQ1572">
            <v>0</v>
          </cell>
          <cell r="AR1572">
            <v>0</v>
          </cell>
          <cell r="AS1572" t="str">
            <v>Ы</v>
          </cell>
          <cell r="AT1572" t="str">
            <v>Ы</v>
          </cell>
          <cell r="AU1572">
            <v>0</v>
          </cell>
          <cell r="AV1572">
            <v>0</v>
          </cell>
          <cell r="AW1572">
            <v>23</v>
          </cell>
          <cell r="AX1572">
            <v>1</v>
          </cell>
          <cell r="AY1572">
            <v>0</v>
          </cell>
          <cell r="AZ1572">
            <v>0</v>
          </cell>
          <cell r="BA1572">
            <v>0</v>
          </cell>
          <cell r="BB1572">
            <v>0</v>
          </cell>
          <cell r="BC1572">
            <v>38828</v>
          </cell>
        </row>
        <row r="1573">
          <cell r="A1573">
            <v>2006</v>
          </cell>
          <cell r="B1573">
            <v>2</v>
          </cell>
          <cell r="C1573">
            <v>79</v>
          </cell>
          <cell r="D1573">
            <v>21</v>
          </cell>
          <cell r="E1573">
            <v>792020</v>
          </cell>
          <cell r="F1573">
            <v>0</v>
          </cell>
          <cell r="G1573" t="str">
            <v>Затраты по ШПЗ (основные)</v>
          </cell>
          <cell r="H1573">
            <v>2011</v>
          </cell>
          <cell r="I1573">
            <v>7920</v>
          </cell>
          <cell r="J1573">
            <v>496.6</v>
          </cell>
          <cell r="K1573">
            <v>1</v>
          </cell>
          <cell r="L1573">
            <v>0</v>
          </cell>
          <cell r="M1573">
            <v>0</v>
          </cell>
          <cell r="N1573">
            <v>0</v>
          </cell>
          <cell r="R1573">
            <v>0</v>
          </cell>
          <cell r="S1573">
            <v>0</v>
          </cell>
          <cell r="T1573">
            <v>0</v>
          </cell>
          <cell r="U1573">
            <v>31</v>
          </cell>
          <cell r="V1573">
            <v>0</v>
          </cell>
          <cell r="W1573">
            <v>0</v>
          </cell>
          <cell r="AA1573">
            <v>0</v>
          </cell>
          <cell r="AB1573">
            <v>0</v>
          </cell>
          <cell r="AC1573">
            <v>0</v>
          </cell>
          <cell r="AD1573">
            <v>31</v>
          </cell>
          <cell r="AE1573">
            <v>510200</v>
          </cell>
          <cell r="AF1573">
            <v>0</v>
          </cell>
          <cell r="AI1573">
            <v>2251</v>
          </cell>
          <cell r="AK1573">
            <v>0</v>
          </cell>
          <cell r="AM1573">
            <v>208</v>
          </cell>
          <cell r="AN1573">
            <v>1</v>
          </cell>
          <cell r="AO1573">
            <v>393216</v>
          </cell>
          <cell r="AQ1573">
            <v>0</v>
          </cell>
          <cell r="AR1573">
            <v>0</v>
          </cell>
          <cell r="AS1573" t="str">
            <v>Ы</v>
          </cell>
          <cell r="AT1573" t="str">
            <v>Ы</v>
          </cell>
          <cell r="AU1573">
            <v>0</v>
          </cell>
          <cell r="AV1573">
            <v>0</v>
          </cell>
          <cell r="AW1573">
            <v>23</v>
          </cell>
          <cell r="AX1573">
            <v>1</v>
          </cell>
          <cell r="AY1573">
            <v>0</v>
          </cell>
          <cell r="AZ1573">
            <v>0</v>
          </cell>
          <cell r="BA1573">
            <v>0</v>
          </cell>
          <cell r="BB1573">
            <v>0</v>
          </cell>
          <cell r="BC1573">
            <v>38828</v>
          </cell>
        </row>
        <row r="1574">
          <cell r="A1574">
            <v>2006</v>
          </cell>
          <cell r="B1574">
            <v>2</v>
          </cell>
          <cell r="C1574">
            <v>80</v>
          </cell>
          <cell r="D1574">
            <v>21</v>
          </cell>
          <cell r="E1574">
            <v>792020</v>
          </cell>
          <cell r="F1574">
            <v>0</v>
          </cell>
          <cell r="G1574" t="str">
            <v>Затраты по ШПЗ (основные)</v>
          </cell>
          <cell r="H1574">
            <v>2011</v>
          </cell>
          <cell r="I1574">
            <v>7920</v>
          </cell>
          <cell r="J1574">
            <v>3259.86</v>
          </cell>
          <cell r="K1574">
            <v>1</v>
          </cell>
          <cell r="L1574">
            <v>0</v>
          </cell>
          <cell r="M1574">
            <v>0</v>
          </cell>
          <cell r="N1574">
            <v>0</v>
          </cell>
          <cell r="R1574">
            <v>0</v>
          </cell>
          <cell r="S1574">
            <v>0</v>
          </cell>
          <cell r="T1574">
            <v>0</v>
          </cell>
          <cell r="U1574">
            <v>31</v>
          </cell>
          <cell r="V1574">
            <v>0</v>
          </cell>
          <cell r="W1574">
            <v>0</v>
          </cell>
          <cell r="AA1574">
            <v>0</v>
          </cell>
          <cell r="AB1574">
            <v>0</v>
          </cell>
          <cell r="AC1574">
            <v>0</v>
          </cell>
          <cell r="AD1574">
            <v>31</v>
          </cell>
          <cell r="AE1574">
            <v>510400</v>
          </cell>
          <cell r="AF1574">
            <v>0</v>
          </cell>
          <cell r="AI1574">
            <v>2251</v>
          </cell>
          <cell r="AK1574">
            <v>0</v>
          </cell>
          <cell r="AM1574">
            <v>209</v>
          </cell>
          <cell r="AN1574">
            <v>1</v>
          </cell>
          <cell r="AO1574">
            <v>393216</v>
          </cell>
          <cell r="AQ1574">
            <v>0</v>
          </cell>
          <cell r="AR1574">
            <v>0</v>
          </cell>
          <cell r="AS1574" t="str">
            <v>Ы</v>
          </cell>
          <cell r="AT1574" t="str">
            <v>Ы</v>
          </cell>
          <cell r="AU1574">
            <v>0</v>
          </cell>
          <cell r="AV1574">
            <v>0</v>
          </cell>
          <cell r="AW1574">
            <v>23</v>
          </cell>
          <cell r="AX1574">
            <v>1</v>
          </cell>
          <cell r="AY1574">
            <v>0</v>
          </cell>
          <cell r="AZ1574">
            <v>0</v>
          </cell>
          <cell r="BA1574">
            <v>0</v>
          </cell>
          <cell r="BB1574">
            <v>0</v>
          </cell>
          <cell r="BC1574">
            <v>38828</v>
          </cell>
        </row>
        <row r="1575">
          <cell r="A1575">
            <v>2006</v>
          </cell>
          <cell r="B1575">
            <v>2</v>
          </cell>
          <cell r="C1575">
            <v>81</v>
          </cell>
          <cell r="D1575">
            <v>21</v>
          </cell>
          <cell r="E1575">
            <v>792020</v>
          </cell>
          <cell r="F1575">
            <v>0</v>
          </cell>
          <cell r="G1575" t="str">
            <v>Затраты по ШПЗ (основные)</v>
          </cell>
          <cell r="H1575">
            <v>2011</v>
          </cell>
          <cell r="I1575">
            <v>7920</v>
          </cell>
          <cell r="J1575">
            <v>823710.02</v>
          </cell>
          <cell r="K1575">
            <v>1</v>
          </cell>
          <cell r="L1575">
            <v>0</v>
          </cell>
          <cell r="M1575">
            <v>0</v>
          </cell>
          <cell r="N1575">
            <v>0</v>
          </cell>
          <cell r="R1575">
            <v>0</v>
          </cell>
          <cell r="S1575">
            <v>0</v>
          </cell>
          <cell r="T1575">
            <v>0</v>
          </cell>
          <cell r="U1575">
            <v>31</v>
          </cell>
          <cell r="V1575">
            <v>0</v>
          </cell>
          <cell r="W1575">
            <v>0</v>
          </cell>
          <cell r="AA1575">
            <v>0</v>
          </cell>
          <cell r="AB1575">
            <v>0</v>
          </cell>
          <cell r="AC1575">
            <v>0</v>
          </cell>
          <cell r="AD1575">
            <v>31</v>
          </cell>
          <cell r="AE1575">
            <v>510600</v>
          </cell>
          <cell r="AF1575">
            <v>0</v>
          </cell>
          <cell r="AI1575">
            <v>2251</v>
          </cell>
          <cell r="AK1575">
            <v>0</v>
          </cell>
          <cell r="AM1575">
            <v>210</v>
          </cell>
          <cell r="AN1575">
            <v>1</v>
          </cell>
          <cell r="AO1575">
            <v>393216</v>
          </cell>
          <cell r="AQ1575">
            <v>0</v>
          </cell>
          <cell r="AR1575">
            <v>0</v>
          </cell>
          <cell r="AS1575" t="str">
            <v>Ы</v>
          </cell>
          <cell r="AT1575" t="str">
            <v>Ы</v>
          </cell>
          <cell r="AU1575">
            <v>0</v>
          </cell>
          <cell r="AV1575">
            <v>0</v>
          </cell>
          <cell r="AW1575">
            <v>23</v>
          </cell>
          <cell r="AX1575">
            <v>1</v>
          </cell>
          <cell r="AY1575">
            <v>0</v>
          </cell>
          <cell r="AZ1575">
            <v>0</v>
          </cell>
          <cell r="BA1575">
            <v>0</v>
          </cell>
          <cell r="BB1575">
            <v>0</v>
          </cell>
          <cell r="BC1575">
            <v>38828</v>
          </cell>
        </row>
        <row r="1576">
          <cell r="A1576">
            <v>2006</v>
          </cell>
          <cell r="B1576">
            <v>2</v>
          </cell>
          <cell r="C1576">
            <v>82</v>
          </cell>
          <cell r="D1576">
            <v>21</v>
          </cell>
          <cell r="E1576">
            <v>792020</v>
          </cell>
          <cell r="F1576">
            <v>0</v>
          </cell>
          <cell r="G1576" t="str">
            <v>Затраты по ШПЗ (основные)</v>
          </cell>
          <cell r="H1576">
            <v>2011</v>
          </cell>
          <cell r="I1576">
            <v>7920</v>
          </cell>
          <cell r="J1576">
            <v>16707.490000000002</v>
          </cell>
          <cell r="K1576">
            <v>1</v>
          </cell>
          <cell r="L1576">
            <v>0</v>
          </cell>
          <cell r="M1576">
            <v>0</v>
          </cell>
          <cell r="N1576">
            <v>0</v>
          </cell>
          <cell r="R1576">
            <v>0</v>
          </cell>
          <cell r="S1576">
            <v>0</v>
          </cell>
          <cell r="T1576">
            <v>0</v>
          </cell>
          <cell r="U1576">
            <v>31</v>
          </cell>
          <cell r="V1576">
            <v>0</v>
          </cell>
          <cell r="W1576">
            <v>0</v>
          </cell>
          <cell r="AA1576">
            <v>0</v>
          </cell>
          <cell r="AB1576">
            <v>0</v>
          </cell>
          <cell r="AC1576">
            <v>0</v>
          </cell>
          <cell r="AD1576">
            <v>31</v>
          </cell>
          <cell r="AE1576">
            <v>513600</v>
          </cell>
          <cell r="AF1576">
            <v>0</v>
          </cell>
          <cell r="AI1576">
            <v>2251</v>
          </cell>
          <cell r="AK1576">
            <v>0</v>
          </cell>
          <cell r="AM1576">
            <v>211</v>
          </cell>
          <cell r="AN1576">
            <v>1</v>
          </cell>
          <cell r="AO1576">
            <v>393216</v>
          </cell>
          <cell r="AQ1576">
            <v>0</v>
          </cell>
          <cell r="AR1576">
            <v>0</v>
          </cell>
          <cell r="AS1576" t="str">
            <v>Ы</v>
          </cell>
          <cell r="AT1576" t="str">
            <v>Ы</v>
          </cell>
          <cell r="AU1576">
            <v>0</v>
          </cell>
          <cell r="AV1576">
            <v>0</v>
          </cell>
          <cell r="AW1576">
            <v>23</v>
          </cell>
          <cell r="AX1576">
            <v>1</v>
          </cell>
          <cell r="AY1576">
            <v>0</v>
          </cell>
          <cell r="AZ1576">
            <v>0</v>
          </cell>
          <cell r="BA1576">
            <v>0</v>
          </cell>
          <cell r="BB1576">
            <v>0</v>
          </cell>
          <cell r="BC1576">
            <v>38828</v>
          </cell>
        </row>
        <row r="1577">
          <cell r="A1577">
            <v>2006</v>
          </cell>
          <cell r="B1577">
            <v>2</v>
          </cell>
          <cell r="C1577">
            <v>83</v>
          </cell>
          <cell r="D1577">
            <v>21</v>
          </cell>
          <cell r="E1577">
            <v>792020</v>
          </cell>
          <cell r="F1577">
            <v>0</v>
          </cell>
          <cell r="G1577" t="str">
            <v>Затраты по ШПЗ (основные)</v>
          </cell>
          <cell r="H1577">
            <v>2011</v>
          </cell>
          <cell r="I1577">
            <v>7920</v>
          </cell>
          <cell r="J1577">
            <v>9517.5</v>
          </cell>
          <cell r="K1577">
            <v>1</v>
          </cell>
          <cell r="L1577">
            <v>0</v>
          </cell>
          <cell r="M1577">
            <v>0</v>
          </cell>
          <cell r="N1577">
            <v>0</v>
          </cell>
          <cell r="R1577">
            <v>0</v>
          </cell>
          <cell r="S1577">
            <v>0</v>
          </cell>
          <cell r="T1577">
            <v>0</v>
          </cell>
          <cell r="U1577">
            <v>31</v>
          </cell>
          <cell r="V1577">
            <v>0</v>
          </cell>
          <cell r="W1577">
            <v>0</v>
          </cell>
          <cell r="AA1577">
            <v>0</v>
          </cell>
          <cell r="AB1577">
            <v>0</v>
          </cell>
          <cell r="AC1577">
            <v>0</v>
          </cell>
          <cell r="AD1577">
            <v>31</v>
          </cell>
          <cell r="AE1577">
            <v>530000</v>
          </cell>
          <cell r="AF1577">
            <v>0</v>
          </cell>
          <cell r="AI1577">
            <v>2251</v>
          </cell>
          <cell r="AK1577">
            <v>0</v>
          </cell>
          <cell r="AM1577">
            <v>212</v>
          </cell>
          <cell r="AN1577">
            <v>1</v>
          </cell>
          <cell r="AO1577">
            <v>393216</v>
          </cell>
          <cell r="AQ1577">
            <v>0</v>
          </cell>
          <cell r="AR1577">
            <v>0</v>
          </cell>
          <cell r="AS1577" t="str">
            <v>Ы</v>
          </cell>
          <cell r="AT1577" t="str">
            <v>Ы</v>
          </cell>
          <cell r="AU1577">
            <v>0</v>
          </cell>
          <cell r="AV1577">
            <v>0</v>
          </cell>
          <cell r="AW1577">
            <v>23</v>
          </cell>
          <cell r="AX1577">
            <v>1</v>
          </cell>
          <cell r="AY1577">
            <v>0</v>
          </cell>
          <cell r="AZ1577">
            <v>0</v>
          </cell>
          <cell r="BA1577">
            <v>0</v>
          </cell>
          <cell r="BB1577">
            <v>0</v>
          </cell>
          <cell r="BC1577">
            <v>38828</v>
          </cell>
        </row>
        <row r="1578">
          <cell r="A1578">
            <v>2006</v>
          </cell>
          <cell r="B1578">
            <v>2</v>
          </cell>
          <cell r="C1578">
            <v>110</v>
          </cell>
          <cell r="D1578">
            <v>21</v>
          </cell>
          <cell r="E1578">
            <v>792020</v>
          </cell>
          <cell r="F1578">
            <v>0</v>
          </cell>
          <cell r="G1578" t="str">
            <v>Затраты по ШПЗ (основные)</v>
          </cell>
          <cell r="H1578">
            <v>2011</v>
          </cell>
          <cell r="I1578">
            <v>7920</v>
          </cell>
          <cell r="J1578">
            <v>234779.08</v>
          </cell>
          <cell r="K1578">
            <v>1</v>
          </cell>
          <cell r="L1578">
            <v>0</v>
          </cell>
          <cell r="M1578">
            <v>0</v>
          </cell>
          <cell r="N1578">
            <v>0</v>
          </cell>
          <cell r="R1578">
            <v>0</v>
          </cell>
          <cell r="S1578">
            <v>0</v>
          </cell>
          <cell r="T1578">
            <v>0</v>
          </cell>
          <cell r="U1578">
            <v>32</v>
          </cell>
          <cell r="V1578">
            <v>0</v>
          </cell>
          <cell r="W1578">
            <v>0</v>
          </cell>
          <cell r="AA1578">
            <v>0</v>
          </cell>
          <cell r="AB1578">
            <v>0</v>
          </cell>
          <cell r="AC1578">
            <v>0</v>
          </cell>
          <cell r="AD1578">
            <v>32</v>
          </cell>
          <cell r="AE1578">
            <v>110000</v>
          </cell>
          <cell r="AF1578">
            <v>0</v>
          </cell>
          <cell r="AI1578">
            <v>2251</v>
          </cell>
          <cell r="AK1578">
            <v>0</v>
          </cell>
          <cell r="AM1578">
            <v>239</v>
          </cell>
          <cell r="AN1578">
            <v>1</v>
          </cell>
          <cell r="AO1578">
            <v>393216</v>
          </cell>
          <cell r="AQ1578">
            <v>0</v>
          </cell>
          <cell r="AR1578">
            <v>0</v>
          </cell>
          <cell r="AS1578" t="str">
            <v>Ы</v>
          </cell>
          <cell r="AT1578" t="str">
            <v>Ы</v>
          </cell>
          <cell r="AU1578">
            <v>0</v>
          </cell>
          <cell r="AV1578">
            <v>0</v>
          </cell>
          <cell r="AW1578">
            <v>23</v>
          </cell>
          <cell r="AX1578">
            <v>1</v>
          </cell>
          <cell r="AY1578">
            <v>0</v>
          </cell>
          <cell r="AZ1578">
            <v>0</v>
          </cell>
          <cell r="BA1578">
            <v>0</v>
          </cell>
          <cell r="BB1578">
            <v>0</v>
          </cell>
          <cell r="BC1578">
            <v>38828</v>
          </cell>
        </row>
        <row r="1579">
          <cell r="A1579">
            <v>2006</v>
          </cell>
          <cell r="B1579">
            <v>2</v>
          </cell>
          <cell r="C1579">
            <v>111</v>
          </cell>
          <cell r="D1579">
            <v>21</v>
          </cell>
          <cell r="E1579">
            <v>792020</v>
          </cell>
          <cell r="F1579">
            <v>0</v>
          </cell>
          <cell r="G1579" t="str">
            <v>Затраты по ШПЗ (основные)</v>
          </cell>
          <cell r="H1579">
            <v>2011</v>
          </cell>
          <cell r="I1579">
            <v>7920</v>
          </cell>
          <cell r="J1579">
            <v>3004.16</v>
          </cell>
          <cell r="K1579">
            <v>1</v>
          </cell>
          <cell r="L1579">
            <v>0</v>
          </cell>
          <cell r="M1579">
            <v>0</v>
          </cell>
          <cell r="N1579">
            <v>0</v>
          </cell>
          <cell r="R1579">
            <v>0</v>
          </cell>
          <cell r="S1579">
            <v>0</v>
          </cell>
          <cell r="T1579">
            <v>0</v>
          </cell>
          <cell r="U1579">
            <v>32</v>
          </cell>
          <cell r="V1579">
            <v>0</v>
          </cell>
          <cell r="W1579">
            <v>0</v>
          </cell>
          <cell r="AA1579">
            <v>0</v>
          </cell>
          <cell r="AB1579">
            <v>0</v>
          </cell>
          <cell r="AC1579">
            <v>0</v>
          </cell>
          <cell r="AD1579">
            <v>32</v>
          </cell>
          <cell r="AE1579">
            <v>114020</v>
          </cell>
          <cell r="AF1579">
            <v>0</v>
          </cell>
          <cell r="AI1579">
            <v>2251</v>
          </cell>
          <cell r="AK1579">
            <v>0</v>
          </cell>
          <cell r="AM1579">
            <v>240</v>
          </cell>
          <cell r="AN1579">
            <v>1</v>
          </cell>
          <cell r="AO1579">
            <v>393216</v>
          </cell>
          <cell r="AQ1579">
            <v>0</v>
          </cell>
          <cell r="AR1579">
            <v>0</v>
          </cell>
          <cell r="AS1579" t="str">
            <v>Ы</v>
          </cell>
          <cell r="AT1579" t="str">
            <v>Ы</v>
          </cell>
          <cell r="AU1579">
            <v>0</v>
          </cell>
          <cell r="AV1579">
            <v>0</v>
          </cell>
          <cell r="AW1579">
            <v>23</v>
          </cell>
          <cell r="AX1579">
            <v>1</v>
          </cell>
          <cell r="AY1579">
            <v>0</v>
          </cell>
          <cell r="AZ1579">
            <v>0</v>
          </cell>
          <cell r="BA1579">
            <v>0</v>
          </cell>
          <cell r="BB1579">
            <v>0</v>
          </cell>
          <cell r="BC1579">
            <v>38828</v>
          </cell>
        </row>
        <row r="1580">
          <cell r="A1580">
            <v>2006</v>
          </cell>
          <cell r="B1580">
            <v>2</v>
          </cell>
          <cell r="C1580">
            <v>112</v>
          </cell>
          <cell r="D1580">
            <v>21</v>
          </cell>
          <cell r="E1580">
            <v>792020</v>
          </cell>
          <cell r="F1580">
            <v>0</v>
          </cell>
          <cell r="G1580" t="str">
            <v>Затраты по ШПЗ (основные)</v>
          </cell>
          <cell r="H1580">
            <v>2011</v>
          </cell>
          <cell r="I1580">
            <v>7920</v>
          </cell>
          <cell r="J1580">
            <v>205045.32</v>
          </cell>
          <cell r="K1580">
            <v>1</v>
          </cell>
          <cell r="L1580">
            <v>0</v>
          </cell>
          <cell r="M1580">
            <v>0</v>
          </cell>
          <cell r="N1580">
            <v>0</v>
          </cell>
          <cell r="R1580">
            <v>0</v>
          </cell>
          <cell r="S1580">
            <v>0</v>
          </cell>
          <cell r="T1580">
            <v>0</v>
          </cell>
          <cell r="U1580">
            <v>32</v>
          </cell>
          <cell r="V1580">
            <v>0</v>
          </cell>
          <cell r="W1580">
            <v>0</v>
          </cell>
          <cell r="AA1580">
            <v>0</v>
          </cell>
          <cell r="AB1580">
            <v>0</v>
          </cell>
          <cell r="AC1580">
            <v>0</v>
          </cell>
          <cell r="AD1580">
            <v>32</v>
          </cell>
          <cell r="AE1580">
            <v>116000</v>
          </cell>
          <cell r="AF1580">
            <v>0</v>
          </cell>
          <cell r="AI1580">
            <v>2251</v>
          </cell>
          <cell r="AK1580">
            <v>0</v>
          </cell>
          <cell r="AM1580">
            <v>241</v>
          </cell>
          <cell r="AN1580">
            <v>1</v>
          </cell>
          <cell r="AO1580">
            <v>393216</v>
          </cell>
          <cell r="AQ1580">
            <v>0</v>
          </cell>
          <cell r="AR1580">
            <v>0</v>
          </cell>
          <cell r="AS1580" t="str">
            <v>Ы</v>
          </cell>
          <cell r="AT1580" t="str">
            <v>Ы</v>
          </cell>
          <cell r="AU1580">
            <v>0</v>
          </cell>
          <cell r="AV1580">
            <v>0</v>
          </cell>
          <cell r="AW1580">
            <v>23</v>
          </cell>
          <cell r="AX1580">
            <v>1</v>
          </cell>
          <cell r="AY1580">
            <v>0</v>
          </cell>
          <cell r="AZ1580">
            <v>0</v>
          </cell>
          <cell r="BA1580">
            <v>0</v>
          </cell>
          <cell r="BB1580">
            <v>0</v>
          </cell>
          <cell r="BC1580">
            <v>38828</v>
          </cell>
        </row>
        <row r="1581">
          <cell r="A1581">
            <v>2006</v>
          </cell>
          <cell r="B1581">
            <v>2</v>
          </cell>
          <cell r="C1581">
            <v>113</v>
          </cell>
          <cell r="D1581">
            <v>21</v>
          </cell>
          <cell r="E1581">
            <v>792020</v>
          </cell>
          <cell r="F1581">
            <v>0</v>
          </cell>
          <cell r="G1581" t="str">
            <v>Затраты по ШПЗ (основные)</v>
          </cell>
          <cell r="H1581">
            <v>2011</v>
          </cell>
          <cell r="I1581">
            <v>7920</v>
          </cell>
          <cell r="J1581">
            <v>9277.7900000000009</v>
          </cell>
          <cell r="K1581">
            <v>1</v>
          </cell>
          <cell r="L1581">
            <v>0</v>
          </cell>
          <cell r="M1581">
            <v>0</v>
          </cell>
          <cell r="N1581">
            <v>0</v>
          </cell>
          <cell r="R1581">
            <v>0</v>
          </cell>
          <cell r="S1581">
            <v>0</v>
          </cell>
          <cell r="T1581">
            <v>0</v>
          </cell>
          <cell r="U1581">
            <v>32</v>
          </cell>
          <cell r="V1581">
            <v>0</v>
          </cell>
          <cell r="W1581">
            <v>0</v>
          </cell>
          <cell r="AA1581">
            <v>0</v>
          </cell>
          <cell r="AB1581">
            <v>0</v>
          </cell>
          <cell r="AC1581">
            <v>0</v>
          </cell>
          <cell r="AD1581">
            <v>32</v>
          </cell>
          <cell r="AE1581">
            <v>117000</v>
          </cell>
          <cell r="AF1581">
            <v>0</v>
          </cell>
          <cell r="AI1581">
            <v>2251</v>
          </cell>
          <cell r="AK1581">
            <v>0</v>
          </cell>
          <cell r="AM1581">
            <v>242</v>
          </cell>
          <cell r="AN1581">
            <v>1</v>
          </cell>
          <cell r="AO1581">
            <v>393216</v>
          </cell>
          <cell r="AQ1581">
            <v>0</v>
          </cell>
          <cell r="AR1581">
            <v>0</v>
          </cell>
          <cell r="AS1581" t="str">
            <v>Ы</v>
          </cell>
          <cell r="AT1581" t="str">
            <v>Ы</v>
          </cell>
          <cell r="AU1581">
            <v>0</v>
          </cell>
          <cell r="AV1581">
            <v>0</v>
          </cell>
          <cell r="AW1581">
            <v>23</v>
          </cell>
          <cell r="AX1581">
            <v>1</v>
          </cell>
          <cell r="AY1581">
            <v>0</v>
          </cell>
          <cell r="AZ1581">
            <v>0</v>
          </cell>
          <cell r="BA1581">
            <v>0</v>
          </cell>
          <cell r="BB1581">
            <v>0</v>
          </cell>
          <cell r="BC1581">
            <v>38828</v>
          </cell>
        </row>
        <row r="1582">
          <cell r="A1582">
            <v>2006</v>
          </cell>
          <cell r="B1582">
            <v>2</v>
          </cell>
          <cell r="C1582">
            <v>114</v>
          </cell>
          <cell r="D1582">
            <v>21</v>
          </cell>
          <cell r="E1582">
            <v>792020</v>
          </cell>
          <cell r="F1582">
            <v>0</v>
          </cell>
          <cell r="G1582" t="str">
            <v>Затраты по ШПЗ (основные)</v>
          </cell>
          <cell r="H1582">
            <v>2011</v>
          </cell>
          <cell r="I1582">
            <v>7920</v>
          </cell>
          <cell r="J1582">
            <v>8667.7999999999993</v>
          </cell>
          <cell r="K1582">
            <v>1</v>
          </cell>
          <cell r="L1582">
            <v>0</v>
          </cell>
          <cell r="M1582">
            <v>0</v>
          </cell>
          <cell r="N1582">
            <v>0</v>
          </cell>
          <cell r="R1582">
            <v>0</v>
          </cell>
          <cell r="S1582">
            <v>0</v>
          </cell>
          <cell r="T1582">
            <v>0</v>
          </cell>
          <cell r="U1582">
            <v>32</v>
          </cell>
          <cell r="V1582">
            <v>0</v>
          </cell>
          <cell r="W1582">
            <v>0</v>
          </cell>
          <cell r="AA1582">
            <v>0</v>
          </cell>
          <cell r="AB1582">
            <v>0</v>
          </cell>
          <cell r="AC1582">
            <v>0</v>
          </cell>
          <cell r="AD1582">
            <v>32</v>
          </cell>
          <cell r="AE1582">
            <v>118000</v>
          </cell>
          <cell r="AF1582">
            <v>0</v>
          </cell>
          <cell r="AI1582">
            <v>2251</v>
          </cell>
          <cell r="AK1582">
            <v>0</v>
          </cell>
          <cell r="AM1582">
            <v>243</v>
          </cell>
          <cell r="AN1582">
            <v>1</v>
          </cell>
          <cell r="AO1582">
            <v>393216</v>
          </cell>
          <cell r="AQ1582">
            <v>0</v>
          </cell>
          <cell r="AR1582">
            <v>0</v>
          </cell>
          <cell r="AS1582" t="str">
            <v>Ы</v>
          </cell>
          <cell r="AT1582" t="str">
            <v>Ы</v>
          </cell>
          <cell r="AU1582">
            <v>0</v>
          </cell>
          <cell r="AV1582">
            <v>0</v>
          </cell>
          <cell r="AW1582">
            <v>23</v>
          </cell>
          <cell r="AX1582">
            <v>1</v>
          </cell>
          <cell r="AY1582">
            <v>0</v>
          </cell>
          <cell r="AZ1582">
            <v>0</v>
          </cell>
          <cell r="BA1582">
            <v>0</v>
          </cell>
          <cell r="BB1582">
            <v>0</v>
          </cell>
          <cell r="BC1582">
            <v>38828</v>
          </cell>
        </row>
        <row r="1583">
          <cell r="A1583">
            <v>2006</v>
          </cell>
          <cell r="B1583">
            <v>2</v>
          </cell>
          <cell r="C1583">
            <v>115</v>
          </cell>
          <cell r="D1583">
            <v>21</v>
          </cell>
          <cell r="E1583">
            <v>792020</v>
          </cell>
          <cell r="F1583">
            <v>0</v>
          </cell>
          <cell r="G1583" t="str">
            <v>Затраты по ШПЗ (основные)</v>
          </cell>
          <cell r="H1583">
            <v>2011</v>
          </cell>
          <cell r="I1583">
            <v>7920</v>
          </cell>
          <cell r="J1583">
            <v>382.09</v>
          </cell>
          <cell r="K1583">
            <v>1</v>
          </cell>
          <cell r="L1583">
            <v>0</v>
          </cell>
          <cell r="M1583">
            <v>0</v>
          </cell>
          <cell r="N1583">
            <v>0</v>
          </cell>
          <cell r="R1583">
            <v>0</v>
          </cell>
          <cell r="S1583">
            <v>0</v>
          </cell>
          <cell r="T1583">
            <v>0</v>
          </cell>
          <cell r="U1583">
            <v>32</v>
          </cell>
          <cell r="V1583">
            <v>0</v>
          </cell>
          <cell r="W1583">
            <v>0</v>
          </cell>
          <cell r="AA1583">
            <v>0</v>
          </cell>
          <cell r="AB1583">
            <v>0</v>
          </cell>
          <cell r="AC1583">
            <v>0</v>
          </cell>
          <cell r="AD1583">
            <v>32</v>
          </cell>
          <cell r="AE1583">
            <v>130000</v>
          </cell>
          <cell r="AF1583">
            <v>0</v>
          </cell>
          <cell r="AI1583">
            <v>2251</v>
          </cell>
          <cell r="AK1583">
            <v>0</v>
          </cell>
          <cell r="AM1583">
            <v>244</v>
          </cell>
          <cell r="AN1583">
            <v>1</v>
          </cell>
          <cell r="AO1583">
            <v>393216</v>
          </cell>
          <cell r="AQ1583">
            <v>0</v>
          </cell>
          <cell r="AR1583">
            <v>0</v>
          </cell>
          <cell r="AS1583" t="str">
            <v>Ы</v>
          </cell>
          <cell r="AT1583" t="str">
            <v>Ы</v>
          </cell>
          <cell r="AU1583">
            <v>0</v>
          </cell>
          <cell r="AV1583">
            <v>0</v>
          </cell>
          <cell r="AW1583">
            <v>23</v>
          </cell>
          <cell r="AX1583">
            <v>1</v>
          </cell>
          <cell r="AY1583">
            <v>0</v>
          </cell>
          <cell r="AZ1583">
            <v>0</v>
          </cell>
          <cell r="BA1583">
            <v>0</v>
          </cell>
          <cell r="BB1583">
            <v>0</v>
          </cell>
          <cell r="BC1583">
            <v>38828</v>
          </cell>
        </row>
        <row r="1584">
          <cell r="A1584">
            <v>2006</v>
          </cell>
          <cell r="B1584">
            <v>2</v>
          </cell>
          <cell r="C1584">
            <v>116</v>
          </cell>
          <cell r="D1584">
            <v>21</v>
          </cell>
          <cell r="E1584">
            <v>792020</v>
          </cell>
          <cell r="F1584">
            <v>0</v>
          </cell>
          <cell r="G1584" t="str">
            <v>Затраты по ШПЗ (основные)</v>
          </cell>
          <cell r="H1584">
            <v>2011</v>
          </cell>
          <cell r="I1584">
            <v>7920</v>
          </cell>
          <cell r="J1584">
            <v>15574.62</v>
          </cell>
          <cell r="K1584">
            <v>1</v>
          </cell>
          <cell r="L1584">
            <v>0</v>
          </cell>
          <cell r="M1584">
            <v>0</v>
          </cell>
          <cell r="N1584">
            <v>0</v>
          </cell>
          <cell r="R1584">
            <v>0</v>
          </cell>
          <cell r="S1584">
            <v>0</v>
          </cell>
          <cell r="T1584">
            <v>0</v>
          </cell>
          <cell r="U1584">
            <v>32</v>
          </cell>
          <cell r="V1584">
            <v>0</v>
          </cell>
          <cell r="W1584">
            <v>0</v>
          </cell>
          <cell r="AA1584">
            <v>0</v>
          </cell>
          <cell r="AB1584">
            <v>0</v>
          </cell>
          <cell r="AC1584">
            <v>0</v>
          </cell>
          <cell r="AD1584">
            <v>32</v>
          </cell>
          <cell r="AE1584">
            <v>131000</v>
          </cell>
          <cell r="AF1584">
            <v>0</v>
          </cell>
          <cell r="AI1584">
            <v>2251</v>
          </cell>
          <cell r="AK1584">
            <v>0</v>
          </cell>
          <cell r="AM1584">
            <v>245</v>
          </cell>
          <cell r="AN1584">
            <v>1</v>
          </cell>
          <cell r="AO1584">
            <v>393216</v>
          </cell>
          <cell r="AQ1584">
            <v>0</v>
          </cell>
          <cell r="AR1584">
            <v>0</v>
          </cell>
          <cell r="AS1584" t="str">
            <v>Ы</v>
          </cell>
          <cell r="AT1584" t="str">
            <v>Ы</v>
          </cell>
          <cell r="AU1584">
            <v>0</v>
          </cell>
          <cell r="AV1584">
            <v>0</v>
          </cell>
          <cell r="AW1584">
            <v>23</v>
          </cell>
          <cell r="AX1584">
            <v>1</v>
          </cell>
          <cell r="AY1584">
            <v>0</v>
          </cell>
          <cell r="AZ1584">
            <v>0</v>
          </cell>
          <cell r="BA1584">
            <v>0</v>
          </cell>
          <cell r="BB1584">
            <v>0</v>
          </cell>
          <cell r="BC1584">
            <v>38828</v>
          </cell>
        </row>
        <row r="1585">
          <cell r="A1585">
            <v>2006</v>
          </cell>
          <cell r="B1585">
            <v>2</v>
          </cell>
          <cell r="C1585">
            <v>117</v>
          </cell>
          <cell r="D1585">
            <v>21</v>
          </cell>
          <cell r="E1585">
            <v>792020</v>
          </cell>
          <cell r="F1585">
            <v>0</v>
          </cell>
          <cell r="G1585" t="str">
            <v>Затраты по ШПЗ (основные)</v>
          </cell>
          <cell r="H1585">
            <v>2011</v>
          </cell>
          <cell r="I1585">
            <v>7920</v>
          </cell>
          <cell r="J1585">
            <v>1241.81</v>
          </cell>
          <cell r="K1585">
            <v>1</v>
          </cell>
          <cell r="L1585">
            <v>0</v>
          </cell>
          <cell r="M1585">
            <v>0</v>
          </cell>
          <cell r="N1585">
            <v>0</v>
          </cell>
          <cell r="R1585">
            <v>0</v>
          </cell>
          <cell r="S1585">
            <v>0</v>
          </cell>
          <cell r="T1585">
            <v>0</v>
          </cell>
          <cell r="U1585">
            <v>32</v>
          </cell>
          <cell r="V1585">
            <v>0</v>
          </cell>
          <cell r="W1585">
            <v>0</v>
          </cell>
          <cell r="AA1585">
            <v>0</v>
          </cell>
          <cell r="AB1585">
            <v>0</v>
          </cell>
          <cell r="AC1585">
            <v>0</v>
          </cell>
          <cell r="AD1585">
            <v>32</v>
          </cell>
          <cell r="AE1585">
            <v>132000</v>
          </cell>
          <cell r="AF1585">
            <v>0</v>
          </cell>
          <cell r="AI1585">
            <v>2251</v>
          </cell>
          <cell r="AK1585">
            <v>0</v>
          </cell>
          <cell r="AM1585">
            <v>246</v>
          </cell>
          <cell r="AN1585">
            <v>1</v>
          </cell>
          <cell r="AO1585">
            <v>393216</v>
          </cell>
          <cell r="AQ1585">
            <v>0</v>
          </cell>
          <cell r="AR1585">
            <v>0</v>
          </cell>
          <cell r="AS1585" t="str">
            <v>Ы</v>
          </cell>
          <cell r="AT1585" t="str">
            <v>Ы</v>
          </cell>
          <cell r="AU1585">
            <v>0</v>
          </cell>
          <cell r="AV1585">
            <v>0</v>
          </cell>
          <cell r="AW1585">
            <v>23</v>
          </cell>
          <cell r="AX1585">
            <v>1</v>
          </cell>
          <cell r="AY1585">
            <v>0</v>
          </cell>
          <cell r="AZ1585">
            <v>0</v>
          </cell>
          <cell r="BA1585">
            <v>0</v>
          </cell>
          <cell r="BB1585">
            <v>0</v>
          </cell>
          <cell r="BC1585">
            <v>38828</v>
          </cell>
        </row>
        <row r="1586">
          <cell r="A1586">
            <v>2006</v>
          </cell>
          <cell r="B1586">
            <v>2</v>
          </cell>
          <cell r="C1586">
            <v>118</v>
          </cell>
          <cell r="D1586">
            <v>21</v>
          </cell>
          <cell r="E1586">
            <v>792020</v>
          </cell>
          <cell r="F1586">
            <v>0</v>
          </cell>
          <cell r="G1586" t="str">
            <v>Затраты по ШПЗ (основные)</v>
          </cell>
          <cell r="H1586">
            <v>2011</v>
          </cell>
          <cell r="I1586">
            <v>7920</v>
          </cell>
          <cell r="J1586">
            <v>11295.32</v>
          </cell>
          <cell r="K1586">
            <v>1</v>
          </cell>
          <cell r="L1586">
            <v>0</v>
          </cell>
          <cell r="M1586">
            <v>0</v>
          </cell>
          <cell r="N1586">
            <v>0</v>
          </cell>
          <cell r="R1586">
            <v>0</v>
          </cell>
          <cell r="S1586">
            <v>0</v>
          </cell>
          <cell r="T1586">
            <v>0</v>
          </cell>
          <cell r="U1586">
            <v>32</v>
          </cell>
          <cell r="V1586">
            <v>0</v>
          </cell>
          <cell r="W1586">
            <v>0</v>
          </cell>
          <cell r="AA1586">
            <v>0</v>
          </cell>
          <cell r="AB1586">
            <v>0</v>
          </cell>
          <cell r="AC1586">
            <v>0</v>
          </cell>
          <cell r="AD1586">
            <v>32</v>
          </cell>
          <cell r="AE1586">
            <v>135000</v>
          </cell>
          <cell r="AF1586">
            <v>0</v>
          </cell>
          <cell r="AI1586">
            <v>2251</v>
          </cell>
          <cell r="AK1586">
            <v>0</v>
          </cell>
          <cell r="AM1586">
            <v>247</v>
          </cell>
          <cell r="AN1586">
            <v>1</v>
          </cell>
          <cell r="AO1586">
            <v>393216</v>
          </cell>
          <cell r="AQ1586">
            <v>0</v>
          </cell>
          <cell r="AR1586">
            <v>0</v>
          </cell>
          <cell r="AS1586" t="str">
            <v>Ы</v>
          </cell>
          <cell r="AT1586" t="str">
            <v>Ы</v>
          </cell>
          <cell r="AU1586">
            <v>0</v>
          </cell>
          <cell r="AV1586">
            <v>0</v>
          </cell>
          <cell r="AW1586">
            <v>23</v>
          </cell>
          <cell r="AX1586">
            <v>1</v>
          </cell>
          <cell r="AY1586">
            <v>0</v>
          </cell>
          <cell r="AZ1586">
            <v>0</v>
          </cell>
          <cell r="BA1586">
            <v>0</v>
          </cell>
          <cell r="BB1586">
            <v>0</v>
          </cell>
          <cell r="BC1586">
            <v>38828</v>
          </cell>
        </row>
        <row r="1587">
          <cell r="A1587">
            <v>2006</v>
          </cell>
          <cell r="B1587">
            <v>2</v>
          </cell>
          <cell r="C1587">
            <v>119</v>
          </cell>
          <cell r="D1587">
            <v>21</v>
          </cell>
          <cell r="E1587">
            <v>792020</v>
          </cell>
          <cell r="F1587">
            <v>0</v>
          </cell>
          <cell r="G1587" t="str">
            <v>Затраты по ШПЗ (основные)</v>
          </cell>
          <cell r="H1587">
            <v>2011</v>
          </cell>
          <cell r="I1587">
            <v>7920</v>
          </cell>
          <cell r="J1587">
            <v>437713.35</v>
          </cell>
          <cell r="K1587">
            <v>1</v>
          </cell>
          <cell r="L1587">
            <v>0</v>
          </cell>
          <cell r="M1587">
            <v>0</v>
          </cell>
          <cell r="N1587">
            <v>0</v>
          </cell>
          <cell r="R1587">
            <v>0</v>
          </cell>
          <cell r="S1587">
            <v>0</v>
          </cell>
          <cell r="T1587">
            <v>0</v>
          </cell>
          <cell r="U1587">
            <v>32</v>
          </cell>
          <cell r="V1587">
            <v>0</v>
          </cell>
          <cell r="W1587">
            <v>0</v>
          </cell>
          <cell r="AA1587">
            <v>0</v>
          </cell>
          <cell r="AB1587">
            <v>0</v>
          </cell>
          <cell r="AC1587">
            <v>0</v>
          </cell>
          <cell r="AD1587">
            <v>32</v>
          </cell>
          <cell r="AE1587">
            <v>143000</v>
          </cell>
          <cell r="AF1587">
            <v>0</v>
          </cell>
          <cell r="AI1587">
            <v>2251</v>
          </cell>
          <cell r="AK1587">
            <v>0</v>
          </cell>
          <cell r="AM1587">
            <v>248</v>
          </cell>
          <cell r="AN1587">
            <v>1</v>
          </cell>
          <cell r="AO1587">
            <v>393216</v>
          </cell>
          <cell r="AQ1587">
            <v>0</v>
          </cell>
          <cell r="AR1587">
            <v>0</v>
          </cell>
          <cell r="AS1587" t="str">
            <v>Ы</v>
          </cell>
          <cell r="AT1587" t="str">
            <v>Ы</v>
          </cell>
          <cell r="AU1587">
            <v>0</v>
          </cell>
          <cell r="AV1587">
            <v>0</v>
          </cell>
          <cell r="AW1587">
            <v>23</v>
          </cell>
          <cell r="AX1587">
            <v>1</v>
          </cell>
          <cell r="AY1587">
            <v>0</v>
          </cell>
          <cell r="AZ1587">
            <v>0</v>
          </cell>
          <cell r="BA1587">
            <v>0</v>
          </cell>
          <cell r="BB1587">
            <v>0</v>
          </cell>
          <cell r="BC1587">
            <v>38828</v>
          </cell>
        </row>
        <row r="1588">
          <cell r="A1588">
            <v>2006</v>
          </cell>
          <cell r="B1588">
            <v>2</v>
          </cell>
          <cell r="C1588">
            <v>120</v>
          </cell>
          <cell r="D1588">
            <v>21</v>
          </cell>
          <cell r="E1588">
            <v>792020</v>
          </cell>
          <cell r="F1588">
            <v>0</v>
          </cell>
          <cell r="G1588" t="str">
            <v>Затраты по ШПЗ (основные)</v>
          </cell>
          <cell r="H1588">
            <v>2011</v>
          </cell>
          <cell r="I1588">
            <v>7920</v>
          </cell>
          <cell r="J1588">
            <v>797652.16</v>
          </cell>
          <cell r="K1588">
            <v>1</v>
          </cell>
          <cell r="L1588">
            <v>0</v>
          </cell>
          <cell r="M1588">
            <v>0</v>
          </cell>
          <cell r="N1588">
            <v>0</v>
          </cell>
          <cell r="R1588">
            <v>0</v>
          </cell>
          <cell r="S1588">
            <v>0</v>
          </cell>
          <cell r="T1588">
            <v>0</v>
          </cell>
          <cell r="U1588">
            <v>32</v>
          </cell>
          <cell r="V1588">
            <v>0</v>
          </cell>
          <cell r="W1588">
            <v>0</v>
          </cell>
          <cell r="AA1588">
            <v>0</v>
          </cell>
          <cell r="AB1588">
            <v>0</v>
          </cell>
          <cell r="AC1588">
            <v>0</v>
          </cell>
          <cell r="AD1588">
            <v>32</v>
          </cell>
          <cell r="AE1588">
            <v>151000</v>
          </cell>
          <cell r="AF1588">
            <v>0</v>
          </cell>
          <cell r="AI1588">
            <v>2251</v>
          </cell>
          <cell r="AK1588">
            <v>0</v>
          </cell>
          <cell r="AM1588">
            <v>249</v>
          </cell>
          <cell r="AN1588">
            <v>1</v>
          </cell>
          <cell r="AO1588">
            <v>393216</v>
          </cell>
          <cell r="AQ1588">
            <v>0</v>
          </cell>
          <cell r="AR1588">
            <v>0</v>
          </cell>
          <cell r="AS1588" t="str">
            <v>Ы</v>
          </cell>
          <cell r="AT1588" t="str">
            <v>Ы</v>
          </cell>
          <cell r="AU1588">
            <v>0</v>
          </cell>
          <cell r="AV1588">
            <v>0</v>
          </cell>
          <cell r="AW1588">
            <v>23</v>
          </cell>
          <cell r="AX1588">
            <v>1</v>
          </cell>
          <cell r="AY1588">
            <v>0</v>
          </cell>
          <cell r="AZ1588">
            <v>0</v>
          </cell>
          <cell r="BA1588">
            <v>0</v>
          </cell>
          <cell r="BB1588">
            <v>0</v>
          </cell>
          <cell r="BC1588">
            <v>38828</v>
          </cell>
        </row>
        <row r="1589">
          <cell r="A1589">
            <v>2006</v>
          </cell>
          <cell r="B1589">
            <v>2</v>
          </cell>
          <cell r="C1589">
            <v>121</v>
          </cell>
          <cell r="D1589">
            <v>21</v>
          </cell>
          <cell r="E1589">
            <v>792020</v>
          </cell>
          <cell r="F1589">
            <v>0</v>
          </cell>
          <cell r="G1589" t="str">
            <v>Затраты по ШПЗ (основные)</v>
          </cell>
          <cell r="H1589">
            <v>2011</v>
          </cell>
          <cell r="I1589">
            <v>7920</v>
          </cell>
          <cell r="J1589">
            <v>58517.47</v>
          </cell>
          <cell r="K1589">
            <v>1</v>
          </cell>
          <cell r="L1589">
            <v>0</v>
          </cell>
          <cell r="M1589">
            <v>0</v>
          </cell>
          <cell r="N1589">
            <v>0</v>
          </cell>
          <cell r="R1589">
            <v>0</v>
          </cell>
          <cell r="S1589">
            <v>0</v>
          </cell>
          <cell r="T1589">
            <v>0</v>
          </cell>
          <cell r="U1589">
            <v>32</v>
          </cell>
          <cell r="V1589">
            <v>0</v>
          </cell>
          <cell r="W1589">
            <v>0</v>
          </cell>
          <cell r="AA1589">
            <v>0</v>
          </cell>
          <cell r="AB1589">
            <v>0</v>
          </cell>
          <cell r="AC1589">
            <v>0</v>
          </cell>
          <cell r="AD1589">
            <v>32</v>
          </cell>
          <cell r="AE1589">
            <v>152000</v>
          </cell>
          <cell r="AF1589">
            <v>0</v>
          </cell>
          <cell r="AI1589">
            <v>2251</v>
          </cell>
          <cell r="AK1589">
            <v>0</v>
          </cell>
          <cell r="AM1589">
            <v>250</v>
          </cell>
          <cell r="AN1589">
            <v>1</v>
          </cell>
          <cell r="AO1589">
            <v>393216</v>
          </cell>
          <cell r="AQ1589">
            <v>0</v>
          </cell>
          <cell r="AR1589">
            <v>0</v>
          </cell>
          <cell r="AS1589" t="str">
            <v>Ы</v>
          </cell>
          <cell r="AT1589" t="str">
            <v>Ы</v>
          </cell>
          <cell r="AU1589">
            <v>0</v>
          </cell>
          <cell r="AV1589">
            <v>0</v>
          </cell>
          <cell r="AW1589">
            <v>23</v>
          </cell>
          <cell r="AX1589">
            <v>1</v>
          </cell>
          <cell r="AY1589">
            <v>0</v>
          </cell>
          <cell r="AZ1589">
            <v>0</v>
          </cell>
          <cell r="BA1589">
            <v>0</v>
          </cell>
          <cell r="BB1589">
            <v>0</v>
          </cell>
          <cell r="BC1589">
            <v>38828</v>
          </cell>
        </row>
        <row r="1590">
          <cell r="A1590">
            <v>2006</v>
          </cell>
          <cell r="B1590">
            <v>2</v>
          </cell>
          <cell r="C1590">
            <v>122</v>
          </cell>
          <cell r="D1590">
            <v>21</v>
          </cell>
          <cell r="E1590">
            <v>792020</v>
          </cell>
          <cell r="F1590">
            <v>0</v>
          </cell>
          <cell r="G1590" t="str">
            <v>Затраты по ШПЗ (основные)</v>
          </cell>
          <cell r="H1590">
            <v>2011</v>
          </cell>
          <cell r="I1590">
            <v>7920</v>
          </cell>
          <cell r="J1590">
            <v>3231763.97</v>
          </cell>
          <cell r="K1590">
            <v>1</v>
          </cell>
          <cell r="L1590">
            <v>0</v>
          </cell>
          <cell r="M1590">
            <v>0</v>
          </cell>
          <cell r="N1590">
            <v>0</v>
          </cell>
          <cell r="R1590">
            <v>0</v>
          </cell>
          <cell r="S1590">
            <v>0</v>
          </cell>
          <cell r="T1590">
            <v>0</v>
          </cell>
          <cell r="U1590">
            <v>32</v>
          </cell>
          <cell r="V1590">
            <v>0</v>
          </cell>
          <cell r="W1590">
            <v>0</v>
          </cell>
          <cell r="AA1590">
            <v>0</v>
          </cell>
          <cell r="AB1590">
            <v>0</v>
          </cell>
          <cell r="AC1590">
            <v>0</v>
          </cell>
          <cell r="AD1590">
            <v>32</v>
          </cell>
          <cell r="AE1590">
            <v>220000</v>
          </cell>
          <cell r="AF1590">
            <v>0</v>
          </cell>
          <cell r="AI1590">
            <v>2251</v>
          </cell>
          <cell r="AK1590">
            <v>0</v>
          </cell>
          <cell r="AM1590">
            <v>251</v>
          </cell>
          <cell r="AN1590">
            <v>1</v>
          </cell>
          <cell r="AO1590">
            <v>393216</v>
          </cell>
          <cell r="AQ1590">
            <v>0</v>
          </cell>
          <cell r="AR1590">
            <v>0</v>
          </cell>
          <cell r="AS1590" t="str">
            <v>Ы</v>
          </cell>
          <cell r="AT1590" t="str">
            <v>Ы</v>
          </cell>
          <cell r="AU1590">
            <v>0</v>
          </cell>
          <cell r="AV1590">
            <v>0</v>
          </cell>
          <cell r="AW1590">
            <v>23</v>
          </cell>
          <cell r="AX1590">
            <v>1</v>
          </cell>
          <cell r="AY1590">
            <v>0</v>
          </cell>
          <cell r="AZ1590">
            <v>0</v>
          </cell>
          <cell r="BA1590">
            <v>0</v>
          </cell>
          <cell r="BB1590">
            <v>0</v>
          </cell>
          <cell r="BC1590">
            <v>38828</v>
          </cell>
        </row>
        <row r="1591">
          <cell r="A1591">
            <v>2006</v>
          </cell>
          <cell r="B1591">
            <v>2</v>
          </cell>
          <cell r="C1591">
            <v>123</v>
          </cell>
          <cell r="D1591">
            <v>21</v>
          </cell>
          <cell r="E1591">
            <v>792020</v>
          </cell>
          <cell r="F1591">
            <v>0</v>
          </cell>
          <cell r="G1591" t="str">
            <v>Затраты по ШПЗ (основные)</v>
          </cell>
          <cell r="H1591">
            <v>2011</v>
          </cell>
          <cell r="I1591">
            <v>7920</v>
          </cell>
          <cell r="J1591">
            <v>1799798.77</v>
          </cell>
          <cell r="K1591">
            <v>1</v>
          </cell>
          <cell r="L1591">
            <v>0</v>
          </cell>
          <cell r="M1591">
            <v>0</v>
          </cell>
          <cell r="N1591">
            <v>0</v>
          </cell>
          <cell r="R1591">
            <v>0</v>
          </cell>
          <cell r="S1591">
            <v>0</v>
          </cell>
          <cell r="T1591">
            <v>0</v>
          </cell>
          <cell r="U1591">
            <v>32</v>
          </cell>
          <cell r="V1591">
            <v>0</v>
          </cell>
          <cell r="W1591">
            <v>0</v>
          </cell>
          <cell r="AA1591">
            <v>0</v>
          </cell>
          <cell r="AB1591">
            <v>0</v>
          </cell>
          <cell r="AC1591">
            <v>0</v>
          </cell>
          <cell r="AD1591">
            <v>32</v>
          </cell>
          <cell r="AE1591">
            <v>230000</v>
          </cell>
          <cell r="AF1591">
            <v>0</v>
          </cell>
          <cell r="AI1591">
            <v>2251</v>
          </cell>
          <cell r="AK1591">
            <v>0</v>
          </cell>
          <cell r="AM1591">
            <v>252</v>
          </cell>
          <cell r="AN1591">
            <v>1</v>
          </cell>
          <cell r="AO1591">
            <v>393216</v>
          </cell>
          <cell r="AQ1591">
            <v>0</v>
          </cell>
          <cell r="AR1591">
            <v>0</v>
          </cell>
          <cell r="AS1591" t="str">
            <v>Ы</v>
          </cell>
          <cell r="AT1591" t="str">
            <v>Ы</v>
          </cell>
          <cell r="AU1591">
            <v>0</v>
          </cell>
          <cell r="AV1591">
            <v>0</v>
          </cell>
          <cell r="AW1591">
            <v>23</v>
          </cell>
          <cell r="AX1591">
            <v>1</v>
          </cell>
          <cell r="AY1591">
            <v>0</v>
          </cell>
          <cell r="AZ1591">
            <v>0</v>
          </cell>
          <cell r="BA1591">
            <v>0</v>
          </cell>
          <cell r="BB1591">
            <v>0</v>
          </cell>
          <cell r="BC1591">
            <v>38828</v>
          </cell>
        </row>
        <row r="1592">
          <cell r="A1592">
            <v>2006</v>
          </cell>
          <cell r="B1592">
            <v>2</v>
          </cell>
          <cell r="C1592">
            <v>124</v>
          </cell>
          <cell r="D1592">
            <v>21</v>
          </cell>
          <cell r="E1592">
            <v>792020</v>
          </cell>
          <cell r="F1592">
            <v>0</v>
          </cell>
          <cell r="G1592" t="str">
            <v>Затраты по ШПЗ (основные)</v>
          </cell>
          <cell r="H1592">
            <v>2011</v>
          </cell>
          <cell r="I1592">
            <v>7920</v>
          </cell>
          <cell r="J1592">
            <v>150444.35</v>
          </cell>
          <cell r="K1592">
            <v>1</v>
          </cell>
          <cell r="L1592">
            <v>0</v>
          </cell>
          <cell r="M1592">
            <v>0</v>
          </cell>
          <cell r="N1592">
            <v>0</v>
          </cell>
          <cell r="R1592">
            <v>0</v>
          </cell>
          <cell r="S1592">
            <v>0</v>
          </cell>
          <cell r="T1592">
            <v>0</v>
          </cell>
          <cell r="U1592">
            <v>32</v>
          </cell>
          <cell r="V1592">
            <v>0</v>
          </cell>
          <cell r="W1592">
            <v>0</v>
          </cell>
          <cell r="AA1592">
            <v>0</v>
          </cell>
          <cell r="AB1592">
            <v>0</v>
          </cell>
          <cell r="AC1592">
            <v>0</v>
          </cell>
          <cell r="AD1592">
            <v>32</v>
          </cell>
          <cell r="AE1592">
            <v>260000</v>
          </cell>
          <cell r="AF1592">
            <v>0</v>
          </cell>
          <cell r="AI1592">
            <v>2251</v>
          </cell>
          <cell r="AK1592">
            <v>0</v>
          </cell>
          <cell r="AM1592">
            <v>253</v>
          </cell>
          <cell r="AN1592">
            <v>1</v>
          </cell>
          <cell r="AO1592">
            <v>393216</v>
          </cell>
          <cell r="AQ1592">
            <v>0</v>
          </cell>
          <cell r="AR1592">
            <v>0</v>
          </cell>
          <cell r="AS1592" t="str">
            <v>Ы</v>
          </cell>
          <cell r="AT1592" t="str">
            <v>Ы</v>
          </cell>
          <cell r="AU1592">
            <v>0</v>
          </cell>
          <cell r="AV1592">
            <v>0</v>
          </cell>
          <cell r="AW1592">
            <v>23</v>
          </cell>
          <cell r="AX1592">
            <v>1</v>
          </cell>
          <cell r="AY1592">
            <v>0</v>
          </cell>
          <cell r="AZ1592">
            <v>0</v>
          </cell>
          <cell r="BA1592">
            <v>0</v>
          </cell>
          <cell r="BB1592">
            <v>0</v>
          </cell>
          <cell r="BC1592">
            <v>38828</v>
          </cell>
        </row>
        <row r="1593">
          <cell r="A1593">
            <v>2006</v>
          </cell>
          <cell r="B1593">
            <v>2</v>
          </cell>
          <cell r="C1593">
            <v>125</v>
          </cell>
          <cell r="D1593">
            <v>21</v>
          </cell>
          <cell r="E1593">
            <v>792020</v>
          </cell>
          <cell r="F1593">
            <v>0</v>
          </cell>
          <cell r="G1593" t="str">
            <v>Затраты по ШПЗ (основные)</v>
          </cell>
          <cell r="H1593">
            <v>2011</v>
          </cell>
          <cell r="I1593">
            <v>7920</v>
          </cell>
          <cell r="J1593">
            <v>497700.97</v>
          </cell>
          <cell r="K1593">
            <v>1</v>
          </cell>
          <cell r="L1593">
            <v>0</v>
          </cell>
          <cell r="M1593">
            <v>0</v>
          </cell>
          <cell r="N1593">
            <v>0</v>
          </cell>
          <cell r="R1593">
            <v>0</v>
          </cell>
          <cell r="S1593">
            <v>0</v>
          </cell>
          <cell r="T1593">
            <v>0</v>
          </cell>
          <cell r="U1593">
            <v>32</v>
          </cell>
          <cell r="V1593">
            <v>0</v>
          </cell>
          <cell r="W1593">
            <v>0</v>
          </cell>
          <cell r="AA1593">
            <v>0</v>
          </cell>
          <cell r="AB1593">
            <v>0</v>
          </cell>
          <cell r="AC1593">
            <v>0</v>
          </cell>
          <cell r="AD1593">
            <v>32</v>
          </cell>
          <cell r="AE1593">
            <v>270000</v>
          </cell>
          <cell r="AF1593">
            <v>0</v>
          </cell>
          <cell r="AI1593">
            <v>2251</v>
          </cell>
          <cell r="AK1593">
            <v>0</v>
          </cell>
          <cell r="AM1593">
            <v>254</v>
          </cell>
          <cell r="AN1593">
            <v>1</v>
          </cell>
          <cell r="AO1593">
            <v>393216</v>
          </cell>
          <cell r="AQ1593">
            <v>0</v>
          </cell>
          <cell r="AR1593">
            <v>0</v>
          </cell>
          <cell r="AS1593" t="str">
            <v>Ы</v>
          </cell>
          <cell r="AT1593" t="str">
            <v>Ы</v>
          </cell>
          <cell r="AU1593">
            <v>0</v>
          </cell>
          <cell r="AV1593">
            <v>0</v>
          </cell>
          <cell r="AW1593">
            <v>23</v>
          </cell>
          <cell r="AX1593">
            <v>1</v>
          </cell>
          <cell r="AY1593">
            <v>0</v>
          </cell>
          <cell r="AZ1593">
            <v>0</v>
          </cell>
          <cell r="BA1593">
            <v>0</v>
          </cell>
          <cell r="BB1593">
            <v>0</v>
          </cell>
          <cell r="BC1593">
            <v>38828</v>
          </cell>
        </row>
        <row r="1594">
          <cell r="A1594">
            <v>2006</v>
          </cell>
          <cell r="B1594">
            <v>2</v>
          </cell>
          <cell r="C1594">
            <v>126</v>
          </cell>
          <cell r="D1594">
            <v>21</v>
          </cell>
          <cell r="E1594">
            <v>792020</v>
          </cell>
          <cell r="F1594">
            <v>0</v>
          </cell>
          <cell r="G1594" t="str">
            <v>Затраты по ШПЗ (основные)</v>
          </cell>
          <cell r="H1594">
            <v>2011</v>
          </cell>
          <cell r="I1594">
            <v>7920</v>
          </cell>
          <cell r="J1594">
            <v>19609.39</v>
          </cell>
          <cell r="K1594">
            <v>1</v>
          </cell>
          <cell r="L1594">
            <v>0</v>
          </cell>
          <cell r="M1594">
            <v>0</v>
          </cell>
          <cell r="N1594">
            <v>0</v>
          </cell>
          <cell r="R1594">
            <v>0</v>
          </cell>
          <cell r="S1594">
            <v>0</v>
          </cell>
          <cell r="T1594">
            <v>0</v>
          </cell>
          <cell r="U1594">
            <v>32</v>
          </cell>
          <cell r="V1594">
            <v>0</v>
          </cell>
          <cell r="W1594">
            <v>0</v>
          </cell>
          <cell r="AA1594">
            <v>0</v>
          </cell>
          <cell r="AB1594">
            <v>0</v>
          </cell>
          <cell r="AC1594">
            <v>0</v>
          </cell>
          <cell r="AD1594">
            <v>32</v>
          </cell>
          <cell r="AE1594">
            <v>280000</v>
          </cell>
          <cell r="AF1594">
            <v>0</v>
          </cell>
          <cell r="AI1594">
            <v>2251</v>
          </cell>
          <cell r="AK1594">
            <v>0</v>
          </cell>
          <cell r="AM1594">
            <v>255</v>
          </cell>
          <cell r="AN1594">
            <v>1</v>
          </cell>
          <cell r="AO1594">
            <v>393216</v>
          </cell>
          <cell r="AQ1594">
            <v>0</v>
          </cell>
          <cell r="AR1594">
            <v>0</v>
          </cell>
          <cell r="AS1594" t="str">
            <v>Ы</v>
          </cell>
          <cell r="AT1594" t="str">
            <v>Ы</v>
          </cell>
          <cell r="AU1594">
            <v>0</v>
          </cell>
          <cell r="AV1594">
            <v>0</v>
          </cell>
          <cell r="AW1594">
            <v>23</v>
          </cell>
          <cell r="AX1594">
            <v>1</v>
          </cell>
          <cell r="AY1594">
            <v>0</v>
          </cell>
          <cell r="AZ1594">
            <v>0</v>
          </cell>
          <cell r="BA1594">
            <v>0</v>
          </cell>
          <cell r="BB1594">
            <v>0</v>
          </cell>
          <cell r="BC1594">
            <v>38828</v>
          </cell>
        </row>
        <row r="1595">
          <cell r="A1595">
            <v>2006</v>
          </cell>
          <cell r="B1595">
            <v>2</v>
          </cell>
          <cell r="C1595">
            <v>127</v>
          </cell>
          <cell r="D1595">
            <v>21</v>
          </cell>
          <cell r="E1595">
            <v>792020</v>
          </cell>
          <cell r="F1595">
            <v>0</v>
          </cell>
          <cell r="G1595" t="str">
            <v>Затраты по ШПЗ (основные)</v>
          </cell>
          <cell r="H1595">
            <v>2011</v>
          </cell>
          <cell r="I1595">
            <v>7920</v>
          </cell>
          <cell r="J1595">
            <v>162842.39000000001</v>
          </cell>
          <cell r="K1595">
            <v>1</v>
          </cell>
          <cell r="L1595">
            <v>0</v>
          </cell>
          <cell r="M1595">
            <v>0</v>
          </cell>
          <cell r="N1595">
            <v>0</v>
          </cell>
          <cell r="R1595">
            <v>0</v>
          </cell>
          <cell r="S1595">
            <v>0</v>
          </cell>
          <cell r="T1595">
            <v>0</v>
          </cell>
          <cell r="U1595">
            <v>32</v>
          </cell>
          <cell r="V1595">
            <v>0</v>
          </cell>
          <cell r="W1595">
            <v>0</v>
          </cell>
          <cell r="AA1595">
            <v>0</v>
          </cell>
          <cell r="AB1595">
            <v>0</v>
          </cell>
          <cell r="AC1595">
            <v>0</v>
          </cell>
          <cell r="AD1595">
            <v>32</v>
          </cell>
          <cell r="AE1595">
            <v>280100</v>
          </cell>
          <cell r="AF1595">
            <v>0</v>
          </cell>
          <cell r="AI1595">
            <v>2251</v>
          </cell>
          <cell r="AK1595">
            <v>0</v>
          </cell>
          <cell r="AM1595">
            <v>256</v>
          </cell>
          <cell r="AN1595">
            <v>1</v>
          </cell>
          <cell r="AO1595">
            <v>393216</v>
          </cell>
          <cell r="AQ1595">
            <v>0</v>
          </cell>
          <cell r="AR1595">
            <v>0</v>
          </cell>
          <cell r="AS1595" t="str">
            <v>Ы</v>
          </cell>
          <cell r="AT1595" t="str">
            <v>Ы</v>
          </cell>
          <cell r="AU1595">
            <v>0</v>
          </cell>
          <cell r="AV1595">
            <v>0</v>
          </cell>
          <cell r="AW1595">
            <v>23</v>
          </cell>
          <cell r="AX1595">
            <v>1</v>
          </cell>
          <cell r="AY1595">
            <v>0</v>
          </cell>
          <cell r="AZ1595">
            <v>0</v>
          </cell>
          <cell r="BA1595">
            <v>0</v>
          </cell>
          <cell r="BB1595">
            <v>0</v>
          </cell>
          <cell r="BC1595">
            <v>38828</v>
          </cell>
        </row>
        <row r="1596">
          <cell r="A1596">
            <v>2006</v>
          </cell>
          <cell r="B1596">
            <v>2</v>
          </cell>
          <cell r="C1596">
            <v>128</v>
          </cell>
          <cell r="D1596">
            <v>21</v>
          </cell>
          <cell r="E1596">
            <v>792020</v>
          </cell>
          <cell r="F1596">
            <v>0</v>
          </cell>
          <cell r="G1596" t="str">
            <v>Затраты по ШПЗ (основные)</v>
          </cell>
          <cell r="H1596">
            <v>2011</v>
          </cell>
          <cell r="I1596">
            <v>7920</v>
          </cell>
          <cell r="J1596">
            <v>37712.65</v>
          </cell>
          <cell r="K1596">
            <v>1</v>
          </cell>
          <cell r="L1596">
            <v>0</v>
          </cell>
          <cell r="M1596">
            <v>0</v>
          </cell>
          <cell r="N1596">
            <v>0</v>
          </cell>
          <cell r="R1596">
            <v>0</v>
          </cell>
          <cell r="S1596">
            <v>0</v>
          </cell>
          <cell r="T1596">
            <v>0</v>
          </cell>
          <cell r="U1596">
            <v>32</v>
          </cell>
          <cell r="V1596">
            <v>0</v>
          </cell>
          <cell r="W1596">
            <v>0</v>
          </cell>
          <cell r="AA1596">
            <v>0</v>
          </cell>
          <cell r="AB1596">
            <v>0</v>
          </cell>
          <cell r="AC1596">
            <v>0</v>
          </cell>
          <cell r="AD1596">
            <v>32</v>
          </cell>
          <cell r="AE1596">
            <v>280200</v>
          </cell>
          <cell r="AF1596">
            <v>0</v>
          </cell>
          <cell r="AI1596">
            <v>2251</v>
          </cell>
          <cell r="AK1596">
            <v>0</v>
          </cell>
          <cell r="AM1596">
            <v>257</v>
          </cell>
          <cell r="AN1596">
            <v>1</v>
          </cell>
          <cell r="AO1596">
            <v>393216</v>
          </cell>
          <cell r="AQ1596">
            <v>0</v>
          </cell>
          <cell r="AR1596">
            <v>0</v>
          </cell>
          <cell r="AS1596" t="str">
            <v>Ы</v>
          </cell>
          <cell r="AT1596" t="str">
            <v>Ы</v>
          </cell>
          <cell r="AU1596">
            <v>0</v>
          </cell>
          <cell r="AV1596">
            <v>0</v>
          </cell>
          <cell r="AW1596">
            <v>23</v>
          </cell>
          <cell r="AX1596">
            <v>1</v>
          </cell>
          <cell r="AY1596">
            <v>0</v>
          </cell>
          <cell r="AZ1596">
            <v>0</v>
          </cell>
          <cell r="BA1596">
            <v>0</v>
          </cell>
          <cell r="BB1596">
            <v>0</v>
          </cell>
          <cell r="BC1596">
            <v>38828</v>
          </cell>
        </row>
        <row r="1597">
          <cell r="A1597">
            <v>2006</v>
          </cell>
          <cell r="B1597">
            <v>2</v>
          </cell>
          <cell r="C1597">
            <v>129</v>
          </cell>
          <cell r="D1597">
            <v>21</v>
          </cell>
          <cell r="E1597">
            <v>792020</v>
          </cell>
          <cell r="F1597">
            <v>0</v>
          </cell>
          <cell r="G1597" t="str">
            <v>Затраты по ШПЗ (основные)</v>
          </cell>
          <cell r="H1597">
            <v>2011</v>
          </cell>
          <cell r="I1597">
            <v>7920</v>
          </cell>
          <cell r="J1597">
            <v>2751.2</v>
          </cell>
          <cell r="K1597">
            <v>1</v>
          </cell>
          <cell r="L1597">
            <v>0</v>
          </cell>
          <cell r="M1597">
            <v>0</v>
          </cell>
          <cell r="N1597">
            <v>0</v>
          </cell>
          <cell r="R1597">
            <v>0</v>
          </cell>
          <cell r="S1597">
            <v>0</v>
          </cell>
          <cell r="T1597">
            <v>0</v>
          </cell>
          <cell r="U1597">
            <v>32</v>
          </cell>
          <cell r="V1597">
            <v>0</v>
          </cell>
          <cell r="W1597">
            <v>0</v>
          </cell>
          <cell r="AA1597">
            <v>0</v>
          </cell>
          <cell r="AB1597">
            <v>0</v>
          </cell>
          <cell r="AC1597">
            <v>0</v>
          </cell>
          <cell r="AD1597">
            <v>32</v>
          </cell>
          <cell r="AE1597">
            <v>280300</v>
          </cell>
          <cell r="AF1597">
            <v>0</v>
          </cell>
          <cell r="AI1597">
            <v>2251</v>
          </cell>
          <cell r="AK1597">
            <v>0</v>
          </cell>
          <cell r="AM1597">
            <v>258</v>
          </cell>
          <cell r="AN1597">
            <v>1</v>
          </cell>
          <cell r="AO1597">
            <v>393216</v>
          </cell>
          <cell r="AQ1597">
            <v>0</v>
          </cell>
          <cell r="AR1597">
            <v>0</v>
          </cell>
          <cell r="AS1597" t="str">
            <v>Ы</v>
          </cell>
          <cell r="AT1597" t="str">
            <v>Ы</v>
          </cell>
          <cell r="AU1597">
            <v>0</v>
          </cell>
          <cell r="AV1597">
            <v>0</v>
          </cell>
          <cell r="AW1597">
            <v>23</v>
          </cell>
          <cell r="AX1597">
            <v>1</v>
          </cell>
          <cell r="AY1597">
            <v>0</v>
          </cell>
          <cell r="AZ1597">
            <v>0</v>
          </cell>
          <cell r="BA1597">
            <v>0</v>
          </cell>
          <cell r="BB1597">
            <v>0</v>
          </cell>
          <cell r="BC1597">
            <v>38828</v>
          </cell>
        </row>
        <row r="1598">
          <cell r="A1598">
            <v>2006</v>
          </cell>
          <cell r="B1598">
            <v>2</v>
          </cell>
          <cell r="C1598">
            <v>130</v>
          </cell>
          <cell r="D1598">
            <v>21</v>
          </cell>
          <cell r="E1598">
            <v>792020</v>
          </cell>
          <cell r="F1598">
            <v>0</v>
          </cell>
          <cell r="G1598" t="str">
            <v>Затраты по ШПЗ (основные)</v>
          </cell>
          <cell r="H1598">
            <v>2011</v>
          </cell>
          <cell r="I1598">
            <v>7920</v>
          </cell>
          <cell r="J1598">
            <v>283531.61</v>
          </cell>
          <cell r="K1598">
            <v>1</v>
          </cell>
          <cell r="L1598">
            <v>0</v>
          </cell>
          <cell r="M1598">
            <v>0</v>
          </cell>
          <cell r="N1598">
            <v>0</v>
          </cell>
          <cell r="R1598">
            <v>0</v>
          </cell>
          <cell r="S1598">
            <v>0</v>
          </cell>
          <cell r="T1598">
            <v>0</v>
          </cell>
          <cell r="U1598">
            <v>32</v>
          </cell>
          <cell r="V1598">
            <v>0</v>
          </cell>
          <cell r="W1598">
            <v>0</v>
          </cell>
          <cell r="AA1598">
            <v>0</v>
          </cell>
          <cell r="AB1598">
            <v>0</v>
          </cell>
          <cell r="AC1598">
            <v>0</v>
          </cell>
          <cell r="AD1598">
            <v>32</v>
          </cell>
          <cell r="AE1598">
            <v>280400</v>
          </cell>
          <cell r="AF1598">
            <v>0</v>
          </cell>
          <cell r="AI1598">
            <v>2251</v>
          </cell>
          <cell r="AK1598">
            <v>0</v>
          </cell>
          <cell r="AM1598">
            <v>259</v>
          </cell>
          <cell r="AN1598">
            <v>1</v>
          </cell>
          <cell r="AO1598">
            <v>393216</v>
          </cell>
          <cell r="AQ1598">
            <v>0</v>
          </cell>
          <cell r="AR1598">
            <v>0</v>
          </cell>
          <cell r="AS1598" t="str">
            <v>Ы</v>
          </cell>
          <cell r="AT1598" t="str">
            <v>Ы</v>
          </cell>
          <cell r="AU1598">
            <v>0</v>
          </cell>
          <cell r="AV1598">
            <v>0</v>
          </cell>
          <cell r="AW1598">
            <v>23</v>
          </cell>
          <cell r="AX1598">
            <v>1</v>
          </cell>
          <cell r="AY1598">
            <v>0</v>
          </cell>
          <cell r="AZ1598">
            <v>0</v>
          </cell>
          <cell r="BA1598">
            <v>0</v>
          </cell>
          <cell r="BB1598">
            <v>0</v>
          </cell>
          <cell r="BC1598">
            <v>38828</v>
          </cell>
        </row>
        <row r="1599">
          <cell r="A1599">
            <v>2006</v>
          </cell>
          <cell r="B1599">
            <v>2</v>
          </cell>
          <cell r="C1599">
            <v>131</v>
          </cell>
          <cell r="D1599">
            <v>21</v>
          </cell>
          <cell r="E1599">
            <v>792020</v>
          </cell>
          <cell r="F1599">
            <v>0</v>
          </cell>
          <cell r="G1599" t="str">
            <v>Затраты по ШПЗ (основные)</v>
          </cell>
          <cell r="H1599">
            <v>2011</v>
          </cell>
          <cell r="I1599">
            <v>7920</v>
          </cell>
          <cell r="J1599">
            <v>34651.360000000001</v>
          </cell>
          <cell r="K1599">
            <v>1</v>
          </cell>
          <cell r="L1599">
            <v>0</v>
          </cell>
          <cell r="M1599">
            <v>0</v>
          </cell>
          <cell r="N1599">
            <v>0</v>
          </cell>
          <cell r="R1599">
            <v>0</v>
          </cell>
          <cell r="S1599">
            <v>0</v>
          </cell>
          <cell r="T1599">
            <v>0</v>
          </cell>
          <cell r="U1599">
            <v>32</v>
          </cell>
          <cell r="V1599">
            <v>0</v>
          </cell>
          <cell r="W1599">
            <v>0</v>
          </cell>
          <cell r="AA1599">
            <v>0</v>
          </cell>
          <cell r="AB1599">
            <v>0</v>
          </cell>
          <cell r="AC1599">
            <v>0</v>
          </cell>
          <cell r="AD1599">
            <v>32</v>
          </cell>
          <cell r="AE1599">
            <v>281100</v>
          </cell>
          <cell r="AF1599">
            <v>0</v>
          </cell>
          <cell r="AI1599">
            <v>2251</v>
          </cell>
          <cell r="AK1599">
            <v>0</v>
          </cell>
          <cell r="AM1599">
            <v>260</v>
          </cell>
          <cell r="AN1599">
            <v>1</v>
          </cell>
          <cell r="AO1599">
            <v>393216</v>
          </cell>
          <cell r="AQ1599">
            <v>0</v>
          </cell>
          <cell r="AR1599">
            <v>0</v>
          </cell>
          <cell r="AS1599" t="str">
            <v>Ы</v>
          </cell>
          <cell r="AT1599" t="str">
            <v>Ы</v>
          </cell>
          <cell r="AU1599">
            <v>0</v>
          </cell>
          <cell r="AV1599">
            <v>0</v>
          </cell>
          <cell r="AW1599">
            <v>23</v>
          </cell>
          <cell r="AX1599">
            <v>1</v>
          </cell>
          <cell r="AY1599">
            <v>0</v>
          </cell>
          <cell r="AZ1599">
            <v>0</v>
          </cell>
          <cell r="BA1599">
            <v>0</v>
          </cell>
          <cell r="BB1599">
            <v>0</v>
          </cell>
          <cell r="BC1599">
            <v>38828</v>
          </cell>
        </row>
        <row r="1600">
          <cell r="A1600">
            <v>2006</v>
          </cell>
          <cell r="B1600">
            <v>2</v>
          </cell>
          <cell r="C1600">
            <v>132</v>
          </cell>
          <cell r="D1600">
            <v>21</v>
          </cell>
          <cell r="E1600">
            <v>792020</v>
          </cell>
          <cell r="F1600">
            <v>0</v>
          </cell>
          <cell r="G1600" t="str">
            <v>Затраты по ШПЗ (основные)</v>
          </cell>
          <cell r="H1600">
            <v>2011</v>
          </cell>
          <cell r="I1600">
            <v>7920</v>
          </cell>
          <cell r="J1600">
            <v>9461.17</v>
          </cell>
          <cell r="K1600">
            <v>1</v>
          </cell>
          <cell r="L1600">
            <v>0</v>
          </cell>
          <cell r="M1600">
            <v>0</v>
          </cell>
          <cell r="N1600">
            <v>0</v>
          </cell>
          <cell r="R1600">
            <v>0</v>
          </cell>
          <cell r="S1600">
            <v>0</v>
          </cell>
          <cell r="T1600">
            <v>0</v>
          </cell>
          <cell r="U1600">
            <v>32</v>
          </cell>
          <cell r="V1600">
            <v>0</v>
          </cell>
          <cell r="W1600">
            <v>0</v>
          </cell>
          <cell r="AA1600">
            <v>0</v>
          </cell>
          <cell r="AB1600">
            <v>0</v>
          </cell>
          <cell r="AC1600">
            <v>0</v>
          </cell>
          <cell r="AD1600">
            <v>32</v>
          </cell>
          <cell r="AE1600">
            <v>282200</v>
          </cell>
          <cell r="AF1600">
            <v>0</v>
          </cell>
          <cell r="AI1600">
            <v>2251</v>
          </cell>
          <cell r="AK1600">
            <v>0</v>
          </cell>
          <cell r="AM1600">
            <v>261</v>
          </cell>
          <cell r="AN1600">
            <v>1</v>
          </cell>
          <cell r="AO1600">
            <v>393216</v>
          </cell>
          <cell r="AQ1600">
            <v>0</v>
          </cell>
          <cell r="AR1600">
            <v>0</v>
          </cell>
          <cell r="AS1600" t="str">
            <v>Ы</v>
          </cell>
          <cell r="AT1600" t="str">
            <v>Ы</v>
          </cell>
          <cell r="AU1600">
            <v>0</v>
          </cell>
          <cell r="AV1600">
            <v>0</v>
          </cell>
          <cell r="AW1600">
            <v>23</v>
          </cell>
          <cell r="AX1600">
            <v>1</v>
          </cell>
          <cell r="AY1600">
            <v>0</v>
          </cell>
          <cell r="AZ1600">
            <v>0</v>
          </cell>
          <cell r="BA1600">
            <v>0</v>
          </cell>
          <cell r="BB1600">
            <v>0</v>
          </cell>
          <cell r="BC1600">
            <v>38828</v>
          </cell>
        </row>
        <row r="1601">
          <cell r="A1601">
            <v>2006</v>
          </cell>
          <cell r="B1601">
            <v>2</v>
          </cell>
          <cell r="C1601">
            <v>133</v>
          </cell>
          <cell r="D1601">
            <v>21</v>
          </cell>
          <cell r="E1601">
            <v>792020</v>
          </cell>
          <cell r="F1601">
            <v>0</v>
          </cell>
          <cell r="G1601" t="str">
            <v>Затраты по ШПЗ (основные)</v>
          </cell>
          <cell r="H1601">
            <v>2011</v>
          </cell>
          <cell r="I1601">
            <v>7920</v>
          </cell>
          <cell r="J1601">
            <v>84861.25</v>
          </cell>
          <cell r="K1601">
            <v>1</v>
          </cell>
          <cell r="L1601">
            <v>0</v>
          </cell>
          <cell r="M1601">
            <v>0</v>
          </cell>
          <cell r="N1601">
            <v>0</v>
          </cell>
          <cell r="R1601">
            <v>0</v>
          </cell>
          <cell r="S1601">
            <v>0</v>
          </cell>
          <cell r="T1601">
            <v>0</v>
          </cell>
          <cell r="U1601">
            <v>32</v>
          </cell>
          <cell r="V1601">
            <v>0</v>
          </cell>
          <cell r="W1601">
            <v>0</v>
          </cell>
          <cell r="AA1601">
            <v>0</v>
          </cell>
          <cell r="AB1601">
            <v>0</v>
          </cell>
          <cell r="AC1601">
            <v>0</v>
          </cell>
          <cell r="AD1601">
            <v>32</v>
          </cell>
          <cell r="AE1601">
            <v>283000</v>
          </cell>
          <cell r="AF1601">
            <v>0</v>
          </cell>
          <cell r="AI1601">
            <v>2251</v>
          </cell>
          <cell r="AK1601">
            <v>0</v>
          </cell>
          <cell r="AM1601">
            <v>262</v>
          </cell>
          <cell r="AN1601">
            <v>1</v>
          </cell>
          <cell r="AO1601">
            <v>393216</v>
          </cell>
          <cell r="AQ1601">
            <v>0</v>
          </cell>
          <cell r="AR1601">
            <v>0</v>
          </cell>
          <cell r="AS1601" t="str">
            <v>Ы</v>
          </cell>
          <cell r="AT1601" t="str">
            <v>Ы</v>
          </cell>
          <cell r="AU1601">
            <v>0</v>
          </cell>
          <cell r="AV1601">
            <v>0</v>
          </cell>
          <cell r="AW1601">
            <v>23</v>
          </cell>
          <cell r="AX1601">
            <v>1</v>
          </cell>
          <cell r="AY1601">
            <v>0</v>
          </cell>
          <cell r="AZ1601">
            <v>0</v>
          </cell>
          <cell r="BA1601">
            <v>0</v>
          </cell>
          <cell r="BB1601">
            <v>0</v>
          </cell>
          <cell r="BC1601">
            <v>38828</v>
          </cell>
        </row>
        <row r="1602">
          <cell r="A1602">
            <v>2006</v>
          </cell>
          <cell r="B1602">
            <v>2</v>
          </cell>
          <cell r="C1602">
            <v>134</v>
          </cell>
          <cell r="D1602">
            <v>21</v>
          </cell>
          <cell r="E1602">
            <v>792020</v>
          </cell>
          <cell r="F1602">
            <v>0</v>
          </cell>
          <cell r="G1602" t="str">
            <v>Затраты по ШПЗ (основные)</v>
          </cell>
          <cell r="H1602">
            <v>2011</v>
          </cell>
          <cell r="I1602">
            <v>7920</v>
          </cell>
          <cell r="J1602">
            <v>32282.48</v>
          </cell>
          <cell r="K1602">
            <v>1</v>
          </cell>
          <cell r="L1602">
            <v>0</v>
          </cell>
          <cell r="M1602">
            <v>0</v>
          </cell>
          <cell r="N1602">
            <v>0</v>
          </cell>
          <cell r="R1602">
            <v>0</v>
          </cell>
          <cell r="S1602">
            <v>0</v>
          </cell>
          <cell r="T1602">
            <v>0</v>
          </cell>
          <cell r="U1602">
            <v>32</v>
          </cell>
          <cell r="V1602">
            <v>0</v>
          </cell>
          <cell r="W1602">
            <v>0</v>
          </cell>
          <cell r="AA1602">
            <v>0</v>
          </cell>
          <cell r="AB1602">
            <v>0</v>
          </cell>
          <cell r="AC1602">
            <v>0</v>
          </cell>
          <cell r="AD1602">
            <v>32</v>
          </cell>
          <cell r="AE1602">
            <v>285000</v>
          </cell>
          <cell r="AF1602">
            <v>0</v>
          </cell>
          <cell r="AI1602">
            <v>2251</v>
          </cell>
          <cell r="AK1602">
            <v>0</v>
          </cell>
          <cell r="AM1602">
            <v>263</v>
          </cell>
          <cell r="AN1602">
            <v>1</v>
          </cell>
          <cell r="AO1602">
            <v>393216</v>
          </cell>
          <cell r="AQ1602">
            <v>0</v>
          </cell>
          <cell r="AR1602">
            <v>0</v>
          </cell>
          <cell r="AS1602" t="str">
            <v>Ы</v>
          </cell>
          <cell r="AT1602" t="str">
            <v>Ы</v>
          </cell>
          <cell r="AU1602">
            <v>0</v>
          </cell>
          <cell r="AV1602">
            <v>0</v>
          </cell>
          <cell r="AW1602">
            <v>23</v>
          </cell>
          <cell r="AX1602">
            <v>1</v>
          </cell>
          <cell r="AY1602">
            <v>0</v>
          </cell>
          <cell r="AZ1602">
            <v>0</v>
          </cell>
          <cell r="BA1602">
            <v>0</v>
          </cell>
          <cell r="BB1602">
            <v>0</v>
          </cell>
          <cell r="BC1602">
            <v>38828</v>
          </cell>
        </row>
        <row r="1603">
          <cell r="A1603">
            <v>2006</v>
          </cell>
          <cell r="B1603">
            <v>2</v>
          </cell>
          <cell r="C1603">
            <v>135</v>
          </cell>
          <cell r="D1603">
            <v>21</v>
          </cell>
          <cell r="E1603">
            <v>792020</v>
          </cell>
          <cell r="F1603">
            <v>0</v>
          </cell>
          <cell r="G1603" t="str">
            <v>Затраты по ШПЗ (основные)</v>
          </cell>
          <cell r="H1603">
            <v>2011</v>
          </cell>
          <cell r="I1603">
            <v>7920</v>
          </cell>
          <cell r="J1603">
            <v>180808.98</v>
          </cell>
          <cell r="K1603">
            <v>1</v>
          </cell>
          <cell r="L1603">
            <v>0</v>
          </cell>
          <cell r="M1603">
            <v>0</v>
          </cell>
          <cell r="N1603">
            <v>0</v>
          </cell>
          <cell r="R1603">
            <v>0</v>
          </cell>
          <cell r="S1603">
            <v>0</v>
          </cell>
          <cell r="T1603">
            <v>0</v>
          </cell>
          <cell r="U1603">
            <v>32</v>
          </cell>
          <cell r="V1603">
            <v>0</v>
          </cell>
          <cell r="W1603">
            <v>0</v>
          </cell>
          <cell r="AA1603">
            <v>0</v>
          </cell>
          <cell r="AB1603">
            <v>0</v>
          </cell>
          <cell r="AC1603">
            <v>0</v>
          </cell>
          <cell r="AD1603">
            <v>32</v>
          </cell>
          <cell r="AE1603">
            <v>311000</v>
          </cell>
          <cell r="AF1603">
            <v>0</v>
          </cell>
          <cell r="AI1603">
            <v>2251</v>
          </cell>
          <cell r="AK1603">
            <v>0</v>
          </cell>
          <cell r="AM1603">
            <v>264</v>
          </cell>
          <cell r="AN1603">
            <v>1</v>
          </cell>
          <cell r="AO1603">
            <v>393216</v>
          </cell>
          <cell r="AQ1603">
            <v>0</v>
          </cell>
          <cell r="AR1603">
            <v>0</v>
          </cell>
          <cell r="AS1603" t="str">
            <v>Ы</v>
          </cell>
          <cell r="AT1603" t="str">
            <v>Ы</v>
          </cell>
          <cell r="AU1603">
            <v>0</v>
          </cell>
          <cell r="AV1603">
            <v>0</v>
          </cell>
          <cell r="AW1603">
            <v>23</v>
          </cell>
          <cell r="AX1603">
            <v>1</v>
          </cell>
          <cell r="AY1603">
            <v>0</v>
          </cell>
          <cell r="AZ1603">
            <v>0</v>
          </cell>
          <cell r="BA1603">
            <v>0</v>
          </cell>
          <cell r="BB1603">
            <v>0</v>
          </cell>
          <cell r="BC1603">
            <v>38828</v>
          </cell>
        </row>
        <row r="1604">
          <cell r="A1604">
            <v>2006</v>
          </cell>
          <cell r="B1604">
            <v>2</v>
          </cell>
          <cell r="C1604">
            <v>136</v>
          </cell>
          <cell r="D1604">
            <v>21</v>
          </cell>
          <cell r="E1604">
            <v>792020</v>
          </cell>
          <cell r="F1604">
            <v>0</v>
          </cell>
          <cell r="G1604" t="str">
            <v>Затраты по ШПЗ (основные)</v>
          </cell>
          <cell r="H1604">
            <v>2011</v>
          </cell>
          <cell r="I1604">
            <v>7920</v>
          </cell>
          <cell r="J1604">
            <v>1256881.33</v>
          </cell>
          <cell r="K1604">
            <v>1</v>
          </cell>
          <cell r="L1604">
            <v>0</v>
          </cell>
          <cell r="M1604">
            <v>0</v>
          </cell>
          <cell r="N1604">
            <v>0</v>
          </cell>
          <cell r="R1604">
            <v>0</v>
          </cell>
          <cell r="S1604">
            <v>0</v>
          </cell>
          <cell r="T1604">
            <v>0</v>
          </cell>
          <cell r="U1604">
            <v>32</v>
          </cell>
          <cell r="V1604">
            <v>0</v>
          </cell>
          <cell r="W1604">
            <v>0</v>
          </cell>
          <cell r="AA1604">
            <v>0</v>
          </cell>
          <cell r="AB1604">
            <v>0</v>
          </cell>
          <cell r="AC1604">
            <v>0</v>
          </cell>
          <cell r="AD1604">
            <v>32</v>
          </cell>
          <cell r="AE1604">
            <v>312000</v>
          </cell>
          <cell r="AF1604">
            <v>0</v>
          </cell>
          <cell r="AI1604">
            <v>2251</v>
          </cell>
          <cell r="AK1604">
            <v>0</v>
          </cell>
          <cell r="AM1604">
            <v>265</v>
          </cell>
          <cell r="AN1604">
            <v>1</v>
          </cell>
          <cell r="AO1604">
            <v>393216</v>
          </cell>
          <cell r="AQ1604">
            <v>0</v>
          </cell>
          <cell r="AR1604">
            <v>0</v>
          </cell>
          <cell r="AS1604" t="str">
            <v>Ы</v>
          </cell>
          <cell r="AT1604" t="str">
            <v>Ы</v>
          </cell>
          <cell r="AU1604">
            <v>0</v>
          </cell>
          <cell r="AV1604">
            <v>0</v>
          </cell>
          <cell r="AW1604">
            <v>23</v>
          </cell>
          <cell r="AX1604">
            <v>1</v>
          </cell>
          <cell r="AY1604">
            <v>0</v>
          </cell>
          <cell r="AZ1604">
            <v>0</v>
          </cell>
          <cell r="BA1604">
            <v>0</v>
          </cell>
          <cell r="BB1604">
            <v>0</v>
          </cell>
          <cell r="BC1604">
            <v>38828</v>
          </cell>
        </row>
        <row r="1605">
          <cell r="A1605">
            <v>2006</v>
          </cell>
          <cell r="B1605">
            <v>2</v>
          </cell>
          <cell r="C1605">
            <v>137</v>
          </cell>
          <cell r="D1605">
            <v>21</v>
          </cell>
          <cell r="E1605">
            <v>792020</v>
          </cell>
          <cell r="F1605">
            <v>0</v>
          </cell>
          <cell r="G1605" t="str">
            <v>Затраты по ШПЗ (основные)</v>
          </cell>
          <cell r="H1605">
            <v>2011</v>
          </cell>
          <cell r="I1605">
            <v>7920</v>
          </cell>
          <cell r="J1605">
            <v>68582.87</v>
          </cell>
          <cell r="K1605">
            <v>1</v>
          </cell>
          <cell r="L1605">
            <v>0</v>
          </cell>
          <cell r="M1605">
            <v>0</v>
          </cell>
          <cell r="N1605">
            <v>0</v>
          </cell>
          <cell r="R1605">
            <v>0</v>
          </cell>
          <cell r="S1605">
            <v>0</v>
          </cell>
          <cell r="T1605">
            <v>0</v>
          </cell>
          <cell r="U1605">
            <v>32</v>
          </cell>
          <cell r="V1605">
            <v>0</v>
          </cell>
          <cell r="W1605">
            <v>0</v>
          </cell>
          <cell r="AA1605">
            <v>0</v>
          </cell>
          <cell r="AB1605">
            <v>0</v>
          </cell>
          <cell r="AC1605">
            <v>0</v>
          </cell>
          <cell r="AD1605">
            <v>32</v>
          </cell>
          <cell r="AE1605">
            <v>313000</v>
          </cell>
          <cell r="AF1605">
            <v>0</v>
          </cell>
          <cell r="AI1605">
            <v>2251</v>
          </cell>
          <cell r="AK1605">
            <v>0</v>
          </cell>
          <cell r="AM1605">
            <v>266</v>
          </cell>
          <cell r="AN1605">
            <v>1</v>
          </cell>
          <cell r="AO1605">
            <v>393216</v>
          </cell>
          <cell r="AQ1605">
            <v>0</v>
          </cell>
          <cell r="AR1605">
            <v>0</v>
          </cell>
          <cell r="AS1605" t="str">
            <v>Ы</v>
          </cell>
          <cell r="AT1605" t="str">
            <v>Ы</v>
          </cell>
          <cell r="AU1605">
            <v>0</v>
          </cell>
          <cell r="AV1605">
            <v>0</v>
          </cell>
          <cell r="AW1605">
            <v>23</v>
          </cell>
          <cell r="AX1605">
            <v>1</v>
          </cell>
          <cell r="AY1605">
            <v>0</v>
          </cell>
          <cell r="AZ1605">
            <v>0</v>
          </cell>
          <cell r="BA1605">
            <v>0</v>
          </cell>
          <cell r="BB1605">
            <v>0</v>
          </cell>
          <cell r="BC1605">
            <v>38828</v>
          </cell>
        </row>
        <row r="1606">
          <cell r="A1606">
            <v>2006</v>
          </cell>
          <cell r="B1606">
            <v>2</v>
          </cell>
          <cell r="C1606">
            <v>138</v>
          </cell>
          <cell r="D1606">
            <v>21</v>
          </cell>
          <cell r="E1606">
            <v>792020</v>
          </cell>
          <cell r="F1606">
            <v>0</v>
          </cell>
          <cell r="G1606" t="str">
            <v>Затраты по ШПЗ (основные)</v>
          </cell>
          <cell r="H1606">
            <v>2011</v>
          </cell>
          <cell r="I1606">
            <v>7920</v>
          </cell>
          <cell r="J1606">
            <v>124695.99</v>
          </cell>
          <cell r="K1606">
            <v>1</v>
          </cell>
          <cell r="L1606">
            <v>0</v>
          </cell>
          <cell r="M1606">
            <v>0</v>
          </cell>
          <cell r="N1606">
            <v>0</v>
          </cell>
          <cell r="R1606">
            <v>0</v>
          </cell>
          <cell r="S1606">
            <v>0</v>
          </cell>
          <cell r="T1606">
            <v>0</v>
          </cell>
          <cell r="U1606">
            <v>32</v>
          </cell>
          <cell r="V1606">
            <v>0</v>
          </cell>
          <cell r="W1606">
            <v>0</v>
          </cell>
          <cell r="AA1606">
            <v>0</v>
          </cell>
          <cell r="AB1606">
            <v>0</v>
          </cell>
          <cell r="AC1606">
            <v>0</v>
          </cell>
          <cell r="AD1606">
            <v>32</v>
          </cell>
          <cell r="AE1606">
            <v>314000</v>
          </cell>
          <cell r="AF1606">
            <v>0</v>
          </cell>
          <cell r="AI1606">
            <v>2251</v>
          </cell>
          <cell r="AK1606">
            <v>0</v>
          </cell>
          <cell r="AM1606">
            <v>267</v>
          </cell>
          <cell r="AN1606">
            <v>1</v>
          </cell>
          <cell r="AO1606">
            <v>393216</v>
          </cell>
          <cell r="AQ1606">
            <v>0</v>
          </cell>
          <cell r="AR1606">
            <v>0</v>
          </cell>
          <cell r="AS1606" t="str">
            <v>Ы</v>
          </cell>
          <cell r="AT1606" t="str">
            <v>Ы</v>
          </cell>
          <cell r="AU1606">
            <v>0</v>
          </cell>
          <cell r="AV1606">
            <v>0</v>
          </cell>
          <cell r="AW1606">
            <v>23</v>
          </cell>
          <cell r="AX1606">
            <v>1</v>
          </cell>
          <cell r="AY1606">
            <v>0</v>
          </cell>
          <cell r="AZ1606">
            <v>0</v>
          </cell>
          <cell r="BA1606">
            <v>0</v>
          </cell>
          <cell r="BB1606">
            <v>0</v>
          </cell>
          <cell r="BC1606">
            <v>38828</v>
          </cell>
        </row>
        <row r="1607">
          <cell r="A1607">
            <v>2006</v>
          </cell>
          <cell r="B1607">
            <v>2</v>
          </cell>
          <cell r="C1607">
            <v>139</v>
          </cell>
          <cell r="D1607">
            <v>21</v>
          </cell>
          <cell r="E1607">
            <v>792020</v>
          </cell>
          <cell r="F1607">
            <v>0</v>
          </cell>
          <cell r="G1607" t="str">
            <v>Затраты по ШПЗ (основные)</v>
          </cell>
          <cell r="H1607">
            <v>2011</v>
          </cell>
          <cell r="I1607">
            <v>7920</v>
          </cell>
          <cell r="J1607">
            <v>25109.29</v>
          </cell>
          <cell r="K1607">
            <v>1</v>
          </cell>
          <cell r="L1607">
            <v>0</v>
          </cell>
          <cell r="M1607">
            <v>0</v>
          </cell>
          <cell r="N1607">
            <v>0</v>
          </cell>
          <cell r="R1607">
            <v>0</v>
          </cell>
          <cell r="S1607">
            <v>0</v>
          </cell>
          <cell r="T1607">
            <v>0</v>
          </cell>
          <cell r="U1607">
            <v>32</v>
          </cell>
          <cell r="V1607">
            <v>0</v>
          </cell>
          <cell r="W1607">
            <v>0</v>
          </cell>
          <cell r="AA1607">
            <v>0</v>
          </cell>
          <cell r="AB1607">
            <v>0</v>
          </cell>
          <cell r="AC1607">
            <v>0</v>
          </cell>
          <cell r="AD1607">
            <v>32</v>
          </cell>
          <cell r="AE1607">
            <v>315000</v>
          </cell>
          <cell r="AF1607">
            <v>0</v>
          </cell>
          <cell r="AI1607">
            <v>2251</v>
          </cell>
          <cell r="AK1607">
            <v>0</v>
          </cell>
          <cell r="AM1607">
            <v>268</v>
          </cell>
          <cell r="AN1607">
            <v>1</v>
          </cell>
          <cell r="AO1607">
            <v>393216</v>
          </cell>
          <cell r="AQ1607">
            <v>0</v>
          </cell>
          <cell r="AR1607">
            <v>0</v>
          </cell>
          <cell r="AS1607" t="str">
            <v>Ы</v>
          </cell>
          <cell r="AT1607" t="str">
            <v>Ы</v>
          </cell>
          <cell r="AU1607">
            <v>0</v>
          </cell>
          <cell r="AV1607">
            <v>0</v>
          </cell>
          <cell r="AW1607">
            <v>23</v>
          </cell>
          <cell r="AX1607">
            <v>1</v>
          </cell>
          <cell r="AY1607">
            <v>0</v>
          </cell>
          <cell r="AZ1607">
            <v>0</v>
          </cell>
          <cell r="BA1607">
            <v>0</v>
          </cell>
          <cell r="BB1607">
            <v>0</v>
          </cell>
          <cell r="BC1607">
            <v>38828</v>
          </cell>
        </row>
        <row r="1608">
          <cell r="A1608">
            <v>2006</v>
          </cell>
          <cell r="B1608">
            <v>2</v>
          </cell>
          <cell r="C1608">
            <v>140</v>
          </cell>
          <cell r="D1608">
            <v>21</v>
          </cell>
          <cell r="E1608">
            <v>792020</v>
          </cell>
          <cell r="F1608">
            <v>0</v>
          </cell>
          <cell r="G1608" t="str">
            <v>Затраты по ШПЗ (основные)</v>
          </cell>
          <cell r="H1608">
            <v>2011</v>
          </cell>
          <cell r="I1608">
            <v>7920</v>
          </cell>
          <cell r="J1608">
            <v>1325043.04</v>
          </cell>
          <cell r="K1608">
            <v>1</v>
          </cell>
          <cell r="L1608">
            <v>0</v>
          </cell>
          <cell r="M1608">
            <v>0</v>
          </cell>
          <cell r="N1608">
            <v>0</v>
          </cell>
          <cell r="R1608">
            <v>0</v>
          </cell>
          <cell r="S1608">
            <v>0</v>
          </cell>
          <cell r="T1608">
            <v>0</v>
          </cell>
          <cell r="U1608">
            <v>32</v>
          </cell>
          <cell r="V1608">
            <v>0</v>
          </cell>
          <cell r="W1608">
            <v>0</v>
          </cell>
          <cell r="AA1608">
            <v>0</v>
          </cell>
          <cell r="AB1608">
            <v>0</v>
          </cell>
          <cell r="AC1608">
            <v>0</v>
          </cell>
          <cell r="AD1608">
            <v>32</v>
          </cell>
          <cell r="AE1608">
            <v>410000</v>
          </cell>
          <cell r="AF1608">
            <v>0</v>
          </cell>
          <cell r="AI1608">
            <v>2251</v>
          </cell>
          <cell r="AK1608">
            <v>0</v>
          </cell>
          <cell r="AM1608">
            <v>269</v>
          </cell>
          <cell r="AN1608">
            <v>1</v>
          </cell>
          <cell r="AO1608">
            <v>393216</v>
          </cell>
          <cell r="AQ1608">
            <v>0</v>
          </cell>
          <cell r="AR1608">
            <v>0</v>
          </cell>
          <cell r="AS1608" t="str">
            <v>Ы</v>
          </cell>
          <cell r="AT1608" t="str">
            <v>Ы</v>
          </cell>
          <cell r="AU1608">
            <v>0</v>
          </cell>
          <cell r="AV1608">
            <v>0</v>
          </cell>
          <cell r="AW1608">
            <v>23</v>
          </cell>
          <cell r="AX1608">
            <v>1</v>
          </cell>
          <cell r="AY1608">
            <v>0</v>
          </cell>
          <cell r="AZ1608">
            <v>0</v>
          </cell>
          <cell r="BA1608">
            <v>0</v>
          </cell>
          <cell r="BB1608">
            <v>0</v>
          </cell>
          <cell r="BC1608">
            <v>38828</v>
          </cell>
        </row>
        <row r="1609">
          <cell r="A1609">
            <v>2006</v>
          </cell>
          <cell r="B1609">
            <v>2</v>
          </cell>
          <cell r="C1609">
            <v>141</v>
          </cell>
          <cell r="D1609">
            <v>21</v>
          </cell>
          <cell r="E1609">
            <v>792020</v>
          </cell>
          <cell r="F1609">
            <v>0</v>
          </cell>
          <cell r="G1609" t="str">
            <v>Затраты по ШПЗ (основные)</v>
          </cell>
          <cell r="H1609">
            <v>2011</v>
          </cell>
          <cell r="I1609">
            <v>7920</v>
          </cell>
          <cell r="J1609">
            <v>380167.94</v>
          </cell>
          <cell r="K1609">
            <v>1</v>
          </cell>
          <cell r="L1609">
            <v>0</v>
          </cell>
          <cell r="M1609">
            <v>0</v>
          </cell>
          <cell r="N1609">
            <v>0</v>
          </cell>
          <cell r="R1609">
            <v>0</v>
          </cell>
          <cell r="S1609">
            <v>0</v>
          </cell>
          <cell r="T1609">
            <v>0</v>
          </cell>
          <cell r="U1609">
            <v>32</v>
          </cell>
          <cell r="V1609">
            <v>0</v>
          </cell>
          <cell r="W1609">
            <v>0</v>
          </cell>
          <cell r="AA1609">
            <v>0</v>
          </cell>
          <cell r="AB1609">
            <v>0</v>
          </cell>
          <cell r="AC1609">
            <v>0</v>
          </cell>
          <cell r="AD1609">
            <v>32</v>
          </cell>
          <cell r="AE1609">
            <v>420000</v>
          </cell>
          <cell r="AF1609">
            <v>0</v>
          </cell>
          <cell r="AI1609">
            <v>2251</v>
          </cell>
          <cell r="AK1609">
            <v>0</v>
          </cell>
          <cell r="AM1609">
            <v>270</v>
          </cell>
          <cell r="AN1609">
            <v>1</v>
          </cell>
          <cell r="AO1609">
            <v>393216</v>
          </cell>
          <cell r="AQ1609">
            <v>0</v>
          </cell>
          <cell r="AR1609">
            <v>0</v>
          </cell>
          <cell r="AS1609" t="str">
            <v>Ы</v>
          </cell>
          <cell r="AT1609" t="str">
            <v>Ы</v>
          </cell>
          <cell r="AU1609">
            <v>0</v>
          </cell>
          <cell r="AV1609">
            <v>0</v>
          </cell>
          <cell r="AW1609">
            <v>23</v>
          </cell>
          <cell r="AX1609">
            <v>1</v>
          </cell>
          <cell r="AY1609">
            <v>0</v>
          </cell>
          <cell r="AZ1609">
            <v>0</v>
          </cell>
          <cell r="BA1609">
            <v>0</v>
          </cell>
          <cell r="BB1609">
            <v>0</v>
          </cell>
          <cell r="BC1609">
            <v>38828</v>
          </cell>
        </row>
        <row r="1610">
          <cell r="A1610">
            <v>2006</v>
          </cell>
          <cell r="B1610">
            <v>2</v>
          </cell>
          <cell r="C1610">
            <v>142</v>
          </cell>
          <cell r="D1610">
            <v>21</v>
          </cell>
          <cell r="E1610">
            <v>792020</v>
          </cell>
          <cell r="F1610">
            <v>0</v>
          </cell>
          <cell r="G1610" t="str">
            <v>Затраты по ШПЗ (основные)</v>
          </cell>
          <cell r="H1610">
            <v>2011</v>
          </cell>
          <cell r="I1610">
            <v>7920</v>
          </cell>
          <cell r="J1610">
            <v>155537.76</v>
          </cell>
          <cell r="K1610">
            <v>1</v>
          </cell>
          <cell r="L1610">
            <v>0</v>
          </cell>
          <cell r="M1610">
            <v>0</v>
          </cell>
          <cell r="N1610">
            <v>0</v>
          </cell>
          <cell r="R1610">
            <v>0</v>
          </cell>
          <cell r="S1610">
            <v>0</v>
          </cell>
          <cell r="T1610">
            <v>0</v>
          </cell>
          <cell r="U1610">
            <v>32</v>
          </cell>
          <cell r="V1610">
            <v>0</v>
          </cell>
          <cell r="W1610">
            <v>0</v>
          </cell>
          <cell r="AA1610">
            <v>0</v>
          </cell>
          <cell r="AB1610">
            <v>0</v>
          </cell>
          <cell r="AC1610">
            <v>0</v>
          </cell>
          <cell r="AD1610">
            <v>32</v>
          </cell>
          <cell r="AE1610">
            <v>430000</v>
          </cell>
          <cell r="AF1610">
            <v>0</v>
          </cell>
          <cell r="AI1610">
            <v>2251</v>
          </cell>
          <cell r="AK1610">
            <v>0</v>
          </cell>
          <cell r="AM1610">
            <v>271</v>
          </cell>
          <cell r="AN1610">
            <v>1</v>
          </cell>
          <cell r="AO1610">
            <v>393216</v>
          </cell>
          <cell r="AQ1610">
            <v>0</v>
          </cell>
          <cell r="AR1610">
            <v>0</v>
          </cell>
          <cell r="AS1610" t="str">
            <v>Ы</v>
          </cell>
          <cell r="AT1610" t="str">
            <v>Ы</v>
          </cell>
          <cell r="AU1610">
            <v>0</v>
          </cell>
          <cell r="AV1610">
            <v>0</v>
          </cell>
          <cell r="AW1610">
            <v>23</v>
          </cell>
          <cell r="AX1610">
            <v>1</v>
          </cell>
          <cell r="AY1610">
            <v>0</v>
          </cell>
          <cell r="AZ1610">
            <v>0</v>
          </cell>
          <cell r="BA1610">
            <v>0</v>
          </cell>
          <cell r="BB1610">
            <v>0</v>
          </cell>
          <cell r="BC1610">
            <v>38828</v>
          </cell>
        </row>
        <row r="1611">
          <cell r="A1611">
            <v>2006</v>
          </cell>
          <cell r="B1611">
            <v>2</v>
          </cell>
          <cell r="C1611">
            <v>143</v>
          </cell>
          <cell r="D1611">
            <v>21</v>
          </cell>
          <cell r="E1611">
            <v>792020</v>
          </cell>
          <cell r="F1611">
            <v>0</v>
          </cell>
          <cell r="G1611" t="str">
            <v>Затраты по ШПЗ (основные)</v>
          </cell>
          <cell r="H1611">
            <v>2011</v>
          </cell>
          <cell r="I1611">
            <v>7920</v>
          </cell>
          <cell r="J1611">
            <v>516288</v>
          </cell>
          <cell r="K1611">
            <v>1</v>
          </cell>
          <cell r="L1611">
            <v>0</v>
          </cell>
          <cell r="M1611">
            <v>0</v>
          </cell>
          <cell r="N1611">
            <v>0</v>
          </cell>
          <cell r="R1611">
            <v>0</v>
          </cell>
          <cell r="S1611">
            <v>0</v>
          </cell>
          <cell r="T1611">
            <v>0</v>
          </cell>
          <cell r="U1611">
            <v>32</v>
          </cell>
          <cell r="V1611">
            <v>0</v>
          </cell>
          <cell r="W1611">
            <v>0</v>
          </cell>
          <cell r="AA1611">
            <v>0</v>
          </cell>
          <cell r="AB1611">
            <v>0</v>
          </cell>
          <cell r="AC1611">
            <v>0</v>
          </cell>
          <cell r="AD1611">
            <v>32</v>
          </cell>
          <cell r="AE1611">
            <v>430110</v>
          </cell>
          <cell r="AF1611">
            <v>0</v>
          </cell>
          <cell r="AI1611">
            <v>2251</v>
          </cell>
          <cell r="AK1611">
            <v>0</v>
          </cell>
          <cell r="AM1611">
            <v>272</v>
          </cell>
          <cell r="AN1611">
            <v>1</v>
          </cell>
          <cell r="AO1611">
            <v>393216</v>
          </cell>
          <cell r="AQ1611">
            <v>0</v>
          </cell>
          <cell r="AR1611">
            <v>0</v>
          </cell>
          <cell r="AS1611" t="str">
            <v>Ы</v>
          </cell>
          <cell r="AT1611" t="str">
            <v>Ы</v>
          </cell>
          <cell r="AU1611">
            <v>0</v>
          </cell>
          <cell r="AV1611">
            <v>0</v>
          </cell>
          <cell r="AW1611">
            <v>23</v>
          </cell>
          <cell r="AX1611">
            <v>1</v>
          </cell>
          <cell r="AY1611">
            <v>0</v>
          </cell>
          <cell r="AZ1611">
            <v>0</v>
          </cell>
          <cell r="BA1611">
            <v>0</v>
          </cell>
          <cell r="BB1611">
            <v>0</v>
          </cell>
          <cell r="BC1611">
            <v>38828</v>
          </cell>
        </row>
        <row r="1612">
          <cell r="A1612">
            <v>2006</v>
          </cell>
          <cell r="B1612">
            <v>2</v>
          </cell>
          <cell r="C1612">
            <v>144</v>
          </cell>
          <cell r="D1612">
            <v>21</v>
          </cell>
          <cell r="E1612">
            <v>792020</v>
          </cell>
          <cell r="F1612">
            <v>0</v>
          </cell>
          <cell r="G1612" t="str">
            <v>Затраты по ШПЗ (основные)</v>
          </cell>
          <cell r="H1612">
            <v>2011</v>
          </cell>
          <cell r="I1612">
            <v>7920</v>
          </cell>
          <cell r="J1612">
            <v>255584</v>
          </cell>
          <cell r="K1612">
            <v>1</v>
          </cell>
          <cell r="L1612">
            <v>0</v>
          </cell>
          <cell r="M1612">
            <v>0</v>
          </cell>
          <cell r="N1612">
            <v>0</v>
          </cell>
          <cell r="R1612">
            <v>0</v>
          </cell>
          <cell r="S1612">
            <v>0</v>
          </cell>
          <cell r="T1612">
            <v>0</v>
          </cell>
          <cell r="U1612">
            <v>32</v>
          </cell>
          <cell r="V1612">
            <v>0</v>
          </cell>
          <cell r="W1612">
            <v>0</v>
          </cell>
          <cell r="AA1612">
            <v>0</v>
          </cell>
          <cell r="AB1612">
            <v>0</v>
          </cell>
          <cell r="AC1612">
            <v>0</v>
          </cell>
          <cell r="AD1612">
            <v>32</v>
          </cell>
          <cell r="AE1612">
            <v>430120</v>
          </cell>
          <cell r="AF1612">
            <v>0</v>
          </cell>
          <cell r="AI1612">
            <v>2251</v>
          </cell>
          <cell r="AK1612">
            <v>0</v>
          </cell>
          <cell r="AM1612">
            <v>273</v>
          </cell>
          <cell r="AN1612">
            <v>1</v>
          </cell>
          <cell r="AO1612">
            <v>393216</v>
          </cell>
          <cell r="AQ1612">
            <v>0</v>
          </cell>
          <cell r="AR1612">
            <v>0</v>
          </cell>
          <cell r="AS1612" t="str">
            <v>Ы</v>
          </cell>
          <cell r="AT1612" t="str">
            <v>Ы</v>
          </cell>
          <cell r="AU1612">
            <v>0</v>
          </cell>
          <cell r="AV1612">
            <v>0</v>
          </cell>
          <cell r="AW1612">
            <v>23</v>
          </cell>
          <cell r="AX1612">
            <v>1</v>
          </cell>
          <cell r="AY1612">
            <v>0</v>
          </cell>
          <cell r="AZ1612">
            <v>0</v>
          </cell>
          <cell r="BA1612">
            <v>0</v>
          </cell>
          <cell r="BB1612">
            <v>0</v>
          </cell>
          <cell r="BC1612">
            <v>38828</v>
          </cell>
        </row>
        <row r="1613">
          <cell r="A1613">
            <v>2006</v>
          </cell>
          <cell r="B1613">
            <v>2</v>
          </cell>
          <cell r="C1613">
            <v>145</v>
          </cell>
          <cell r="D1613">
            <v>21</v>
          </cell>
          <cell r="E1613">
            <v>792020</v>
          </cell>
          <cell r="F1613">
            <v>0</v>
          </cell>
          <cell r="G1613" t="str">
            <v>Затраты по ШПЗ (основные)</v>
          </cell>
          <cell r="H1613">
            <v>2011</v>
          </cell>
          <cell r="I1613">
            <v>7920</v>
          </cell>
          <cell r="J1613">
            <v>924998</v>
          </cell>
          <cell r="K1613">
            <v>1</v>
          </cell>
          <cell r="L1613">
            <v>0</v>
          </cell>
          <cell r="M1613">
            <v>0</v>
          </cell>
          <cell r="N1613">
            <v>0</v>
          </cell>
          <cell r="R1613">
            <v>0</v>
          </cell>
          <cell r="S1613">
            <v>0</v>
          </cell>
          <cell r="T1613">
            <v>0</v>
          </cell>
          <cell r="U1613">
            <v>32</v>
          </cell>
          <cell r="V1613">
            <v>0</v>
          </cell>
          <cell r="W1613">
            <v>0</v>
          </cell>
          <cell r="AA1613">
            <v>0</v>
          </cell>
          <cell r="AB1613">
            <v>0</v>
          </cell>
          <cell r="AC1613">
            <v>0</v>
          </cell>
          <cell r="AD1613">
            <v>32</v>
          </cell>
          <cell r="AE1613">
            <v>430130</v>
          </cell>
          <cell r="AF1613">
            <v>0</v>
          </cell>
          <cell r="AI1613">
            <v>2251</v>
          </cell>
          <cell r="AK1613">
            <v>0</v>
          </cell>
          <cell r="AM1613">
            <v>274</v>
          </cell>
          <cell r="AN1613">
            <v>1</v>
          </cell>
          <cell r="AO1613">
            <v>393216</v>
          </cell>
          <cell r="AQ1613">
            <v>0</v>
          </cell>
          <cell r="AR1613">
            <v>0</v>
          </cell>
          <cell r="AS1613" t="str">
            <v>Ы</v>
          </cell>
          <cell r="AT1613" t="str">
            <v>Ы</v>
          </cell>
          <cell r="AU1613">
            <v>0</v>
          </cell>
          <cell r="AV1613">
            <v>0</v>
          </cell>
          <cell r="AW1613">
            <v>23</v>
          </cell>
          <cell r="AX1613">
            <v>1</v>
          </cell>
          <cell r="AY1613">
            <v>0</v>
          </cell>
          <cell r="AZ1613">
            <v>0</v>
          </cell>
          <cell r="BA1613">
            <v>0</v>
          </cell>
          <cell r="BB1613">
            <v>0</v>
          </cell>
          <cell r="BC1613">
            <v>38828</v>
          </cell>
        </row>
        <row r="1614">
          <cell r="A1614">
            <v>2006</v>
          </cell>
          <cell r="B1614">
            <v>2</v>
          </cell>
          <cell r="C1614">
            <v>146</v>
          </cell>
          <cell r="D1614">
            <v>21</v>
          </cell>
          <cell r="E1614">
            <v>792020</v>
          </cell>
          <cell r="F1614">
            <v>0</v>
          </cell>
          <cell r="G1614" t="str">
            <v>Затраты по ШПЗ (основные)</v>
          </cell>
          <cell r="H1614">
            <v>2011</v>
          </cell>
          <cell r="I1614">
            <v>7920</v>
          </cell>
          <cell r="J1614">
            <v>846223</v>
          </cell>
          <cell r="K1614">
            <v>1</v>
          </cell>
          <cell r="L1614">
            <v>0</v>
          </cell>
          <cell r="M1614">
            <v>0</v>
          </cell>
          <cell r="N1614">
            <v>0</v>
          </cell>
          <cell r="R1614">
            <v>0</v>
          </cell>
          <cell r="S1614">
            <v>0</v>
          </cell>
          <cell r="T1614">
            <v>0</v>
          </cell>
          <cell r="U1614">
            <v>32</v>
          </cell>
          <cell r="V1614">
            <v>0</v>
          </cell>
          <cell r="W1614">
            <v>0</v>
          </cell>
          <cell r="AA1614">
            <v>0</v>
          </cell>
          <cell r="AB1614">
            <v>0</v>
          </cell>
          <cell r="AC1614">
            <v>0</v>
          </cell>
          <cell r="AD1614">
            <v>32</v>
          </cell>
          <cell r="AE1614">
            <v>430140</v>
          </cell>
          <cell r="AF1614">
            <v>0</v>
          </cell>
          <cell r="AI1614">
            <v>2251</v>
          </cell>
          <cell r="AK1614">
            <v>0</v>
          </cell>
          <cell r="AM1614">
            <v>275</v>
          </cell>
          <cell r="AN1614">
            <v>1</v>
          </cell>
          <cell r="AO1614">
            <v>393216</v>
          </cell>
          <cell r="AQ1614">
            <v>0</v>
          </cell>
          <cell r="AR1614">
            <v>0</v>
          </cell>
          <cell r="AS1614" t="str">
            <v>Ы</v>
          </cell>
          <cell r="AT1614" t="str">
            <v>Ы</v>
          </cell>
          <cell r="AU1614">
            <v>0</v>
          </cell>
          <cell r="AV1614">
            <v>0</v>
          </cell>
          <cell r="AW1614">
            <v>23</v>
          </cell>
          <cell r="AX1614">
            <v>1</v>
          </cell>
          <cell r="AY1614">
            <v>0</v>
          </cell>
          <cell r="AZ1614">
            <v>0</v>
          </cell>
          <cell r="BA1614">
            <v>0</v>
          </cell>
          <cell r="BB1614">
            <v>0</v>
          </cell>
          <cell r="BC1614">
            <v>38828</v>
          </cell>
        </row>
        <row r="1615">
          <cell r="A1615">
            <v>2006</v>
          </cell>
          <cell r="B1615">
            <v>2</v>
          </cell>
          <cell r="C1615">
            <v>147</v>
          </cell>
          <cell r="D1615">
            <v>21</v>
          </cell>
          <cell r="E1615">
            <v>792020</v>
          </cell>
          <cell r="F1615">
            <v>0</v>
          </cell>
          <cell r="G1615" t="str">
            <v>Затраты по ШПЗ (основные)</v>
          </cell>
          <cell r="H1615">
            <v>2011</v>
          </cell>
          <cell r="I1615">
            <v>7920</v>
          </cell>
          <cell r="J1615">
            <v>213824</v>
          </cell>
          <cell r="K1615">
            <v>1</v>
          </cell>
          <cell r="L1615">
            <v>0</v>
          </cell>
          <cell r="M1615">
            <v>0</v>
          </cell>
          <cell r="N1615">
            <v>0</v>
          </cell>
          <cell r="R1615">
            <v>0</v>
          </cell>
          <cell r="S1615">
            <v>0</v>
          </cell>
          <cell r="T1615">
            <v>0</v>
          </cell>
          <cell r="U1615">
            <v>32</v>
          </cell>
          <cell r="V1615">
            <v>0</v>
          </cell>
          <cell r="W1615">
            <v>0</v>
          </cell>
          <cell r="AA1615">
            <v>0</v>
          </cell>
          <cell r="AB1615">
            <v>0</v>
          </cell>
          <cell r="AC1615">
            <v>0</v>
          </cell>
          <cell r="AD1615">
            <v>32</v>
          </cell>
          <cell r="AE1615">
            <v>430230</v>
          </cell>
          <cell r="AF1615">
            <v>0</v>
          </cell>
          <cell r="AI1615">
            <v>2251</v>
          </cell>
          <cell r="AK1615">
            <v>0</v>
          </cell>
          <cell r="AM1615">
            <v>276</v>
          </cell>
          <cell r="AN1615">
            <v>1</v>
          </cell>
          <cell r="AO1615">
            <v>393216</v>
          </cell>
          <cell r="AQ1615">
            <v>0</v>
          </cell>
          <cell r="AR1615">
            <v>0</v>
          </cell>
          <cell r="AS1615" t="str">
            <v>Ы</v>
          </cell>
          <cell r="AT1615" t="str">
            <v>Ы</v>
          </cell>
          <cell r="AU1615">
            <v>0</v>
          </cell>
          <cell r="AV1615">
            <v>0</v>
          </cell>
          <cell r="AW1615">
            <v>23</v>
          </cell>
          <cell r="AX1615">
            <v>1</v>
          </cell>
          <cell r="AY1615">
            <v>0</v>
          </cell>
          <cell r="AZ1615">
            <v>0</v>
          </cell>
          <cell r="BA1615">
            <v>0</v>
          </cell>
          <cell r="BB1615">
            <v>0</v>
          </cell>
          <cell r="BC1615">
            <v>38828</v>
          </cell>
        </row>
        <row r="1616">
          <cell r="A1616">
            <v>2006</v>
          </cell>
          <cell r="B1616">
            <v>2</v>
          </cell>
          <cell r="C1616">
            <v>148</v>
          </cell>
          <cell r="D1616">
            <v>21</v>
          </cell>
          <cell r="E1616">
            <v>792020</v>
          </cell>
          <cell r="F1616">
            <v>0</v>
          </cell>
          <cell r="G1616" t="str">
            <v>Затраты по ШПЗ (основные)</v>
          </cell>
          <cell r="H1616">
            <v>2011</v>
          </cell>
          <cell r="I1616">
            <v>7920</v>
          </cell>
          <cell r="J1616">
            <v>229608</v>
          </cell>
          <cell r="K1616">
            <v>1</v>
          </cell>
          <cell r="L1616">
            <v>0</v>
          </cell>
          <cell r="M1616">
            <v>0</v>
          </cell>
          <cell r="N1616">
            <v>0</v>
          </cell>
          <cell r="R1616">
            <v>0</v>
          </cell>
          <cell r="S1616">
            <v>0</v>
          </cell>
          <cell r="T1616">
            <v>0</v>
          </cell>
          <cell r="U1616">
            <v>32</v>
          </cell>
          <cell r="V1616">
            <v>0</v>
          </cell>
          <cell r="W1616">
            <v>0</v>
          </cell>
          <cell r="AA1616">
            <v>0</v>
          </cell>
          <cell r="AB1616">
            <v>0</v>
          </cell>
          <cell r="AC1616">
            <v>0</v>
          </cell>
          <cell r="AD1616">
            <v>32</v>
          </cell>
          <cell r="AE1616">
            <v>430240</v>
          </cell>
          <cell r="AF1616">
            <v>0</v>
          </cell>
          <cell r="AI1616">
            <v>2251</v>
          </cell>
          <cell r="AK1616">
            <v>0</v>
          </cell>
          <cell r="AM1616">
            <v>277</v>
          </cell>
          <cell r="AN1616">
            <v>1</v>
          </cell>
          <cell r="AO1616">
            <v>393216</v>
          </cell>
          <cell r="AQ1616">
            <v>0</v>
          </cell>
          <cell r="AR1616">
            <v>0</v>
          </cell>
          <cell r="AS1616" t="str">
            <v>Ы</v>
          </cell>
          <cell r="AT1616" t="str">
            <v>Ы</v>
          </cell>
          <cell r="AU1616">
            <v>0</v>
          </cell>
          <cell r="AV1616">
            <v>0</v>
          </cell>
          <cell r="AW1616">
            <v>23</v>
          </cell>
          <cell r="AX1616">
            <v>1</v>
          </cell>
          <cell r="AY1616">
            <v>0</v>
          </cell>
          <cell r="AZ1616">
            <v>0</v>
          </cell>
          <cell r="BA1616">
            <v>0</v>
          </cell>
          <cell r="BB1616">
            <v>0</v>
          </cell>
          <cell r="BC1616">
            <v>38828</v>
          </cell>
        </row>
        <row r="1617">
          <cell r="A1617">
            <v>2006</v>
          </cell>
          <cell r="B1617">
            <v>2</v>
          </cell>
          <cell r="C1617">
            <v>149</v>
          </cell>
          <cell r="D1617">
            <v>21</v>
          </cell>
          <cell r="E1617">
            <v>792020</v>
          </cell>
          <cell r="F1617">
            <v>0</v>
          </cell>
          <cell r="G1617" t="str">
            <v>Затраты по ШПЗ (основные)</v>
          </cell>
          <cell r="H1617">
            <v>2011</v>
          </cell>
          <cell r="I1617">
            <v>7920</v>
          </cell>
          <cell r="J1617">
            <v>106103.44</v>
          </cell>
          <cell r="K1617">
            <v>1</v>
          </cell>
          <cell r="L1617">
            <v>0</v>
          </cell>
          <cell r="M1617">
            <v>0</v>
          </cell>
          <cell r="N1617">
            <v>0</v>
          </cell>
          <cell r="R1617">
            <v>0</v>
          </cell>
          <cell r="S1617">
            <v>0</v>
          </cell>
          <cell r="T1617">
            <v>0</v>
          </cell>
          <cell r="U1617">
            <v>32</v>
          </cell>
          <cell r="V1617">
            <v>0</v>
          </cell>
          <cell r="W1617">
            <v>0</v>
          </cell>
          <cell r="AA1617">
            <v>0</v>
          </cell>
          <cell r="AB1617">
            <v>0</v>
          </cell>
          <cell r="AC1617">
            <v>0</v>
          </cell>
          <cell r="AD1617">
            <v>32</v>
          </cell>
          <cell r="AE1617">
            <v>450000</v>
          </cell>
          <cell r="AF1617">
            <v>0</v>
          </cell>
          <cell r="AI1617">
            <v>2251</v>
          </cell>
          <cell r="AK1617">
            <v>0</v>
          </cell>
          <cell r="AM1617">
            <v>278</v>
          </cell>
          <cell r="AN1617">
            <v>1</v>
          </cell>
          <cell r="AO1617">
            <v>393216</v>
          </cell>
          <cell r="AQ1617">
            <v>0</v>
          </cell>
          <cell r="AR1617">
            <v>0</v>
          </cell>
          <cell r="AS1617" t="str">
            <v>Ы</v>
          </cell>
          <cell r="AT1617" t="str">
            <v>Ы</v>
          </cell>
          <cell r="AU1617">
            <v>0</v>
          </cell>
          <cell r="AV1617">
            <v>0</v>
          </cell>
          <cell r="AW1617">
            <v>23</v>
          </cell>
          <cell r="AX1617">
            <v>1</v>
          </cell>
          <cell r="AY1617">
            <v>0</v>
          </cell>
          <cell r="AZ1617">
            <v>0</v>
          </cell>
          <cell r="BA1617">
            <v>0</v>
          </cell>
          <cell r="BB1617">
            <v>0</v>
          </cell>
          <cell r="BC1617">
            <v>38828</v>
          </cell>
        </row>
        <row r="1618">
          <cell r="A1618">
            <v>2006</v>
          </cell>
          <cell r="B1618">
            <v>2</v>
          </cell>
          <cell r="C1618">
            <v>150</v>
          </cell>
          <cell r="D1618">
            <v>21</v>
          </cell>
          <cell r="E1618">
            <v>792020</v>
          </cell>
          <cell r="F1618">
            <v>0</v>
          </cell>
          <cell r="G1618" t="str">
            <v>Затраты по ШПЗ (основные)</v>
          </cell>
          <cell r="H1618">
            <v>2011</v>
          </cell>
          <cell r="I1618">
            <v>7920</v>
          </cell>
          <cell r="J1618">
            <v>19989.77</v>
          </cell>
          <cell r="K1618">
            <v>1</v>
          </cell>
          <cell r="L1618">
            <v>0</v>
          </cell>
          <cell r="M1618">
            <v>0</v>
          </cell>
          <cell r="N1618">
            <v>0</v>
          </cell>
          <cell r="R1618">
            <v>0</v>
          </cell>
          <cell r="S1618">
            <v>0</v>
          </cell>
          <cell r="T1618">
            <v>0</v>
          </cell>
          <cell r="U1618">
            <v>32</v>
          </cell>
          <cell r="V1618">
            <v>0</v>
          </cell>
          <cell r="W1618">
            <v>0</v>
          </cell>
          <cell r="AA1618">
            <v>0</v>
          </cell>
          <cell r="AB1618">
            <v>0</v>
          </cell>
          <cell r="AC1618">
            <v>0</v>
          </cell>
          <cell r="AD1618">
            <v>32</v>
          </cell>
          <cell r="AE1618">
            <v>460000</v>
          </cell>
          <cell r="AF1618">
            <v>0</v>
          </cell>
          <cell r="AI1618">
            <v>2251</v>
          </cell>
          <cell r="AK1618">
            <v>0</v>
          </cell>
          <cell r="AM1618">
            <v>279</v>
          </cell>
          <cell r="AN1618">
            <v>1</v>
          </cell>
          <cell r="AO1618">
            <v>393216</v>
          </cell>
          <cell r="AQ1618">
            <v>0</v>
          </cell>
          <cell r="AR1618">
            <v>0</v>
          </cell>
          <cell r="AS1618" t="str">
            <v>Ы</v>
          </cell>
          <cell r="AT1618" t="str">
            <v>Ы</v>
          </cell>
          <cell r="AU1618">
            <v>0</v>
          </cell>
          <cell r="AV1618">
            <v>0</v>
          </cell>
          <cell r="AW1618">
            <v>23</v>
          </cell>
          <cell r="AX1618">
            <v>1</v>
          </cell>
          <cell r="AY1618">
            <v>0</v>
          </cell>
          <cell r="AZ1618">
            <v>0</v>
          </cell>
          <cell r="BA1618">
            <v>0</v>
          </cell>
          <cell r="BB1618">
            <v>0</v>
          </cell>
          <cell r="BC1618">
            <v>38828</v>
          </cell>
        </row>
        <row r="1619">
          <cell r="A1619">
            <v>2006</v>
          </cell>
          <cell r="B1619">
            <v>2</v>
          </cell>
          <cell r="C1619">
            <v>151</v>
          </cell>
          <cell r="D1619">
            <v>21</v>
          </cell>
          <cell r="E1619">
            <v>792020</v>
          </cell>
          <cell r="F1619">
            <v>0</v>
          </cell>
          <cell r="G1619" t="str">
            <v>Затраты по ШПЗ (основные)</v>
          </cell>
          <cell r="H1619">
            <v>2011</v>
          </cell>
          <cell r="I1619">
            <v>7920</v>
          </cell>
          <cell r="J1619">
            <v>25117.59</v>
          </cell>
          <cell r="K1619">
            <v>1</v>
          </cell>
          <cell r="L1619">
            <v>0</v>
          </cell>
          <cell r="M1619">
            <v>0</v>
          </cell>
          <cell r="N1619">
            <v>0</v>
          </cell>
          <cell r="R1619">
            <v>0</v>
          </cell>
          <cell r="S1619">
            <v>0</v>
          </cell>
          <cell r="T1619">
            <v>0</v>
          </cell>
          <cell r="U1619">
            <v>32</v>
          </cell>
          <cell r="V1619">
            <v>0</v>
          </cell>
          <cell r="W1619">
            <v>0</v>
          </cell>
          <cell r="AA1619">
            <v>0</v>
          </cell>
          <cell r="AB1619">
            <v>0</v>
          </cell>
          <cell r="AC1619">
            <v>0</v>
          </cell>
          <cell r="AD1619">
            <v>32</v>
          </cell>
          <cell r="AE1619">
            <v>465000</v>
          </cell>
          <cell r="AF1619">
            <v>0</v>
          </cell>
          <cell r="AI1619">
            <v>2251</v>
          </cell>
          <cell r="AK1619">
            <v>0</v>
          </cell>
          <cell r="AM1619">
            <v>280</v>
          </cell>
          <cell r="AN1619">
            <v>1</v>
          </cell>
          <cell r="AO1619">
            <v>393216</v>
          </cell>
          <cell r="AQ1619">
            <v>0</v>
          </cell>
          <cell r="AR1619">
            <v>0</v>
          </cell>
          <cell r="AS1619" t="str">
            <v>Ы</v>
          </cell>
          <cell r="AT1619" t="str">
            <v>Ы</v>
          </cell>
          <cell r="AU1619">
            <v>0</v>
          </cell>
          <cell r="AV1619">
            <v>0</v>
          </cell>
          <cell r="AW1619">
            <v>23</v>
          </cell>
          <cell r="AX1619">
            <v>1</v>
          </cell>
          <cell r="AY1619">
            <v>0</v>
          </cell>
          <cell r="AZ1619">
            <v>0</v>
          </cell>
          <cell r="BA1619">
            <v>0</v>
          </cell>
          <cell r="BB1619">
            <v>0</v>
          </cell>
          <cell r="BC1619">
            <v>38828</v>
          </cell>
        </row>
        <row r="1620">
          <cell r="A1620">
            <v>2006</v>
          </cell>
          <cell r="B1620">
            <v>2</v>
          </cell>
          <cell r="C1620">
            <v>152</v>
          </cell>
          <cell r="D1620">
            <v>21</v>
          </cell>
          <cell r="E1620">
            <v>792020</v>
          </cell>
          <cell r="F1620">
            <v>0</v>
          </cell>
          <cell r="G1620" t="str">
            <v>Затраты по ШПЗ (основные)</v>
          </cell>
          <cell r="H1620">
            <v>2011</v>
          </cell>
          <cell r="I1620">
            <v>7920</v>
          </cell>
          <cell r="J1620">
            <v>8969.02</v>
          </cell>
          <cell r="K1620">
            <v>1</v>
          </cell>
          <cell r="L1620">
            <v>0</v>
          </cell>
          <cell r="M1620">
            <v>0</v>
          </cell>
          <cell r="N1620">
            <v>0</v>
          </cell>
          <cell r="R1620">
            <v>0</v>
          </cell>
          <cell r="S1620">
            <v>0</v>
          </cell>
          <cell r="T1620">
            <v>0</v>
          </cell>
          <cell r="U1620">
            <v>32</v>
          </cell>
          <cell r="V1620">
            <v>0</v>
          </cell>
          <cell r="W1620">
            <v>0</v>
          </cell>
          <cell r="AA1620">
            <v>0</v>
          </cell>
          <cell r="AB1620">
            <v>0</v>
          </cell>
          <cell r="AC1620">
            <v>0</v>
          </cell>
          <cell r="AD1620">
            <v>32</v>
          </cell>
          <cell r="AE1620">
            <v>502100</v>
          </cell>
          <cell r="AF1620">
            <v>0</v>
          </cell>
          <cell r="AI1620">
            <v>2251</v>
          </cell>
          <cell r="AK1620">
            <v>0</v>
          </cell>
          <cell r="AM1620">
            <v>281</v>
          </cell>
          <cell r="AN1620">
            <v>1</v>
          </cell>
          <cell r="AO1620">
            <v>393216</v>
          </cell>
          <cell r="AQ1620">
            <v>0</v>
          </cell>
          <cell r="AR1620">
            <v>0</v>
          </cell>
          <cell r="AS1620" t="str">
            <v>Ы</v>
          </cell>
          <cell r="AT1620" t="str">
            <v>Ы</v>
          </cell>
          <cell r="AU1620">
            <v>0</v>
          </cell>
          <cell r="AV1620">
            <v>0</v>
          </cell>
          <cell r="AW1620">
            <v>23</v>
          </cell>
          <cell r="AX1620">
            <v>1</v>
          </cell>
          <cell r="AY1620">
            <v>0</v>
          </cell>
          <cell r="AZ1620">
            <v>0</v>
          </cell>
          <cell r="BA1620">
            <v>0</v>
          </cell>
          <cell r="BB1620">
            <v>0</v>
          </cell>
          <cell r="BC1620">
            <v>38828</v>
          </cell>
        </row>
        <row r="1621">
          <cell r="A1621">
            <v>2006</v>
          </cell>
          <cell r="B1621">
            <v>2</v>
          </cell>
          <cell r="C1621">
            <v>153</v>
          </cell>
          <cell r="D1621">
            <v>21</v>
          </cell>
          <cell r="E1621">
            <v>792020</v>
          </cell>
          <cell r="F1621">
            <v>0</v>
          </cell>
          <cell r="G1621" t="str">
            <v>Затраты по ШПЗ (основные)</v>
          </cell>
          <cell r="H1621">
            <v>2011</v>
          </cell>
          <cell r="I1621">
            <v>7920</v>
          </cell>
          <cell r="J1621">
            <v>1435953.61</v>
          </cell>
          <cell r="K1621">
            <v>1</v>
          </cell>
          <cell r="L1621">
            <v>0</v>
          </cell>
          <cell r="M1621">
            <v>0</v>
          </cell>
          <cell r="N1621">
            <v>0</v>
          </cell>
          <cell r="R1621">
            <v>0</v>
          </cell>
          <cell r="S1621">
            <v>0</v>
          </cell>
          <cell r="T1621">
            <v>0</v>
          </cell>
          <cell r="U1621">
            <v>32</v>
          </cell>
          <cell r="V1621">
            <v>0</v>
          </cell>
          <cell r="W1621">
            <v>0</v>
          </cell>
          <cell r="AA1621">
            <v>0</v>
          </cell>
          <cell r="AB1621">
            <v>0</v>
          </cell>
          <cell r="AC1621">
            <v>0</v>
          </cell>
          <cell r="AD1621">
            <v>32</v>
          </cell>
          <cell r="AE1621">
            <v>503000</v>
          </cell>
          <cell r="AF1621">
            <v>0</v>
          </cell>
          <cell r="AI1621">
            <v>2251</v>
          </cell>
          <cell r="AK1621">
            <v>0</v>
          </cell>
          <cell r="AM1621">
            <v>282</v>
          </cell>
          <cell r="AN1621">
            <v>1</v>
          </cell>
          <cell r="AO1621">
            <v>393216</v>
          </cell>
          <cell r="AQ1621">
            <v>0</v>
          </cell>
          <cell r="AR1621">
            <v>0</v>
          </cell>
          <cell r="AS1621" t="str">
            <v>Ы</v>
          </cell>
          <cell r="AT1621" t="str">
            <v>Ы</v>
          </cell>
          <cell r="AU1621">
            <v>0</v>
          </cell>
          <cell r="AV1621">
            <v>0</v>
          </cell>
          <cell r="AW1621">
            <v>23</v>
          </cell>
          <cell r="AX1621">
            <v>1</v>
          </cell>
          <cell r="AY1621">
            <v>0</v>
          </cell>
          <cell r="AZ1621">
            <v>0</v>
          </cell>
          <cell r="BA1621">
            <v>0</v>
          </cell>
          <cell r="BB1621">
            <v>0</v>
          </cell>
          <cell r="BC1621">
            <v>38828</v>
          </cell>
        </row>
        <row r="1622">
          <cell r="A1622">
            <v>2006</v>
          </cell>
          <cell r="B1622">
            <v>2</v>
          </cell>
          <cell r="C1622">
            <v>154</v>
          </cell>
          <cell r="D1622">
            <v>21</v>
          </cell>
          <cell r="E1622">
            <v>792020</v>
          </cell>
          <cell r="F1622">
            <v>0</v>
          </cell>
          <cell r="G1622" t="str">
            <v>Затраты по ШПЗ (основные)</v>
          </cell>
          <cell r="H1622">
            <v>2011</v>
          </cell>
          <cell r="I1622">
            <v>7920</v>
          </cell>
          <cell r="J1622">
            <v>6097.88</v>
          </cell>
          <cell r="K1622">
            <v>1</v>
          </cell>
          <cell r="L1622">
            <v>0</v>
          </cell>
          <cell r="M1622">
            <v>0</v>
          </cell>
          <cell r="N1622">
            <v>0</v>
          </cell>
          <cell r="R1622">
            <v>0</v>
          </cell>
          <cell r="S1622">
            <v>0</v>
          </cell>
          <cell r="T1622">
            <v>0</v>
          </cell>
          <cell r="U1622">
            <v>32</v>
          </cell>
          <cell r="V1622">
            <v>0</v>
          </cell>
          <cell r="W1622">
            <v>0</v>
          </cell>
          <cell r="AA1622">
            <v>0</v>
          </cell>
          <cell r="AB1622">
            <v>0</v>
          </cell>
          <cell r="AC1622">
            <v>0</v>
          </cell>
          <cell r="AD1622">
            <v>32</v>
          </cell>
          <cell r="AE1622">
            <v>504100</v>
          </cell>
          <cell r="AF1622">
            <v>0</v>
          </cell>
          <cell r="AI1622">
            <v>2251</v>
          </cell>
          <cell r="AK1622">
            <v>0</v>
          </cell>
          <cell r="AM1622">
            <v>283</v>
          </cell>
          <cell r="AN1622">
            <v>1</v>
          </cell>
          <cell r="AO1622">
            <v>393216</v>
          </cell>
          <cell r="AQ1622">
            <v>0</v>
          </cell>
          <cell r="AR1622">
            <v>0</v>
          </cell>
          <cell r="AS1622" t="str">
            <v>Ы</v>
          </cell>
          <cell r="AT1622" t="str">
            <v>Ы</v>
          </cell>
          <cell r="AU1622">
            <v>0</v>
          </cell>
          <cell r="AV1622">
            <v>0</v>
          </cell>
          <cell r="AW1622">
            <v>23</v>
          </cell>
          <cell r="AX1622">
            <v>1</v>
          </cell>
          <cell r="AY1622">
            <v>0</v>
          </cell>
          <cell r="AZ1622">
            <v>0</v>
          </cell>
          <cell r="BA1622">
            <v>0</v>
          </cell>
          <cell r="BB1622">
            <v>0</v>
          </cell>
          <cell r="BC1622">
            <v>38828</v>
          </cell>
        </row>
        <row r="1623">
          <cell r="A1623">
            <v>2006</v>
          </cell>
          <cell r="B1623">
            <v>2</v>
          </cell>
          <cell r="C1623">
            <v>155</v>
          </cell>
          <cell r="D1623">
            <v>21</v>
          </cell>
          <cell r="E1623">
            <v>792020</v>
          </cell>
          <cell r="F1623">
            <v>0</v>
          </cell>
          <cell r="G1623" t="str">
            <v>Затраты по ШПЗ (основные)</v>
          </cell>
          <cell r="H1623">
            <v>2011</v>
          </cell>
          <cell r="I1623">
            <v>7920</v>
          </cell>
          <cell r="J1623">
            <v>5533.15</v>
          </cell>
          <cell r="K1623">
            <v>1</v>
          </cell>
          <cell r="L1623">
            <v>0</v>
          </cell>
          <cell r="M1623">
            <v>0</v>
          </cell>
          <cell r="N1623">
            <v>0</v>
          </cell>
          <cell r="R1623">
            <v>0</v>
          </cell>
          <cell r="S1623">
            <v>0</v>
          </cell>
          <cell r="T1623">
            <v>0</v>
          </cell>
          <cell r="U1623">
            <v>32</v>
          </cell>
          <cell r="V1623">
            <v>0</v>
          </cell>
          <cell r="W1623">
            <v>0</v>
          </cell>
          <cell r="AA1623">
            <v>0</v>
          </cell>
          <cell r="AB1623">
            <v>0</v>
          </cell>
          <cell r="AC1623">
            <v>0</v>
          </cell>
          <cell r="AD1623">
            <v>32</v>
          </cell>
          <cell r="AE1623">
            <v>504900</v>
          </cell>
          <cell r="AF1623">
            <v>0</v>
          </cell>
          <cell r="AI1623">
            <v>2251</v>
          </cell>
          <cell r="AK1623">
            <v>0</v>
          </cell>
          <cell r="AM1623">
            <v>284</v>
          </cell>
          <cell r="AN1623">
            <v>1</v>
          </cell>
          <cell r="AO1623">
            <v>393216</v>
          </cell>
          <cell r="AQ1623">
            <v>0</v>
          </cell>
          <cell r="AR1623">
            <v>0</v>
          </cell>
          <cell r="AS1623" t="str">
            <v>Ы</v>
          </cell>
          <cell r="AT1623" t="str">
            <v>Ы</v>
          </cell>
          <cell r="AU1623">
            <v>0</v>
          </cell>
          <cell r="AV1623">
            <v>0</v>
          </cell>
          <cell r="AW1623">
            <v>23</v>
          </cell>
          <cell r="AX1623">
            <v>1</v>
          </cell>
          <cell r="AY1623">
            <v>0</v>
          </cell>
          <cell r="AZ1623">
            <v>0</v>
          </cell>
          <cell r="BA1623">
            <v>0</v>
          </cell>
          <cell r="BB1623">
            <v>0</v>
          </cell>
          <cell r="BC1623">
            <v>38828</v>
          </cell>
        </row>
        <row r="1624">
          <cell r="A1624">
            <v>2006</v>
          </cell>
          <cell r="B1624">
            <v>2</v>
          </cell>
          <cell r="C1624">
            <v>156</v>
          </cell>
          <cell r="D1624">
            <v>21</v>
          </cell>
          <cell r="E1624">
            <v>792020</v>
          </cell>
          <cell r="F1624">
            <v>0</v>
          </cell>
          <cell r="G1624" t="str">
            <v>Затраты по ШПЗ (основные)</v>
          </cell>
          <cell r="H1624">
            <v>2011</v>
          </cell>
          <cell r="I1624">
            <v>7920</v>
          </cell>
          <cell r="J1624">
            <v>14182.04</v>
          </cell>
          <cell r="K1624">
            <v>1</v>
          </cell>
          <cell r="L1624">
            <v>0</v>
          </cell>
          <cell r="M1624">
            <v>0</v>
          </cell>
          <cell r="N1624">
            <v>0</v>
          </cell>
          <cell r="R1624">
            <v>0</v>
          </cell>
          <cell r="S1624">
            <v>0</v>
          </cell>
          <cell r="T1624">
            <v>0</v>
          </cell>
          <cell r="U1624">
            <v>32</v>
          </cell>
          <cell r="V1624">
            <v>0</v>
          </cell>
          <cell r="W1624">
            <v>0</v>
          </cell>
          <cell r="AA1624">
            <v>0</v>
          </cell>
          <cell r="AB1624">
            <v>0</v>
          </cell>
          <cell r="AC1624">
            <v>0</v>
          </cell>
          <cell r="AD1624">
            <v>32</v>
          </cell>
          <cell r="AE1624">
            <v>505100</v>
          </cell>
          <cell r="AF1624">
            <v>0</v>
          </cell>
          <cell r="AI1624">
            <v>2251</v>
          </cell>
          <cell r="AK1624">
            <v>0</v>
          </cell>
          <cell r="AM1624">
            <v>285</v>
          </cell>
          <cell r="AN1624">
            <v>1</v>
          </cell>
          <cell r="AO1624">
            <v>393216</v>
          </cell>
          <cell r="AQ1624">
            <v>0</v>
          </cell>
          <cell r="AR1624">
            <v>0</v>
          </cell>
          <cell r="AS1624" t="str">
            <v>Ы</v>
          </cell>
          <cell r="AT1624" t="str">
            <v>Ы</v>
          </cell>
          <cell r="AU1624">
            <v>0</v>
          </cell>
          <cell r="AV1624">
            <v>0</v>
          </cell>
          <cell r="AW1624">
            <v>23</v>
          </cell>
          <cell r="AX1624">
            <v>1</v>
          </cell>
          <cell r="AY1624">
            <v>0</v>
          </cell>
          <cell r="AZ1624">
            <v>0</v>
          </cell>
          <cell r="BA1624">
            <v>0</v>
          </cell>
          <cell r="BB1624">
            <v>0</v>
          </cell>
          <cell r="BC1624">
            <v>38828</v>
          </cell>
        </row>
        <row r="1625">
          <cell r="A1625">
            <v>2006</v>
          </cell>
          <cell r="B1625">
            <v>2</v>
          </cell>
          <cell r="C1625">
            <v>157</v>
          </cell>
          <cell r="D1625">
            <v>21</v>
          </cell>
          <cell r="E1625">
            <v>792020</v>
          </cell>
          <cell r="F1625">
            <v>0</v>
          </cell>
          <cell r="G1625" t="str">
            <v>Затраты по ШПЗ (основные)</v>
          </cell>
          <cell r="H1625">
            <v>2011</v>
          </cell>
          <cell r="I1625">
            <v>7920</v>
          </cell>
          <cell r="J1625">
            <v>188908.74</v>
          </cell>
          <cell r="K1625">
            <v>1</v>
          </cell>
          <cell r="L1625">
            <v>0</v>
          </cell>
          <cell r="M1625">
            <v>0</v>
          </cell>
          <cell r="N1625">
            <v>0</v>
          </cell>
          <cell r="R1625">
            <v>0</v>
          </cell>
          <cell r="S1625">
            <v>0</v>
          </cell>
          <cell r="T1625">
            <v>0</v>
          </cell>
          <cell r="U1625">
            <v>32</v>
          </cell>
          <cell r="V1625">
            <v>0</v>
          </cell>
          <cell r="W1625">
            <v>0</v>
          </cell>
          <cell r="AA1625">
            <v>0</v>
          </cell>
          <cell r="AB1625">
            <v>0</v>
          </cell>
          <cell r="AC1625">
            <v>0</v>
          </cell>
          <cell r="AD1625">
            <v>32</v>
          </cell>
          <cell r="AE1625">
            <v>505200</v>
          </cell>
          <cell r="AF1625">
            <v>0</v>
          </cell>
          <cell r="AI1625">
            <v>2251</v>
          </cell>
          <cell r="AK1625">
            <v>0</v>
          </cell>
          <cell r="AM1625">
            <v>286</v>
          </cell>
          <cell r="AN1625">
            <v>1</v>
          </cell>
          <cell r="AO1625">
            <v>393216</v>
          </cell>
          <cell r="AQ1625">
            <v>0</v>
          </cell>
          <cell r="AR1625">
            <v>0</v>
          </cell>
          <cell r="AS1625" t="str">
            <v>Ы</v>
          </cell>
          <cell r="AT1625" t="str">
            <v>Ы</v>
          </cell>
          <cell r="AU1625">
            <v>0</v>
          </cell>
          <cell r="AV1625">
            <v>0</v>
          </cell>
          <cell r="AW1625">
            <v>23</v>
          </cell>
          <cell r="AX1625">
            <v>1</v>
          </cell>
          <cell r="AY1625">
            <v>0</v>
          </cell>
          <cell r="AZ1625">
            <v>0</v>
          </cell>
          <cell r="BA1625">
            <v>0</v>
          </cell>
          <cell r="BB1625">
            <v>0</v>
          </cell>
          <cell r="BC1625">
            <v>38828</v>
          </cell>
        </row>
        <row r="1626">
          <cell r="A1626">
            <v>2006</v>
          </cell>
          <cell r="B1626">
            <v>2</v>
          </cell>
          <cell r="C1626">
            <v>158</v>
          </cell>
          <cell r="D1626">
            <v>21</v>
          </cell>
          <cell r="E1626">
            <v>792020</v>
          </cell>
          <cell r="F1626">
            <v>0</v>
          </cell>
          <cell r="G1626" t="str">
            <v>Затраты по ШПЗ (основные)</v>
          </cell>
          <cell r="H1626">
            <v>2011</v>
          </cell>
          <cell r="I1626">
            <v>7920</v>
          </cell>
          <cell r="J1626">
            <v>7199.03</v>
          </cell>
          <cell r="K1626">
            <v>1</v>
          </cell>
          <cell r="L1626">
            <v>0</v>
          </cell>
          <cell r="M1626">
            <v>0</v>
          </cell>
          <cell r="N1626">
            <v>0</v>
          </cell>
          <cell r="R1626">
            <v>0</v>
          </cell>
          <cell r="S1626">
            <v>0</v>
          </cell>
          <cell r="T1626">
            <v>0</v>
          </cell>
          <cell r="U1626">
            <v>32</v>
          </cell>
          <cell r="V1626">
            <v>0</v>
          </cell>
          <cell r="W1626">
            <v>0</v>
          </cell>
          <cell r="AA1626">
            <v>0</v>
          </cell>
          <cell r="AB1626">
            <v>0</v>
          </cell>
          <cell r="AC1626">
            <v>0</v>
          </cell>
          <cell r="AD1626">
            <v>32</v>
          </cell>
          <cell r="AE1626">
            <v>505300</v>
          </cell>
          <cell r="AF1626">
            <v>0</v>
          </cell>
          <cell r="AI1626">
            <v>2251</v>
          </cell>
          <cell r="AK1626">
            <v>0</v>
          </cell>
          <cell r="AM1626">
            <v>287</v>
          </cell>
          <cell r="AN1626">
            <v>1</v>
          </cell>
          <cell r="AO1626">
            <v>393216</v>
          </cell>
          <cell r="AQ1626">
            <v>0</v>
          </cell>
          <cell r="AR1626">
            <v>0</v>
          </cell>
          <cell r="AS1626" t="str">
            <v>Ы</v>
          </cell>
          <cell r="AT1626" t="str">
            <v>Ы</v>
          </cell>
          <cell r="AU1626">
            <v>0</v>
          </cell>
          <cell r="AV1626">
            <v>0</v>
          </cell>
          <cell r="AW1626">
            <v>23</v>
          </cell>
          <cell r="AX1626">
            <v>1</v>
          </cell>
          <cell r="AY1626">
            <v>0</v>
          </cell>
          <cell r="AZ1626">
            <v>0</v>
          </cell>
          <cell r="BA1626">
            <v>0</v>
          </cell>
          <cell r="BB1626">
            <v>0</v>
          </cell>
          <cell r="BC1626">
            <v>38828</v>
          </cell>
        </row>
        <row r="1627">
          <cell r="A1627">
            <v>2006</v>
          </cell>
          <cell r="B1627">
            <v>2</v>
          </cell>
          <cell r="C1627">
            <v>159</v>
          </cell>
          <cell r="D1627">
            <v>21</v>
          </cell>
          <cell r="E1627">
            <v>792020</v>
          </cell>
          <cell r="F1627">
            <v>0</v>
          </cell>
          <cell r="G1627" t="str">
            <v>Затраты по ШПЗ (основные)</v>
          </cell>
          <cell r="H1627">
            <v>2011</v>
          </cell>
          <cell r="I1627">
            <v>7920</v>
          </cell>
          <cell r="J1627">
            <v>5323.42</v>
          </cell>
          <cell r="K1627">
            <v>1</v>
          </cell>
          <cell r="L1627">
            <v>0</v>
          </cell>
          <cell r="M1627">
            <v>0</v>
          </cell>
          <cell r="N1627">
            <v>0</v>
          </cell>
          <cell r="R1627">
            <v>0</v>
          </cell>
          <cell r="S1627">
            <v>0</v>
          </cell>
          <cell r="T1627">
            <v>0</v>
          </cell>
          <cell r="U1627">
            <v>32</v>
          </cell>
          <cell r="V1627">
            <v>0</v>
          </cell>
          <cell r="W1627">
            <v>0</v>
          </cell>
          <cell r="AA1627">
            <v>0</v>
          </cell>
          <cell r="AB1627">
            <v>0</v>
          </cell>
          <cell r="AC1627">
            <v>0</v>
          </cell>
          <cell r="AD1627">
            <v>32</v>
          </cell>
          <cell r="AE1627">
            <v>507000</v>
          </cell>
          <cell r="AF1627">
            <v>0</v>
          </cell>
          <cell r="AI1627">
            <v>2251</v>
          </cell>
          <cell r="AK1627">
            <v>0</v>
          </cell>
          <cell r="AM1627">
            <v>288</v>
          </cell>
          <cell r="AN1627">
            <v>1</v>
          </cell>
          <cell r="AO1627">
            <v>393216</v>
          </cell>
          <cell r="AQ1627">
            <v>0</v>
          </cell>
          <cell r="AR1627">
            <v>0</v>
          </cell>
          <cell r="AS1627" t="str">
            <v>Ы</v>
          </cell>
          <cell r="AT1627" t="str">
            <v>Ы</v>
          </cell>
          <cell r="AU1627">
            <v>0</v>
          </cell>
          <cell r="AV1627">
            <v>0</v>
          </cell>
          <cell r="AW1627">
            <v>23</v>
          </cell>
          <cell r="AX1627">
            <v>1</v>
          </cell>
          <cell r="AY1627">
            <v>0</v>
          </cell>
          <cell r="AZ1627">
            <v>0</v>
          </cell>
          <cell r="BA1627">
            <v>0</v>
          </cell>
          <cell r="BB1627">
            <v>0</v>
          </cell>
          <cell r="BC1627">
            <v>38828</v>
          </cell>
        </row>
        <row r="1628">
          <cell r="A1628">
            <v>2006</v>
          </cell>
          <cell r="B1628">
            <v>2</v>
          </cell>
          <cell r="C1628">
            <v>160</v>
          </cell>
          <cell r="D1628">
            <v>21</v>
          </cell>
          <cell r="E1628">
            <v>792020</v>
          </cell>
          <cell r="F1628">
            <v>0</v>
          </cell>
          <cell r="G1628" t="str">
            <v>Затраты по ШПЗ (основные)</v>
          </cell>
          <cell r="H1628">
            <v>2011</v>
          </cell>
          <cell r="I1628">
            <v>7920</v>
          </cell>
          <cell r="J1628">
            <v>569603.19999999995</v>
          </cell>
          <cell r="K1628">
            <v>1</v>
          </cell>
          <cell r="L1628">
            <v>0</v>
          </cell>
          <cell r="M1628">
            <v>0</v>
          </cell>
          <cell r="N1628">
            <v>0</v>
          </cell>
          <cell r="R1628">
            <v>0</v>
          </cell>
          <cell r="S1628">
            <v>0</v>
          </cell>
          <cell r="T1628">
            <v>0</v>
          </cell>
          <cell r="U1628">
            <v>32</v>
          </cell>
          <cell r="V1628">
            <v>0</v>
          </cell>
          <cell r="W1628">
            <v>0</v>
          </cell>
          <cell r="AA1628">
            <v>0</v>
          </cell>
          <cell r="AB1628">
            <v>0</v>
          </cell>
          <cell r="AC1628">
            <v>0</v>
          </cell>
          <cell r="AD1628">
            <v>32</v>
          </cell>
          <cell r="AE1628">
            <v>510100</v>
          </cell>
          <cell r="AF1628">
            <v>0</v>
          </cell>
          <cell r="AI1628">
            <v>2251</v>
          </cell>
          <cell r="AK1628">
            <v>0</v>
          </cell>
          <cell r="AM1628">
            <v>289</v>
          </cell>
          <cell r="AN1628">
            <v>1</v>
          </cell>
          <cell r="AO1628">
            <v>393216</v>
          </cell>
          <cell r="AQ1628">
            <v>0</v>
          </cell>
          <cell r="AR1628">
            <v>0</v>
          </cell>
          <cell r="AS1628" t="str">
            <v>Ы</v>
          </cell>
          <cell r="AT1628" t="str">
            <v>Ы</v>
          </cell>
          <cell r="AU1628">
            <v>0</v>
          </cell>
          <cell r="AV1628">
            <v>0</v>
          </cell>
          <cell r="AW1628">
            <v>23</v>
          </cell>
          <cell r="AX1628">
            <v>1</v>
          </cell>
          <cell r="AY1628">
            <v>0</v>
          </cell>
          <cell r="AZ1628">
            <v>0</v>
          </cell>
          <cell r="BA1628">
            <v>0</v>
          </cell>
          <cell r="BB1628">
            <v>0</v>
          </cell>
          <cell r="BC1628">
            <v>38828</v>
          </cell>
        </row>
        <row r="1629">
          <cell r="A1629">
            <v>2006</v>
          </cell>
          <cell r="B1629">
            <v>2</v>
          </cell>
          <cell r="C1629">
            <v>161</v>
          </cell>
          <cell r="D1629">
            <v>21</v>
          </cell>
          <cell r="E1629">
            <v>792020</v>
          </cell>
          <cell r="F1629">
            <v>0</v>
          </cell>
          <cell r="G1629" t="str">
            <v>Затраты по ШПЗ (основные)</v>
          </cell>
          <cell r="H1629">
            <v>2011</v>
          </cell>
          <cell r="I1629">
            <v>7920</v>
          </cell>
          <cell r="J1629">
            <v>2888.07</v>
          </cell>
          <cell r="K1629">
            <v>1</v>
          </cell>
          <cell r="L1629">
            <v>0</v>
          </cell>
          <cell r="M1629">
            <v>0</v>
          </cell>
          <cell r="N1629">
            <v>0</v>
          </cell>
          <cell r="R1629">
            <v>0</v>
          </cell>
          <cell r="S1629">
            <v>0</v>
          </cell>
          <cell r="T1629">
            <v>0</v>
          </cell>
          <cell r="U1629">
            <v>32</v>
          </cell>
          <cell r="V1629">
            <v>0</v>
          </cell>
          <cell r="W1629">
            <v>0</v>
          </cell>
          <cell r="AA1629">
            <v>0</v>
          </cell>
          <cell r="AB1629">
            <v>0</v>
          </cell>
          <cell r="AC1629">
            <v>0</v>
          </cell>
          <cell r="AD1629">
            <v>32</v>
          </cell>
          <cell r="AE1629">
            <v>510400</v>
          </cell>
          <cell r="AF1629">
            <v>0</v>
          </cell>
          <cell r="AI1629">
            <v>2251</v>
          </cell>
          <cell r="AK1629">
            <v>0</v>
          </cell>
          <cell r="AM1629">
            <v>290</v>
          </cell>
          <cell r="AN1629">
            <v>1</v>
          </cell>
          <cell r="AO1629">
            <v>393216</v>
          </cell>
          <cell r="AQ1629">
            <v>0</v>
          </cell>
          <cell r="AR1629">
            <v>0</v>
          </cell>
          <cell r="AS1629" t="str">
            <v>Ы</v>
          </cell>
          <cell r="AT1629" t="str">
            <v>Ы</v>
          </cell>
          <cell r="AU1629">
            <v>0</v>
          </cell>
          <cell r="AV1629">
            <v>0</v>
          </cell>
          <cell r="AW1629">
            <v>23</v>
          </cell>
          <cell r="AX1629">
            <v>1</v>
          </cell>
          <cell r="AY1629">
            <v>0</v>
          </cell>
          <cell r="AZ1629">
            <v>0</v>
          </cell>
          <cell r="BA1629">
            <v>0</v>
          </cell>
          <cell r="BB1629">
            <v>0</v>
          </cell>
          <cell r="BC1629">
            <v>38828</v>
          </cell>
        </row>
        <row r="1630">
          <cell r="A1630">
            <v>2006</v>
          </cell>
          <cell r="B1630">
            <v>2</v>
          </cell>
          <cell r="C1630">
            <v>162</v>
          </cell>
          <cell r="D1630">
            <v>21</v>
          </cell>
          <cell r="E1630">
            <v>792020</v>
          </cell>
          <cell r="F1630">
            <v>0</v>
          </cell>
          <cell r="G1630" t="str">
            <v>Затраты по ШПЗ (основные)</v>
          </cell>
          <cell r="H1630">
            <v>2011</v>
          </cell>
          <cell r="I1630">
            <v>7920</v>
          </cell>
          <cell r="J1630">
            <v>3851.58</v>
          </cell>
          <cell r="K1630">
            <v>1</v>
          </cell>
          <cell r="L1630">
            <v>0</v>
          </cell>
          <cell r="M1630">
            <v>0</v>
          </cell>
          <cell r="N1630">
            <v>0</v>
          </cell>
          <cell r="R1630">
            <v>0</v>
          </cell>
          <cell r="S1630">
            <v>0</v>
          </cell>
          <cell r="T1630">
            <v>0</v>
          </cell>
          <cell r="U1630">
            <v>32</v>
          </cell>
          <cell r="V1630">
            <v>0</v>
          </cell>
          <cell r="W1630">
            <v>0</v>
          </cell>
          <cell r="AA1630">
            <v>0</v>
          </cell>
          <cell r="AB1630">
            <v>0</v>
          </cell>
          <cell r="AC1630">
            <v>0</v>
          </cell>
          <cell r="AD1630">
            <v>32</v>
          </cell>
          <cell r="AE1630">
            <v>510500</v>
          </cell>
          <cell r="AF1630">
            <v>0</v>
          </cell>
          <cell r="AI1630">
            <v>2251</v>
          </cell>
          <cell r="AK1630">
            <v>0</v>
          </cell>
          <cell r="AM1630">
            <v>291</v>
          </cell>
          <cell r="AN1630">
            <v>1</v>
          </cell>
          <cell r="AO1630">
            <v>393216</v>
          </cell>
          <cell r="AQ1630">
            <v>0</v>
          </cell>
          <cell r="AR1630">
            <v>0</v>
          </cell>
          <cell r="AS1630" t="str">
            <v>Ы</v>
          </cell>
          <cell r="AT1630" t="str">
            <v>Ы</v>
          </cell>
          <cell r="AU1630">
            <v>0</v>
          </cell>
          <cell r="AV1630">
            <v>0</v>
          </cell>
          <cell r="AW1630">
            <v>23</v>
          </cell>
          <cell r="AX1630">
            <v>1</v>
          </cell>
          <cell r="AY1630">
            <v>0</v>
          </cell>
          <cell r="AZ1630">
            <v>0</v>
          </cell>
          <cell r="BA1630">
            <v>0</v>
          </cell>
          <cell r="BB1630">
            <v>0</v>
          </cell>
          <cell r="BC1630">
            <v>38828</v>
          </cell>
        </row>
        <row r="1631">
          <cell r="A1631">
            <v>2006</v>
          </cell>
          <cell r="B1631">
            <v>2</v>
          </cell>
          <cell r="C1631">
            <v>163</v>
          </cell>
          <cell r="D1631">
            <v>21</v>
          </cell>
          <cell r="E1631">
            <v>792020</v>
          </cell>
          <cell r="F1631">
            <v>0</v>
          </cell>
          <cell r="G1631" t="str">
            <v>Затраты по ШПЗ (основные)</v>
          </cell>
          <cell r="H1631">
            <v>2011</v>
          </cell>
          <cell r="I1631">
            <v>7920</v>
          </cell>
          <cell r="J1631">
            <v>658795.07999999996</v>
          </cell>
          <cell r="K1631">
            <v>1</v>
          </cell>
          <cell r="L1631">
            <v>0</v>
          </cell>
          <cell r="M1631">
            <v>0</v>
          </cell>
          <cell r="N1631">
            <v>0</v>
          </cell>
          <cell r="R1631">
            <v>0</v>
          </cell>
          <cell r="S1631">
            <v>0</v>
          </cell>
          <cell r="T1631">
            <v>0</v>
          </cell>
          <cell r="U1631">
            <v>32</v>
          </cell>
          <cell r="V1631">
            <v>0</v>
          </cell>
          <cell r="W1631">
            <v>0</v>
          </cell>
          <cell r="AA1631">
            <v>0</v>
          </cell>
          <cell r="AB1631">
            <v>0</v>
          </cell>
          <cell r="AC1631">
            <v>0</v>
          </cell>
          <cell r="AD1631">
            <v>32</v>
          </cell>
          <cell r="AE1631">
            <v>510600</v>
          </cell>
          <cell r="AF1631">
            <v>0</v>
          </cell>
          <cell r="AI1631">
            <v>2251</v>
          </cell>
          <cell r="AK1631">
            <v>0</v>
          </cell>
          <cell r="AM1631">
            <v>292</v>
          </cell>
          <cell r="AN1631">
            <v>1</v>
          </cell>
          <cell r="AO1631">
            <v>393216</v>
          </cell>
          <cell r="AQ1631">
            <v>0</v>
          </cell>
          <cell r="AR1631">
            <v>0</v>
          </cell>
          <cell r="AS1631" t="str">
            <v>Ы</v>
          </cell>
          <cell r="AT1631" t="str">
            <v>Ы</v>
          </cell>
          <cell r="AU1631">
            <v>0</v>
          </cell>
          <cell r="AV1631">
            <v>0</v>
          </cell>
          <cell r="AW1631">
            <v>23</v>
          </cell>
          <cell r="AX1631">
            <v>1</v>
          </cell>
          <cell r="AY1631">
            <v>0</v>
          </cell>
          <cell r="AZ1631">
            <v>0</v>
          </cell>
          <cell r="BA1631">
            <v>0</v>
          </cell>
          <cell r="BB1631">
            <v>0</v>
          </cell>
          <cell r="BC1631">
            <v>38828</v>
          </cell>
        </row>
        <row r="1632">
          <cell r="A1632">
            <v>2006</v>
          </cell>
          <cell r="B1632">
            <v>2</v>
          </cell>
          <cell r="C1632">
            <v>164</v>
          </cell>
          <cell r="D1632">
            <v>21</v>
          </cell>
          <cell r="E1632">
            <v>792020</v>
          </cell>
          <cell r="F1632">
            <v>0</v>
          </cell>
          <cell r="G1632" t="str">
            <v>Затраты по ШПЗ (основные)</v>
          </cell>
          <cell r="H1632">
            <v>2011</v>
          </cell>
          <cell r="I1632">
            <v>7920</v>
          </cell>
          <cell r="J1632">
            <v>1200</v>
          </cell>
          <cell r="K1632">
            <v>1</v>
          </cell>
          <cell r="L1632">
            <v>0</v>
          </cell>
          <cell r="M1632">
            <v>0</v>
          </cell>
          <cell r="N1632">
            <v>0</v>
          </cell>
          <cell r="R1632">
            <v>0</v>
          </cell>
          <cell r="S1632">
            <v>0</v>
          </cell>
          <cell r="T1632">
            <v>0</v>
          </cell>
          <cell r="U1632">
            <v>32</v>
          </cell>
          <cell r="V1632">
            <v>0</v>
          </cell>
          <cell r="W1632">
            <v>0</v>
          </cell>
          <cell r="AA1632">
            <v>0</v>
          </cell>
          <cell r="AB1632">
            <v>0</v>
          </cell>
          <cell r="AC1632">
            <v>0</v>
          </cell>
          <cell r="AD1632">
            <v>32</v>
          </cell>
          <cell r="AE1632">
            <v>522100</v>
          </cell>
          <cell r="AF1632">
            <v>0</v>
          </cell>
          <cell r="AI1632">
            <v>2251</v>
          </cell>
          <cell r="AK1632">
            <v>0</v>
          </cell>
          <cell r="AM1632">
            <v>293</v>
          </cell>
          <cell r="AN1632">
            <v>1</v>
          </cell>
          <cell r="AO1632">
            <v>393216</v>
          </cell>
          <cell r="AQ1632">
            <v>0</v>
          </cell>
          <cell r="AR1632">
            <v>0</v>
          </cell>
          <cell r="AS1632" t="str">
            <v>Ы</v>
          </cell>
          <cell r="AT1632" t="str">
            <v>Ы</v>
          </cell>
          <cell r="AU1632">
            <v>0</v>
          </cell>
          <cell r="AV1632">
            <v>0</v>
          </cell>
          <cell r="AW1632">
            <v>23</v>
          </cell>
          <cell r="AX1632">
            <v>1</v>
          </cell>
          <cell r="AY1632">
            <v>0</v>
          </cell>
          <cell r="AZ1632">
            <v>0</v>
          </cell>
          <cell r="BA1632">
            <v>0</v>
          </cell>
          <cell r="BB1632">
            <v>0</v>
          </cell>
          <cell r="BC1632">
            <v>38828</v>
          </cell>
        </row>
        <row r="1633">
          <cell r="A1633">
            <v>2006</v>
          </cell>
          <cell r="B1633">
            <v>2</v>
          </cell>
          <cell r="C1633">
            <v>168</v>
          </cell>
          <cell r="D1633">
            <v>21</v>
          </cell>
          <cell r="E1633">
            <v>792020</v>
          </cell>
          <cell r="F1633">
            <v>0</v>
          </cell>
          <cell r="G1633" t="str">
            <v>Затраты по ШПЗ (основные)</v>
          </cell>
          <cell r="H1633">
            <v>2011</v>
          </cell>
          <cell r="I1633">
            <v>7920</v>
          </cell>
          <cell r="J1633">
            <v>17457.91</v>
          </cell>
          <cell r="K1633">
            <v>1</v>
          </cell>
          <cell r="L1633">
            <v>0</v>
          </cell>
          <cell r="M1633">
            <v>0</v>
          </cell>
          <cell r="N1633">
            <v>0</v>
          </cell>
          <cell r="R1633">
            <v>0</v>
          </cell>
          <cell r="S1633">
            <v>0</v>
          </cell>
          <cell r="T1633">
            <v>0</v>
          </cell>
          <cell r="U1633">
            <v>33</v>
          </cell>
          <cell r="V1633">
            <v>0</v>
          </cell>
          <cell r="W1633">
            <v>0</v>
          </cell>
          <cell r="AA1633">
            <v>0</v>
          </cell>
          <cell r="AB1633">
            <v>0</v>
          </cell>
          <cell r="AC1633">
            <v>0</v>
          </cell>
          <cell r="AD1633">
            <v>33</v>
          </cell>
          <cell r="AE1633">
            <v>110000</v>
          </cell>
          <cell r="AF1633">
            <v>0</v>
          </cell>
          <cell r="AI1633">
            <v>2251</v>
          </cell>
          <cell r="AK1633">
            <v>0</v>
          </cell>
          <cell r="AM1633">
            <v>297</v>
          </cell>
          <cell r="AN1633">
            <v>1</v>
          </cell>
          <cell r="AO1633">
            <v>393216</v>
          </cell>
          <cell r="AQ1633">
            <v>0</v>
          </cell>
          <cell r="AR1633">
            <v>0</v>
          </cell>
          <cell r="AS1633" t="str">
            <v>Ы</v>
          </cell>
          <cell r="AT1633" t="str">
            <v>Ы</v>
          </cell>
          <cell r="AU1633">
            <v>0</v>
          </cell>
          <cell r="AV1633">
            <v>0</v>
          </cell>
          <cell r="AW1633">
            <v>23</v>
          </cell>
          <cell r="AX1633">
            <v>1</v>
          </cell>
          <cell r="AY1633">
            <v>0</v>
          </cell>
          <cell r="AZ1633">
            <v>0</v>
          </cell>
          <cell r="BA1633">
            <v>0</v>
          </cell>
          <cell r="BB1633">
            <v>0</v>
          </cell>
          <cell r="BC1633">
            <v>38828</v>
          </cell>
        </row>
        <row r="1634">
          <cell r="A1634">
            <v>2006</v>
          </cell>
          <cell r="B1634">
            <v>2</v>
          </cell>
          <cell r="C1634">
            <v>169</v>
          </cell>
          <cell r="D1634">
            <v>21</v>
          </cell>
          <cell r="E1634">
            <v>792020</v>
          </cell>
          <cell r="F1634">
            <v>0</v>
          </cell>
          <cell r="G1634" t="str">
            <v>Затраты по ШПЗ (основные)</v>
          </cell>
          <cell r="H1634">
            <v>2011</v>
          </cell>
          <cell r="I1634">
            <v>7920</v>
          </cell>
          <cell r="J1634">
            <v>1996.86</v>
          </cell>
          <cell r="K1634">
            <v>1</v>
          </cell>
          <cell r="L1634">
            <v>0</v>
          </cell>
          <cell r="M1634">
            <v>0</v>
          </cell>
          <cell r="N1634">
            <v>0</v>
          </cell>
          <cell r="R1634">
            <v>0</v>
          </cell>
          <cell r="S1634">
            <v>0</v>
          </cell>
          <cell r="T1634">
            <v>0</v>
          </cell>
          <cell r="U1634">
            <v>33</v>
          </cell>
          <cell r="V1634">
            <v>0</v>
          </cell>
          <cell r="W1634">
            <v>0</v>
          </cell>
          <cell r="AA1634">
            <v>0</v>
          </cell>
          <cell r="AB1634">
            <v>0</v>
          </cell>
          <cell r="AC1634">
            <v>0</v>
          </cell>
          <cell r="AD1634">
            <v>33</v>
          </cell>
          <cell r="AE1634">
            <v>114020</v>
          </cell>
          <cell r="AF1634">
            <v>0</v>
          </cell>
          <cell r="AI1634">
            <v>2251</v>
          </cell>
          <cell r="AK1634">
            <v>0</v>
          </cell>
          <cell r="AM1634">
            <v>298</v>
          </cell>
          <cell r="AN1634">
            <v>1</v>
          </cell>
          <cell r="AO1634">
            <v>393216</v>
          </cell>
          <cell r="AQ1634">
            <v>0</v>
          </cell>
          <cell r="AR1634">
            <v>0</v>
          </cell>
          <cell r="AS1634" t="str">
            <v>Ы</v>
          </cell>
          <cell r="AT1634" t="str">
            <v>Ы</v>
          </cell>
          <cell r="AU1634">
            <v>0</v>
          </cell>
          <cell r="AV1634">
            <v>0</v>
          </cell>
          <cell r="AW1634">
            <v>23</v>
          </cell>
          <cell r="AX1634">
            <v>1</v>
          </cell>
          <cell r="AY1634">
            <v>0</v>
          </cell>
          <cell r="AZ1634">
            <v>0</v>
          </cell>
          <cell r="BA1634">
            <v>0</v>
          </cell>
          <cell r="BB1634">
            <v>0</v>
          </cell>
          <cell r="BC1634">
            <v>38828</v>
          </cell>
        </row>
        <row r="1635">
          <cell r="A1635">
            <v>2006</v>
          </cell>
          <cell r="B1635">
            <v>2</v>
          </cell>
          <cell r="C1635">
            <v>170</v>
          </cell>
          <cell r="D1635">
            <v>21</v>
          </cell>
          <cell r="E1635">
            <v>792020</v>
          </cell>
          <cell r="F1635">
            <v>0</v>
          </cell>
          <cell r="G1635" t="str">
            <v>Затраты по ШПЗ (основные)</v>
          </cell>
          <cell r="H1635">
            <v>2011</v>
          </cell>
          <cell r="I1635">
            <v>7920</v>
          </cell>
          <cell r="J1635">
            <v>218301.71</v>
          </cell>
          <cell r="K1635">
            <v>1</v>
          </cell>
          <cell r="L1635">
            <v>0</v>
          </cell>
          <cell r="M1635">
            <v>0</v>
          </cell>
          <cell r="N1635">
            <v>0</v>
          </cell>
          <cell r="R1635">
            <v>0</v>
          </cell>
          <cell r="S1635">
            <v>0</v>
          </cell>
          <cell r="T1635">
            <v>0</v>
          </cell>
          <cell r="U1635">
            <v>33</v>
          </cell>
          <cell r="V1635">
            <v>0</v>
          </cell>
          <cell r="W1635">
            <v>0</v>
          </cell>
          <cell r="AA1635">
            <v>0</v>
          </cell>
          <cell r="AB1635">
            <v>0</v>
          </cell>
          <cell r="AC1635">
            <v>0</v>
          </cell>
          <cell r="AD1635">
            <v>33</v>
          </cell>
          <cell r="AE1635">
            <v>116000</v>
          </cell>
          <cell r="AF1635">
            <v>0</v>
          </cell>
          <cell r="AI1635">
            <v>2251</v>
          </cell>
          <cell r="AK1635">
            <v>0</v>
          </cell>
          <cell r="AM1635">
            <v>299</v>
          </cell>
          <cell r="AN1635">
            <v>1</v>
          </cell>
          <cell r="AO1635">
            <v>393216</v>
          </cell>
          <cell r="AQ1635">
            <v>0</v>
          </cell>
          <cell r="AR1635">
            <v>0</v>
          </cell>
          <cell r="AS1635" t="str">
            <v>Ы</v>
          </cell>
          <cell r="AT1635" t="str">
            <v>Ы</v>
          </cell>
          <cell r="AU1635">
            <v>0</v>
          </cell>
          <cell r="AV1635">
            <v>0</v>
          </cell>
          <cell r="AW1635">
            <v>23</v>
          </cell>
          <cell r="AX1635">
            <v>1</v>
          </cell>
          <cell r="AY1635">
            <v>0</v>
          </cell>
          <cell r="AZ1635">
            <v>0</v>
          </cell>
          <cell r="BA1635">
            <v>0</v>
          </cell>
          <cell r="BB1635">
            <v>0</v>
          </cell>
          <cell r="BC1635">
            <v>38828</v>
          </cell>
        </row>
        <row r="1636">
          <cell r="A1636">
            <v>2006</v>
          </cell>
          <cell r="B1636">
            <v>2</v>
          </cell>
          <cell r="C1636">
            <v>171</v>
          </cell>
          <cell r="D1636">
            <v>21</v>
          </cell>
          <cell r="E1636">
            <v>792020</v>
          </cell>
          <cell r="F1636">
            <v>0</v>
          </cell>
          <cell r="G1636" t="str">
            <v>Затраты по ШПЗ (основные)</v>
          </cell>
          <cell r="H1636">
            <v>2011</v>
          </cell>
          <cell r="I1636">
            <v>7920</v>
          </cell>
          <cell r="J1636">
            <v>4929.1000000000004</v>
          </cell>
          <cell r="K1636">
            <v>1</v>
          </cell>
          <cell r="L1636">
            <v>0</v>
          </cell>
          <cell r="M1636">
            <v>0</v>
          </cell>
          <cell r="N1636">
            <v>0</v>
          </cell>
          <cell r="R1636">
            <v>0</v>
          </cell>
          <cell r="S1636">
            <v>0</v>
          </cell>
          <cell r="T1636">
            <v>0</v>
          </cell>
          <cell r="U1636">
            <v>33</v>
          </cell>
          <cell r="V1636">
            <v>0</v>
          </cell>
          <cell r="W1636">
            <v>0</v>
          </cell>
          <cell r="AA1636">
            <v>0</v>
          </cell>
          <cell r="AB1636">
            <v>0</v>
          </cell>
          <cell r="AC1636">
            <v>0</v>
          </cell>
          <cell r="AD1636">
            <v>33</v>
          </cell>
          <cell r="AE1636">
            <v>117000</v>
          </cell>
          <cell r="AF1636">
            <v>0</v>
          </cell>
          <cell r="AI1636">
            <v>2251</v>
          </cell>
          <cell r="AK1636">
            <v>0</v>
          </cell>
          <cell r="AM1636">
            <v>300</v>
          </cell>
          <cell r="AN1636">
            <v>1</v>
          </cell>
          <cell r="AO1636">
            <v>393216</v>
          </cell>
          <cell r="AQ1636">
            <v>0</v>
          </cell>
          <cell r="AR1636">
            <v>0</v>
          </cell>
          <cell r="AS1636" t="str">
            <v>Ы</v>
          </cell>
          <cell r="AT1636" t="str">
            <v>Ы</v>
          </cell>
          <cell r="AU1636">
            <v>0</v>
          </cell>
          <cell r="AV1636">
            <v>0</v>
          </cell>
          <cell r="AW1636">
            <v>23</v>
          </cell>
          <cell r="AX1636">
            <v>1</v>
          </cell>
          <cell r="AY1636">
            <v>0</v>
          </cell>
          <cell r="AZ1636">
            <v>0</v>
          </cell>
          <cell r="BA1636">
            <v>0</v>
          </cell>
          <cell r="BB1636">
            <v>0</v>
          </cell>
          <cell r="BC1636">
            <v>38828</v>
          </cell>
        </row>
        <row r="1637">
          <cell r="A1637">
            <v>2006</v>
          </cell>
          <cell r="B1637">
            <v>2</v>
          </cell>
          <cell r="C1637">
            <v>172</v>
          </cell>
          <cell r="D1637">
            <v>21</v>
          </cell>
          <cell r="E1637">
            <v>792020</v>
          </cell>
          <cell r="F1637">
            <v>0</v>
          </cell>
          <cell r="G1637" t="str">
            <v>Затраты по ШПЗ (основные)</v>
          </cell>
          <cell r="H1637">
            <v>2011</v>
          </cell>
          <cell r="I1637">
            <v>7920</v>
          </cell>
          <cell r="J1637">
            <v>16570</v>
          </cell>
          <cell r="K1637">
            <v>1</v>
          </cell>
          <cell r="L1637">
            <v>0</v>
          </cell>
          <cell r="M1637">
            <v>0</v>
          </cell>
          <cell r="N1637">
            <v>0</v>
          </cell>
          <cell r="R1637">
            <v>0</v>
          </cell>
          <cell r="S1637">
            <v>0</v>
          </cell>
          <cell r="T1637">
            <v>0</v>
          </cell>
          <cell r="U1637">
            <v>33</v>
          </cell>
          <cell r="V1637">
            <v>0</v>
          </cell>
          <cell r="W1637">
            <v>0</v>
          </cell>
          <cell r="AA1637">
            <v>0</v>
          </cell>
          <cell r="AB1637">
            <v>0</v>
          </cell>
          <cell r="AC1637">
            <v>0</v>
          </cell>
          <cell r="AD1637">
            <v>33</v>
          </cell>
          <cell r="AE1637">
            <v>118000</v>
          </cell>
          <cell r="AF1637">
            <v>0</v>
          </cell>
          <cell r="AI1637">
            <v>2251</v>
          </cell>
          <cell r="AK1637">
            <v>0</v>
          </cell>
          <cell r="AM1637">
            <v>301</v>
          </cell>
          <cell r="AN1637">
            <v>1</v>
          </cell>
          <cell r="AO1637">
            <v>393216</v>
          </cell>
          <cell r="AQ1637">
            <v>0</v>
          </cell>
          <cell r="AR1637">
            <v>0</v>
          </cell>
          <cell r="AS1637" t="str">
            <v>Ы</v>
          </cell>
          <cell r="AT1637" t="str">
            <v>Ы</v>
          </cell>
          <cell r="AU1637">
            <v>0</v>
          </cell>
          <cell r="AV1637">
            <v>0</v>
          </cell>
          <cell r="AW1637">
            <v>23</v>
          </cell>
          <cell r="AX1637">
            <v>1</v>
          </cell>
          <cell r="AY1637">
            <v>0</v>
          </cell>
          <cell r="AZ1637">
            <v>0</v>
          </cell>
          <cell r="BA1637">
            <v>0</v>
          </cell>
          <cell r="BB1637">
            <v>0</v>
          </cell>
          <cell r="BC1637">
            <v>38828</v>
          </cell>
        </row>
        <row r="1638">
          <cell r="A1638">
            <v>2006</v>
          </cell>
          <cell r="B1638">
            <v>2</v>
          </cell>
          <cell r="C1638">
            <v>173</v>
          </cell>
          <cell r="D1638">
            <v>21</v>
          </cell>
          <cell r="E1638">
            <v>792020</v>
          </cell>
          <cell r="F1638">
            <v>0</v>
          </cell>
          <cell r="G1638" t="str">
            <v>Затраты по ШПЗ (основные)</v>
          </cell>
          <cell r="H1638">
            <v>2011</v>
          </cell>
          <cell r="I1638">
            <v>7920</v>
          </cell>
          <cell r="J1638">
            <v>9208.5</v>
          </cell>
          <cell r="K1638">
            <v>1</v>
          </cell>
          <cell r="L1638">
            <v>0</v>
          </cell>
          <cell r="M1638">
            <v>0</v>
          </cell>
          <cell r="N1638">
            <v>0</v>
          </cell>
          <cell r="R1638">
            <v>0</v>
          </cell>
          <cell r="S1638">
            <v>0</v>
          </cell>
          <cell r="T1638">
            <v>0</v>
          </cell>
          <cell r="U1638">
            <v>33</v>
          </cell>
          <cell r="V1638">
            <v>0</v>
          </cell>
          <cell r="W1638">
            <v>0</v>
          </cell>
          <cell r="AA1638">
            <v>0</v>
          </cell>
          <cell r="AB1638">
            <v>0</v>
          </cell>
          <cell r="AC1638">
            <v>0</v>
          </cell>
          <cell r="AD1638">
            <v>33</v>
          </cell>
          <cell r="AE1638">
            <v>130100</v>
          </cell>
          <cell r="AF1638">
            <v>0</v>
          </cell>
          <cell r="AI1638">
            <v>2251</v>
          </cell>
          <cell r="AK1638">
            <v>0</v>
          </cell>
          <cell r="AM1638">
            <v>302</v>
          </cell>
          <cell r="AN1638">
            <v>1</v>
          </cell>
          <cell r="AO1638">
            <v>393216</v>
          </cell>
          <cell r="AQ1638">
            <v>0</v>
          </cell>
          <cell r="AR1638">
            <v>0</v>
          </cell>
          <cell r="AS1638" t="str">
            <v>Ы</v>
          </cell>
          <cell r="AT1638" t="str">
            <v>Ы</v>
          </cell>
          <cell r="AU1638">
            <v>0</v>
          </cell>
          <cell r="AV1638">
            <v>0</v>
          </cell>
          <cell r="AW1638">
            <v>23</v>
          </cell>
          <cell r="AX1638">
            <v>1</v>
          </cell>
          <cell r="AY1638">
            <v>0</v>
          </cell>
          <cell r="AZ1638">
            <v>0</v>
          </cell>
          <cell r="BA1638">
            <v>0</v>
          </cell>
          <cell r="BB1638">
            <v>0</v>
          </cell>
          <cell r="BC1638">
            <v>38828</v>
          </cell>
        </row>
        <row r="1639">
          <cell r="A1639">
            <v>2006</v>
          </cell>
          <cell r="B1639">
            <v>2</v>
          </cell>
          <cell r="C1639">
            <v>174</v>
          </cell>
          <cell r="D1639">
            <v>21</v>
          </cell>
          <cell r="E1639">
            <v>792020</v>
          </cell>
          <cell r="F1639">
            <v>0</v>
          </cell>
          <cell r="G1639" t="str">
            <v>Затраты по ШПЗ (основные)</v>
          </cell>
          <cell r="H1639">
            <v>2011</v>
          </cell>
          <cell r="I1639">
            <v>7920</v>
          </cell>
          <cell r="J1639">
            <v>274700</v>
          </cell>
          <cell r="K1639">
            <v>1</v>
          </cell>
          <cell r="L1639">
            <v>0</v>
          </cell>
          <cell r="M1639">
            <v>0</v>
          </cell>
          <cell r="N1639">
            <v>0</v>
          </cell>
          <cell r="R1639">
            <v>0</v>
          </cell>
          <cell r="S1639">
            <v>0</v>
          </cell>
          <cell r="T1639">
            <v>0</v>
          </cell>
          <cell r="U1639">
            <v>33</v>
          </cell>
          <cell r="V1639">
            <v>0</v>
          </cell>
          <cell r="W1639">
            <v>0</v>
          </cell>
          <cell r="AA1639">
            <v>0</v>
          </cell>
          <cell r="AB1639">
            <v>0</v>
          </cell>
          <cell r="AC1639">
            <v>0</v>
          </cell>
          <cell r="AD1639">
            <v>33</v>
          </cell>
          <cell r="AE1639">
            <v>132000</v>
          </cell>
          <cell r="AF1639">
            <v>0</v>
          </cell>
          <cell r="AI1639">
            <v>2251</v>
          </cell>
          <cell r="AK1639">
            <v>0</v>
          </cell>
          <cell r="AM1639">
            <v>303</v>
          </cell>
          <cell r="AN1639">
            <v>1</v>
          </cell>
          <cell r="AO1639">
            <v>393216</v>
          </cell>
          <cell r="AQ1639">
            <v>0</v>
          </cell>
          <cell r="AR1639">
            <v>0</v>
          </cell>
          <cell r="AS1639" t="str">
            <v>Ы</v>
          </cell>
          <cell r="AT1639" t="str">
            <v>Ы</v>
          </cell>
          <cell r="AU1639">
            <v>0</v>
          </cell>
          <cell r="AV1639">
            <v>0</v>
          </cell>
          <cell r="AW1639">
            <v>23</v>
          </cell>
          <cell r="AX1639">
            <v>1</v>
          </cell>
          <cell r="AY1639">
            <v>0</v>
          </cell>
          <cell r="AZ1639">
            <v>0</v>
          </cell>
          <cell r="BA1639">
            <v>0</v>
          </cell>
          <cell r="BB1639">
            <v>0</v>
          </cell>
          <cell r="BC1639">
            <v>38828</v>
          </cell>
        </row>
        <row r="1640">
          <cell r="A1640">
            <v>2006</v>
          </cell>
          <cell r="B1640">
            <v>2</v>
          </cell>
          <cell r="C1640">
            <v>175</v>
          </cell>
          <cell r="D1640">
            <v>21</v>
          </cell>
          <cell r="E1640">
            <v>792020</v>
          </cell>
          <cell r="F1640">
            <v>0</v>
          </cell>
          <cell r="G1640" t="str">
            <v>Затраты по ШПЗ (основные)</v>
          </cell>
          <cell r="H1640">
            <v>2011</v>
          </cell>
          <cell r="I1640">
            <v>7920</v>
          </cell>
          <cell r="J1640">
            <v>198.29</v>
          </cell>
          <cell r="K1640">
            <v>1</v>
          </cell>
          <cell r="L1640">
            <v>0</v>
          </cell>
          <cell r="M1640">
            <v>0</v>
          </cell>
          <cell r="N1640">
            <v>0</v>
          </cell>
          <cell r="R1640">
            <v>0</v>
          </cell>
          <cell r="S1640">
            <v>0</v>
          </cell>
          <cell r="T1640">
            <v>0</v>
          </cell>
          <cell r="U1640">
            <v>33</v>
          </cell>
          <cell r="V1640">
            <v>0</v>
          </cell>
          <cell r="W1640">
            <v>0</v>
          </cell>
          <cell r="AA1640">
            <v>0</v>
          </cell>
          <cell r="AB1640">
            <v>0</v>
          </cell>
          <cell r="AC1640">
            <v>0</v>
          </cell>
          <cell r="AD1640">
            <v>33</v>
          </cell>
          <cell r="AE1640">
            <v>133100</v>
          </cell>
          <cell r="AF1640">
            <v>0</v>
          </cell>
          <cell r="AI1640">
            <v>2251</v>
          </cell>
          <cell r="AK1640">
            <v>0</v>
          </cell>
          <cell r="AM1640">
            <v>304</v>
          </cell>
          <cell r="AN1640">
            <v>1</v>
          </cell>
          <cell r="AO1640">
            <v>393216</v>
          </cell>
          <cell r="AQ1640">
            <v>0</v>
          </cell>
          <cell r="AR1640">
            <v>0</v>
          </cell>
          <cell r="AS1640" t="str">
            <v>Ы</v>
          </cell>
          <cell r="AT1640" t="str">
            <v>Ы</v>
          </cell>
          <cell r="AU1640">
            <v>0</v>
          </cell>
          <cell r="AV1640">
            <v>0</v>
          </cell>
          <cell r="AW1640">
            <v>23</v>
          </cell>
          <cell r="AX1640">
            <v>1</v>
          </cell>
          <cell r="AY1640">
            <v>0</v>
          </cell>
          <cell r="AZ1640">
            <v>0</v>
          </cell>
          <cell r="BA1640">
            <v>0</v>
          </cell>
          <cell r="BB1640">
            <v>0</v>
          </cell>
          <cell r="BC1640">
            <v>38828</v>
          </cell>
        </row>
        <row r="1641">
          <cell r="A1641">
            <v>2006</v>
          </cell>
          <cell r="B1641">
            <v>2</v>
          </cell>
          <cell r="C1641">
            <v>176</v>
          </cell>
          <cell r="D1641">
            <v>21</v>
          </cell>
          <cell r="E1641">
            <v>792020</v>
          </cell>
          <cell r="F1641">
            <v>0</v>
          </cell>
          <cell r="G1641" t="str">
            <v>Затраты по ШПЗ (основные)</v>
          </cell>
          <cell r="H1641">
            <v>2011</v>
          </cell>
          <cell r="I1641">
            <v>7920</v>
          </cell>
          <cell r="J1641">
            <v>1488</v>
          </cell>
          <cell r="K1641">
            <v>1</v>
          </cell>
          <cell r="L1641">
            <v>0</v>
          </cell>
          <cell r="M1641">
            <v>0</v>
          </cell>
          <cell r="N1641">
            <v>0</v>
          </cell>
          <cell r="R1641">
            <v>0</v>
          </cell>
          <cell r="S1641">
            <v>0</v>
          </cell>
          <cell r="T1641">
            <v>0</v>
          </cell>
          <cell r="U1641">
            <v>33</v>
          </cell>
          <cell r="V1641">
            <v>0</v>
          </cell>
          <cell r="W1641">
            <v>0</v>
          </cell>
          <cell r="AA1641">
            <v>0</v>
          </cell>
          <cell r="AB1641">
            <v>0</v>
          </cell>
          <cell r="AC1641">
            <v>0</v>
          </cell>
          <cell r="AD1641">
            <v>33</v>
          </cell>
          <cell r="AE1641">
            <v>135000</v>
          </cell>
          <cell r="AF1641">
            <v>0</v>
          </cell>
          <cell r="AI1641">
            <v>2251</v>
          </cell>
          <cell r="AK1641">
            <v>0</v>
          </cell>
          <cell r="AM1641">
            <v>305</v>
          </cell>
          <cell r="AN1641">
            <v>1</v>
          </cell>
          <cell r="AO1641">
            <v>393216</v>
          </cell>
          <cell r="AQ1641">
            <v>0</v>
          </cell>
          <cell r="AR1641">
            <v>0</v>
          </cell>
          <cell r="AS1641" t="str">
            <v>Ы</v>
          </cell>
          <cell r="AT1641" t="str">
            <v>Ы</v>
          </cell>
          <cell r="AU1641">
            <v>0</v>
          </cell>
          <cell r="AV1641">
            <v>0</v>
          </cell>
          <cell r="AW1641">
            <v>23</v>
          </cell>
          <cell r="AX1641">
            <v>1</v>
          </cell>
          <cell r="AY1641">
            <v>0</v>
          </cell>
          <cell r="AZ1641">
            <v>0</v>
          </cell>
          <cell r="BA1641">
            <v>0</v>
          </cell>
          <cell r="BB1641">
            <v>0</v>
          </cell>
          <cell r="BC1641">
            <v>38828</v>
          </cell>
        </row>
        <row r="1642">
          <cell r="A1642">
            <v>2006</v>
          </cell>
          <cell r="B1642">
            <v>2</v>
          </cell>
          <cell r="C1642">
            <v>177</v>
          </cell>
          <cell r="D1642">
            <v>21</v>
          </cell>
          <cell r="E1642">
            <v>792020</v>
          </cell>
          <cell r="F1642">
            <v>0</v>
          </cell>
          <cell r="G1642" t="str">
            <v>Затраты по ШПЗ (основные)</v>
          </cell>
          <cell r="H1642">
            <v>2011</v>
          </cell>
          <cell r="I1642">
            <v>7920</v>
          </cell>
          <cell r="J1642">
            <v>304544.15999999997</v>
          </cell>
          <cell r="K1642">
            <v>1</v>
          </cell>
          <cell r="L1642">
            <v>0</v>
          </cell>
          <cell r="M1642">
            <v>0</v>
          </cell>
          <cell r="N1642">
            <v>0</v>
          </cell>
          <cell r="R1642">
            <v>0</v>
          </cell>
          <cell r="S1642">
            <v>0</v>
          </cell>
          <cell r="T1642">
            <v>0</v>
          </cell>
          <cell r="U1642">
            <v>33</v>
          </cell>
          <cell r="V1642">
            <v>0</v>
          </cell>
          <cell r="W1642">
            <v>0</v>
          </cell>
          <cell r="AA1642">
            <v>0</v>
          </cell>
          <cell r="AB1642">
            <v>0</v>
          </cell>
          <cell r="AC1642">
            <v>0</v>
          </cell>
          <cell r="AD1642">
            <v>33</v>
          </cell>
          <cell r="AE1642">
            <v>143000</v>
          </cell>
          <cell r="AF1642">
            <v>0</v>
          </cell>
          <cell r="AI1642">
            <v>2251</v>
          </cell>
          <cell r="AK1642">
            <v>0</v>
          </cell>
          <cell r="AM1642">
            <v>306</v>
          </cell>
          <cell r="AN1642">
            <v>1</v>
          </cell>
          <cell r="AO1642">
            <v>393216</v>
          </cell>
          <cell r="AQ1642">
            <v>0</v>
          </cell>
          <cell r="AR1642">
            <v>0</v>
          </cell>
          <cell r="AS1642" t="str">
            <v>Ы</v>
          </cell>
          <cell r="AT1642" t="str">
            <v>Ы</v>
          </cell>
          <cell r="AU1642">
            <v>0</v>
          </cell>
          <cell r="AV1642">
            <v>0</v>
          </cell>
          <cell r="AW1642">
            <v>23</v>
          </cell>
          <cell r="AX1642">
            <v>1</v>
          </cell>
          <cell r="AY1642">
            <v>0</v>
          </cell>
          <cell r="AZ1642">
            <v>0</v>
          </cell>
          <cell r="BA1642">
            <v>0</v>
          </cell>
          <cell r="BB1642">
            <v>0</v>
          </cell>
          <cell r="BC1642">
            <v>38828</v>
          </cell>
        </row>
        <row r="1643">
          <cell r="A1643">
            <v>2006</v>
          </cell>
          <cell r="B1643">
            <v>2</v>
          </cell>
          <cell r="C1643">
            <v>178</v>
          </cell>
          <cell r="D1643">
            <v>21</v>
          </cell>
          <cell r="E1643">
            <v>792020</v>
          </cell>
          <cell r="F1643">
            <v>0</v>
          </cell>
          <cell r="G1643" t="str">
            <v>Затраты по ШПЗ (основные)</v>
          </cell>
          <cell r="H1643">
            <v>2011</v>
          </cell>
          <cell r="I1643">
            <v>7920</v>
          </cell>
          <cell r="J1643">
            <v>531190.4</v>
          </cell>
          <cell r="K1643">
            <v>1</v>
          </cell>
          <cell r="L1643">
            <v>0</v>
          </cell>
          <cell r="M1643">
            <v>0</v>
          </cell>
          <cell r="N1643">
            <v>0</v>
          </cell>
          <cell r="R1643">
            <v>0</v>
          </cell>
          <cell r="S1643">
            <v>0</v>
          </cell>
          <cell r="T1643">
            <v>0</v>
          </cell>
          <cell r="U1643">
            <v>33</v>
          </cell>
          <cell r="V1643">
            <v>0</v>
          </cell>
          <cell r="W1643">
            <v>0</v>
          </cell>
          <cell r="AA1643">
            <v>0</v>
          </cell>
          <cell r="AB1643">
            <v>0</v>
          </cell>
          <cell r="AC1643">
            <v>0</v>
          </cell>
          <cell r="AD1643">
            <v>33</v>
          </cell>
          <cell r="AE1643">
            <v>151000</v>
          </cell>
          <cell r="AF1643">
            <v>0</v>
          </cell>
          <cell r="AI1643">
            <v>2251</v>
          </cell>
          <cell r="AK1643">
            <v>0</v>
          </cell>
          <cell r="AM1643">
            <v>307</v>
          </cell>
          <cell r="AN1643">
            <v>1</v>
          </cell>
          <cell r="AO1643">
            <v>393216</v>
          </cell>
          <cell r="AQ1643">
            <v>0</v>
          </cell>
          <cell r="AR1643">
            <v>0</v>
          </cell>
          <cell r="AS1643" t="str">
            <v>Ы</v>
          </cell>
          <cell r="AT1643" t="str">
            <v>Ы</v>
          </cell>
          <cell r="AU1643">
            <v>0</v>
          </cell>
          <cell r="AV1643">
            <v>0</v>
          </cell>
          <cell r="AW1643">
            <v>23</v>
          </cell>
          <cell r="AX1643">
            <v>1</v>
          </cell>
          <cell r="AY1643">
            <v>0</v>
          </cell>
          <cell r="AZ1643">
            <v>0</v>
          </cell>
          <cell r="BA1643">
            <v>0</v>
          </cell>
          <cell r="BB1643">
            <v>0</v>
          </cell>
          <cell r="BC1643">
            <v>38828</v>
          </cell>
        </row>
        <row r="1644">
          <cell r="A1644">
            <v>2006</v>
          </cell>
          <cell r="B1644">
            <v>2</v>
          </cell>
          <cell r="C1644">
            <v>179</v>
          </cell>
          <cell r="D1644">
            <v>21</v>
          </cell>
          <cell r="E1644">
            <v>792020</v>
          </cell>
          <cell r="F1644">
            <v>0</v>
          </cell>
          <cell r="G1644" t="str">
            <v>Затраты по ШПЗ (основные)</v>
          </cell>
          <cell r="H1644">
            <v>2011</v>
          </cell>
          <cell r="I1644">
            <v>7920</v>
          </cell>
          <cell r="J1644">
            <v>51959.07</v>
          </cell>
          <cell r="K1644">
            <v>1</v>
          </cell>
          <cell r="L1644">
            <v>0</v>
          </cell>
          <cell r="M1644">
            <v>0</v>
          </cell>
          <cell r="N1644">
            <v>0</v>
          </cell>
          <cell r="R1644">
            <v>0</v>
          </cell>
          <cell r="S1644">
            <v>0</v>
          </cell>
          <cell r="T1644">
            <v>0</v>
          </cell>
          <cell r="U1644">
            <v>33</v>
          </cell>
          <cell r="V1644">
            <v>0</v>
          </cell>
          <cell r="W1644">
            <v>0</v>
          </cell>
          <cell r="AA1644">
            <v>0</v>
          </cell>
          <cell r="AB1644">
            <v>0</v>
          </cell>
          <cell r="AC1644">
            <v>0</v>
          </cell>
          <cell r="AD1644">
            <v>33</v>
          </cell>
          <cell r="AE1644">
            <v>152000</v>
          </cell>
          <cell r="AF1644">
            <v>0</v>
          </cell>
          <cell r="AI1644">
            <v>2251</v>
          </cell>
          <cell r="AK1644">
            <v>0</v>
          </cell>
          <cell r="AM1644">
            <v>308</v>
          </cell>
          <cell r="AN1644">
            <v>1</v>
          </cell>
          <cell r="AO1644">
            <v>393216</v>
          </cell>
          <cell r="AQ1644">
            <v>0</v>
          </cell>
          <cell r="AR1644">
            <v>0</v>
          </cell>
          <cell r="AS1644" t="str">
            <v>Ы</v>
          </cell>
          <cell r="AT1644" t="str">
            <v>Ы</v>
          </cell>
          <cell r="AU1644">
            <v>0</v>
          </cell>
          <cell r="AV1644">
            <v>0</v>
          </cell>
          <cell r="AW1644">
            <v>23</v>
          </cell>
          <cell r="AX1644">
            <v>1</v>
          </cell>
          <cell r="AY1644">
            <v>0</v>
          </cell>
          <cell r="AZ1644">
            <v>0</v>
          </cell>
          <cell r="BA1644">
            <v>0</v>
          </cell>
          <cell r="BB1644">
            <v>0</v>
          </cell>
          <cell r="BC1644">
            <v>38828</v>
          </cell>
        </row>
        <row r="1645">
          <cell r="A1645">
            <v>2006</v>
          </cell>
          <cell r="B1645">
            <v>2</v>
          </cell>
          <cell r="C1645">
            <v>180</v>
          </cell>
          <cell r="D1645">
            <v>21</v>
          </cell>
          <cell r="E1645">
            <v>792020</v>
          </cell>
          <cell r="F1645">
            <v>0</v>
          </cell>
          <cell r="G1645" t="str">
            <v>Затраты по ШПЗ (основные)</v>
          </cell>
          <cell r="H1645">
            <v>2011</v>
          </cell>
          <cell r="I1645">
            <v>7920</v>
          </cell>
          <cell r="J1645">
            <v>1702355.67</v>
          </cell>
          <cell r="K1645">
            <v>1</v>
          </cell>
          <cell r="L1645">
            <v>0</v>
          </cell>
          <cell r="M1645">
            <v>0</v>
          </cell>
          <cell r="N1645">
            <v>0</v>
          </cell>
          <cell r="R1645">
            <v>0</v>
          </cell>
          <cell r="S1645">
            <v>0</v>
          </cell>
          <cell r="T1645">
            <v>0</v>
          </cell>
          <cell r="U1645">
            <v>33</v>
          </cell>
          <cell r="V1645">
            <v>0</v>
          </cell>
          <cell r="W1645">
            <v>0</v>
          </cell>
          <cell r="AA1645">
            <v>0</v>
          </cell>
          <cell r="AB1645">
            <v>0</v>
          </cell>
          <cell r="AC1645">
            <v>0</v>
          </cell>
          <cell r="AD1645">
            <v>33</v>
          </cell>
          <cell r="AE1645">
            <v>220000</v>
          </cell>
          <cell r="AF1645">
            <v>0</v>
          </cell>
          <cell r="AI1645">
            <v>2251</v>
          </cell>
          <cell r="AK1645">
            <v>0</v>
          </cell>
          <cell r="AM1645">
            <v>309</v>
          </cell>
          <cell r="AN1645">
            <v>1</v>
          </cell>
          <cell r="AO1645">
            <v>393216</v>
          </cell>
          <cell r="AQ1645">
            <v>0</v>
          </cell>
          <cell r="AR1645">
            <v>0</v>
          </cell>
          <cell r="AS1645" t="str">
            <v>Ы</v>
          </cell>
          <cell r="AT1645" t="str">
            <v>Ы</v>
          </cell>
          <cell r="AU1645">
            <v>0</v>
          </cell>
          <cell r="AV1645">
            <v>0</v>
          </cell>
          <cell r="AW1645">
            <v>23</v>
          </cell>
          <cell r="AX1645">
            <v>1</v>
          </cell>
          <cell r="AY1645">
            <v>0</v>
          </cell>
          <cell r="AZ1645">
            <v>0</v>
          </cell>
          <cell r="BA1645">
            <v>0</v>
          </cell>
          <cell r="BB1645">
            <v>0</v>
          </cell>
          <cell r="BC1645">
            <v>38828</v>
          </cell>
        </row>
        <row r="1646">
          <cell r="A1646">
            <v>2006</v>
          </cell>
          <cell r="B1646">
            <v>2</v>
          </cell>
          <cell r="C1646">
            <v>181</v>
          </cell>
          <cell r="D1646">
            <v>21</v>
          </cell>
          <cell r="E1646">
            <v>792020</v>
          </cell>
          <cell r="F1646">
            <v>0</v>
          </cell>
          <cell r="G1646" t="str">
            <v>Затраты по ШПЗ (основные)</v>
          </cell>
          <cell r="H1646">
            <v>2011</v>
          </cell>
          <cell r="I1646">
            <v>7920</v>
          </cell>
          <cell r="J1646">
            <v>919141.98</v>
          </cell>
          <cell r="K1646">
            <v>1</v>
          </cell>
          <cell r="L1646">
            <v>0</v>
          </cell>
          <cell r="M1646">
            <v>0</v>
          </cell>
          <cell r="N1646">
            <v>0</v>
          </cell>
          <cell r="R1646">
            <v>0</v>
          </cell>
          <cell r="S1646">
            <v>0</v>
          </cell>
          <cell r="T1646">
            <v>0</v>
          </cell>
          <cell r="U1646">
            <v>33</v>
          </cell>
          <cell r="V1646">
            <v>0</v>
          </cell>
          <cell r="W1646">
            <v>0</v>
          </cell>
          <cell r="AA1646">
            <v>0</v>
          </cell>
          <cell r="AB1646">
            <v>0</v>
          </cell>
          <cell r="AC1646">
            <v>0</v>
          </cell>
          <cell r="AD1646">
            <v>33</v>
          </cell>
          <cell r="AE1646">
            <v>230000</v>
          </cell>
          <cell r="AF1646">
            <v>0</v>
          </cell>
          <cell r="AI1646">
            <v>2251</v>
          </cell>
          <cell r="AK1646">
            <v>0</v>
          </cell>
          <cell r="AM1646">
            <v>310</v>
          </cell>
          <cell r="AN1646">
            <v>1</v>
          </cell>
          <cell r="AO1646">
            <v>393216</v>
          </cell>
          <cell r="AQ1646">
            <v>0</v>
          </cell>
          <cell r="AR1646">
            <v>0</v>
          </cell>
          <cell r="AS1646" t="str">
            <v>Ы</v>
          </cell>
          <cell r="AT1646" t="str">
            <v>Ы</v>
          </cell>
          <cell r="AU1646">
            <v>0</v>
          </cell>
          <cell r="AV1646">
            <v>0</v>
          </cell>
          <cell r="AW1646">
            <v>23</v>
          </cell>
          <cell r="AX1646">
            <v>1</v>
          </cell>
          <cell r="AY1646">
            <v>0</v>
          </cell>
          <cell r="AZ1646">
            <v>0</v>
          </cell>
          <cell r="BA1646">
            <v>0</v>
          </cell>
          <cell r="BB1646">
            <v>0</v>
          </cell>
          <cell r="BC1646">
            <v>38828</v>
          </cell>
        </row>
        <row r="1647">
          <cell r="A1647">
            <v>2006</v>
          </cell>
          <cell r="B1647">
            <v>2</v>
          </cell>
          <cell r="C1647">
            <v>182</v>
          </cell>
          <cell r="D1647">
            <v>21</v>
          </cell>
          <cell r="E1647">
            <v>792020</v>
          </cell>
          <cell r="F1647">
            <v>0</v>
          </cell>
          <cell r="G1647" t="str">
            <v>Затраты по ШПЗ (основные)</v>
          </cell>
          <cell r="H1647">
            <v>2011</v>
          </cell>
          <cell r="I1647">
            <v>7920</v>
          </cell>
          <cell r="J1647">
            <v>145312.95000000001</v>
          </cell>
          <cell r="K1647">
            <v>1</v>
          </cell>
          <cell r="L1647">
            <v>0</v>
          </cell>
          <cell r="M1647">
            <v>0</v>
          </cell>
          <cell r="N1647">
            <v>0</v>
          </cell>
          <cell r="R1647">
            <v>0</v>
          </cell>
          <cell r="S1647">
            <v>0</v>
          </cell>
          <cell r="T1647">
            <v>0</v>
          </cell>
          <cell r="U1647">
            <v>33</v>
          </cell>
          <cell r="V1647">
            <v>0</v>
          </cell>
          <cell r="W1647">
            <v>0</v>
          </cell>
          <cell r="AA1647">
            <v>0</v>
          </cell>
          <cell r="AB1647">
            <v>0</v>
          </cell>
          <cell r="AC1647">
            <v>0</v>
          </cell>
          <cell r="AD1647">
            <v>33</v>
          </cell>
          <cell r="AE1647">
            <v>260000</v>
          </cell>
          <cell r="AF1647">
            <v>0</v>
          </cell>
          <cell r="AI1647">
            <v>2251</v>
          </cell>
          <cell r="AK1647">
            <v>0</v>
          </cell>
          <cell r="AM1647">
            <v>311</v>
          </cell>
          <cell r="AN1647">
            <v>1</v>
          </cell>
          <cell r="AO1647">
            <v>393216</v>
          </cell>
          <cell r="AQ1647">
            <v>0</v>
          </cell>
          <cell r="AR1647">
            <v>0</v>
          </cell>
          <cell r="AS1647" t="str">
            <v>Ы</v>
          </cell>
          <cell r="AT1647" t="str">
            <v>Ы</v>
          </cell>
          <cell r="AU1647">
            <v>0</v>
          </cell>
          <cell r="AV1647">
            <v>0</v>
          </cell>
          <cell r="AW1647">
            <v>23</v>
          </cell>
          <cell r="AX1647">
            <v>1</v>
          </cell>
          <cell r="AY1647">
            <v>0</v>
          </cell>
          <cell r="AZ1647">
            <v>0</v>
          </cell>
          <cell r="BA1647">
            <v>0</v>
          </cell>
          <cell r="BB1647">
            <v>0</v>
          </cell>
          <cell r="BC1647">
            <v>38828</v>
          </cell>
        </row>
        <row r="1648">
          <cell r="A1648">
            <v>2006</v>
          </cell>
          <cell r="B1648">
            <v>2</v>
          </cell>
          <cell r="C1648">
            <v>183</v>
          </cell>
          <cell r="D1648">
            <v>21</v>
          </cell>
          <cell r="E1648">
            <v>792020</v>
          </cell>
          <cell r="F1648">
            <v>0</v>
          </cell>
          <cell r="G1648" t="str">
            <v>Затраты по ШПЗ (основные)</v>
          </cell>
          <cell r="H1648">
            <v>2011</v>
          </cell>
          <cell r="I1648">
            <v>7920</v>
          </cell>
          <cell r="J1648">
            <v>238487.53</v>
          </cell>
          <cell r="K1648">
            <v>1</v>
          </cell>
          <cell r="L1648">
            <v>0</v>
          </cell>
          <cell r="M1648">
            <v>0</v>
          </cell>
          <cell r="N1648">
            <v>0</v>
          </cell>
          <cell r="R1648">
            <v>0</v>
          </cell>
          <cell r="S1648">
            <v>0</v>
          </cell>
          <cell r="T1648">
            <v>0</v>
          </cell>
          <cell r="U1648">
            <v>33</v>
          </cell>
          <cell r="V1648">
            <v>0</v>
          </cell>
          <cell r="W1648">
            <v>0</v>
          </cell>
          <cell r="AA1648">
            <v>0</v>
          </cell>
          <cell r="AB1648">
            <v>0</v>
          </cell>
          <cell r="AC1648">
            <v>0</v>
          </cell>
          <cell r="AD1648">
            <v>33</v>
          </cell>
          <cell r="AE1648">
            <v>270000</v>
          </cell>
          <cell r="AF1648">
            <v>0</v>
          </cell>
          <cell r="AI1648">
            <v>2251</v>
          </cell>
          <cell r="AK1648">
            <v>0</v>
          </cell>
          <cell r="AM1648">
            <v>312</v>
          </cell>
          <cell r="AN1648">
            <v>1</v>
          </cell>
          <cell r="AO1648">
            <v>393216</v>
          </cell>
          <cell r="AQ1648">
            <v>0</v>
          </cell>
          <cell r="AR1648">
            <v>0</v>
          </cell>
          <cell r="AS1648" t="str">
            <v>Ы</v>
          </cell>
          <cell r="AT1648" t="str">
            <v>Ы</v>
          </cell>
          <cell r="AU1648">
            <v>0</v>
          </cell>
          <cell r="AV1648">
            <v>0</v>
          </cell>
          <cell r="AW1648">
            <v>23</v>
          </cell>
          <cell r="AX1648">
            <v>1</v>
          </cell>
          <cell r="AY1648">
            <v>0</v>
          </cell>
          <cell r="AZ1648">
            <v>0</v>
          </cell>
          <cell r="BA1648">
            <v>0</v>
          </cell>
          <cell r="BB1648">
            <v>0</v>
          </cell>
          <cell r="BC1648">
            <v>38828</v>
          </cell>
        </row>
        <row r="1649">
          <cell r="A1649">
            <v>2006</v>
          </cell>
          <cell r="B1649">
            <v>2</v>
          </cell>
          <cell r="C1649">
            <v>184</v>
          </cell>
          <cell r="D1649">
            <v>21</v>
          </cell>
          <cell r="E1649">
            <v>792020</v>
          </cell>
          <cell r="F1649">
            <v>0</v>
          </cell>
          <cell r="G1649" t="str">
            <v>Затраты по ШПЗ (основные)</v>
          </cell>
          <cell r="H1649">
            <v>2011</v>
          </cell>
          <cell r="I1649">
            <v>7920</v>
          </cell>
          <cell r="J1649">
            <v>8344.5300000000007</v>
          </cell>
          <cell r="K1649">
            <v>1</v>
          </cell>
          <cell r="L1649">
            <v>0</v>
          </cell>
          <cell r="M1649">
            <v>0</v>
          </cell>
          <cell r="N1649">
            <v>0</v>
          </cell>
          <cell r="R1649">
            <v>0</v>
          </cell>
          <cell r="S1649">
            <v>0</v>
          </cell>
          <cell r="T1649">
            <v>0</v>
          </cell>
          <cell r="U1649">
            <v>33</v>
          </cell>
          <cell r="V1649">
            <v>0</v>
          </cell>
          <cell r="W1649">
            <v>0</v>
          </cell>
          <cell r="AA1649">
            <v>0</v>
          </cell>
          <cell r="AB1649">
            <v>0</v>
          </cell>
          <cell r="AC1649">
            <v>0</v>
          </cell>
          <cell r="AD1649">
            <v>33</v>
          </cell>
          <cell r="AE1649">
            <v>280000</v>
          </cell>
          <cell r="AF1649">
            <v>0</v>
          </cell>
          <cell r="AI1649">
            <v>2251</v>
          </cell>
          <cell r="AK1649">
            <v>0</v>
          </cell>
          <cell r="AM1649">
            <v>313</v>
          </cell>
          <cell r="AN1649">
            <v>1</v>
          </cell>
          <cell r="AO1649">
            <v>393216</v>
          </cell>
          <cell r="AQ1649">
            <v>0</v>
          </cell>
          <cell r="AR1649">
            <v>0</v>
          </cell>
          <cell r="AS1649" t="str">
            <v>Ы</v>
          </cell>
          <cell r="AT1649" t="str">
            <v>Ы</v>
          </cell>
          <cell r="AU1649">
            <v>0</v>
          </cell>
          <cell r="AV1649">
            <v>0</v>
          </cell>
          <cell r="AW1649">
            <v>23</v>
          </cell>
          <cell r="AX1649">
            <v>1</v>
          </cell>
          <cell r="AY1649">
            <v>0</v>
          </cell>
          <cell r="AZ1649">
            <v>0</v>
          </cell>
          <cell r="BA1649">
            <v>0</v>
          </cell>
          <cell r="BB1649">
            <v>0</v>
          </cell>
          <cell r="BC1649">
            <v>38828</v>
          </cell>
        </row>
        <row r="1650">
          <cell r="A1650">
            <v>2006</v>
          </cell>
          <cell r="B1650">
            <v>2</v>
          </cell>
          <cell r="C1650">
            <v>185</v>
          </cell>
          <cell r="D1650">
            <v>21</v>
          </cell>
          <cell r="E1650">
            <v>792020</v>
          </cell>
          <cell r="F1650">
            <v>0</v>
          </cell>
          <cell r="G1650" t="str">
            <v>Затраты по ШПЗ (основные)</v>
          </cell>
          <cell r="H1650">
            <v>2011</v>
          </cell>
          <cell r="I1650">
            <v>7920</v>
          </cell>
          <cell r="J1650">
            <v>57791.34</v>
          </cell>
          <cell r="K1650">
            <v>1</v>
          </cell>
          <cell r="L1650">
            <v>0</v>
          </cell>
          <cell r="M1650">
            <v>0</v>
          </cell>
          <cell r="N1650">
            <v>0</v>
          </cell>
          <cell r="R1650">
            <v>0</v>
          </cell>
          <cell r="S1650">
            <v>0</v>
          </cell>
          <cell r="T1650">
            <v>0</v>
          </cell>
          <cell r="U1650">
            <v>33</v>
          </cell>
          <cell r="V1650">
            <v>0</v>
          </cell>
          <cell r="W1650">
            <v>0</v>
          </cell>
          <cell r="AA1650">
            <v>0</v>
          </cell>
          <cell r="AB1650">
            <v>0</v>
          </cell>
          <cell r="AC1650">
            <v>0</v>
          </cell>
          <cell r="AD1650">
            <v>33</v>
          </cell>
          <cell r="AE1650">
            <v>280100</v>
          </cell>
          <cell r="AF1650">
            <v>0</v>
          </cell>
          <cell r="AI1650">
            <v>2251</v>
          </cell>
          <cell r="AK1650">
            <v>0</v>
          </cell>
          <cell r="AM1650">
            <v>314</v>
          </cell>
          <cell r="AN1650">
            <v>1</v>
          </cell>
          <cell r="AO1650">
            <v>393216</v>
          </cell>
          <cell r="AQ1650">
            <v>0</v>
          </cell>
          <cell r="AR1650">
            <v>0</v>
          </cell>
          <cell r="AS1650" t="str">
            <v>Ы</v>
          </cell>
          <cell r="AT1650" t="str">
            <v>Ы</v>
          </cell>
          <cell r="AU1650">
            <v>0</v>
          </cell>
          <cell r="AV1650">
            <v>0</v>
          </cell>
          <cell r="AW1650">
            <v>23</v>
          </cell>
          <cell r="AX1650">
            <v>1</v>
          </cell>
          <cell r="AY1650">
            <v>0</v>
          </cell>
          <cell r="AZ1650">
            <v>0</v>
          </cell>
          <cell r="BA1650">
            <v>0</v>
          </cell>
          <cell r="BB1650">
            <v>0</v>
          </cell>
          <cell r="BC1650">
            <v>38828</v>
          </cell>
        </row>
        <row r="1651">
          <cell r="A1651">
            <v>2006</v>
          </cell>
          <cell r="B1651">
            <v>2</v>
          </cell>
          <cell r="C1651">
            <v>186</v>
          </cell>
          <cell r="D1651">
            <v>21</v>
          </cell>
          <cell r="E1651">
            <v>792020</v>
          </cell>
          <cell r="F1651">
            <v>0</v>
          </cell>
          <cell r="G1651" t="str">
            <v>Затраты по ШПЗ (основные)</v>
          </cell>
          <cell r="H1651">
            <v>2011</v>
          </cell>
          <cell r="I1651">
            <v>7920</v>
          </cell>
          <cell r="J1651">
            <v>53140.23</v>
          </cell>
          <cell r="K1651">
            <v>1</v>
          </cell>
          <cell r="L1651">
            <v>0</v>
          </cell>
          <cell r="M1651">
            <v>0</v>
          </cell>
          <cell r="N1651">
            <v>0</v>
          </cell>
          <cell r="R1651">
            <v>0</v>
          </cell>
          <cell r="S1651">
            <v>0</v>
          </cell>
          <cell r="T1651">
            <v>0</v>
          </cell>
          <cell r="U1651">
            <v>33</v>
          </cell>
          <cell r="V1651">
            <v>0</v>
          </cell>
          <cell r="W1651">
            <v>0</v>
          </cell>
          <cell r="AA1651">
            <v>0</v>
          </cell>
          <cell r="AB1651">
            <v>0</v>
          </cell>
          <cell r="AC1651">
            <v>0</v>
          </cell>
          <cell r="AD1651">
            <v>33</v>
          </cell>
          <cell r="AE1651">
            <v>280200</v>
          </cell>
          <cell r="AF1651">
            <v>0</v>
          </cell>
          <cell r="AI1651">
            <v>2251</v>
          </cell>
          <cell r="AK1651">
            <v>0</v>
          </cell>
          <cell r="AM1651">
            <v>315</v>
          </cell>
          <cell r="AN1651">
            <v>1</v>
          </cell>
          <cell r="AO1651">
            <v>393216</v>
          </cell>
          <cell r="AQ1651">
            <v>0</v>
          </cell>
          <cell r="AR1651">
            <v>0</v>
          </cell>
          <cell r="AS1651" t="str">
            <v>Ы</v>
          </cell>
          <cell r="AT1651" t="str">
            <v>Ы</v>
          </cell>
          <cell r="AU1651">
            <v>0</v>
          </cell>
          <cell r="AV1651">
            <v>0</v>
          </cell>
          <cell r="AW1651">
            <v>23</v>
          </cell>
          <cell r="AX1651">
            <v>1</v>
          </cell>
          <cell r="AY1651">
            <v>0</v>
          </cell>
          <cell r="AZ1651">
            <v>0</v>
          </cell>
          <cell r="BA1651">
            <v>0</v>
          </cell>
          <cell r="BB1651">
            <v>0</v>
          </cell>
          <cell r="BC1651">
            <v>38828</v>
          </cell>
        </row>
        <row r="1652">
          <cell r="A1652">
            <v>2006</v>
          </cell>
          <cell r="B1652">
            <v>2</v>
          </cell>
          <cell r="C1652">
            <v>187</v>
          </cell>
          <cell r="D1652">
            <v>21</v>
          </cell>
          <cell r="E1652">
            <v>792020</v>
          </cell>
          <cell r="F1652">
            <v>0</v>
          </cell>
          <cell r="G1652" t="str">
            <v>Затраты по ШПЗ (основные)</v>
          </cell>
          <cell r="H1652">
            <v>2011</v>
          </cell>
          <cell r="I1652">
            <v>7920</v>
          </cell>
          <cell r="J1652">
            <v>6089.4</v>
          </cell>
          <cell r="K1652">
            <v>1</v>
          </cell>
          <cell r="L1652">
            <v>0</v>
          </cell>
          <cell r="M1652">
            <v>0</v>
          </cell>
          <cell r="N1652">
            <v>0</v>
          </cell>
          <cell r="R1652">
            <v>0</v>
          </cell>
          <cell r="S1652">
            <v>0</v>
          </cell>
          <cell r="T1652">
            <v>0</v>
          </cell>
          <cell r="U1652">
            <v>33</v>
          </cell>
          <cell r="V1652">
            <v>0</v>
          </cell>
          <cell r="W1652">
            <v>0</v>
          </cell>
          <cell r="AA1652">
            <v>0</v>
          </cell>
          <cell r="AB1652">
            <v>0</v>
          </cell>
          <cell r="AC1652">
            <v>0</v>
          </cell>
          <cell r="AD1652">
            <v>33</v>
          </cell>
          <cell r="AE1652">
            <v>280300</v>
          </cell>
          <cell r="AF1652">
            <v>0</v>
          </cell>
          <cell r="AI1652">
            <v>2251</v>
          </cell>
          <cell r="AK1652">
            <v>0</v>
          </cell>
          <cell r="AM1652">
            <v>316</v>
          </cell>
          <cell r="AN1652">
            <v>1</v>
          </cell>
          <cell r="AO1652">
            <v>393216</v>
          </cell>
          <cell r="AQ1652">
            <v>0</v>
          </cell>
          <cell r="AR1652">
            <v>0</v>
          </cell>
          <cell r="AS1652" t="str">
            <v>Ы</v>
          </cell>
          <cell r="AT1652" t="str">
            <v>Ы</v>
          </cell>
          <cell r="AU1652">
            <v>0</v>
          </cell>
          <cell r="AV1652">
            <v>0</v>
          </cell>
          <cell r="AW1652">
            <v>23</v>
          </cell>
          <cell r="AX1652">
            <v>1</v>
          </cell>
          <cell r="AY1652">
            <v>0</v>
          </cell>
          <cell r="AZ1652">
            <v>0</v>
          </cell>
          <cell r="BA1652">
            <v>0</v>
          </cell>
          <cell r="BB1652">
            <v>0</v>
          </cell>
          <cell r="BC1652">
            <v>38828</v>
          </cell>
        </row>
        <row r="1653">
          <cell r="A1653">
            <v>2006</v>
          </cell>
          <cell r="B1653">
            <v>2</v>
          </cell>
          <cell r="C1653">
            <v>188</v>
          </cell>
          <cell r="D1653">
            <v>21</v>
          </cell>
          <cell r="E1653">
            <v>792020</v>
          </cell>
          <cell r="F1653">
            <v>0</v>
          </cell>
          <cell r="G1653" t="str">
            <v>Затраты по ШПЗ (основные)</v>
          </cell>
          <cell r="H1653">
            <v>2011</v>
          </cell>
          <cell r="I1653">
            <v>7920</v>
          </cell>
          <cell r="J1653">
            <v>158797.51</v>
          </cell>
          <cell r="K1653">
            <v>1</v>
          </cell>
          <cell r="L1653">
            <v>0</v>
          </cell>
          <cell r="M1653">
            <v>0</v>
          </cell>
          <cell r="N1653">
            <v>0</v>
          </cell>
          <cell r="R1653">
            <v>0</v>
          </cell>
          <cell r="S1653">
            <v>0</v>
          </cell>
          <cell r="T1653">
            <v>0</v>
          </cell>
          <cell r="U1653">
            <v>33</v>
          </cell>
          <cell r="V1653">
            <v>0</v>
          </cell>
          <cell r="W1653">
            <v>0</v>
          </cell>
          <cell r="AA1653">
            <v>0</v>
          </cell>
          <cell r="AB1653">
            <v>0</v>
          </cell>
          <cell r="AC1653">
            <v>0</v>
          </cell>
          <cell r="AD1653">
            <v>33</v>
          </cell>
          <cell r="AE1653">
            <v>280400</v>
          </cell>
          <cell r="AF1653">
            <v>0</v>
          </cell>
          <cell r="AI1653">
            <v>2251</v>
          </cell>
          <cell r="AK1653">
            <v>0</v>
          </cell>
          <cell r="AM1653">
            <v>317</v>
          </cell>
          <cell r="AN1653">
            <v>1</v>
          </cell>
          <cell r="AO1653">
            <v>393216</v>
          </cell>
          <cell r="AQ1653">
            <v>0</v>
          </cell>
          <cell r="AR1653">
            <v>0</v>
          </cell>
          <cell r="AS1653" t="str">
            <v>Ы</v>
          </cell>
          <cell r="AT1653" t="str">
            <v>Ы</v>
          </cell>
          <cell r="AU1653">
            <v>0</v>
          </cell>
          <cell r="AV1653">
            <v>0</v>
          </cell>
          <cell r="AW1653">
            <v>23</v>
          </cell>
          <cell r="AX1653">
            <v>1</v>
          </cell>
          <cell r="AY1653">
            <v>0</v>
          </cell>
          <cell r="AZ1653">
            <v>0</v>
          </cell>
          <cell r="BA1653">
            <v>0</v>
          </cell>
          <cell r="BB1653">
            <v>0</v>
          </cell>
          <cell r="BC1653">
            <v>38828</v>
          </cell>
        </row>
        <row r="1654">
          <cell r="A1654">
            <v>2006</v>
          </cell>
          <cell r="B1654">
            <v>2</v>
          </cell>
          <cell r="C1654">
            <v>189</v>
          </cell>
          <cell r="D1654">
            <v>21</v>
          </cell>
          <cell r="E1654">
            <v>792020</v>
          </cell>
          <cell r="F1654">
            <v>0</v>
          </cell>
          <cell r="G1654" t="str">
            <v>Затраты по ШПЗ (основные)</v>
          </cell>
          <cell r="H1654">
            <v>2011</v>
          </cell>
          <cell r="I1654">
            <v>7920</v>
          </cell>
          <cell r="J1654">
            <v>17312.189999999999</v>
          </cell>
          <cell r="K1654">
            <v>1</v>
          </cell>
          <cell r="L1654">
            <v>0</v>
          </cell>
          <cell r="M1654">
            <v>0</v>
          </cell>
          <cell r="N1654">
            <v>0</v>
          </cell>
          <cell r="R1654">
            <v>0</v>
          </cell>
          <cell r="S1654">
            <v>0</v>
          </cell>
          <cell r="T1654">
            <v>0</v>
          </cell>
          <cell r="U1654">
            <v>33</v>
          </cell>
          <cell r="V1654">
            <v>0</v>
          </cell>
          <cell r="W1654">
            <v>0</v>
          </cell>
          <cell r="AA1654">
            <v>0</v>
          </cell>
          <cell r="AB1654">
            <v>0</v>
          </cell>
          <cell r="AC1654">
            <v>0</v>
          </cell>
          <cell r="AD1654">
            <v>33</v>
          </cell>
          <cell r="AE1654">
            <v>281000</v>
          </cell>
          <cell r="AF1654">
            <v>0</v>
          </cell>
          <cell r="AI1654">
            <v>2251</v>
          </cell>
          <cell r="AK1654">
            <v>0</v>
          </cell>
          <cell r="AM1654">
            <v>318</v>
          </cell>
          <cell r="AN1654">
            <v>1</v>
          </cell>
          <cell r="AO1654">
            <v>393216</v>
          </cell>
          <cell r="AQ1654">
            <v>0</v>
          </cell>
          <cell r="AR1654">
            <v>0</v>
          </cell>
          <cell r="AS1654" t="str">
            <v>Ы</v>
          </cell>
          <cell r="AT1654" t="str">
            <v>Ы</v>
          </cell>
          <cell r="AU1654">
            <v>0</v>
          </cell>
          <cell r="AV1654">
            <v>0</v>
          </cell>
          <cell r="AW1654">
            <v>23</v>
          </cell>
          <cell r="AX1654">
            <v>1</v>
          </cell>
          <cell r="AY1654">
            <v>0</v>
          </cell>
          <cell r="AZ1654">
            <v>0</v>
          </cell>
          <cell r="BA1654">
            <v>0</v>
          </cell>
          <cell r="BB1654">
            <v>0</v>
          </cell>
          <cell r="BC1654">
            <v>38828</v>
          </cell>
        </row>
        <row r="1655">
          <cell r="A1655">
            <v>2006</v>
          </cell>
          <cell r="B1655">
            <v>2</v>
          </cell>
          <cell r="C1655">
            <v>190</v>
          </cell>
          <cell r="D1655">
            <v>21</v>
          </cell>
          <cell r="E1655">
            <v>792020</v>
          </cell>
          <cell r="F1655">
            <v>0</v>
          </cell>
          <cell r="G1655" t="str">
            <v>Затраты по ШПЗ (основные)</v>
          </cell>
          <cell r="H1655">
            <v>2011</v>
          </cell>
          <cell r="I1655">
            <v>7920</v>
          </cell>
          <cell r="J1655">
            <v>13045.15</v>
          </cell>
          <cell r="K1655">
            <v>1</v>
          </cell>
          <cell r="L1655">
            <v>0</v>
          </cell>
          <cell r="M1655">
            <v>0</v>
          </cell>
          <cell r="N1655">
            <v>0</v>
          </cell>
          <cell r="R1655">
            <v>0</v>
          </cell>
          <cell r="S1655">
            <v>0</v>
          </cell>
          <cell r="T1655">
            <v>0</v>
          </cell>
          <cell r="U1655">
            <v>33</v>
          </cell>
          <cell r="V1655">
            <v>0</v>
          </cell>
          <cell r="W1655">
            <v>0</v>
          </cell>
          <cell r="AA1655">
            <v>0</v>
          </cell>
          <cell r="AB1655">
            <v>0</v>
          </cell>
          <cell r="AC1655">
            <v>0</v>
          </cell>
          <cell r="AD1655">
            <v>33</v>
          </cell>
          <cell r="AE1655">
            <v>282200</v>
          </cell>
          <cell r="AF1655">
            <v>0</v>
          </cell>
          <cell r="AI1655">
            <v>2251</v>
          </cell>
          <cell r="AK1655">
            <v>0</v>
          </cell>
          <cell r="AM1655">
            <v>319</v>
          </cell>
          <cell r="AN1655">
            <v>1</v>
          </cell>
          <cell r="AO1655">
            <v>393216</v>
          </cell>
          <cell r="AQ1655">
            <v>0</v>
          </cell>
          <cell r="AR1655">
            <v>0</v>
          </cell>
          <cell r="AS1655" t="str">
            <v>Ы</v>
          </cell>
          <cell r="AT1655" t="str">
            <v>Ы</v>
          </cell>
          <cell r="AU1655">
            <v>0</v>
          </cell>
          <cell r="AV1655">
            <v>0</v>
          </cell>
          <cell r="AW1655">
            <v>23</v>
          </cell>
          <cell r="AX1655">
            <v>1</v>
          </cell>
          <cell r="AY1655">
            <v>0</v>
          </cell>
          <cell r="AZ1655">
            <v>0</v>
          </cell>
          <cell r="BA1655">
            <v>0</v>
          </cell>
          <cell r="BB1655">
            <v>0</v>
          </cell>
          <cell r="BC1655">
            <v>38828</v>
          </cell>
        </row>
        <row r="1656">
          <cell r="A1656">
            <v>2006</v>
          </cell>
          <cell r="B1656">
            <v>2</v>
          </cell>
          <cell r="C1656">
            <v>191</v>
          </cell>
          <cell r="D1656">
            <v>21</v>
          </cell>
          <cell r="E1656">
            <v>792020</v>
          </cell>
          <cell r="F1656">
            <v>0</v>
          </cell>
          <cell r="G1656" t="str">
            <v>Затраты по ШПЗ (основные)</v>
          </cell>
          <cell r="H1656">
            <v>2011</v>
          </cell>
          <cell r="I1656">
            <v>7920</v>
          </cell>
          <cell r="J1656">
            <v>37720</v>
          </cell>
          <cell r="K1656">
            <v>1</v>
          </cell>
          <cell r="L1656">
            <v>0</v>
          </cell>
          <cell r="M1656">
            <v>0</v>
          </cell>
          <cell r="N1656">
            <v>0</v>
          </cell>
          <cell r="R1656">
            <v>0</v>
          </cell>
          <cell r="S1656">
            <v>0</v>
          </cell>
          <cell r="T1656">
            <v>0</v>
          </cell>
          <cell r="U1656">
            <v>33</v>
          </cell>
          <cell r="V1656">
            <v>0</v>
          </cell>
          <cell r="W1656">
            <v>0</v>
          </cell>
          <cell r="AA1656">
            <v>0</v>
          </cell>
          <cell r="AB1656">
            <v>0</v>
          </cell>
          <cell r="AC1656">
            <v>0</v>
          </cell>
          <cell r="AD1656">
            <v>33</v>
          </cell>
          <cell r="AE1656">
            <v>283000</v>
          </cell>
          <cell r="AF1656">
            <v>0</v>
          </cell>
          <cell r="AI1656">
            <v>2251</v>
          </cell>
          <cell r="AK1656">
            <v>0</v>
          </cell>
          <cell r="AM1656">
            <v>320</v>
          </cell>
          <cell r="AN1656">
            <v>1</v>
          </cell>
          <cell r="AO1656">
            <v>393216</v>
          </cell>
          <cell r="AQ1656">
            <v>0</v>
          </cell>
          <cell r="AR1656">
            <v>0</v>
          </cell>
          <cell r="AS1656" t="str">
            <v>Ы</v>
          </cell>
          <cell r="AT1656" t="str">
            <v>Ы</v>
          </cell>
          <cell r="AU1656">
            <v>0</v>
          </cell>
          <cell r="AV1656">
            <v>0</v>
          </cell>
          <cell r="AW1656">
            <v>23</v>
          </cell>
          <cell r="AX1656">
            <v>1</v>
          </cell>
          <cell r="AY1656">
            <v>0</v>
          </cell>
          <cell r="AZ1656">
            <v>0</v>
          </cell>
          <cell r="BA1656">
            <v>0</v>
          </cell>
          <cell r="BB1656">
            <v>0</v>
          </cell>
          <cell r="BC1656">
            <v>38828</v>
          </cell>
        </row>
        <row r="1657">
          <cell r="A1657">
            <v>2006</v>
          </cell>
          <cell r="B1657">
            <v>2</v>
          </cell>
          <cell r="C1657">
            <v>192</v>
          </cell>
          <cell r="D1657">
            <v>21</v>
          </cell>
          <cell r="E1657">
            <v>792020</v>
          </cell>
          <cell r="F1657">
            <v>0</v>
          </cell>
          <cell r="G1657" t="str">
            <v>Затраты по ШПЗ (основные)</v>
          </cell>
          <cell r="H1657">
            <v>2011</v>
          </cell>
          <cell r="I1657">
            <v>7920</v>
          </cell>
          <cell r="J1657">
            <v>14206.09</v>
          </cell>
          <cell r="K1657">
            <v>1</v>
          </cell>
          <cell r="L1657">
            <v>0</v>
          </cell>
          <cell r="M1657">
            <v>0</v>
          </cell>
          <cell r="N1657">
            <v>0</v>
          </cell>
          <cell r="R1657">
            <v>0</v>
          </cell>
          <cell r="S1657">
            <v>0</v>
          </cell>
          <cell r="T1657">
            <v>0</v>
          </cell>
          <cell r="U1657">
            <v>33</v>
          </cell>
          <cell r="V1657">
            <v>0</v>
          </cell>
          <cell r="W1657">
            <v>0</v>
          </cell>
          <cell r="AA1657">
            <v>0</v>
          </cell>
          <cell r="AB1657">
            <v>0</v>
          </cell>
          <cell r="AC1657">
            <v>0</v>
          </cell>
          <cell r="AD1657">
            <v>33</v>
          </cell>
          <cell r="AE1657">
            <v>285000</v>
          </cell>
          <cell r="AF1657">
            <v>0</v>
          </cell>
          <cell r="AI1657">
            <v>2251</v>
          </cell>
          <cell r="AK1657">
            <v>0</v>
          </cell>
          <cell r="AM1657">
            <v>321</v>
          </cell>
          <cell r="AN1657">
            <v>1</v>
          </cell>
          <cell r="AO1657">
            <v>393216</v>
          </cell>
          <cell r="AQ1657">
            <v>0</v>
          </cell>
          <cell r="AR1657">
            <v>0</v>
          </cell>
          <cell r="AS1657" t="str">
            <v>Ы</v>
          </cell>
          <cell r="AT1657" t="str">
            <v>Ы</v>
          </cell>
          <cell r="AU1657">
            <v>0</v>
          </cell>
          <cell r="AV1657">
            <v>0</v>
          </cell>
          <cell r="AW1657">
            <v>23</v>
          </cell>
          <cell r="AX1657">
            <v>1</v>
          </cell>
          <cell r="AY1657">
            <v>0</v>
          </cell>
          <cell r="AZ1657">
            <v>0</v>
          </cell>
          <cell r="BA1657">
            <v>0</v>
          </cell>
          <cell r="BB1657">
            <v>0</v>
          </cell>
          <cell r="BC1657">
            <v>38828</v>
          </cell>
        </row>
        <row r="1658">
          <cell r="A1658">
            <v>2006</v>
          </cell>
          <cell r="B1658">
            <v>2</v>
          </cell>
          <cell r="C1658">
            <v>193</v>
          </cell>
          <cell r="D1658">
            <v>21</v>
          </cell>
          <cell r="E1658">
            <v>792020</v>
          </cell>
          <cell r="F1658">
            <v>0</v>
          </cell>
          <cell r="G1658" t="str">
            <v>Затраты по ШПЗ (основные)</v>
          </cell>
          <cell r="H1658">
            <v>2011</v>
          </cell>
          <cell r="I1658">
            <v>7920</v>
          </cell>
          <cell r="J1658">
            <v>96536.25</v>
          </cell>
          <cell r="K1658">
            <v>1</v>
          </cell>
          <cell r="L1658">
            <v>0</v>
          </cell>
          <cell r="M1658">
            <v>0</v>
          </cell>
          <cell r="N1658">
            <v>0</v>
          </cell>
          <cell r="R1658">
            <v>0</v>
          </cell>
          <cell r="S1658">
            <v>0</v>
          </cell>
          <cell r="T1658">
            <v>0</v>
          </cell>
          <cell r="U1658">
            <v>33</v>
          </cell>
          <cell r="V1658">
            <v>0</v>
          </cell>
          <cell r="W1658">
            <v>0</v>
          </cell>
          <cell r="AA1658">
            <v>0</v>
          </cell>
          <cell r="AB1658">
            <v>0</v>
          </cell>
          <cell r="AC1658">
            <v>0</v>
          </cell>
          <cell r="AD1658">
            <v>33</v>
          </cell>
          <cell r="AE1658">
            <v>311000</v>
          </cell>
          <cell r="AF1658">
            <v>0</v>
          </cell>
          <cell r="AI1658">
            <v>2251</v>
          </cell>
          <cell r="AK1658">
            <v>0</v>
          </cell>
          <cell r="AM1658">
            <v>322</v>
          </cell>
          <cell r="AN1658">
            <v>1</v>
          </cell>
          <cell r="AO1658">
            <v>393216</v>
          </cell>
          <cell r="AQ1658">
            <v>0</v>
          </cell>
          <cell r="AR1658">
            <v>0</v>
          </cell>
          <cell r="AS1658" t="str">
            <v>Ы</v>
          </cell>
          <cell r="AT1658" t="str">
            <v>Ы</v>
          </cell>
          <cell r="AU1658">
            <v>0</v>
          </cell>
          <cell r="AV1658">
            <v>0</v>
          </cell>
          <cell r="AW1658">
            <v>23</v>
          </cell>
          <cell r="AX1658">
            <v>1</v>
          </cell>
          <cell r="AY1658">
            <v>0</v>
          </cell>
          <cell r="AZ1658">
            <v>0</v>
          </cell>
          <cell r="BA1658">
            <v>0</v>
          </cell>
          <cell r="BB1658">
            <v>0</v>
          </cell>
          <cell r="BC1658">
            <v>38828</v>
          </cell>
        </row>
        <row r="1659">
          <cell r="A1659">
            <v>2006</v>
          </cell>
          <cell r="B1659">
            <v>2</v>
          </cell>
          <cell r="C1659">
            <v>194</v>
          </cell>
          <cell r="D1659">
            <v>21</v>
          </cell>
          <cell r="E1659">
            <v>792020</v>
          </cell>
          <cell r="F1659">
            <v>0</v>
          </cell>
          <cell r="G1659" t="str">
            <v>Затраты по ШПЗ (основные)</v>
          </cell>
          <cell r="H1659">
            <v>2011</v>
          </cell>
          <cell r="I1659">
            <v>7920</v>
          </cell>
          <cell r="J1659">
            <v>199692.78</v>
          </cell>
          <cell r="K1659">
            <v>1</v>
          </cell>
          <cell r="L1659">
            <v>0</v>
          </cell>
          <cell r="M1659">
            <v>0</v>
          </cell>
          <cell r="N1659">
            <v>0</v>
          </cell>
          <cell r="R1659">
            <v>0</v>
          </cell>
          <cell r="S1659">
            <v>0</v>
          </cell>
          <cell r="T1659">
            <v>0</v>
          </cell>
          <cell r="U1659">
            <v>33</v>
          </cell>
          <cell r="V1659">
            <v>0</v>
          </cell>
          <cell r="W1659">
            <v>0</v>
          </cell>
          <cell r="AA1659">
            <v>0</v>
          </cell>
          <cell r="AB1659">
            <v>0</v>
          </cell>
          <cell r="AC1659">
            <v>0</v>
          </cell>
          <cell r="AD1659">
            <v>33</v>
          </cell>
          <cell r="AE1659">
            <v>312000</v>
          </cell>
          <cell r="AF1659">
            <v>0</v>
          </cell>
          <cell r="AI1659">
            <v>2251</v>
          </cell>
          <cell r="AK1659">
            <v>0</v>
          </cell>
          <cell r="AM1659">
            <v>323</v>
          </cell>
          <cell r="AN1659">
            <v>1</v>
          </cell>
          <cell r="AO1659">
            <v>393216</v>
          </cell>
          <cell r="AQ1659">
            <v>0</v>
          </cell>
          <cell r="AR1659">
            <v>0</v>
          </cell>
          <cell r="AS1659" t="str">
            <v>Ы</v>
          </cell>
          <cell r="AT1659" t="str">
            <v>Ы</v>
          </cell>
          <cell r="AU1659">
            <v>0</v>
          </cell>
          <cell r="AV1659">
            <v>0</v>
          </cell>
          <cell r="AW1659">
            <v>23</v>
          </cell>
          <cell r="AX1659">
            <v>1</v>
          </cell>
          <cell r="AY1659">
            <v>0</v>
          </cell>
          <cell r="AZ1659">
            <v>0</v>
          </cell>
          <cell r="BA1659">
            <v>0</v>
          </cell>
          <cell r="BB1659">
            <v>0</v>
          </cell>
          <cell r="BC1659">
            <v>38828</v>
          </cell>
        </row>
        <row r="1660">
          <cell r="A1660">
            <v>2006</v>
          </cell>
          <cell r="B1660">
            <v>2</v>
          </cell>
          <cell r="C1660">
            <v>195</v>
          </cell>
          <cell r="D1660">
            <v>21</v>
          </cell>
          <cell r="E1660">
            <v>792020</v>
          </cell>
          <cell r="F1660">
            <v>0</v>
          </cell>
          <cell r="G1660" t="str">
            <v>Затраты по ШПЗ (основные)</v>
          </cell>
          <cell r="H1660">
            <v>2011</v>
          </cell>
          <cell r="I1660">
            <v>7920</v>
          </cell>
          <cell r="J1660">
            <v>32783.54</v>
          </cell>
          <cell r="K1660">
            <v>1</v>
          </cell>
          <cell r="L1660">
            <v>0</v>
          </cell>
          <cell r="M1660">
            <v>0</v>
          </cell>
          <cell r="N1660">
            <v>0</v>
          </cell>
          <cell r="R1660">
            <v>0</v>
          </cell>
          <cell r="S1660">
            <v>0</v>
          </cell>
          <cell r="T1660">
            <v>0</v>
          </cell>
          <cell r="U1660">
            <v>33</v>
          </cell>
          <cell r="V1660">
            <v>0</v>
          </cell>
          <cell r="W1660">
            <v>0</v>
          </cell>
          <cell r="AA1660">
            <v>0</v>
          </cell>
          <cell r="AB1660">
            <v>0</v>
          </cell>
          <cell r="AC1660">
            <v>0</v>
          </cell>
          <cell r="AD1660">
            <v>33</v>
          </cell>
          <cell r="AE1660">
            <v>312100</v>
          </cell>
          <cell r="AF1660">
            <v>0</v>
          </cell>
          <cell r="AI1660">
            <v>2251</v>
          </cell>
          <cell r="AK1660">
            <v>0</v>
          </cell>
          <cell r="AM1660">
            <v>324</v>
          </cell>
          <cell r="AN1660">
            <v>1</v>
          </cell>
          <cell r="AO1660">
            <v>393216</v>
          </cell>
          <cell r="AQ1660">
            <v>0</v>
          </cell>
          <cell r="AR1660">
            <v>0</v>
          </cell>
          <cell r="AS1660" t="str">
            <v>Ы</v>
          </cell>
          <cell r="AT1660" t="str">
            <v>Ы</v>
          </cell>
          <cell r="AU1660">
            <v>0</v>
          </cell>
          <cell r="AV1660">
            <v>0</v>
          </cell>
          <cell r="AW1660">
            <v>23</v>
          </cell>
          <cell r="AX1660">
            <v>1</v>
          </cell>
          <cell r="AY1660">
            <v>0</v>
          </cell>
          <cell r="AZ1660">
            <v>0</v>
          </cell>
          <cell r="BA1660">
            <v>0</v>
          </cell>
          <cell r="BB1660">
            <v>0</v>
          </cell>
          <cell r="BC1660">
            <v>38828</v>
          </cell>
        </row>
        <row r="1661">
          <cell r="A1661">
            <v>2006</v>
          </cell>
          <cell r="B1661">
            <v>2</v>
          </cell>
          <cell r="C1661">
            <v>196</v>
          </cell>
          <cell r="D1661">
            <v>21</v>
          </cell>
          <cell r="E1661">
            <v>792020</v>
          </cell>
          <cell r="F1661">
            <v>0</v>
          </cell>
          <cell r="G1661" t="str">
            <v>Затраты по ШПЗ (основные)</v>
          </cell>
          <cell r="H1661">
            <v>2011</v>
          </cell>
          <cell r="I1661">
            <v>7920</v>
          </cell>
          <cell r="J1661">
            <v>435445.47</v>
          </cell>
          <cell r="K1661">
            <v>1</v>
          </cell>
          <cell r="L1661">
            <v>0</v>
          </cell>
          <cell r="M1661">
            <v>0</v>
          </cell>
          <cell r="N1661">
            <v>0</v>
          </cell>
          <cell r="R1661">
            <v>0</v>
          </cell>
          <cell r="S1661">
            <v>0</v>
          </cell>
          <cell r="T1661">
            <v>0</v>
          </cell>
          <cell r="U1661">
            <v>33</v>
          </cell>
          <cell r="V1661">
            <v>0</v>
          </cell>
          <cell r="W1661">
            <v>0</v>
          </cell>
          <cell r="AA1661">
            <v>0</v>
          </cell>
          <cell r="AB1661">
            <v>0</v>
          </cell>
          <cell r="AC1661">
            <v>0</v>
          </cell>
          <cell r="AD1661">
            <v>33</v>
          </cell>
          <cell r="AE1661">
            <v>312200</v>
          </cell>
          <cell r="AF1661">
            <v>0</v>
          </cell>
          <cell r="AI1661">
            <v>2251</v>
          </cell>
          <cell r="AK1661">
            <v>0</v>
          </cell>
          <cell r="AM1661">
            <v>325</v>
          </cell>
          <cell r="AN1661">
            <v>1</v>
          </cell>
          <cell r="AO1661">
            <v>393216</v>
          </cell>
          <cell r="AQ1661">
            <v>0</v>
          </cell>
          <cell r="AR1661">
            <v>0</v>
          </cell>
          <cell r="AS1661" t="str">
            <v>Ы</v>
          </cell>
          <cell r="AT1661" t="str">
            <v>Ы</v>
          </cell>
          <cell r="AU1661">
            <v>0</v>
          </cell>
          <cell r="AV1661">
            <v>0</v>
          </cell>
          <cell r="AW1661">
            <v>23</v>
          </cell>
          <cell r="AX1661">
            <v>1</v>
          </cell>
          <cell r="AY1661">
            <v>0</v>
          </cell>
          <cell r="AZ1661">
            <v>0</v>
          </cell>
          <cell r="BA1661">
            <v>0</v>
          </cell>
          <cell r="BB1661">
            <v>0</v>
          </cell>
          <cell r="BC1661">
            <v>38828</v>
          </cell>
        </row>
        <row r="1662">
          <cell r="A1662">
            <v>2006</v>
          </cell>
          <cell r="B1662">
            <v>2</v>
          </cell>
          <cell r="C1662">
            <v>197</v>
          </cell>
          <cell r="D1662">
            <v>21</v>
          </cell>
          <cell r="E1662">
            <v>792020</v>
          </cell>
          <cell r="F1662">
            <v>0</v>
          </cell>
          <cell r="G1662" t="str">
            <v>Затраты по ШПЗ (основные)</v>
          </cell>
          <cell r="H1662">
            <v>2011</v>
          </cell>
          <cell r="I1662">
            <v>7920</v>
          </cell>
          <cell r="J1662">
            <v>36592.36</v>
          </cell>
          <cell r="K1662">
            <v>1</v>
          </cell>
          <cell r="L1662">
            <v>0</v>
          </cell>
          <cell r="M1662">
            <v>0</v>
          </cell>
          <cell r="N1662">
            <v>0</v>
          </cell>
          <cell r="R1662">
            <v>0</v>
          </cell>
          <cell r="S1662">
            <v>0</v>
          </cell>
          <cell r="T1662">
            <v>0</v>
          </cell>
          <cell r="U1662">
            <v>33</v>
          </cell>
          <cell r="V1662">
            <v>0</v>
          </cell>
          <cell r="W1662">
            <v>0</v>
          </cell>
          <cell r="AA1662">
            <v>0</v>
          </cell>
          <cell r="AB1662">
            <v>0</v>
          </cell>
          <cell r="AC1662">
            <v>0</v>
          </cell>
          <cell r="AD1662">
            <v>33</v>
          </cell>
          <cell r="AE1662">
            <v>313000</v>
          </cell>
          <cell r="AF1662">
            <v>0</v>
          </cell>
          <cell r="AI1662">
            <v>2251</v>
          </cell>
          <cell r="AK1662">
            <v>0</v>
          </cell>
          <cell r="AM1662">
            <v>326</v>
          </cell>
          <cell r="AN1662">
            <v>1</v>
          </cell>
          <cell r="AO1662">
            <v>393216</v>
          </cell>
          <cell r="AQ1662">
            <v>0</v>
          </cell>
          <cell r="AR1662">
            <v>0</v>
          </cell>
          <cell r="AS1662" t="str">
            <v>Ы</v>
          </cell>
          <cell r="AT1662" t="str">
            <v>Ы</v>
          </cell>
          <cell r="AU1662">
            <v>0</v>
          </cell>
          <cell r="AV1662">
            <v>0</v>
          </cell>
          <cell r="AW1662">
            <v>23</v>
          </cell>
          <cell r="AX1662">
            <v>1</v>
          </cell>
          <cell r="AY1662">
            <v>0</v>
          </cell>
          <cell r="AZ1662">
            <v>0</v>
          </cell>
          <cell r="BA1662">
            <v>0</v>
          </cell>
          <cell r="BB1662">
            <v>0</v>
          </cell>
          <cell r="BC1662">
            <v>38828</v>
          </cell>
        </row>
        <row r="1663">
          <cell r="A1663">
            <v>2006</v>
          </cell>
          <cell r="B1663">
            <v>2</v>
          </cell>
          <cell r="C1663">
            <v>198</v>
          </cell>
          <cell r="D1663">
            <v>21</v>
          </cell>
          <cell r="E1663">
            <v>792020</v>
          </cell>
          <cell r="F1663">
            <v>0</v>
          </cell>
          <cell r="G1663" t="str">
            <v>Затраты по ШПЗ (основные)</v>
          </cell>
          <cell r="H1663">
            <v>2011</v>
          </cell>
          <cell r="I1663">
            <v>7920</v>
          </cell>
          <cell r="J1663">
            <v>66564.25</v>
          </cell>
          <cell r="K1663">
            <v>1</v>
          </cell>
          <cell r="L1663">
            <v>0</v>
          </cell>
          <cell r="M1663">
            <v>0</v>
          </cell>
          <cell r="N1663">
            <v>0</v>
          </cell>
          <cell r="R1663">
            <v>0</v>
          </cell>
          <cell r="S1663">
            <v>0</v>
          </cell>
          <cell r="T1663">
            <v>0</v>
          </cell>
          <cell r="U1663">
            <v>33</v>
          </cell>
          <cell r="V1663">
            <v>0</v>
          </cell>
          <cell r="W1663">
            <v>0</v>
          </cell>
          <cell r="AA1663">
            <v>0</v>
          </cell>
          <cell r="AB1663">
            <v>0</v>
          </cell>
          <cell r="AC1663">
            <v>0</v>
          </cell>
          <cell r="AD1663">
            <v>33</v>
          </cell>
          <cell r="AE1663">
            <v>314000</v>
          </cell>
          <cell r="AF1663">
            <v>0</v>
          </cell>
          <cell r="AI1663">
            <v>2251</v>
          </cell>
          <cell r="AK1663">
            <v>0</v>
          </cell>
          <cell r="AM1663">
            <v>327</v>
          </cell>
          <cell r="AN1663">
            <v>1</v>
          </cell>
          <cell r="AO1663">
            <v>393216</v>
          </cell>
          <cell r="AQ1663">
            <v>0</v>
          </cell>
          <cell r="AR1663">
            <v>0</v>
          </cell>
          <cell r="AS1663" t="str">
            <v>Ы</v>
          </cell>
          <cell r="AT1663" t="str">
            <v>Ы</v>
          </cell>
          <cell r="AU1663">
            <v>0</v>
          </cell>
          <cell r="AV1663">
            <v>0</v>
          </cell>
          <cell r="AW1663">
            <v>23</v>
          </cell>
          <cell r="AX1663">
            <v>1</v>
          </cell>
          <cell r="AY1663">
            <v>0</v>
          </cell>
          <cell r="AZ1663">
            <v>0</v>
          </cell>
          <cell r="BA1663">
            <v>0</v>
          </cell>
          <cell r="BB1663">
            <v>0</v>
          </cell>
          <cell r="BC1663">
            <v>38828</v>
          </cell>
        </row>
        <row r="1664">
          <cell r="A1664">
            <v>2006</v>
          </cell>
          <cell r="B1664">
            <v>2</v>
          </cell>
          <cell r="C1664">
            <v>199</v>
          </cell>
          <cell r="D1664">
            <v>21</v>
          </cell>
          <cell r="E1664">
            <v>792020</v>
          </cell>
          <cell r="F1664">
            <v>0</v>
          </cell>
          <cell r="G1664" t="str">
            <v>Затраты по ШПЗ (основные)</v>
          </cell>
          <cell r="H1664">
            <v>2011</v>
          </cell>
          <cell r="I1664">
            <v>7920</v>
          </cell>
          <cell r="J1664">
            <v>13336.3</v>
          </cell>
          <cell r="K1664">
            <v>1</v>
          </cell>
          <cell r="L1664">
            <v>0</v>
          </cell>
          <cell r="M1664">
            <v>0</v>
          </cell>
          <cell r="N1664">
            <v>0</v>
          </cell>
          <cell r="R1664">
            <v>0</v>
          </cell>
          <cell r="S1664">
            <v>0</v>
          </cell>
          <cell r="T1664">
            <v>0</v>
          </cell>
          <cell r="U1664">
            <v>33</v>
          </cell>
          <cell r="V1664">
            <v>0</v>
          </cell>
          <cell r="W1664">
            <v>0</v>
          </cell>
          <cell r="AA1664">
            <v>0</v>
          </cell>
          <cell r="AB1664">
            <v>0</v>
          </cell>
          <cell r="AC1664">
            <v>0</v>
          </cell>
          <cell r="AD1664">
            <v>33</v>
          </cell>
          <cell r="AE1664">
            <v>315000</v>
          </cell>
          <cell r="AF1664">
            <v>0</v>
          </cell>
          <cell r="AI1664">
            <v>2251</v>
          </cell>
          <cell r="AK1664">
            <v>0</v>
          </cell>
          <cell r="AM1664">
            <v>328</v>
          </cell>
          <cell r="AN1664">
            <v>1</v>
          </cell>
          <cell r="AO1664">
            <v>393216</v>
          </cell>
          <cell r="AQ1664">
            <v>0</v>
          </cell>
          <cell r="AR1664">
            <v>0</v>
          </cell>
          <cell r="AS1664" t="str">
            <v>Ы</v>
          </cell>
          <cell r="AT1664" t="str">
            <v>Ы</v>
          </cell>
          <cell r="AU1664">
            <v>0</v>
          </cell>
          <cell r="AV1664">
            <v>0</v>
          </cell>
          <cell r="AW1664">
            <v>23</v>
          </cell>
          <cell r="AX1664">
            <v>1</v>
          </cell>
          <cell r="AY1664">
            <v>0</v>
          </cell>
          <cell r="AZ1664">
            <v>0</v>
          </cell>
          <cell r="BA1664">
            <v>0</v>
          </cell>
          <cell r="BB1664">
            <v>0</v>
          </cell>
          <cell r="BC1664">
            <v>38828</v>
          </cell>
        </row>
        <row r="1665">
          <cell r="A1665">
            <v>2006</v>
          </cell>
          <cell r="B1665">
            <v>2</v>
          </cell>
          <cell r="C1665">
            <v>200</v>
          </cell>
          <cell r="D1665">
            <v>21</v>
          </cell>
          <cell r="E1665">
            <v>792020</v>
          </cell>
          <cell r="F1665">
            <v>0</v>
          </cell>
          <cell r="G1665" t="str">
            <v>Затраты по ШПЗ (основные)</v>
          </cell>
          <cell r="H1665">
            <v>2011</v>
          </cell>
          <cell r="I1665">
            <v>7920</v>
          </cell>
          <cell r="J1665">
            <v>690773</v>
          </cell>
          <cell r="K1665">
            <v>1</v>
          </cell>
          <cell r="L1665">
            <v>0</v>
          </cell>
          <cell r="M1665">
            <v>0</v>
          </cell>
          <cell r="N1665">
            <v>0</v>
          </cell>
          <cell r="R1665">
            <v>0</v>
          </cell>
          <cell r="S1665">
            <v>0</v>
          </cell>
          <cell r="T1665">
            <v>0</v>
          </cell>
          <cell r="U1665">
            <v>33</v>
          </cell>
          <cell r="V1665">
            <v>0</v>
          </cell>
          <cell r="W1665">
            <v>0</v>
          </cell>
          <cell r="AA1665">
            <v>0</v>
          </cell>
          <cell r="AB1665">
            <v>0</v>
          </cell>
          <cell r="AC1665">
            <v>0</v>
          </cell>
          <cell r="AD1665">
            <v>33</v>
          </cell>
          <cell r="AE1665">
            <v>410000</v>
          </cell>
          <cell r="AF1665">
            <v>0</v>
          </cell>
          <cell r="AI1665">
            <v>2251</v>
          </cell>
          <cell r="AK1665">
            <v>0</v>
          </cell>
          <cell r="AM1665">
            <v>329</v>
          </cell>
          <cell r="AN1665">
            <v>1</v>
          </cell>
          <cell r="AO1665">
            <v>393216</v>
          </cell>
          <cell r="AQ1665">
            <v>0</v>
          </cell>
          <cell r="AR1665">
            <v>0</v>
          </cell>
          <cell r="AS1665" t="str">
            <v>Ы</v>
          </cell>
          <cell r="AT1665" t="str">
            <v>Ы</v>
          </cell>
          <cell r="AU1665">
            <v>0</v>
          </cell>
          <cell r="AV1665">
            <v>0</v>
          </cell>
          <cell r="AW1665">
            <v>23</v>
          </cell>
          <cell r="AX1665">
            <v>1</v>
          </cell>
          <cell r="AY1665">
            <v>0</v>
          </cell>
          <cell r="AZ1665">
            <v>0</v>
          </cell>
          <cell r="BA1665">
            <v>0</v>
          </cell>
          <cell r="BB1665">
            <v>0</v>
          </cell>
          <cell r="BC1665">
            <v>38828</v>
          </cell>
        </row>
        <row r="1666">
          <cell r="A1666">
            <v>2006</v>
          </cell>
          <cell r="B1666">
            <v>2</v>
          </cell>
          <cell r="C1666">
            <v>201</v>
          </cell>
          <cell r="D1666">
            <v>21</v>
          </cell>
          <cell r="E1666">
            <v>792020</v>
          </cell>
          <cell r="F1666">
            <v>0</v>
          </cell>
          <cell r="G1666" t="str">
            <v>Затраты по ШПЗ (основные)</v>
          </cell>
          <cell r="H1666">
            <v>2011</v>
          </cell>
          <cell r="I1666">
            <v>7920</v>
          </cell>
          <cell r="J1666">
            <v>164818</v>
          </cell>
          <cell r="K1666">
            <v>1</v>
          </cell>
          <cell r="L1666">
            <v>0</v>
          </cell>
          <cell r="M1666">
            <v>0</v>
          </cell>
          <cell r="N1666">
            <v>0</v>
          </cell>
          <cell r="R1666">
            <v>0</v>
          </cell>
          <cell r="S1666">
            <v>0</v>
          </cell>
          <cell r="T1666">
            <v>0</v>
          </cell>
          <cell r="U1666">
            <v>33</v>
          </cell>
          <cell r="V1666">
            <v>0</v>
          </cell>
          <cell r="W1666">
            <v>0</v>
          </cell>
          <cell r="AA1666">
            <v>0</v>
          </cell>
          <cell r="AB1666">
            <v>0</v>
          </cell>
          <cell r="AC1666">
            <v>0</v>
          </cell>
          <cell r="AD1666">
            <v>33</v>
          </cell>
          <cell r="AE1666">
            <v>410100</v>
          </cell>
          <cell r="AF1666">
            <v>0</v>
          </cell>
          <cell r="AI1666">
            <v>2251</v>
          </cell>
          <cell r="AK1666">
            <v>0</v>
          </cell>
          <cell r="AM1666">
            <v>330</v>
          </cell>
          <cell r="AN1666">
            <v>1</v>
          </cell>
          <cell r="AO1666">
            <v>393216</v>
          </cell>
          <cell r="AQ1666">
            <v>0</v>
          </cell>
          <cell r="AR1666">
            <v>0</v>
          </cell>
          <cell r="AS1666" t="str">
            <v>Ы</v>
          </cell>
          <cell r="AT1666" t="str">
            <v>Ы</v>
          </cell>
          <cell r="AU1666">
            <v>0</v>
          </cell>
          <cell r="AV1666">
            <v>0</v>
          </cell>
          <cell r="AW1666">
            <v>23</v>
          </cell>
          <cell r="AX1666">
            <v>1</v>
          </cell>
          <cell r="AY1666">
            <v>0</v>
          </cell>
          <cell r="AZ1666">
            <v>0</v>
          </cell>
          <cell r="BA1666">
            <v>0</v>
          </cell>
          <cell r="BB1666">
            <v>0</v>
          </cell>
          <cell r="BC1666">
            <v>38828</v>
          </cell>
        </row>
        <row r="1667">
          <cell r="A1667">
            <v>2006</v>
          </cell>
          <cell r="B1667">
            <v>2</v>
          </cell>
          <cell r="C1667">
            <v>202</v>
          </cell>
          <cell r="D1667">
            <v>21</v>
          </cell>
          <cell r="E1667">
            <v>792020</v>
          </cell>
          <cell r="F1667">
            <v>0</v>
          </cell>
          <cell r="G1667" t="str">
            <v>Затраты по ШПЗ (основные)</v>
          </cell>
          <cell r="H1667">
            <v>2011</v>
          </cell>
          <cell r="I1667">
            <v>7920</v>
          </cell>
          <cell r="J1667">
            <v>102</v>
          </cell>
          <cell r="K1667">
            <v>1</v>
          </cell>
          <cell r="L1667">
            <v>0</v>
          </cell>
          <cell r="M1667">
            <v>0</v>
          </cell>
          <cell r="N1667">
            <v>0</v>
          </cell>
          <cell r="R1667">
            <v>0</v>
          </cell>
          <cell r="S1667">
            <v>0</v>
          </cell>
          <cell r="T1667">
            <v>0</v>
          </cell>
          <cell r="U1667">
            <v>33</v>
          </cell>
          <cell r="V1667">
            <v>0</v>
          </cell>
          <cell r="W1667">
            <v>0</v>
          </cell>
          <cell r="AA1667">
            <v>0</v>
          </cell>
          <cell r="AB1667">
            <v>0</v>
          </cell>
          <cell r="AC1667">
            <v>0</v>
          </cell>
          <cell r="AD1667">
            <v>33</v>
          </cell>
          <cell r="AE1667">
            <v>410200</v>
          </cell>
          <cell r="AF1667">
            <v>0</v>
          </cell>
          <cell r="AI1667">
            <v>2251</v>
          </cell>
          <cell r="AK1667">
            <v>0</v>
          </cell>
          <cell r="AM1667">
            <v>331</v>
          </cell>
          <cell r="AN1667">
            <v>1</v>
          </cell>
          <cell r="AO1667">
            <v>393216</v>
          </cell>
          <cell r="AQ1667">
            <v>0</v>
          </cell>
          <cell r="AR1667">
            <v>0</v>
          </cell>
          <cell r="AS1667" t="str">
            <v>Ы</v>
          </cell>
          <cell r="AT1667" t="str">
            <v>Ы</v>
          </cell>
          <cell r="AU1667">
            <v>0</v>
          </cell>
          <cell r="AV1667">
            <v>0</v>
          </cell>
          <cell r="AW1667">
            <v>23</v>
          </cell>
          <cell r="AX1667">
            <v>1</v>
          </cell>
          <cell r="AY1667">
            <v>0</v>
          </cell>
          <cell r="AZ1667">
            <v>0</v>
          </cell>
          <cell r="BA1667">
            <v>0</v>
          </cell>
          <cell r="BB1667">
            <v>0</v>
          </cell>
          <cell r="BC1667">
            <v>38828</v>
          </cell>
        </row>
        <row r="1668">
          <cell r="A1668">
            <v>2006</v>
          </cell>
          <cell r="B1668">
            <v>2</v>
          </cell>
          <cell r="C1668">
            <v>203</v>
          </cell>
          <cell r="D1668">
            <v>21</v>
          </cell>
          <cell r="E1668">
            <v>792020</v>
          </cell>
          <cell r="F1668">
            <v>0</v>
          </cell>
          <cell r="G1668" t="str">
            <v>Затраты по ШПЗ (основные)</v>
          </cell>
          <cell r="H1668">
            <v>2011</v>
          </cell>
          <cell r="I1668">
            <v>7920</v>
          </cell>
          <cell r="J1668">
            <v>198679</v>
          </cell>
          <cell r="K1668">
            <v>1</v>
          </cell>
          <cell r="L1668">
            <v>0</v>
          </cell>
          <cell r="M1668">
            <v>0</v>
          </cell>
          <cell r="N1668">
            <v>0</v>
          </cell>
          <cell r="R1668">
            <v>0</v>
          </cell>
          <cell r="S1668">
            <v>0</v>
          </cell>
          <cell r="T1668">
            <v>0</v>
          </cell>
          <cell r="U1668">
            <v>33</v>
          </cell>
          <cell r="V1668">
            <v>0</v>
          </cell>
          <cell r="W1668">
            <v>0</v>
          </cell>
          <cell r="AA1668">
            <v>0</v>
          </cell>
          <cell r="AB1668">
            <v>0</v>
          </cell>
          <cell r="AC1668">
            <v>0</v>
          </cell>
          <cell r="AD1668">
            <v>33</v>
          </cell>
          <cell r="AE1668">
            <v>420000</v>
          </cell>
          <cell r="AF1668">
            <v>0</v>
          </cell>
          <cell r="AI1668">
            <v>2251</v>
          </cell>
          <cell r="AK1668">
            <v>0</v>
          </cell>
          <cell r="AM1668">
            <v>332</v>
          </cell>
          <cell r="AN1668">
            <v>1</v>
          </cell>
          <cell r="AO1668">
            <v>393216</v>
          </cell>
          <cell r="AQ1668">
            <v>0</v>
          </cell>
          <cell r="AR1668">
            <v>0</v>
          </cell>
          <cell r="AS1668" t="str">
            <v>Ы</v>
          </cell>
          <cell r="AT1668" t="str">
            <v>Ы</v>
          </cell>
          <cell r="AU1668">
            <v>0</v>
          </cell>
          <cell r="AV1668">
            <v>0</v>
          </cell>
          <cell r="AW1668">
            <v>23</v>
          </cell>
          <cell r="AX1668">
            <v>1</v>
          </cell>
          <cell r="AY1668">
            <v>0</v>
          </cell>
          <cell r="AZ1668">
            <v>0</v>
          </cell>
          <cell r="BA1668">
            <v>0</v>
          </cell>
          <cell r="BB1668">
            <v>0</v>
          </cell>
          <cell r="BC1668">
            <v>38828</v>
          </cell>
        </row>
        <row r="1669">
          <cell r="A1669">
            <v>2006</v>
          </cell>
          <cell r="B1669">
            <v>2</v>
          </cell>
          <cell r="C1669">
            <v>204</v>
          </cell>
          <cell r="D1669">
            <v>21</v>
          </cell>
          <cell r="E1669">
            <v>792020</v>
          </cell>
          <cell r="F1669">
            <v>0</v>
          </cell>
          <cell r="G1669" t="str">
            <v>Затраты по ШПЗ (основные)</v>
          </cell>
          <cell r="H1669">
            <v>2011</v>
          </cell>
          <cell r="I1669">
            <v>7920</v>
          </cell>
          <cell r="J1669">
            <v>650412</v>
          </cell>
          <cell r="K1669">
            <v>1</v>
          </cell>
          <cell r="L1669">
            <v>0</v>
          </cell>
          <cell r="M1669">
            <v>0</v>
          </cell>
          <cell r="N1669">
            <v>0</v>
          </cell>
          <cell r="R1669">
            <v>0</v>
          </cell>
          <cell r="S1669">
            <v>0</v>
          </cell>
          <cell r="T1669">
            <v>0</v>
          </cell>
          <cell r="U1669">
            <v>33</v>
          </cell>
          <cell r="V1669">
            <v>0</v>
          </cell>
          <cell r="W1669">
            <v>0</v>
          </cell>
          <cell r="AA1669">
            <v>0</v>
          </cell>
          <cell r="AB1669">
            <v>0</v>
          </cell>
          <cell r="AC1669">
            <v>0</v>
          </cell>
          <cell r="AD1669">
            <v>33</v>
          </cell>
          <cell r="AE1669">
            <v>430000</v>
          </cell>
          <cell r="AF1669">
            <v>0</v>
          </cell>
          <cell r="AI1669">
            <v>2251</v>
          </cell>
          <cell r="AK1669">
            <v>0</v>
          </cell>
          <cell r="AM1669">
            <v>333</v>
          </cell>
          <cell r="AN1669">
            <v>1</v>
          </cell>
          <cell r="AO1669">
            <v>393216</v>
          </cell>
          <cell r="AQ1669">
            <v>0</v>
          </cell>
          <cell r="AR1669">
            <v>0</v>
          </cell>
          <cell r="AS1669" t="str">
            <v>Ы</v>
          </cell>
          <cell r="AT1669" t="str">
            <v>Ы</v>
          </cell>
          <cell r="AU1669">
            <v>0</v>
          </cell>
          <cell r="AV1669">
            <v>0</v>
          </cell>
          <cell r="AW1669">
            <v>23</v>
          </cell>
          <cell r="AX1669">
            <v>1</v>
          </cell>
          <cell r="AY1669">
            <v>0</v>
          </cell>
          <cell r="AZ1669">
            <v>0</v>
          </cell>
          <cell r="BA1669">
            <v>0</v>
          </cell>
          <cell r="BB1669">
            <v>0</v>
          </cell>
          <cell r="BC1669">
            <v>38828</v>
          </cell>
        </row>
        <row r="1670">
          <cell r="A1670">
            <v>2006</v>
          </cell>
          <cell r="B1670">
            <v>2</v>
          </cell>
          <cell r="C1670">
            <v>205</v>
          </cell>
          <cell r="D1670">
            <v>21</v>
          </cell>
          <cell r="E1670">
            <v>792020</v>
          </cell>
          <cell r="F1670">
            <v>0</v>
          </cell>
          <cell r="G1670" t="str">
            <v>Затраты по ШПЗ (основные)</v>
          </cell>
          <cell r="H1670">
            <v>2011</v>
          </cell>
          <cell r="I1670">
            <v>7920</v>
          </cell>
          <cell r="J1670">
            <v>2073896</v>
          </cell>
          <cell r="K1670">
            <v>1</v>
          </cell>
          <cell r="L1670">
            <v>0</v>
          </cell>
          <cell r="M1670">
            <v>0</v>
          </cell>
          <cell r="N1670">
            <v>0</v>
          </cell>
          <cell r="R1670">
            <v>0</v>
          </cell>
          <cell r="S1670">
            <v>0</v>
          </cell>
          <cell r="T1670">
            <v>0</v>
          </cell>
          <cell r="U1670">
            <v>33</v>
          </cell>
          <cell r="V1670">
            <v>0</v>
          </cell>
          <cell r="W1670">
            <v>0</v>
          </cell>
          <cell r="AA1670">
            <v>0</v>
          </cell>
          <cell r="AB1670">
            <v>0</v>
          </cell>
          <cell r="AC1670">
            <v>0</v>
          </cell>
          <cell r="AD1670">
            <v>33</v>
          </cell>
          <cell r="AE1670">
            <v>430110</v>
          </cell>
          <cell r="AF1670">
            <v>0</v>
          </cell>
          <cell r="AI1670">
            <v>2251</v>
          </cell>
          <cell r="AK1670">
            <v>0</v>
          </cell>
          <cell r="AM1670">
            <v>334</v>
          </cell>
          <cell r="AN1670">
            <v>1</v>
          </cell>
          <cell r="AO1670">
            <v>393216</v>
          </cell>
          <cell r="AQ1670">
            <v>0</v>
          </cell>
          <cell r="AR1670">
            <v>0</v>
          </cell>
          <cell r="AS1670" t="str">
            <v>Ы</v>
          </cell>
          <cell r="AT1670" t="str">
            <v>Ы</v>
          </cell>
          <cell r="AU1670">
            <v>0</v>
          </cell>
          <cell r="AV1670">
            <v>0</v>
          </cell>
          <cell r="AW1670">
            <v>23</v>
          </cell>
          <cell r="AX1670">
            <v>1</v>
          </cell>
          <cell r="AY1670">
            <v>0</v>
          </cell>
          <cell r="AZ1670">
            <v>0</v>
          </cell>
          <cell r="BA1670">
            <v>0</v>
          </cell>
          <cell r="BB1670">
            <v>0</v>
          </cell>
          <cell r="BC1670">
            <v>38828</v>
          </cell>
        </row>
        <row r="1671">
          <cell r="A1671">
            <v>2006</v>
          </cell>
          <cell r="B1671">
            <v>2</v>
          </cell>
          <cell r="C1671">
            <v>206</v>
          </cell>
          <cell r="D1671">
            <v>21</v>
          </cell>
          <cell r="E1671">
            <v>792020</v>
          </cell>
          <cell r="F1671">
            <v>0</v>
          </cell>
          <cell r="G1671" t="str">
            <v>Затраты по ШПЗ (основные)</v>
          </cell>
          <cell r="H1671">
            <v>2011</v>
          </cell>
          <cell r="I1671">
            <v>7920</v>
          </cell>
          <cell r="J1671">
            <v>164885</v>
          </cell>
          <cell r="K1671">
            <v>1</v>
          </cell>
          <cell r="L1671">
            <v>0</v>
          </cell>
          <cell r="M1671">
            <v>0</v>
          </cell>
          <cell r="N1671">
            <v>0</v>
          </cell>
          <cell r="R1671">
            <v>0</v>
          </cell>
          <cell r="S1671">
            <v>0</v>
          </cell>
          <cell r="T1671">
            <v>0</v>
          </cell>
          <cell r="U1671">
            <v>33</v>
          </cell>
          <cell r="V1671">
            <v>0</v>
          </cell>
          <cell r="W1671">
            <v>0</v>
          </cell>
          <cell r="AA1671">
            <v>0</v>
          </cell>
          <cell r="AB1671">
            <v>0</v>
          </cell>
          <cell r="AC1671">
            <v>0</v>
          </cell>
          <cell r="AD1671">
            <v>33</v>
          </cell>
          <cell r="AE1671">
            <v>430120</v>
          </cell>
          <cell r="AF1671">
            <v>0</v>
          </cell>
          <cell r="AI1671">
            <v>2251</v>
          </cell>
          <cell r="AK1671">
            <v>0</v>
          </cell>
          <cell r="AM1671">
            <v>335</v>
          </cell>
          <cell r="AN1671">
            <v>1</v>
          </cell>
          <cell r="AO1671">
            <v>393216</v>
          </cell>
          <cell r="AQ1671">
            <v>0</v>
          </cell>
          <cell r="AR1671">
            <v>0</v>
          </cell>
          <cell r="AS1671" t="str">
            <v>Ы</v>
          </cell>
          <cell r="AT1671" t="str">
            <v>Ы</v>
          </cell>
          <cell r="AU1671">
            <v>0</v>
          </cell>
          <cell r="AV1671">
            <v>0</v>
          </cell>
          <cell r="AW1671">
            <v>23</v>
          </cell>
          <cell r="AX1671">
            <v>1</v>
          </cell>
          <cell r="AY1671">
            <v>0</v>
          </cell>
          <cell r="AZ1671">
            <v>0</v>
          </cell>
          <cell r="BA1671">
            <v>0</v>
          </cell>
          <cell r="BB1671">
            <v>0</v>
          </cell>
          <cell r="BC1671">
            <v>38828</v>
          </cell>
        </row>
        <row r="1672">
          <cell r="A1672">
            <v>2006</v>
          </cell>
          <cell r="B1672">
            <v>2</v>
          </cell>
          <cell r="C1672">
            <v>207</v>
          </cell>
          <cell r="D1672">
            <v>21</v>
          </cell>
          <cell r="E1672">
            <v>792020</v>
          </cell>
          <cell r="F1672">
            <v>0</v>
          </cell>
          <cell r="G1672" t="str">
            <v>Затраты по ШПЗ (основные)</v>
          </cell>
          <cell r="H1672">
            <v>2011</v>
          </cell>
          <cell r="I1672">
            <v>7920</v>
          </cell>
          <cell r="J1672">
            <v>996205</v>
          </cell>
          <cell r="K1672">
            <v>1</v>
          </cell>
          <cell r="L1672">
            <v>0</v>
          </cell>
          <cell r="M1672">
            <v>0</v>
          </cell>
          <cell r="N1672">
            <v>0</v>
          </cell>
          <cell r="R1672">
            <v>0</v>
          </cell>
          <cell r="S1672">
            <v>0</v>
          </cell>
          <cell r="T1672">
            <v>0</v>
          </cell>
          <cell r="U1672">
            <v>33</v>
          </cell>
          <cell r="V1672">
            <v>0</v>
          </cell>
          <cell r="W1672">
            <v>0</v>
          </cell>
          <cell r="AA1672">
            <v>0</v>
          </cell>
          <cell r="AB1672">
            <v>0</v>
          </cell>
          <cell r="AC1672">
            <v>0</v>
          </cell>
          <cell r="AD1672">
            <v>33</v>
          </cell>
          <cell r="AE1672">
            <v>430130</v>
          </cell>
          <cell r="AF1672">
            <v>0</v>
          </cell>
          <cell r="AI1672">
            <v>2251</v>
          </cell>
          <cell r="AK1672">
            <v>0</v>
          </cell>
          <cell r="AM1672">
            <v>336</v>
          </cell>
          <cell r="AN1672">
            <v>1</v>
          </cell>
          <cell r="AO1672">
            <v>393216</v>
          </cell>
          <cell r="AQ1672">
            <v>0</v>
          </cell>
          <cell r="AR1672">
            <v>0</v>
          </cell>
          <cell r="AS1672" t="str">
            <v>Ы</v>
          </cell>
          <cell r="AT1672" t="str">
            <v>Ы</v>
          </cell>
          <cell r="AU1672">
            <v>0</v>
          </cell>
          <cell r="AV1672">
            <v>0</v>
          </cell>
          <cell r="AW1672">
            <v>23</v>
          </cell>
          <cell r="AX1672">
            <v>1</v>
          </cell>
          <cell r="AY1672">
            <v>0</v>
          </cell>
          <cell r="AZ1672">
            <v>0</v>
          </cell>
          <cell r="BA1672">
            <v>0</v>
          </cell>
          <cell r="BB1672">
            <v>0</v>
          </cell>
          <cell r="BC1672">
            <v>38828</v>
          </cell>
        </row>
        <row r="1673">
          <cell r="A1673">
            <v>2006</v>
          </cell>
          <cell r="B1673">
            <v>2</v>
          </cell>
          <cell r="C1673">
            <v>208</v>
          </cell>
          <cell r="D1673">
            <v>21</v>
          </cell>
          <cell r="E1673">
            <v>792020</v>
          </cell>
          <cell r="F1673">
            <v>0</v>
          </cell>
          <cell r="G1673" t="str">
            <v>Затраты по ШПЗ (основные)</v>
          </cell>
          <cell r="H1673">
            <v>2011</v>
          </cell>
          <cell r="I1673">
            <v>7920</v>
          </cell>
          <cell r="J1673">
            <v>680589</v>
          </cell>
          <cell r="K1673">
            <v>1</v>
          </cell>
          <cell r="L1673">
            <v>0</v>
          </cell>
          <cell r="M1673">
            <v>0</v>
          </cell>
          <cell r="N1673">
            <v>0</v>
          </cell>
          <cell r="R1673">
            <v>0</v>
          </cell>
          <cell r="S1673">
            <v>0</v>
          </cell>
          <cell r="T1673">
            <v>0</v>
          </cell>
          <cell r="U1673">
            <v>33</v>
          </cell>
          <cell r="V1673">
            <v>0</v>
          </cell>
          <cell r="W1673">
            <v>0</v>
          </cell>
          <cell r="AA1673">
            <v>0</v>
          </cell>
          <cell r="AB1673">
            <v>0</v>
          </cell>
          <cell r="AC1673">
            <v>0</v>
          </cell>
          <cell r="AD1673">
            <v>33</v>
          </cell>
          <cell r="AE1673">
            <v>430140</v>
          </cell>
          <cell r="AF1673">
            <v>0</v>
          </cell>
          <cell r="AI1673">
            <v>2251</v>
          </cell>
          <cell r="AK1673">
            <v>0</v>
          </cell>
          <cell r="AM1673">
            <v>337</v>
          </cell>
          <cell r="AN1673">
            <v>1</v>
          </cell>
          <cell r="AO1673">
            <v>393216</v>
          </cell>
          <cell r="AQ1673">
            <v>0</v>
          </cell>
          <cell r="AR1673">
            <v>0</v>
          </cell>
          <cell r="AS1673" t="str">
            <v>Ы</v>
          </cell>
          <cell r="AT1673" t="str">
            <v>Ы</v>
          </cell>
          <cell r="AU1673">
            <v>0</v>
          </cell>
          <cell r="AV1673">
            <v>0</v>
          </cell>
          <cell r="AW1673">
            <v>23</v>
          </cell>
          <cell r="AX1673">
            <v>1</v>
          </cell>
          <cell r="AY1673">
            <v>0</v>
          </cell>
          <cell r="AZ1673">
            <v>0</v>
          </cell>
          <cell r="BA1673">
            <v>0</v>
          </cell>
          <cell r="BB1673">
            <v>0</v>
          </cell>
          <cell r="BC1673">
            <v>38828</v>
          </cell>
        </row>
        <row r="1674">
          <cell r="A1674">
            <v>2006</v>
          </cell>
          <cell r="B1674">
            <v>2</v>
          </cell>
          <cell r="C1674">
            <v>209</v>
          </cell>
          <cell r="D1674">
            <v>21</v>
          </cell>
          <cell r="E1674">
            <v>792020</v>
          </cell>
          <cell r="F1674">
            <v>0</v>
          </cell>
          <cell r="G1674" t="str">
            <v>Затраты по ШПЗ (основные)</v>
          </cell>
          <cell r="H1674">
            <v>2011</v>
          </cell>
          <cell r="I1674">
            <v>7920</v>
          </cell>
          <cell r="J1674">
            <v>942</v>
          </cell>
          <cell r="K1674">
            <v>1</v>
          </cell>
          <cell r="L1674">
            <v>0</v>
          </cell>
          <cell r="M1674">
            <v>0</v>
          </cell>
          <cell r="N1674">
            <v>0</v>
          </cell>
          <cell r="R1674">
            <v>0</v>
          </cell>
          <cell r="S1674">
            <v>0</v>
          </cell>
          <cell r="T1674">
            <v>0</v>
          </cell>
          <cell r="U1674">
            <v>33</v>
          </cell>
          <cell r="V1674">
            <v>0</v>
          </cell>
          <cell r="W1674">
            <v>0</v>
          </cell>
          <cell r="AA1674">
            <v>0</v>
          </cell>
          <cell r="AB1674">
            <v>0</v>
          </cell>
          <cell r="AC1674">
            <v>0</v>
          </cell>
          <cell r="AD1674">
            <v>33</v>
          </cell>
          <cell r="AE1674">
            <v>430210</v>
          </cell>
          <cell r="AF1674">
            <v>0</v>
          </cell>
          <cell r="AI1674">
            <v>2251</v>
          </cell>
          <cell r="AK1674">
            <v>0</v>
          </cell>
          <cell r="AM1674">
            <v>338</v>
          </cell>
          <cell r="AN1674">
            <v>1</v>
          </cell>
          <cell r="AO1674">
            <v>393216</v>
          </cell>
          <cell r="AQ1674">
            <v>0</v>
          </cell>
          <cell r="AR1674">
            <v>0</v>
          </cell>
          <cell r="AS1674" t="str">
            <v>Ы</v>
          </cell>
          <cell r="AT1674" t="str">
            <v>Ы</v>
          </cell>
          <cell r="AU1674">
            <v>0</v>
          </cell>
          <cell r="AV1674">
            <v>0</v>
          </cell>
          <cell r="AW1674">
            <v>23</v>
          </cell>
          <cell r="AX1674">
            <v>1</v>
          </cell>
          <cell r="AY1674">
            <v>0</v>
          </cell>
          <cell r="AZ1674">
            <v>0</v>
          </cell>
          <cell r="BA1674">
            <v>0</v>
          </cell>
          <cell r="BB1674">
            <v>0</v>
          </cell>
          <cell r="BC1674">
            <v>38828</v>
          </cell>
        </row>
        <row r="1675">
          <cell r="A1675">
            <v>2006</v>
          </cell>
          <cell r="B1675">
            <v>2</v>
          </cell>
          <cell r="C1675">
            <v>210</v>
          </cell>
          <cell r="D1675">
            <v>21</v>
          </cell>
          <cell r="E1675">
            <v>792020</v>
          </cell>
          <cell r="F1675">
            <v>0</v>
          </cell>
          <cell r="G1675" t="str">
            <v>Затраты по ШПЗ (основные)</v>
          </cell>
          <cell r="H1675">
            <v>2011</v>
          </cell>
          <cell r="I1675">
            <v>7920</v>
          </cell>
          <cell r="J1675">
            <v>4010</v>
          </cell>
          <cell r="K1675">
            <v>1</v>
          </cell>
          <cell r="L1675">
            <v>0</v>
          </cell>
          <cell r="M1675">
            <v>0</v>
          </cell>
          <cell r="N1675">
            <v>0</v>
          </cell>
          <cell r="R1675">
            <v>0</v>
          </cell>
          <cell r="S1675">
            <v>0</v>
          </cell>
          <cell r="T1675">
            <v>0</v>
          </cell>
          <cell r="U1675">
            <v>33</v>
          </cell>
          <cell r="V1675">
            <v>0</v>
          </cell>
          <cell r="W1675">
            <v>0</v>
          </cell>
          <cell r="AA1675">
            <v>0</v>
          </cell>
          <cell r="AB1675">
            <v>0</v>
          </cell>
          <cell r="AC1675">
            <v>0</v>
          </cell>
          <cell r="AD1675">
            <v>33</v>
          </cell>
          <cell r="AE1675">
            <v>430230</v>
          </cell>
          <cell r="AF1675">
            <v>0</v>
          </cell>
          <cell r="AI1675">
            <v>2251</v>
          </cell>
          <cell r="AK1675">
            <v>0</v>
          </cell>
          <cell r="AM1675">
            <v>339</v>
          </cell>
          <cell r="AN1675">
            <v>1</v>
          </cell>
          <cell r="AO1675">
            <v>393216</v>
          </cell>
          <cell r="AQ1675">
            <v>0</v>
          </cell>
          <cell r="AR1675">
            <v>0</v>
          </cell>
          <cell r="AS1675" t="str">
            <v>Ы</v>
          </cell>
          <cell r="AT1675" t="str">
            <v>Ы</v>
          </cell>
          <cell r="AU1675">
            <v>0</v>
          </cell>
          <cell r="AV1675">
            <v>0</v>
          </cell>
          <cell r="AW1675">
            <v>23</v>
          </cell>
          <cell r="AX1675">
            <v>1</v>
          </cell>
          <cell r="AY1675">
            <v>0</v>
          </cell>
          <cell r="AZ1675">
            <v>0</v>
          </cell>
          <cell r="BA1675">
            <v>0</v>
          </cell>
          <cell r="BB1675">
            <v>0</v>
          </cell>
          <cell r="BC1675">
            <v>38828</v>
          </cell>
        </row>
        <row r="1676">
          <cell r="A1676">
            <v>2006</v>
          </cell>
          <cell r="B1676">
            <v>2</v>
          </cell>
          <cell r="C1676">
            <v>211</v>
          </cell>
          <cell r="D1676">
            <v>21</v>
          </cell>
          <cell r="E1676">
            <v>792020</v>
          </cell>
          <cell r="F1676">
            <v>0</v>
          </cell>
          <cell r="G1676" t="str">
            <v>Затраты по ШПЗ (основные)</v>
          </cell>
          <cell r="H1676">
            <v>2011</v>
          </cell>
          <cell r="I1676">
            <v>7920</v>
          </cell>
          <cell r="J1676">
            <v>32628</v>
          </cell>
          <cell r="K1676">
            <v>1</v>
          </cell>
          <cell r="L1676">
            <v>0</v>
          </cell>
          <cell r="M1676">
            <v>0</v>
          </cell>
          <cell r="N1676">
            <v>0</v>
          </cell>
          <cell r="R1676">
            <v>0</v>
          </cell>
          <cell r="S1676">
            <v>0</v>
          </cell>
          <cell r="T1676">
            <v>0</v>
          </cell>
          <cell r="U1676">
            <v>33</v>
          </cell>
          <cell r="V1676">
            <v>0</v>
          </cell>
          <cell r="W1676">
            <v>0</v>
          </cell>
          <cell r="AA1676">
            <v>0</v>
          </cell>
          <cell r="AB1676">
            <v>0</v>
          </cell>
          <cell r="AC1676">
            <v>0</v>
          </cell>
          <cell r="AD1676">
            <v>33</v>
          </cell>
          <cell r="AE1676">
            <v>430240</v>
          </cell>
          <cell r="AF1676">
            <v>0</v>
          </cell>
          <cell r="AI1676">
            <v>2251</v>
          </cell>
          <cell r="AK1676">
            <v>0</v>
          </cell>
          <cell r="AM1676">
            <v>340</v>
          </cell>
          <cell r="AN1676">
            <v>1</v>
          </cell>
          <cell r="AO1676">
            <v>393216</v>
          </cell>
          <cell r="AQ1676">
            <v>0</v>
          </cell>
          <cell r="AR1676">
            <v>0</v>
          </cell>
          <cell r="AS1676" t="str">
            <v>Ы</v>
          </cell>
          <cell r="AT1676" t="str">
            <v>Ы</v>
          </cell>
          <cell r="AU1676">
            <v>0</v>
          </cell>
          <cell r="AV1676">
            <v>0</v>
          </cell>
          <cell r="AW1676">
            <v>23</v>
          </cell>
          <cell r="AX1676">
            <v>1</v>
          </cell>
          <cell r="AY1676">
            <v>0</v>
          </cell>
          <cell r="AZ1676">
            <v>0</v>
          </cell>
          <cell r="BA1676">
            <v>0</v>
          </cell>
          <cell r="BB1676">
            <v>0</v>
          </cell>
          <cell r="BC1676">
            <v>38828</v>
          </cell>
        </row>
        <row r="1677">
          <cell r="A1677">
            <v>2006</v>
          </cell>
          <cell r="B1677">
            <v>2</v>
          </cell>
          <cell r="C1677">
            <v>212</v>
          </cell>
          <cell r="D1677">
            <v>21</v>
          </cell>
          <cell r="E1677">
            <v>792020</v>
          </cell>
          <cell r="F1677">
            <v>0</v>
          </cell>
          <cell r="G1677" t="str">
            <v>Затраты по ШПЗ (основные)</v>
          </cell>
          <cell r="H1677">
            <v>2011</v>
          </cell>
          <cell r="I1677">
            <v>7920</v>
          </cell>
          <cell r="J1677">
            <v>76617</v>
          </cell>
          <cell r="K1677">
            <v>1</v>
          </cell>
          <cell r="L1677">
            <v>0</v>
          </cell>
          <cell r="M1677">
            <v>0</v>
          </cell>
          <cell r="N1677">
            <v>0</v>
          </cell>
          <cell r="R1677">
            <v>0</v>
          </cell>
          <cell r="S1677">
            <v>0</v>
          </cell>
          <cell r="T1677">
            <v>0</v>
          </cell>
          <cell r="U1677">
            <v>33</v>
          </cell>
          <cell r="V1677">
            <v>0</v>
          </cell>
          <cell r="W1677">
            <v>0</v>
          </cell>
          <cell r="AA1677">
            <v>0</v>
          </cell>
          <cell r="AB1677">
            <v>0</v>
          </cell>
          <cell r="AC1677">
            <v>0</v>
          </cell>
          <cell r="AD1677">
            <v>33</v>
          </cell>
          <cell r="AE1677">
            <v>450000</v>
          </cell>
          <cell r="AF1677">
            <v>0</v>
          </cell>
          <cell r="AI1677">
            <v>2251</v>
          </cell>
          <cell r="AK1677">
            <v>0</v>
          </cell>
          <cell r="AM1677">
            <v>341</v>
          </cell>
          <cell r="AN1677">
            <v>1</v>
          </cell>
          <cell r="AO1677">
            <v>393216</v>
          </cell>
          <cell r="AQ1677">
            <v>0</v>
          </cell>
          <cell r="AR1677">
            <v>0</v>
          </cell>
          <cell r="AS1677" t="str">
            <v>Ы</v>
          </cell>
          <cell r="AT1677" t="str">
            <v>Ы</v>
          </cell>
          <cell r="AU1677">
            <v>0</v>
          </cell>
          <cell r="AV1677">
            <v>0</v>
          </cell>
          <cell r="AW1677">
            <v>23</v>
          </cell>
          <cell r="AX1677">
            <v>1</v>
          </cell>
          <cell r="AY1677">
            <v>0</v>
          </cell>
          <cell r="AZ1677">
            <v>0</v>
          </cell>
          <cell r="BA1677">
            <v>0</v>
          </cell>
          <cell r="BB1677">
            <v>0</v>
          </cell>
          <cell r="BC1677">
            <v>38828</v>
          </cell>
        </row>
        <row r="1678">
          <cell r="A1678">
            <v>2006</v>
          </cell>
          <cell r="B1678">
            <v>2</v>
          </cell>
          <cell r="C1678">
            <v>213</v>
          </cell>
          <cell r="D1678">
            <v>21</v>
          </cell>
          <cell r="E1678">
            <v>792020</v>
          </cell>
          <cell r="F1678">
            <v>0</v>
          </cell>
          <cell r="G1678" t="str">
            <v>Затраты по ШПЗ (основные)</v>
          </cell>
          <cell r="H1678">
            <v>2011</v>
          </cell>
          <cell r="I1678">
            <v>7920</v>
          </cell>
          <cell r="J1678">
            <v>23617</v>
          </cell>
          <cell r="K1678">
            <v>1</v>
          </cell>
          <cell r="L1678">
            <v>0</v>
          </cell>
          <cell r="M1678">
            <v>0</v>
          </cell>
          <cell r="N1678">
            <v>0</v>
          </cell>
          <cell r="R1678">
            <v>0</v>
          </cell>
          <cell r="S1678">
            <v>0</v>
          </cell>
          <cell r="T1678">
            <v>0</v>
          </cell>
          <cell r="U1678">
            <v>33</v>
          </cell>
          <cell r="V1678">
            <v>0</v>
          </cell>
          <cell r="W1678">
            <v>0</v>
          </cell>
          <cell r="AA1678">
            <v>0</v>
          </cell>
          <cell r="AB1678">
            <v>0</v>
          </cell>
          <cell r="AC1678">
            <v>0</v>
          </cell>
          <cell r="AD1678">
            <v>33</v>
          </cell>
          <cell r="AE1678">
            <v>460000</v>
          </cell>
          <cell r="AF1678">
            <v>0</v>
          </cell>
          <cell r="AI1678">
            <v>2251</v>
          </cell>
          <cell r="AK1678">
            <v>0</v>
          </cell>
          <cell r="AM1678">
            <v>342</v>
          </cell>
          <cell r="AN1678">
            <v>1</v>
          </cell>
          <cell r="AO1678">
            <v>393216</v>
          </cell>
          <cell r="AQ1678">
            <v>0</v>
          </cell>
          <cell r="AR1678">
            <v>0</v>
          </cell>
          <cell r="AS1678" t="str">
            <v>Ы</v>
          </cell>
          <cell r="AT1678" t="str">
            <v>Ы</v>
          </cell>
          <cell r="AU1678">
            <v>0</v>
          </cell>
          <cell r="AV1678">
            <v>0</v>
          </cell>
          <cell r="AW1678">
            <v>23</v>
          </cell>
          <cell r="AX1678">
            <v>1</v>
          </cell>
          <cell r="AY1678">
            <v>0</v>
          </cell>
          <cell r="AZ1678">
            <v>0</v>
          </cell>
          <cell r="BA1678">
            <v>0</v>
          </cell>
          <cell r="BB1678">
            <v>0</v>
          </cell>
          <cell r="BC1678">
            <v>38828</v>
          </cell>
        </row>
        <row r="1679">
          <cell r="A1679">
            <v>2006</v>
          </cell>
          <cell r="B1679">
            <v>2</v>
          </cell>
          <cell r="C1679">
            <v>214</v>
          </cell>
          <cell r="D1679">
            <v>21</v>
          </cell>
          <cell r="E1679">
            <v>792020</v>
          </cell>
          <cell r="F1679">
            <v>0</v>
          </cell>
          <cell r="G1679" t="str">
            <v>Затраты по ШПЗ (основные)</v>
          </cell>
          <cell r="H1679">
            <v>2011</v>
          </cell>
          <cell r="I1679">
            <v>7920</v>
          </cell>
          <cell r="J1679">
            <v>391453.36</v>
          </cell>
          <cell r="K1679">
            <v>1</v>
          </cell>
          <cell r="L1679">
            <v>0</v>
          </cell>
          <cell r="M1679">
            <v>0</v>
          </cell>
          <cell r="N1679">
            <v>0</v>
          </cell>
          <cell r="R1679">
            <v>0</v>
          </cell>
          <cell r="S1679">
            <v>0</v>
          </cell>
          <cell r="T1679">
            <v>0</v>
          </cell>
          <cell r="U1679">
            <v>33</v>
          </cell>
          <cell r="V1679">
            <v>0</v>
          </cell>
          <cell r="W1679">
            <v>0</v>
          </cell>
          <cell r="AA1679">
            <v>0</v>
          </cell>
          <cell r="AB1679">
            <v>0</v>
          </cell>
          <cell r="AC1679">
            <v>0</v>
          </cell>
          <cell r="AD1679">
            <v>33</v>
          </cell>
          <cell r="AE1679">
            <v>503000</v>
          </cell>
          <cell r="AF1679">
            <v>0</v>
          </cell>
          <cell r="AI1679">
            <v>2251</v>
          </cell>
          <cell r="AK1679">
            <v>0</v>
          </cell>
          <cell r="AM1679">
            <v>343</v>
          </cell>
          <cell r="AN1679">
            <v>1</v>
          </cell>
          <cell r="AO1679">
            <v>393216</v>
          </cell>
          <cell r="AQ1679">
            <v>0</v>
          </cell>
          <cell r="AR1679">
            <v>0</v>
          </cell>
          <cell r="AS1679" t="str">
            <v>Ы</v>
          </cell>
          <cell r="AT1679" t="str">
            <v>Ы</v>
          </cell>
          <cell r="AU1679">
            <v>0</v>
          </cell>
          <cell r="AV1679">
            <v>0</v>
          </cell>
          <cell r="AW1679">
            <v>23</v>
          </cell>
          <cell r="AX1679">
            <v>1</v>
          </cell>
          <cell r="AY1679">
            <v>0</v>
          </cell>
          <cell r="AZ1679">
            <v>0</v>
          </cell>
          <cell r="BA1679">
            <v>0</v>
          </cell>
          <cell r="BB1679">
            <v>0</v>
          </cell>
          <cell r="BC1679">
            <v>38828</v>
          </cell>
        </row>
        <row r="1680">
          <cell r="A1680">
            <v>2006</v>
          </cell>
          <cell r="B1680">
            <v>2</v>
          </cell>
          <cell r="C1680">
            <v>215</v>
          </cell>
          <cell r="D1680">
            <v>21</v>
          </cell>
          <cell r="E1680">
            <v>792020</v>
          </cell>
          <cell r="F1680">
            <v>0</v>
          </cell>
          <cell r="G1680" t="str">
            <v>Затраты по ШПЗ (основные)</v>
          </cell>
          <cell r="H1680">
            <v>2011</v>
          </cell>
          <cell r="I1680">
            <v>7920</v>
          </cell>
          <cell r="J1680">
            <v>30200</v>
          </cell>
          <cell r="K1680">
            <v>1</v>
          </cell>
          <cell r="L1680">
            <v>0</v>
          </cell>
          <cell r="M1680">
            <v>0</v>
          </cell>
          <cell r="N1680">
            <v>0</v>
          </cell>
          <cell r="R1680">
            <v>0</v>
          </cell>
          <cell r="S1680">
            <v>0</v>
          </cell>
          <cell r="T1680">
            <v>0</v>
          </cell>
          <cell r="U1680">
            <v>33</v>
          </cell>
          <cell r="V1680">
            <v>0</v>
          </cell>
          <cell r="W1680">
            <v>0</v>
          </cell>
          <cell r="AA1680">
            <v>0</v>
          </cell>
          <cell r="AB1680">
            <v>0</v>
          </cell>
          <cell r="AC1680">
            <v>0</v>
          </cell>
          <cell r="AD1680">
            <v>33</v>
          </cell>
          <cell r="AE1680">
            <v>504100</v>
          </cell>
          <cell r="AF1680">
            <v>0</v>
          </cell>
          <cell r="AI1680">
            <v>2251</v>
          </cell>
          <cell r="AK1680">
            <v>0</v>
          </cell>
          <cell r="AM1680">
            <v>344</v>
          </cell>
          <cell r="AN1680">
            <v>1</v>
          </cell>
          <cell r="AO1680">
            <v>393216</v>
          </cell>
          <cell r="AQ1680">
            <v>0</v>
          </cell>
          <cell r="AR1680">
            <v>0</v>
          </cell>
          <cell r="AS1680" t="str">
            <v>Ы</v>
          </cell>
          <cell r="AT1680" t="str">
            <v>Ы</v>
          </cell>
          <cell r="AU1680">
            <v>0</v>
          </cell>
          <cell r="AV1680">
            <v>0</v>
          </cell>
          <cell r="AW1680">
            <v>23</v>
          </cell>
          <cell r="AX1680">
            <v>1</v>
          </cell>
          <cell r="AY1680">
            <v>0</v>
          </cell>
          <cell r="AZ1680">
            <v>0</v>
          </cell>
          <cell r="BA1680">
            <v>0</v>
          </cell>
          <cell r="BB1680">
            <v>0</v>
          </cell>
          <cell r="BC1680">
            <v>38828</v>
          </cell>
        </row>
        <row r="1681">
          <cell r="A1681">
            <v>2006</v>
          </cell>
          <cell r="B1681">
            <v>2</v>
          </cell>
          <cell r="C1681">
            <v>216</v>
          </cell>
          <cell r="D1681">
            <v>21</v>
          </cell>
          <cell r="E1681">
            <v>792020</v>
          </cell>
          <cell r="F1681">
            <v>0</v>
          </cell>
          <cell r="G1681" t="str">
            <v>Затраты по ШПЗ (основные)</v>
          </cell>
          <cell r="H1681">
            <v>2011</v>
          </cell>
          <cell r="I1681">
            <v>7920</v>
          </cell>
          <cell r="J1681">
            <v>14796.64</v>
          </cell>
          <cell r="K1681">
            <v>1</v>
          </cell>
          <cell r="L1681">
            <v>0</v>
          </cell>
          <cell r="M1681">
            <v>0</v>
          </cell>
          <cell r="N1681">
            <v>0</v>
          </cell>
          <cell r="R1681">
            <v>0</v>
          </cell>
          <cell r="S1681">
            <v>0</v>
          </cell>
          <cell r="T1681">
            <v>0</v>
          </cell>
          <cell r="U1681">
            <v>33</v>
          </cell>
          <cell r="V1681">
            <v>0</v>
          </cell>
          <cell r="W1681">
            <v>0</v>
          </cell>
          <cell r="AA1681">
            <v>0</v>
          </cell>
          <cell r="AB1681">
            <v>0</v>
          </cell>
          <cell r="AC1681">
            <v>0</v>
          </cell>
          <cell r="AD1681">
            <v>33</v>
          </cell>
          <cell r="AE1681">
            <v>504200</v>
          </cell>
          <cell r="AF1681">
            <v>0</v>
          </cell>
          <cell r="AI1681">
            <v>2251</v>
          </cell>
          <cell r="AK1681">
            <v>0</v>
          </cell>
          <cell r="AM1681">
            <v>345</v>
          </cell>
          <cell r="AN1681">
            <v>1</v>
          </cell>
          <cell r="AO1681">
            <v>393216</v>
          </cell>
          <cell r="AQ1681">
            <v>0</v>
          </cell>
          <cell r="AR1681">
            <v>0</v>
          </cell>
          <cell r="AS1681" t="str">
            <v>Ы</v>
          </cell>
          <cell r="AT1681" t="str">
            <v>Ы</v>
          </cell>
          <cell r="AU1681">
            <v>0</v>
          </cell>
          <cell r="AV1681">
            <v>0</v>
          </cell>
          <cell r="AW1681">
            <v>23</v>
          </cell>
          <cell r="AX1681">
            <v>1</v>
          </cell>
          <cell r="AY1681">
            <v>0</v>
          </cell>
          <cell r="AZ1681">
            <v>0</v>
          </cell>
          <cell r="BA1681">
            <v>0</v>
          </cell>
          <cell r="BB1681">
            <v>0</v>
          </cell>
          <cell r="BC1681">
            <v>38828</v>
          </cell>
        </row>
        <row r="1682">
          <cell r="A1682">
            <v>2006</v>
          </cell>
          <cell r="B1682">
            <v>2</v>
          </cell>
          <cell r="C1682">
            <v>217</v>
          </cell>
          <cell r="D1682">
            <v>21</v>
          </cell>
          <cell r="E1682">
            <v>792020</v>
          </cell>
          <cell r="F1682">
            <v>0</v>
          </cell>
          <cell r="G1682" t="str">
            <v>Затраты по ШПЗ (основные)</v>
          </cell>
          <cell r="H1682">
            <v>2011</v>
          </cell>
          <cell r="I1682">
            <v>7920</v>
          </cell>
          <cell r="J1682">
            <v>1720</v>
          </cell>
          <cell r="K1682">
            <v>1</v>
          </cell>
          <cell r="L1682">
            <v>0</v>
          </cell>
          <cell r="M1682">
            <v>0</v>
          </cell>
          <cell r="N1682">
            <v>0</v>
          </cell>
          <cell r="R1682">
            <v>0</v>
          </cell>
          <cell r="S1682">
            <v>0</v>
          </cell>
          <cell r="T1682">
            <v>0</v>
          </cell>
          <cell r="U1682">
            <v>33</v>
          </cell>
          <cell r="V1682">
            <v>0</v>
          </cell>
          <cell r="W1682">
            <v>0</v>
          </cell>
          <cell r="AA1682">
            <v>0</v>
          </cell>
          <cell r="AB1682">
            <v>0</v>
          </cell>
          <cell r="AC1682">
            <v>0</v>
          </cell>
          <cell r="AD1682">
            <v>33</v>
          </cell>
          <cell r="AE1682">
            <v>504900</v>
          </cell>
          <cell r="AF1682">
            <v>0</v>
          </cell>
          <cell r="AI1682">
            <v>2251</v>
          </cell>
          <cell r="AK1682">
            <v>0</v>
          </cell>
          <cell r="AM1682">
            <v>346</v>
          </cell>
          <cell r="AN1682">
            <v>1</v>
          </cell>
          <cell r="AO1682">
            <v>393216</v>
          </cell>
          <cell r="AQ1682">
            <v>0</v>
          </cell>
          <cell r="AR1682">
            <v>0</v>
          </cell>
          <cell r="AS1682" t="str">
            <v>Ы</v>
          </cell>
          <cell r="AT1682" t="str">
            <v>Ы</v>
          </cell>
          <cell r="AU1682">
            <v>0</v>
          </cell>
          <cell r="AV1682">
            <v>0</v>
          </cell>
          <cell r="AW1682">
            <v>23</v>
          </cell>
          <cell r="AX1682">
            <v>1</v>
          </cell>
          <cell r="AY1682">
            <v>0</v>
          </cell>
          <cell r="AZ1682">
            <v>0</v>
          </cell>
          <cell r="BA1682">
            <v>0</v>
          </cell>
          <cell r="BB1682">
            <v>0</v>
          </cell>
          <cell r="BC1682">
            <v>38828</v>
          </cell>
        </row>
        <row r="1683">
          <cell r="A1683">
            <v>2006</v>
          </cell>
          <cell r="B1683">
            <v>2</v>
          </cell>
          <cell r="C1683">
            <v>218</v>
          </cell>
          <cell r="D1683">
            <v>21</v>
          </cell>
          <cell r="E1683">
            <v>792020</v>
          </cell>
          <cell r="F1683">
            <v>0</v>
          </cell>
          <cell r="G1683" t="str">
            <v>Затраты по ШПЗ (основные)</v>
          </cell>
          <cell r="H1683">
            <v>2011</v>
          </cell>
          <cell r="I1683">
            <v>7920</v>
          </cell>
          <cell r="J1683">
            <v>5686.79</v>
          </cell>
          <cell r="K1683">
            <v>1</v>
          </cell>
          <cell r="L1683">
            <v>0</v>
          </cell>
          <cell r="M1683">
            <v>0</v>
          </cell>
          <cell r="N1683">
            <v>0</v>
          </cell>
          <cell r="R1683">
            <v>0</v>
          </cell>
          <cell r="S1683">
            <v>0</v>
          </cell>
          <cell r="T1683">
            <v>0</v>
          </cell>
          <cell r="U1683">
            <v>33</v>
          </cell>
          <cell r="V1683">
            <v>0</v>
          </cell>
          <cell r="W1683">
            <v>0</v>
          </cell>
          <cell r="AA1683">
            <v>0</v>
          </cell>
          <cell r="AB1683">
            <v>0</v>
          </cell>
          <cell r="AC1683">
            <v>0</v>
          </cell>
          <cell r="AD1683">
            <v>33</v>
          </cell>
          <cell r="AE1683">
            <v>505100</v>
          </cell>
          <cell r="AF1683">
            <v>0</v>
          </cell>
          <cell r="AI1683">
            <v>2251</v>
          </cell>
          <cell r="AK1683">
            <v>0</v>
          </cell>
          <cell r="AM1683">
            <v>347</v>
          </cell>
          <cell r="AN1683">
            <v>1</v>
          </cell>
          <cell r="AO1683">
            <v>393216</v>
          </cell>
          <cell r="AQ1683">
            <v>0</v>
          </cell>
          <cell r="AR1683">
            <v>0</v>
          </cell>
          <cell r="AS1683" t="str">
            <v>Ы</v>
          </cell>
          <cell r="AT1683" t="str">
            <v>Ы</v>
          </cell>
          <cell r="AU1683">
            <v>0</v>
          </cell>
          <cell r="AV1683">
            <v>0</v>
          </cell>
          <cell r="AW1683">
            <v>23</v>
          </cell>
          <cell r="AX1683">
            <v>1</v>
          </cell>
          <cell r="AY1683">
            <v>0</v>
          </cell>
          <cell r="AZ1683">
            <v>0</v>
          </cell>
          <cell r="BA1683">
            <v>0</v>
          </cell>
          <cell r="BB1683">
            <v>0</v>
          </cell>
          <cell r="BC1683">
            <v>38828</v>
          </cell>
        </row>
        <row r="1684">
          <cell r="A1684">
            <v>2006</v>
          </cell>
          <cell r="B1684">
            <v>2</v>
          </cell>
          <cell r="C1684">
            <v>219</v>
          </cell>
          <cell r="D1684">
            <v>21</v>
          </cell>
          <cell r="E1684">
            <v>792020</v>
          </cell>
          <cell r="F1684">
            <v>0</v>
          </cell>
          <cell r="G1684" t="str">
            <v>Затраты по ШПЗ (основные)</v>
          </cell>
          <cell r="H1684">
            <v>2011</v>
          </cell>
          <cell r="I1684">
            <v>7920</v>
          </cell>
          <cell r="J1684">
            <v>151753.79999999999</v>
          </cell>
          <cell r="K1684">
            <v>1</v>
          </cell>
          <cell r="L1684">
            <v>0</v>
          </cell>
          <cell r="M1684">
            <v>0</v>
          </cell>
          <cell r="N1684">
            <v>0</v>
          </cell>
          <cell r="R1684">
            <v>0</v>
          </cell>
          <cell r="S1684">
            <v>0</v>
          </cell>
          <cell r="T1684">
            <v>0</v>
          </cell>
          <cell r="U1684">
            <v>33</v>
          </cell>
          <cell r="V1684">
            <v>0</v>
          </cell>
          <cell r="W1684">
            <v>0</v>
          </cell>
          <cell r="AA1684">
            <v>0</v>
          </cell>
          <cell r="AB1684">
            <v>0</v>
          </cell>
          <cell r="AC1684">
            <v>0</v>
          </cell>
          <cell r="AD1684">
            <v>33</v>
          </cell>
          <cell r="AE1684">
            <v>505200</v>
          </cell>
          <cell r="AF1684">
            <v>0</v>
          </cell>
          <cell r="AI1684">
            <v>2251</v>
          </cell>
          <cell r="AK1684">
            <v>0</v>
          </cell>
          <cell r="AM1684">
            <v>348</v>
          </cell>
          <cell r="AN1684">
            <v>1</v>
          </cell>
          <cell r="AO1684">
            <v>393216</v>
          </cell>
          <cell r="AQ1684">
            <v>0</v>
          </cell>
          <cell r="AR1684">
            <v>0</v>
          </cell>
          <cell r="AS1684" t="str">
            <v>Ы</v>
          </cell>
          <cell r="AT1684" t="str">
            <v>Ы</v>
          </cell>
          <cell r="AU1684">
            <v>0</v>
          </cell>
          <cell r="AV1684">
            <v>0</v>
          </cell>
          <cell r="AW1684">
            <v>23</v>
          </cell>
          <cell r="AX1684">
            <v>1</v>
          </cell>
          <cell r="AY1684">
            <v>0</v>
          </cell>
          <cell r="AZ1684">
            <v>0</v>
          </cell>
          <cell r="BA1684">
            <v>0</v>
          </cell>
          <cell r="BB1684">
            <v>0</v>
          </cell>
          <cell r="BC1684">
            <v>38828</v>
          </cell>
        </row>
        <row r="1685">
          <cell r="A1685">
            <v>2006</v>
          </cell>
          <cell r="B1685">
            <v>2</v>
          </cell>
          <cell r="C1685">
            <v>220</v>
          </cell>
          <cell r="D1685">
            <v>21</v>
          </cell>
          <cell r="E1685">
            <v>792020</v>
          </cell>
          <cell r="F1685">
            <v>0</v>
          </cell>
          <cell r="G1685" t="str">
            <v>Затраты по ШПЗ (основные)</v>
          </cell>
          <cell r="H1685">
            <v>2011</v>
          </cell>
          <cell r="I1685">
            <v>7920</v>
          </cell>
          <cell r="J1685">
            <v>9967.6</v>
          </cell>
          <cell r="K1685">
            <v>1</v>
          </cell>
          <cell r="L1685">
            <v>0</v>
          </cell>
          <cell r="M1685">
            <v>0</v>
          </cell>
          <cell r="N1685">
            <v>0</v>
          </cell>
          <cell r="R1685">
            <v>0</v>
          </cell>
          <cell r="S1685">
            <v>0</v>
          </cell>
          <cell r="T1685">
            <v>0</v>
          </cell>
          <cell r="U1685">
            <v>33</v>
          </cell>
          <cell r="V1685">
            <v>0</v>
          </cell>
          <cell r="W1685">
            <v>0</v>
          </cell>
          <cell r="AA1685">
            <v>0</v>
          </cell>
          <cell r="AB1685">
            <v>0</v>
          </cell>
          <cell r="AC1685">
            <v>0</v>
          </cell>
          <cell r="AD1685">
            <v>33</v>
          </cell>
          <cell r="AE1685">
            <v>505300</v>
          </cell>
          <cell r="AF1685">
            <v>0</v>
          </cell>
          <cell r="AI1685">
            <v>2251</v>
          </cell>
          <cell r="AK1685">
            <v>0</v>
          </cell>
          <cell r="AM1685">
            <v>349</v>
          </cell>
          <cell r="AN1685">
            <v>1</v>
          </cell>
          <cell r="AO1685">
            <v>393216</v>
          </cell>
          <cell r="AQ1685">
            <v>0</v>
          </cell>
          <cell r="AR1685">
            <v>0</v>
          </cell>
          <cell r="AS1685" t="str">
            <v>Ы</v>
          </cell>
          <cell r="AT1685" t="str">
            <v>Ы</v>
          </cell>
          <cell r="AU1685">
            <v>0</v>
          </cell>
          <cell r="AV1685">
            <v>0</v>
          </cell>
          <cell r="AW1685">
            <v>23</v>
          </cell>
          <cell r="AX1685">
            <v>1</v>
          </cell>
          <cell r="AY1685">
            <v>0</v>
          </cell>
          <cell r="AZ1685">
            <v>0</v>
          </cell>
          <cell r="BA1685">
            <v>0</v>
          </cell>
          <cell r="BB1685">
            <v>0</v>
          </cell>
          <cell r="BC1685">
            <v>38828</v>
          </cell>
        </row>
        <row r="1686">
          <cell r="A1686">
            <v>2006</v>
          </cell>
          <cell r="B1686">
            <v>2</v>
          </cell>
          <cell r="C1686">
            <v>221</v>
          </cell>
          <cell r="D1686">
            <v>21</v>
          </cell>
          <cell r="E1686">
            <v>792020</v>
          </cell>
          <cell r="F1686">
            <v>0</v>
          </cell>
          <cell r="G1686" t="str">
            <v>Затраты по ШПЗ (основные)</v>
          </cell>
          <cell r="H1686">
            <v>2011</v>
          </cell>
          <cell r="I1686">
            <v>7920</v>
          </cell>
          <cell r="J1686">
            <v>397109.51</v>
          </cell>
          <cell r="K1686">
            <v>1</v>
          </cell>
          <cell r="L1686">
            <v>0</v>
          </cell>
          <cell r="M1686">
            <v>0</v>
          </cell>
          <cell r="N1686">
            <v>0</v>
          </cell>
          <cell r="R1686">
            <v>0</v>
          </cell>
          <cell r="S1686">
            <v>0</v>
          </cell>
          <cell r="T1686">
            <v>0</v>
          </cell>
          <cell r="U1686">
            <v>33</v>
          </cell>
          <cell r="V1686">
            <v>0</v>
          </cell>
          <cell r="W1686">
            <v>0</v>
          </cell>
          <cell r="AA1686">
            <v>0</v>
          </cell>
          <cell r="AB1686">
            <v>0</v>
          </cell>
          <cell r="AC1686">
            <v>0</v>
          </cell>
          <cell r="AD1686">
            <v>33</v>
          </cell>
          <cell r="AE1686">
            <v>510100</v>
          </cell>
          <cell r="AF1686">
            <v>0</v>
          </cell>
          <cell r="AI1686">
            <v>2251</v>
          </cell>
          <cell r="AK1686">
            <v>0</v>
          </cell>
          <cell r="AM1686">
            <v>350</v>
          </cell>
          <cell r="AN1686">
            <v>1</v>
          </cell>
          <cell r="AO1686">
            <v>393216</v>
          </cell>
          <cell r="AQ1686">
            <v>0</v>
          </cell>
          <cell r="AR1686">
            <v>0</v>
          </cell>
          <cell r="AS1686" t="str">
            <v>Ы</v>
          </cell>
          <cell r="AT1686" t="str">
            <v>Ы</v>
          </cell>
          <cell r="AU1686">
            <v>0</v>
          </cell>
          <cell r="AV1686">
            <v>0</v>
          </cell>
          <cell r="AW1686">
            <v>23</v>
          </cell>
          <cell r="AX1686">
            <v>1</v>
          </cell>
          <cell r="AY1686">
            <v>0</v>
          </cell>
          <cell r="AZ1686">
            <v>0</v>
          </cell>
          <cell r="BA1686">
            <v>0</v>
          </cell>
          <cell r="BB1686">
            <v>0</v>
          </cell>
          <cell r="BC1686">
            <v>38828</v>
          </cell>
        </row>
        <row r="1687">
          <cell r="A1687">
            <v>2006</v>
          </cell>
          <cell r="B1687">
            <v>2</v>
          </cell>
          <cell r="C1687">
            <v>222</v>
          </cell>
          <cell r="D1687">
            <v>21</v>
          </cell>
          <cell r="E1687">
            <v>792020</v>
          </cell>
          <cell r="F1687">
            <v>0</v>
          </cell>
          <cell r="G1687" t="str">
            <v>Затраты по ШПЗ (основные)</v>
          </cell>
          <cell r="H1687">
            <v>2011</v>
          </cell>
          <cell r="I1687">
            <v>7920</v>
          </cell>
          <cell r="J1687">
            <v>7160.58</v>
          </cell>
          <cell r="K1687">
            <v>1</v>
          </cell>
          <cell r="L1687">
            <v>0</v>
          </cell>
          <cell r="M1687">
            <v>0</v>
          </cell>
          <cell r="N1687">
            <v>0</v>
          </cell>
          <cell r="R1687">
            <v>0</v>
          </cell>
          <cell r="S1687">
            <v>0</v>
          </cell>
          <cell r="T1687">
            <v>0</v>
          </cell>
          <cell r="U1687">
            <v>33</v>
          </cell>
          <cell r="V1687">
            <v>0</v>
          </cell>
          <cell r="W1687">
            <v>0</v>
          </cell>
          <cell r="AA1687">
            <v>0</v>
          </cell>
          <cell r="AB1687">
            <v>0</v>
          </cell>
          <cell r="AC1687">
            <v>0</v>
          </cell>
          <cell r="AD1687">
            <v>33</v>
          </cell>
          <cell r="AE1687">
            <v>510400</v>
          </cell>
          <cell r="AF1687">
            <v>0</v>
          </cell>
          <cell r="AI1687">
            <v>2251</v>
          </cell>
          <cell r="AK1687">
            <v>0</v>
          </cell>
          <cell r="AM1687">
            <v>351</v>
          </cell>
          <cell r="AN1687">
            <v>1</v>
          </cell>
          <cell r="AO1687">
            <v>393216</v>
          </cell>
          <cell r="AQ1687">
            <v>0</v>
          </cell>
          <cell r="AR1687">
            <v>0</v>
          </cell>
          <cell r="AS1687" t="str">
            <v>Ы</v>
          </cell>
          <cell r="AT1687" t="str">
            <v>Ы</v>
          </cell>
          <cell r="AU1687">
            <v>0</v>
          </cell>
          <cell r="AV1687">
            <v>0</v>
          </cell>
          <cell r="AW1687">
            <v>23</v>
          </cell>
          <cell r="AX1687">
            <v>1</v>
          </cell>
          <cell r="AY1687">
            <v>0</v>
          </cell>
          <cell r="AZ1687">
            <v>0</v>
          </cell>
          <cell r="BA1687">
            <v>0</v>
          </cell>
          <cell r="BB1687">
            <v>0</v>
          </cell>
          <cell r="BC1687">
            <v>38828</v>
          </cell>
        </row>
        <row r="1688">
          <cell r="A1688">
            <v>2006</v>
          </cell>
          <cell r="B1688">
            <v>2</v>
          </cell>
          <cell r="C1688">
            <v>223</v>
          </cell>
          <cell r="D1688">
            <v>21</v>
          </cell>
          <cell r="E1688">
            <v>792020</v>
          </cell>
          <cell r="F1688">
            <v>0</v>
          </cell>
          <cell r="G1688" t="str">
            <v>Затраты по ШПЗ (основные)</v>
          </cell>
          <cell r="H1688">
            <v>2011</v>
          </cell>
          <cell r="I1688">
            <v>7920</v>
          </cell>
          <cell r="J1688">
            <v>347592</v>
          </cell>
          <cell r="K1688">
            <v>1</v>
          </cell>
          <cell r="L1688">
            <v>0</v>
          </cell>
          <cell r="M1688">
            <v>0</v>
          </cell>
          <cell r="N1688">
            <v>0</v>
          </cell>
          <cell r="R1688">
            <v>0</v>
          </cell>
          <cell r="S1688">
            <v>0</v>
          </cell>
          <cell r="T1688">
            <v>0</v>
          </cell>
          <cell r="U1688">
            <v>33</v>
          </cell>
          <cell r="V1688">
            <v>0</v>
          </cell>
          <cell r="W1688">
            <v>0</v>
          </cell>
          <cell r="AA1688">
            <v>0</v>
          </cell>
          <cell r="AB1688">
            <v>0</v>
          </cell>
          <cell r="AC1688">
            <v>0</v>
          </cell>
          <cell r="AD1688">
            <v>33</v>
          </cell>
          <cell r="AE1688">
            <v>510600</v>
          </cell>
          <cell r="AF1688">
            <v>0</v>
          </cell>
          <cell r="AI1688">
            <v>2251</v>
          </cell>
          <cell r="AK1688">
            <v>0</v>
          </cell>
          <cell r="AM1688">
            <v>352</v>
          </cell>
          <cell r="AN1688">
            <v>1</v>
          </cell>
          <cell r="AO1688">
            <v>393216</v>
          </cell>
          <cell r="AQ1688">
            <v>0</v>
          </cell>
          <cell r="AR1688">
            <v>0</v>
          </cell>
          <cell r="AS1688" t="str">
            <v>Ы</v>
          </cell>
          <cell r="AT1688" t="str">
            <v>Ы</v>
          </cell>
          <cell r="AU1688">
            <v>0</v>
          </cell>
          <cell r="AV1688">
            <v>0</v>
          </cell>
          <cell r="AW1688">
            <v>23</v>
          </cell>
          <cell r="AX1688">
            <v>1</v>
          </cell>
          <cell r="AY1688">
            <v>0</v>
          </cell>
          <cell r="AZ1688">
            <v>0</v>
          </cell>
          <cell r="BA1688">
            <v>0</v>
          </cell>
          <cell r="BB1688">
            <v>0</v>
          </cell>
          <cell r="BC1688">
            <v>38828</v>
          </cell>
        </row>
        <row r="1689">
          <cell r="A1689">
            <v>2006</v>
          </cell>
          <cell r="B1689">
            <v>2</v>
          </cell>
          <cell r="C1689">
            <v>224</v>
          </cell>
          <cell r="D1689">
            <v>21</v>
          </cell>
          <cell r="E1689">
            <v>792020</v>
          </cell>
          <cell r="F1689">
            <v>0</v>
          </cell>
          <cell r="G1689" t="str">
            <v>Затраты по ШПЗ (основные)</v>
          </cell>
          <cell r="H1689">
            <v>2011</v>
          </cell>
          <cell r="I1689">
            <v>7920</v>
          </cell>
          <cell r="J1689">
            <v>388.42</v>
          </cell>
          <cell r="K1689">
            <v>1</v>
          </cell>
          <cell r="L1689">
            <v>0</v>
          </cell>
          <cell r="M1689">
            <v>0</v>
          </cell>
          <cell r="N1689">
            <v>0</v>
          </cell>
          <cell r="R1689">
            <v>0</v>
          </cell>
          <cell r="S1689">
            <v>0</v>
          </cell>
          <cell r="T1689">
            <v>0</v>
          </cell>
          <cell r="U1689">
            <v>33</v>
          </cell>
          <cell r="V1689">
            <v>0</v>
          </cell>
          <cell r="W1689">
            <v>0</v>
          </cell>
          <cell r="AA1689">
            <v>0</v>
          </cell>
          <cell r="AB1689">
            <v>0</v>
          </cell>
          <cell r="AC1689">
            <v>0</v>
          </cell>
          <cell r="AD1689">
            <v>33</v>
          </cell>
          <cell r="AE1689">
            <v>512000</v>
          </cell>
          <cell r="AF1689">
            <v>0</v>
          </cell>
          <cell r="AI1689">
            <v>2251</v>
          </cell>
          <cell r="AK1689">
            <v>0</v>
          </cell>
          <cell r="AM1689">
            <v>353</v>
          </cell>
          <cell r="AN1689">
            <v>1</v>
          </cell>
          <cell r="AO1689">
            <v>393216</v>
          </cell>
          <cell r="AQ1689">
            <v>0</v>
          </cell>
          <cell r="AR1689">
            <v>0</v>
          </cell>
          <cell r="AS1689" t="str">
            <v>Ы</v>
          </cell>
          <cell r="AT1689" t="str">
            <v>Ы</v>
          </cell>
          <cell r="AU1689">
            <v>0</v>
          </cell>
          <cell r="AV1689">
            <v>0</v>
          </cell>
          <cell r="AW1689">
            <v>23</v>
          </cell>
          <cell r="AX1689">
            <v>1</v>
          </cell>
          <cell r="AY1689">
            <v>0</v>
          </cell>
          <cell r="AZ1689">
            <v>0</v>
          </cell>
          <cell r="BA1689">
            <v>0</v>
          </cell>
          <cell r="BB1689">
            <v>0</v>
          </cell>
          <cell r="BC1689">
            <v>38828</v>
          </cell>
        </row>
        <row r="1690">
          <cell r="A1690">
            <v>2006</v>
          </cell>
          <cell r="B1690">
            <v>2</v>
          </cell>
          <cell r="C1690">
            <v>225</v>
          </cell>
          <cell r="D1690">
            <v>21</v>
          </cell>
          <cell r="E1690">
            <v>792020</v>
          </cell>
          <cell r="F1690">
            <v>0</v>
          </cell>
          <cell r="G1690" t="str">
            <v>Затраты по ШПЗ (основные)</v>
          </cell>
          <cell r="H1690">
            <v>2011</v>
          </cell>
          <cell r="I1690">
            <v>7920</v>
          </cell>
          <cell r="J1690">
            <v>10498.48</v>
          </cell>
          <cell r="K1690">
            <v>1</v>
          </cell>
          <cell r="L1690">
            <v>0</v>
          </cell>
          <cell r="M1690">
            <v>0</v>
          </cell>
          <cell r="N1690">
            <v>0</v>
          </cell>
          <cell r="R1690">
            <v>0</v>
          </cell>
          <cell r="S1690">
            <v>0</v>
          </cell>
          <cell r="T1690">
            <v>0</v>
          </cell>
          <cell r="U1690">
            <v>33</v>
          </cell>
          <cell r="V1690">
            <v>0</v>
          </cell>
          <cell r="W1690">
            <v>0</v>
          </cell>
          <cell r="AA1690">
            <v>0</v>
          </cell>
          <cell r="AB1690">
            <v>0</v>
          </cell>
          <cell r="AC1690">
            <v>0</v>
          </cell>
          <cell r="AD1690">
            <v>33</v>
          </cell>
          <cell r="AE1690">
            <v>513100</v>
          </cell>
          <cell r="AF1690">
            <v>0</v>
          </cell>
          <cell r="AI1690">
            <v>2251</v>
          </cell>
          <cell r="AK1690">
            <v>0</v>
          </cell>
          <cell r="AM1690">
            <v>354</v>
          </cell>
          <cell r="AN1690">
            <v>1</v>
          </cell>
          <cell r="AO1690">
            <v>393216</v>
          </cell>
          <cell r="AQ1690">
            <v>0</v>
          </cell>
          <cell r="AR1690">
            <v>0</v>
          </cell>
          <cell r="AS1690" t="str">
            <v>Ы</v>
          </cell>
          <cell r="AT1690" t="str">
            <v>Ы</v>
          </cell>
          <cell r="AU1690">
            <v>0</v>
          </cell>
          <cell r="AV1690">
            <v>0</v>
          </cell>
          <cell r="AW1690">
            <v>23</v>
          </cell>
          <cell r="AX1690">
            <v>1</v>
          </cell>
          <cell r="AY1690">
            <v>0</v>
          </cell>
          <cell r="AZ1690">
            <v>0</v>
          </cell>
          <cell r="BA1690">
            <v>0</v>
          </cell>
          <cell r="BB1690">
            <v>0</v>
          </cell>
          <cell r="BC1690">
            <v>38828</v>
          </cell>
        </row>
        <row r="1691">
          <cell r="A1691">
            <v>2006</v>
          </cell>
          <cell r="B1691">
            <v>2</v>
          </cell>
          <cell r="C1691">
            <v>227</v>
          </cell>
          <cell r="D1691">
            <v>21</v>
          </cell>
          <cell r="E1691">
            <v>792020</v>
          </cell>
          <cell r="F1691">
            <v>0</v>
          </cell>
          <cell r="G1691" t="str">
            <v>Затраты по ШПЗ (основные)</v>
          </cell>
          <cell r="H1691">
            <v>2011</v>
          </cell>
          <cell r="I1691">
            <v>7920</v>
          </cell>
          <cell r="J1691">
            <v>199734.84</v>
          </cell>
          <cell r="K1691">
            <v>1</v>
          </cell>
          <cell r="L1691">
            <v>0</v>
          </cell>
          <cell r="M1691">
            <v>0</v>
          </cell>
          <cell r="N1691">
            <v>0</v>
          </cell>
          <cell r="R1691">
            <v>0</v>
          </cell>
          <cell r="S1691">
            <v>0</v>
          </cell>
          <cell r="T1691">
            <v>0</v>
          </cell>
          <cell r="U1691">
            <v>34</v>
          </cell>
          <cell r="V1691">
            <v>0</v>
          </cell>
          <cell r="W1691">
            <v>0</v>
          </cell>
          <cell r="AA1691">
            <v>0</v>
          </cell>
          <cell r="AB1691">
            <v>0</v>
          </cell>
          <cell r="AC1691">
            <v>0</v>
          </cell>
          <cell r="AD1691">
            <v>34</v>
          </cell>
          <cell r="AE1691">
            <v>110000</v>
          </cell>
          <cell r="AF1691">
            <v>0</v>
          </cell>
          <cell r="AI1691">
            <v>2251</v>
          </cell>
          <cell r="AK1691">
            <v>0</v>
          </cell>
          <cell r="AM1691">
            <v>356</v>
          </cell>
          <cell r="AN1691">
            <v>1</v>
          </cell>
          <cell r="AO1691">
            <v>393216</v>
          </cell>
          <cell r="AQ1691">
            <v>0</v>
          </cell>
          <cell r="AR1691">
            <v>0</v>
          </cell>
          <cell r="AS1691" t="str">
            <v>Ы</v>
          </cell>
          <cell r="AT1691" t="str">
            <v>Ы</v>
          </cell>
          <cell r="AU1691">
            <v>0</v>
          </cell>
          <cell r="AV1691">
            <v>0</v>
          </cell>
          <cell r="AW1691">
            <v>23</v>
          </cell>
          <cell r="AX1691">
            <v>1</v>
          </cell>
          <cell r="AY1691">
            <v>0</v>
          </cell>
          <cell r="AZ1691">
            <v>0</v>
          </cell>
          <cell r="BA1691">
            <v>0</v>
          </cell>
          <cell r="BB1691">
            <v>0</v>
          </cell>
          <cell r="BC1691">
            <v>38828</v>
          </cell>
        </row>
        <row r="1692">
          <cell r="A1692">
            <v>2006</v>
          </cell>
          <cell r="B1692">
            <v>2</v>
          </cell>
          <cell r="C1692">
            <v>228</v>
          </cell>
          <cell r="D1692">
            <v>21</v>
          </cell>
          <cell r="E1692">
            <v>792020</v>
          </cell>
          <cell r="F1692">
            <v>0</v>
          </cell>
          <cell r="G1692" t="str">
            <v>Затраты по ШПЗ (основные)</v>
          </cell>
          <cell r="H1692">
            <v>2011</v>
          </cell>
          <cell r="I1692">
            <v>7920</v>
          </cell>
          <cell r="J1692">
            <v>2706.29</v>
          </cell>
          <cell r="K1692">
            <v>1</v>
          </cell>
          <cell r="L1692">
            <v>0</v>
          </cell>
          <cell r="M1692">
            <v>0</v>
          </cell>
          <cell r="N1692">
            <v>0</v>
          </cell>
          <cell r="R1692">
            <v>0</v>
          </cell>
          <cell r="S1692">
            <v>0</v>
          </cell>
          <cell r="T1692">
            <v>0</v>
          </cell>
          <cell r="U1692">
            <v>34</v>
          </cell>
          <cell r="V1692">
            <v>0</v>
          </cell>
          <cell r="W1692">
            <v>0</v>
          </cell>
          <cell r="AA1692">
            <v>0</v>
          </cell>
          <cell r="AB1692">
            <v>0</v>
          </cell>
          <cell r="AC1692">
            <v>0</v>
          </cell>
          <cell r="AD1692">
            <v>34</v>
          </cell>
          <cell r="AE1692">
            <v>114020</v>
          </cell>
          <cell r="AF1692">
            <v>0</v>
          </cell>
          <cell r="AI1692">
            <v>2251</v>
          </cell>
          <cell r="AK1692">
            <v>0</v>
          </cell>
          <cell r="AM1692">
            <v>357</v>
          </cell>
          <cell r="AN1692">
            <v>1</v>
          </cell>
          <cell r="AO1692">
            <v>393216</v>
          </cell>
          <cell r="AQ1692">
            <v>0</v>
          </cell>
          <cell r="AR1692">
            <v>0</v>
          </cell>
          <cell r="AS1692" t="str">
            <v>Ы</v>
          </cell>
          <cell r="AT1692" t="str">
            <v>Ы</v>
          </cell>
          <cell r="AU1692">
            <v>0</v>
          </cell>
          <cell r="AV1692">
            <v>0</v>
          </cell>
          <cell r="AW1692">
            <v>23</v>
          </cell>
          <cell r="AX1692">
            <v>1</v>
          </cell>
          <cell r="AY1692">
            <v>0</v>
          </cell>
          <cell r="AZ1692">
            <v>0</v>
          </cell>
          <cell r="BA1692">
            <v>0</v>
          </cell>
          <cell r="BB1692">
            <v>0</v>
          </cell>
          <cell r="BC1692">
            <v>38828</v>
          </cell>
        </row>
        <row r="1693">
          <cell r="A1693">
            <v>2006</v>
          </cell>
          <cell r="B1693">
            <v>2</v>
          </cell>
          <cell r="C1693">
            <v>229</v>
          </cell>
          <cell r="D1693">
            <v>21</v>
          </cell>
          <cell r="E1693">
            <v>792020</v>
          </cell>
          <cell r="F1693">
            <v>0</v>
          </cell>
          <cell r="G1693" t="str">
            <v>Затраты по ШПЗ (основные)</v>
          </cell>
          <cell r="H1693">
            <v>2011</v>
          </cell>
          <cell r="I1693">
            <v>7920</v>
          </cell>
          <cell r="J1693">
            <v>57386.69</v>
          </cell>
          <cell r="K1693">
            <v>1</v>
          </cell>
          <cell r="L1693">
            <v>0</v>
          </cell>
          <cell r="M1693">
            <v>0</v>
          </cell>
          <cell r="N1693">
            <v>0</v>
          </cell>
          <cell r="R1693">
            <v>0</v>
          </cell>
          <cell r="S1693">
            <v>0</v>
          </cell>
          <cell r="T1693">
            <v>0</v>
          </cell>
          <cell r="U1693">
            <v>34</v>
          </cell>
          <cell r="V1693">
            <v>0</v>
          </cell>
          <cell r="W1693">
            <v>0</v>
          </cell>
          <cell r="AA1693">
            <v>0</v>
          </cell>
          <cell r="AB1693">
            <v>0</v>
          </cell>
          <cell r="AC1693">
            <v>0</v>
          </cell>
          <cell r="AD1693">
            <v>34</v>
          </cell>
          <cell r="AE1693">
            <v>116000</v>
          </cell>
          <cell r="AF1693">
            <v>0</v>
          </cell>
          <cell r="AI1693">
            <v>2251</v>
          </cell>
          <cell r="AK1693">
            <v>0</v>
          </cell>
          <cell r="AM1693">
            <v>358</v>
          </cell>
          <cell r="AN1693">
            <v>1</v>
          </cell>
          <cell r="AO1693">
            <v>393216</v>
          </cell>
          <cell r="AQ1693">
            <v>0</v>
          </cell>
          <cell r="AR1693">
            <v>0</v>
          </cell>
          <cell r="AS1693" t="str">
            <v>Ы</v>
          </cell>
          <cell r="AT1693" t="str">
            <v>Ы</v>
          </cell>
          <cell r="AU1693">
            <v>0</v>
          </cell>
          <cell r="AV1693">
            <v>0</v>
          </cell>
          <cell r="AW1693">
            <v>23</v>
          </cell>
          <cell r="AX1693">
            <v>1</v>
          </cell>
          <cell r="AY1693">
            <v>0</v>
          </cell>
          <cell r="AZ1693">
            <v>0</v>
          </cell>
          <cell r="BA1693">
            <v>0</v>
          </cell>
          <cell r="BB1693">
            <v>0</v>
          </cell>
          <cell r="BC1693">
            <v>38828</v>
          </cell>
        </row>
        <row r="1694">
          <cell r="A1694">
            <v>2006</v>
          </cell>
          <cell r="B1694">
            <v>2</v>
          </cell>
          <cell r="C1694">
            <v>230</v>
          </cell>
          <cell r="D1694">
            <v>21</v>
          </cell>
          <cell r="E1694">
            <v>792020</v>
          </cell>
          <cell r="F1694">
            <v>0</v>
          </cell>
          <cell r="G1694" t="str">
            <v>Затраты по ШПЗ (основные)</v>
          </cell>
          <cell r="H1694">
            <v>2011</v>
          </cell>
          <cell r="I1694">
            <v>7920</v>
          </cell>
          <cell r="J1694">
            <v>6989.2</v>
          </cell>
          <cell r="K1694">
            <v>1</v>
          </cell>
          <cell r="L1694">
            <v>0</v>
          </cell>
          <cell r="M1694">
            <v>0</v>
          </cell>
          <cell r="N1694">
            <v>0</v>
          </cell>
          <cell r="R1694">
            <v>0</v>
          </cell>
          <cell r="S1694">
            <v>0</v>
          </cell>
          <cell r="T1694">
            <v>0</v>
          </cell>
          <cell r="U1694">
            <v>34</v>
          </cell>
          <cell r="V1694">
            <v>0</v>
          </cell>
          <cell r="W1694">
            <v>0</v>
          </cell>
          <cell r="AA1694">
            <v>0</v>
          </cell>
          <cell r="AB1694">
            <v>0</v>
          </cell>
          <cell r="AC1694">
            <v>0</v>
          </cell>
          <cell r="AD1694">
            <v>34</v>
          </cell>
          <cell r="AE1694">
            <v>117000</v>
          </cell>
          <cell r="AF1694">
            <v>0</v>
          </cell>
          <cell r="AI1694">
            <v>2251</v>
          </cell>
          <cell r="AK1694">
            <v>0</v>
          </cell>
          <cell r="AM1694">
            <v>359</v>
          </cell>
          <cell r="AN1694">
            <v>1</v>
          </cell>
          <cell r="AO1694">
            <v>393216</v>
          </cell>
          <cell r="AQ1694">
            <v>0</v>
          </cell>
          <cell r="AR1694">
            <v>0</v>
          </cell>
          <cell r="AS1694" t="str">
            <v>Ы</v>
          </cell>
          <cell r="AT1694" t="str">
            <v>Ы</v>
          </cell>
          <cell r="AU1694">
            <v>0</v>
          </cell>
          <cell r="AV1694">
            <v>0</v>
          </cell>
          <cell r="AW1694">
            <v>23</v>
          </cell>
          <cell r="AX1694">
            <v>1</v>
          </cell>
          <cell r="AY1694">
            <v>0</v>
          </cell>
          <cell r="AZ1694">
            <v>0</v>
          </cell>
          <cell r="BA1694">
            <v>0</v>
          </cell>
          <cell r="BB1694">
            <v>0</v>
          </cell>
          <cell r="BC1694">
            <v>38828</v>
          </cell>
        </row>
        <row r="1695">
          <cell r="A1695">
            <v>2006</v>
          </cell>
          <cell r="B1695">
            <v>2</v>
          </cell>
          <cell r="C1695">
            <v>231</v>
          </cell>
          <cell r="D1695">
            <v>21</v>
          </cell>
          <cell r="E1695">
            <v>792020</v>
          </cell>
          <cell r="F1695">
            <v>0</v>
          </cell>
          <cell r="G1695" t="str">
            <v>Затраты по ШПЗ (основные)</v>
          </cell>
          <cell r="H1695">
            <v>2011</v>
          </cell>
          <cell r="I1695">
            <v>7920</v>
          </cell>
          <cell r="J1695">
            <v>4949.72</v>
          </cell>
          <cell r="K1695">
            <v>1</v>
          </cell>
          <cell r="L1695">
            <v>0</v>
          </cell>
          <cell r="M1695">
            <v>0</v>
          </cell>
          <cell r="N1695">
            <v>0</v>
          </cell>
          <cell r="R1695">
            <v>0</v>
          </cell>
          <cell r="S1695">
            <v>0</v>
          </cell>
          <cell r="T1695">
            <v>0</v>
          </cell>
          <cell r="U1695">
            <v>34</v>
          </cell>
          <cell r="V1695">
            <v>0</v>
          </cell>
          <cell r="W1695">
            <v>0</v>
          </cell>
          <cell r="AA1695">
            <v>0</v>
          </cell>
          <cell r="AB1695">
            <v>0</v>
          </cell>
          <cell r="AC1695">
            <v>0</v>
          </cell>
          <cell r="AD1695">
            <v>34</v>
          </cell>
          <cell r="AE1695">
            <v>130100</v>
          </cell>
          <cell r="AF1695">
            <v>0</v>
          </cell>
          <cell r="AI1695">
            <v>2251</v>
          </cell>
          <cell r="AK1695">
            <v>0</v>
          </cell>
          <cell r="AM1695">
            <v>360</v>
          </cell>
          <cell r="AN1695">
            <v>1</v>
          </cell>
          <cell r="AO1695">
            <v>393216</v>
          </cell>
          <cell r="AQ1695">
            <v>0</v>
          </cell>
          <cell r="AR1695">
            <v>0</v>
          </cell>
          <cell r="AS1695" t="str">
            <v>Ы</v>
          </cell>
          <cell r="AT1695" t="str">
            <v>Ы</v>
          </cell>
          <cell r="AU1695">
            <v>0</v>
          </cell>
          <cell r="AV1695">
            <v>0</v>
          </cell>
          <cell r="AW1695">
            <v>23</v>
          </cell>
          <cell r="AX1695">
            <v>1</v>
          </cell>
          <cell r="AY1695">
            <v>0</v>
          </cell>
          <cell r="AZ1695">
            <v>0</v>
          </cell>
          <cell r="BA1695">
            <v>0</v>
          </cell>
          <cell r="BB1695">
            <v>0</v>
          </cell>
          <cell r="BC1695">
            <v>38828</v>
          </cell>
        </row>
        <row r="1696">
          <cell r="A1696">
            <v>2006</v>
          </cell>
          <cell r="B1696">
            <v>2</v>
          </cell>
          <cell r="C1696">
            <v>232</v>
          </cell>
          <cell r="D1696">
            <v>21</v>
          </cell>
          <cell r="E1696">
            <v>792020</v>
          </cell>
          <cell r="F1696">
            <v>0</v>
          </cell>
          <cell r="G1696" t="str">
            <v>Затраты по ШПЗ (основные)</v>
          </cell>
          <cell r="H1696">
            <v>2011</v>
          </cell>
          <cell r="I1696">
            <v>7920</v>
          </cell>
          <cell r="J1696">
            <v>497242.84</v>
          </cell>
          <cell r="K1696">
            <v>1</v>
          </cell>
          <cell r="L1696">
            <v>0</v>
          </cell>
          <cell r="M1696">
            <v>0</v>
          </cell>
          <cell r="N1696">
            <v>0</v>
          </cell>
          <cell r="R1696">
            <v>0</v>
          </cell>
          <cell r="S1696">
            <v>0</v>
          </cell>
          <cell r="T1696">
            <v>0</v>
          </cell>
          <cell r="U1696">
            <v>34</v>
          </cell>
          <cell r="V1696">
            <v>0</v>
          </cell>
          <cell r="W1696">
            <v>0</v>
          </cell>
          <cell r="AA1696">
            <v>0</v>
          </cell>
          <cell r="AB1696">
            <v>0</v>
          </cell>
          <cell r="AC1696">
            <v>0</v>
          </cell>
          <cell r="AD1696">
            <v>34</v>
          </cell>
          <cell r="AE1696">
            <v>151000</v>
          </cell>
          <cell r="AF1696">
            <v>0</v>
          </cell>
          <cell r="AI1696">
            <v>2251</v>
          </cell>
          <cell r="AK1696">
            <v>0</v>
          </cell>
          <cell r="AM1696">
            <v>361</v>
          </cell>
          <cell r="AN1696">
            <v>1</v>
          </cell>
          <cell r="AO1696">
            <v>393216</v>
          </cell>
          <cell r="AQ1696">
            <v>0</v>
          </cell>
          <cell r="AR1696">
            <v>0</v>
          </cell>
          <cell r="AS1696" t="str">
            <v>Ы</v>
          </cell>
          <cell r="AT1696" t="str">
            <v>Ы</v>
          </cell>
          <cell r="AU1696">
            <v>0</v>
          </cell>
          <cell r="AV1696">
            <v>0</v>
          </cell>
          <cell r="AW1696">
            <v>23</v>
          </cell>
          <cell r="AX1696">
            <v>1</v>
          </cell>
          <cell r="AY1696">
            <v>0</v>
          </cell>
          <cell r="AZ1696">
            <v>0</v>
          </cell>
          <cell r="BA1696">
            <v>0</v>
          </cell>
          <cell r="BB1696">
            <v>0</v>
          </cell>
          <cell r="BC1696">
            <v>38828</v>
          </cell>
        </row>
        <row r="1697">
          <cell r="A1697">
            <v>2006</v>
          </cell>
          <cell r="B1697">
            <v>2</v>
          </cell>
          <cell r="C1697">
            <v>233</v>
          </cell>
          <cell r="D1697">
            <v>21</v>
          </cell>
          <cell r="E1697">
            <v>792020</v>
          </cell>
          <cell r="F1697">
            <v>0</v>
          </cell>
          <cell r="G1697" t="str">
            <v>Затраты по ШПЗ (основные)</v>
          </cell>
          <cell r="H1697">
            <v>2011</v>
          </cell>
          <cell r="I1697">
            <v>7920</v>
          </cell>
          <cell r="J1697">
            <v>928941</v>
          </cell>
          <cell r="K1697">
            <v>1</v>
          </cell>
          <cell r="L1697">
            <v>0</v>
          </cell>
          <cell r="M1697">
            <v>0</v>
          </cell>
          <cell r="N1697">
            <v>0</v>
          </cell>
          <cell r="R1697">
            <v>0</v>
          </cell>
          <cell r="S1697">
            <v>0</v>
          </cell>
          <cell r="T1697">
            <v>0</v>
          </cell>
          <cell r="U1697">
            <v>34</v>
          </cell>
          <cell r="V1697">
            <v>0</v>
          </cell>
          <cell r="W1697">
            <v>0</v>
          </cell>
          <cell r="AA1697">
            <v>0</v>
          </cell>
          <cell r="AB1697">
            <v>0</v>
          </cell>
          <cell r="AC1697">
            <v>0</v>
          </cell>
          <cell r="AD1697">
            <v>34</v>
          </cell>
          <cell r="AE1697">
            <v>220000</v>
          </cell>
          <cell r="AF1697">
            <v>0</v>
          </cell>
          <cell r="AI1697">
            <v>2251</v>
          </cell>
          <cell r="AK1697">
            <v>0</v>
          </cell>
          <cell r="AM1697">
            <v>362</v>
          </cell>
          <cell r="AN1697">
            <v>1</v>
          </cell>
          <cell r="AO1697">
            <v>393216</v>
          </cell>
          <cell r="AQ1697">
            <v>0</v>
          </cell>
          <cell r="AR1697">
            <v>0</v>
          </cell>
          <cell r="AS1697" t="str">
            <v>Ы</v>
          </cell>
          <cell r="AT1697" t="str">
            <v>Ы</v>
          </cell>
          <cell r="AU1697">
            <v>0</v>
          </cell>
          <cell r="AV1697">
            <v>0</v>
          </cell>
          <cell r="AW1697">
            <v>23</v>
          </cell>
          <cell r="AX1697">
            <v>1</v>
          </cell>
          <cell r="AY1697">
            <v>0</v>
          </cell>
          <cell r="AZ1697">
            <v>0</v>
          </cell>
          <cell r="BA1697">
            <v>0</v>
          </cell>
          <cell r="BB1697">
            <v>0</v>
          </cell>
          <cell r="BC1697">
            <v>38828</v>
          </cell>
        </row>
        <row r="1698">
          <cell r="A1698">
            <v>2006</v>
          </cell>
          <cell r="B1698">
            <v>2</v>
          </cell>
          <cell r="C1698">
            <v>234</v>
          </cell>
          <cell r="D1698">
            <v>21</v>
          </cell>
          <cell r="E1698">
            <v>792020</v>
          </cell>
          <cell r="F1698">
            <v>0</v>
          </cell>
          <cell r="G1698" t="str">
            <v>Затраты по ШПЗ (основные)</v>
          </cell>
          <cell r="H1698">
            <v>2011</v>
          </cell>
          <cell r="I1698">
            <v>7920</v>
          </cell>
          <cell r="J1698">
            <v>483170.24</v>
          </cell>
          <cell r="K1698">
            <v>1</v>
          </cell>
          <cell r="L1698">
            <v>0</v>
          </cell>
          <cell r="M1698">
            <v>0</v>
          </cell>
          <cell r="N1698">
            <v>0</v>
          </cell>
          <cell r="R1698">
            <v>0</v>
          </cell>
          <cell r="S1698">
            <v>0</v>
          </cell>
          <cell r="T1698">
            <v>0</v>
          </cell>
          <cell r="U1698">
            <v>34</v>
          </cell>
          <cell r="V1698">
            <v>0</v>
          </cell>
          <cell r="W1698">
            <v>0</v>
          </cell>
          <cell r="AA1698">
            <v>0</v>
          </cell>
          <cell r="AB1698">
            <v>0</v>
          </cell>
          <cell r="AC1698">
            <v>0</v>
          </cell>
          <cell r="AD1698">
            <v>34</v>
          </cell>
          <cell r="AE1698">
            <v>230000</v>
          </cell>
          <cell r="AF1698">
            <v>0</v>
          </cell>
          <cell r="AI1698">
            <v>2251</v>
          </cell>
          <cell r="AK1698">
            <v>0</v>
          </cell>
          <cell r="AM1698">
            <v>363</v>
          </cell>
          <cell r="AN1698">
            <v>1</v>
          </cell>
          <cell r="AO1698">
            <v>393216</v>
          </cell>
          <cell r="AQ1698">
            <v>0</v>
          </cell>
          <cell r="AR1698">
            <v>0</v>
          </cell>
          <cell r="AS1698" t="str">
            <v>Ы</v>
          </cell>
          <cell r="AT1698" t="str">
            <v>Ы</v>
          </cell>
          <cell r="AU1698">
            <v>0</v>
          </cell>
          <cell r="AV1698">
            <v>0</v>
          </cell>
          <cell r="AW1698">
            <v>23</v>
          </cell>
          <cell r="AX1698">
            <v>1</v>
          </cell>
          <cell r="AY1698">
            <v>0</v>
          </cell>
          <cell r="AZ1698">
            <v>0</v>
          </cell>
          <cell r="BA1698">
            <v>0</v>
          </cell>
          <cell r="BB1698">
            <v>0</v>
          </cell>
          <cell r="BC1698">
            <v>38828</v>
          </cell>
        </row>
        <row r="1699">
          <cell r="A1699">
            <v>2006</v>
          </cell>
          <cell r="B1699">
            <v>2</v>
          </cell>
          <cell r="C1699">
            <v>235</v>
          </cell>
          <cell r="D1699">
            <v>21</v>
          </cell>
          <cell r="E1699">
            <v>792020</v>
          </cell>
          <cell r="F1699">
            <v>0</v>
          </cell>
          <cell r="G1699" t="str">
            <v>Затраты по ШПЗ (основные)</v>
          </cell>
          <cell r="H1699">
            <v>2011</v>
          </cell>
          <cell r="I1699">
            <v>7920</v>
          </cell>
          <cell r="J1699">
            <v>28972</v>
          </cell>
          <cell r="K1699">
            <v>1</v>
          </cell>
          <cell r="L1699">
            <v>0</v>
          </cell>
          <cell r="M1699">
            <v>0</v>
          </cell>
          <cell r="N1699">
            <v>0</v>
          </cell>
          <cell r="R1699">
            <v>0</v>
          </cell>
          <cell r="S1699">
            <v>0</v>
          </cell>
          <cell r="T1699">
            <v>0</v>
          </cell>
          <cell r="U1699">
            <v>34</v>
          </cell>
          <cell r="V1699">
            <v>0</v>
          </cell>
          <cell r="W1699">
            <v>0</v>
          </cell>
          <cell r="AA1699">
            <v>0</v>
          </cell>
          <cell r="AB1699">
            <v>0</v>
          </cell>
          <cell r="AC1699">
            <v>0</v>
          </cell>
          <cell r="AD1699">
            <v>34</v>
          </cell>
          <cell r="AE1699">
            <v>240000</v>
          </cell>
          <cell r="AF1699">
            <v>0</v>
          </cell>
          <cell r="AI1699">
            <v>2251</v>
          </cell>
          <cell r="AK1699">
            <v>0</v>
          </cell>
          <cell r="AM1699">
            <v>364</v>
          </cell>
          <cell r="AN1699">
            <v>1</v>
          </cell>
          <cell r="AO1699">
            <v>393216</v>
          </cell>
          <cell r="AQ1699">
            <v>0</v>
          </cell>
          <cell r="AR1699">
            <v>0</v>
          </cell>
          <cell r="AS1699" t="str">
            <v>Ы</v>
          </cell>
          <cell r="AT1699" t="str">
            <v>Ы</v>
          </cell>
          <cell r="AU1699">
            <v>0</v>
          </cell>
          <cell r="AV1699">
            <v>0</v>
          </cell>
          <cell r="AW1699">
            <v>23</v>
          </cell>
          <cell r="AX1699">
            <v>1</v>
          </cell>
          <cell r="AY1699">
            <v>0</v>
          </cell>
          <cell r="AZ1699">
            <v>0</v>
          </cell>
          <cell r="BA1699">
            <v>0</v>
          </cell>
          <cell r="BB1699">
            <v>0</v>
          </cell>
          <cell r="BC1699">
            <v>38828</v>
          </cell>
        </row>
        <row r="1700">
          <cell r="A1700">
            <v>2006</v>
          </cell>
          <cell r="B1700">
            <v>2</v>
          </cell>
          <cell r="C1700">
            <v>236</v>
          </cell>
          <cell r="D1700">
            <v>21</v>
          </cell>
          <cell r="E1700">
            <v>792020</v>
          </cell>
          <cell r="F1700">
            <v>0</v>
          </cell>
          <cell r="G1700" t="str">
            <v>Затраты по ШПЗ (основные)</v>
          </cell>
          <cell r="H1700">
            <v>2011</v>
          </cell>
          <cell r="I1700">
            <v>7920</v>
          </cell>
          <cell r="J1700">
            <v>4252</v>
          </cell>
          <cell r="K1700">
            <v>1</v>
          </cell>
          <cell r="L1700">
            <v>0</v>
          </cell>
          <cell r="M1700">
            <v>0</v>
          </cell>
          <cell r="N1700">
            <v>0</v>
          </cell>
          <cell r="R1700">
            <v>0</v>
          </cell>
          <cell r="S1700">
            <v>0</v>
          </cell>
          <cell r="T1700">
            <v>0</v>
          </cell>
          <cell r="U1700">
            <v>34</v>
          </cell>
          <cell r="V1700">
            <v>0</v>
          </cell>
          <cell r="W1700">
            <v>0</v>
          </cell>
          <cell r="AA1700">
            <v>0</v>
          </cell>
          <cell r="AB1700">
            <v>0</v>
          </cell>
          <cell r="AC1700">
            <v>0</v>
          </cell>
          <cell r="AD1700">
            <v>34</v>
          </cell>
          <cell r="AE1700">
            <v>250000</v>
          </cell>
          <cell r="AF1700">
            <v>0</v>
          </cell>
          <cell r="AI1700">
            <v>2251</v>
          </cell>
          <cell r="AK1700">
            <v>0</v>
          </cell>
          <cell r="AM1700">
            <v>365</v>
          </cell>
          <cell r="AN1700">
            <v>1</v>
          </cell>
          <cell r="AO1700">
            <v>393216</v>
          </cell>
          <cell r="AQ1700">
            <v>0</v>
          </cell>
          <cell r="AR1700">
            <v>0</v>
          </cell>
          <cell r="AS1700" t="str">
            <v>Ы</v>
          </cell>
          <cell r="AT1700" t="str">
            <v>Ы</v>
          </cell>
          <cell r="AU1700">
            <v>0</v>
          </cell>
          <cell r="AV1700">
            <v>0</v>
          </cell>
          <cell r="AW1700">
            <v>23</v>
          </cell>
          <cell r="AX1700">
            <v>1</v>
          </cell>
          <cell r="AY1700">
            <v>0</v>
          </cell>
          <cell r="AZ1700">
            <v>0</v>
          </cell>
          <cell r="BA1700">
            <v>0</v>
          </cell>
          <cell r="BB1700">
            <v>0</v>
          </cell>
          <cell r="BC1700">
            <v>38828</v>
          </cell>
        </row>
        <row r="1701">
          <cell r="A1701">
            <v>2006</v>
          </cell>
          <cell r="B1701">
            <v>2</v>
          </cell>
          <cell r="C1701">
            <v>237</v>
          </cell>
          <cell r="D1701">
            <v>21</v>
          </cell>
          <cell r="E1701">
            <v>792020</v>
          </cell>
          <cell r="F1701">
            <v>0</v>
          </cell>
          <cell r="G1701" t="str">
            <v>Затраты по ШПЗ (основные)</v>
          </cell>
          <cell r="H1701">
            <v>2011</v>
          </cell>
          <cell r="I1701">
            <v>7920</v>
          </cell>
          <cell r="J1701">
            <v>74515.11</v>
          </cell>
          <cell r="K1701">
            <v>1</v>
          </cell>
          <cell r="L1701">
            <v>0</v>
          </cell>
          <cell r="M1701">
            <v>0</v>
          </cell>
          <cell r="N1701">
            <v>0</v>
          </cell>
          <cell r="R1701">
            <v>0</v>
          </cell>
          <cell r="S1701">
            <v>0</v>
          </cell>
          <cell r="T1701">
            <v>0</v>
          </cell>
          <cell r="U1701">
            <v>34</v>
          </cell>
          <cell r="V1701">
            <v>0</v>
          </cell>
          <cell r="W1701">
            <v>0</v>
          </cell>
          <cell r="AA1701">
            <v>0</v>
          </cell>
          <cell r="AB1701">
            <v>0</v>
          </cell>
          <cell r="AC1701">
            <v>0</v>
          </cell>
          <cell r="AD1701">
            <v>34</v>
          </cell>
          <cell r="AE1701">
            <v>260000</v>
          </cell>
          <cell r="AF1701">
            <v>0</v>
          </cell>
          <cell r="AI1701">
            <v>2251</v>
          </cell>
          <cell r="AK1701">
            <v>0</v>
          </cell>
          <cell r="AM1701">
            <v>366</v>
          </cell>
          <cell r="AN1701">
            <v>1</v>
          </cell>
          <cell r="AO1701">
            <v>393216</v>
          </cell>
          <cell r="AQ1701">
            <v>0</v>
          </cell>
          <cell r="AR1701">
            <v>0</v>
          </cell>
          <cell r="AS1701" t="str">
            <v>Ы</v>
          </cell>
          <cell r="AT1701" t="str">
            <v>Ы</v>
          </cell>
          <cell r="AU1701">
            <v>0</v>
          </cell>
          <cell r="AV1701">
            <v>0</v>
          </cell>
          <cell r="AW1701">
            <v>23</v>
          </cell>
          <cell r="AX1701">
            <v>1</v>
          </cell>
          <cell r="AY1701">
            <v>0</v>
          </cell>
          <cell r="AZ1701">
            <v>0</v>
          </cell>
          <cell r="BA1701">
            <v>0</v>
          </cell>
          <cell r="BB1701">
            <v>0</v>
          </cell>
          <cell r="BC1701">
            <v>38828</v>
          </cell>
        </row>
        <row r="1702">
          <cell r="A1702">
            <v>2006</v>
          </cell>
          <cell r="B1702">
            <v>2</v>
          </cell>
          <cell r="C1702">
            <v>238</v>
          </cell>
          <cell r="D1702">
            <v>21</v>
          </cell>
          <cell r="E1702">
            <v>792020</v>
          </cell>
          <cell r="F1702">
            <v>0</v>
          </cell>
          <cell r="G1702" t="str">
            <v>Затраты по ШПЗ (основные)</v>
          </cell>
          <cell r="H1702">
            <v>2011</v>
          </cell>
          <cell r="I1702">
            <v>7920</v>
          </cell>
          <cell r="J1702">
            <v>147793.72</v>
          </cell>
          <cell r="K1702">
            <v>1</v>
          </cell>
          <cell r="L1702">
            <v>0</v>
          </cell>
          <cell r="M1702">
            <v>0</v>
          </cell>
          <cell r="N1702">
            <v>0</v>
          </cell>
          <cell r="R1702">
            <v>0</v>
          </cell>
          <cell r="S1702">
            <v>0</v>
          </cell>
          <cell r="T1702">
            <v>0</v>
          </cell>
          <cell r="U1702">
            <v>34</v>
          </cell>
          <cell r="V1702">
            <v>0</v>
          </cell>
          <cell r="W1702">
            <v>0</v>
          </cell>
          <cell r="AA1702">
            <v>0</v>
          </cell>
          <cell r="AB1702">
            <v>0</v>
          </cell>
          <cell r="AC1702">
            <v>0</v>
          </cell>
          <cell r="AD1702">
            <v>34</v>
          </cell>
          <cell r="AE1702">
            <v>270000</v>
          </cell>
          <cell r="AF1702">
            <v>0</v>
          </cell>
          <cell r="AI1702">
            <v>2251</v>
          </cell>
          <cell r="AK1702">
            <v>0</v>
          </cell>
          <cell r="AM1702">
            <v>367</v>
          </cell>
          <cell r="AN1702">
            <v>1</v>
          </cell>
          <cell r="AO1702">
            <v>393216</v>
          </cell>
          <cell r="AQ1702">
            <v>0</v>
          </cell>
          <cell r="AR1702">
            <v>0</v>
          </cell>
          <cell r="AS1702" t="str">
            <v>Ы</v>
          </cell>
          <cell r="AT1702" t="str">
            <v>Ы</v>
          </cell>
          <cell r="AU1702">
            <v>0</v>
          </cell>
          <cell r="AV1702">
            <v>0</v>
          </cell>
          <cell r="AW1702">
            <v>23</v>
          </cell>
          <cell r="AX1702">
            <v>1</v>
          </cell>
          <cell r="AY1702">
            <v>0</v>
          </cell>
          <cell r="AZ1702">
            <v>0</v>
          </cell>
          <cell r="BA1702">
            <v>0</v>
          </cell>
          <cell r="BB1702">
            <v>0</v>
          </cell>
          <cell r="BC1702">
            <v>38828</v>
          </cell>
        </row>
        <row r="1703">
          <cell r="A1703">
            <v>2006</v>
          </cell>
          <cell r="B1703">
            <v>2</v>
          </cell>
          <cell r="C1703">
            <v>239</v>
          </cell>
          <cell r="D1703">
            <v>21</v>
          </cell>
          <cell r="E1703">
            <v>792020</v>
          </cell>
          <cell r="F1703">
            <v>0</v>
          </cell>
          <cell r="G1703" t="str">
            <v>Затраты по ШПЗ (основные)</v>
          </cell>
          <cell r="H1703">
            <v>2011</v>
          </cell>
          <cell r="I1703">
            <v>7920</v>
          </cell>
          <cell r="J1703">
            <v>42928.32</v>
          </cell>
          <cell r="K1703">
            <v>1</v>
          </cell>
          <cell r="L1703">
            <v>0</v>
          </cell>
          <cell r="M1703">
            <v>0</v>
          </cell>
          <cell r="N1703">
            <v>0</v>
          </cell>
          <cell r="R1703">
            <v>0</v>
          </cell>
          <cell r="S1703">
            <v>0</v>
          </cell>
          <cell r="T1703">
            <v>0</v>
          </cell>
          <cell r="U1703">
            <v>34</v>
          </cell>
          <cell r="V1703">
            <v>0</v>
          </cell>
          <cell r="W1703">
            <v>0</v>
          </cell>
          <cell r="AA1703">
            <v>0</v>
          </cell>
          <cell r="AB1703">
            <v>0</v>
          </cell>
          <cell r="AC1703">
            <v>0</v>
          </cell>
          <cell r="AD1703">
            <v>34</v>
          </cell>
          <cell r="AE1703">
            <v>280100</v>
          </cell>
          <cell r="AF1703">
            <v>0</v>
          </cell>
          <cell r="AI1703">
            <v>2251</v>
          </cell>
          <cell r="AK1703">
            <v>0</v>
          </cell>
          <cell r="AM1703">
            <v>368</v>
          </cell>
          <cell r="AN1703">
            <v>1</v>
          </cell>
          <cell r="AO1703">
            <v>393216</v>
          </cell>
          <cell r="AQ1703">
            <v>0</v>
          </cell>
          <cell r="AR1703">
            <v>0</v>
          </cell>
          <cell r="AS1703" t="str">
            <v>Ы</v>
          </cell>
          <cell r="AT1703" t="str">
            <v>Ы</v>
          </cell>
          <cell r="AU1703">
            <v>0</v>
          </cell>
          <cell r="AV1703">
            <v>0</v>
          </cell>
          <cell r="AW1703">
            <v>23</v>
          </cell>
          <cell r="AX1703">
            <v>1</v>
          </cell>
          <cell r="AY1703">
            <v>0</v>
          </cell>
          <cell r="AZ1703">
            <v>0</v>
          </cell>
          <cell r="BA1703">
            <v>0</v>
          </cell>
          <cell r="BB1703">
            <v>0</v>
          </cell>
          <cell r="BC1703">
            <v>38828</v>
          </cell>
        </row>
        <row r="1704">
          <cell r="A1704">
            <v>2006</v>
          </cell>
          <cell r="B1704">
            <v>2</v>
          </cell>
          <cell r="C1704">
            <v>240</v>
          </cell>
          <cell r="D1704">
            <v>21</v>
          </cell>
          <cell r="E1704">
            <v>792020</v>
          </cell>
          <cell r="F1704">
            <v>0</v>
          </cell>
          <cell r="G1704" t="str">
            <v>Затраты по ШПЗ (основные)</v>
          </cell>
          <cell r="H1704">
            <v>2011</v>
          </cell>
          <cell r="I1704">
            <v>7920</v>
          </cell>
          <cell r="J1704">
            <v>6494.85</v>
          </cell>
          <cell r="K1704">
            <v>1</v>
          </cell>
          <cell r="L1704">
            <v>0</v>
          </cell>
          <cell r="M1704">
            <v>0</v>
          </cell>
          <cell r="N1704">
            <v>0</v>
          </cell>
          <cell r="R1704">
            <v>0</v>
          </cell>
          <cell r="S1704">
            <v>0</v>
          </cell>
          <cell r="T1704">
            <v>0</v>
          </cell>
          <cell r="U1704">
            <v>34</v>
          </cell>
          <cell r="V1704">
            <v>0</v>
          </cell>
          <cell r="W1704">
            <v>0</v>
          </cell>
          <cell r="AA1704">
            <v>0</v>
          </cell>
          <cell r="AB1704">
            <v>0</v>
          </cell>
          <cell r="AC1704">
            <v>0</v>
          </cell>
          <cell r="AD1704">
            <v>34</v>
          </cell>
          <cell r="AE1704">
            <v>280200</v>
          </cell>
          <cell r="AF1704">
            <v>0</v>
          </cell>
          <cell r="AI1704">
            <v>2251</v>
          </cell>
          <cell r="AK1704">
            <v>0</v>
          </cell>
          <cell r="AM1704">
            <v>369</v>
          </cell>
          <cell r="AN1704">
            <v>1</v>
          </cell>
          <cell r="AO1704">
            <v>393216</v>
          </cell>
          <cell r="AQ1704">
            <v>0</v>
          </cell>
          <cell r="AR1704">
            <v>0</v>
          </cell>
          <cell r="AS1704" t="str">
            <v>Ы</v>
          </cell>
          <cell r="AT1704" t="str">
            <v>Ы</v>
          </cell>
          <cell r="AU1704">
            <v>0</v>
          </cell>
          <cell r="AV1704">
            <v>0</v>
          </cell>
          <cell r="AW1704">
            <v>23</v>
          </cell>
          <cell r="AX1704">
            <v>1</v>
          </cell>
          <cell r="AY1704">
            <v>0</v>
          </cell>
          <cell r="AZ1704">
            <v>0</v>
          </cell>
          <cell r="BA1704">
            <v>0</v>
          </cell>
          <cell r="BB1704">
            <v>0</v>
          </cell>
          <cell r="BC1704">
            <v>38828</v>
          </cell>
        </row>
        <row r="1705">
          <cell r="A1705">
            <v>2006</v>
          </cell>
          <cell r="B1705">
            <v>2</v>
          </cell>
          <cell r="C1705">
            <v>241</v>
          </cell>
          <cell r="D1705">
            <v>21</v>
          </cell>
          <cell r="E1705">
            <v>792020</v>
          </cell>
          <cell r="F1705">
            <v>0</v>
          </cell>
          <cell r="G1705" t="str">
            <v>Затраты по ШПЗ (основные)</v>
          </cell>
          <cell r="H1705">
            <v>2011</v>
          </cell>
          <cell r="I1705">
            <v>7920</v>
          </cell>
          <cell r="J1705">
            <v>7686.3</v>
          </cell>
          <cell r="K1705">
            <v>1</v>
          </cell>
          <cell r="L1705">
            <v>0</v>
          </cell>
          <cell r="M1705">
            <v>0</v>
          </cell>
          <cell r="N1705">
            <v>0</v>
          </cell>
          <cell r="R1705">
            <v>0</v>
          </cell>
          <cell r="S1705">
            <v>0</v>
          </cell>
          <cell r="T1705">
            <v>0</v>
          </cell>
          <cell r="U1705">
            <v>34</v>
          </cell>
          <cell r="V1705">
            <v>0</v>
          </cell>
          <cell r="W1705">
            <v>0</v>
          </cell>
          <cell r="AA1705">
            <v>0</v>
          </cell>
          <cell r="AB1705">
            <v>0</v>
          </cell>
          <cell r="AC1705">
            <v>0</v>
          </cell>
          <cell r="AD1705">
            <v>34</v>
          </cell>
          <cell r="AE1705">
            <v>280300</v>
          </cell>
          <cell r="AF1705">
            <v>0</v>
          </cell>
          <cell r="AI1705">
            <v>2251</v>
          </cell>
          <cell r="AK1705">
            <v>0</v>
          </cell>
          <cell r="AM1705">
            <v>370</v>
          </cell>
          <cell r="AN1705">
            <v>1</v>
          </cell>
          <cell r="AO1705">
            <v>393216</v>
          </cell>
          <cell r="AQ1705">
            <v>0</v>
          </cell>
          <cell r="AR1705">
            <v>0</v>
          </cell>
          <cell r="AS1705" t="str">
            <v>Ы</v>
          </cell>
          <cell r="AT1705" t="str">
            <v>Ы</v>
          </cell>
          <cell r="AU1705">
            <v>0</v>
          </cell>
          <cell r="AV1705">
            <v>0</v>
          </cell>
          <cell r="AW1705">
            <v>23</v>
          </cell>
          <cell r="AX1705">
            <v>1</v>
          </cell>
          <cell r="AY1705">
            <v>0</v>
          </cell>
          <cell r="AZ1705">
            <v>0</v>
          </cell>
          <cell r="BA1705">
            <v>0</v>
          </cell>
          <cell r="BB1705">
            <v>0</v>
          </cell>
          <cell r="BC1705">
            <v>38828</v>
          </cell>
        </row>
        <row r="1706">
          <cell r="A1706">
            <v>2006</v>
          </cell>
          <cell r="B1706">
            <v>2</v>
          </cell>
          <cell r="C1706">
            <v>242</v>
          </cell>
          <cell r="D1706">
            <v>21</v>
          </cell>
          <cell r="E1706">
            <v>792020</v>
          </cell>
          <cell r="F1706">
            <v>0</v>
          </cell>
          <cell r="G1706" t="str">
            <v>Затраты по ШПЗ (основные)</v>
          </cell>
          <cell r="H1706">
            <v>2011</v>
          </cell>
          <cell r="I1706">
            <v>7920</v>
          </cell>
          <cell r="J1706">
            <v>2845.9</v>
          </cell>
          <cell r="K1706">
            <v>1</v>
          </cell>
          <cell r="L1706">
            <v>0</v>
          </cell>
          <cell r="M1706">
            <v>0</v>
          </cell>
          <cell r="N1706">
            <v>0</v>
          </cell>
          <cell r="R1706">
            <v>0</v>
          </cell>
          <cell r="S1706">
            <v>0</v>
          </cell>
          <cell r="T1706">
            <v>0</v>
          </cell>
          <cell r="U1706">
            <v>34</v>
          </cell>
          <cell r="V1706">
            <v>0</v>
          </cell>
          <cell r="W1706">
            <v>0</v>
          </cell>
          <cell r="AA1706">
            <v>0</v>
          </cell>
          <cell r="AB1706">
            <v>0</v>
          </cell>
          <cell r="AC1706">
            <v>0</v>
          </cell>
          <cell r="AD1706">
            <v>34</v>
          </cell>
          <cell r="AE1706">
            <v>280400</v>
          </cell>
          <cell r="AF1706">
            <v>0</v>
          </cell>
          <cell r="AI1706">
            <v>2251</v>
          </cell>
          <cell r="AK1706">
            <v>0</v>
          </cell>
          <cell r="AM1706">
            <v>371</v>
          </cell>
          <cell r="AN1706">
            <v>1</v>
          </cell>
          <cell r="AO1706">
            <v>393216</v>
          </cell>
          <cell r="AQ1706">
            <v>0</v>
          </cell>
          <cell r="AR1706">
            <v>0</v>
          </cell>
          <cell r="AS1706" t="str">
            <v>Ы</v>
          </cell>
          <cell r="AT1706" t="str">
            <v>Ы</v>
          </cell>
          <cell r="AU1706">
            <v>0</v>
          </cell>
          <cell r="AV1706">
            <v>0</v>
          </cell>
          <cell r="AW1706">
            <v>23</v>
          </cell>
          <cell r="AX1706">
            <v>1</v>
          </cell>
          <cell r="AY1706">
            <v>0</v>
          </cell>
          <cell r="AZ1706">
            <v>0</v>
          </cell>
          <cell r="BA1706">
            <v>0</v>
          </cell>
          <cell r="BB1706">
            <v>0</v>
          </cell>
          <cell r="BC1706">
            <v>38828</v>
          </cell>
        </row>
        <row r="1707">
          <cell r="A1707">
            <v>2006</v>
          </cell>
          <cell r="B1707">
            <v>2</v>
          </cell>
          <cell r="C1707">
            <v>243</v>
          </cell>
          <cell r="D1707">
            <v>21</v>
          </cell>
          <cell r="E1707">
            <v>792020</v>
          </cell>
          <cell r="F1707">
            <v>0</v>
          </cell>
          <cell r="G1707" t="str">
            <v>Затраты по ШПЗ (основные)</v>
          </cell>
          <cell r="H1707">
            <v>2011</v>
          </cell>
          <cell r="I1707">
            <v>7920</v>
          </cell>
          <cell r="J1707">
            <v>1383.39</v>
          </cell>
          <cell r="K1707">
            <v>1</v>
          </cell>
          <cell r="L1707">
            <v>0</v>
          </cell>
          <cell r="M1707">
            <v>0</v>
          </cell>
          <cell r="N1707">
            <v>0</v>
          </cell>
          <cell r="R1707">
            <v>0</v>
          </cell>
          <cell r="S1707">
            <v>0</v>
          </cell>
          <cell r="T1707">
            <v>0</v>
          </cell>
          <cell r="U1707">
            <v>34</v>
          </cell>
          <cell r="V1707">
            <v>0</v>
          </cell>
          <cell r="W1707">
            <v>0</v>
          </cell>
          <cell r="AA1707">
            <v>0</v>
          </cell>
          <cell r="AB1707">
            <v>0</v>
          </cell>
          <cell r="AC1707">
            <v>0</v>
          </cell>
          <cell r="AD1707">
            <v>34</v>
          </cell>
          <cell r="AE1707">
            <v>281100</v>
          </cell>
          <cell r="AF1707">
            <v>0</v>
          </cell>
          <cell r="AI1707">
            <v>2251</v>
          </cell>
          <cell r="AK1707">
            <v>0</v>
          </cell>
          <cell r="AM1707">
            <v>372</v>
          </cell>
          <cell r="AN1707">
            <v>1</v>
          </cell>
          <cell r="AO1707">
            <v>393216</v>
          </cell>
          <cell r="AQ1707">
            <v>0</v>
          </cell>
          <cell r="AR1707">
            <v>0</v>
          </cell>
          <cell r="AS1707" t="str">
            <v>Ы</v>
          </cell>
          <cell r="AT1707" t="str">
            <v>Ы</v>
          </cell>
          <cell r="AU1707">
            <v>0</v>
          </cell>
          <cell r="AV1707">
            <v>0</v>
          </cell>
          <cell r="AW1707">
            <v>23</v>
          </cell>
          <cell r="AX1707">
            <v>1</v>
          </cell>
          <cell r="AY1707">
            <v>0</v>
          </cell>
          <cell r="AZ1707">
            <v>0</v>
          </cell>
          <cell r="BA1707">
            <v>0</v>
          </cell>
          <cell r="BB1707">
            <v>0</v>
          </cell>
          <cell r="BC1707">
            <v>38828</v>
          </cell>
        </row>
        <row r="1708">
          <cell r="A1708">
            <v>2006</v>
          </cell>
          <cell r="B1708">
            <v>2</v>
          </cell>
          <cell r="C1708">
            <v>244</v>
          </cell>
          <cell r="D1708">
            <v>21</v>
          </cell>
          <cell r="E1708">
            <v>792020</v>
          </cell>
          <cell r="F1708">
            <v>0</v>
          </cell>
          <cell r="G1708" t="str">
            <v>Затраты по ШПЗ (основные)</v>
          </cell>
          <cell r="H1708">
            <v>2011</v>
          </cell>
          <cell r="I1708">
            <v>7920</v>
          </cell>
          <cell r="J1708">
            <v>35295.11</v>
          </cell>
          <cell r="K1708">
            <v>1</v>
          </cell>
          <cell r="L1708">
            <v>0</v>
          </cell>
          <cell r="M1708">
            <v>0</v>
          </cell>
          <cell r="N1708">
            <v>0</v>
          </cell>
          <cell r="R1708">
            <v>0</v>
          </cell>
          <cell r="S1708">
            <v>0</v>
          </cell>
          <cell r="T1708">
            <v>0</v>
          </cell>
          <cell r="U1708">
            <v>34</v>
          </cell>
          <cell r="V1708">
            <v>0</v>
          </cell>
          <cell r="W1708">
            <v>0</v>
          </cell>
          <cell r="AA1708">
            <v>0</v>
          </cell>
          <cell r="AB1708">
            <v>0</v>
          </cell>
          <cell r="AC1708">
            <v>0</v>
          </cell>
          <cell r="AD1708">
            <v>34</v>
          </cell>
          <cell r="AE1708">
            <v>282200</v>
          </cell>
          <cell r="AF1708">
            <v>0</v>
          </cell>
          <cell r="AI1708">
            <v>2251</v>
          </cell>
          <cell r="AK1708">
            <v>0</v>
          </cell>
          <cell r="AM1708">
            <v>373</v>
          </cell>
          <cell r="AN1708">
            <v>1</v>
          </cell>
          <cell r="AO1708">
            <v>393216</v>
          </cell>
          <cell r="AQ1708">
            <v>0</v>
          </cell>
          <cell r="AR1708">
            <v>0</v>
          </cell>
          <cell r="AS1708" t="str">
            <v>Ы</v>
          </cell>
          <cell r="AT1708" t="str">
            <v>Ы</v>
          </cell>
          <cell r="AU1708">
            <v>0</v>
          </cell>
          <cell r="AV1708">
            <v>0</v>
          </cell>
          <cell r="AW1708">
            <v>23</v>
          </cell>
          <cell r="AX1708">
            <v>1</v>
          </cell>
          <cell r="AY1708">
            <v>0</v>
          </cell>
          <cell r="AZ1708">
            <v>0</v>
          </cell>
          <cell r="BA1708">
            <v>0</v>
          </cell>
          <cell r="BB1708">
            <v>0</v>
          </cell>
          <cell r="BC1708">
            <v>38828</v>
          </cell>
        </row>
        <row r="1709">
          <cell r="A1709">
            <v>2006</v>
          </cell>
          <cell r="B1709">
            <v>2</v>
          </cell>
          <cell r="C1709">
            <v>245</v>
          </cell>
          <cell r="D1709">
            <v>21</v>
          </cell>
          <cell r="E1709">
            <v>792020</v>
          </cell>
          <cell r="F1709">
            <v>0</v>
          </cell>
          <cell r="G1709" t="str">
            <v>Затраты по ШПЗ (основные)</v>
          </cell>
          <cell r="H1709">
            <v>2011</v>
          </cell>
          <cell r="I1709">
            <v>7920</v>
          </cell>
          <cell r="J1709">
            <v>74569.2</v>
          </cell>
          <cell r="K1709">
            <v>1</v>
          </cell>
          <cell r="L1709">
            <v>0</v>
          </cell>
          <cell r="M1709">
            <v>0</v>
          </cell>
          <cell r="N1709">
            <v>0</v>
          </cell>
          <cell r="R1709">
            <v>0</v>
          </cell>
          <cell r="S1709">
            <v>0</v>
          </cell>
          <cell r="T1709">
            <v>0</v>
          </cell>
          <cell r="U1709">
            <v>34</v>
          </cell>
          <cell r="V1709">
            <v>0</v>
          </cell>
          <cell r="W1709">
            <v>0</v>
          </cell>
          <cell r="AA1709">
            <v>0</v>
          </cell>
          <cell r="AB1709">
            <v>0</v>
          </cell>
          <cell r="AC1709">
            <v>0</v>
          </cell>
          <cell r="AD1709">
            <v>34</v>
          </cell>
          <cell r="AE1709">
            <v>285000</v>
          </cell>
          <cell r="AF1709">
            <v>0</v>
          </cell>
          <cell r="AI1709">
            <v>2251</v>
          </cell>
          <cell r="AK1709">
            <v>0</v>
          </cell>
          <cell r="AM1709">
            <v>374</v>
          </cell>
          <cell r="AN1709">
            <v>1</v>
          </cell>
          <cell r="AO1709">
            <v>393216</v>
          </cell>
          <cell r="AQ1709">
            <v>0</v>
          </cell>
          <cell r="AR1709">
            <v>0</v>
          </cell>
          <cell r="AS1709" t="str">
            <v>Ы</v>
          </cell>
          <cell r="AT1709" t="str">
            <v>Ы</v>
          </cell>
          <cell r="AU1709">
            <v>0</v>
          </cell>
          <cell r="AV1709">
            <v>0</v>
          </cell>
          <cell r="AW1709">
            <v>23</v>
          </cell>
          <cell r="AX1709">
            <v>1</v>
          </cell>
          <cell r="AY1709">
            <v>0</v>
          </cell>
          <cell r="AZ1709">
            <v>0</v>
          </cell>
          <cell r="BA1709">
            <v>0</v>
          </cell>
          <cell r="BB1709">
            <v>0</v>
          </cell>
          <cell r="BC1709">
            <v>38828</v>
          </cell>
        </row>
        <row r="1710">
          <cell r="A1710">
            <v>2006</v>
          </cell>
          <cell r="B1710">
            <v>2</v>
          </cell>
          <cell r="C1710">
            <v>246</v>
          </cell>
          <cell r="D1710">
            <v>21</v>
          </cell>
          <cell r="E1710">
            <v>792020</v>
          </cell>
          <cell r="F1710">
            <v>0</v>
          </cell>
          <cell r="G1710" t="str">
            <v>Затраты по ШПЗ (основные)</v>
          </cell>
          <cell r="H1710">
            <v>2011</v>
          </cell>
          <cell r="I1710">
            <v>7920</v>
          </cell>
          <cell r="J1710">
            <v>52056.57</v>
          </cell>
          <cell r="K1710">
            <v>1</v>
          </cell>
          <cell r="L1710">
            <v>0</v>
          </cell>
          <cell r="M1710">
            <v>0</v>
          </cell>
          <cell r="N1710">
            <v>0</v>
          </cell>
          <cell r="R1710">
            <v>0</v>
          </cell>
          <cell r="S1710">
            <v>0</v>
          </cell>
          <cell r="T1710">
            <v>0</v>
          </cell>
          <cell r="U1710">
            <v>34</v>
          </cell>
          <cell r="V1710">
            <v>0</v>
          </cell>
          <cell r="W1710">
            <v>0</v>
          </cell>
          <cell r="AA1710">
            <v>0</v>
          </cell>
          <cell r="AB1710">
            <v>0</v>
          </cell>
          <cell r="AC1710">
            <v>0</v>
          </cell>
          <cell r="AD1710">
            <v>34</v>
          </cell>
          <cell r="AE1710">
            <v>311000</v>
          </cell>
          <cell r="AF1710">
            <v>0</v>
          </cell>
          <cell r="AI1710">
            <v>2251</v>
          </cell>
          <cell r="AK1710">
            <v>0</v>
          </cell>
          <cell r="AM1710">
            <v>375</v>
          </cell>
          <cell r="AN1710">
            <v>1</v>
          </cell>
          <cell r="AO1710">
            <v>393216</v>
          </cell>
          <cell r="AQ1710">
            <v>0</v>
          </cell>
          <cell r="AR1710">
            <v>0</v>
          </cell>
          <cell r="AS1710" t="str">
            <v>Ы</v>
          </cell>
          <cell r="AT1710" t="str">
            <v>Ы</v>
          </cell>
          <cell r="AU1710">
            <v>0</v>
          </cell>
          <cell r="AV1710">
            <v>0</v>
          </cell>
          <cell r="AW1710">
            <v>23</v>
          </cell>
          <cell r="AX1710">
            <v>1</v>
          </cell>
          <cell r="AY1710">
            <v>0</v>
          </cell>
          <cell r="AZ1710">
            <v>0</v>
          </cell>
          <cell r="BA1710">
            <v>0</v>
          </cell>
          <cell r="BB1710">
            <v>0</v>
          </cell>
          <cell r="BC1710">
            <v>38828</v>
          </cell>
        </row>
        <row r="1711">
          <cell r="A1711">
            <v>2006</v>
          </cell>
          <cell r="B1711">
            <v>2</v>
          </cell>
          <cell r="C1711">
            <v>247</v>
          </cell>
          <cell r="D1711">
            <v>21</v>
          </cell>
          <cell r="E1711">
            <v>792020</v>
          </cell>
          <cell r="F1711">
            <v>0</v>
          </cell>
          <cell r="G1711" t="str">
            <v>Затраты по ШПЗ (основные)</v>
          </cell>
          <cell r="H1711">
            <v>2011</v>
          </cell>
          <cell r="I1711">
            <v>7920</v>
          </cell>
          <cell r="J1711">
            <v>107703.23</v>
          </cell>
          <cell r="K1711">
            <v>1</v>
          </cell>
          <cell r="L1711">
            <v>0</v>
          </cell>
          <cell r="M1711">
            <v>0</v>
          </cell>
          <cell r="N1711">
            <v>0</v>
          </cell>
          <cell r="R1711">
            <v>0</v>
          </cell>
          <cell r="S1711">
            <v>0</v>
          </cell>
          <cell r="T1711">
            <v>0</v>
          </cell>
          <cell r="U1711">
            <v>34</v>
          </cell>
          <cell r="V1711">
            <v>0</v>
          </cell>
          <cell r="W1711">
            <v>0</v>
          </cell>
          <cell r="AA1711">
            <v>0</v>
          </cell>
          <cell r="AB1711">
            <v>0</v>
          </cell>
          <cell r="AC1711">
            <v>0</v>
          </cell>
          <cell r="AD1711">
            <v>34</v>
          </cell>
          <cell r="AE1711">
            <v>312000</v>
          </cell>
          <cell r="AF1711">
            <v>0</v>
          </cell>
          <cell r="AI1711">
            <v>2251</v>
          </cell>
          <cell r="AK1711">
            <v>0</v>
          </cell>
          <cell r="AM1711">
            <v>376</v>
          </cell>
          <cell r="AN1711">
            <v>1</v>
          </cell>
          <cell r="AO1711">
            <v>393216</v>
          </cell>
          <cell r="AQ1711">
            <v>0</v>
          </cell>
          <cell r="AR1711">
            <v>0</v>
          </cell>
          <cell r="AS1711" t="str">
            <v>Ы</v>
          </cell>
          <cell r="AT1711" t="str">
            <v>Ы</v>
          </cell>
          <cell r="AU1711">
            <v>0</v>
          </cell>
          <cell r="AV1711">
            <v>0</v>
          </cell>
          <cell r="AW1711">
            <v>23</v>
          </cell>
          <cell r="AX1711">
            <v>1</v>
          </cell>
          <cell r="AY1711">
            <v>0</v>
          </cell>
          <cell r="AZ1711">
            <v>0</v>
          </cell>
          <cell r="BA1711">
            <v>0</v>
          </cell>
          <cell r="BB1711">
            <v>0</v>
          </cell>
          <cell r="BC1711">
            <v>38828</v>
          </cell>
        </row>
        <row r="1712">
          <cell r="A1712">
            <v>2006</v>
          </cell>
          <cell r="B1712">
            <v>2</v>
          </cell>
          <cell r="C1712">
            <v>248</v>
          </cell>
          <cell r="D1712">
            <v>21</v>
          </cell>
          <cell r="E1712">
            <v>792020</v>
          </cell>
          <cell r="F1712">
            <v>0</v>
          </cell>
          <cell r="G1712" t="str">
            <v>Затраты по ШПЗ (основные)</v>
          </cell>
          <cell r="H1712">
            <v>2011</v>
          </cell>
          <cell r="I1712">
            <v>7920</v>
          </cell>
          <cell r="J1712">
            <v>21899.66</v>
          </cell>
          <cell r="K1712">
            <v>1</v>
          </cell>
          <cell r="L1712">
            <v>0</v>
          </cell>
          <cell r="M1712">
            <v>0</v>
          </cell>
          <cell r="N1712">
            <v>0</v>
          </cell>
          <cell r="R1712">
            <v>0</v>
          </cell>
          <cell r="S1712">
            <v>0</v>
          </cell>
          <cell r="T1712">
            <v>0</v>
          </cell>
          <cell r="U1712">
            <v>34</v>
          </cell>
          <cell r="V1712">
            <v>0</v>
          </cell>
          <cell r="W1712">
            <v>0</v>
          </cell>
          <cell r="AA1712">
            <v>0</v>
          </cell>
          <cell r="AB1712">
            <v>0</v>
          </cell>
          <cell r="AC1712">
            <v>0</v>
          </cell>
          <cell r="AD1712">
            <v>34</v>
          </cell>
          <cell r="AE1712">
            <v>312100</v>
          </cell>
          <cell r="AF1712">
            <v>0</v>
          </cell>
          <cell r="AI1712">
            <v>2251</v>
          </cell>
          <cell r="AK1712">
            <v>0</v>
          </cell>
          <cell r="AM1712">
            <v>377</v>
          </cell>
          <cell r="AN1712">
            <v>1</v>
          </cell>
          <cell r="AO1712">
            <v>393216</v>
          </cell>
          <cell r="AQ1712">
            <v>0</v>
          </cell>
          <cell r="AR1712">
            <v>0</v>
          </cell>
          <cell r="AS1712" t="str">
            <v>Ы</v>
          </cell>
          <cell r="AT1712" t="str">
            <v>Ы</v>
          </cell>
          <cell r="AU1712">
            <v>0</v>
          </cell>
          <cell r="AV1712">
            <v>0</v>
          </cell>
          <cell r="AW1712">
            <v>23</v>
          </cell>
          <cell r="AX1712">
            <v>1</v>
          </cell>
          <cell r="AY1712">
            <v>0</v>
          </cell>
          <cell r="AZ1712">
            <v>0</v>
          </cell>
          <cell r="BA1712">
            <v>0</v>
          </cell>
          <cell r="BB1712">
            <v>0</v>
          </cell>
          <cell r="BC1712">
            <v>38828</v>
          </cell>
        </row>
        <row r="1713">
          <cell r="A1713">
            <v>2006</v>
          </cell>
          <cell r="B1713">
            <v>2</v>
          </cell>
          <cell r="C1713">
            <v>249</v>
          </cell>
          <cell r="D1713">
            <v>21</v>
          </cell>
          <cell r="E1713">
            <v>792020</v>
          </cell>
          <cell r="F1713">
            <v>0</v>
          </cell>
          <cell r="G1713" t="str">
            <v>Затраты по ШПЗ (основные)</v>
          </cell>
          <cell r="H1713">
            <v>2011</v>
          </cell>
          <cell r="I1713">
            <v>7920</v>
          </cell>
          <cell r="J1713">
            <v>229407.89</v>
          </cell>
          <cell r="K1713">
            <v>1</v>
          </cell>
          <cell r="L1713">
            <v>0</v>
          </cell>
          <cell r="M1713">
            <v>0</v>
          </cell>
          <cell r="N1713">
            <v>0</v>
          </cell>
          <cell r="R1713">
            <v>0</v>
          </cell>
          <cell r="S1713">
            <v>0</v>
          </cell>
          <cell r="T1713">
            <v>0</v>
          </cell>
          <cell r="U1713">
            <v>34</v>
          </cell>
          <cell r="V1713">
            <v>0</v>
          </cell>
          <cell r="W1713">
            <v>0</v>
          </cell>
          <cell r="AA1713">
            <v>0</v>
          </cell>
          <cell r="AB1713">
            <v>0</v>
          </cell>
          <cell r="AC1713">
            <v>0</v>
          </cell>
          <cell r="AD1713">
            <v>34</v>
          </cell>
          <cell r="AE1713">
            <v>312200</v>
          </cell>
          <cell r="AF1713">
            <v>0</v>
          </cell>
          <cell r="AI1713">
            <v>2251</v>
          </cell>
          <cell r="AK1713">
            <v>0</v>
          </cell>
          <cell r="AM1713">
            <v>378</v>
          </cell>
          <cell r="AN1713">
            <v>1</v>
          </cell>
          <cell r="AO1713">
            <v>393216</v>
          </cell>
          <cell r="AQ1713">
            <v>0</v>
          </cell>
          <cell r="AR1713">
            <v>0</v>
          </cell>
          <cell r="AS1713" t="str">
            <v>Ы</v>
          </cell>
          <cell r="AT1713" t="str">
            <v>Ы</v>
          </cell>
          <cell r="AU1713">
            <v>0</v>
          </cell>
          <cell r="AV1713">
            <v>0</v>
          </cell>
          <cell r="AW1713">
            <v>23</v>
          </cell>
          <cell r="AX1713">
            <v>1</v>
          </cell>
          <cell r="AY1713">
            <v>0</v>
          </cell>
          <cell r="AZ1713">
            <v>0</v>
          </cell>
          <cell r="BA1713">
            <v>0</v>
          </cell>
          <cell r="BB1713">
            <v>0</v>
          </cell>
          <cell r="BC1713">
            <v>38828</v>
          </cell>
        </row>
        <row r="1714">
          <cell r="A1714">
            <v>2006</v>
          </cell>
          <cell r="B1714">
            <v>2</v>
          </cell>
          <cell r="C1714">
            <v>250</v>
          </cell>
          <cell r="D1714">
            <v>21</v>
          </cell>
          <cell r="E1714">
            <v>792020</v>
          </cell>
          <cell r="F1714">
            <v>0</v>
          </cell>
          <cell r="G1714" t="str">
            <v>Затраты по ШПЗ (основные)</v>
          </cell>
          <cell r="H1714">
            <v>2011</v>
          </cell>
          <cell r="I1714">
            <v>7920</v>
          </cell>
          <cell r="J1714">
            <v>19745.59</v>
          </cell>
          <cell r="K1714">
            <v>1</v>
          </cell>
          <cell r="L1714">
            <v>0</v>
          </cell>
          <cell r="M1714">
            <v>0</v>
          </cell>
          <cell r="N1714">
            <v>0</v>
          </cell>
          <cell r="R1714">
            <v>0</v>
          </cell>
          <cell r="S1714">
            <v>0</v>
          </cell>
          <cell r="T1714">
            <v>0</v>
          </cell>
          <cell r="U1714">
            <v>34</v>
          </cell>
          <cell r="V1714">
            <v>0</v>
          </cell>
          <cell r="W1714">
            <v>0</v>
          </cell>
          <cell r="AA1714">
            <v>0</v>
          </cell>
          <cell r="AB1714">
            <v>0</v>
          </cell>
          <cell r="AC1714">
            <v>0</v>
          </cell>
          <cell r="AD1714">
            <v>34</v>
          </cell>
          <cell r="AE1714">
            <v>313000</v>
          </cell>
          <cell r="AF1714">
            <v>0</v>
          </cell>
          <cell r="AI1714">
            <v>2251</v>
          </cell>
          <cell r="AK1714">
            <v>0</v>
          </cell>
          <cell r="AM1714">
            <v>379</v>
          </cell>
          <cell r="AN1714">
            <v>1</v>
          </cell>
          <cell r="AO1714">
            <v>393216</v>
          </cell>
          <cell r="AQ1714">
            <v>0</v>
          </cell>
          <cell r="AR1714">
            <v>0</v>
          </cell>
          <cell r="AS1714" t="str">
            <v>Ы</v>
          </cell>
          <cell r="AT1714" t="str">
            <v>Ы</v>
          </cell>
          <cell r="AU1714">
            <v>0</v>
          </cell>
          <cell r="AV1714">
            <v>0</v>
          </cell>
          <cell r="AW1714">
            <v>23</v>
          </cell>
          <cell r="AX1714">
            <v>1</v>
          </cell>
          <cell r="AY1714">
            <v>0</v>
          </cell>
          <cell r="AZ1714">
            <v>0</v>
          </cell>
          <cell r="BA1714">
            <v>0</v>
          </cell>
          <cell r="BB1714">
            <v>0</v>
          </cell>
          <cell r="BC1714">
            <v>38828</v>
          </cell>
        </row>
        <row r="1715">
          <cell r="A1715">
            <v>2006</v>
          </cell>
          <cell r="B1715">
            <v>2</v>
          </cell>
          <cell r="C1715">
            <v>251</v>
          </cell>
          <cell r="D1715">
            <v>21</v>
          </cell>
          <cell r="E1715">
            <v>792020</v>
          </cell>
          <cell r="F1715">
            <v>0</v>
          </cell>
          <cell r="G1715" t="str">
            <v>Затраты по ШПЗ (основные)</v>
          </cell>
          <cell r="H1715">
            <v>2011</v>
          </cell>
          <cell r="I1715">
            <v>7920</v>
          </cell>
          <cell r="J1715">
            <v>35901.08</v>
          </cell>
          <cell r="K1715">
            <v>1</v>
          </cell>
          <cell r="L1715">
            <v>0</v>
          </cell>
          <cell r="M1715">
            <v>0</v>
          </cell>
          <cell r="N1715">
            <v>0</v>
          </cell>
          <cell r="R1715">
            <v>0</v>
          </cell>
          <cell r="S1715">
            <v>0</v>
          </cell>
          <cell r="T1715">
            <v>0</v>
          </cell>
          <cell r="U1715">
            <v>34</v>
          </cell>
          <cell r="V1715">
            <v>0</v>
          </cell>
          <cell r="W1715">
            <v>0</v>
          </cell>
          <cell r="AA1715">
            <v>0</v>
          </cell>
          <cell r="AB1715">
            <v>0</v>
          </cell>
          <cell r="AC1715">
            <v>0</v>
          </cell>
          <cell r="AD1715">
            <v>34</v>
          </cell>
          <cell r="AE1715">
            <v>314000</v>
          </cell>
          <cell r="AF1715">
            <v>0</v>
          </cell>
          <cell r="AI1715">
            <v>2251</v>
          </cell>
          <cell r="AK1715">
            <v>0</v>
          </cell>
          <cell r="AM1715">
            <v>380</v>
          </cell>
          <cell r="AN1715">
            <v>1</v>
          </cell>
          <cell r="AO1715">
            <v>393216</v>
          </cell>
          <cell r="AQ1715">
            <v>0</v>
          </cell>
          <cell r="AR1715">
            <v>0</v>
          </cell>
          <cell r="AS1715" t="str">
            <v>Ы</v>
          </cell>
          <cell r="AT1715" t="str">
            <v>Ы</v>
          </cell>
          <cell r="AU1715">
            <v>0</v>
          </cell>
          <cell r="AV1715">
            <v>0</v>
          </cell>
          <cell r="AW1715">
            <v>23</v>
          </cell>
          <cell r="AX1715">
            <v>1</v>
          </cell>
          <cell r="AY1715">
            <v>0</v>
          </cell>
          <cell r="AZ1715">
            <v>0</v>
          </cell>
          <cell r="BA1715">
            <v>0</v>
          </cell>
          <cell r="BB1715">
            <v>0</v>
          </cell>
          <cell r="BC1715">
            <v>38828</v>
          </cell>
        </row>
        <row r="1716">
          <cell r="A1716">
            <v>2006</v>
          </cell>
          <cell r="B1716">
            <v>2</v>
          </cell>
          <cell r="C1716">
            <v>252</v>
          </cell>
          <cell r="D1716">
            <v>21</v>
          </cell>
          <cell r="E1716">
            <v>792020</v>
          </cell>
          <cell r="F1716">
            <v>0</v>
          </cell>
          <cell r="G1716" t="str">
            <v>Затраты по ШПЗ (основные)</v>
          </cell>
          <cell r="H1716">
            <v>2011</v>
          </cell>
          <cell r="I1716">
            <v>7920</v>
          </cell>
          <cell r="J1716">
            <v>7180.23</v>
          </cell>
          <cell r="K1716">
            <v>1</v>
          </cell>
          <cell r="L1716">
            <v>0</v>
          </cell>
          <cell r="M1716">
            <v>0</v>
          </cell>
          <cell r="N1716">
            <v>0</v>
          </cell>
          <cell r="R1716">
            <v>0</v>
          </cell>
          <cell r="S1716">
            <v>0</v>
          </cell>
          <cell r="T1716">
            <v>0</v>
          </cell>
          <cell r="U1716">
            <v>34</v>
          </cell>
          <cell r="V1716">
            <v>0</v>
          </cell>
          <cell r="W1716">
            <v>0</v>
          </cell>
          <cell r="AA1716">
            <v>0</v>
          </cell>
          <cell r="AB1716">
            <v>0</v>
          </cell>
          <cell r="AC1716">
            <v>0</v>
          </cell>
          <cell r="AD1716">
            <v>34</v>
          </cell>
          <cell r="AE1716">
            <v>315000</v>
          </cell>
          <cell r="AF1716">
            <v>0</v>
          </cell>
          <cell r="AI1716">
            <v>2251</v>
          </cell>
          <cell r="AK1716">
            <v>0</v>
          </cell>
          <cell r="AM1716">
            <v>381</v>
          </cell>
          <cell r="AN1716">
            <v>1</v>
          </cell>
          <cell r="AO1716">
            <v>393216</v>
          </cell>
          <cell r="AQ1716">
            <v>0</v>
          </cell>
          <cell r="AR1716">
            <v>0</v>
          </cell>
          <cell r="AS1716" t="str">
            <v>Ы</v>
          </cell>
          <cell r="AT1716" t="str">
            <v>Ы</v>
          </cell>
          <cell r="AU1716">
            <v>0</v>
          </cell>
          <cell r="AV1716">
            <v>0</v>
          </cell>
          <cell r="AW1716">
            <v>23</v>
          </cell>
          <cell r="AX1716">
            <v>1</v>
          </cell>
          <cell r="AY1716">
            <v>0</v>
          </cell>
          <cell r="AZ1716">
            <v>0</v>
          </cell>
          <cell r="BA1716">
            <v>0</v>
          </cell>
          <cell r="BB1716">
            <v>0</v>
          </cell>
          <cell r="BC1716">
            <v>38828</v>
          </cell>
        </row>
        <row r="1717">
          <cell r="A1717">
            <v>2006</v>
          </cell>
          <cell r="B1717">
            <v>2</v>
          </cell>
          <cell r="C1717">
            <v>253</v>
          </cell>
          <cell r="D1717">
            <v>21</v>
          </cell>
          <cell r="E1717">
            <v>792020</v>
          </cell>
          <cell r="F1717">
            <v>0</v>
          </cell>
          <cell r="G1717" t="str">
            <v>Затраты по ШПЗ (основные)</v>
          </cell>
          <cell r="H1717">
            <v>2011</v>
          </cell>
          <cell r="I1717">
            <v>7920</v>
          </cell>
          <cell r="J1717">
            <v>628510</v>
          </cell>
          <cell r="K1717">
            <v>1</v>
          </cell>
          <cell r="L1717">
            <v>0</v>
          </cell>
          <cell r="M1717">
            <v>0</v>
          </cell>
          <cell r="N1717">
            <v>0</v>
          </cell>
          <cell r="R1717">
            <v>0</v>
          </cell>
          <cell r="S1717">
            <v>0</v>
          </cell>
          <cell r="T1717">
            <v>0</v>
          </cell>
          <cell r="U1717">
            <v>34</v>
          </cell>
          <cell r="V1717">
            <v>0</v>
          </cell>
          <cell r="W1717">
            <v>0</v>
          </cell>
          <cell r="AA1717">
            <v>0</v>
          </cell>
          <cell r="AB1717">
            <v>0</v>
          </cell>
          <cell r="AC1717">
            <v>0</v>
          </cell>
          <cell r="AD1717">
            <v>34</v>
          </cell>
          <cell r="AE1717">
            <v>410000</v>
          </cell>
          <cell r="AF1717">
            <v>0</v>
          </cell>
          <cell r="AI1717">
            <v>2251</v>
          </cell>
          <cell r="AK1717">
            <v>0</v>
          </cell>
          <cell r="AM1717">
            <v>382</v>
          </cell>
          <cell r="AN1717">
            <v>1</v>
          </cell>
          <cell r="AO1717">
            <v>393216</v>
          </cell>
          <cell r="AQ1717">
            <v>0</v>
          </cell>
          <cell r="AR1717">
            <v>0</v>
          </cell>
          <cell r="AS1717" t="str">
            <v>Ы</v>
          </cell>
          <cell r="AT1717" t="str">
            <v>Ы</v>
          </cell>
          <cell r="AU1717">
            <v>0</v>
          </cell>
          <cell r="AV1717">
            <v>0</v>
          </cell>
          <cell r="AW1717">
            <v>23</v>
          </cell>
          <cell r="AX1717">
            <v>1</v>
          </cell>
          <cell r="AY1717">
            <v>0</v>
          </cell>
          <cell r="AZ1717">
            <v>0</v>
          </cell>
          <cell r="BA1717">
            <v>0</v>
          </cell>
          <cell r="BB1717">
            <v>0</v>
          </cell>
          <cell r="BC1717">
            <v>38828</v>
          </cell>
        </row>
        <row r="1718">
          <cell r="A1718">
            <v>2006</v>
          </cell>
          <cell r="B1718">
            <v>2</v>
          </cell>
          <cell r="C1718">
            <v>254</v>
          </cell>
          <cell r="D1718">
            <v>21</v>
          </cell>
          <cell r="E1718">
            <v>792020</v>
          </cell>
          <cell r="F1718">
            <v>0</v>
          </cell>
          <cell r="G1718" t="str">
            <v>Затраты по ШПЗ (основные)</v>
          </cell>
          <cell r="H1718">
            <v>2011</v>
          </cell>
          <cell r="I1718">
            <v>7920</v>
          </cell>
          <cell r="J1718">
            <v>58042</v>
          </cell>
          <cell r="K1718">
            <v>1</v>
          </cell>
          <cell r="L1718">
            <v>0</v>
          </cell>
          <cell r="M1718">
            <v>0</v>
          </cell>
          <cell r="N1718">
            <v>0</v>
          </cell>
          <cell r="R1718">
            <v>0</v>
          </cell>
          <cell r="S1718">
            <v>0</v>
          </cell>
          <cell r="T1718">
            <v>0</v>
          </cell>
          <cell r="U1718">
            <v>34</v>
          </cell>
          <cell r="V1718">
            <v>0</v>
          </cell>
          <cell r="W1718">
            <v>0</v>
          </cell>
          <cell r="AA1718">
            <v>0</v>
          </cell>
          <cell r="AB1718">
            <v>0</v>
          </cell>
          <cell r="AC1718">
            <v>0</v>
          </cell>
          <cell r="AD1718">
            <v>34</v>
          </cell>
          <cell r="AE1718">
            <v>420000</v>
          </cell>
          <cell r="AF1718">
            <v>0</v>
          </cell>
          <cell r="AI1718">
            <v>2251</v>
          </cell>
          <cell r="AK1718">
            <v>0</v>
          </cell>
          <cell r="AM1718">
            <v>383</v>
          </cell>
          <cell r="AN1718">
            <v>1</v>
          </cell>
          <cell r="AO1718">
            <v>393216</v>
          </cell>
          <cell r="AQ1718">
            <v>0</v>
          </cell>
          <cell r="AR1718">
            <v>0</v>
          </cell>
          <cell r="AS1718" t="str">
            <v>Ы</v>
          </cell>
          <cell r="AT1718" t="str">
            <v>Ы</v>
          </cell>
          <cell r="AU1718">
            <v>0</v>
          </cell>
          <cell r="AV1718">
            <v>0</v>
          </cell>
          <cell r="AW1718">
            <v>23</v>
          </cell>
          <cell r="AX1718">
            <v>1</v>
          </cell>
          <cell r="AY1718">
            <v>0</v>
          </cell>
          <cell r="AZ1718">
            <v>0</v>
          </cell>
          <cell r="BA1718">
            <v>0</v>
          </cell>
          <cell r="BB1718">
            <v>0</v>
          </cell>
          <cell r="BC1718">
            <v>38828</v>
          </cell>
        </row>
        <row r="1719">
          <cell r="A1719">
            <v>2006</v>
          </cell>
          <cell r="B1719">
            <v>2</v>
          </cell>
          <cell r="C1719">
            <v>255</v>
          </cell>
          <cell r="D1719">
            <v>21</v>
          </cell>
          <cell r="E1719">
            <v>792020</v>
          </cell>
          <cell r="F1719">
            <v>0</v>
          </cell>
          <cell r="G1719" t="str">
            <v>Затраты по ШПЗ (основные)</v>
          </cell>
          <cell r="H1719">
            <v>2011</v>
          </cell>
          <cell r="I1719">
            <v>7920</v>
          </cell>
          <cell r="J1719">
            <v>81551</v>
          </cell>
          <cell r="K1719">
            <v>1</v>
          </cell>
          <cell r="L1719">
            <v>0</v>
          </cell>
          <cell r="M1719">
            <v>0</v>
          </cell>
          <cell r="N1719">
            <v>0</v>
          </cell>
          <cell r="R1719">
            <v>0</v>
          </cell>
          <cell r="S1719">
            <v>0</v>
          </cell>
          <cell r="T1719">
            <v>0</v>
          </cell>
          <cell r="U1719">
            <v>34</v>
          </cell>
          <cell r="V1719">
            <v>0</v>
          </cell>
          <cell r="W1719">
            <v>0</v>
          </cell>
          <cell r="AA1719">
            <v>0</v>
          </cell>
          <cell r="AB1719">
            <v>0</v>
          </cell>
          <cell r="AC1719">
            <v>0</v>
          </cell>
          <cell r="AD1719">
            <v>34</v>
          </cell>
          <cell r="AE1719">
            <v>430000</v>
          </cell>
          <cell r="AF1719">
            <v>0</v>
          </cell>
          <cell r="AI1719">
            <v>2251</v>
          </cell>
          <cell r="AK1719">
            <v>0</v>
          </cell>
          <cell r="AM1719">
            <v>384</v>
          </cell>
          <cell r="AN1719">
            <v>1</v>
          </cell>
          <cell r="AO1719">
            <v>393216</v>
          </cell>
          <cell r="AQ1719">
            <v>0</v>
          </cell>
          <cell r="AR1719">
            <v>0</v>
          </cell>
          <cell r="AS1719" t="str">
            <v>Ы</v>
          </cell>
          <cell r="AT1719" t="str">
            <v>Ы</v>
          </cell>
          <cell r="AU1719">
            <v>0</v>
          </cell>
          <cell r="AV1719">
            <v>0</v>
          </cell>
          <cell r="AW1719">
            <v>23</v>
          </cell>
          <cell r="AX1719">
            <v>1</v>
          </cell>
          <cell r="AY1719">
            <v>0</v>
          </cell>
          <cell r="AZ1719">
            <v>0</v>
          </cell>
          <cell r="BA1719">
            <v>0</v>
          </cell>
          <cell r="BB1719">
            <v>0</v>
          </cell>
          <cell r="BC1719">
            <v>38828</v>
          </cell>
        </row>
        <row r="1720">
          <cell r="A1720">
            <v>2006</v>
          </cell>
          <cell r="B1720">
            <v>2</v>
          </cell>
          <cell r="C1720">
            <v>256</v>
          </cell>
          <cell r="D1720">
            <v>21</v>
          </cell>
          <cell r="E1720">
            <v>792020</v>
          </cell>
          <cell r="F1720">
            <v>0</v>
          </cell>
          <cell r="G1720" t="str">
            <v>Затраты по ШПЗ (основные)</v>
          </cell>
          <cell r="H1720">
            <v>2011</v>
          </cell>
          <cell r="I1720">
            <v>7920</v>
          </cell>
          <cell r="J1720">
            <v>2009290</v>
          </cell>
          <cell r="K1720">
            <v>1</v>
          </cell>
          <cell r="L1720">
            <v>0</v>
          </cell>
          <cell r="M1720">
            <v>0</v>
          </cell>
          <cell r="N1720">
            <v>0</v>
          </cell>
          <cell r="R1720">
            <v>0</v>
          </cell>
          <cell r="S1720">
            <v>0</v>
          </cell>
          <cell r="T1720">
            <v>0</v>
          </cell>
          <cell r="U1720">
            <v>34</v>
          </cell>
          <cell r="V1720">
            <v>0</v>
          </cell>
          <cell r="W1720">
            <v>0</v>
          </cell>
          <cell r="AA1720">
            <v>0</v>
          </cell>
          <cell r="AB1720">
            <v>0</v>
          </cell>
          <cell r="AC1720">
            <v>0</v>
          </cell>
          <cell r="AD1720">
            <v>34</v>
          </cell>
          <cell r="AE1720">
            <v>430110</v>
          </cell>
          <cell r="AF1720">
            <v>0</v>
          </cell>
          <cell r="AI1720">
            <v>2251</v>
          </cell>
          <cell r="AK1720">
            <v>0</v>
          </cell>
          <cell r="AM1720">
            <v>385</v>
          </cell>
          <cell r="AN1720">
            <v>1</v>
          </cell>
          <cell r="AO1720">
            <v>393216</v>
          </cell>
          <cell r="AQ1720">
            <v>0</v>
          </cell>
          <cell r="AR1720">
            <v>0</v>
          </cell>
          <cell r="AS1720" t="str">
            <v>Ы</v>
          </cell>
          <cell r="AT1720" t="str">
            <v>Ы</v>
          </cell>
          <cell r="AU1720">
            <v>0</v>
          </cell>
          <cell r="AV1720">
            <v>0</v>
          </cell>
          <cell r="AW1720">
            <v>23</v>
          </cell>
          <cell r="AX1720">
            <v>1</v>
          </cell>
          <cell r="AY1720">
            <v>0</v>
          </cell>
          <cell r="AZ1720">
            <v>0</v>
          </cell>
          <cell r="BA1720">
            <v>0</v>
          </cell>
          <cell r="BB1720">
            <v>0</v>
          </cell>
          <cell r="BC1720">
            <v>38828</v>
          </cell>
        </row>
        <row r="1721">
          <cell r="A1721">
            <v>2006</v>
          </cell>
          <cell r="B1721">
            <v>2</v>
          </cell>
          <cell r="C1721">
            <v>257</v>
          </cell>
          <cell r="D1721">
            <v>21</v>
          </cell>
          <cell r="E1721">
            <v>792020</v>
          </cell>
          <cell r="F1721">
            <v>0</v>
          </cell>
          <cell r="G1721" t="str">
            <v>Затраты по ШПЗ (основные)</v>
          </cell>
          <cell r="H1721">
            <v>2011</v>
          </cell>
          <cell r="I1721">
            <v>7920</v>
          </cell>
          <cell r="J1721">
            <v>56335</v>
          </cell>
          <cell r="K1721">
            <v>1</v>
          </cell>
          <cell r="L1721">
            <v>0</v>
          </cell>
          <cell r="M1721">
            <v>0</v>
          </cell>
          <cell r="N1721">
            <v>0</v>
          </cell>
          <cell r="R1721">
            <v>0</v>
          </cell>
          <cell r="S1721">
            <v>0</v>
          </cell>
          <cell r="T1721">
            <v>0</v>
          </cell>
          <cell r="U1721">
            <v>34</v>
          </cell>
          <cell r="V1721">
            <v>0</v>
          </cell>
          <cell r="W1721">
            <v>0</v>
          </cell>
          <cell r="AA1721">
            <v>0</v>
          </cell>
          <cell r="AB1721">
            <v>0</v>
          </cell>
          <cell r="AC1721">
            <v>0</v>
          </cell>
          <cell r="AD1721">
            <v>34</v>
          </cell>
          <cell r="AE1721">
            <v>450000</v>
          </cell>
          <cell r="AF1721">
            <v>0</v>
          </cell>
          <cell r="AI1721">
            <v>2251</v>
          </cell>
          <cell r="AK1721">
            <v>0</v>
          </cell>
          <cell r="AM1721">
            <v>386</v>
          </cell>
          <cell r="AN1721">
            <v>1</v>
          </cell>
          <cell r="AO1721">
            <v>393216</v>
          </cell>
          <cell r="AQ1721">
            <v>0</v>
          </cell>
          <cell r="AR1721">
            <v>0</v>
          </cell>
          <cell r="AS1721" t="str">
            <v>Ы</v>
          </cell>
          <cell r="AT1721" t="str">
            <v>Ы</v>
          </cell>
          <cell r="AU1721">
            <v>0</v>
          </cell>
          <cell r="AV1721">
            <v>0</v>
          </cell>
          <cell r="AW1721">
            <v>23</v>
          </cell>
          <cell r="AX1721">
            <v>1</v>
          </cell>
          <cell r="AY1721">
            <v>0</v>
          </cell>
          <cell r="AZ1721">
            <v>0</v>
          </cell>
          <cell r="BA1721">
            <v>0</v>
          </cell>
          <cell r="BB1721">
            <v>0</v>
          </cell>
          <cell r="BC1721">
            <v>38828</v>
          </cell>
        </row>
        <row r="1722">
          <cell r="A1722">
            <v>2006</v>
          </cell>
          <cell r="B1722">
            <v>2</v>
          </cell>
          <cell r="C1722">
            <v>258</v>
          </cell>
          <cell r="D1722">
            <v>21</v>
          </cell>
          <cell r="E1722">
            <v>792020</v>
          </cell>
          <cell r="F1722">
            <v>0</v>
          </cell>
          <cell r="G1722" t="str">
            <v>Затраты по ШПЗ (основные)</v>
          </cell>
          <cell r="H1722">
            <v>2011</v>
          </cell>
          <cell r="I1722">
            <v>7920</v>
          </cell>
          <cell r="J1722">
            <v>861</v>
          </cell>
          <cell r="K1722">
            <v>1</v>
          </cell>
          <cell r="L1722">
            <v>0</v>
          </cell>
          <cell r="M1722">
            <v>0</v>
          </cell>
          <cell r="N1722">
            <v>0</v>
          </cell>
          <cell r="R1722">
            <v>0</v>
          </cell>
          <cell r="S1722">
            <v>0</v>
          </cell>
          <cell r="T1722">
            <v>0</v>
          </cell>
          <cell r="U1722">
            <v>34</v>
          </cell>
          <cell r="V1722">
            <v>0</v>
          </cell>
          <cell r="W1722">
            <v>0</v>
          </cell>
          <cell r="AA1722">
            <v>0</v>
          </cell>
          <cell r="AB1722">
            <v>0</v>
          </cell>
          <cell r="AC1722">
            <v>0</v>
          </cell>
          <cell r="AD1722">
            <v>34</v>
          </cell>
          <cell r="AE1722">
            <v>460000</v>
          </cell>
          <cell r="AF1722">
            <v>0</v>
          </cell>
          <cell r="AI1722">
            <v>2251</v>
          </cell>
          <cell r="AK1722">
            <v>0</v>
          </cell>
          <cell r="AM1722">
            <v>387</v>
          </cell>
          <cell r="AN1722">
            <v>1</v>
          </cell>
          <cell r="AO1722">
            <v>393216</v>
          </cell>
          <cell r="AQ1722">
            <v>0</v>
          </cell>
          <cell r="AR1722">
            <v>0</v>
          </cell>
          <cell r="AS1722" t="str">
            <v>Ы</v>
          </cell>
          <cell r="AT1722" t="str">
            <v>Ы</v>
          </cell>
          <cell r="AU1722">
            <v>0</v>
          </cell>
          <cell r="AV1722">
            <v>0</v>
          </cell>
          <cell r="AW1722">
            <v>23</v>
          </cell>
          <cell r="AX1722">
            <v>1</v>
          </cell>
          <cell r="AY1722">
            <v>0</v>
          </cell>
          <cell r="AZ1722">
            <v>0</v>
          </cell>
          <cell r="BA1722">
            <v>0</v>
          </cell>
          <cell r="BB1722">
            <v>0</v>
          </cell>
          <cell r="BC1722">
            <v>38828</v>
          </cell>
        </row>
        <row r="1723">
          <cell r="A1723">
            <v>2006</v>
          </cell>
          <cell r="B1723">
            <v>2</v>
          </cell>
          <cell r="C1723">
            <v>259</v>
          </cell>
          <cell r="D1723">
            <v>21</v>
          </cell>
          <cell r="E1723">
            <v>792020</v>
          </cell>
          <cell r="F1723">
            <v>0</v>
          </cell>
          <cell r="G1723" t="str">
            <v>Затраты по ШПЗ (основные)</v>
          </cell>
          <cell r="H1723">
            <v>2011</v>
          </cell>
          <cell r="I1723">
            <v>7920</v>
          </cell>
          <cell r="J1723">
            <v>14000</v>
          </cell>
          <cell r="K1723">
            <v>1</v>
          </cell>
          <cell r="L1723">
            <v>0</v>
          </cell>
          <cell r="M1723">
            <v>0</v>
          </cell>
          <cell r="N1723">
            <v>0</v>
          </cell>
          <cell r="R1723">
            <v>0</v>
          </cell>
          <cell r="S1723">
            <v>0</v>
          </cell>
          <cell r="T1723">
            <v>0</v>
          </cell>
          <cell r="U1723">
            <v>34</v>
          </cell>
          <cell r="V1723">
            <v>0</v>
          </cell>
          <cell r="W1723">
            <v>0</v>
          </cell>
          <cell r="AA1723">
            <v>0</v>
          </cell>
          <cell r="AB1723">
            <v>0</v>
          </cell>
          <cell r="AC1723">
            <v>0</v>
          </cell>
          <cell r="AD1723">
            <v>34</v>
          </cell>
          <cell r="AE1723">
            <v>501105</v>
          </cell>
          <cell r="AF1723">
            <v>0</v>
          </cell>
          <cell r="AI1723">
            <v>2251</v>
          </cell>
          <cell r="AK1723">
            <v>0</v>
          </cell>
          <cell r="AM1723">
            <v>388</v>
          </cell>
          <cell r="AN1723">
            <v>1</v>
          </cell>
          <cell r="AO1723">
            <v>393216</v>
          </cell>
          <cell r="AQ1723">
            <v>0</v>
          </cell>
          <cell r="AR1723">
            <v>0</v>
          </cell>
          <cell r="AS1723" t="str">
            <v>Ы</v>
          </cell>
          <cell r="AT1723" t="str">
            <v>Ы</v>
          </cell>
          <cell r="AU1723">
            <v>0</v>
          </cell>
          <cell r="AV1723">
            <v>0</v>
          </cell>
          <cell r="AW1723">
            <v>23</v>
          </cell>
          <cell r="AX1723">
            <v>1</v>
          </cell>
          <cell r="AY1723">
            <v>0</v>
          </cell>
          <cell r="AZ1723">
            <v>0</v>
          </cell>
          <cell r="BA1723">
            <v>0</v>
          </cell>
          <cell r="BB1723">
            <v>0</v>
          </cell>
          <cell r="BC1723">
            <v>38828</v>
          </cell>
        </row>
        <row r="1724">
          <cell r="A1724">
            <v>2006</v>
          </cell>
          <cell r="B1724">
            <v>2</v>
          </cell>
          <cell r="C1724">
            <v>260</v>
          </cell>
          <cell r="D1724">
            <v>21</v>
          </cell>
          <cell r="E1724">
            <v>792020</v>
          </cell>
          <cell r="F1724">
            <v>0</v>
          </cell>
          <cell r="G1724" t="str">
            <v>Затраты по ШПЗ (основные)</v>
          </cell>
          <cell r="H1724">
            <v>2011</v>
          </cell>
          <cell r="I1724">
            <v>7920</v>
          </cell>
          <cell r="J1724">
            <v>7792.48</v>
          </cell>
          <cell r="K1724">
            <v>1</v>
          </cell>
          <cell r="L1724">
            <v>0</v>
          </cell>
          <cell r="M1724">
            <v>0</v>
          </cell>
          <cell r="N1724">
            <v>0</v>
          </cell>
          <cell r="R1724">
            <v>0</v>
          </cell>
          <cell r="S1724">
            <v>0</v>
          </cell>
          <cell r="T1724">
            <v>0</v>
          </cell>
          <cell r="U1724">
            <v>34</v>
          </cell>
          <cell r="V1724">
            <v>0</v>
          </cell>
          <cell r="W1724">
            <v>0</v>
          </cell>
          <cell r="AA1724">
            <v>0</v>
          </cell>
          <cell r="AB1724">
            <v>0</v>
          </cell>
          <cell r="AC1724">
            <v>0</v>
          </cell>
          <cell r="AD1724">
            <v>34</v>
          </cell>
          <cell r="AE1724">
            <v>503000</v>
          </cell>
          <cell r="AF1724">
            <v>0</v>
          </cell>
          <cell r="AI1724">
            <v>2251</v>
          </cell>
          <cell r="AK1724">
            <v>0</v>
          </cell>
          <cell r="AM1724">
            <v>389</v>
          </cell>
          <cell r="AN1724">
            <v>1</v>
          </cell>
          <cell r="AO1724">
            <v>393216</v>
          </cell>
          <cell r="AQ1724">
            <v>0</v>
          </cell>
          <cell r="AR1724">
            <v>0</v>
          </cell>
          <cell r="AS1724" t="str">
            <v>Ы</v>
          </cell>
          <cell r="AT1724" t="str">
            <v>Ы</v>
          </cell>
          <cell r="AU1724">
            <v>0</v>
          </cell>
          <cell r="AV1724">
            <v>0</v>
          </cell>
          <cell r="AW1724">
            <v>23</v>
          </cell>
          <cell r="AX1724">
            <v>1</v>
          </cell>
          <cell r="AY1724">
            <v>0</v>
          </cell>
          <cell r="AZ1724">
            <v>0</v>
          </cell>
          <cell r="BA1724">
            <v>0</v>
          </cell>
          <cell r="BB1724">
            <v>0</v>
          </cell>
          <cell r="BC1724">
            <v>38828</v>
          </cell>
        </row>
        <row r="1725">
          <cell r="A1725">
            <v>2006</v>
          </cell>
          <cell r="B1725">
            <v>2</v>
          </cell>
          <cell r="C1725">
            <v>261</v>
          </cell>
          <cell r="D1725">
            <v>21</v>
          </cell>
          <cell r="E1725">
            <v>792020</v>
          </cell>
          <cell r="F1725">
            <v>0</v>
          </cell>
          <cell r="G1725" t="str">
            <v>Затраты по ШПЗ (основные)</v>
          </cell>
          <cell r="H1725">
            <v>2011</v>
          </cell>
          <cell r="I1725">
            <v>7920</v>
          </cell>
          <cell r="J1725">
            <v>12100</v>
          </cell>
          <cell r="K1725">
            <v>1</v>
          </cell>
          <cell r="L1725">
            <v>0</v>
          </cell>
          <cell r="M1725">
            <v>0</v>
          </cell>
          <cell r="N1725">
            <v>0</v>
          </cell>
          <cell r="R1725">
            <v>0</v>
          </cell>
          <cell r="S1725">
            <v>0</v>
          </cell>
          <cell r="T1725">
            <v>0</v>
          </cell>
          <cell r="U1725">
            <v>34</v>
          </cell>
          <cell r="V1725">
            <v>0</v>
          </cell>
          <cell r="W1725">
            <v>0</v>
          </cell>
          <cell r="AA1725">
            <v>0</v>
          </cell>
          <cell r="AB1725">
            <v>0</v>
          </cell>
          <cell r="AC1725">
            <v>0</v>
          </cell>
          <cell r="AD1725">
            <v>34</v>
          </cell>
          <cell r="AE1725">
            <v>504100</v>
          </cell>
          <cell r="AF1725">
            <v>0</v>
          </cell>
          <cell r="AI1725">
            <v>2251</v>
          </cell>
          <cell r="AK1725">
            <v>0</v>
          </cell>
          <cell r="AM1725">
            <v>390</v>
          </cell>
          <cell r="AN1725">
            <v>1</v>
          </cell>
          <cell r="AO1725">
            <v>393216</v>
          </cell>
          <cell r="AQ1725">
            <v>0</v>
          </cell>
          <cell r="AR1725">
            <v>0</v>
          </cell>
          <cell r="AS1725" t="str">
            <v>Ы</v>
          </cell>
          <cell r="AT1725" t="str">
            <v>Ы</v>
          </cell>
          <cell r="AU1725">
            <v>0</v>
          </cell>
          <cell r="AV1725">
            <v>0</v>
          </cell>
          <cell r="AW1725">
            <v>23</v>
          </cell>
          <cell r="AX1725">
            <v>1</v>
          </cell>
          <cell r="AY1725">
            <v>0</v>
          </cell>
          <cell r="AZ1725">
            <v>0</v>
          </cell>
          <cell r="BA1725">
            <v>0</v>
          </cell>
          <cell r="BB1725">
            <v>0</v>
          </cell>
          <cell r="BC1725">
            <v>38828</v>
          </cell>
        </row>
        <row r="1726">
          <cell r="A1726">
            <v>2006</v>
          </cell>
          <cell r="B1726">
            <v>2</v>
          </cell>
          <cell r="C1726">
            <v>262</v>
          </cell>
          <cell r="D1726">
            <v>21</v>
          </cell>
          <cell r="E1726">
            <v>792020</v>
          </cell>
          <cell r="F1726">
            <v>0</v>
          </cell>
          <cell r="G1726" t="str">
            <v>Затраты по ШПЗ (основные)</v>
          </cell>
          <cell r="H1726">
            <v>2011</v>
          </cell>
          <cell r="I1726">
            <v>7920</v>
          </cell>
          <cell r="J1726">
            <v>641.37</v>
          </cell>
          <cell r="K1726">
            <v>1</v>
          </cell>
          <cell r="L1726">
            <v>0</v>
          </cell>
          <cell r="M1726">
            <v>0</v>
          </cell>
          <cell r="N1726">
            <v>0</v>
          </cell>
          <cell r="R1726">
            <v>0</v>
          </cell>
          <cell r="S1726">
            <v>0</v>
          </cell>
          <cell r="T1726">
            <v>0</v>
          </cell>
          <cell r="U1726">
            <v>34</v>
          </cell>
          <cell r="V1726">
            <v>0</v>
          </cell>
          <cell r="W1726">
            <v>0</v>
          </cell>
          <cell r="AA1726">
            <v>0</v>
          </cell>
          <cell r="AB1726">
            <v>0</v>
          </cell>
          <cell r="AC1726">
            <v>0</v>
          </cell>
          <cell r="AD1726">
            <v>34</v>
          </cell>
          <cell r="AE1726">
            <v>504400</v>
          </cell>
          <cell r="AF1726">
            <v>0</v>
          </cell>
          <cell r="AI1726">
            <v>2251</v>
          </cell>
          <cell r="AK1726">
            <v>0</v>
          </cell>
          <cell r="AM1726">
            <v>391</v>
          </cell>
          <cell r="AN1726">
            <v>1</v>
          </cell>
          <cell r="AO1726">
            <v>393216</v>
          </cell>
          <cell r="AQ1726">
            <v>0</v>
          </cell>
          <cell r="AR1726">
            <v>0</v>
          </cell>
          <cell r="AS1726" t="str">
            <v>Ы</v>
          </cell>
          <cell r="AT1726" t="str">
            <v>Ы</v>
          </cell>
          <cell r="AU1726">
            <v>0</v>
          </cell>
          <cell r="AV1726">
            <v>0</v>
          </cell>
          <cell r="AW1726">
            <v>23</v>
          </cell>
          <cell r="AX1726">
            <v>1</v>
          </cell>
          <cell r="AY1726">
            <v>0</v>
          </cell>
          <cell r="AZ1726">
            <v>0</v>
          </cell>
          <cell r="BA1726">
            <v>0</v>
          </cell>
          <cell r="BB1726">
            <v>0</v>
          </cell>
          <cell r="BC1726">
            <v>38828</v>
          </cell>
        </row>
        <row r="1727">
          <cell r="A1727">
            <v>2006</v>
          </cell>
          <cell r="B1727">
            <v>2</v>
          </cell>
          <cell r="C1727">
            <v>263</v>
          </cell>
          <cell r="D1727">
            <v>21</v>
          </cell>
          <cell r="E1727">
            <v>792020</v>
          </cell>
          <cell r="F1727">
            <v>0</v>
          </cell>
          <cell r="G1727" t="str">
            <v>Затраты по ШПЗ (основные)</v>
          </cell>
          <cell r="H1727">
            <v>2011</v>
          </cell>
          <cell r="I1727">
            <v>7920</v>
          </cell>
          <cell r="J1727">
            <v>37</v>
          </cell>
          <cell r="K1727">
            <v>1</v>
          </cell>
          <cell r="L1727">
            <v>0</v>
          </cell>
          <cell r="M1727">
            <v>0</v>
          </cell>
          <cell r="N1727">
            <v>0</v>
          </cell>
          <cell r="R1727">
            <v>0</v>
          </cell>
          <cell r="S1727">
            <v>0</v>
          </cell>
          <cell r="T1727">
            <v>0</v>
          </cell>
          <cell r="U1727">
            <v>34</v>
          </cell>
          <cell r="V1727">
            <v>0</v>
          </cell>
          <cell r="W1727">
            <v>0</v>
          </cell>
          <cell r="AA1727">
            <v>0</v>
          </cell>
          <cell r="AB1727">
            <v>0</v>
          </cell>
          <cell r="AC1727">
            <v>0</v>
          </cell>
          <cell r="AD1727">
            <v>34</v>
          </cell>
          <cell r="AE1727">
            <v>505100</v>
          </cell>
          <cell r="AF1727">
            <v>0</v>
          </cell>
          <cell r="AI1727">
            <v>2251</v>
          </cell>
          <cell r="AK1727">
            <v>0</v>
          </cell>
          <cell r="AM1727">
            <v>392</v>
          </cell>
          <cell r="AN1727">
            <v>1</v>
          </cell>
          <cell r="AO1727">
            <v>393216</v>
          </cell>
          <cell r="AQ1727">
            <v>0</v>
          </cell>
          <cell r="AR1727">
            <v>0</v>
          </cell>
          <cell r="AS1727" t="str">
            <v>Ы</v>
          </cell>
          <cell r="AT1727" t="str">
            <v>Ы</v>
          </cell>
          <cell r="AU1727">
            <v>0</v>
          </cell>
          <cell r="AV1727">
            <v>0</v>
          </cell>
          <cell r="AW1727">
            <v>23</v>
          </cell>
          <cell r="AX1727">
            <v>1</v>
          </cell>
          <cell r="AY1727">
            <v>0</v>
          </cell>
          <cell r="AZ1727">
            <v>0</v>
          </cell>
          <cell r="BA1727">
            <v>0</v>
          </cell>
          <cell r="BB1727">
            <v>0</v>
          </cell>
          <cell r="BC1727">
            <v>38828</v>
          </cell>
        </row>
        <row r="1728">
          <cell r="A1728">
            <v>2006</v>
          </cell>
          <cell r="B1728">
            <v>2</v>
          </cell>
          <cell r="C1728">
            <v>264</v>
          </cell>
          <cell r="D1728">
            <v>21</v>
          </cell>
          <cell r="E1728">
            <v>792020</v>
          </cell>
          <cell r="F1728">
            <v>0</v>
          </cell>
          <cell r="G1728" t="str">
            <v>Затраты по ШПЗ (основные)</v>
          </cell>
          <cell r="H1728">
            <v>2011</v>
          </cell>
          <cell r="I1728">
            <v>7920</v>
          </cell>
          <cell r="J1728">
            <v>86601.29</v>
          </cell>
          <cell r="K1728">
            <v>1</v>
          </cell>
          <cell r="L1728">
            <v>0</v>
          </cell>
          <cell r="M1728">
            <v>0</v>
          </cell>
          <cell r="N1728">
            <v>0</v>
          </cell>
          <cell r="R1728">
            <v>0</v>
          </cell>
          <cell r="S1728">
            <v>0</v>
          </cell>
          <cell r="T1728">
            <v>0</v>
          </cell>
          <cell r="U1728">
            <v>34</v>
          </cell>
          <cell r="V1728">
            <v>0</v>
          </cell>
          <cell r="W1728">
            <v>0</v>
          </cell>
          <cell r="AA1728">
            <v>0</v>
          </cell>
          <cell r="AB1728">
            <v>0</v>
          </cell>
          <cell r="AC1728">
            <v>0</v>
          </cell>
          <cell r="AD1728">
            <v>34</v>
          </cell>
          <cell r="AE1728">
            <v>505200</v>
          </cell>
          <cell r="AF1728">
            <v>0</v>
          </cell>
          <cell r="AI1728">
            <v>2251</v>
          </cell>
          <cell r="AK1728">
            <v>0</v>
          </cell>
          <cell r="AM1728">
            <v>393</v>
          </cell>
          <cell r="AN1728">
            <v>1</v>
          </cell>
          <cell r="AO1728">
            <v>393216</v>
          </cell>
          <cell r="AQ1728">
            <v>0</v>
          </cell>
          <cell r="AR1728">
            <v>0</v>
          </cell>
          <cell r="AS1728" t="str">
            <v>Ы</v>
          </cell>
          <cell r="AT1728" t="str">
            <v>Ы</v>
          </cell>
          <cell r="AU1728">
            <v>0</v>
          </cell>
          <cell r="AV1728">
            <v>0</v>
          </cell>
          <cell r="AW1728">
            <v>23</v>
          </cell>
          <cell r="AX1728">
            <v>1</v>
          </cell>
          <cell r="AY1728">
            <v>0</v>
          </cell>
          <cell r="AZ1728">
            <v>0</v>
          </cell>
          <cell r="BA1728">
            <v>0</v>
          </cell>
          <cell r="BB1728">
            <v>0</v>
          </cell>
          <cell r="BC1728">
            <v>38828</v>
          </cell>
        </row>
        <row r="1729">
          <cell r="A1729">
            <v>2006</v>
          </cell>
          <cell r="B1729">
            <v>2</v>
          </cell>
          <cell r="C1729">
            <v>265</v>
          </cell>
          <cell r="D1729">
            <v>21</v>
          </cell>
          <cell r="E1729">
            <v>792020</v>
          </cell>
          <cell r="F1729">
            <v>0</v>
          </cell>
          <cell r="G1729" t="str">
            <v>Затраты по ШПЗ (основные)</v>
          </cell>
          <cell r="H1729">
            <v>2011</v>
          </cell>
          <cell r="I1729">
            <v>7920</v>
          </cell>
          <cell r="J1729">
            <v>699.7</v>
          </cell>
          <cell r="K1729">
            <v>1</v>
          </cell>
          <cell r="L1729">
            <v>0</v>
          </cell>
          <cell r="M1729">
            <v>0</v>
          </cell>
          <cell r="N1729">
            <v>0</v>
          </cell>
          <cell r="R1729">
            <v>0</v>
          </cell>
          <cell r="S1729">
            <v>0</v>
          </cell>
          <cell r="T1729">
            <v>0</v>
          </cell>
          <cell r="U1729">
            <v>34</v>
          </cell>
          <cell r="V1729">
            <v>0</v>
          </cell>
          <cell r="W1729">
            <v>0</v>
          </cell>
          <cell r="AA1729">
            <v>0</v>
          </cell>
          <cell r="AB1729">
            <v>0</v>
          </cell>
          <cell r="AC1729">
            <v>0</v>
          </cell>
          <cell r="AD1729">
            <v>34</v>
          </cell>
          <cell r="AE1729">
            <v>505300</v>
          </cell>
          <cell r="AF1729">
            <v>0</v>
          </cell>
          <cell r="AI1729">
            <v>2251</v>
          </cell>
          <cell r="AK1729">
            <v>0</v>
          </cell>
          <cell r="AM1729">
            <v>394</v>
          </cell>
          <cell r="AN1729">
            <v>1</v>
          </cell>
          <cell r="AO1729">
            <v>393216</v>
          </cell>
          <cell r="AQ1729">
            <v>0</v>
          </cell>
          <cell r="AR1729">
            <v>0</v>
          </cell>
          <cell r="AS1729" t="str">
            <v>Ы</v>
          </cell>
          <cell r="AT1729" t="str">
            <v>Ы</v>
          </cell>
          <cell r="AU1729">
            <v>0</v>
          </cell>
          <cell r="AV1729">
            <v>0</v>
          </cell>
          <cell r="AW1729">
            <v>23</v>
          </cell>
          <cell r="AX1729">
            <v>1</v>
          </cell>
          <cell r="AY1729">
            <v>0</v>
          </cell>
          <cell r="AZ1729">
            <v>0</v>
          </cell>
          <cell r="BA1729">
            <v>0</v>
          </cell>
          <cell r="BB1729">
            <v>0</v>
          </cell>
          <cell r="BC1729">
            <v>38828</v>
          </cell>
        </row>
        <row r="1730">
          <cell r="A1730">
            <v>2006</v>
          </cell>
          <cell r="B1730">
            <v>2</v>
          </cell>
          <cell r="C1730">
            <v>266</v>
          </cell>
          <cell r="D1730">
            <v>21</v>
          </cell>
          <cell r="E1730">
            <v>792020</v>
          </cell>
          <cell r="F1730">
            <v>0</v>
          </cell>
          <cell r="G1730" t="str">
            <v>Затраты по ШПЗ (основные)</v>
          </cell>
          <cell r="H1730">
            <v>2011</v>
          </cell>
          <cell r="I1730">
            <v>7920</v>
          </cell>
          <cell r="J1730">
            <v>6480</v>
          </cell>
          <cell r="K1730">
            <v>1</v>
          </cell>
          <cell r="L1730">
            <v>0</v>
          </cell>
          <cell r="M1730">
            <v>0</v>
          </cell>
          <cell r="N1730">
            <v>0</v>
          </cell>
          <cell r="R1730">
            <v>0</v>
          </cell>
          <cell r="S1730">
            <v>0</v>
          </cell>
          <cell r="T1730">
            <v>0</v>
          </cell>
          <cell r="U1730">
            <v>34</v>
          </cell>
          <cell r="V1730">
            <v>0</v>
          </cell>
          <cell r="W1730">
            <v>0</v>
          </cell>
          <cell r="AA1730">
            <v>0</v>
          </cell>
          <cell r="AB1730">
            <v>0</v>
          </cell>
          <cell r="AC1730">
            <v>0</v>
          </cell>
          <cell r="AD1730">
            <v>34</v>
          </cell>
          <cell r="AE1730">
            <v>505400</v>
          </cell>
          <cell r="AF1730">
            <v>0</v>
          </cell>
          <cell r="AI1730">
            <v>2251</v>
          </cell>
          <cell r="AK1730">
            <v>0</v>
          </cell>
          <cell r="AM1730">
            <v>395</v>
          </cell>
          <cell r="AN1730">
            <v>1</v>
          </cell>
          <cell r="AO1730">
            <v>393216</v>
          </cell>
          <cell r="AQ1730">
            <v>0</v>
          </cell>
          <cell r="AR1730">
            <v>0</v>
          </cell>
          <cell r="AS1730" t="str">
            <v>Ы</v>
          </cell>
          <cell r="AT1730" t="str">
            <v>Ы</v>
          </cell>
          <cell r="AU1730">
            <v>0</v>
          </cell>
          <cell r="AV1730">
            <v>0</v>
          </cell>
          <cell r="AW1730">
            <v>23</v>
          </cell>
          <cell r="AX1730">
            <v>1</v>
          </cell>
          <cell r="AY1730">
            <v>0</v>
          </cell>
          <cell r="AZ1730">
            <v>0</v>
          </cell>
          <cell r="BA1730">
            <v>0</v>
          </cell>
          <cell r="BB1730">
            <v>0</v>
          </cell>
          <cell r="BC1730">
            <v>38828</v>
          </cell>
        </row>
        <row r="1731">
          <cell r="A1731">
            <v>2006</v>
          </cell>
          <cell r="B1731">
            <v>2</v>
          </cell>
          <cell r="C1731">
            <v>267</v>
          </cell>
          <cell r="D1731">
            <v>21</v>
          </cell>
          <cell r="E1731">
            <v>792020</v>
          </cell>
          <cell r="F1731">
            <v>0</v>
          </cell>
          <cell r="G1731" t="str">
            <v>Затраты по ШПЗ (основные)</v>
          </cell>
          <cell r="H1731">
            <v>2011</v>
          </cell>
          <cell r="I1731">
            <v>7920</v>
          </cell>
          <cell r="J1731">
            <v>242396.77</v>
          </cell>
          <cell r="K1731">
            <v>1</v>
          </cell>
          <cell r="L1731">
            <v>0</v>
          </cell>
          <cell r="M1731">
            <v>0</v>
          </cell>
          <cell r="N1731">
            <v>0</v>
          </cell>
          <cell r="R1731">
            <v>0</v>
          </cell>
          <cell r="S1731">
            <v>0</v>
          </cell>
          <cell r="T1731">
            <v>0</v>
          </cell>
          <cell r="U1731">
            <v>34</v>
          </cell>
          <cell r="V1731">
            <v>0</v>
          </cell>
          <cell r="W1731">
            <v>0</v>
          </cell>
          <cell r="AA1731">
            <v>0</v>
          </cell>
          <cell r="AB1731">
            <v>0</v>
          </cell>
          <cell r="AC1731">
            <v>0</v>
          </cell>
          <cell r="AD1731">
            <v>34</v>
          </cell>
          <cell r="AE1731">
            <v>510100</v>
          </cell>
          <cell r="AF1731">
            <v>0</v>
          </cell>
          <cell r="AI1731">
            <v>2251</v>
          </cell>
          <cell r="AK1731">
            <v>0</v>
          </cell>
          <cell r="AM1731">
            <v>396</v>
          </cell>
          <cell r="AN1731">
            <v>1</v>
          </cell>
          <cell r="AO1731">
            <v>393216</v>
          </cell>
          <cell r="AQ1731">
            <v>0</v>
          </cell>
          <cell r="AR1731">
            <v>0</v>
          </cell>
          <cell r="AS1731" t="str">
            <v>Ы</v>
          </cell>
          <cell r="AT1731" t="str">
            <v>Ы</v>
          </cell>
          <cell r="AU1731">
            <v>0</v>
          </cell>
          <cell r="AV1731">
            <v>0</v>
          </cell>
          <cell r="AW1731">
            <v>23</v>
          </cell>
          <cell r="AX1731">
            <v>1</v>
          </cell>
          <cell r="AY1731">
            <v>0</v>
          </cell>
          <cell r="AZ1731">
            <v>0</v>
          </cell>
          <cell r="BA1731">
            <v>0</v>
          </cell>
          <cell r="BB1731">
            <v>0</v>
          </cell>
          <cell r="BC1731">
            <v>38828</v>
          </cell>
        </row>
        <row r="1732">
          <cell r="A1732">
            <v>2006</v>
          </cell>
          <cell r="B1732">
            <v>2</v>
          </cell>
          <cell r="C1732">
            <v>268</v>
          </cell>
          <cell r="D1732">
            <v>21</v>
          </cell>
          <cell r="E1732">
            <v>792020</v>
          </cell>
          <cell r="F1732">
            <v>0</v>
          </cell>
          <cell r="G1732" t="str">
            <v>Затраты по ШПЗ (основные)</v>
          </cell>
          <cell r="H1732">
            <v>2011</v>
          </cell>
          <cell r="I1732">
            <v>7920</v>
          </cell>
          <cell r="J1732">
            <v>435.75</v>
          </cell>
          <cell r="K1732">
            <v>1</v>
          </cell>
          <cell r="L1732">
            <v>0</v>
          </cell>
          <cell r="M1732">
            <v>0</v>
          </cell>
          <cell r="N1732">
            <v>0</v>
          </cell>
          <cell r="R1732">
            <v>0</v>
          </cell>
          <cell r="S1732">
            <v>0</v>
          </cell>
          <cell r="T1732">
            <v>0</v>
          </cell>
          <cell r="U1732">
            <v>34</v>
          </cell>
          <cell r="V1732">
            <v>0</v>
          </cell>
          <cell r="W1732">
            <v>0</v>
          </cell>
          <cell r="AA1732">
            <v>0</v>
          </cell>
          <cell r="AB1732">
            <v>0</v>
          </cell>
          <cell r="AC1732">
            <v>0</v>
          </cell>
          <cell r="AD1732">
            <v>34</v>
          </cell>
          <cell r="AE1732">
            <v>510200</v>
          </cell>
          <cell r="AF1732">
            <v>0</v>
          </cell>
          <cell r="AI1732">
            <v>2251</v>
          </cell>
          <cell r="AK1732">
            <v>0</v>
          </cell>
          <cell r="AM1732">
            <v>397</v>
          </cell>
          <cell r="AN1732">
            <v>1</v>
          </cell>
          <cell r="AO1732">
            <v>393216</v>
          </cell>
          <cell r="AQ1732">
            <v>0</v>
          </cell>
          <cell r="AR1732">
            <v>0</v>
          </cell>
          <cell r="AS1732" t="str">
            <v>Ы</v>
          </cell>
          <cell r="AT1732" t="str">
            <v>Ы</v>
          </cell>
          <cell r="AU1732">
            <v>0</v>
          </cell>
          <cell r="AV1732">
            <v>0</v>
          </cell>
          <cell r="AW1732">
            <v>23</v>
          </cell>
          <cell r="AX1732">
            <v>1</v>
          </cell>
          <cell r="AY1732">
            <v>0</v>
          </cell>
          <cell r="AZ1732">
            <v>0</v>
          </cell>
          <cell r="BA1732">
            <v>0</v>
          </cell>
          <cell r="BB1732">
            <v>0</v>
          </cell>
          <cell r="BC1732">
            <v>38828</v>
          </cell>
        </row>
        <row r="1733">
          <cell r="A1733">
            <v>2006</v>
          </cell>
          <cell r="B1733">
            <v>2</v>
          </cell>
          <cell r="C1733">
            <v>269</v>
          </cell>
          <cell r="D1733">
            <v>21</v>
          </cell>
          <cell r="E1733">
            <v>792020</v>
          </cell>
          <cell r="F1733">
            <v>0</v>
          </cell>
          <cell r="G1733" t="str">
            <v>Затраты по ШПЗ (основные)</v>
          </cell>
          <cell r="H1733">
            <v>2011</v>
          </cell>
          <cell r="I1733">
            <v>7920</v>
          </cell>
          <cell r="J1733">
            <v>374</v>
          </cell>
          <cell r="K1733">
            <v>1</v>
          </cell>
          <cell r="L1733">
            <v>0</v>
          </cell>
          <cell r="M1733">
            <v>0</v>
          </cell>
          <cell r="N1733">
            <v>0</v>
          </cell>
          <cell r="R1733">
            <v>0</v>
          </cell>
          <cell r="S1733">
            <v>0</v>
          </cell>
          <cell r="T1733">
            <v>0</v>
          </cell>
          <cell r="U1733">
            <v>34</v>
          </cell>
          <cell r="V1733">
            <v>0</v>
          </cell>
          <cell r="W1733">
            <v>0</v>
          </cell>
          <cell r="AA1733">
            <v>0</v>
          </cell>
          <cell r="AB1733">
            <v>0</v>
          </cell>
          <cell r="AC1733">
            <v>0</v>
          </cell>
          <cell r="AD1733">
            <v>34</v>
          </cell>
          <cell r="AE1733">
            <v>510300</v>
          </cell>
          <cell r="AF1733">
            <v>0</v>
          </cell>
          <cell r="AI1733">
            <v>2251</v>
          </cell>
          <cell r="AK1733">
            <v>0</v>
          </cell>
          <cell r="AM1733">
            <v>398</v>
          </cell>
          <cell r="AN1733">
            <v>1</v>
          </cell>
          <cell r="AO1733">
            <v>393216</v>
          </cell>
          <cell r="AQ1733">
            <v>0</v>
          </cell>
          <cell r="AR1733">
            <v>0</v>
          </cell>
          <cell r="AS1733" t="str">
            <v>Ы</v>
          </cell>
          <cell r="AT1733" t="str">
            <v>Ы</v>
          </cell>
          <cell r="AU1733">
            <v>0</v>
          </cell>
          <cell r="AV1733">
            <v>0</v>
          </cell>
          <cell r="AW1733">
            <v>23</v>
          </cell>
          <cell r="AX1733">
            <v>1</v>
          </cell>
          <cell r="AY1733">
            <v>0</v>
          </cell>
          <cell r="AZ1733">
            <v>0</v>
          </cell>
          <cell r="BA1733">
            <v>0</v>
          </cell>
          <cell r="BB1733">
            <v>0</v>
          </cell>
          <cell r="BC1733">
            <v>38828</v>
          </cell>
        </row>
        <row r="1734">
          <cell r="A1734">
            <v>2006</v>
          </cell>
          <cell r="B1734">
            <v>2</v>
          </cell>
          <cell r="C1734">
            <v>270</v>
          </cell>
          <cell r="D1734">
            <v>21</v>
          </cell>
          <cell r="E1734">
            <v>792020</v>
          </cell>
          <cell r="F1734">
            <v>0</v>
          </cell>
          <cell r="G1734" t="str">
            <v>Затраты по ШПЗ (основные)</v>
          </cell>
          <cell r="H1734">
            <v>2011</v>
          </cell>
          <cell r="I1734">
            <v>7920</v>
          </cell>
          <cell r="J1734">
            <v>1565.29</v>
          </cell>
          <cell r="K1734">
            <v>1</v>
          </cell>
          <cell r="L1734">
            <v>0</v>
          </cell>
          <cell r="M1734">
            <v>0</v>
          </cell>
          <cell r="N1734">
            <v>0</v>
          </cell>
          <cell r="R1734">
            <v>0</v>
          </cell>
          <cell r="S1734">
            <v>0</v>
          </cell>
          <cell r="T1734">
            <v>0</v>
          </cell>
          <cell r="U1734">
            <v>34</v>
          </cell>
          <cell r="V1734">
            <v>0</v>
          </cell>
          <cell r="W1734">
            <v>0</v>
          </cell>
          <cell r="AA1734">
            <v>0</v>
          </cell>
          <cell r="AB1734">
            <v>0</v>
          </cell>
          <cell r="AC1734">
            <v>0</v>
          </cell>
          <cell r="AD1734">
            <v>34</v>
          </cell>
          <cell r="AE1734">
            <v>510400</v>
          </cell>
          <cell r="AF1734">
            <v>0</v>
          </cell>
          <cell r="AI1734">
            <v>2251</v>
          </cell>
          <cell r="AK1734">
            <v>0</v>
          </cell>
          <cell r="AM1734">
            <v>399</v>
          </cell>
          <cell r="AN1734">
            <v>1</v>
          </cell>
          <cell r="AO1734">
            <v>393216</v>
          </cell>
          <cell r="AQ1734">
            <v>0</v>
          </cell>
          <cell r="AR1734">
            <v>0</v>
          </cell>
          <cell r="AS1734" t="str">
            <v>Ы</v>
          </cell>
          <cell r="AT1734" t="str">
            <v>Ы</v>
          </cell>
          <cell r="AU1734">
            <v>0</v>
          </cell>
          <cell r="AV1734">
            <v>0</v>
          </cell>
          <cell r="AW1734">
            <v>23</v>
          </cell>
          <cell r="AX1734">
            <v>1</v>
          </cell>
          <cell r="AY1734">
            <v>0</v>
          </cell>
          <cell r="AZ1734">
            <v>0</v>
          </cell>
          <cell r="BA1734">
            <v>0</v>
          </cell>
          <cell r="BB1734">
            <v>0</v>
          </cell>
          <cell r="BC1734">
            <v>38828</v>
          </cell>
        </row>
        <row r="1735">
          <cell r="A1735">
            <v>2006</v>
          </cell>
          <cell r="B1735">
            <v>2</v>
          </cell>
          <cell r="C1735">
            <v>271</v>
          </cell>
          <cell r="D1735">
            <v>21</v>
          </cell>
          <cell r="E1735">
            <v>792020</v>
          </cell>
          <cell r="F1735">
            <v>0</v>
          </cell>
          <cell r="G1735" t="str">
            <v>Затраты по ШПЗ (основные)</v>
          </cell>
          <cell r="H1735">
            <v>2011</v>
          </cell>
          <cell r="I1735">
            <v>7920</v>
          </cell>
          <cell r="J1735">
            <v>199144</v>
          </cell>
          <cell r="K1735">
            <v>1</v>
          </cell>
          <cell r="L1735">
            <v>0</v>
          </cell>
          <cell r="M1735">
            <v>0</v>
          </cell>
          <cell r="N1735">
            <v>0</v>
          </cell>
          <cell r="R1735">
            <v>0</v>
          </cell>
          <cell r="S1735">
            <v>0</v>
          </cell>
          <cell r="T1735">
            <v>0</v>
          </cell>
          <cell r="U1735">
            <v>34</v>
          </cell>
          <cell r="V1735">
            <v>0</v>
          </cell>
          <cell r="W1735">
            <v>0</v>
          </cell>
          <cell r="AA1735">
            <v>0</v>
          </cell>
          <cell r="AB1735">
            <v>0</v>
          </cell>
          <cell r="AC1735">
            <v>0</v>
          </cell>
          <cell r="AD1735">
            <v>34</v>
          </cell>
          <cell r="AE1735">
            <v>510600</v>
          </cell>
          <cell r="AF1735">
            <v>0</v>
          </cell>
          <cell r="AI1735">
            <v>2251</v>
          </cell>
          <cell r="AK1735">
            <v>0</v>
          </cell>
          <cell r="AM1735">
            <v>400</v>
          </cell>
          <cell r="AN1735">
            <v>1</v>
          </cell>
          <cell r="AO1735">
            <v>393216</v>
          </cell>
          <cell r="AQ1735">
            <v>0</v>
          </cell>
          <cell r="AR1735">
            <v>0</v>
          </cell>
          <cell r="AS1735" t="str">
            <v>Ы</v>
          </cell>
          <cell r="AT1735" t="str">
            <v>Ы</v>
          </cell>
          <cell r="AU1735">
            <v>0</v>
          </cell>
          <cell r="AV1735">
            <v>0</v>
          </cell>
          <cell r="AW1735">
            <v>23</v>
          </cell>
          <cell r="AX1735">
            <v>1</v>
          </cell>
          <cell r="AY1735">
            <v>0</v>
          </cell>
          <cell r="AZ1735">
            <v>0</v>
          </cell>
          <cell r="BA1735">
            <v>0</v>
          </cell>
          <cell r="BB1735">
            <v>0</v>
          </cell>
          <cell r="BC1735">
            <v>38828</v>
          </cell>
        </row>
        <row r="1736">
          <cell r="A1736">
            <v>2006</v>
          </cell>
          <cell r="B1736">
            <v>2</v>
          </cell>
          <cell r="C1736">
            <v>272</v>
          </cell>
          <cell r="D1736">
            <v>21</v>
          </cell>
          <cell r="E1736">
            <v>792020</v>
          </cell>
          <cell r="F1736">
            <v>0</v>
          </cell>
          <cell r="G1736" t="str">
            <v>Затраты по ШПЗ (основные)</v>
          </cell>
          <cell r="H1736">
            <v>2011</v>
          </cell>
          <cell r="I1736">
            <v>7920</v>
          </cell>
          <cell r="J1736">
            <v>8665.9699999999993</v>
          </cell>
          <cell r="K1736">
            <v>1</v>
          </cell>
          <cell r="L1736">
            <v>0</v>
          </cell>
          <cell r="M1736">
            <v>0</v>
          </cell>
          <cell r="N1736">
            <v>0</v>
          </cell>
          <cell r="R1736">
            <v>0</v>
          </cell>
          <cell r="S1736">
            <v>0</v>
          </cell>
          <cell r="T1736">
            <v>0</v>
          </cell>
          <cell r="U1736">
            <v>34</v>
          </cell>
          <cell r="V1736">
            <v>0</v>
          </cell>
          <cell r="W1736">
            <v>0</v>
          </cell>
          <cell r="AA1736">
            <v>0</v>
          </cell>
          <cell r="AB1736">
            <v>0</v>
          </cell>
          <cell r="AC1736">
            <v>0</v>
          </cell>
          <cell r="AD1736">
            <v>34</v>
          </cell>
          <cell r="AE1736">
            <v>513600</v>
          </cell>
          <cell r="AF1736">
            <v>0</v>
          </cell>
          <cell r="AI1736">
            <v>2251</v>
          </cell>
          <cell r="AK1736">
            <v>0</v>
          </cell>
          <cell r="AM1736">
            <v>401</v>
          </cell>
          <cell r="AN1736">
            <v>1</v>
          </cell>
          <cell r="AO1736">
            <v>393216</v>
          </cell>
          <cell r="AQ1736">
            <v>0</v>
          </cell>
          <cell r="AR1736">
            <v>0</v>
          </cell>
          <cell r="AS1736" t="str">
            <v>Ы</v>
          </cell>
          <cell r="AT1736" t="str">
            <v>Ы</v>
          </cell>
          <cell r="AU1736">
            <v>0</v>
          </cell>
          <cell r="AV1736">
            <v>0</v>
          </cell>
          <cell r="AW1736">
            <v>23</v>
          </cell>
          <cell r="AX1736">
            <v>1</v>
          </cell>
          <cell r="AY1736">
            <v>0</v>
          </cell>
          <cell r="AZ1736">
            <v>0</v>
          </cell>
          <cell r="BA1736">
            <v>0</v>
          </cell>
          <cell r="BB1736">
            <v>0</v>
          </cell>
          <cell r="BC1736">
            <v>38828</v>
          </cell>
        </row>
        <row r="1737">
          <cell r="A1737">
            <v>2006</v>
          </cell>
          <cell r="B1737">
            <v>2</v>
          </cell>
          <cell r="C1737">
            <v>273</v>
          </cell>
          <cell r="D1737">
            <v>21</v>
          </cell>
          <cell r="E1737">
            <v>792020</v>
          </cell>
          <cell r="F1737">
            <v>0</v>
          </cell>
          <cell r="G1737" t="str">
            <v>Затраты по ШПЗ (основные)</v>
          </cell>
          <cell r="H1737">
            <v>2011</v>
          </cell>
          <cell r="I1737">
            <v>7920</v>
          </cell>
          <cell r="J1737">
            <v>5280.6</v>
          </cell>
          <cell r="K1737">
            <v>1</v>
          </cell>
          <cell r="L1737">
            <v>0</v>
          </cell>
          <cell r="M1737">
            <v>0</v>
          </cell>
          <cell r="N1737">
            <v>0</v>
          </cell>
          <cell r="R1737">
            <v>0</v>
          </cell>
          <cell r="S1737">
            <v>0</v>
          </cell>
          <cell r="T1737">
            <v>0</v>
          </cell>
          <cell r="U1737">
            <v>34</v>
          </cell>
          <cell r="V1737">
            <v>0</v>
          </cell>
          <cell r="W1737">
            <v>0</v>
          </cell>
          <cell r="AA1737">
            <v>0</v>
          </cell>
          <cell r="AB1737">
            <v>0</v>
          </cell>
          <cell r="AC1737">
            <v>0</v>
          </cell>
          <cell r="AD1737">
            <v>34</v>
          </cell>
          <cell r="AE1737">
            <v>530000</v>
          </cell>
          <cell r="AF1737">
            <v>0</v>
          </cell>
          <cell r="AI1737">
            <v>2251</v>
          </cell>
          <cell r="AK1737">
            <v>0</v>
          </cell>
          <cell r="AM1737">
            <v>402</v>
          </cell>
          <cell r="AN1737">
            <v>1</v>
          </cell>
          <cell r="AO1737">
            <v>393216</v>
          </cell>
          <cell r="AQ1737">
            <v>0</v>
          </cell>
          <cell r="AR1737">
            <v>0</v>
          </cell>
          <cell r="AS1737" t="str">
            <v>Ы</v>
          </cell>
          <cell r="AT1737" t="str">
            <v>Ы</v>
          </cell>
          <cell r="AU1737">
            <v>0</v>
          </cell>
          <cell r="AV1737">
            <v>0</v>
          </cell>
          <cell r="AW1737">
            <v>23</v>
          </cell>
          <cell r="AX1737">
            <v>1</v>
          </cell>
          <cell r="AY1737">
            <v>0</v>
          </cell>
          <cell r="AZ1737">
            <v>0</v>
          </cell>
          <cell r="BA1737">
            <v>0</v>
          </cell>
          <cell r="BB1737">
            <v>0</v>
          </cell>
          <cell r="BC1737">
            <v>38828</v>
          </cell>
        </row>
        <row r="1738">
          <cell r="A1738">
            <v>2006</v>
          </cell>
          <cell r="B1738">
            <v>2</v>
          </cell>
          <cell r="C1738">
            <v>275</v>
          </cell>
          <cell r="D1738">
            <v>21</v>
          </cell>
          <cell r="E1738">
            <v>792020</v>
          </cell>
          <cell r="F1738">
            <v>0</v>
          </cell>
          <cell r="G1738" t="str">
            <v>Затраты по ШПЗ (основные)</v>
          </cell>
          <cell r="H1738">
            <v>2011</v>
          </cell>
          <cell r="I1738">
            <v>7920</v>
          </cell>
          <cell r="J1738">
            <v>42968.05</v>
          </cell>
          <cell r="K1738">
            <v>1</v>
          </cell>
          <cell r="L1738">
            <v>0</v>
          </cell>
          <cell r="M1738">
            <v>0</v>
          </cell>
          <cell r="N1738">
            <v>0</v>
          </cell>
          <cell r="R1738">
            <v>0</v>
          </cell>
          <cell r="S1738">
            <v>0</v>
          </cell>
          <cell r="T1738">
            <v>0</v>
          </cell>
          <cell r="U1738">
            <v>36</v>
          </cell>
          <cell r="V1738">
            <v>0</v>
          </cell>
          <cell r="W1738">
            <v>0</v>
          </cell>
          <cell r="AA1738">
            <v>0</v>
          </cell>
          <cell r="AB1738">
            <v>0</v>
          </cell>
          <cell r="AC1738">
            <v>0</v>
          </cell>
          <cell r="AD1738">
            <v>36</v>
          </cell>
          <cell r="AE1738">
            <v>110000</v>
          </cell>
          <cell r="AF1738">
            <v>0</v>
          </cell>
          <cell r="AI1738">
            <v>2251</v>
          </cell>
          <cell r="AK1738">
            <v>0</v>
          </cell>
          <cell r="AM1738">
            <v>404</v>
          </cell>
          <cell r="AN1738">
            <v>1</v>
          </cell>
          <cell r="AO1738">
            <v>393216</v>
          </cell>
          <cell r="AQ1738">
            <v>0</v>
          </cell>
          <cell r="AR1738">
            <v>0</v>
          </cell>
          <cell r="AS1738" t="str">
            <v>Ы</v>
          </cell>
          <cell r="AT1738" t="str">
            <v>Ы</v>
          </cell>
          <cell r="AU1738">
            <v>0</v>
          </cell>
          <cell r="AV1738">
            <v>0</v>
          </cell>
          <cell r="AW1738">
            <v>23</v>
          </cell>
          <cell r="AX1738">
            <v>1</v>
          </cell>
          <cell r="AY1738">
            <v>0</v>
          </cell>
          <cell r="AZ1738">
            <v>0</v>
          </cell>
          <cell r="BA1738">
            <v>0</v>
          </cell>
          <cell r="BB1738">
            <v>0</v>
          </cell>
          <cell r="BC1738">
            <v>38828</v>
          </cell>
        </row>
        <row r="1739">
          <cell r="A1739">
            <v>2006</v>
          </cell>
          <cell r="B1739">
            <v>2</v>
          </cell>
          <cell r="C1739">
            <v>276</v>
          </cell>
          <cell r="D1739">
            <v>21</v>
          </cell>
          <cell r="E1739">
            <v>792020</v>
          </cell>
          <cell r="F1739">
            <v>0</v>
          </cell>
          <cell r="G1739" t="str">
            <v>Затраты по ШПЗ (основные)</v>
          </cell>
          <cell r="H1739">
            <v>2011</v>
          </cell>
          <cell r="I1739">
            <v>7920</v>
          </cell>
          <cell r="J1739">
            <v>10145.51</v>
          </cell>
          <cell r="K1739">
            <v>1</v>
          </cell>
          <cell r="L1739">
            <v>0</v>
          </cell>
          <cell r="M1739">
            <v>0</v>
          </cell>
          <cell r="N1739">
            <v>0</v>
          </cell>
          <cell r="R1739">
            <v>0</v>
          </cell>
          <cell r="S1739">
            <v>0</v>
          </cell>
          <cell r="T1739">
            <v>0</v>
          </cell>
          <cell r="U1739">
            <v>36</v>
          </cell>
          <cell r="V1739">
            <v>0</v>
          </cell>
          <cell r="W1739">
            <v>0</v>
          </cell>
          <cell r="AA1739">
            <v>0</v>
          </cell>
          <cell r="AB1739">
            <v>0</v>
          </cell>
          <cell r="AC1739">
            <v>0</v>
          </cell>
          <cell r="AD1739">
            <v>36</v>
          </cell>
          <cell r="AE1739">
            <v>114020</v>
          </cell>
          <cell r="AF1739">
            <v>0</v>
          </cell>
          <cell r="AI1739">
            <v>2251</v>
          </cell>
          <cell r="AK1739">
            <v>0</v>
          </cell>
          <cell r="AM1739">
            <v>405</v>
          </cell>
          <cell r="AN1739">
            <v>1</v>
          </cell>
          <cell r="AO1739">
            <v>393216</v>
          </cell>
          <cell r="AQ1739">
            <v>0</v>
          </cell>
          <cell r="AR1739">
            <v>0</v>
          </cell>
          <cell r="AS1739" t="str">
            <v>Ы</v>
          </cell>
          <cell r="AT1739" t="str">
            <v>Ы</v>
          </cell>
          <cell r="AU1739">
            <v>0</v>
          </cell>
          <cell r="AV1739">
            <v>0</v>
          </cell>
          <cell r="AW1739">
            <v>23</v>
          </cell>
          <cell r="AX1739">
            <v>1</v>
          </cell>
          <cell r="AY1739">
            <v>0</v>
          </cell>
          <cell r="AZ1739">
            <v>0</v>
          </cell>
          <cell r="BA1739">
            <v>0</v>
          </cell>
          <cell r="BB1739">
            <v>0</v>
          </cell>
          <cell r="BC1739">
            <v>38828</v>
          </cell>
        </row>
        <row r="1740">
          <cell r="A1740">
            <v>2006</v>
          </cell>
          <cell r="B1740">
            <v>2</v>
          </cell>
          <cell r="C1740">
            <v>277</v>
          </cell>
          <cell r="D1740">
            <v>21</v>
          </cell>
          <cell r="E1740">
            <v>792020</v>
          </cell>
          <cell r="F1740">
            <v>0</v>
          </cell>
          <cell r="G1740" t="str">
            <v>Затраты по ШПЗ (основные)</v>
          </cell>
          <cell r="H1740">
            <v>2011</v>
          </cell>
          <cell r="I1740">
            <v>7920</v>
          </cell>
          <cell r="J1740">
            <v>131375.18</v>
          </cell>
          <cell r="K1740">
            <v>1</v>
          </cell>
          <cell r="L1740">
            <v>0</v>
          </cell>
          <cell r="M1740">
            <v>0</v>
          </cell>
          <cell r="N1740">
            <v>0</v>
          </cell>
          <cell r="R1740">
            <v>0</v>
          </cell>
          <cell r="S1740">
            <v>0</v>
          </cell>
          <cell r="T1740">
            <v>0</v>
          </cell>
          <cell r="U1740">
            <v>36</v>
          </cell>
          <cell r="V1740">
            <v>0</v>
          </cell>
          <cell r="W1740">
            <v>0</v>
          </cell>
          <cell r="AA1740">
            <v>0</v>
          </cell>
          <cell r="AB1740">
            <v>0</v>
          </cell>
          <cell r="AC1740">
            <v>0</v>
          </cell>
          <cell r="AD1740">
            <v>36</v>
          </cell>
          <cell r="AE1740">
            <v>116000</v>
          </cell>
          <cell r="AF1740">
            <v>0</v>
          </cell>
          <cell r="AI1740">
            <v>2251</v>
          </cell>
          <cell r="AK1740">
            <v>0</v>
          </cell>
          <cell r="AM1740">
            <v>406</v>
          </cell>
          <cell r="AN1740">
            <v>1</v>
          </cell>
          <cell r="AO1740">
            <v>393216</v>
          </cell>
          <cell r="AQ1740">
            <v>0</v>
          </cell>
          <cell r="AR1740">
            <v>0</v>
          </cell>
          <cell r="AS1740" t="str">
            <v>Ы</v>
          </cell>
          <cell r="AT1740" t="str">
            <v>Ы</v>
          </cell>
          <cell r="AU1740">
            <v>0</v>
          </cell>
          <cell r="AV1740">
            <v>0</v>
          </cell>
          <cell r="AW1740">
            <v>23</v>
          </cell>
          <cell r="AX1740">
            <v>1</v>
          </cell>
          <cell r="AY1740">
            <v>0</v>
          </cell>
          <cell r="AZ1740">
            <v>0</v>
          </cell>
          <cell r="BA1740">
            <v>0</v>
          </cell>
          <cell r="BB1740">
            <v>0</v>
          </cell>
          <cell r="BC1740">
            <v>38828</v>
          </cell>
        </row>
        <row r="1741">
          <cell r="A1741">
            <v>2006</v>
          </cell>
          <cell r="B1741">
            <v>2</v>
          </cell>
          <cell r="C1741">
            <v>278</v>
          </cell>
          <cell r="D1741">
            <v>21</v>
          </cell>
          <cell r="E1741">
            <v>792020</v>
          </cell>
          <cell r="F1741">
            <v>0</v>
          </cell>
          <cell r="G1741" t="str">
            <v>Затраты по ШПЗ (основные)</v>
          </cell>
          <cell r="H1741">
            <v>2011</v>
          </cell>
          <cell r="I1741">
            <v>7920</v>
          </cell>
          <cell r="J1741">
            <v>67154.259999999995</v>
          </cell>
          <cell r="K1741">
            <v>1</v>
          </cell>
          <cell r="L1741">
            <v>0</v>
          </cell>
          <cell r="M1741">
            <v>0</v>
          </cell>
          <cell r="N1741">
            <v>0</v>
          </cell>
          <cell r="R1741">
            <v>0</v>
          </cell>
          <cell r="S1741">
            <v>0</v>
          </cell>
          <cell r="T1741">
            <v>0</v>
          </cell>
          <cell r="U1741">
            <v>36</v>
          </cell>
          <cell r="V1741">
            <v>0</v>
          </cell>
          <cell r="W1741">
            <v>0</v>
          </cell>
          <cell r="AA1741">
            <v>0</v>
          </cell>
          <cell r="AB1741">
            <v>0</v>
          </cell>
          <cell r="AC1741">
            <v>0</v>
          </cell>
          <cell r="AD1741">
            <v>36</v>
          </cell>
          <cell r="AE1741">
            <v>117000</v>
          </cell>
          <cell r="AF1741">
            <v>0</v>
          </cell>
          <cell r="AI1741">
            <v>2251</v>
          </cell>
          <cell r="AK1741">
            <v>0</v>
          </cell>
          <cell r="AM1741">
            <v>407</v>
          </cell>
          <cell r="AN1741">
            <v>1</v>
          </cell>
          <cell r="AO1741">
            <v>393216</v>
          </cell>
          <cell r="AQ1741">
            <v>0</v>
          </cell>
          <cell r="AR1741">
            <v>0</v>
          </cell>
          <cell r="AS1741" t="str">
            <v>Ы</v>
          </cell>
          <cell r="AT1741" t="str">
            <v>Ы</v>
          </cell>
          <cell r="AU1741">
            <v>0</v>
          </cell>
          <cell r="AV1741">
            <v>0</v>
          </cell>
          <cell r="AW1741">
            <v>23</v>
          </cell>
          <cell r="AX1741">
            <v>1</v>
          </cell>
          <cell r="AY1741">
            <v>0</v>
          </cell>
          <cell r="AZ1741">
            <v>0</v>
          </cell>
          <cell r="BA1741">
            <v>0</v>
          </cell>
          <cell r="BB1741">
            <v>0</v>
          </cell>
          <cell r="BC1741">
            <v>38828</v>
          </cell>
        </row>
        <row r="1742">
          <cell r="A1742">
            <v>2006</v>
          </cell>
          <cell r="B1742">
            <v>2</v>
          </cell>
          <cell r="C1742">
            <v>279</v>
          </cell>
          <cell r="D1742">
            <v>21</v>
          </cell>
          <cell r="E1742">
            <v>792020</v>
          </cell>
          <cell r="F1742">
            <v>0</v>
          </cell>
          <cell r="G1742" t="str">
            <v>Затраты по ШПЗ (основные)</v>
          </cell>
          <cell r="H1742">
            <v>2011</v>
          </cell>
          <cell r="I1742">
            <v>7920</v>
          </cell>
          <cell r="J1742">
            <v>763</v>
          </cell>
          <cell r="K1742">
            <v>1</v>
          </cell>
          <cell r="L1742">
            <v>0</v>
          </cell>
          <cell r="M1742">
            <v>0</v>
          </cell>
          <cell r="N1742">
            <v>0</v>
          </cell>
          <cell r="R1742">
            <v>0</v>
          </cell>
          <cell r="S1742">
            <v>0</v>
          </cell>
          <cell r="T1742">
            <v>0</v>
          </cell>
          <cell r="U1742">
            <v>36</v>
          </cell>
          <cell r="V1742">
            <v>0</v>
          </cell>
          <cell r="W1742">
            <v>0</v>
          </cell>
          <cell r="AA1742">
            <v>0</v>
          </cell>
          <cell r="AB1742">
            <v>0</v>
          </cell>
          <cell r="AC1742">
            <v>0</v>
          </cell>
          <cell r="AD1742">
            <v>36</v>
          </cell>
          <cell r="AE1742">
            <v>118000</v>
          </cell>
          <cell r="AF1742">
            <v>0</v>
          </cell>
          <cell r="AI1742">
            <v>2251</v>
          </cell>
          <cell r="AK1742">
            <v>0</v>
          </cell>
          <cell r="AM1742">
            <v>408</v>
          </cell>
          <cell r="AN1742">
            <v>1</v>
          </cell>
          <cell r="AO1742">
            <v>393216</v>
          </cell>
          <cell r="AQ1742">
            <v>0</v>
          </cell>
          <cell r="AR1742">
            <v>0</v>
          </cell>
          <cell r="AS1742" t="str">
            <v>Ы</v>
          </cell>
          <cell r="AT1742" t="str">
            <v>Ы</v>
          </cell>
          <cell r="AU1742">
            <v>0</v>
          </cell>
          <cell r="AV1742">
            <v>0</v>
          </cell>
          <cell r="AW1742">
            <v>23</v>
          </cell>
          <cell r="AX1742">
            <v>1</v>
          </cell>
          <cell r="AY1742">
            <v>0</v>
          </cell>
          <cell r="AZ1742">
            <v>0</v>
          </cell>
          <cell r="BA1742">
            <v>0</v>
          </cell>
          <cell r="BB1742">
            <v>0</v>
          </cell>
          <cell r="BC1742">
            <v>38828</v>
          </cell>
        </row>
        <row r="1743">
          <cell r="A1743">
            <v>2006</v>
          </cell>
          <cell r="B1743">
            <v>2</v>
          </cell>
          <cell r="C1743">
            <v>280</v>
          </cell>
          <cell r="D1743">
            <v>21</v>
          </cell>
          <cell r="E1743">
            <v>792020</v>
          </cell>
          <cell r="F1743">
            <v>0</v>
          </cell>
          <cell r="G1743" t="str">
            <v>Затраты по ШПЗ (основные)</v>
          </cell>
          <cell r="H1743">
            <v>2011</v>
          </cell>
          <cell r="I1743">
            <v>7920</v>
          </cell>
          <cell r="J1743">
            <v>1669.49</v>
          </cell>
          <cell r="K1743">
            <v>1</v>
          </cell>
          <cell r="L1743">
            <v>0</v>
          </cell>
          <cell r="M1743">
            <v>0</v>
          </cell>
          <cell r="N1743">
            <v>0</v>
          </cell>
          <cell r="R1743">
            <v>0</v>
          </cell>
          <cell r="S1743">
            <v>0</v>
          </cell>
          <cell r="T1743">
            <v>0</v>
          </cell>
          <cell r="U1743">
            <v>36</v>
          </cell>
          <cell r="V1743">
            <v>0</v>
          </cell>
          <cell r="W1743">
            <v>0</v>
          </cell>
          <cell r="AA1743">
            <v>0</v>
          </cell>
          <cell r="AB1743">
            <v>0</v>
          </cell>
          <cell r="AC1743">
            <v>0</v>
          </cell>
          <cell r="AD1743">
            <v>36</v>
          </cell>
          <cell r="AE1743">
            <v>130000</v>
          </cell>
          <cell r="AF1743">
            <v>0</v>
          </cell>
          <cell r="AI1743">
            <v>2251</v>
          </cell>
          <cell r="AK1743">
            <v>0</v>
          </cell>
          <cell r="AM1743">
            <v>409</v>
          </cell>
          <cell r="AN1743">
            <v>1</v>
          </cell>
          <cell r="AO1743">
            <v>393216</v>
          </cell>
          <cell r="AQ1743">
            <v>0</v>
          </cell>
          <cell r="AR1743">
            <v>0</v>
          </cell>
          <cell r="AS1743" t="str">
            <v>Ы</v>
          </cell>
          <cell r="AT1743" t="str">
            <v>Ы</v>
          </cell>
          <cell r="AU1743">
            <v>0</v>
          </cell>
          <cell r="AV1743">
            <v>0</v>
          </cell>
          <cell r="AW1743">
            <v>23</v>
          </cell>
          <cell r="AX1743">
            <v>1</v>
          </cell>
          <cell r="AY1743">
            <v>0</v>
          </cell>
          <cell r="AZ1743">
            <v>0</v>
          </cell>
          <cell r="BA1743">
            <v>0</v>
          </cell>
          <cell r="BB1743">
            <v>0</v>
          </cell>
          <cell r="BC1743">
            <v>38828</v>
          </cell>
        </row>
        <row r="1744">
          <cell r="A1744">
            <v>2006</v>
          </cell>
          <cell r="B1744">
            <v>2</v>
          </cell>
          <cell r="C1744">
            <v>281</v>
          </cell>
          <cell r="D1744">
            <v>21</v>
          </cell>
          <cell r="E1744">
            <v>792020</v>
          </cell>
          <cell r="F1744">
            <v>0</v>
          </cell>
          <cell r="G1744" t="str">
            <v>Затраты по ШПЗ (основные)</v>
          </cell>
          <cell r="H1744">
            <v>2011</v>
          </cell>
          <cell r="I1744">
            <v>7920</v>
          </cell>
          <cell r="J1744">
            <v>8950.8799999999992</v>
          </cell>
          <cell r="K1744">
            <v>1</v>
          </cell>
          <cell r="L1744">
            <v>0</v>
          </cell>
          <cell r="M1744">
            <v>0</v>
          </cell>
          <cell r="N1744">
            <v>0</v>
          </cell>
          <cell r="R1744">
            <v>0</v>
          </cell>
          <cell r="S1744">
            <v>0</v>
          </cell>
          <cell r="T1744">
            <v>0</v>
          </cell>
          <cell r="U1744">
            <v>36</v>
          </cell>
          <cell r="V1744">
            <v>0</v>
          </cell>
          <cell r="W1744">
            <v>0</v>
          </cell>
          <cell r="AA1744">
            <v>0</v>
          </cell>
          <cell r="AB1744">
            <v>0</v>
          </cell>
          <cell r="AC1744">
            <v>0</v>
          </cell>
          <cell r="AD1744">
            <v>36</v>
          </cell>
          <cell r="AE1744">
            <v>132000</v>
          </cell>
          <cell r="AF1744">
            <v>0</v>
          </cell>
          <cell r="AI1744">
            <v>2251</v>
          </cell>
          <cell r="AK1744">
            <v>0</v>
          </cell>
          <cell r="AM1744">
            <v>410</v>
          </cell>
          <cell r="AN1744">
            <v>1</v>
          </cell>
          <cell r="AO1744">
            <v>393216</v>
          </cell>
          <cell r="AQ1744">
            <v>0</v>
          </cell>
          <cell r="AR1744">
            <v>0</v>
          </cell>
          <cell r="AS1744" t="str">
            <v>Ы</v>
          </cell>
          <cell r="AT1744" t="str">
            <v>Ы</v>
          </cell>
          <cell r="AU1744">
            <v>0</v>
          </cell>
          <cell r="AV1744">
            <v>0</v>
          </cell>
          <cell r="AW1744">
            <v>23</v>
          </cell>
          <cell r="AX1744">
            <v>1</v>
          </cell>
          <cell r="AY1744">
            <v>0</v>
          </cell>
          <cell r="AZ1744">
            <v>0</v>
          </cell>
          <cell r="BA1744">
            <v>0</v>
          </cell>
          <cell r="BB1744">
            <v>0</v>
          </cell>
          <cell r="BC1744">
            <v>38828</v>
          </cell>
        </row>
        <row r="1745">
          <cell r="A1745">
            <v>2006</v>
          </cell>
          <cell r="B1745">
            <v>2</v>
          </cell>
          <cell r="C1745">
            <v>282</v>
          </cell>
          <cell r="D1745">
            <v>21</v>
          </cell>
          <cell r="E1745">
            <v>792020</v>
          </cell>
          <cell r="F1745">
            <v>0</v>
          </cell>
          <cell r="G1745" t="str">
            <v>Затраты по ШПЗ (основные)</v>
          </cell>
          <cell r="H1745">
            <v>2011</v>
          </cell>
          <cell r="I1745">
            <v>7920</v>
          </cell>
          <cell r="J1745">
            <v>7168.36</v>
          </cell>
          <cell r="K1745">
            <v>1</v>
          </cell>
          <cell r="L1745">
            <v>0</v>
          </cell>
          <cell r="M1745">
            <v>0</v>
          </cell>
          <cell r="N1745">
            <v>0</v>
          </cell>
          <cell r="R1745">
            <v>0</v>
          </cell>
          <cell r="S1745">
            <v>0</v>
          </cell>
          <cell r="T1745">
            <v>0</v>
          </cell>
          <cell r="U1745">
            <v>36</v>
          </cell>
          <cell r="V1745">
            <v>0</v>
          </cell>
          <cell r="W1745">
            <v>0</v>
          </cell>
          <cell r="AA1745">
            <v>0</v>
          </cell>
          <cell r="AB1745">
            <v>0</v>
          </cell>
          <cell r="AC1745">
            <v>0</v>
          </cell>
          <cell r="AD1745">
            <v>36</v>
          </cell>
          <cell r="AE1745">
            <v>135000</v>
          </cell>
          <cell r="AF1745">
            <v>0</v>
          </cell>
          <cell r="AI1745">
            <v>2251</v>
          </cell>
          <cell r="AK1745">
            <v>0</v>
          </cell>
          <cell r="AM1745">
            <v>411</v>
          </cell>
          <cell r="AN1745">
            <v>1</v>
          </cell>
          <cell r="AO1745">
            <v>393216</v>
          </cell>
          <cell r="AQ1745">
            <v>0</v>
          </cell>
          <cell r="AR1745">
            <v>0</v>
          </cell>
          <cell r="AS1745" t="str">
            <v>Ы</v>
          </cell>
          <cell r="AT1745" t="str">
            <v>Ы</v>
          </cell>
          <cell r="AU1745">
            <v>0</v>
          </cell>
          <cell r="AV1745">
            <v>0</v>
          </cell>
          <cell r="AW1745">
            <v>23</v>
          </cell>
          <cell r="AX1745">
            <v>1</v>
          </cell>
          <cell r="AY1745">
            <v>0</v>
          </cell>
          <cell r="AZ1745">
            <v>0</v>
          </cell>
          <cell r="BA1745">
            <v>0</v>
          </cell>
          <cell r="BB1745">
            <v>0</v>
          </cell>
          <cell r="BC1745">
            <v>38828</v>
          </cell>
        </row>
        <row r="1746">
          <cell r="A1746">
            <v>2006</v>
          </cell>
          <cell r="B1746">
            <v>2</v>
          </cell>
          <cell r="C1746">
            <v>283</v>
          </cell>
          <cell r="D1746">
            <v>21</v>
          </cell>
          <cell r="E1746">
            <v>792020</v>
          </cell>
          <cell r="F1746">
            <v>0</v>
          </cell>
          <cell r="G1746" t="str">
            <v>Затраты по ШПЗ (основные)</v>
          </cell>
          <cell r="H1746">
            <v>2011</v>
          </cell>
          <cell r="I1746">
            <v>7920</v>
          </cell>
          <cell r="J1746">
            <v>228362.59</v>
          </cell>
          <cell r="K1746">
            <v>1</v>
          </cell>
          <cell r="L1746">
            <v>0</v>
          </cell>
          <cell r="M1746">
            <v>0</v>
          </cell>
          <cell r="N1746">
            <v>0</v>
          </cell>
          <cell r="R1746">
            <v>0</v>
          </cell>
          <cell r="S1746">
            <v>0</v>
          </cell>
          <cell r="T1746">
            <v>0</v>
          </cell>
          <cell r="U1746">
            <v>36</v>
          </cell>
          <cell r="V1746">
            <v>0</v>
          </cell>
          <cell r="W1746">
            <v>0</v>
          </cell>
          <cell r="AA1746">
            <v>0</v>
          </cell>
          <cell r="AB1746">
            <v>0</v>
          </cell>
          <cell r="AC1746">
            <v>0</v>
          </cell>
          <cell r="AD1746">
            <v>36</v>
          </cell>
          <cell r="AE1746">
            <v>143000</v>
          </cell>
          <cell r="AF1746">
            <v>0</v>
          </cell>
          <cell r="AI1746">
            <v>2251</v>
          </cell>
          <cell r="AK1746">
            <v>0</v>
          </cell>
          <cell r="AM1746">
            <v>412</v>
          </cell>
          <cell r="AN1746">
            <v>1</v>
          </cell>
          <cell r="AO1746">
            <v>393216</v>
          </cell>
          <cell r="AQ1746">
            <v>0</v>
          </cell>
          <cell r="AR1746">
            <v>0</v>
          </cell>
          <cell r="AS1746" t="str">
            <v>Ы</v>
          </cell>
          <cell r="AT1746" t="str">
            <v>Ы</v>
          </cell>
          <cell r="AU1746">
            <v>0</v>
          </cell>
          <cell r="AV1746">
            <v>0</v>
          </cell>
          <cell r="AW1746">
            <v>23</v>
          </cell>
          <cell r="AX1746">
            <v>1</v>
          </cell>
          <cell r="AY1746">
            <v>0</v>
          </cell>
          <cell r="AZ1746">
            <v>0</v>
          </cell>
          <cell r="BA1746">
            <v>0</v>
          </cell>
          <cell r="BB1746">
            <v>0</v>
          </cell>
          <cell r="BC1746">
            <v>38828</v>
          </cell>
        </row>
        <row r="1747">
          <cell r="A1747">
            <v>2006</v>
          </cell>
          <cell r="B1747">
            <v>2</v>
          </cell>
          <cell r="C1747">
            <v>284</v>
          </cell>
          <cell r="D1747">
            <v>21</v>
          </cell>
          <cell r="E1747">
            <v>792020</v>
          </cell>
          <cell r="F1747">
            <v>0</v>
          </cell>
          <cell r="G1747" t="str">
            <v>Затраты по ШПЗ (основные)</v>
          </cell>
          <cell r="H1747">
            <v>2011</v>
          </cell>
          <cell r="I1747">
            <v>7920</v>
          </cell>
          <cell r="J1747">
            <v>177232.14</v>
          </cell>
          <cell r="K1747">
            <v>1</v>
          </cell>
          <cell r="L1747">
            <v>0</v>
          </cell>
          <cell r="M1747">
            <v>0</v>
          </cell>
          <cell r="N1747">
            <v>0</v>
          </cell>
          <cell r="R1747">
            <v>0</v>
          </cell>
          <cell r="S1747">
            <v>0</v>
          </cell>
          <cell r="T1747">
            <v>0</v>
          </cell>
          <cell r="U1747">
            <v>36</v>
          </cell>
          <cell r="V1747">
            <v>0</v>
          </cell>
          <cell r="W1747">
            <v>0</v>
          </cell>
          <cell r="AA1747">
            <v>0</v>
          </cell>
          <cell r="AB1747">
            <v>0</v>
          </cell>
          <cell r="AC1747">
            <v>0</v>
          </cell>
          <cell r="AD1747">
            <v>36</v>
          </cell>
          <cell r="AE1747">
            <v>151000</v>
          </cell>
          <cell r="AF1747">
            <v>0</v>
          </cell>
          <cell r="AI1747">
            <v>2251</v>
          </cell>
          <cell r="AK1747">
            <v>0</v>
          </cell>
          <cell r="AM1747">
            <v>413</v>
          </cell>
          <cell r="AN1747">
            <v>1</v>
          </cell>
          <cell r="AO1747">
            <v>393216</v>
          </cell>
          <cell r="AQ1747">
            <v>0</v>
          </cell>
          <cell r="AR1747">
            <v>0</v>
          </cell>
          <cell r="AS1747" t="str">
            <v>Ы</v>
          </cell>
          <cell r="AT1747" t="str">
            <v>Ы</v>
          </cell>
          <cell r="AU1747">
            <v>0</v>
          </cell>
          <cell r="AV1747">
            <v>0</v>
          </cell>
          <cell r="AW1747">
            <v>23</v>
          </cell>
          <cell r="AX1747">
            <v>1</v>
          </cell>
          <cell r="AY1747">
            <v>0</v>
          </cell>
          <cell r="AZ1747">
            <v>0</v>
          </cell>
          <cell r="BA1747">
            <v>0</v>
          </cell>
          <cell r="BB1747">
            <v>0</v>
          </cell>
          <cell r="BC1747">
            <v>38828</v>
          </cell>
        </row>
        <row r="1748">
          <cell r="A1748">
            <v>2006</v>
          </cell>
          <cell r="B1748">
            <v>2</v>
          </cell>
          <cell r="C1748">
            <v>285</v>
          </cell>
          <cell r="D1748">
            <v>21</v>
          </cell>
          <cell r="E1748">
            <v>792020</v>
          </cell>
          <cell r="F1748">
            <v>0</v>
          </cell>
          <cell r="G1748" t="str">
            <v>Затраты по ШПЗ (основные)</v>
          </cell>
          <cell r="H1748">
            <v>2011</v>
          </cell>
          <cell r="I1748">
            <v>7920</v>
          </cell>
          <cell r="J1748">
            <v>171049.59</v>
          </cell>
          <cell r="K1748">
            <v>1</v>
          </cell>
          <cell r="L1748">
            <v>0</v>
          </cell>
          <cell r="M1748">
            <v>0</v>
          </cell>
          <cell r="N1748">
            <v>0</v>
          </cell>
          <cell r="R1748">
            <v>0</v>
          </cell>
          <cell r="S1748">
            <v>0</v>
          </cell>
          <cell r="T1748">
            <v>0</v>
          </cell>
          <cell r="U1748">
            <v>36</v>
          </cell>
          <cell r="V1748">
            <v>0</v>
          </cell>
          <cell r="W1748">
            <v>0</v>
          </cell>
          <cell r="AA1748">
            <v>0</v>
          </cell>
          <cell r="AB1748">
            <v>0</v>
          </cell>
          <cell r="AC1748">
            <v>0</v>
          </cell>
          <cell r="AD1748">
            <v>36</v>
          </cell>
          <cell r="AE1748">
            <v>152000</v>
          </cell>
          <cell r="AF1748">
            <v>0</v>
          </cell>
          <cell r="AI1748">
            <v>2251</v>
          </cell>
          <cell r="AK1748">
            <v>0</v>
          </cell>
          <cell r="AM1748">
            <v>414</v>
          </cell>
          <cell r="AN1748">
            <v>1</v>
          </cell>
          <cell r="AO1748">
            <v>393216</v>
          </cell>
          <cell r="AQ1748">
            <v>0</v>
          </cell>
          <cell r="AR1748">
            <v>0</v>
          </cell>
          <cell r="AS1748" t="str">
            <v>Ы</v>
          </cell>
          <cell r="AT1748" t="str">
            <v>Ы</v>
          </cell>
          <cell r="AU1748">
            <v>0</v>
          </cell>
          <cell r="AV1748">
            <v>0</v>
          </cell>
          <cell r="AW1748">
            <v>23</v>
          </cell>
          <cell r="AX1748">
            <v>1</v>
          </cell>
          <cell r="AY1748">
            <v>0</v>
          </cell>
          <cell r="AZ1748">
            <v>0</v>
          </cell>
          <cell r="BA1748">
            <v>0</v>
          </cell>
          <cell r="BB1748">
            <v>0</v>
          </cell>
          <cell r="BC1748">
            <v>38828</v>
          </cell>
        </row>
        <row r="1749">
          <cell r="A1749">
            <v>2006</v>
          </cell>
          <cell r="B1749">
            <v>2</v>
          </cell>
          <cell r="C1749">
            <v>286</v>
          </cell>
          <cell r="D1749">
            <v>21</v>
          </cell>
          <cell r="E1749">
            <v>792020</v>
          </cell>
          <cell r="F1749">
            <v>0</v>
          </cell>
          <cell r="G1749" t="str">
            <v>Затраты по ШПЗ (основные)</v>
          </cell>
          <cell r="H1749">
            <v>2011</v>
          </cell>
          <cell r="I1749">
            <v>7920</v>
          </cell>
          <cell r="J1749">
            <v>1462144.29</v>
          </cell>
          <cell r="K1749">
            <v>1</v>
          </cell>
          <cell r="L1749">
            <v>0</v>
          </cell>
          <cell r="M1749">
            <v>0</v>
          </cell>
          <cell r="N1749">
            <v>0</v>
          </cell>
          <cell r="R1749">
            <v>0</v>
          </cell>
          <cell r="S1749">
            <v>0</v>
          </cell>
          <cell r="T1749">
            <v>0</v>
          </cell>
          <cell r="U1749">
            <v>36</v>
          </cell>
          <cell r="V1749">
            <v>0</v>
          </cell>
          <cell r="W1749">
            <v>0</v>
          </cell>
          <cell r="AA1749">
            <v>0</v>
          </cell>
          <cell r="AB1749">
            <v>0</v>
          </cell>
          <cell r="AC1749">
            <v>0</v>
          </cell>
          <cell r="AD1749">
            <v>36</v>
          </cell>
          <cell r="AE1749">
            <v>220000</v>
          </cell>
          <cell r="AF1749">
            <v>0</v>
          </cell>
          <cell r="AI1749">
            <v>2251</v>
          </cell>
          <cell r="AK1749">
            <v>0</v>
          </cell>
          <cell r="AM1749">
            <v>415</v>
          </cell>
          <cell r="AN1749">
            <v>1</v>
          </cell>
          <cell r="AO1749">
            <v>393216</v>
          </cell>
          <cell r="AQ1749">
            <v>0</v>
          </cell>
          <cell r="AR1749">
            <v>0</v>
          </cell>
          <cell r="AS1749" t="str">
            <v>Ы</v>
          </cell>
          <cell r="AT1749" t="str">
            <v>Ы</v>
          </cell>
          <cell r="AU1749">
            <v>0</v>
          </cell>
          <cell r="AV1749">
            <v>0</v>
          </cell>
          <cell r="AW1749">
            <v>23</v>
          </cell>
          <cell r="AX1749">
            <v>1</v>
          </cell>
          <cell r="AY1749">
            <v>0</v>
          </cell>
          <cell r="AZ1749">
            <v>0</v>
          </cell>
          <cell r="BA1749">
            <v>0</v>
          </cell>
          <cell r="BB1749">
            <v>0</v>
          </cell>
          <cell r="BC1749">
            <v>38828</v>
          </cell>
        </row>
        <row r="1750">
          <cell r="A1750">
            <v>2006</v>
          </cell>
          <cell r="B1750">
            <v>2</v>
          </cell>
          <cell r="C1750">
            <v>287</v>
          </cell>
          <cell r="D1750">
            <v>21</v>
          </cell>
          <cell r="E1750">
            <v>792020</v>
          </cell>
          <cell r="F1750">
            <v>0</v>
          </cell>
          <cell r="G1750" t="str">
            <v>Затраты по ШПЗ (основные)</v>
          </cell>
          <cell r="H1750">
            <v>2011</v>
          </cell>
          <cell r="I1750">
            <v>7920</v>
          </cell>
          <cell r="J1750">
            <v>788365.98</v>
          </cell>
          <cell r="K1750">
            <v>1</v>
          </cell>
          <cell r="L1750">
            <v>0</v>
          </cell>
          <cell r="M1750">
            <v>0</v>
          </cell>
          <cell r="N1750">
            <v>0</v>
          </cell>
          <cell r="R1750">
            <v>0</v>
          </cell>
          <cell r="S1750">
            <v>0</v>
          </cell>
          <cell r="T1750">
            <v>0</v>
          </cell>
          <cell r="U1750">
            <v>36</v>
          </cell>
          <cell r="V1750">
            <v>0</v>
          </cell>
          <cell r="W1750">
            <v>0</v>
          </cell>
          <cell r="AA1750">
            <v>0</v>
          </cell>
          <cell r="AB1750">
            <v>0</v>
          </cell>
          <cell r="AC1750">
            <v>0</v>
          </cell>
          <cell r="AD1750">
            <v>36</v>
          </cell>
          <cell r="AE1750">
            <v>230000</v>
          </cell>
          <cell r="AF1750">
            <v>0</v>
          </cell>
          <cell r="AI1750">
            <v>2251</v>
          </cell>
          <cell r="AK1750">
            <v>0</v>
          </cell>
          <cell r="AM1750">
            <v>416</v>
          </cell>
          <cell r="AN1750">
            <v>1</v>
          </cell>
          <cell r="AO1750">
            <v>393216</v>
          </cell>
          <cell r="AQ1750">
            <v>0</v>
          </cell>
          <cell r="AR1750">
            <v>0</v>
          </cell>
          <cell r="AS1750" t="str">
            <v>Ы</v>
          </cell>
          <cell r="AT1750" t="str">
            <v>Ы</v>
          </cell>
          <cell r="AU1750">
            <v>0</v>
          </cell>
          <cell r="AV1750">
            <v>0</v>
          </cell>
          <cell r="AW1750">
            <v>23</v>
          </cell>
          <cell r="AX1750">
            <v>1</v>
          </cell>
          <cell r="AY1750">
            <v>0</v>
          </cell>
          <cell r="AZ1750">
            <v>0</v>
          </cell>
          <cell r="BA1750">
            <v>0</v>
          </cell>
          <cell r="BB1750">
            <v>0</v>
          </cell>
          <cell r="BC1750">
            <v>38828</v>
          </cell>
        </row>
        <row r="1751">
          <cell r="A1751">
            <v>2006</v>
          </cell>
          <cell r="B1751">
            <v>2</v>
          </cell>
          <cell r="C1751">
            <v>288</v>
          </cell>
          <cell r="D1751">
            <v>21</v>
          </cell>
          <cell r="E1751">
            <v>792020</v>
          </cell>
          <cell r="F1751">
            <v>0</v>
          </cell>
          <cell r="G1751" t="str">
            <v>Затраты по ШПЗ (основные)</v>
          </cell>
          <cell r="H1751">
            <v>2011</v>
          </cell>
          <cell r="I1751">
            <v>7920</v>
          </cell>
          <cell r="J1751">
            <v>38378.74</v>
          </cell>
          <cell r="K1751">
            <v>1</v>
          </cell>
          <cell r="L1751">
            <v>0</v>
          </cell>
          <cell r="M1751">
            <v>0</v>
          </cell>
          <cell r="N1751">
            <v>0</v>
          </cell>
          <cell r="R1751">
            <v>0</v>
          </cell>
          <cell r="S1751">
            <v>0</v>
          </cell>
          <cell r="T1751">
            <v>0</v>
          </cell>
          <cell r="U1751">
            <v>36</v>
          </cell>
          <cell r="V1751">
            <v>0</v>
          </cell>
          <cell r="W1751">
            <v>0</v>
          </cell>
          <cell r="AA1751">
            <v>0</v>
          </cell>
          <cell r="AB1751">
            <v>0</v>
          </cell>
          <cell r="AC1751">
            <v>0</v>
          </cell>
          <cell r="AD1751">
            <v>36</v>
          </cell>
          <cell r="AE1751">
            <v>260000</v>
          </cell>
          <cell r="AF1751">
            <v>0</v>
          </cell>
          <cell r="AI1751">
            <v>2251</v>
          </cell>
          <cell r="AK1751">
            <v>0</v>
          </cell>
          <cell r="AM1751">
            <v>417</v>
          </cell>
          <cell r="AN1751">
            <v>1</v>
          </cell>
          <cell r="AO1751">
            <v>393216</v>
          </cell>
          <cell r="AQ1751">
            <v>0</v>
          </cell>
          <cell r="AR1751">
            <v>0</v>
          </cell>
          <cell r="AS1751" t="str">
            <v>Ы</v>
          </cell>
          <cell r="AT1751" t="str">
            <v>Ы</v>
          </cell>
          <cell r="AU1751">
            <v>0</v>
          </cell>
          <cell r="AV1751">
            <v>0</v>
          </cell>
          <cell r="AW1751">
            <v>23</v>
          </cell>
          <cell r="AX1751">
            <v>1</v>
          </cell>
          <cell r="AY1751">
            <v>0</v>
          </cell>
          <cell r="AZ1751">
            <v>0</v>
          </cell>
          <cell r="BA1751">
            <v>0</v>
          </cell>
          <cell r="BB1751">
            <v>0</v>
          </cell>
          <cell r="BC1751">
            <v>38828</v>
          </cell>
        </row>
        <row r="1752">
          <cell r="A1752">
            <v>2006</v>
          </cell>
          <cell r="B1752">
            <v>2</v>
          </cell>
          <cell r="C1752">
            <v>289</v>
          </cell>
          <cell r="D1752">
            <v>21</v>
          </cell>
          <cell r="E1752">
            <v>792020</v>
          </cell>
          <cell r="F1752">
            <v>0</v>
          </cell>
          <cell r="G1752" t="str">
            <v>Затраты по ШПЗ (основные)</v>
          </cell>
          <cell r="H1752">
            <v>2011</v>
          </cell>
          <cell r="I1752">
            <v>7920</v>
          </cell>
          <cell r="J1752">
            <v>197465.84</v>
          </cell>
          <cell r="K1752">
            <v>1</v>
          </cell>
          <cell r="L1752">
            <v>0</v>
          </cell>
          <cell r="M1752">
            <v>0</v>
          </cell>
          <cell r="N1752">
            <v>0</v>
          </cell>
          <cell r="R1752">
            <v>0</v>
          </cell>
          <cell r="S1752">
            <v>0</v>
          </cell>
          <cell r="T1752">
            <v>0</v>
          </cell>
          <cell r="U1752">
            <v>36</v>
          </cell>
          <cell r="V1752">
            <v>0</v>
          </cell>
          <cell r="W1752">
            <v>0</v>
          </cell>
          <cell r="AA1752">
            <v>0</v>
          </cell>
          <cell r="AB1752">
            <v>0</v>
          </cell>
          <cell r="AC1752">
            <v>0</v>
          </cell>
          <cell r="AD1752">
            <v>36</v>
          </cell>
          <cell r="AE1752">
            <v>270000</v>
          </cell>
          <cell r="AF1752">
            <v>0</v>
          </cell>
          <cell r="AI1752">
            <v>2251</v>
          </cell>
          <cell r="AK1752">
            <v>0</v>
          </cell>
          <cell r="AM1752">
            <v>418</v>
          </cell>
          <cell r="AN1752">
            <v>1</v>
          </cell>
          <cell r="AO1752">
            <v>393216</v>
          </cell>
          <cell r="AQ1752">
            <v>0</v>
          </cell>
          <cell r="AR1752">
            <v>0</v>
          </cell>
          <cell r="AS1752" t="str">
            <v>Ы</v>
          </cell>
          <cell r="AT1752" t="str">
            <v>Ы</v>
          </cell>
          <cell r="AU1752">
            <v>0</v>
          </cell>
          <cell r="AV1752">
            <v>0</v>
          </cell>
          <cell r="AW1752">
            <v>23</v>
          </cell>
          <cell r="AX1752">
            <v>1</v>
          </cell>
          <cell r="AY1752">
            <v>0</v>
          </cell>
          <cell r="AZ1752">
            <v>0</v>
          </cell>
          <cell r="BA1752">
            <v>0</v>
          </cell>
          <cell r="BB1752">
            <v>0</v>
          </cell>
          <cell r="BC1752">
            <v>38828</v>
          </cell>
        </row>
        <row r="1753">
          <cell r="A1753">
            <v>2006</v>
          </cell>
          <cell r="B1753">
            <v>2</v>
          </cell>
          <cell r="C1753">
            <v>290</v>
          </cell>
          <cell r="D1753">
            <v>21</v>
          </cell>
          <cell r="E1753">
            <v>792020</v>
          </cell>
          <cell r="F1753">
            <v>0</v>
          </cell>
          <cell r="G1753" t="str">
            <v>Затраты по ШПЗ (основные)</v>
          </cell>
          <cell r="H1753">
            <v>2011</v>
          </cell>
          <cell r="I1753">
            <v>7920</v>
          </cell>
          <cell r="J1753">
            <v>5490.28</v>
          </cell>
          <cell r="K1753">
            <v>1</v>
          </cell>
          <cell r="L1753">
            <v>0</v>
          </cell>
          <cell r="M1753">
            <v>0</v>
          </cell>
          <cell r="N1753">
            <v>0</v>
          </cell>
          <cell r="R1753">
            <v>0</v>
          </cell>
          <cell r="S1753">
            <v>0</v>
          </cell>
          <cell r="T1753">
            <v>0</v>
          </cell>
          <cell r="U1753">
            <v>36</v>
          </cell>
          <cell r="V1753">
            <v>0</v>
          </cell>
          <cell r="W1753">
            <v>0</v>
          </cell>
          <cell r="AA1753">
            <v>0</v>
          </cell>
          <cell r="AB1753">
            <v>0</v>
          </cell>
          <cell r="AC1753">
            <v>0</v>
          </cell>
          <cell r="AD1753">
            <v>36</v>
          </cell>
          <cell r="AE1753">
            <v>280000</v>
          </cell>
          <cell r="AF1753">
            <v>0</v>
          </cell>
          <cell r="AI1753">
            <v>2251</v>
          </cell>
          <cell r="AK1753">
            <v>0</v>
          </cell>
          <cell r="AM1753">
            <v>419</v>
          </cell>
          <cell r="AN1753">
            <v>1</v>
          </cell>
          <cell r="AO1753">
            <v>393216</v>
          </cell>
          <cell r="AQ1753">
            <v>0</v>
          </cell>
          <cell r="AR1753">
            <v>0</v>
          </cell>
          <cell r="AS1753" t="str">
            <v>Ы</v>
          </cell>
          <cell r="AT1753" t="str">
            <v>Ы</v>
          </cell>
          <cell r="AU1753">
            <v>0</v>
          </cell>
          <cell r="AV1753">
            <v>0</v>
          </cell>
          <cell r="AW1753">
            <v>23</v>
          </cell>
          <cell r="AX1753">
            <v>1</v>
          </cell>
          <cell r="AY1753">
            <v>0</v>
          </cell>
          <cell r="AZ1753">
            <v>0</v>
          </cell>
          <cell r="BA1753">
            <v>0</v>
          </cell>
          <cell r="BB1753">
            <v>0</v>
          </cell>
          <cell r="BC1753">
            <v>38828</v>
          </cell>
        </row>
        <row r="1754">
          <cell r="A1754">
            <v>2006</v>
          </cell>
          <cell r="B1754">
            <v>2</v>
          </cell>
          <cell r="C1754">
            <v>291</v>
          </cell>
          <cell r="D1754">
            <v>21</v>
          </cell>
          <cell r="E1754">
            <v>792020</v>
          </cell>
          <cell r="F1754">
            <v>0</v>
          </cell>
          <cell r="G1754" t="str">
            <v>Затраты по ШПЗ (основные)</v>
          </cell>
          <cell r="H1754">
            <v>2011</v>
          </cell>
          <cell r="I1754">
            <v>7920</v>
          </cell>
          <cell r="J1754">
            <v>80888.37</v>
          </cell>
          <cell r="K1754">
            <v>1</v>
          </cell>
          <cell r="L1754">
            <v>0</v>
          </cell>
          <cell r="M1754">
            <v>0</v>
          </cell>
          <cell r="N1754">
            <v>0</v>
          </cell>
          <cell r="R1754">
            <v>0</v>
          </cell>
          <cell r="S1754">
            <v>0</v>
          </cell>
          <cell r="T1754">
            <v>0</v>
          </cell>
          <cell r="U1754">
            <v>36</v>
          </cell>
          <cell r="V1754">
            <v>0</v>
          </cell>
          <cell r="W1754">
            <v>0</v>
          </cell>
          <cell r="AA1754">
            <v>0</v>
          </cell>
          <cell r="AB1754">
            <v>0</v>
          </cell>
          <cell r="AC1754">
            <v>0</v>
          </cell>
          <cell r="AD1754">
            <v>36</v>
          </cell>
          <cell r="AE1754">
            <v>280100</v>
          </cell>
          <cell r="AF1754">
            <v>0</v>
          </cell>
          <cell r="AI1754">
            <v>2251</v>
          </cell>
          <cell r="AK1754">
            <v>0</v>
          </cell>
          <cell r="AM1754">
            <v>420</v>
          </cell>
          <cell r="AN1754">
            <v>1</v>
          </cell>
          <cell r="AO1754">
            <v>393216</v>
          </cell>
          <cell r="AQ1754">
            <v>0</v>
          </cell>
          <cell r="AR1754">
            <v>0</v>
          </cell>
          <cell r="AS1754" t="str">
            <v>Ы</v>
          </cell>
          <cell r="AT1754" t="str">
            <v>Ы</v>
          </cell>
          <cell r="AU1754">
            <v>0</v>
          </cell>
          <cell r="AV1754">
            <v>0</v>
          </cell>
          <cell r="AW1754">
            <v>23</v>
          </cell>
          <cell r="AX1754">
            <v>1</v>
          </cell>
          <cell r="AY1754">
            <v>0</v>
          </cell>
          <cell r="AZ1754">
            <v>0</v>
          </cell>
          <cell r="BA1754">
            <v>0</v>
          </cell>
          <cell r="BB1754">
            <v>0</v>
          </cell>
          <cell r="BC1754">
            <v>38828</v>
          </cell>
        </row>
        <row r="1755">
          <cell r="A1755">
            <v>2006</v>
          </cell>
          <cell r="B1755">
            <v>2</v>
          </cell>
          <cell r="C1755">
            <v>292</v>
          </cell>
          <cell r="D1755">
            <v>21</v>
          </cell>
          <cell r="E1755">
            <v>792020</v>
          </cell>
          <cell r="F1755">
            <v>0</v>
          </cell>
          <cell r="G1755" t="str">
            <v>Затраты по ШПЗ (основные)</v>
          </cell>
          <cell r="H1755">
            <v>2011</v>
          </cell>
          <cell r="I1755">
            <v>7920</v>
          </cell>
          <cell r="J1755">
            <v>1735.41</v>
          </cell>
          <cell r="K1755">
            <v>1</v>
          </cell>
          <cell r="L1755">
            <v>0</v>
          </cell>
          <cell r="M1755">
            <v>0</v>
          </cell>
          <cell r="N1755">
            <v>0</v>
          </cell>
          <cell r="R1755">
            <v>0</v>
          </cell>
          <cell r="S1755">
            <v>0</v>
          </cell>
          <cell r="T1755">
            <v>0</v>
          </cell>
          <cell r="U1755">
            <v>36</v>
          </cell>
          <cell r="V1755">
            <v>0</v>
          </cell>
          <cell r="W1755">
            <v>0</v>
          </cell>
          <cell r="AA1755">
            <v>0</v>
          </cell>
          <cell r="AB1755">
            <v>0</v>
          </cell>
          <cell r="AC1755">
            <v>0</v>
          </cell>
          <cell r="AD1755">
            <v>36</v>
          </cell>
          <cell r="AE1755">
            <v>280200</v>
          </cell>
          <cell r="AF1755">
            <v>0</v>
          </cell>
          <cell r="AI1755">
            <v>2251</v>
          </cell>
          <cell r="AK1755">
            <v>0</v>
          </cell>
          <cell r="AM1755">
            <v>421</v>
          </cell>
          <cell r="AN1755">
            <v>1</v>
          </cell>
          <cell r="AO1755">
            <v>393216</v>
          </cell>
          <cell r="AQ1755">
            <v>0</v>
          </cell>
          <cell r="AR1755">
            <v>0</v>
          </cell>
          <cell r="AS1755" t="str">
            <v>Ы</v>
          </cell>
          <cell r="AT1755" t="str">
            <v>Ы</v>
          </cell>
          <cell r="AU1755">
            <v>0</v>
          </cell>
          <cell r="AV1755">
            <v>0</v>
          </cell>
          <cell r="AW1755">
            <v>23</v>
          </cell>
          <cell r="AX1755">
            <v>1</v>
          </cell>
          <cell r="AY1755">
            <v>0</v>
          </cell>
          <cell r="AZ1755">
            <v>0</v>
          </cell>
          <cell r="BA1755">
            <v>0</v>
          </cell>
          <cell r="BB1755">
            <v>0</v>
          </cell>
          <cell r="BC1755">
            <v>38828</v>
          </cell>
        </row>
        <row r="1756">
          <cell r="A1756">
            <v>2006</v>
          </cell>
          <cell r="B1756">
            <v>2</v>
          </cell>
          <cell r="C1756">
            <v>293</v>
          </cell>
          <cell r="D1756">
            <v>21</v>
          </cell>
          <cell r="E1756">
            <v>792020</v>
          </cell>
          <cell r="F1756">
            <v>0</v>
          </cell>
          <cell r="G1756" t="str">
            <v>Затраты по ШПЗ (основные)</v>
          </cell>
          <cell r="H1756">
            <v>2011</v>
          </cell>
          <cell r="I1756">
            <v>7920</v>
          </cell>
          <cell r="J1756">
            <v>16254.04</v>
          </cell>
          <cell r="K1756">
            <v>1</v>
          </cell>
          <cell r="L1756">
            <v>0</v>
          </cell>
          <cell r="M1756">
            <v>0</v>
          </cell>
          <cell r="N1756">
            <v>0</v>
          </cell>
          <cell r="R1756">
            <v>0</v>
          </cell>
          <cell r="S1756">
            <v>0</v>
          </cell>
          <cell r="T1756">
            <v>0</v>
          </cell>
          <cell r="U1756">
            <v>36</v>
          </cell>
          <cell r="V1756">
            <v>0</v>
          </cell>
          <cell r="W1756">
            <v>0</v>
          </cell>
          <cell r="AA1756">
            <v>0</v>
          </cell>
          <cell r="AB1756">
            <v>0</v>
          </cell>
          <cell r="AC1756">
            <v>0</v>
          </cell>
          <cell r="AD1756">
            <v>36</v>
          </cell>
          <cell r="AE1756">
            <v>280300</v>
          </cell>
          <cell r="AF1756">
            <v>0</v>
          </cell>
          <cell r="AI1756">
            <v>2251</v>
          </cell>
          <cell r="AK1756">
            <v>0</v>
          </cell>
          <cell r="AM1756">
            <v>422</v>
          </cell>
          <cell r="AN1756">
            <v>1</v>
          </cell>
          <cell r="AO1756">
            <v>393216</v>
          </cell>
          <cell r="AQ1756">
            <v>0</v>
          </cell>
          <cell r="AR1756">
            <v>0</v>
          </cell>
          <cell r="AS1756" t="str">
            <v>Ы</v>
          </cell>
          <cell r="AT1756" t="str">
            <v>Ы</v>
          </cell>
          <cell r="AU1756">
            <v>0</v>
          </cell>
          <cell r="AV1756">
            <v>0</v>
          </cell>
          <cell r="AW1756">
            <v>23</v>
          </cell>
          <cell r="AX1756">
            <v>1</v>
          </cell>
          <cell r="AY1756">
            <v>0</v>
          </cell>
          <cell r="AZ1756">
            <v>0</v>
          </cell>
          <cell r="BA1756">
            <v>0</v>
          </cell>
          <cell r="BB1756">
            <v>0</v>
          </cell>
          <cell r="BC1756">
            <v>38828</v>
          </cell>
        </row>
        <row r="1757">
          <cell r="A1757">
            <v>2006</v>
          </cell>
          <cell r="B1757">
            <v>2</v>
          </cell>
          <cell r="C1757">
            <v>294</v>
          </cell>
          <cell r="D1757">
            <v>21</v>
          </cell>
          <cell r="E1757">
            <v>792020</v>
          </cell>
          <cell r="F1757">
            <v>0</v>
          </cell>
          <cell r="G1757" t="str">
            <v>Затраты по ШПЗ (основные)</v>
          </cell>
          <cell r="H1757">
            <v>2011</v>
          </cell>
          <cell r="I1757">
            <v>7920</v>
          </cell>
          <cell r="J1757">
            <v>130064.51</v>
          </cell>
          <cell r="K1757">
            <v>1</v>
          </cell>
          <cell r="L1757">
            <v>0</v>
          </cell>
          <cell r="M1757">
            <v>0</v>
          </cell>
          <cell r="N1757">
            <v>0</v>
          </cell>
          <cell r="R1757">
            <v>0</v>
          </cell>
          <cell r="S1757">
            <v>0</v>
          </cell>
          <cell r="T1757">
            <v>0</v>
          </cell>
          <cell r="U1757">
            <v>36</v>
          </cell>
          <cell r="V1757">
            <v>0</v>
          </cell>
          <cell r="W1757">
            <v>0</v>
          </cell>
          <cell r="AA1757">
            <v>0</v>
          </cell>
          <cell r="AB1757">
            <v>0</v>
          </cell>
          <cell r="AC1757">
            <v>0</v>
          </cell>
          <cell r="AD1757">
            <v>36</v>
          </cell>
          <cell r="AE1757">
            <v>280400</v>
          </cell>
          <cell r="AF1757">
            <v>0</v>
          </cell>
          <cell r="AI1757">
            <v>2251</v>
          </cell>
          <cell r="AK1757">
            <v>0</v>
          </cell>
          <cell r="AM1757">
            <v>423</v>
          </cell>
          <cell r="AN1757">
            <v>1</v>
          </cell>
          <cell r="AO1757">
            <v>393216</v>
          </cell>
          <cell r="AQ1757">
            <v>0</v>
          </cell>
          <cell r="AR1757">
            <v>0</v>
          </cell>
          <cell r="AS1757" t="str">
            <v>Ы</v>
          </cell>
          <cell r="AT1757" t="str">
            <v>Ы</v>
          </cell>
          <cell r="AU1757">
            <v>0</v>
          </cell>
          <cell r="AV1757">
            <v>0</v>
          </cell>
          <cell r="AW1757">
            <v>23</v>
          </cell>
          <cell r="AX1757">
            <v>1</v>
          </cell>
          <cell r="AY1757">
            <v>0</v>
          </cell>
          <cell r="AZ1757">
            <v>0</v>
          </cell>
          <cell r="BA1757">
            <v>0</v>
          </cell>
          <cell r="BB1757">
            <v>0</v>
          </cell>
          <cell r="BC1757">
            <v>38828</v>
          </cell>
        </row>
        <row r="1758">
          <cell r="A1758">
            <v>2006</v>
          </cell>
          <cell r="B1758">
            <v>2</v>
          </cell>
          <cell r="C1758">
            <v>295</v>
          </cell>
          <cell r="D1758">
            <v>21</v>
          </cell>
          <cell r="E1758">
            <v>792020</v>
          </cell>
          <cell r="F1758">
            <v>0</v>
          </cell>
          <cell r="G1758" t="str">
            <v>Затраты по ШПЗ (основные)</v>
          </cell>
          <cell r="H1758">
            <v>2011</v>
          </cell>
          <cell r="I1758">
            <v>7920</v>
          </cell>
          <cell r="J1758">
            <v>16911.759999999998</v>
          </cell>
          <cell r="K1758">
            <v>1</v>
          </cell>
          <cell r="L1758">
            <v>0</v>
          </cell>
          <cell r="M1758">
            <v>0</v>
          </cell>
          <cell r="N1758">
            <v>0</v>
          </cell>
          <cell r="R1758">
            <v>0</v>
          </cell>
          <cell r="S1758">
            <v>0</v>
          </cell>
          <cell r="T1758">
            <v>0</v>
          </cell>
          <cell r="U1758">
            <v>36</v>
          </cell>
          <cell r="V1758">
            <v>0</v>
          </cell>
          <cell r="W1758">
            <v>0</v>
          </cell>
          <cell r="AA1758">
            <v>0</v>
          </cell>
          <cell r="AB1758">
            <v>0</v>
          </cell>
          <cell r="AC1758">
            <v>0</v>
          </cell>
          <cell r="AD1758">
            <v>36</v>
          </cell>
          <cell r="AE1758">
            <v>281000</v>
          </cell>
          <cell r="AF1758">
            <v>0</v>
          </cell>
          <cell r="AI1758">
            <v>2251</v>
          </cell>
          <cell r="AK1758">
            <v>0</v>
          </cell>
          <cell r="AM1758">
            <v>424</v>
          </cell>
          <cell r="AN1758">
            <v>1</v>
          </cell>
          <cell r="AO1758">
            <v>393216</v>
          </cell>
          <cell r="AQ1758">
            <v>0</v>
          </cell>
          <cell r="AR1758">
            <v>0</v>
          </cell>
          <cell r="AS1758" t="str">
            <v>Ы</v>
          </cell>
          <cell r="AT1758" t="str">
            <v>Ы</v>
          </cell>
          <cell r="AU1758">
            <v>0</v>
          </cell>
          <cell r="AV1758">
            <v>0</v>
          </cell>
          <cell r="AW1758">
            <v>23</v>
          </cell>
          <cell r="AX1758">
            <v>1</v>
          </cell>
          <cell r="AY1758">
            <v>0</v>
          </cell>
          <cell r="AZ1758">
            <v>0</v>
          </cell>
          <cell r="BA1758">
            <v>0</v>
          </cell>
          <cell r="BB1758">
            <v>0</v>
          </cell>
          <cell r="BC1758">
            <v>38828</v>
          </cell>
        </row>
        <row r="1759">
          <cell r="A1759">
            <v>2006</v>
          </cell>
          <cell r="B1759">
            <v>2</v>
          </cell>
          <cell r="C1759">
            <v>296</v>
          </cell>
          <cell r="D1759">
            <v>21</v>
          </cell>
          <cell r="E1759">
            <v>792020</v>
          </cell>
          <cell r="F1759">
            <v>0</v>
          </cell>
          <cell r="G1759" t="str">
            <v>Затраты по ШПЗ (основные)</v>
          </cell>
          <cell r="H1759">
            <v>2011</v>
          </cell>
          <cell r="I1759">
            <v>7920</v>
          </cell>
          <cell r="J1759">
            <v>5297.06</v>
          </cell>
          <cell r="K1759">
            <v>1</v>
          </cell>
          <cell r="L1759">
            <v>0</v>
          </cell>
          <cell r="M1759">
            <v>0</v>
          </cell>
          <cell r="N1759">
            <v>0</v>
          </cell>
          <cell r="R1759">
            <v>0</v>
          </cell>
          <cell r="S1759">
            <v>0</v>
          </cell>
          <cell r="T1759">
            <v>0</v>
          </cell>
          <cell r="U1759">
            <v>36</v>
          </cell>
          <cell r="V1759">
            <v>0</v>
          </cell>
          <cell r="W1759">
            <v>0</v>
          </cell>
          <cell r="AA1759">
            <v>0</v>
          </cell>
          <cell r="AB1759">
            <v>0</v>
          </cell>
          <cell r="AC1759">
            <v>0</v>
          </cell>
          <cell r="AD1759">
            <v>36</v>
          </cell>
          <cell r="AE1759">
            <v>281100</v>
          </cell>
          <cell r="AF1759">
            <v>0</v>
          </cell>
          <cell r="AI1759">
            <v>2251</v>
          </cell>
          <cell r="AK1759">
            <v>0</v>
          </cell>
          <cell r="AM1759">
            <v>425</v>
          </cell>
          <cell r="AN1759">
            <v>1</v>
          </cell>
          <cell r="AO1759">
            <v>393216</v>
          </cell>
          <cell r="AQ1759">
            <v>0</v>
          </cell>
          <cell r="AR1759">
            <v>0</v>
          </cell>
          <cell r="AS1759" t="str">
            <v>Ы</v>
          </cell>
          <cell r="AT1759" t="str">
            <v>Ы</v>
          </cell>
          <cell r="AU1759">
            <v>0</v>
          </cell>
          <cell r="AV1759">
            <v>0</v>
          </cell>
          <cell r="AW1759">
            <v>23</v>
          </cell>
          <cell r="AX1759">
            <v>1</v>
          </cell>
          <cell r="AY1759">
            <v>0</v>
          </cell>
          <cell r="AZ1759">
            <v>0</v>
          </cell>
          <cell r="BA1759">
            <v>0</v>
          </cell>
          <cell r="BB1759">
            <v>0</v>
          </cell>
          <cell r="BC1759">
            <v>38828</v>
          </cell>
        </row>
        <row r="1760">
          <cell r="A1760">
            <v>2006</v>
          </cell>
          <cell r="B1760">
            <v>2</v>
          </cell>
          <cell r="C1760">
            <v>297</v>
          </cell>
          <cell r="D1760">
            <v>21</v>
          </cell>
          <cell r="E1760">
            <v>792020</v>
          </cell>
          <cell r="F1760">
            <v>0</v>
          </cell>
          <cell r="G1760" t="str">
            <v>Затраты по ШПЗ (основные)</v>
          </cell>
          <cell r="H1760">
            <v>2011</v>
          </cell>
          <cell r="I1760">
            <v>7920</v>
          </cell>
          <cell r="J1760">
            <v>12890.73</v>
          </cell>
          <cell r="K1760">
            <v>1</v>
          </cell>
          <cell r="L1760">
            <v>0</v>
          </cell>
          <cell r="M1760">
            <v>0</v>
          </cell>
          <cell r="N1760">
            <v>0</v>
          </cell>
          <cell r="R1760">
            <v>0</v>
          </cell>
          <cell r="S1760">
            <v>0</v>
          </cell>
          <cell r="T1760">
            <v>0</v>
          </cell>
          <cell r="U1760">
            <v>36</v>
          </cell>
          <cell r="V1760">
            <v>0</v>
          </cell>
          <cell r="W1760">
            <v>0</v>
          </cell>
          <cell r="AA1760">
            <v>0</v>
          </cell>
          <cell r="AB1760">
            <v>0</v>
          </cell>
          <cell r="AC1760">
            <v>0</v>
          </cell>
          <cell r="AD1760">
            <v>36</v>
          </cell>
          <cell r="AE1760">
            <v>281200</v>
          </cell>
          <cell r="AF1760">
            <v>0</v>
          </cell>
          <cell r="AI1760">
            <v>2251</v>
          </cell>
          <cell r="AK1760">
            <v>0</v>
          </cell>
          <cell r="AM1760">
            <v>426</v>
          </cell>
          <cell r="AN1760">
            <v>1</v>
          </cell>
          <cell r="AO1760">
            <v>393216</v>
          </cell>
          <cell r="AQ1760">
            <v>0</v>
          </cell>
          <cell r="AR1760">
            <v>0</v>
          </cell>
          <cell r="AS1760" t="str">
            <v>Ы</v>
          </cell>
          <cell r="AT1760" t="str">
            <v>Ы</v>
          </cell>
          <cell r="AU1760">
            <v>0</v>
          </cell>
          <cell r="AV1760">
            <v>0</v>
          </cell>
          <cell r="AW1760">
            <v>23</v>
          </cell>
          <cell r="AX1760">
            <v>1</v>
          </cell>
          <cell r="AY1760">
            <v>0</v>
          </cell>
          <cell r="AZ1760">
            <v>0</v>
          </cell>
          <cell r="BA1760">
            <v>0</v>
          </cell>
          <cell r="BB1760">
            <v>0</v>
          </cell>
          <cell r="BC1760">
            <v>38828</v>
          </cell>
        </row>
        <row r="1761">
          <cell r="A1761">
            <v>2006</v>
          </cell>
          <cell r="B1761">
            <v>2</v>
          </cell>
          <cell r="C1761">
            <v>298</v>
          </cell>
          <cell r="D1761">
            <v>21</v>
          </cell>
          <cell r="E1761">
            <v>792020</v>
          </cell>
          <cell r="F1761">
            <v>0</v>
          </cell>
          <cell r="G1761" t="str">
            <v>Затраты по ШПЗ (основные)</v>
          </cell>
          <cell r="H1761">
            <v>2011</v>
          </cell>
          <cell r="I1761">
            <v>7920</v>
          </cell>
          <cell r="J1761">
            <v>100</v>
          </cell>
          <cell r="K1761">
            <v>1</v>
          </cell>
          <cell r="L1761">
            <v>0</v>
          </cell>
          <cell r="M1761">
            <v>0</v>
          </cell>
          <cell r="N1761">
            <v>0</v>
          </cell>
          <cell r="R1761">
            <v>0</v>
          </cell>
          <cell r="S1761">
            <v>0</v>
          </cell>
          <cell r="T1761">
            <v>0</v>
          </cell>
          <cell r="U1761">
            <v>36</v>
          </cell>
          <cell r="V1761">
            <v>0</v>
          </cell>
          <cell r="W1761">
            <v>0</v>
          </cell>
          <cell r="AA1761">
            <v>0</v>
          </cell>
          <cell r="AB1761">
            <v>0</v>
          </cell>
          <cell r="AC1761">
            <v>0</v>
          </cell>
          <cell r="AD1761">
            <v>36</v>
          </cell>
          <cell r="AE1761">
            <v>282000</v>
          </cell>
          <cell r="AF1761">
            <v>0</v>
          </cell>
          <cell r="AI1761">
            <v>2251</v>
          </cell>
          <cell r="AK1761">
            <v>0</v>
          </cell>
          <cell r="AM1761">
            <v>427</v>
          </cell>
          <cell r="AN1761">
            <v>1</v>
          </cell>
          <cell r="AO1761">
            <v>393216</v>
          </cell>
          <cell r="AQ1761">
            <v>0</v>
          </cell>
          <cell r="AR1761">
            <v>0</v>
          </cell>
          <cell r="AS1761" t="str">
            <v>Ы</v>
          </cell>
          <cell r="AT1761" t="str">
            <v>Ы</v>
          </cell>
          <cell r="AU1761">
            <v>0</v>
          </cell>
          <cell r="AV1761">
            <v>0</v>
          </cell>
          <cell r="AW1761">
            <v>23</v>
          </cell>
          <cell r="AX1761">
            <v>1</v>
          </cell>
          <cell r="AY1761">
            <v>0</v>
          </cell>
          <cell r="AZ1761">
            <v>0</v>
          </cell>
          <cell r="BA1761">
            <v>0</v>
          </cell>
          <cell r="BB1761">
            <v>0</v>
          </cell>
          <cell r="BC1761">
            <v>38828</v>
          </cell>
        </row>
        <row r="1762">
          <cell r="A1762">
            <v>2006</v>
          </cell>
          <cell r="B1762">
            <v>2</v>
          </cell>
          <cell r="C1762">
            <v>299</v>
          </cell>
          <cell r="D1762">
            <v>21</v>
          </cell>
          <cell r="E1762">
            <v>792020</v>
          </cell>
          <cell r="F1762">
            <v>0</v>
          </cell>
          <cell r="G1762" t="str">
            <v>Затраты по ШПЗ (основные)</v>
          </cell>
          <cell r="H1762">
            <v>2011</v>
          </cell>
          <cell r="I1762">
            <v>7920</v>
          </cell>
          <cell r="J1762">
            <v>12595.42</v>
          </cell>
          <cell r="K1762">
            <v>1</v>
          </cell>
          <cell r="L1762">
            <v>0</v>
          </cell>
          <cell r="M1762">
            <v>0</v>
          </cell>
          <cell r="N1762">
            <v>0</v>
          </cell>
          <cell r="R1762">
            <v>0</v>
          </cell>
          <cell r="S1762">
            <v>0</v>
          </cell>
          <cell r="T1762">
            <v>0</v>
          </cell>
          <cell r="U1762">
            <v>36</v>
          </cell>
          <cell r="V1762">
            <v>0</v>
          </cell>
          <cell r="W1762">
            <v>0</v>
          </cell>
          <cell r="AA1762">
            <v>0</v>
          </cell>
          <cell r="AB1762">
            <v>0</v>
          </cell>
          <cell r="AC1762">
            <v>0</v>
          </cell>
          <cell r="AD1762">
            <v>36</v>
          </cell>
          <cell r="AE1762">
            <v>282200</v>
          </cell>
          <cell r="AF1762">
            <v>0</v>
          </cell>
          <cell r="AI1762">
            <v>2251</v>
          </cell>
          <cell r="AK1762">
            <v>0</v>
          </cell>
          <cell r="AM1762">
            <v>428</v>
          </cell>
          <cell r="AN1762">
            <v>1</v>
          </cell>
          <cell r="AO1762">
            <v>393216</v>
          </cell>
          <cell r="AQ1762">
            <v>0</v>
          </cell>
          <cell r="AR1762">
            <v>0</v>
          </cell>
          <cell r="AS1762" t="str">
            <v>Ы</v>
          </cell>
          <cell r="AT1762" t="str">
            <v>Ы</v>
          </cell>
          <cell r="AU1762">
            <v>0</v>
          </cell>
          <cell r="AV1762">
            <v>0</v>
          </cell>
          <cell r="AW1762">
            <v>23</v>
          </cell>
          <cell r="AX1762">
            <v>1</v>
          </cell>
          <cell r="AY1762">
            <v>0</v>
          </cell>
          <cell r="AZ1762">
            <v>0</v>
          </cell>
          <cell r="BA1762">
            <v>0</v>
          </cell>
          <cell r="BB1762">
            <v>0</v>
          </cell>
          <cell r="BC1762">
            <v>38828</v>
          </cell>
        </row>
        <row r="1763">
          <cell r="A1763">
            <v>2006</v>
          </cell>
          <cell r="B1763">
            <v>2</v>
          </cell>
          <cell r="C1763">
            <v>300</v>
          </cell>
          <cell r="D1763">
            <v>21</v>
          </cell>
          <cell r="E1763">
            <v>792020</v>
          </cell>
          <cell r="F1763">
            <v>0</v>
          </cell>
          <cell r="G1763" t="str">
            <v>Затраты по ШПЗ (основные)</v>
          </cell>
          <cell r="H1763">
            <v>2011</v>
          </cell>
          <cell r="I1763">
            <v>7920</v>
          </cell>
          <cell r="J1763">
            <v>8426.9</v>
          </cell>
          <cell r="K1763">
            <v>1</v>
          </cell>
          <cell r="L1763">
            <v>0</v>
          </cell>
          <cell r="M1763">
            <v>0</v>
          </cell>
          <cell r="N1763">
            <v>0</v>
          </cell>
          <cell r="R1763">
            <v>0</v>
          </cell>
          <cell r="S1763">
            <v>0</v>
          </cell>
          <cell r="T1763">
            <v>0</v>
          </cell>
          <cell r="U1763">
            <v>36</v>
          </cell>
          <cell r="V1763">
            <v>0</v>
          </cell>
          <cell r="W1763">
            <v>0</v>
          </cell>
          <cell r="AA1763">
            <v>0</v>
          </cell>
          <cell r="AB1763">
            <v>0</v>
          </cell>
          <cell r="AC1763">
            <v>0</v>
          </cell>
          <cell r="AD1763">
            <v>36</v>
          </cell>
          <cell r="AE1763">
            <v>282300</v>
          </cell>
          <cell r="AF1763">
            <v>0</v>
          </cell>
          <cell r="AI1763">
            <v>2251</v>
          </cell>
          <cell r="AK1763">
            <v>0</v>
          </cell>
          <cell r="AM1763">
            <v>429</v>
          </cell>
          <cell r="AN1763">
            <v>1</v>
          </cell>
          <cell r="AO1763">
            <v>393216</v>
          </cell>
          <cell r="AQ1763">
            <v>0</v>
          </cell>
          <cell r="AR1763">
            <v>0</v>
          </cell>
          <cell r="AS1763" t="str">
            <v>Ы</v>
          </cell>
          <cell r="AT1763" t="str">
            <v>Ы</v>
          </cell>
          <cell r="AU1763">
            <v>0</v>
          </cell>
          <cell r="AV1763">
            <v>0</v>
          </cell>
          <cell r="AW1763">
            <v>23</v>
          </cell>
          <cell r="AX1763">
            <v>1</v>
          </cell>
          <cell r="AY1763">
            <v>0</v>
          </cell>
          <cell r="AZ1763">
            <v>0</v>
          </cell>
          <cell r="BA1763">
            <v>0</v>
          </cell>
          <cell r="BB1763">
            <v>0</v>
          </cell>
          <cell r="BC1763">
            <v>38828</v>
          </cell>
        </row>
        <row r="1764">
          <cell r="A1764">
            <v>2006</v>
          </cell>
          <cell r="B1764">
            <v>2</v>
          </cell>
          <cell r="C1764">
            <v>301</v>
          </cell>
          <cell r="D1764">
            <v>21</v>
          </cell>
          <cell r="E1764">
            <v>792020</v>
          </cell>
          <cell r="F1764">
            <v>0</v>
          </cell>
          <cell r="G1764" t="str">
            <v>Затраты по ШПЗ (основные)</v>
          </cell>
          <cell r="H1764">
            <v>2011</v>
          </cell>
          <cell r="I1764">
            <v>7920</v>
          </cell>
          <cell r="J1764">
            <v>16174</v>
          </cell>
          <cell r="K1764">
            <v>1</v>
          </cell>
          <cell r="L1764">
            <v>0</v>
          </cell>
          <cell r="M1764">
            <v>0</v>
          </cell>
          <cell r="N1764">
            <v>0</v>
          </cell>
          <cell r="R1764">
            <v>0</v>
          </cell>
          <cell r="S1764">
            <v>0</v>
          </cell>
          <cell r="T1764">
            <v>0</v>
          </cell>
          <cell r="U1764">
            <v>36</v>
          </cell>
          <cell r="V1764">
            <v>0</v>
          </cell>
          <cell r="W1764">
            <v>0</v>
          </cell>
          <cell r="AA1764">
            <v>0</v>
          </cell>
          <cell r="AB1764">
            <v>0</v>
          </cell>
          <cell r="AC1764">
            <v>0</v>
          </cell>
          <cell r="AD1764">
            <v>36</v>
          </cell>
          <cell r="AE1764">
            <v>283000</v>
          </cell>
          <cell r="AF1764">
            <v>0</v>
          </cell>
          <cell r="AI1764">
            <v>2251</v>
          </cell>
          <cell r="AK1764">
            <v>0</v>
          </cell>
          <cell r="AM1764">
            <v>430</v>
          </cell>
          <cell r="AN1764">
            <v>1</v>
          </cell>
          <cell r="AO1764">
            <v>393216</v>
          </cell>
          <cell r="AQ1764">
            <v>0</v>
          </cell>
          <cell r="AR1764">
            <v>0</v>
          </cell>
          <cell r="AS1764" t="str">
            <v>Ы</v>
          </cell>
          <cell r="AT1764" t="str">
            <v>Ы</v>
          </cell>
          <cell r="AU1764">
            <v>0</v>
          </cell>
          <cell r="AV1764">
            <v>0</v>
          </cell>
          <cell r="AW1764">
            <v>23</v>
          </cell>
          <cell r="AX1764">
            <v>1</v>
          </cell>
          <cell r="AY1764">
            <v>0</v>
          </cell>
          <cell r="AZ1764">
            <v>0</v>
          </cell>
          <cell r="BA1764">
            <v>0</v>
          </cell>
          <cell r="BB1764">
            <v>0</v>
          </cell>
          <cell r="BC1764">
            <v>38828</v>
          </cell>
        </row>
        <row r="1765">
          <cell r="A1765">
            <v>2006</v>
          </cell>
          <cell r="B1765">
            <v>2</v>
          </cell>
          <cell r="C1765">
            <v>302</v>
          </cell>
          <cell r="D1765">
            <v>21</v>
          </cell>
          <cell r="E1765">
            <v>792020</v>
          </cell>
          <cell r="F1765">
            <v>0</v>
          </cell>
          <cell r="G1765" t="str">
            <v>Затраты по ШПЗ (основные)</v>
          </cell>
          <cell r="H1765">
            <v>2011</v>
          </cell>
          <cell r="I1765">
            <v>7920</v>
          </cell>
          <cell r="J1765">
            <v>11992.1</v>
          </cell>
          <cell r="K1765">
            <v>1</v>
          </cell>
          <cell r="L1765">
            <v>0</v>
          </cell>
          <cell r="M1765">
            <v>0</v>
          </cell>
          <cell r="N1765">
            <v>0</v>
          </cell>
          <cell r="R1765">
            <v>0</v>
          </cell>
          <cell r="S1765">
            <v>0</v>
          </cell>
          <cell r="T1765">
            <v>0</v>
          </cell>
          <cell r="U1765">
            <v>36</v>
          </cell>
          <cell r="V1765">
            <v>0</v>
          </cell>
          <cell r="W1765">
            <v>0</v>
          </cell>
          <cell r="AA1765">
            <v>0</v>
          </cell>
          <cell r="AB1765">
            <v>0</v>
          </cell>
          <cell r="AC1765">
            <v>0</v>
          </cell>
          <cell r="AD1765">
            <v>36</v>
          </cell>
          <cell r="AE1765">
            <v>285000</v>
          </cell>
          <cell r="AF1765">
            <v>0</v>
          </cell>
          <cell r="AI1765">
            <v>2251</v>
          </cell>
          <cell r="AK1765">
            <v>0</v>
          </cell>
          <cell r="AM1765">
            <v>431</v>
          </cell>
          <cell r="AN1765">
            <v>1</v>
          </cell>
          <cell r="AO1765">
            <v>393216</v>
          </cell>
          <cell r="AQ1765">
            <v>0</v>
          </cell>
          <cell r="AR1765">
            <v>0</v>
          </cell>
          <cell r="AS1765" t="str">
            <v>Ы</v>
          </cell>
          <cell r="AT1765" t="str">
            <v>Ы</v>
          </cell>
          <cell r="AU1765">
            <v>0</v>
          </cell>
          <cell r="AV1765">
            <v>0</v>
          </cell>
          <cell r="AW1765">
            <v>23</v>
          </cell>
          <cell r="AX1765">
            <v>1</v>
          </cell>
          <cell r="AY1765">
            <v>0</v>
          </cell>
          <cell r="AZ1765">
            <v>0</v>
          </cell>
          <cell r="BA1765">
            <v>0</v>
          </cell>
          <cell r="BB1765">
            <v>0</v>
          </cell>
          <cell r="BC1765">
            <v>38828</v>
          </cell>
        </row>
        <row r="1766">
          <cell r="A1766">
            <v>2006</v>
          </cell>
          <cell r="B1766">
            <v>2</v>
          </cell>
          <cell r="C1766">
            <v>303</v>
          </cell>
          <cell r="D1766">
            <v>21</v>
          </cell>
          <cell r="E1766">
            <v>792020</v>
          </cell>
          <cell r="F1766">
            <v>0</v>
          </cell>
          <cell r="G1766" t="str">
            <v>Затраты по ШПЗ (основные)</v>
          </cell>
          <cell r="H1766">
            <v>2011</v>
          </cell>
          <cell r="I1766">
            <v>7920</v>
          </cell>
          <cell r="J1766">
            <v>80225.53</v>
          </cell>
          <cell r="K1766">
            <v>1</v>
          </cell>
          <cell r="L1766">
            <v>0</v>
          </cell>
          <cell r="M1766">
            <v>0</v>
          </cell>
          <cell r="N1766">
            <v>0</v>
          </cell>
          <cell r="R1766">
            <v>0</v>
          </cell>
          <cell r="S1766">
            <v>0</v>
          </cell>
          <cell r="T1766">
            <v>0</v>
          </cell>
          <cell r="U1766">
            <v>36</v>
          </cell>
          <cell r="V1766">
            <v>0</v>
          </cell>
          <cell r="W1766">
            <v>0</v>
          </cell>
          <cell r="AA1766">
            <v>0</v>
          </cell>
          <cell r="AB1766">
            <v>0</v>
          </cell>
          <cell r="AC1766">
            <v>0</v>
          </cell>
          <cell r="AD1766">
            <v>36</v>
          </cell>
          <cell r="AE1766">
            <v>311000</v>
          </cell>
          <cell r="AF1766">
            <v>0</v>
          </cell>
          <cell r="AI1766">
            <v>2251</v>
          </cell>
          <cell r="AK1766">
            <v>0</v>
          </cell>
          <cell r="AM1766">
            <v>432</v>
          </cell>
          <cell r="AN1766">
            <v>1</v>
          </cell>
          <cell r="AO1766">
            <v>393216</v>
          </cell>
          <cell r="AQ1766">
            <v>0</v>
          </cell>
          <cell r="AR1766">
            <v>0</v>
          </cell>
          <cell r="AS1766" t="str">
            <v>Ы</v>
          </cell>
          <cell r="AT1766" t="str">
            <v>Ы</v>
          </cell>
          <cell r="AU1766">
            <v>0</v>
          </cell>
          <cell r="AV1766">
            <v>0</v>
          </cell>
          <cell r="AW1766">
            <v>23</v>
          </cell>
          <cell r="AX1766">
            <v>1</v>
          </cell>
          <cell r="AY1766">
            <v>0</v>
          </cell>
          <cell r="AZ1766">
            <v>0</v>
          </cell>
          <cell r="BA1766">
            <v>0</v>
          </cell>
          <cell r="BB1766">
            <v>0</v>
          </cell>
          <cell r="BC1766">
            <v>38828</v>
          </cell>
        </row>
        <row r="1767">
          <cell r="A1767">
            <v>2006</v>
          </cell>
          <cell r="B1767">
            <v>2</v>
          </cell>
          <cell r="C1767">
            <v>304</v>
          </cell>
          <cell r="D1767">
            <v>21</v>
          </cell>
          <cell r="E1767">
            <v>792020</v>
          </cell>
          <cell r="F1767">
            <v>0</v>
          </cell>
          <cell r="G1767" t="str">
            <v>Затраты по ШПЗ (основные)</v>
          </cell>
          <cell r="H1767">
            <v>2011</v>
          </cell>
          <cell r="I1767">
            <v>7920</v>
          </cell>
          <cell r="J1767">
            <v>276639.71999999997</v>
          </cell>
          <cell r="K1767">
            <v>1</v>
          </cell>
          <cell r="L1767">
            <v>0</v>
          </cell>
          <cell r="M1767">
            <v>0</v>
          </cell>
          <cell r="N1767">
            <v>0</v>
          </cell>
          <cell r="R1767">
            <v>0</v>
          </cell>
          <cell r="S1767">
            <v>0</v>
          </cell>
          <cell r="T1767">
            <v>0</v>
          </cell>
          <cell r="U1767">
            <v>36</v>
          </cell>
          <cell r="V1767">
            <v>0</v>
          </cell>
          <cell r="W1767">
            <v>0</v>
          </cell>
          <cell r="AA1767">
            <v>0</v>
          </cell>
          <cell r="AB1767">
            <v>0</v>
          </cell>
          <cell r="AC1767">
            <v>0</v>
          </cell>
          <cell r="AD1767">
            <v>36</v>
          </cell>
          <cell r="AE1767">
            <v>312000</v>
          </cell>
          <cell r="AF1767">
            <v>0</v>
          </cell>
          <cell r="AI1767">
            <v>2251</v>
          </cell>
          <cell r="AK1767">
            <v>0</v>
          </cell>
          <cell r="AM1767">
            <v>433</v>
          </cell>
          <cell r="AN1767">
            <v>1</v>
          </cell>
          <cell r="AO1767">
            <v>393216</v>
          </cell>
          <cell r="AQ1767">
            <v>0</v>
          </cell>
          <cell r="AR1767">
            <v>0</v>
          </cell>
          <cell r="AS1767" t="str">
            <v>Ы</v>
          </cell>
          <cell r="AT1767" t="str">
            <v>Ы</v>
          </cell>
          <cell r="AU1767">
            <v>0</v>
          </cell>
          <cell r="AV1767">
            <v>0</v>
          </cell>
          <cell r="AW1767">
            <v>23</v>
          </cell>
          <cell r="AX1767">
            <v>1</v>
          </cell>
          <cell r="AY1767">
            <v>0</v>
          </cell>
          <cell r="AZ1767">
            <v>0</v>
          </cell>
          <cell r="BA1767">
            <v>0</v>
          </cell>
          <cell r="BB1767">
            <v>0</v>
          </cell>
          <cell r="BC1767">
            <v>38828</v>
          </cell>
        </row>
        <row r="1768">
          <cell r="A1768">
            <v>2006</v>
          </cell>
          <cell r="B1768">
            <v>2</v>
          </cell>
          <cell r="C1768">
            <v>305</v>
          </cell>
          <cell r="D1768">
            <v>21</v>
          </cell>
          <cell r="E1768">
            <v>792020</v>
          </cell>
          <cell r="F1768">
            <v>0</v>
          </cell>
          <cell r="G1768" t="str">
            <v>Затраты по ШПЗ (основные)</v>
          </cell>
          <cell r="H1768">
            <v>2011</v>
          </cell>
          <cell r="I1768">
            <v>7920</v>
          </cell>
          <cell r="J1768">
            <v>31276.99</v>
          </cell>
          <cell r="K1768">
            <v>1</v>
          </cell>
          <cell r="L1768">
            <v>0</v>
          </cell>
          <cell r="M1768">
            <v>0</v>
          </cell>
          <cell r="N1768">
            <v>0</v>
          </cell>
          <cell r="R1768">
            <v>0</v>
          </cell>
          <cell r="S1768">
            <v>0</v>
          </cell>
          <cell r="T1768">
            <v>0</v>
          </cell>
          <cell r="U1768">
            <v>36</v>
          </cell>
          <cell r="V1768">
            <v>0</v>
          </cell>
          <cell r="W1768">
            <v>0</v>
          </cell>
          <cell r="AA1768">
            <v>0</v>
          </cell>
          <cell r="AB1768">
            <v>0</v>
          </cell>
          <cell r="AC1768">
            <v>0</v>
          </cell>
          <cell r="AD1768">
            <v>36</v>
          </cell>
          <cell r="AE1768">
            <v>312100</v>
          </cell>
          <cell r="AF1768">
            <v>0</v>
          </cell>
          <cell r="AI1768">
            <v>2251</v>
          </cell>
          <cell r="AK1768">
            <v>0</v>
          </cell>
          <cell r="AM1768">
            <v>434</v>
          </cell>
          <cell r="AN1768">
            <v>1</v>
          </cell>
          <cell r="AO1768">
            <v>393216</v>
          </cell>
          <cell r="AQ1768">
            <v>0</v>
          </cell>
          <cell r="AR1768">
            <v>0</v>
          </cell>
          <cell r="AS1768" t="str">
            <v>Ы</v>
          </cell>
          <cell r="AT1768" t="str">
            <v>Ы</v>
          </cell>
          <cell r="AU1768">
            <v>0</v>
          </cell>
          <cell r="AV1768">
            <v>0</v>
          </cell>
          <cell r="AW1768">
            <v>23</v>
          </cell>
          <cell r="AX1768">
            <v>1</v>
          </cell>
          <cell r="AY1768">
            <v>0</v>
          </cell>
          <cell r="AZ1768">
            <v>0</v>
          </cell>
          <cell r="BA1768">
            <v>0</v>
          </cell>
          <cell r="BB1768">
            <v>0</v>
          </cell>
          <cell r="BC1768">
            <v>38828</v>
          </cell>
        </row>
        <row r="1769">
          <cell r="A1769">
            <v>2006</v>
          </cell>
          <cell r="B1769">
            <v>2</v>
          </cell>
          <cell r="C1769">
            <v>306</v>
          </cell>
          <cell r="D1769">
            <v>21</v>
          </cell>
          <cell r="E1769">
            <v>792020</v>
          </cell>
          <cell r="F1769">
            <v>0</v>
          </cell>
          <cell r="G1769" t="str">
            <v>Затраты по ШПЗ (основные)</v>
          </cell>
          <cell r="H1769">
            <v>2011</v>
          </cell>
          <cell r="I1769">
            <v>7920</v>
          </cell>
          <cell r="J1769">
            <v>245362.73</v>
          </cell>
          <cell r="K1769">
            <v>1</v>
          </cell>
          <cell r="L1769">
            <v>0</v>
          </cell>
          <cell r="M1769">
            <v>0</v>
          </cell>
          <cell r="N1769">
            <v>0</v>
          </cell>
          <cell r="R1769">
            <v>0</v>
          </cell>
          <cell r="S1769">
            <v>0</v>
          </cell>
          <cell r="T1769">
            <v>0</v>
          </cell>
          <cell r="U1769">
            <v>36</v>
          </cell>
          <cell r="V1769">
            <v>0</v>
          </cell>
          <cell r="W1769">
            <v>0</v>
          </cell>
          <cell r="AA1769">
            <v>0</v>
          </cell>
          <cell r="AB1769">
            <v>0</v>
          </cell>
          <cell r="AC1769">
            <v>0</v>
          </cell>
          <cell r="AD1769">
            <v>36</v>
          </cell>
          <cell r="AE1769">
            <v>312200</v>
          </cell>
          <cell r="AF1769">
            <v>0</v>
          </cell>
          <cell r="AI1769">
            <v>2251</v>
          </cell>
          <cell r="AK1769">
            <v>0</v>
          </cell>
          <cell r="AM1769">
            <v>435</v>
          </cell>
          <cell r="AN1769">
            <v>1</v>
          </cell>
          <cell r="AO1769">
            <v>393216</v>
          </cell>
          <cell r="AQ1769">
            <v>0</v>
          </cell>
          <cell r="AR1769">
            <v>0</v>
          </cell>
          <cell r="AS1769" t="str">
            <v>Ы</v>
          </cell>
          <cell r="AT1769" t="str">
            <v>Ы</v>
          </cell>
          <cell r="AU1769">
            <v>0</v>
          </cell>
          <cell r="AV1769">
            <v>0</v>
          </cell>
          <cell r="AW1769">
            <v>23</v>
          </cell>
          <cell r="AX1769">
            <v>1</v>
          </cell>
          <cell r="AY1769">
            <v>0</v>
          </cell>
          <cell r="AZ1769">
            <v>0</v>
          </cell>
          <cell r="BA1769">
            <v>0</v>
          </cell>
          <cell r="BB1769">
            <v>0</v>
          </cell>
          <cell r="BC1769">
            <v>38828</v>
          </cell>
        </row>
        <row r="1770">
          <cell r="A1770">
            <v>2006</v>
          </cell>
          <cell r="B1770">
            <v>2</v>
          </cell>
          <cell r="C1770">
            <v>307</v>
          </cell>
          <cell r="D1770">
            <v>21</v>
          </cell>
          <cell r="E1770">
            <v>792020</v>
          </cell>
          <cell r="F1770">
            <v>0</v>
          </cell>
          <cell r="G1770" t="str">
            <v>Затраты по ШПЗ (основные)</v>
          </cell>
          <cell r="H1770">
            <v>2011</v>
          </cell>
          <cell r="I1770">
            <v>7920</v>
          </cell>
          <cell r="J1770">
            <v>30430.37</v>
          </cell>
          <cell r="K1770">
            <v>1</v>
          </cell>
          <cell r="L1770">
            <v>0</v>
          </cell>
          <cell r="M1770">
            <v>0</v>
          </cell>
          <cell r="N1770">
            <v>0</v>
          </cell>
          <cell r="R1770">
            <v>0</v>
          </cell>
          <cell r="S1770">
            <v>0</v>
          </cell>
          <cell r="T1770">
            <v>0</v>
          </cell>
          <cell r="U1770">
            <v>36</v>
          </cell>
          <cell r="V1770">
            <v>0</v>
          </cell>
          <cell r="W1770">
            <v>0</v>
          </cell>
          <cell r="AA1770">
            <v>0</v>
          </cell>
          <cell r="AB1770">
            <v>0</v>
          </cell>
          <cell r="AC1770">
            <v>0</v>
          </cell>
          <cell r="AD1770">
            <v>36</v>
          </cell>
          <cell r="AE1770">
            <v>313000</v>
          </cell>
          <cell r="AF1770">
            <v>0</v>
          </cell>
          <cell r="AI1770">
            <v>2251</v>
          </cell>
          <cell r="AK1770">
            <v>0</v>
          </cell>
          <cell r="AM1770">
            <v>436</v>
          </cell>
          <cell r="AN1770">
            <v>1</v>
          </cell>
          <cell r="AO1770">
            <v>393216</v>
          </cell>
          <cell r="AQ1770">
            <v>0</v>
          </cell>
          <cell r="AR1770">
            <v>0</v>
          </cell>
          <cell r="AS1770" t="str">
            <v>Ы</v>
          </cell>
          <cell r="AT1770" t="str">
            <v>Ы</v>
          </cell>
          <cell r="AU1770">
            <v>0</v>
          </cell>
          <cell r="AV1770">
            <v>0</v>
          </cell>
          <cell r="AW1770">
            <v>23</v>
          </cell>
          <cell r="AX1770">
            <v>1</v>
          </cell>
          <cell r="AY1770">
            <v>0</v>
          </cell>
          <cell r="AZ1770">
            <v>0</v>
          </cell>
          <cell r="BA1770">
            <v>0</v>
          </cell>
          <cell r="BB1770">
            <v>0</v>
          </cell>
          <cell r="BC1770">
            <v>38828</v>
          </cell>
        </row>
        <row r="1771">
          <cell r="A1771">
            <v>2006</v>
          </cell>
          <cell r="B1771">
            <v>2</v>
          </cell>
          <cell r="C1771">
            <v>308</v>
          </cell>
          <cell r="D1771">
            <v>21</v>
          </cell>
          <cell r="E1771">
            <v>792020</v>
          </cell>
          <cell r="F1771">
            <v>0</v>
          </cell>
          <cell r="G1771" t="str">
            <v>Затраты по ШПЗ (основные)</v>
          </cell>
          <cell r="H1771">
            <v>2011</v>
          </cell>
          <cell r="I1771">
            <v>7920</v>
          </cell>
          <cell r="J1771">
            <v>55327.94</v>
          </cell>
          <cell r="K1771">
            <v>1</v>
          </cell>
          <cell r="L1771">
            <v>0</v>
          </cell>
          <cell r="M1771">
            <v>0</v>
          </cell>
          <cell r="N1771">
            <v>0</v>
          </cell>
          <cell r="R1771">
            <v>0</v>
          </cell>
          <cell r="S1771">
            <v>0</v>
          </cell>
          <cell r="T1771">
            <v>0</v>
          </cell>
          <cell r="U1771">
            <v>36</v>
          </cell>
          <cell r="V1771">
            <v>0</v>
          </cell>
          <cell r="W1771">
            <v>0</v>
          </cell>
          <cell r="AA1771">
            <v>0</v>
          </cell>
          <cell r="AB1771">
            <v>0</v>
          </cell>
          <cell r="AC1771">
            <v>0</v>
          </cell>
          <cell r="AD1771">
            <v>36</v>
          </cell>
          <cell r="AE1771">
            <v>314000</v>
          </cell>
          <cell r="AF1771">
            <v>0</v>
          </cell>
          <cell r="AI1771">
            <v>2251</v>
          </cell>
          <cell r="AK1771">
            <v>0</v>
          </cell>
          <cell r="AM1771">
            <v>437</v>
          </cell>
          <cell r="AN1771">
            <v>1</v>
          </cell>
          <cell r="AO1771">
            <v>393216</v>
          </cell>
          <cell r="AQ1771">
            <v>0</v>
          </cell>
          <cell r="AR1771">
            <v>0</v>
          </cell>
          <cell r="AS1771" t="str">
            <v>Ы</v>
          </cell>
          <cell r="AT1771" t="str">
            <v>Ы</v>
          </cell>
          <cell r="AU1771">
            <v>0</v>
          </cell>
          <cell r="AV1771">
            <v>0</v>
          </cell>
          <cell r="AW1771">
            <v>23</v>
          </cell>
          <cell r="AX1771">
            <v>1</v>
          </cell>
          <cell r="AY1771">
            <v>0</v>
          </cell>
          <cell r="AZ1771">
            <v>0</v>
          </cell>
          <cell r="BA1771">
            <v>0</v>
          </cell>
          <cell r="BB1771">
            <v>0</v>
          </cell>
          <cell r="BC1771">
            <v>38828</v>
          </cell>
        </row>
        <row r="1772">
          <cell r="A1772">
            <v>2006</v>
          </cell>
          <cell r="B1772">
            <v>2</v>
          </cell>
          <cell r="C1772">
            <v>309</v>
          </cell>
          <cell r="D1772">
            <v>21</v>
          </cell>
          <cell r="E1772">
            <v>792020</v>
          </cell>
          <cell r="F1772">
            <v>0</v>
          </cell>
          <cell r="G1772" t="str">
            <v>Затраты по ШПЗ (основные)</v>
          </cell>
          <cell r="H1772">
            <v>2011</v>
          </cell>
          <cell r="I1772">
            <v>7920</v>
          </cell>
          <cell r="J1772">
            <v>11065.59</v>
          </cell>
          <cell r="K1772">
            <v>1</v>
          </cell>
          <cell r="L1772">
            <v>0</v>
          </cell>
          <cell r="M1772">
            <v>0</v>
          </cell>
          <cell r="N1772">
            <v>0</v>
          </cell>
          <cell r="R1772">
            <v>0</v>
          </cell>
          <cell r="S1772">
            <v>0</v>
          </cell>
          <cell r="T1772">
            <v>0</v>
          </cell>
          <cell r="U1772">
            <v>36</v>
          </cell>
          <cell r="V1772">
            <v>0</v>
          </cell>
          <cell r="W1772">
            <v>0</v>
          </cell>
          <cell r="AA1772">
            <v>0</v>
          </cell>
          <cell r="AB1772">
            <v>0</v>
          </cell>
          <cell r="AC1772">
            <v>0</v>
          </cell>
          <cell r="AD1772">
            <v>36</v>
          </cell>
          <cell r="AE1772">
            <v>315000</v>
          </cell>
          <cell r="AF1772">
            <v>0</v>
          </cell>
          <cell r="AI1772">
            <v>2251</v>
          </cell>
          <cell r="AK1772">
            <v>0</v>
          </cell>
          <cell r="AM1772">
            <v>438</v>
          </cell>
          <cell r="AN1772">
            <v>1</v>
          </cell>
          <cell r="AO1772">
            <v>393216</v>
          </cell>
          <cell r="AQ1772">
            <v>0</v>
          </cell>
          <cell r="AR1772">
            <v>0</v>
          </cell>
          <cell r="AS1772" t="str">
            <v>Ы</v>
          </cell>
          <cell r="AT1772" t="str">
            <v>Ы</v>
          </cell>
          <cell r="AU1772">
            <v>0</v>
          </cell>
          <cell r="AV1772">
            <v>0</v>
          </cell>
          <cell r="AW1772">
            <v>23</v>
          </cell>
          <cell r="AX1772">
            <v>1</v>
          </cell>
          <cell r="AY1772">
            <v>0</v>
          </cell>
          <cell r="AZ1772">
            <v>0</v>
          </cell>
          <cell r="BA1772">
            <v>0</v>
          </cell>
          <cell r="BB1772">
            <v>0</v>
          </cell>
          <cell r="BC1772">
            <v>38828</v>
          </cell>
        </row>
        <row r="1773">
          <cell r="A1773">
            <v>2006</v>
          </cell>
          <cell r="B1773">
            <v>2</v>
          </cell>
          <cell r="C1773">
            <v>310</v>
          </cell>
          <cell r="D1773">
            <v>21</v>
          </cell>
          <cell r="E1773">
            <v>792020</v>
          </cell>
          <cell r="F1773">
            <v>0</v>
          </cell>
          <cell r="G1773" t="str">
            <v>Затраты по ШПЗ (основные)</v>
          </cell>
          <cell r="H1773">
            <v>2011</v>
          </cell>
          <cell r="I1773">
            <v>7920</v>
          </cell>
          <cell r="J1773">
            <v>510058</v>
          </cell>
          <cell r="K1773">
            <v>1</v>
          </cell>
          <cell r="L1773">
            <v>0</v>
          </cell>
          <cell r="M1773">
            <v>0</v>
          </cell>
          <cell r="N1773">
            <v>0</v>
          </cell>
          <cell r="R1773">
            <v>0</v>
          </cell>
          <cell r="S1773">
            <v>0</v>
          </cell>
          <cell r="T1773">
            <v>0</v>
          </cell>
          <cell r="U1773">
            <v>36</v>
          </cell>
          <cell r="V1773">
            <v>0</v>
          </cell>
          <cell r="W1773">
            <v>0</v>
          </cell>
          <cell r="AA1773">
            <v>0</v>
          </cell>
          <cell r="AB1773">
            <v>0</v>
          </cell>
          <cell r="AC1773">
            <v>0</v>
          </cell>
          <cell r="AD1773">
            <v>36</v>
          </cell>
          <cell r="AE1773">
            <v>410000</v>
          </cell>
          <cell r="AF1773">
            <v>0</v>
          </cell>
          <cell r="AI1773">
            <v>2251</v>
          </cell>
          <cell r="AK1773">
            <v>0</v>
          </cell>
          <cell r="AM1773">
            <v>439</v>
          </cell>
          <cell r="AN1773">
            <v>1</v>
          </cell>
          <cell r="AO1773">
            <v>393216</v>
          </cell>
          <cell r="AQ1773">
            <v>0</v>
          </cell>
          <cell r="AR1773">
            <v>0</v>
          </cell>
          <cell r="AS1773" t="str">
            <v>Ы</v>
          </cell>
          <cell r="AT1773" t="str">
            <v>Ы</v>
          </cell>
          <cell r="AU1773">
            <v>0</v>
          </cell>
          <cell r="AV1773">
            <v>0</v>
          </cell>
          <cell r="AW1773">
            <v>23</v>
          </cell>
          <cell r="AX1773">
            <v>1</v>
          </cell>
          <cell r="AY1773">
            <v>0</v>
          </cell>
          <cell r="AZ1773">
            <v>0</v>
          </cell>
          <cell r="BA1773">
            <v>0</v>
          </cell>
          <cell r="BB1773">
            <v>0</v>
          </cell>
          <cell r="BC1773">
            <v>38828</v>
          </cell>
        </row>
        <row r="1774">
          <cell r="A1774">
            <v>2006</v>
          </cell>
          <cell r="B1774">
            <v>2</v>
          </cell>
          <cell r="C1774">
            <v>311</v>
          </cell>
          <cell r="D1774">
            <v>21</v>
          </cell>
          <cell r="E1774">
            <v>792020</v>
          </cell>
          <cell r="F1774">
            <v>0</v>
          </cell>
          <cell r="G1774" t="str">
            <v>Затраты по ШПЗ (основные)</v>
          </cell>
          <cell r="H1774">
            <v>2011</v>
          </cell>
          <cell r="I1774">
            <v>7920</v>
          </cell>
          <cell r="J1774">
            <v>12454</v>
          </cell>
          <cell r="K1774">
            <v>1</v>
          </cell>
          <cell r="L1774">
            <v>0</v>
          </cell>
          <cell r="M1774">
            <v>0</v>
          </cell>
          <cell r="N1774">
            <v>0</v>
          </cell>
          <cell r="R1774">
            <v>0</v>
          </cell>
          <cell r="S1774">
            <v>0</v>
          </cell>
          <cell r="T1774">
            <v>0</v>
          </cell>
          <cell r="U1774">
            <v>36</v>
          </cell>
          <cell r="V1774">
            <v>0</v>
          </cell>
          <cell r="W1774">
            <v>0</v>
          </cell>
          <cell r="AA1774">
            <v>0</v>
          </cell>
          <cell r="AB1774">
            <v>0</v>
          </cell>
          <cell r="AC1774">
            <v>0</v>
          </cell>
          <cell r="AD1774">
            <v>36</v>
          </cell>
          <cell r="AE1774">
            <v>410200</v>
          </cell>
          <cell r="AF1774">
            <v>0</v>
          </cell>
          <cell r="AI1774">
            <v>2251</v>
          </cell>
          <cell r="AK1774">
            <v>0</v>
          </cell>
          <cell r="AM1774">
            <v>440</v>
          </cell>
          <cell r="AN1774">
            <v>1</v>
          </cell>
          <cell r="AO1774">
            <v>393216</v>
          </cell>
          <cell r="AQ1774">
            <v>0</v>
          </cell>
          <cell r="AR1774">
            <v>0</v>
          </cell>
          <cell r="AS1774" t="str">
            <v>Ы</v>
          </cell>
          <cell r="AT1774" t="str">
            <v>Ы</v>
          </cell>
          <cell r="AU1774">
            <v>0</v>
          </cell>
          <cell r="AV1774">
            <v>0</v>
          </cell>
          <cell r="AW1774">
            <v>23</v>
          </cell>
          <cell r="AX1774">
            <v>1</v>
          </cell>
          <cell r="AY1774">
            <v>0</v>
          </cell>
          <cell r="AZ1774">
            <v>0</v>
          </cell>
          <cell r="BA1774">
            <v>0</v>
          </cell>
          <cell r="BB1774">
            <v>0</v>
          </cell>
          <cell r="BC1774">
            <v>38828</v>
          </cell>
        </row>
        <row r="1775">
          <cell r="A1775">
            <v>2006</v>
          </cell>
          <cell r="B1775">
            <v>2</v>
          </cell>
          <cell r="C1775">
            <v>312</v>
          </cell>
          <cell r="D1775">
            <v>21</v>
          </cell>
          <cell r="E1775">
            <v>792020</v>
          </cell>
          <cell r="F1775">
            <v>0</v>
          </cell>
          <cell r="G1775" t="str">
            <v>Затраты по ШПЗ (основные)</v>
          </cell>
          <cell r="H1775">
            <v>2011</v>
          </cell>
          <cell r="I1775">
            <v>7920</v>
          </cell>
          <cell r="J1775">
            <v>82321</v>
          </cell>
          <cell r="K1775">
            <v>1</v>
          </cell>
          <cell r="L1775">
            <v>0</v>
          </cell>
          <cell r="M1775">
            <v>0</v>
          </cell>
          <cell r="N1775">
            <v>0</v>
          </cell>
          <cell r="R1775">
            <v>0</v>
          </cell>
          <cell r="S1775">
            <v>0</v>
          </cell>
          <cell r="T1775">
            <v>0</v>
          </cell>
          <cell r="U1775">
            <v>36</v>
          </cell>
          <cell r="V1775">
            <v>0</v>
          </cell>
          <cell r="W1775">
            <v>0</v>
          </cell>
          <cell r="AA1775">
            <v>0</v>
          </cell>
          <cell r="AB1775">
            <v>0</v>
          </cell>
          <cell r="AC1775">
            <v>0</v>
          </cell>
          <cell r="AD1775">
            <v>36</v>
          </cell>
          <cell r="AE1775">
            <v>420000</v>
          </cell>
          <cell r="AF1775">
            <v>0</v>
          </cell>
          <cell r="AI1775">
            <v>2251</v>
          </cell>
          <cell r="AK1775">
            <v>0</v>
          </cell>
          <cell r="AM1775">
            <v>441</v>
          </cell>
          <cell r="AN1775">
            <v>1</v>
          </cell>
          <cell r="AO1775">
            <v>393216</v>
          </cell>
          <cell r="AQ1775">
            <v>0</v>
          </cell>
          <cell r="AR1775">
            <v>0</v>
          </cell>
          <cell r="AS1775" t="str">
            <v>Ы</v>
          </cell>
          <cell r="AT1775" t="str">
            <v>Ы</v>
          </cell>
          <cell r="AU1775">
            <v>0</v>
          </cell>
          <cell r="AV1775">
            <v>0</v>
          </cell>
          <cell r="AW1775">
            <v>23</v>
          </cell>
          <cell r="AX1775">
            <v>1</v>
          </cell>
          <cell r="AY1775">
            <v>0</v>
          </cell>
          <cell r="AZ1775">
            <v>0</v>
          </cell>
          <cell r="BA1775">
            <v>0</v>
          </cell>
          <cell r="BB1775">
            <v>0</v>
          </cell>
          <cell r="BC1775">
            <v>38828</v>
          </cell>
        </row>
        <row r="1776">
          <cell r="A1776">
            <v>2006</v>
          </cell>
          <cell r="B1776">
            <v>2</v>
          </cell>
          <cell r="C1776">
            <v>313</v>
          </cell>
          <cell r="D1776">
            <v>21</v>
          </cell>
          <cell r="E1776">
            <v>792020</v>
          </cell>
          <cell r="F1776">
            <v>0</v>
          </cell>
          <cell r="G1776" t="str">
            <v>Затраты по ШПЗ (основные)</v>
          </cell>
          <cell r="H1776">
            <v>2011</v>
          </cell>
          <cell r="I1776">
            <v>7920</v>
          </cell>
          <cell r="J1776">
            <v>81203</v>
          </cell>
          <cell r="K1776">
            <v>1</v>
          </cell>
          <cell r="L1776">
            <v>0</v>
          </cell>
          <cell r="M1776">
            <v>0</v>
          </cell>
          <cell r="N1776">
            <v>0</v>
          </cell>
          <cell r="R1776">
            <v>0</v>
          </cell>
          <cell r="S1776">
            <v>0</v>
          </cell>
          <cell r="T1776">
            <v>0</v>
          </cell>
          <cell r="U1776">
            <v>36</v>
          </cell>
          <cell r="V1776">
            <v>0</v>
          </cell>
          <cell r="W1776">
            <v>0</v>
          </cell>
          <cell r="AA1776">
            <v>0</v>
          </cell>
          <cell r="AB1776">
            <v>0</v>
          </cell>
          <cell r="AC1776">
            <v>0</v>
          </cell>
          <cell r="AD1776">
            <v>36</v>
          </cell>
          <cell r="AE1776">
            <v>430000</v>
          </cell>
          <cell r="AF1776">
            <v>0</v>
          </cell>
          <cell r="AI1776">
            <v>2251</v>
          </cell>
          <cell r="AK1776">
            <v>0</v>
          </cell>
          <cell r="AM1776">
            <v>442</v>
          </cell>
          <cell r="AN1776">
            <v>1</v>
          </cell>
          <cell r="AO1776">
            <v>393216</v>
          </cell>
          <cell r="AQ1776">
            <v>0</v>
          </cell>
          <cell r="AR1776">
            <v>0</v>
          </cell>
          <cell r="AS1776" t="str">
            <v>Ы</v>
          </cell>
          <cell r="AT1776" t="str">
            <v>Ы</v>
          </cell>
          <cell r="AU1776">
            <v>0</v>
          </cell>
          <cell r="AV1776">
            <v>0</v>
          </cell>
          <cell r="AW1776">
            <v>23</v>
          </cell>
          <cell r="AX1776">
            <v>1</v>
          </cell>
          <cell r="AY1776">
            <v>0</v>
          </cell>
          <cell r="AZ1776">
            <v>0</v>
          </cell>
          <cell r="BA1776">
            <v>0</v>
          </cell>
          <cell r="BB1776">
            <v>0</v>
          </cell>
          <cell r="BC1776">
            <v>38828</v>
          </cell>
        </row>
        <row r="1777">
          <cell r="A1777">
            <v>2006</v>
          </cell>
          <cell r="B1777">
            <v>2</v>
          </cell>
          <cell r="C1777">
            <v>314</v>
          </cell>
          <cell r="D1777">
            <v>21</v>
          </cell>
          <cell r="E1777">
            <v>792020</v>
          </cell>
          <cell r="F1777">
            <v>0</v>
          </cell>
          <cell r="G1777" t="str">
            <v>Затраты по ШПЗ (основные)</v>
          </cell>
          <cell r="H1777">
            <v>2011</v>
          </cell>
          <cell r="I1777">
            <v>7920</v>
          </cell>
          <cell r="J1777">
            <v>568482</v>
          </cell>
          <cell r="K1777">
            <v>1</v>
          </cell>
          <cell r="L1777">
            <v>0</v>
          </cell>
          <cell r="M1777">
            <v>0</v>
          </cell>
          <cell r="N1777">
            <v>0</v>
          </cell>
          <cell r="R1777">
            <v>0</v>
          </cell>
          <cell r="S1777">
            <v>0</v>
          </cell>
          <cell r="T1777">
            <v>0</v>
          </cell>
          <cell r="U1777">
            <v>36</v>
          </cell>
          <cell r="V1777">
            <v>0</v>
          </cell>
          <cell r="W1777">
            <v>0</v>
          </cell>
          <cell r="AA1777">
            <v>0</v>
          </cell>
          <cell r="AB1777">
            <v>0</v>
          </cell>
          <cell r="AC1777">
            <v>0</v>
          </cell>
          <cell r="AD1777">
            <v>36</v>
          </cell>
          <cell r="AE1777">
            <v>430110</v>
          </cell>
          <cell r="AF1777">
            <v>0</v>
          </cell>
          <cell r="AI1777">
            <v>2251</v>
          </cell>
          <cell r="AK1777">
            <v>0</v>
          </cell>
          <cell r="AM1777">
            <v>443</v>
          </cell>
          <cell r="AN1777">
            <v>1</v>
          </cell>
          <cell r="AO1777">
            <v>393216</v>
          </cell>
          <cell r="AQ1777">
            <v>0</v>
          </cell>
          <cell r="AR1777">
            <v>0</v>
          </cell>
          <cell r="AS1777" t="str">
            <v>Ы</v>
          </cell>
          <cell r="AT1777" t="str">
            <v>Ы</v>
          </cell>
          <cell r="AU1777">
            <v>0</v>
          </cell>
          <cell r="AV1777">
            <v>0</v>
          </cell>
          <cell r="AW1777">
            <v>23</v>
          </cell>
          <cell r="AX1777">
            <v>1</v>
          </cell>
          <cell r="AY1777">
            <v>0</v>
          </cell>
          <cell r="AZ1777">
            <v>0</v>
          </cell>
          <cell r="BA1777">
            <v>0</v>
          </cell>
          <cell r="BB1777">
            <v>0</v>
          </cell>
          <cell r="BC1777">
            <v>38828</v>
          </cell>
        </row>
        <row r="1778">
          <cell r="A1778">
            <v>2006</v>
          </cell>
          <cell r="B1778">
            <v>2</v>
          </cell>
          <cell r="C1778">
            <v>315</v>
          </cell>
          <cell r="D1778">
            <v>21</v>
          </cell>
          <cell r="E1778">
            <v>792020</v>
          </cell>
          <cell r="F1778">
            <v>0</v>
          </cell>
          <cell r="G1778" t="str">
            <v>Затраты по ШПЗ (основные)</v>
          </cell>
          <cell r="H1778">
            <v>2011</v>
          </cell>
          <cell r="I1778">
            <v>7920</v>
          </cell>
          <cell r="J1778">
            <v>207765</v>
          </cell>
          <cell r="K1778">
            <v>1</v>
          </cell>
          <cell r="L1778">
            <v>0</v>
          </cell>
          <cell r="M1778">
            <v>0</v>
          </cell>
          <cell r="N1778">
            <v>0</v>
          </cell>
          <cell r="R1778">
            <v>0</v>
          </cell>
          <cell r="S1778">
            <v>0</v>
          </cell>
          <cell r="T1778">
            <v>0</v>
          </cell>
          <cell r="U1778">
            <v>36</v>
          </cell>
          <cell r="V1778">
            <v>0</v>
          </cell>
          <cell r="W1778">
            <v>0</v>
          </cell>
          <cell r="AA1778">
            <v>0</v>
          </cell>
          <cell r="AB1778">
            <v>0</v>
          </cell>
          <cell r="AC1778">
            <v>0</v>
          </cell>
          <cell r="AD1778">
            <v>36</v>
          </cell>
          <cell r="AE1778">
            <v>430120</v>
          </cell>
          <cell r="AF1778">
            <v>0</v>
          </cell>
          <cell r="AI1778">
            <v>2251</v>
          </cell>
          <cell r="AK1778">
            <v>0</v>
          </cell>
          <cell r="AM1778">
            <v>444</v>
          </cell>
          <cell r="AN1778">
            <v>1</v>
          </cell>
          <cell r="AO1778">
            <v>393216</v>
          </cell>
          <cell r="AQ1778">
            <v>0</v>
          </cell>
          <cell r="AR1778">
            <v>0</v>
          </cell>
          <cell r="AS1778" t="str">
            <v>Ы</v>
          </cell>
          <cell r="AT1778" t="str">
            <v>Ы</v>
          </cell>
          <cell r="AU1778">
            <v>0</v>
          </cell>
          <cell r="AV1778">
            <v>0</v>
          </cell>
          <cell r="AW1778">
            <v>23</v>
          </cell>
          <cell r="AX1778">
            <v>1</v>
          </cell>
          <cell r="AY1778">
            <v>0</v>
          </cell>
          <cell r="AZ1778">
            <v>0</v>
          </cell>
          <cell r="BA1778">
            <v>0</v>
          </cell>
          <cell r="BB1778">
            <v>0</v>
          </cell>
          <cell r="BC1778">
            <v>38828</v>
          </cell>
        </row>
        <row r="1779">
          <cell r="A1779">
            <v>2006</v>
          </cell>
          <cell r="B1779">
            <v>2</v>
          </cell>
          <cell r="C1779">
            <v>316</v>
          </cell>
          <cell r="D1779">
            <v>21</v>
          </cell>
          <cell r="E1779">
            <v>792020</v>
          </cell>
          <cell r="F1779">
            <v>0</v>
          </cell>
          <cell r="G1779" t="str">
            <v>Затраты по ШПЗ (основные)</v>
          </cell>
          <cell r="H1779">
            <v>2011</v>
          </cell>
          <cell r="I1779">
            <v>7920</v>
          </cell>
          <cell r="J1779">
            <v>652096</v>
          </cell>
          <cell r="K1779">
            <v>1</v>
          </cell>
          <cell r="L1779">
            <v>0</v>
          </cell>
          <cell r="M1779">
            <v>0</v>
          </cell>
          <cell r="N1779">
            <v>0</v>
          </cell>
          <cell r="R1779">
            <v>0</v>
          </cell>
          <cell r="S1779">
            <v>0</v>
          </cell>
          <cell r="T1779">
            <v>0</v>
          </cell>
          <cell r="U1779">
            <v>36</v>
          </cell>
          <cell r="V1779">
            <v>0</v>
          </cell>
          <cell r="W1779">
            <v>0</v>
          </cell>
          <cell r="AA1779">
            <v>0</v>
          </cell>
          <cell r="AB1779">
            <v>0</v>
          </cell>
          <cell r="AC1779">
            <v>0</v>
          </cell>
          <cell r="AD1779">
            <v>36</v>
          </cell>
          <cell r="AE1779">
            <v>430130</v>
          </cell>
          <cell r="AF1779">
            <v>0</v>
          </cell>
          <cell r="AI1779">
            <v>2251</v>
          </cell>
          <cell r="AK1779">
            <v>0</v>
          </cell>
          <cell r="AM1779">
            <v>445</v>
          </cell>
          <cell r="AN1779">
            <v>1</v>
          </cell>
          <cell r="AO1779">
            <v>393216</v>
          </cell>
          <cell r="AQ1779">
            <v>0</v>
          </cell>
          <cell r="AR1779">
            <v>0</v>
          </cell>
          <cell r="AS1779" t="str">
            <v>Ы</v>
          </cell>
          <cell r="AT1779" t="str">
            <v>Ы</v>
          </cell>
          <cell r="AU1779">
            <v>0</v>
          </cell>
          <cell r="AV1779">
            <v>0</v>
          </cell>
          <cell r="AW1779">
            <v>23</v>
          </cell>
          <cell r="AX1779">
            <v>1</v>
          </cell>
          <cell r="AY1779">
            <v>0</v>
          </cell>
          <cell r="AZ1779">
            <v>0</v>
          </cell>
          <cell r="BA1779">
            <v>0</v>
          </cell>
          <cell r="BB1779">
            <v>0</v>
          </cell>
          <cell r="BC1779">
            <v>38828</v>
          </cell>
        </row>
        <row r="1780">
          <cell r="A1780">
            <v>2006</v>
          </cell>
          <cell r="B1780">
            <v>2</v>
          </cell>
          <cell r="C1780">
            <v>317</v>
          </cell>
          <cell r="D1780">
            <v>21</v>
          </cell>
          <cell r="E1780">
            <v>792020</v>
          </cell>
          <cell r="F1780">
            <v>0</v>
          </cell>
          <cell r="G1780" t="str">
            <v>Затраты по ШПЗ (основные)</v>
          </cell>
          <cell r="H1780">
            <v>2011</v>
          </cell>
          <cell r="I1780">
            <v>7920</v>
          </cell>
          <cell r="J1780">
            <v>560633</v>
          </cell>
          <cell r="K1780">
            <v>1</v>
          </cell>
          <cell r="L1780">
            <v>0</v>
          </cell>
          <cell r="M1780">
            <v>0</v>
          </cell>
          <cell r="N1780">
            <v>0</v>
          </cell>
          <cell r="R1780">
            <v>0</v>
          </cell>
          <cell r="S1780">
            <v>0</v>
          </cell>
          <cell r="T1780">
            <v>0</v>
          </cell>
          <cell r="U1780">
            <v>36</v>
          </cell>
          <cell r="V1780">
            <v>0</v>
          </cell>
          <cell r="W1780">
            <v>0</v>
          </cell>
          <cell r="AA1780">
            <v>0</v>
          </cell>
          <cell r="AB1780">
            <v>0</v>
          </cell>
          <cell r="AC1780">
            <v>0</v>
          </cell>
          <cell r="AD1780">
            <v>36</v>
          </cell>
          <cell r="AE1780">
            <v>430140</v>
          </cell>
          <cell r="AF1780">
            <v>0</v>
          </cell>
          <cell r="AI1780">
            <v>2251</v>
          </cell>
          <cell r="AK1780">
            <v>0</v>
          </cell>
          <cell r="AM1780">
            <v>446</v>
          </cell>
          <cell r="AN1780">
            <v>1</v>
          </cell>
          <cell r="AO1780">
            <v>393216</v>
          </cell>
          <cell r="AQ1780">
            <v>0</v>
          </cell>
          <cell r="AR1780">
            <v>0</v>
          </cell>
          <cell r="AS1780" t="str">
            <v>Ы</v>
          </cell>
          <cell r="AT1780" t="str">
            <v>Ы</v>
          </cell>
          <cell r="AU1780">
            <v>0</v>
          </cell>
          <cell r="AV1780">
            <v>0</v>
          </cell>
          <cell r="AW1780">
            <v>23</v>
          </cell>
          <cell r="AX1780">
            <v>1</v>
          </cell>
          <cell r="AY1780">
            <v>0</v>
          </cell>
          <cell r="AZ1780">
            <v>0</v>
          </cell>
          <cell r="BA1780">
            <v>0</v>
          </cell>
          <cell r="BB1780">
            <v>0</v>
          </cell>
          <cell r="BC1780">
            <v>38828</v>
          </cell>
        </row>
        <row r="1781">
          <cell r="A1781">
            <v>2006</v>
          </cell>
          <cell r="B1781">
            <v>2</v>
          </cell>
          <cell r="C1781">
            <v>318</v>
          </cell>
          <cell r="D1781">
            <v>21</v>
          </cell>
          <cell r="E1781">
            <v>792020</v>
          </cell>
          <cell r="F1781">
            <v>0</v>
          </cell>
          <cell r="G1781" t="str">
            <v>Затраты по ШПЗ (основные)</v>
          </cell>
          <cell r="H1781">
            <v>2011</v>
          </cell>
          <cell r="I1781">
            <v>7920</v>
          </cell>
          <cell r="J1781">
            <v>90406</v>
          </cell>
          <cell r="K1781">
            <v>1</v>
          </cell>
          <cell r="L1781">
            <v>0</v>
          </cell>
          <cell r="M1781">
            <v>0</v>
          </cell>
          <cell r="N1781">
            <v>0</v>
          </cell>
          <cell r="R1781">
            <v>0</v>
          </cell>
          <cell r="S1781">
            <v>0</v>
          </cell>
          <cell r="T1781">
            <v>0</v>
          </cell>
          <cell r="U1781">
            <v>36</v>
          </cell>
          <cell r="V1781">
            <v>0</v>
          </cell>
          <cell r="W1781">
            <v>0</v>
          </cell>
          <cell r="AA1781">
            <v>0</v>
          </cell>
          <cell r="AB1781">
            <v>0</v>
          </cell>
          <cell r="AC1781">
            <v>0</v>
          </cell>
          <cell r="AD1781">
            <v>36</v>
          </cell>
          <cell r="AE1781">
            <v>430230</v>
          </cell>
          <cell r="AF1781">
            <v>0</v>
          </cell>
          <cell r="AI1781">
            <v>2251</v>
          </cell>
          <cell r="AK1781">
            <v>0</v>
          </cell>
          <cell r="AM1781">
            <v>447</v>
          </cell>
          <cell r="AN1781">
            <v>1</v>
          </cell>
          <cell r="AO1781">
            <v>393216</v>
          </cell>
          <cell r="AQ1781">
            <v>0</v>
          </cell>
          <cell r="AR1781">
            <v>0</v>
          </cell>
          <cell r="AS1781" t="str">
            <v>Ы</v>
          </cell>
          <cell r="AT1781" t="str">
            <v>Ы</v>
          </cell>
          <cell r="AU1781">
            <v>0</v>
          </cell>
          <cell r="AV1781">
            <v>0</v>
          </cell>
          <cell r="AW1781">
            <v>23</v>
          </cell>
          <cell r="AX1781">
            <v>1</v>
          </cell>
          <cell r="AY1781">
            <v>0</v>
          </cell>
          <cell r="AZ1781">
            <v>0</v>
          </cell>
          <cell r="BA1781">
            <v>0</v>
          </cell>
          <cell r="BB1781">
            <v>0</v>
          </cell>
          <cell r="BC1781">
            <v>38828</v>
          </cell>
        </row>
        <row r="1782">
          <cell r="A1782">
            <v>2006</v>
          </cell>
          <cell r="B1782">
            <v>2</v>
          </cell>
          <cell r="C1782">
            <v>319</v>
          </cell>
          <cell r="D1782">
            <v>21</v>
          </cell>
          <cell r="E1782">
            <v>792020</v>
          </cell>
          <cell r="F1782">
            <v>0</v>
          </cell>
          <cell r="G1782" t="str">
            <v>Затраты по ШПЗ (основные)</v>
          </cell>
          <cell r="H1782">
            <v>2011</v>
          </cell>
          <cell r="I1782">
            <v>7920</v>
          </cell>
          <cell r="J1782">
            <v>18540</v>
          </cell>
          <cell r="K1782">
            <v>1</v>
          </cell>
          <cell r="L1782">
            <v>0</v>
          </cell>
          <cell r="M1782">
            <v>0</v>
          </cell>
          <cell r="N1782">
            <v>0</v>
          </cell>
          <cell r="R1782">
            <v>0</v>
          </cell>
          <cell r="S1782">
            <v>0</v>
          </cell>
          <cell r="T1782">
            <v>0</v>
          </cell>
          <cell r="U1782">
            <v>36</v>
          </cell>
          <cell r="V1782">
            <v>0</v>
          </cell>
          <cell r="W1782">
            <v>0</v>
          </cell>
          <cell r="AA1782">
            <v>0</v>
          </cell>
          <cell r="AB1782">
            <v>0</v>
          </cell>
          <cell r="AC1782">
            <v>0</v>
          </cell>
          <cell r="AD1782">
            <v>36</v>
          </cell>
          <cell r="AE1782">
            <v>430240</v>
          </cell>
          <cell r="AF1782">
            <v>0</v>
          </cell>
          <cell r="AI1782">
            <v>2251</v>
          </cell>
          <cell r="AK1782">
            <v>0</v>
          </cell>
          <cell r="AM1782">
            <v>448</v>
          </cell>
          <cell r="AN1782">
            <v>1</v>
          </cell>
          <cell r="AO1782">
            <v>393216</v>
          </cell>
          <cell r="AQ1782">
            <v>0</v>
          </cell>
          <cell r="AR1782">
            <v>0</v>
          </cell>
          <cell r="AS1782" t="str">
            <v>Ы</v>
          </cell>
          <cell r="AT1782" t="str">
            <v>Ы</v>
          </cell>
          <cell r="AU1782">
            <v>0</v>
          </cell>
          <cell r="AV1782">
            <v>0</v>
          </cell>
          <cell r="AW1782">
            <v>23</v>
          </cell>
          <cell r="AX1782">
            <v>1</v>
          </cell>
          <cell r="AY1782">
            <v>0</v>
          </cell>
          <cell r="AZ1782">
            <v>0</v>
          </cell>
          <cell r="BA1782">
            <v>0</v>
          </cell>
          <cell r="BB1782">
            <v>0</v>
          </cell>
          <cell r="BC1782">
            <v>38828</v>
          </cell>
        </row>
        <row r="1783">
          <cell r="A1783">
            <v>2006</v>
          </cell>
          <cell r="B1783">
            <v>2</v>
          </cell>
          <cell r="C1783">
            <v>320</v>
          </cell>
          <cell r="D1783">
            <v>21</v>
          </cell>
          <cell r="E1783">
            <v>792020</v>
          </cell>
          <cell r="F1783">
            <v>0</v>
          </cell>
          <cell r="G1783" t="str">
            <v>Затраты по ШПЗ (основные)</v>
          </cell>
          <cell r="H1783">
            <v>2011</v>
          </cell>
          <cell r="I1783">
            <v>7920</v>
          </cell>
          <cell r="J1783">
            <v>41465</v>
          </cell>
          <cell r="K1783">
            <v>1</v>
          </cell>
          <cell r="L1783">
            <v>0</v>
          </cell>
          <cell r="M1783">
            <v>0</v>
          </cell>
          <cell r="N1783">
            <v>0</v>
          </cell>
          <cell r="R1783">
            <v>0</v>
          </cell>
          <cell r="S1783">
            <v>0</v>
          </cell>
          <cell r="T1783">
            <v>0</v>
          </cell>
          <cell r="U1783">
            <v>36</v>
          </cell>
          <cell r="V1783">
            <v>0</v>
          </cell>
          <cell r="W1783">
            <v>0</v>
          </cell>
          <cell r="AA1783">
            <v>0</v>
          </cell>
          <cell r="AB1783">
            <v>0</v>
          </cell>
          <cell r="AC1783">
            <v>0</v>
          </cell>
          <cell r="AD1783">
            <v>36</v>
          </cell>
          <cell r="AE1783">
            <v>450000</v>
          </cell>
          <cell r="AF1783">
            <v>0</v>
          </cell>
          <cell r="AI1783">
            <v>2251</v>
          </cell>
          <cell r="AK1783">
            <v>0</v>
          </cell>
          <cell r="AM1783">
            <v>449</v>
          </cell>
          <cell r="AN1783">
            <v>1</v>
          </cell>
          <cell r="AO1783">
            <v>393216</v>
          </cell>
          <cell r="AQ1783">
            <v>0</v>
          </cell>
          <cell r="AR1783">
            <v>0</v>
          </cell>
          <cell r="AS1783" t="str">
            <v>Ы</v>
          </cell>
          <cell r="AT1783" t="str">
            <v>Ы</v>
          </cell>
          <cell r="AU1783">
            <v>0</v>
          </cell>
          <cell r="AV1783">
            <v>0</v>
          </cell>
          <cell r="AW1783">
            <v>23</v>
          </cell>
          <cell r="AX1783">
            <v>1</v>
          </cell>
          <cell r="AY1783">
            <v>0</v>
          </cell>
          <cell r="AZ1783">
            <v>0</v>
          </cell>
          <cell r="BA1783">
            <v>0</v>
          </cell>
          <cell r="BB1783">
            <v>0</v>
          </cell>
          <cell r="BC1783">
            <v>38828</v>
          </cell>
        </row>
        <row r="1784">
          <cell r="A1784">
            <v>2006</v>
          </cell>
          <cell r="B1784">
            <v>2</v>
          </cell>
          <cell r="C1784">
            <v>321</v>
          </cell>
          <cell r="D1784">
            <v>21</v>
          </cell>
          <cell r="E1784">
            <v>792020</v>
          </cell>
          <cell r="F1784">
            <v>0</v>
          </cell>
          <cell r="G1784" t="str">
            <v>Затраты по ШПЗ (основные)</v>
          </cell>
          <cell r="H1784">
            <v>2011</v>
          </cell>
          <cell r="I1784">
            <v>7920</v>
          </cell>
          <cell r="J1784">
            <v>19411</v>
          </cell>
          <cell r="K1784">
            <v>1</v>
          </cell>
          <cell r="L1784">
            <v>0</v>
          </cell>
          <cell r="M1784">
            <v>0</v>
          </cell>
          <cell r="N1784">
            <v>0</v>
          </cell>
          <cell r="R1784">
            <v>0</v>
          </cell>
          <cell r="S1784">
            <v>0</v>
          </cell>
          <cell r="T1784">
            <v>0</v>
          </cell>
          <cell r="U1784">
            <v>36</v>
          </cell>
          <cell r="V1784">
            <v>0</v>
          </cell>
          <cell r="W1784">
            <v>0</v>
          </cell>
          <cell r="AA1784">
            <v>0</v>
          </cell>
          <cell r="AB1784">
            <v>0</v>
          </cell>
          <cell r="AC1784">
            <v>0</v>
          </cell>
          <cell r="AD1784">
            <v>36</v>
          </cell>
          <cell r="AE1784">
            <v>460000</v>
          </cell>
          <cell r="AF1784">
            <v>0</v>
          </cell>
          <cell r="AI1784">
            <v>2251</v>
          </cell>
          <cell r="AK1784">
            <v>0</v>
          </cell>
          <cell r="AM1784">
            <v>450</v>
          </cell>
          <cell r="AN1784">
            <v>1</v>
          </cell>
          <cell r="AO1784">
            <v>393216</v>
          </cell>
          <cell r="AQ1784">
            <v>0</v>
          </cell>
          <cell r="AR1784">
            <v>0</v>
          </cell>
          <cell r="AS1784" t="str">
            <v>Ы</v>
          </cell>
          <cell r="AT1784" t="str">
            <v>Ы</v>
          </cell>
          <cell r="AU1784">
            <v>0</v>
          </cell>
          <cell r="AV1784">
            <v>0</v>
          </cell>
          <cell r="AW1784">
            <v>23</v>
          </cell>
          <cell r="AX1784">
            <v>1</v>
          </cell>
          <cell r="AY1784">
            <v>0</v>
          </cell>
          <cell r="AZ1784">
            <v>0</v>
          </cell>
          <cell r="BA1784">
            <v>0</v>
          </cell>
          <cell r="BB1784">
            <v>0</v>
          </cell>
          <cell r="BC1784">
            <v>38828</v>
          </cell>
        </row>
        <row r="1785">
          <cell r="A1785">
            <v>2006</v>
          </cell>
          <cell r="B1785">
            <v>2</v>
          </cell>
          <cell r="C1785">
            <v>322</v>
          </cell>
          <cell r="D1785">
            <v>21</v>
          </cell>
          <cell r="E1785">
            <v>792020</v>
          </cell>
          <cell r="F1785">
            <v>0</v>
          </cell>
          <cell r="G1785" t="str">
            <v>Затраты по ШПЗ (основные)</v>
          </cell>
          <cell r="H1785">
            <v>2011</v>
          </cell>
          <cell r="I1785">
            <v>7920</v>
          </cell>
          <cell r="J1785">
            <v>2708</v>
          </cell>
          <cell r="K1785">
            <v>1</v>
          </cell>
          <cell r="L1785">
            <v>0</v>
          </cell>
          <cell r="M1785">
            <v>0</v>
          </cell>
          <cell r="N1785">
            <v>0</v>
          </cell>
          <cell r="R1785">
            <v>0</v>
          </cell>
          <cell r="S1785">
            <v>0</v>
          </cell>
          <cell r="T1785">
            <v>0</v>
          </cell>
          <cell r="U1785">
            <v>36</v>
          </cell>
          <cell r="V1785">
            <v>0</v>
          </cell>
          <cell r="W1785">
            <v>0</v>
          </cell>
          <cell r="AA1785">
            <v>0</v>
          </cell>
          <cell r="AB1785">
            <v>0</v>
          </cell>
          <cell r="AC1785">
            <v>0</v>
          </cell>
          <cell r="AD1785">
            <v>36</v>
          </cell>
          <cell r="AE1785">
            <v>465000</v>
          </cell>
          <cell r="AF1785">
            <v>0</v>
          </cell>
          <cell r="AI1785">
            <v>2251</v>
          </cell>
          <cell r="AK1785">
            <v>0</v>
          </cell>
          <cell r="AM1785">
            <v>451</v>
          </cell>
          <cell r="AN1785">
            <v>1</v>
          </cell>
          <cell r="AO1785">
            <v>393216</v>
          </cell>
          <cell r="AQ1785">
            <v>0</v>
          </cell>
          <cell r="AR1785">
            <v>0</v>
          </cell>
          <cell r="AS1785" t="str">
            <v>Ы</v>
          </cell>
          <cell r="AT1785" t="str">
            <v>Ы</v>
          </cell>
          <cell r="AU1785">
            <v>0</v>
          </cell>
          <cell r="AV1785">
            <v>0</v>
          </cell>
          <cell r="AW1785">
            <v>23</v>
          </cell>
          <cell r="AX1785">
            <v>1</v>
          </cell>
          <cell r="AY1785">
            <v>0</v>
          </cell>
          <cell r="AZ1785">
            <v>0</v>
          </cell>
          <cell r="BA1785">
            <v>0</v>
          </cell>
          <cell r="BB1785">
            <v>0</v>
          </cell>
          <cell r="BC1785">
            <v>38828</v>
          </cell>
        </row>
        <row r="1786">
          <cell r="A1786">
            <v>2006</v>
          </cell>
          <cell r="B1786">
            <v>2</v>
          </cell>
          <cell r="C1786">
            <v>323</v>
          </cell>
          <cell r="D1786">
            <v>21</v>
          </cell>
          <cell r="E1786">
            <v>792020</v>
          </cell>
          <cell r="F1786">
            <v>0</v>
          </cell>
          <cell r="G1786" t="str">
            <v>Затраты по ШПЗ (основные)</v>
          </cell>
          <cell r="H1786">
            <v>2011</v>
          </cell>
          <cell r="I1786">
            <v>7920</v>
          </cell>
          <cell r="J1786">
            <v>273843.15999999997</v>
          </cell>
          <cell r="K1786">
            <v>1</v>
          </cell>
          <cell r="L1786">
            <v>0</v>
          </cell>
          <cell r="M1786">
            <v>0</v>
          </cell>
          <cell r="N1786">
            <v>0</v>
          </cell>
          <cell r="R1786">
            <v>0</v>
          </cell>
          <cell r="S1786">
            <v>0</v>
          </cell>
          <cell r="T1786">
            <v>0</v>
          </cell>
          <cell r="U1786">
            <v>36</v>
          </cell>
          <cell r="V1786">
            <v>0</v>
          </cell>
          <cell r="W1786">
            <v>0</v>
          </cell>
          <cell r="AA1786">
            <v>0</v>
          </cell>
          <cell r="AB1786">
            <v>0</v>
          </cell>
          <cell r="AC1786">
            <v>0</v>
          </cell>
          <cell r="AD1786">
            <v>36</v>
          </cell>
          <cell r="AE1786">
            <v>501103</v>
          </cell>
          <cell r="AF1786">
            <v>0</v>
          </cell>
          <cell r="AI1786">
            <v>2251</v>
          </cell>
          <cell r="AK1786">
            <v>0</v>
          </cell>
          <cell r="AM1786">
            <v>452</v>
          </cell>
          <cell r="AN1786">
            <v>1</v>
          </cell>
          <cell r="AO1786">
            <v>393216</v>
          </cell>
          <cell r="AQ1786">
            <v>0</v>
          </cell>
          <cell r="AR1786">
            <v>0</v>
          </cell>
          <cell r="AS1786" t="str">
            <v>Ы</v>
          </cell>
          <cell r="AT1786" t="str">
            <v>Ы</v>
          </cell>
          <cell r="AU1786">
            <v>0</v>
          </cell>
          <cell r="AV1786">
            <v>0</v>
          </cell>
          <cell r="AW1786">
            <v>23</v>
          </cell>
          <cell r="AX1786">
            <v>1</v>
          </cell>
          <cell r="AY1786">
            <v>0</v>
          </cell>
          <cell r="AZ1786">
            <v>0</v>
          </cell>
          <cell r="BA1786">
            <v>0</v>
          </cell>
          <cell r="BB1786">
            <v>0</v>
          </cell>
          <cell r="BC1786">
            <v>38828</v>
          </cell>
        </row>
        <row r="1787">
          <cell r="A1787">
            <v>2006</v>
          </cell>
          <cell r="B1787">
            <v>2</v>
          </cell>
          <cell r="C1787">
            <v>324</v>
          </cell>
          <cell r="D1787">
            <v>21</v>
          </cell>
          <cell r="E1787">
            <v>792020</v>
          </cell>
          <cell r="F1787">
            <v>0</v>
          </cell>
          <cell r="G1787" t="str">
            <v>Затраты по ШПЗ (основные)</v>
          </cell>
          <cell r="H1787">
            <v>2011</v>
          </cell>
          <cell r="I1787">
            <v>7920</v>
          </cell>
          <cell r="J1787">
            <v>24600</v>
          </cell>
          <cell r="K1787">
            <v>1</v>
          </cell>
          <cell r="L1787">
            <v>0</v>
          </cell>
          <cell r="M1787">
            <v>0</v>
          </cell>
          <cell r="N1787">
            <v>0</v>
          </cell>
          <cell r="R1787">
            <v>0</v>
          </cell>
          <cell r="S1787">
            <v>0</v>
          </cell>
          <cell r="T1787">
            <v>0</v>
          </cell>
          <cell r="U1787">
            <v>36</v>
          </cell>
          <cell r="V1787">
            <v>0</v>
          </cell>
          <cell r="W1787">
            <v>0</v>
          </cell>
          <cell r="AA1787">
            <v>0</v>
          </cell>
          <cell r="AB1787">
            <v>0</v>
          </cell>
          <cell r="AC1787">
            <v>0</v>
          </cell>
          <cell r="AD1787">
            <v>36</v>
          </cell>
          <cell r="AE1787">
            <v>504100</v>
          </cell>
          <cell r="AF1787">
            <v>0</v>
          </cell>
          <cell r="AI1787">
            <v>2251</v>
          </cell>
          <cell r="AK1787">
            <v>0</v>
          </cell>
          <cell r="AM1787">
            <v>453</v>
          </cell>
          <cell r="AN1787">
            <v>1</v>
          </cell>
          <cell r="AO1787">
            <v>393216</v>
          </cell>
          <cell r="AQ1787">
            <v>0</v>
          </cell>
          <cell r="AR1787">
            <v>0</v>
          </cell>
          <cell r="AS1787" t="str">
            <v>Ы</v>
          </cell>
          <cell r="AT1787" t="str">
            <v>Ы</v>
          </cell>
          <cell r="AU1787">
            <v>0</v>
          </cell>
          <cell r="AV1787">
            <v>0</v>
          </cell>
          <cell r="AW1787">
            <v>23</v>
          </cell>
          <cell r="AX1787">
            <v>1</v>
          </cell>
          <cell r="AY1787">
            <v>0</v>
          </cell>
          <cell r="AZ1787">
            <v>0</v>
          </cell>
          <cell r="BA1787">
            <v>0</v>
          </cell>
          <cell r="BB1787">
            <v>0</v>
          </cell>
          <cell r="BC1787">
            <v>38828</v>
          </cell>
        </row>
        <row r="1788">
          <cell r="A1788">
            <v>2006</v>
          </cell>
          <cell r="B1788">
            <v>2</v>
          </cell>
          <cell r="C1788">
            <v>325</v>
          </cell>
          <cell r="D1788">
            <v>21</v>
          </cell>
          <cell r="E1788">
            <v>792020</v>
          </cell>
          <cell r="F1788">
            <v>0</v>
          </cell>
          <cell r="G1788" t="str">
            <v>Затраты по ШПЗ (основные)</v>
          </cell>
          <cell r="H1788">
            <v>2011</v>
          </cell>
          <cell r="I1788">
            <v>7920</v>
          </cell>
          <cell r="J1788">
            <v>22330.51</v>
          </cell>
          <cell r="K1788">
            <v>1</v>
          </cell>
          <cell r="L1788">
            <v>0</v>
          </cell>
          <cell r="M1788">
            <v>0</v>
          </cell>
          <cell r="N1788">
            <v>0</v>
          </cell>
          <cell r="R1788">
            <v>0</v>
          </cell>
          <cell r="S1788">
            <v>0</v>
          </cell>
          <cell r="T1788">
            <v>0</v>
          </cell>
          <cell r="U1788">
            <v>36</v>
          </cell>
          <cell r="V1788">
            <v>0</v>
          </cell>
          <cell r="W1788">
            <v>0</v>
          </cell>
          <cell r="AA1788">
            <v>0</v>
          </cell>
          <cell r="AB1788">
            <v>0</v>
          </cell>
          <cell r="AC1788">
            <v>0</v>
          </cell>
          <cell r="AD1788">
            <v>36</v>
          </cell>
          <cell r="AE1788">
            <v>504200</v>
          </cell>
          <cell r="AF1788">
            <v>0</v>
          </cell>
          <cell r="AI1788">
            <v>2251</v>
          </cell>
          <cell r="AK1788">
            <v>0</v>
          </cell>
          <cell r="AM1788">
            <v>454</v>
          </cell>
          <cell r="AN1788">
            <v>1</v>
          </cell>
          <cell r="AO1788">
            <v>393216</v>
          </cell>
          <cell r="AQ1788">
            <v>0</v>
          </cell>
          <cell r="AR1788">
            <v>0</v>
          </cell>
          <cell r="AS1788" t="str">
            <v>Ы</v>
          </cell>
          <cell r="AT1788" t="str">
            <v>Ы</v>
          </cell>
          <cell r="AU1788">
            <v>0</v>
          </cell>
          <cell r="AV1788">
            <v>0</v>
          </cell>
          <cell r="AW1788">
            <v>23</v>
          </cell>
          <cell r="AX1788">
            <v>1</v>
          </cell>
          <cell r="AY1788">
            <v>0</v>
          </cell>
          <cell r="AZ1788">
            <v>0</v>
          </cell>
          <cell r="BA1788">
            <v>0</v>
          </cell>
          <cell r="BB1788">
            <v>0</v>
          </cell>
          <cell r="BC1788">
            <v>38828</v>
          </cell>
        </row>
        <row r="1789">
          <cell r="A1789">
            <v>2006</v>
          </cell>
          <cell r="B1789">
            <v>2</v>
          </cell>
          <cell r="C1789">
            <v>326</v>
          </cell>
          <cell r="D1789">
            <v>21</v>
          </cell>
          <cell r="E1789">
            <v>792020</v>
          </cell>
          <cell r="F1789">
            <v>0</v>
          </cell>
          <cell r="G1789" t="str">
            <v>Затраты по ШПЗ (основные)</v>
          </cell>
          <cell r="H1789">
            <v>2011</v>
          </cell>
          <cell r="I1789">
            <v>7920</v>
          </cell>
          <cell r="J1789">
            <v>117</v>
          </cell>
          <cell r="K1789">
            <v>1</v>
          </cell>
          <cell r="L1789">
            <v>0</v>
          </cell>
          <cell r="M1789">
            <v>0</v>
          </cell>
          <cell r="N1789">
            <v>0</v>
          </cell>
          <cell r="R1789">
            <v>0</v>
          </cell>
          <cell r="S1789">
            <v>0</v>
          </cell>
          <cell r="T1789">
            <v>0</v>
          </cell>
          <cell r="U1789">
            <v>36</v>
          </cell>
          <cell r="V1789">
            <v>0</v>
          </cell>
          <cell r="W1789">
            <v>0</v>
          </cell>
          <cell r="AA1789">
            <v>0</v>
          </cell>
          <cell r="AB1789">
            <v>0</v>
          </cell>
          <cell r="AC1789">
            <v>0</v>
          </cell>
          <cell r="AD1789">
            <v>36</v>
          </cell>
          <cell r="AE1789">
            <v>504400</v>
          </cell>
          <cell r="AF1789">
            <v>0</v>
          </cell>
          <cell r="AI1789">
            <v>2251</v>
          </cell>
          <cell r="AK1789">
            <v>0</v>
          </cell>
          <cell r="AM1789">
            <v>455</v>
          </cell>
          <cell r="AN1789">
            <v>1</v>
          </cell>
          <cell r="AO1789">
            <v>393216</v>
          </cell>
          <cell r="AQ1789">
            <v>0</v>
          </cell>
          <cell r="AR1789">
            <v>0</v>
          </cell>
          <cell r="AS1789" t="str">
            <v>Ы</v>
          </cell>
          <cell r="AT1789" t="str">
            <v>Ы</v>
          </cell>
          <cell r="AU1789">
            <v>0</v>
          </cell>
          <cell r="AV1789">
            <v>0</v>
          </cell>
          <cell r="AW1789">
            <v>23</v>
          </cell>
          <cell r="AX1789">
            <v>1</v>
          </cell>
          <cell r="AY1789">
            <v>0</v>
          </cell>
          <cell r="AZ1789">
            <v>0</v>
          </cell>
          <cell r="BA1789">
            <v>0</v>
          </cell>
          <cell r="BB1789">
            <v>0</v>
          </cell>
          <cell r="BC1789">
            <v>38828</v>
          </cell>
        </row>
        <row r="1790">
          <cell r="A1790">
            <v>2006</v>
          </cell>
          <cell r="B1790">
            <v>2</v>
          </cell>
          <cell r="C1790">
            <v>327</v>
          </cell>
          <cell r="D1790">
            <v>21</v>
          </cell>
          <cell r="E1790">
            <v>792020</v>
          </cell>
          <cell r="F1790">
            <v>0</v>
          </cell>
          <cell r="G1790" t="str">
            <v>Затраты по ШПЗ (основные)</v>
          </cell>
          <cell r="H1790">
            <v>2011</v>
          </cell>
          <cell r="I1790">
            <v>7920</v>
          </cell>
          <cell r="J1790">
            <v>538</v>
          </cell>
          <cell r="K1790">
            <v>1</v>
          </cell>
          <cell r="L1790">
            <v>0</v>
          </cell>
          <cell r="M1790">
            <v>0</v>
          </cell>
          <cell r="N1790">
            <v>0</v>
          </cell>
          <cell r="R1790">
            <v>0</v>
          </cell>
          <cell r="S1790">
            <v>0</v>
          </cell>
          <cell r="T1790">
            <v>0</v>
          </cell>
          <cell r="U1790">
            <v>36</v>
          </cell>
          <cell r="V1790">
            <v>0</v>
          </cell>
          <cell r="W1790">
            <v>0</v>
          </cell>
          <cell r="AA1790">
            <v>0</v>
          </cell>
          <cell r="AB1790">
            <v>0</v>
          </cell>
          <cell r="AC1790">
            <v>0</v>
          </cell>
          <cell r="AD1790">
            <v>36</v>
          </cell>
          <cell r="AE1790">
            <v>504900</v>
          </cell>
          <cell r="AF1790">
            <v>0</v>
          </cell>
          <cell r="AI1790">
            <v>2251</v>
          </cell>
          <cell r="AK1790">
            <v>0</v>
          </cell>
          <cell r="AM1790">
            <v>456</v>
          </cell>
          <cell r="AN1790">
            <v>1</v>
          </cell>
          <cell r="AO1790">
            <v>393216</v>
          </cell>
          <cell r="AQ1790">
            <v>0</v>
          </cell>
          <cell r="AR1790">
            <v>0</v>
          </cell>
          <cell r="AS1790" t="str">
            <v>Ы</v>
          </cell>
          <cell r="AT1790" t="str">
            <v>Ы</v>
          </cell>
          <cell r="AU1790">
            <v>0</v>
          </cell>
          <cell r="AV1790">
            <v>0</v>
          </cell>
          <cell r="AW1790">
            <v>23</v>
          </cell>
          <cell r="AX1790">
            <v>1</v>
          </cell>
          <cell r="AY1790">
            <v>0</v>
          </cell>
          <cell r="AZ1790">
            <v>0</v>
          </cell>
          <cell r="BA1790">
            <v>0</v>
          </cell>
          <cell r="BB1790">
            <v>0</v>
          </cell>
          <cell r="BC1790">
            <v>38828</v>
          </cell>
        </row>
        <row r="1791">
          <cell r="A1791">
            <v>2006</v>
          </cell>
          <cell r="B1791">
            <v>2</v>
          </cell>
          <cell r="C1791">
            <v>328</v>
          </cell>
          <cell r="D1791">
            <v>21</v>
          </cell>
          <cell r="E1791">
            <v>792020</v>
          </cell>
          <cell r="F1791">
            <v>0</v>
          </cell>
          <cell r="G1791" t="str">
            <v>Затраты по ШПЗ (основные)</v>
          </cell>
          <cell r="H1791">
            <v>2011</v>
          </cell>
          <cell r="I1791">
            <v>7920</v>
          </cell>
          <cell r="J1791">
            <v>11214.53</v>
          </cell>
          <cell r="K1791">
            <v>1</v>
          </cell>
          <cell r="L1791">
            <v>0</v>
          </cell>
          <cell r="M1791">
            <v>0</v>
          </cell>
          <cell r="N1791">
            <v>0</v>
          </cell>
          <cell r="R1791">
            <v>0</v>
          </cell>
          <cell r="S1791">
            <v>0</v>
          </cell>
          <cell r="T1791">
            <v>0</v>
          </cell>
          <cell r="U1791">
            <v>36</v>
          </cell>
          <cell r="V1791">
            <v>0</v>
          </cell>
          <cell r="W1791">
            <v>0</v>
          </cell>
          <cell r="AA1791">
            <v>0</v>
          </cell>
          <cell r="AB1791">
            <v>0</v>
          </cell>
          <cell r="AC1791">
            <v>0</v>
          </cell>
          <cell r="AD1791">
            <v>36</v>
          </cell>
          <cell r="AE1791">
            <v>505100</v>
          </cell>
          <cell r="AF1791">
            <v>0</v>
          </cell>
          <cell r="AI1791">
            <v>2251</v>
          </cell>
          <cell r="AK1791">
            <v>0</v>
          </cell>
          <cell r="AM1791">
            <v>457</v>
          </cell>
          <cell r="AN1791">
            <v>1</v>
          </cell>
          <cell r="AO1791">
            <v>393216</v>
          </cell>
          <cell r="AQ1791">
            <v>0</v>
          </cell>
          <cell r="AR1791">
            <v>0</v>
          </cell>
          <cell r="AS1791" t="str">
            <v>Ы</v>
          </cell>
          <cell r="AT1791" t="str">
            <v>Ы</v>
          </cell>
          <cell r="AU1791">
            <v>0</v>
          </cell>
          <cell r="AV1791">
            <v>0</v>
          </cell>
          <cell r="AW1791">
            <v>23</v>
          </cell>
          <cell r="AX1791">
            <v>1</v>
          </cell>
          <cell r="AY1791">
            <v>0</v>
          </cell>
          <cell r="AZ1791">
            <v>0</v>
          </cell>
          <cell r="BA1791">
            <v>0</v>
          </cell>
          <cell r="BB1791">
            <v>0</v>
          </cell>
          <cell r="BC1791">
            <v>38828</v>
          </cell>
        </row>
        <row r="1792">
          <cell r="A1792">
            <v>2006</v>
          </cell>
          <cell r="B1792">
            <v>2</v>
          </cell>
          <cell r="C1792">
            <v>329</v>
          </cell>
          <cell r="D1792">
            <v>21</v>
          </cell>
          <cell r="E1792">
            <v>792020</v>
          </cell>
          <cell r="F1792">
            <v>0</v>
          </cell>
          <cell r="G1792" t="str">
            <v>Затраты по ШПЗ (основные)</v>
          </cell>
          <cell r="H1792">
            <v>2011</v>
          </cell>
          <cell r="I1792">
            <v>7920</v>
          </cell>
          <cell r="J1792">
            <v>150151.34</v>
          </cell>
          <cell r="K1792">
            <v>1</v>
          </cell>
          <cell r="L1792">
            <v>0</v>
          </cell>
          <cell r="M1792">
            <v>0</v>
          </cell>
          <cell r="N1792">
            <v>0</v>
          </cell>
          <cell r="R1792">
            <v>0</v>
          </cell>
          <cell r="S1792">
            <v>0</v>
          </cell>
          <cell r="T1792">
            <v>0</v>
          </cell>
          <cell r="U1792">
            <v>36</v>
          </cell>
          <cell r="V1792">
            <v>0</v>
          </cell>
          <cell r="W1792">
            <v>0</v>
          </cell>
          <cell r="AA1792">
            <v>0</v>
          </cell>
          <cell r="AB1792">
            <v>0</v>
          </cell>
          <cell r="AC1792">
            <v>0</v>
          </cell>
          <cell r="AD1792">
            <v>36</v>
          </cell>
          <cell r="AE1792">
            <v>505200</v>
          </cell>
          <cell r="AF1792">
            <v>0</v>
          </cell>
          <cell r="AI1792">
            <v>2251</v>
          </cell>
          <cell r="AK1792">
            <v>0</v>
          </cell>
          <cell r="AM1792">
            <v>458</v>
          </cell>
          <cell r="AN1792">
            <v>1</v>
          </cell>
          <cell r="AO1792">
            <v>393216</v>
          </cell>
          <cell r="AQ1792">
            <v>0</v>
          </cell>
          <cell r="AR1792">
            <v>0</v>
          </cell>
          <cell r="AS1792" t="str">
            <v>Ы</v>
          </cell>
          <cell r="AT1792" t="str">
            <v>Ы</v>
          </cell>
          <cell r="AU1792">
            <v>0</v>
          </cell>
          <cell r="AV1792">
            <v>0</v>
          </cell>
          <cell r="AW1792">
            <v>23</v>
          </cell>
          <cell r="AX1792">
            <v>1</v>
          </cell>
          <cell r="AY1792">
            <v>0</v>
          </cell>
          <cell r="AZ1792">
            <v>0</v>
          </cell>
          <cell r="BA1792">
            <v>0</v>
          </cell>
          <cell r="BB1792">
            <v>0</v>
          </cell>
          <cell r="BC1792">
            <v>38828</v>
          </cell>
        </row>
        <row r="1793">
          <cell r="A1793">
            <v>2006</v>
          </cell>
          <cell r="B1793">
            <v>2</v>
          </cell>
          <cell r="C1793">
            <v>330</v>
          </cell>
          <cell r="D1793">
            <v>21</v>
          </cell>
          <cell r="E1793">
            <v>792020</v>
          </cell>
          <cell r="F1793">
            <v>0</v>
          </cell>
          <cell r="G1793" t="str">
            <v>Затраты по ШПЗ (основные)</v>
          </cell>
          <cell r="H1793">
            <v>2011</v>
          </cell>
          <cell r="I1793">
            <v>7920</v>
          </cell>
          <cell r="J1793">
            <v>523.26</v>
          </cell>
          <cell r="K1793">
            <v>1</v>
          </cell>
          <cell r="L1793">
            <v>0</v>
          </cell>
          <cell r="M1793">
            <v>0</v>
          </cell>
          <cell r="N1793">
            <v>0</v>
          </cell>
          <cell r="R1793">
            <v>0</v>
          </cell>
          <cell r="S1793">
            <v>0</v>
          </cell>
          <cell r="T1793">
            <v>0</v>
          </cell>
          <cell r="U1793">
            <v>36</v>
          </cell>
          <cell r="V1793">
            <v>0</v>
          </cell>
          <cell r="W1793">
            <v>0</v>
          </cell>
          <cell r="AA1793">
            <v>0</v>
          </cell>
          <cell r="AB1793">
            <v>0</v>
          </cell>
          <cell r="AC1793">
            <v>0</v>
          </cell>
          <cell r="AD1793">
            <v>36</v>
          </cell>
          <cell r="AE1793">
            <v>505300</v>
          </cell>
          <cell r="AF1793">
            <v>0</v>
          </cell>
          <cell r="AI1793">
            <v>2251</v>
          </cell>
          <cell r="AK1793">
            <v>0</v>
          </cell>
          <cell r="AM1793">
            <v>459</v>
          </cell>
          <cell r="AN1793">
            <v>1</v>
          </cell>
          <cell r="AO1793">
            <v>393216</v>
          </cell>
          <cell r="AQ1793">
            <v>0</v>
          </cell>
          <cell r="AR1793">
            <v>0</v>
          </cell>
          <cell r="AS1793" t="str">
            <v>Ы</v>
          </cell>
          <cell r="AT1793" t="str">
            <v>Ы</v>
          </cell>
          <cell r="AU1793">
            <v>0</v>
          </cell>
          <cell r="AV1793">
            <v>0</v>
          </cell>
          <cell r="AW1793">
            <v>23</v>
          </cell>
          <cell r="AX1793">
            <v>1</v>
          </cell>
          <cell r="AY1793">
            <v>0</v>
          </cell>
          <cell r="AZ1793">
            <v>0</v>
          </cell>
          <cell r="BA1793">
            <v>0</v>
          </cell>
          <cell r="BB1793">
            <v>0</v>
          </cell>
          <cell r="BC1793">
            <v>38828</v>
          </cell>
        </row>
        <row r="1794">
          <cell r="A1794">
            <v>2006</v>
          </cell>
          <cell r="B1794">
            <v>2</v>
          </cell>
          <cell r="C1794">
            <v>331</v>
          </cell>
          <cell r="D1794">
            <v>21</v>
          </cell>
          <cell r="E1794">
            <v>792020</v>
          </cell>
          <cell r="F1794">
            <v>0</v>
          </cell>
          <cell r="G1794" t="str">
            <v>Затраты по ШПЗ (основные)</v>
          </cell>
          <cell r="H1794">
            <v>2011</v>
          </cell>
          <cell r="I1794">
            <v>7920</v>
          </cell>
          <cell r="J1794">
            <v>1510</v>
          </cell>
          <cell r="K1794">
            <v>1</v>
          </cell>
          <cell r="L1794">
            <v>0</v>
          </cell>
          <cell r="M1794">
            <v>0</v>
          </cell>
          <cell r="N1794">
            <v>0</v>
          </cell>
          <cell r="R1794">
            <v>0</v>
          </cell>
          <cell r="S1794">
            <v>0</v>
          </cell>
          <cell r="T1794">
            <v>0</v>
          </cell>
          <cell r="U1794">
            <v>36</v>
          </cell>
          <cell r="V1794">
            <v>0</v>
          </cell>
          <cell r="W1794">
            <v>0</v>
          </cell>
          <cell r="AA1794">
            <v>0</v>
          </cell>
          <cell r="AB1794">
            <v>0</v>
          </cell>
          <cell r="AC1794">
            <v>0</v>
          </cell>
          <cell r="AD1794">
            <v>36</v>
          </cell>
          <cell r="AE1794">
            <v>505400</v>
          </cell>
          <cell r="AF1794">
            <v>0</v>
          </cell>
          <cell r="AI1794">
            <v>2251</v>
          </cell>
          <cell r="AK1794">
            <v>0</v>
          </cell>
          <cell r="AM1794">
            <v>460</v>
          </cell>
          <cell r="AN1794">
            <v>1</v>
          </cell>
          <cell r="AO1794">
            <v>393216</v>
          </cell>
          <cell r="AQ1794">
            <v>0</v>
          </cell>
          <cell r="AR1794">
            <v>0</v>
          </cell>
          <cell r="AS1794" t="str">
            <v>Ы</v>
          </cell>
          <cell r="AT1794" t="str">
            <v>Ы</v>
          </cell>
          <cell r="AU1794">
            <v>0</v>
          </cell>
          <cell r="AV1794">
            <v>0</v>
          </cell>
          <cell r="AW1794">
            <v>23</v>
          </cell>
          <cell r="AX1794">
            <v>1</v>
          </cell>
          <cell r="AY1794">
            <v>0</v>
          </cell>
          <cell r="AZ1794">
            <v>0</v>
          </cell>
          <cell r="BA1794">
            <v>0</v>
          </cell>
          <cell r="BB1794">
            <v>0</v>
          </cell>
          <cell r="BC1794">
            <v>38828</v>
          </cell>
        </row>
        <row r="1795">
          <cell r="A1795">
            <v>2006</v>
          </cell>
          <cell r="B1795">
            <v>2</v>
          </cell>
          <cell r="C1795">
            <v>332</v>
          </cell>
          <cell r="D1795">
            <v>21</v>
          </cell>
          <cell r="E1795">
            <v>792020</v>
          </cell>
          <cell r="F1795">
            <v>0</v>
          </cell>
          <cell r="G1795" t="str">
            <v>Затраты по ШПЗ (основные)</v>
          </cell>
          <cell r="H1795">
            <v>2011</v>
          </cell>
          <cell r="I1795">
            <v>7920</v>
          </cell>
          <cell r="J1795">
            <v>684450.28</v>
          </cell>
          <cell r="K1795">
            <v>1</v>
          </cell>
          <cell r="L1795">
            <v>0</v>
          </cell>
          <cell r="M1795">
            <v>0</v>
          </cell>
          <cell r="N1795">
            <v>0</v>
          </cell>
          <cell r="R1795">
            <v>0</v>
          </cell>
          <cell r="S1795">
            <v>0</v>
          </cell>
          <cell r="T1795">
            <v>0</v>
          </cell>
          <cell r="U1795">
            <v>36</v>
          </cell>
          <cell r="V1795">
            <v>0</v>
          </cell>
          <cell r="W1795">
            <v>0</v>
          </cell>
          <cell r="AA1795">
            <v>0</v>
          </cell>
          <cell r="AB1795">
            <v>0</v>
          </cell>
          <cell r="AC1795">
            <v>0</v>
          </cell>
          <cell r="AD1795">
            <v>36</v>
          </cell>
          <cell r="AE1795">
            <v>510100</v>
          </cell>
          <cell r="AF1795">
            <v>0</v>
          </cell>
          <cell r="AI1795">
            <v>2251</v>
          </cell>
          <cell r="AK1795">
            <v>0</v>
          </cell>
          <cell r="AM1795">
            <v>461</v>
          </cell>
          <cell r="AN1795">
            <v>1</v>
          </cell>
          <cell r="AO1795">
            <v>393216</v>
          </cell>
          <cell r="AQ1795">
            <v>0</v>
          </cell>
          <cell r="AR1795">
            <v>0</v>
          </cell>
          <cell r="AS1795" t="str">
            <v>Ы</v>
          </cell>
          <cell r="AT1795" t="str">
            <v>Ы</v>
          </cell>
          <cell r="AU1795">
            <v>0</v>
          </cell>
          <cell r="AV1795">
            <v>0</v>
          </cell>
          <cell r="AW1795">
            <v>23</v>
          </cell>
          <cell r="AX1795">
            <v>1</v>
          </cell>
          <cell r="AY1795">
            <v>0</v>
          </cell>
          <cell r="AZ1795">
            <v>0</v>
          </cell>
          <cell r="BA1795">
            <v>0</v>
          </cell>
          <cell r="BB1795">
            <v>0</v>
          </cell>
          <cell r="BC1795">
            <v>38828</v>
          </cell>
        </row>
        <row r="1796">
          <cell r="A1796">
            <v>2006</v>
          </cell>
          <cell r="B1796">
            <v>2</v>
          </cell>
          <cell r="C1796">
            <v>333</v>
          </cell>
          <cell r="D1796">
            <v>21</v>
          </cell>
          <cell r="E1796">
            <v>792020</v>
          </cell>
          <cell r="F1796">
            <v>0</v>
          </cell>
          <cell r="G1796" t="str">
            <v>Затраты по ШПЗ (основные)</v>
          </cell>
          <cell r="H1796">
            <v>2011</v>
          </cell>
          <cell r="I1796">
            <v>7920</v>
          </cell>
          <cell r="J1796">
            <v>4905</v>
          </cell>
          <cell r="K1796">
            <v>1</v>
          </cell>
          <cell r="L1796">
            <v>0</v>
          </cell>
          <cell r="M1796">
            <v>0</v>
          </cell>
          <cell r="N1796">
            <v>0</v>
          </cell>
          <cell r="R1796">
            <v>0</v>
          </cell>
          <cell r="S1796">
            <v>0</v>
          </cell>
          <cell r="T1796">
            <v>0</v>
          </cell>
          <cell r="U1796">
            <v>36</v>
          </cell>
          <cell r="V1796">
            <v>0</v>
          </cell>
          <cell r="W1796">
            <v>0</v>
          </cell>
          <cell r="AA1796">
            <v>0</v>
          </cell>
          <cell r="AB1796">
            <v>0</v>
          </cell>
          <cell r="AC1796">
            <v>0</v>
          </cell>
          <cell r="AD1796">
            <v>36</v>
          </cell>
          <cell r="AE1796">
            <v>510400</v>
          </cell>
          <cell r="AF1796">
            <v>0</v>
          </cell>
          <cell r="AI1796">
            <v>2251</v>
          </cell>
          <cell r="AK1796">
            <v>0</v>
          </cell>
          <cell r="AM1796">
            <v>462</v>
          </cell>
          <cell r="AN1796">
            <v>1</v>
          </cell>
          <cell r="AO1796">
            <v>393216</v>
          </cell>
          <cell r="AQ1796">
            <v>0</v>
          </cell>
          <cell r="AR1796">
            <v>0</v>
          </cell>
          <cell r="AS1796" t="str">
            <v>Ы</v>
          </cell>
          <cell r="AT1796" t="str">
            <v>Ы</v>
          </cell>
          <cell r="AU1796">
            <v>0</v>
          </cell>
          <cell r="AV1796">
            <v>0</v>
          </cell>
          <cell r="AW1796">
            <v>23</v>
          </cell>
          <cell r="AX1796">
            <v>1</v>
          </cell>
          <cell r="AY1796">
            <v>0</v>
          </cell>
          <cell r="AZ1796">
            <v>0</v>
          </cell>
          <cell r="BA1796">
            <v>0</v>
          </cell>
          <cell r="BB1796">
            <v>0</v>
          </cell>
          <cell r="BC1796">
            <v>38828</v>
          </cell>
        </row>
        <row r="1797">
          <cell r="A1797">
            <v>2006</v>
          </cell>
          <cell r="B1797">
            <v>2</v>
          </cell>
          <cell r="C1797">
            <v>334</v>
          </cell>
          <cell r="D1797">
            <v>21</v>
          </cell>
          <cell r="E1797">
            <v>792020</v>
          </cell>
          <cell r="F1797">
            <v>0</v>
          </cell>
          <cell r="G1797" t="str">
            <v>Затраты по ШПЗ (основные)</v>
          </cell>
          <cell r="H1797">
            <v>2011</v>
          </cell>
          <cell r="I1797">
            <v>7920</v>
          </cell>
          <cell r="J1797">
            <v>561490</v>
          </cell>
          <cell r="K1797">
            <v>1</v>
          </cell>
          <cell r="L1797">
            <v>0</v>
          </cell>
          <cell r="M1797">
            <v>0</v>
          </cell>
          <cell r="N1797">
            <v>0</v>
          </cell>
          <cell r="R1797">
            <v>0</v>
          </cell>
          <cell r="S1797">
            <v>0</v>
          </cell>
          <cell r="T1797">
            <v>0</v>
          </cell>
          <cell r="U1797">
            <v>36</v>
          </cell>
          <cell r="V1797">
            <v>0</v>
          </cell>
          <cell r="W1797">
            <v>0</v>
          </cell>
          <cell r="AA1797">
            <v>0</v>
          </cell>
          <cell r="AB1797">
            <v>0</v>
          </cell>
          <cell r="AC1797">
            <v>0</v>
          </cell>
          <cell r="AD1797">
            <v>36</v>
          </cell>
          <cell r="AE1797">
            <v>510600</v>
          </cell>
          <cell r="AF1797">
            <v>0</v>
          </cell>
          <cell r="AI1797">
            <v>2251</v>
          </cell>
          <cell r="AK1797">
            <v>0</v>
          </cell>
          <cell r="AM1797">
            <v>463</v>
          </cell>
          <cell r="AN1797">
            <v>1</v>
          </cell>
          <cell r="AO1797">
            <v>393216</v>
          </cell>
          <cell r="AQ1797">
            <v>0</v>
          </cell>
          <cell r="AR1797">
            <v>0</v>
          </cell>
          <cell r="AS1797" t="str">
            <v>Ы</v>
          </cell>
          <cell r="AT1797" t="str">
            <v>Ы</v>
          </cell>
          <cell r="AU1797">
            <v>0</v>
          </cell>
          <cell r="AV1797">
            <v>0</v>
          </cell>
          <cell r="AW1797">
            <v>23</v>
          </cell>
          <cell r="AX1797">
            <v>1</v>
          </cell>
          <cell r="AY1797">
            <v>0</v>
          </cell>
          <cell r="AZ1797">
            <v>0</v>
          </cell>
          <cell r="BA1797">
            <v>0</v>
          </cell>
          <cell r="BB1797">
            <v>0</v>
          </cell>
          <cell r="BC1797">
            <v>38828</v>
          </cell>
        </row>
        <row r="1798">
          <cell r="A1798">
            <v>2006</v>
          </cell>
          <cell r="B1798">
            <v>2</v>
          </cell>
          <cell r="C1798">
            <v>335</v>
          </cell>
          <cell r="D1798">
            <v>21</v>
          </cell>
          <cell r="E1798">
            <v>792020</v>
          </cell>
          <cell r="F1798">
            <v>0</v>
          </cell>
          <cell r="G1798" t="str">
            <v>Затраты по ШПЗ (основные)</v>
          </cell>
          <cell r="H1798">
            <v>2011</v>
          </cell>
          <cell r="I1798">
            <v>7920</v>
          </cell>
          <cell r="J1798">
            <v>3613</v>
          </cell>
          <cell r="K1798">
            <v>1</v>
          </cell>
          <cell r="L1798">
            <v>0</v>
          </cell>
          <cell r="M1798">
            <v>0</v>
          </cell>
          <cell r="N1798">
            <v>0</v>
          </cell>
          <cell r="R1798">
            <v>0</v>
          </cell>
          <cell r="S1798">
            <v>0</v>
          </cell>
          <cell r="T1798">
            <v>0</v>
          </cell>
          <cell r="U1798">
            <v>36</v>
          </cell>
          <cell r="V1798">
            <v>0</v>
          </cell>
          <cell r="W1798">
            <v>0</v>
          </cell>
          <cell r="AA1798">
            <v>0</v>
          </cell>
          <cell r="AB1798">
            <v>0</v>
          </cell>
          <cell r="AC1798">
            <v>0</v>
          </cell>
          <cell r="AD1798">
            <v>36</v>
          </cell>
          <cell r="AE1798">
            <v>510630</v>
          </cell>
          <cell r="AF1798">
            <v>0</v>
          </cell>
          <cell r="AI1798">
            <v>2251</v>
          </cell>
          <cell r="AK1798">
            <v>0</v>
          </cell>
          <cell r="AM1798">
            <v>464</v>
          </cell>
          <cell r="AN1798">
            <v>1</v>
          </cell>
          <cell r="AO1798">
            <v>393216</v>
          </cell>
          <cell r="AQ1798">
            <v>0</v>
          </cell>
          <cell r="AR1798">
            <v>0</v>
          </cell>
          <cell r="AS1798" t="str">
            <v>Ы</v>
          </cell>
          <cell r="AT1798" t="str">
            <v>Ы</v>
          </cell>
          <cell r="AU1798">
            <v>0</v>
          </cell>
          <cell r="AV1798">
            <v>0</v>
          </cell>
          <cell r="AW1798">
            <v>23</v>
          </cell>
          <cell r="AX1798">
            <v>1</v>
          </cell>
          <cell r="AY1798">
            <v>0</v>
          </cell>
          <cell r="AZ1798">
            <v>0</v>
          </cell>
          <cell r="BA1798">
            <v>0</v>
          </cell>
          <cell r="BB1798">
            <v>0</v>
          </cell>
          <cell r="BC1798">
            <v>38828</v>
          </cell>
        </row>
        <row r="1799">
          <cell r="A1799">
            <v>2006</v>
          </cell>
          <cell r="B1799">
            <v>2</v>
          </cell>
          <cell r="C1799">
            <v>336</v>
          </cell>
          <cell r="D1799">
            <v>21</v>
          </cell>
          <cell r="E1799">
            <v>792020</v>
          </cell>
          <cell r="F1799">
            <v>0</v>
          </cell>
          <cell r="G1799" t="str">
            <v>Затраты по ШПЗ (основные)</v>
          </cell>
          <cell r="H1799">
            <v>2011</v>
          </cell>
          <cell r="I1799">
            <v>7920</v>
          </cell>
          <cell r="J1799">
            <v>15225</v>
          </cell>
          <cell r="K1799">
            <v>1</v>
          </cell>
          <cell r="L1799">
            <v>0</v>
          </cell>
          <cell r="M1799">
            <v>0</v>
          </cell>
          <cell r="N1799">
            <v>0</v>
          </cell>
          <cell r="R1799">
            <v>0</v>
          </cell>
          <cell r="S1799">
            <v>0</v>
          </cell>
          <cell r="T1799">
            <v>0</v>
          </cell>
          <cell r="U1799">
            <v>36</v>
          </cell>
          <cell r="V1799">
            <v>0</v>
          </cell>
          <cell r="W1799">
            <v>0</v>
          </cell>
          <cell r="AA1799">
            <v>0</v>
          </cell>
          <cell r="AB1799">
            <v>0</v>
          </cell>
          <cell r="AC1799">
            <v>0</v>
          </cell>
          <cell r="AD1799">
            <v>36</v>
          </cell>
          <cell r="AE1799">
            <v>513600</v>
          </cell>
          <cell r="AF1799">
            <v>0</v>
          </cell>
          <cell r="AI1799">
            <v>2251</v>
          </cell>
          <cell r="AK1799">
            <v>0</v>
          </cell>
          <cell r="AM1799">
            <v>465</v>
          </cell>
          <cell r="AN1799">
            <v>1</v>
          </cell>
          <cell r="AO1799">
            <v>393216</v>
          </cell>
          <cell r="AQ1799">
            <v>0</v>
          </cell>
          <cell r="AR1799">
            <v>0</v>
          </cell>
          <cell r="AS1799" t="str">
            <v>Ы</v>
          </cell>
          <cell r="AT1799" t="str">
            <v>Ы</v>
          </cell>
          <cell r="AU1799">
            <v>0</v>
          </cell>
          <cell r="AV1799">
            <v>0</v>
          </cell>
          <cell r="AW1799">
            <v>23</v>
          </cell>
          <cell r="AX1799">
            <v>1</v>
          </cell>
          <cell r="AY1799">
            <v>0</v>
          </cell>
          <cell r="AZ1799">
            <v>0</v>
          </cell>
          <cell r="BA1799">
            <v>0</v>
          </cell>
          <cell r="BB1799">
            <v>0</v>
          </cell>
          <cell r="BC1799">
            <v>38828</v>
          </cell>
        </row>
        <row r="1800">
          <cell r="A1800">
            <v>2006</v>
          </cell>
          <cell r="B1800">
            <v>2</v>
          </cell>
          <cell r="C1800">
            <v>337</v>
          </cell>
          <cell r="D1800">
            <v>21</v>
          </cell>
          <cell r="E1800">
            <v>792020</v>
          </cell>
          <cell r="F1800">
            <v>0</v>
          </cell>
          <cell r="G1800" t="str">
            <v>Затраты по ШПЗ (основные)</v>
          </cell>
          <cell r="H1800">
            <v>2011</v>
          </cell>
          <cell r="I1800">
            <v>7920</v>
          </cell>
          <cell r="J1800">
            <v>36303.71</v>
          </cell>
          <cell r="K1800">
            <v>1</v>
          </cell>
          <cell r="L1800">
            <v>0</v>
          </cell>
          <cell r="M1800">
            <v>0</v>
          </cell>
          <cell r="N1800">
            <v>0</v>
          </cell>
          <cell r="R1800">
            <v>0</v>
          </cell>
          <cell r="S1800">
            <v>0</v>
          </cell>
          <cell r="T1800">
            <v>0</v>
          </cell>
          <cell r="U1800">
            <v>36</v>
          </cell>
          <cell r="V1800">
            <v>0</v>
          </cell>
          <cell r="W1800">
            <v>0</v>
          </cell>
          <cell r="AA1800">
            <v>0</v>
          </cell>
          <cell r="AB1800">
            <v>0</v>
          </cell>
          <cell r="AC1800">
            <v>0</v>
          </cell>
          <cell r="AD1800">
            <v>36</v>
          </cell>
          <cell r="AE1800">
            <v>530000</v>
          </cell>
          <cell r="AF1800">
            <v>0</v>
          </cell>
          <cell r="AI1800">
            <v>2251</v>
          </cell>
          <cell r="AK1800">
            <v>0</v>
          </cell>
          <cell r="AM1800">
            <v>466</v>
          </cell>
          <cell r="AN1800">
            <v>1</v>
          </cell>
          <cell r="AO1800">
            <v>393216</v>
          </cell>
          <cell r="AQ1800">
            <v>0</v>
          </cell>
          <cell r="AR1800">
            <v>0</v>
          </cell>
          <cell r="AS1800" t="str">
            <v>Ы</v>
          </cell>
          <cell r="AT1800" t="str">
            <v>Ы</v>
          </cell>
          <cell r="AU1800">
            <v>0</v>
          </cell>
          <cell r="AV1800">
            <v>0</v>
          </cell>
          <cell r="AW1800">
            <v>23</v>
          </cell>
          <cell r="AX1800">
            <v>1</v>
          </cell>
          <cell r="AY1800">
            <v>0</v>
          </cell>
          <cell r="AZ1800">
            <v>0</v>
          </cell>
          <cell r="BA1800">
            <v>0</v>
          </cell>
          <cell r="BB1800">
            <v>0</v>
          </cell>
          <cell r="BC1800">
            <v>38828</v>
          </cell>
        </row>
        <row r="1801">
          <cell r="A1801">
            <v>2006</v>
          </cell>
          <cell r="B1801">
            <v>2</v>
          </cell>
          <cell r="C1801">
            <v>378</v>
          </cell>
          <cell r="D1801">
            <v>21</v>
          </cell>
          <cell r="E1801">
            <v>792020</v>
          </cell>
          <cell r="F1801">
            <v>0</v>
          </cell>
          <cell r="G1801" t="str">
            <v>Затраты по ШПЗ (основные)</v>
          </cell>
          <cell r="H1801">
            <v>2011</v>
          </cell>
          <cell r="I1801">
            <v>7920</v>
          </cell>
          <cell r="J1801">
            <v>75906.929999999993</v>
          </cell>
          <cell r="K1801">
            <v>1</v>
          </cell>
          <cell r="L1801">
            <v>0</v>
          </cell>
          <cell r="M1801">
            <v>0</v>
          </cell>
          <cell r="N1801">
            <v>0</v>
          </cell>
          <cell r="R1801">
            <v>0</v>
          </cell>
          <cell r="S1801">
            <v>0</v>
          </cell>
          <cell r="T1801">
            <v>0</v>
          </cell>
          <cell r="U1801">
            <v>35</v>
          </cell>
          <cell r="V1801">
            <v>0</v>
          </cell>
          <cell r="W1801">
            <v>0</v>
          </cell>
          <cell r="AA1801">
            <v>0</v>
          </cell>
          <cell r="AB1801">
            <v>0</v>
          </cell>
          <cell r="AC1801">
            <v>0</v>
          </cell>
          <cell r="AD1801">
            <v>35</v>
          </cell>
          <cell r="AE1801">
            <v>110000</v>
          </cell>
          <cell r="AF1801">
            <v>0</v>
          </cell>
          <cell r="AI1801">
            <v>2251</v>
          </cell>
          <cell r="AK1801">
            <v>0</v>
          </cell>
          <cell r="AM1801">
            <v>507</v>
          </cell>
          <cell r="AN1801">
            <v>1</v>
          </cell>
          <cell r="AO1801">
            <v>393216</v>
          </cell>
          <cell r="AQ1801">
            <v>0</v>
          </cell>
          <cell r="AR1801">
            <v>0</v>
          </cell>
          <cell r="AS1801" t="str">
            <v>Ы</v>
          </cell>
          <cell r="AT1801" t="str">
            <v>Ы</v>
          </cell>
          <cell r="AU1801">
            <v>0</v>
          </cell>
          <cell r="AV1801">
            <v>0</v>
          </cell>
          <cell r="AW1801">
            <v>23</v>
          </cell>
          <cell r="AX1801">
            <v>1</v>
          </cell>
          <cell r="AY1801">
            <v>0</v>
          </cell>
          <cell r="AZ1801">
            <v>0</v>
          </cell>
          <cell r="BA1801">
            <v>0</v>
          </cell>
          <cell r="BB1801">
            <v>0</v>
          </cell>
          <cell r="BC1801">
            <v>38828</v>
          </cell>
        </row>
        <row r="1802">
          <cell r="A1802">
            <v>2006</v>
          </cell>
          <cell r="B1802">
            <v>2</v>
          </cell>
          <cell r="C1802">
            <v>379</v>
          </cell>
          <cell r="D1802">
            <v>21</v>
          </cell>
          <cell r="E1802">
            <v>792020</v>
          </cell>
          <cell r="F1802">
            <v>0</v>
          </cell>
          <cell r="G1802" t="str">
            <v>Затраты по ШПЗ (основные)</v>
          </cell>
          <cell r="H1802">
            <v>2011</v>
          </cell>
          <cell r="I1802">
            <v>7920</v>
          </cell>
          <cell r="J1802">
            <v>2279.69</v>
          </cell>
          <cell r="K1802">
            <v>1</v>
          </cell>
          <cell r="L1802">
            <v>0</v>
          </cell>
          <cell r="M1802">
            <v>0</v>
          </cell>
          <cell r="N1802">
            <v>0</v>
          </cell>
          <cell r="R1802">
            <v>0</v>
          </cell>
          <cell r="S1802">
            <v>0</v>
          </cell>
          <cell r="T1802">
            <v>0</v>
          </cell>
          <cell r="U1802">
            <v>35</v>
          </cell>
          <cell r="V1802">
            <v>0</v>
          </cell>
          <cell r="W1802">
            <v>0</v>
          </cell>
          <cell r="AA1802">
            <v>0</v>
          </cell>
          <cell r="AB1802">
            <v>0</v>
          </cell>
          <cell r="AC1802">
            <v>0</v>
          </cell>
          <cell r="AD1802">
            <v>35</v>
          </cell>
          <cell r="AE1802">
            <v>114020</v>
          </cell>
          <cell r="AF1802">
            <v>0</v>
          </cell>
          <cell r="AI1802">
            <v>2251</v>
          </cell>
          <cell r="AK1802">
            <v>0</v>
          </cell>
          <cell r="AM1802">
            <v>508</v>
          </cell>
          <cell r="AN1802">
            <v>1</v>
          </cell>
          <cell r="AO1802">
            <v>393216</v>
          </cell>
          <cell r="AQ1802">
            <v>0</v>
          </cell>
          <cell r="AR1802">
            <v>0</v>
          </cell>
          <cell r="AS1802" t="str">
            <v>Ы</v>
          </cell>
          <cell r="AT1802" t="str">
            <v>Ы</v>
          </cell>
          <cell r="AU1802">
            <v>0</v>
          </cell>
          <cell r="AV1802">
            <v>0</v>
          </cell>
          <cell r="AW1802">
            <v>23</v>
          </cell>
          <cell r="AX1802">
            <v>1</v>
          </cell>
          <cell r="AY1802">
            <v>0</v>
          </cell>
          <cell r="AZ1802">
            <v>0</v>
          </cell>
          <cell r="BA1802">
            <v>0</v>
          </cell>
          <cell r="BB1802">
            <v>0</v>
          </cell>
          <cell r="BC1802">
            <v>38828</v>
          </cell>
        </row>
        <row r="1803">
          <cell r="A1803">
            <v>2006</v>
          </cell>
          <cell r="B1803">
            <v>2</v>
          </cell>
          <cell r="C1803">
            <v>380</v>
          </cell>
          <cell r="D1803">
            <v>21</v>
          </cell>
          <cell r="E1803">
            <v>792020</v>
          </cell>
          <cell r="F1803">
            <v>0</v>
          </cell>
          <cell r="G1803" t="str">
            <v>Затраты по ШПЗ (основные)</v>
          </cell>
          <cell r="H1803">
            <v>2011</v>
          </cell>
          <cell r="I1803">
            <v>7920</v>
          </cell>
          <cell r="J1803">
            <v>87957.7</v>
          </cell>
          <cell r="K1803">
            <v>1</v>
          </cell>
          <cell r="L1803">
            <v>0</v>
          </cell>
          <cell r="M1803">
            <v>0</v>
          </cell>
          <cell r="N1803">
            <v>0</v>
          </cell>
          <cell r="R1803">
            <v>0</v>
          </cell>
          <cell r="S1803">
            <v>0</v>
          </cell>
          <cell r="T1803">
            <v>0</v>
          </cell>
          <cell r="U1803">
            <v>35</v>
          </cell>
          <cell r="V1803">
            <v>0</v>
          </cell>
          <cell r="W1803">
            <v>0</v>
          </cell>
          <cell r="AA1803">
            <v>0</v>
          </cell>
          <cell r="AB1803">
            <v>0</v>
          </cell>
          <cell r="AC1803">
            <v>0</v>
          </cell>
          <cell r="AD1803">
            <v>35</v>
          </cell>
          <cell r="AE1803">
            <v>116000</v>
          </cell>
          <cell r="AF1803">
            <v>0</v>
          </cell>
          <cell r="AI1803">
            <v>2251</v>
          </cell>
          <cell r="AK1803">
            <v>0</v>
          </cell>
          <cell r="AM1803">
            <v>509</v>
          </cell>
          <cell r="AN1803">
            <v>1</v>
          </cell>
          <cell r="AO1803">
            <v>393216</v>
          </cell>
          <cell r="AQ1803">
            <v>0</v>
          </cell>
          <cell r="AR1803">
            <v>0</v>
          </cell>
          <cell r="AS1803" t="str">
            <v>Ы</v>
          </cell>
          <cell r="AT1803" t="str">
            <v>Ы</v>
          </cell>
          <cell r="AU1803">
            <v>0</v>
          </cell>
          <cell r="AV1803">
            <v>0</v>
          </cell>
          <cell r="AW1803">
            <v>23</v>
          </cell>
          <cell r="AX1803">
            <v>1</v>
          </cell>
          <cell r="AY1803">
            <v>0</v>
          </cell>
          <cell r="AZ1803">
            <v>0</v>
          </cell>
          <cell r="BA1803">
            <v>0</v>
          </cell>
          <cell r="BB1803">
            <v>0</v>
          </cell>
          <cell r="BC1803">
            <v>38828</v>
          </cell>
        </row>
        <row r="1804">
          <cell r="A1804">
            <v>2006</v>
          </cell>
          <cell r="B1804">
            <v>2</v>
          </cell>
          <cell r="C1804">
            <v>381</v>
          </cell>
          <cell r="D1804">
            <v>21</v>
          </cell>
          <cell r="E1804">
            <v>792020</v>
          </cell>
          <cell r="F1804">
            <v>0</v>
          </cell>
          <cell r="G1804" t="str">
            <v>Затраты по ШПЗ (основные)</v>
          </cell>
          <cell r="H1804">
            <v>2011</v>
          </cell>
          <cell r="I1804">
            <v>7920</v>
          </cell>
          <cell r="J1804">
            <v>17678.8</v>
          </cell>
          <cell r="K1804">
            <v>1</v>
          </cell>
          <cell r="L1804">
            <v>0</v>
          </cell>
          <cell r="M1804">
            <v>0</v>
          </cell>
          <cell r="N1804">
            <v>0</v>
          </cell>
          <cell r="R1804">
            <v>0</v>
          </cell>
          <cell r="S1804">
            <v>0</v>
          </cell>
          <cell r="T1804">
            <v>0</v>
          </cell>
          <cell r="U1804">
            <v>35</v>
          </cell>
          <cell r="V1804">
            <v>0</v>
          </cell>
          <cell r="W1804">
            <v>0</v>
          </cell>
          <cell r="AA1804">
            <v>0</v>
          </cell>
          <cell r="AB1804">
            <v>0</v>
          </cell>
          <cell r="AC1804">
            <v>0</v>
          </cell>
          <cell r="AD1804">
            <v>35</v>
          </cell>
          <cell r="AE1804">
            <v>117000</v>
          </cell>
          <cell r="AF1804">
            <v>0</v>
          </cell>
          <cell r="AI1804">
            <v>2251</v>
          </cell>
          <cell r="AK1804">
            <v>0</v>
          </cell>
          <cell r="AM1804">
            <v>510</v>
          </cell>
          <cell r="AN1804">
            <v>1</v>
          </cell>
          <cell r="AO1804">
            <v>393216</v>
          </cell>
          <cell r="AQ1804">
            <v>0</v>
          </cell>
          <cell r="AR1804">
            <v>0</v>
          </cell>
          <cell r="AS1804" t="str">
            <v>Ы</v>
          </cell>
          <cell r="AT1804" t="str">
            <v>Ы</v>
          </cell>
          <cell r="AU1804">
            <v>0</v>
          </cell>
          <cell r="AV1804">
            <v>0</v>
          </cell>
          <cell r="AW1804">
            <v>23</v>
          </cell>
          <cell r="AX1804">
            <v>1</v>
          </cell>
          <cell r="AY1804">
            <v>0</v>
          </cell>
          <cell r="AZ1804">
            <v>0</v>
          </cell>
          <cell r="BA1804">
            <v>0</v>
          </cell>
          <cell r="BB1804">
            <v>0</v>
          </cell>
          <cell r="BC1804">
            <v>38828</v>
          </cell>
        </row>
        <row r="1805">
          <cell r="A1805">
            <v>2006</v>
          </cell>
          <cell r="B1805">
            <v>2</v>
          </cell>
          <cell r="C1805">
            <v>382</v>
          </cell>
          <cell r="D1805">
            <v>21</v>
          </cell>
          <cell r="E1805">
            <v>792020</v>
          </cell>
          <cell r="F1805">
            <v>0</v>
          </cell>
          <cell r="G1805" t="str">
            <v>Затраты по ШПЗ (основные)</v>
          </cell>
          <cell r="H1805">
            <v>2011</v>
          </cell>
          <cell r="I1805">
            <v>7920</v>
          </cell>
          <cell r="J1805">
            <v>50853.440000000002</v>
          </cell>
          <cell r="K1805">
            <v>1</v>
          </cell>
          <cell r="L1805">
            <v>0</v>
          </cell>
          <cell r="M1805">
            <v>0</v>
          </cell>
          <cell r="N1805">
            <v>0</v>
          </cell>
          <cell r="R1805">
            <v>0</v>
          </cell>
          <cell r="S1805">
            <v>0</v>
          </cell>
          <cell r="T1805">
            <v>0</v>
          </cell>
          <cell r="U1805">
            <v>35</v>
          </cell>
          <cell r="V1805">
            <v>0</v>
          </cell>
          <cell r="W1805">
            <v>0</v>
          </cell>
          <cell r="AA1805">
            <v>0</v>
          </cell>
          <cell r="AB1805">
            <v>0</v>
          </cell>
          <cell r="AC1805">
            <v>0</v>
          </cell>
          <cell r="AD1805">
            <v>35</v>
          </cell>
          <cell r="AE1805">
            <v>118000</v>
          </cell>
          <cell r="AF1805">
            <v>0</v>
          </cell>
          <cell r="AI1805">
            <v>2251</v>
          </cell>
          <cell r="AK1805">
            <v>0</v>
          </cell>
          <cell r="AM1805">
            <v>511</v>
          </cell>
          <cell r="AN1805">
            <v>1</v>
          </cell>
          <cell r="AO1805">
            <v>393216</v>
          </cell>
          <cell r="AQ1805">
            <v>0</v>
          </cell>
          <cell r="AR1805">
            <v>0</v>
          </cell>
          <cell r="AS1805" t="str">
            <v>Ы</v>
          </cell>
          <cell r="AT1805" t="str">
            <v>Ы</v>
          </cell>
          <cell r="AU1805">
            <v>0</v>
          </cell>
          <cell r="AV1805">
            <v>0</v>
          </cell>
          <cell r="AW1805">
            <v>23</v>
          </cell>
          <cell r="AX1805">
            <v>1</v>
          </cell>
          <cell r="AY1805">
            <v>0</v>
          </cell>
          <cell r="AZ1805">
            <v>0</v>
          </cell>
          <cell r="BA1805">
            <v>0</v>
          </cell>
          <cell r="BB1805">
            <v>0</v>
          </cell>
          <cell r="BC1805">
            <v>38828</v>
          </cell>
        </row>
        <row r="1806">
          <cell r="A1806">
            <v>2006</v>
          </cell>
          <cell r="B1806">
            <v>2</v>
          </cell>
          <cell r="C1806">
            <v>383</v>
          </cell>
          <cell r="D1806">
            <v>21</v>
          </cell>
          <cell r="E1806">
            <v>792020</v>
          </cell>
          <cell r="F1806">
            <v>0</v>
          </cell>
          <cell r="G1806" t="str">
            <v>Затраты по ШПЗ (основные)</v>
          </cell>
          <cell r="H1806">
            <v>2011</v>
          </cell>
          <cell r="I1806">
            <v>7920</v>
          </cell>
          <cell r="J1806">
            <v>486.91</v>
          </cell>
          <cell r="K1806">
            <v>1</v>
          </cell>
          <cell r="L1806">
            <v>0</v>
          </cell>
          <cell r="M1806">
            <v>0</v>
          </cell>
          <cell r="N1806">
            <v>0</v>
          </cell>
          <cell r="R1806">
            <v>0</v>
          </cell>
          <cell r="S1806">
            <v>0</v>
          </cell>
          <cell r="T1806">
            <v>0</v>
          </cell>
          <cell r="U1806">
            <v>35</v>
          </cell>
          <cell r="V1806">
            <v>0</v>
          </cell>
          <cell r="W1806">
            <v>0</v>
          </cell>
          <cell r="AA1806">
            <v>0</v>
          </cell>
          <cell r="AB1806">
            <v>0</v>
          </cell>
          <cell r="AC1806">
            <v>0</v>
          </cell>
          <cell r="AD1806">
            <v>35</v>
          </cell>
          <cell r="AE1806">
            <v>131000</v>
          </cell>
          <cell r="AF1806">
            <v>0</v>
          </cell>
          <cell r="AI1806">
            <v>2251</v>
          </cell>
          <cell r="AK1806">
            <v>0</v>
          </cell>
          <cell r="AM1806">
            <v>512</v>
          </cell>
          <cell r="AN1806">
            <v>1</v>
          </cell>
          <cell r="AO1806">
            <v>393216</v>
          </cell>
          <cell r="AQ1806">
            <v>0</v>
          </cell>
          <cell r="AR1806">
            <v>0</v>
          </cell>
          <cell r="AS1806" t="str">
            <v>Ы</v>
          </cell>
          <cell r="AT1806" t="str">
            <v>Ы</v>
          </cell>
          <cell r="AU1806">
            <v>0</v>
          </cell>
          <cell r="AV1806">
            <v>0</v>
          </cell>
          <cell r="AW1806">
            <v>23</v>
          </cell>
          <cell r="AX1806">
            <v>1</v>
          </cell>
          <cell r="AY1806">
            <v>0</v>
          </cell>
          <cell r="AZ1806">
            <v>0</v>
          </cell>
          <cell r="BA1806">
            <v>0</v>
          </cell>
          <cell r="BB1806">
            <v>0</v>
          </cell>
          <cell r="BC1806">
            <v>38828</v>
          </cell>
        </row>
        <row r="1807">
          <cell r="A1807">
            <v>2006</v>
          </cell>
          <cell r="B1807">
            <v>2</v>
          </cell>
          <cell r="C1807">
            <v>384</v>
          </cell>
          <cell r="D1807">
            <v>21</v>
          </cell>
          <cell r="E1807">
            <v>792020</v>
          </cell>
          <cell r="F1807">
            <v>0</v>
          </cell>
          <cell r="G1807" t="str">
            <v>Затраты по ШПЗ (основные)</v>
          </cell>
          <cell r="H1807">
            <v>2011</v>
          </cell>
          <cell r="I1807">
            <v>7920</v>
          </cell>
          <cell r="J1807">
            <v>42750.52</v>
          </cell>
          <cell r="K1807">
            <v>1</v>
          </cell>
          <cell r="L1807">
            <v>0</v>
          </cell>
          <cell r="M1807">
            <v>0</v>
          </cell>
          <cell r="N1807">
            <v>0</v>
          </cell>
          <cell r="R1807">
            <v>0</v>
          </cell>
          <cell r="S1807">
            <v>0</v>
          </cell>
          <cell r="T1807">
            <v>0</v>
          </cell>
          <cell r="U1807">
            <v>35</v>
          </cell>
          <cell r="V1807">
            <v>0</v>
          </cell>
          <cell r="W1807">
            <v>0</v>
          </cell>
          <cell r="AA1807">
            <v>0</v>
          </cell>
          <cell r="AB1807">
            <v>0</v>
          </cell>
          <cell r="AC1807">
            <v>0</v>
          </cell>
          <cell r="AD1807">
            <v>35</v>
          </cell>
          <cell r="AE1807">
            <v>131100</v>
          </cell>
          <cell r="AF1807">
            <v>0</v>
          </cell>
          <cell r="AI1807">
            <v>2251</v>
          </cell>
          <cell r="AK1807">
            <v>0</v>
          </cell>
          <cell r="AM1807">
            <v>513</v>
          </cell>
          <cell r="AN1807">
            <v>1</v>
          </cell>
          <cell r="AO1807">
            <v>393216</v>
          </cell>
          <cell r="AQ1807">
            <v>0</v>
          </cell>
          <cell r="AR1807">
            <v>0</v>
          </cell>
          <cell r="AS1807" t="str">
            <v>Ы</v>
          </cell>
          <cell r="AT1807" t="str">
            <v>Ы</v>
          </cell>
          <cell r="AU1807">
            <v>0</v>
          </cell>
          <cell r="AV1807">
            <v>0</v>
          </cell>
          <cell r="AW1807">
            <v>23</v>
          </cell>
          <cell r="AX1807">
            <v>1</v>
          </cell>
          <cell r="AY1807">
            <v>0</v>
          </cell>
          <cell r="AZ1807">
            <v>0</v>
          </cell>
          <cell r="BA1807">
            <v>0</v>
          </cell>
          <cell r="BB1807">
            <v>0</v>
          </cell>
          <cell r="BC1807">
            <v>38828</v>
          </cell>
        </row>
        <row r="1808">
          <cell r="A1808">
            <v>2006</v>
          </cell>
          <cell r="B1808">
            <v>2</v>
          </cell>
          <cell r="C1808">
            <v>385</v>
          </cell>
          <cell r="D1808">
            <v>21</v>
          </cell>
          <cell r="E1808">
            <v>792020</v>
          </cell>
          <cell r="F1808">
            <v>0</v>
          </cell>
          <cell r="G1808" t="str">
            <v>Затраты по ШПЗ (основные)</v>
          </cell>
          <cell r="H1808">
            <v>2011</v>
          </cell>
          <cell r="I1808">
            <v>7920</v>
          </cell>
          <cell r="J1808">
            <v>20557.57</v>
          </cell>
          <cell r="K1808">
            <v>1</v>
          </cell>
          <cell r="L1808">
            <v>0</v>
          </cell>
          <cell r="M1808">
            <v>0</v>
          </cell>
          <cell r="N1808">
            <v>0</v>
          </cell>
          <cell r="R1808">
            <v>0</v>
          </cell>
          <cell r="S1808">
            <v>0</v>
          </cell>
          <cell r="T1808">
            <v>0</v>
          </cell>
          <cell r="U1808">
            <v>35</v>
          </cell>
          <cell r="V1808">
            <v>0</v>
          </cell>
          <cell r="W1808">
            <v>0</v>
          </cell>
          <cell r="AA1808">
            <v>0</v>
          </cell>
          <cell r="AB1808">
            <v>0</v>
          </cell>
          <cell r="AC1808">
            <v>0</v>
          </cell>
          <cell r="AD1808">
            <v>35</v>
          </cell>
          <cell r="AE1808">
            <v>132000</v>
          </cell>
          <cell r="AF1808">
            <v>0</v>
          </cell>
          <cell r="AI1808">
            <v>2251</v>
          </cell>
          <cell r="AK1808">
            <v>0</v>
          </cell>
          <cell r="AM1808">
            <v>514</v>
          </cell>
          <cell r="AN1808">
            <v>1</v>
          </cell>
          <cell r="AO1808">
            <v>393216</v>
          </cell>
          <cell r="AQ1808">
            <v>0</v>
          </cell>
          <cell r="AR1808">
            <v>0</v>
          </cell>
          <cell r="AS1808" t="str">
            <v>Ы</v>
          </cell>
          <cell r="AT1808" t="str">
            <v>Ы</v>
          </cell>
          <cell r="AU1808">
            <v>0</v>
          </cell>
          <cell r="AV1808">
            <v>0</v>
          </cell>
          <cell r="AW1808">
            <v>23</v>
          </cell>
          <cell r="AX1808">
            <v>1</v>
          </cell>
          <cell r="AY1808">
            <v>0</v>
          </cell>
          <cell r="AZ1808">
            <v>0</v>
          </cell>
          <cell r="BA1808">
            <v>0</v>
          </cell>
          <cell r="BB1808">
            <v>0</v>
          </cell>
          <cell r="BC1808">
            <v>38828</v>
          </cell>
        </row>
        <row r="1809">
          <cell r="A1809">
            <v>2006</v>
          </cell>
          <cell r="B1809">
            <v>2</v>
          </cell>
          <cell r="C1809">
            <v>386</v>
          </cell>
          <cell r="D1809">
            <v>21</v>
          </cell>
          <cell r="E1809">
            <v>792020</v>
          </cell>
          <cell r="F1809">
            <v>0</v>
          </cell>
          <cell r="G1809" t="str">
            <v>Затраты по ШПЗ (основные)</v>
          </cell>
          <cell r="H1809">
            <v>2011</v>
          </cell>
          <cell r="I1809">
            <v>7920</v>
          </cell>
          <cell r="J1809">
            <v>135503</v>
          </cell>
          <cell r="K1809">
            <v>1</v>
          </cell>
          <cell r="L1809">
            <v>0</v>
          </cell>
          <cell r="M1809">
            <v>0</v>
          </cell>
          <cell r="N1809">
            <v>0</v>
          </cell>
          <cell r="R1809">
            <v>0</v>
          </cell>
          <cell r="S1809">
            <v>0</v>
          </cell>
          <cell r="T1809">
            <v>0</v>
          </cell>
          <cell r="U1809">
            <v>35</v>
          </cell>
          <cell r="V1809">
            <v>0</v>
          </cell>
          <cell r="W1809">
            <v>0</v>
          </cell>
          <cell r="AA1809">
            <v>0</v>
          </cell>
          <cell r="AB1809">
            <v>0</v>
          </cell>
          <cell r="AC1809">
            <v>0</v>
          </cell>
          <cell r="AD1809">
            <v>35</v>
          </cell>
          <cell r="AE1809">
            <v>133200</v>
          </cell>
          <cell r="AF1809">
            <v>0</v>
          </cell>
          <cell r="AI1809">
            <v>2251</v>
          </cell>
          <cell r="AK1809">
            <v>0</v>
          </cell>
          <cell r="AM1809">
            <v>515</v>
          </cell>
          <cell r="AN1809">
            <v>1</v>
          </cell>
          <cell r="AO1809">
            <v>393216</v>
          </cell>
          <cell r="AQ1809">
            <v>0</v>
          </cell>
          <cell r="AR1809">
            <v>0</v>
          </cell>
          <cell r="AS1809" t="str">
            <v>Ы</v>
          </cell>
          <cell r="AT1809" t="str">
            <v>Ы</v>
          </cell>
          <cell r="AU1809">
            <v>0</v>
          </cell>
          <cell r="AV1809">
            <v>0</v>
          </cell>
          <cell r="AW1809">
            <v>23</v>
          </cell>
          <cell r="AX1809">
            <v>1</v>
          </cell>
          <cell r="AY1809">
            <v>0</v>
          </cell>
          <cell r="AZ1809">
            <v>0</v>
          </cell>
          <cell r="BA1809">
            <v>0</v>
          </cell>
          <cell r="BB1809">
            <v>0</v>
          </cell>
          <cell r="BC1809">
            <v>38828</v>
          </cell>
        </row>
        <row r="1810">
          <cell r="A1810">
            <v>2006</v>
          </cell>
          <cell r="B1810">
            <v>2</v>
          </cell>
          <cell r="C1810">
            <v>387</v>
          </cell>
          <cell r="D1810">
            <v>21</v>
          </cell>
          <cell r="E1810">
            <v>792020</v>
          </cell>
          <cell r="F1810">
            <v>0</v>
          </cell>
          <cell r="G1810" t="str">
            <v>Затраты по ШПЗ (основные)</v>
          </cell>
          <cell r="H1810">
            <v>2011</v>
          </cell>
          <cell r="I1810">
            <v>7920</v>
          </cell>
          <cell r="J1810">
            <v>1189.1500000000001</v>
          </cell>
          <cell r="K1810">
            <v>1</v>
          </cell>
          <cell r="L1810">
            <v>0</v>
          </cell>
          <cell r="M1810">
            <v>0</v>
          </cell>
          <cell r="N1810">
            <v>0</v>
          </cell>
          <cell r="R1810">
            <v>0</v>
          </cell>
          <cell r="S1810">
            <v>0</v>
          </cell>
          <cell r="T1810">
            <v>0</v>
          </cell>
          <cell r="U1810">
            <v>35</v>
          </cell>
          <cell r="V1810">
            <v>0</v>
          </cell>
          <cell r="W1810">
            <v>0</v>
          </cell>
          <cell r="AA1810">
            <v>0</v>
          </cell>
          <cell r="AB1810">
            <v>0</v>
          </cell>
          <cell r="AC1810">
            <v>0</v>
          </cell>
          <cell r="AD1810">
            <v>35</v>
          </cell>
          <cell r="AE1810">
            <v>135000</v>
          </cell>
          <cell r="AF1810">
            <v>0</v>
          </cell>
          <cell r="AI1810">
            <v>2251</v>
          </cell>
          <cell r="AK1810">
            <v>0</v>
          </cell>
          <cell r="AM1810">
            <v>516</v>
          </cell>
          <cell r="AN1810">
            <v>1</v>
          </cell>
          <cell r="AO1810">
            <v>393216</v>
          </cell>
          <cell r="AQ1810">
            <v>0</v>
          </cell>
          <cell r="AR1810">
            <v>0</v>
          </cell>
          <cell r="AS1810" t="str">
            <v>Ы</v>
          </cell>
          <cell r="AT1810" t="str">
            <v>Ы</v>
          </cell>
          <cell r="AU1810">
            <v>0</v>
          </cell>
          <cell r="AV1810">
            <v>0</v>
          </cell>
          <cell r="AW1810">
            <v>23</v>
          </cell>
          <cell r="AX1810">
            <v>1</v>
          </cell>
          <cell r="AY1810">
            <v>0</v>
          </cell>
          <cell r="AZ1810">
            <v>0</v>
          </cell>
          <cell r="BA1810">
            <v>0</v>
          </cell>
          <cell r="BB1810">
            <v>0</v>
          </cell>
          <cell r="BC1810">
            <v>38828</v>
          </cell>
        </row>
        <row r="1811">
          <cell r="A1811">
            <v>2006</v>
          </cell>
          <cell r="B1811">
            <v>2</v>
          </cell>
          <cell r="C1811">
            <v>388</v>
          </cell>
          <cell r="D1811">
            <v>21</v>
          </cell>
          <cell r="E1811">
            <v>792020</v>
          </cell>
          <cell r="F1811">
            <v>0</v>
          </cell>
          <cell r="G1811" t="str">
            <v>Затраты по ШПЗ (основные)</v>
          </cell>
          <cell r="H1811">
            <v>2011</v>
          </cell>
          <cell r="I1811">
            <v>7920</v>
          </cell>
          <cell r="J1811">
            <v>258454.83</v>
          </cell>
          <cell r="K1811">
            <v>1</v>
          </cell>
          <cell r="L1811">
            <v>0</v>
          </cell>
          <cell r="M1811">
            <v>0</v>
          </cell>
          <cell r="N1811">
            <v>0</v>
          </cell>
          <cell r="R1811">
            <v>0</v>
          </cell>
          <cell r="S1811">
            <v>0</v>
          </cell>
          <cell r="T1811">
            <v>0</v>
          </cell>
          <cell r="U1811">
            <v>35</v>
          </cell>
          <cell r="V1811">
            <v>0</v>
          </cell>
          <cell r="W1811">
            <v>0</v>
          </cell>
          <cell r="AA1811">
            <v>0</v>
          </cell>
          <cell r="AB1811">
            <v>0</v>
          </cell>
          <cell r="AC1811">
            <v>0</v>
          </cell>
          <cell r="AD1811">
            <v>35</v>
          </cell>
          <cell r="AE1811">
            <v>143000</v>
          </cell>
          <cell r="AF1811">
            <v>0</v>
          </cell>
          <cell r="AI1811">
            <v>2251</v>
          </cell>
          <cell r="AK1811">
            <v>0</v>
          </cell>
          <cell r="AM1811">
            <v>517</v>
          </cell>
          <cell r="AN1811">
            <v>1</v>
          </cell>
          <cell r="AO1811">
            <v>393216</v>
          </cell>
          <cell r="AQ1811">
            <v>0</v>
          </cell>
          <cell r="AR1811">
            <v>0</v>
          </cell>
          <cell r="AS1811" t="str">
            <v>Ы</v>
          </cell>
          <cell r="AT1811" t="str">
            <v>Ы</v>
          </cell>
          <cell r="AU1811">
            <v>0</v>
          </cell>
          <cell r="AV1811">
            <v>0</v>
          </cell>
          <cell r="AW1811">
            <v>23</v>
          </cell>
          <cell r="AX1811">
            <v>1</v>
          </cell>
          <cell r="AY1811">
            <v>0</v>
          </cell>
          <cell r="AZ1811">
            <v>0</v>
          </cell>
          <cell r="BA1811">
            <v>0</v>
          </cell>
          <cell r="BB1811">
            <v>0</v>
          </cell>
          <cell r="BC1811">
            <v>38828</v>
          </cell>
        </row>
        <row r="1812">
          <cell r="A1812">
            <v>2006</v>
          </cell>
          <cell r="B1812">
            <v>2</v>
          </cell>
          <cell r="C1812">
            <v>389</v>
          </cell>
          <cell r="D1812">
            <v>21</v>
          </cell>
          <cell r="E1812">
            <v>792020</v>
          </cell>
          <cell r="F1812">
            <v>0</v>
          </cell>
          <cell r="G1812" t="str">
            <v>Затраты по ШПЗ (основные)</v>
          </cell>
          <cell r="H1812">
            <v>2011</v>
          </cell>
          <cell r="I1812">
            <v>7920</v>
          </cell>
          <cell r="J1812">
            <v>224494.2</v>
          </cell>
          <cell r="K1812">
            <v>1</v>
          </cell>
          <cell r="L1812">
            <v>0</v>
          </cell>
          <cell r="M1812">
            <v>0</v>
          </cell>
          <cell r="N1812">
            <v>0</v>
          </cell>
          <cell r="R1812">
            <v>0</v>
          </cell>
          <cell r="S1812">
            <v>0</v>
          </cell>
          <cell r="T1812">
            <v>0</v>
          </cell>
          <cell r="U1812">
            <v>35</v>
          </cell>
          <cell r="V1812">
            <v>0</v>
          </cell>
          <cell r="W1812">
            <v>0</v>
          </cell>
          <cell r="AA1812">
            <v>0</v>
          </cell>
          <cell r="AB1812">
            <v>0</v>
          </cell>
          <cell r="AC1812">
            <v>0</v>
          </cell>
          <cell r="AD1812">
            <v>35</v>
          </cell>
          <cell r="AE1812">
            <v>151000</v>
          </cell>
          <cell r="AF1812">
            <v>0</v>
          </cell>
          <cell r="AI1812">
            <v>2251</v>
          </cell>
          <cell r="AK1812">
            <v>0</v>
          </cell>
          <cell r="AM1812">
            <v>518</v>
          </cell>
          <cell r="AN1812">
            <v>1</v>
          </cell>
          <cell r="AO1812">
            <v>393216</v>
          </cell>
          <cell r="AQ1812">
            <v>0</v>
          </cell>
          <cell r="AR1812">
            <v>0</v>
          </cell>
          <cell r="AS1812" t="str">
            <v>Ы</v>
          </cell>
          <cell r="AT1812" t="str">
            <v>Ы</v>
          </cell>
          <cell r="AU1812">
            <v>0</v>
          </cell>
          <cell r="AV1812">
            <v>0</v>
          </cell>
          <cell r="AW1812">
            <v>23</v>
          </cell>
          <cell r="AX1812">
            <v>1</v>
          </cell>
          <cell r="AY1812">
            <v>0</v>
          </cell>
          <cell r="AZ1812">
            <v>0</v>
          </cell>
          <cell r="BA1812">
            <v>0</v>
          </cell>
          <cell r="BB1812">
            <v>0</v>
          </cell>
          <cell r="BC1812">
            <v>38828</v>
          </cell>
        </row>
        <row r="1813">
          <cell r="A1813">
            <v>2006</v>
          </cell>
          <cell r="B1813">
            <v>2</v>
          </cell>
          <cell r="C1813">
            <v>390</v>
          </cell>
          <cell r="D1813">
            <v>21</v>
          </cell>
          <cell r="E1813">
            <v>792020</v>
          </cell>
          <cell r="F1813">
            <v>0</v>
          </cell>
          <cell r="G1813" t="str">
            <v>Затраты по ШПЗ (основные)</v>
          </cell>
          <cell r="H1813">
            <v>2011</v>
          </cell>
          <cell r="I1813">
            <v>7920</v>
          </cell>
          <cell r="J1813">
            <v>1110883.78</v>
          </cell>
          <cell r="K1813">
            <v>1</v>
          </cell>
          <cell r="L1813">
            <v>0</v>
          </cell>
          <cell r="M1813">
            <v>0</v>
          </cell>
          <cell r="N1813">
            <v>0</v>
          </cell>
          <cell r="R1813">
            <v>0</v>
          </cell>
          <cell r="S1813">
            <v>0</v>
          </cell>
          <cell r="T1813">
            <v>0</v>
          </cell>
          <cell r="U1813">
            <v>35</v>
          </cell>
          <cell r="V1813">
            <v>0</v>
          </cell>
          <cell r="W1813">
            <v>0</v>
          </cell>
          <cell r="AA1813">
            <v>0</v>
          </cell>
          <cell r="AB1813">
            <v>0</v>
          </cell>
          <cell r="AC1813">
            <v>0</v>
          </cell>
          <cell r="AD1813">
            <v>35</v>
          </cell>
          <cell r="AE1813">
            <v>220000</v>
          </cell>
          <cell r="AF1813">
            <v>0</v>
          </cell>
          <cell r="AI1813">
            <v>2251</v>
          </cell>
          <cell r="AK1813">
            <v>0</v>
          </cell>
          <cell r="AM1813">
            <v>519</v>
          </cell>
          <cell r="AN1813">
            <v>1</v>
          </cell>
          <cell r="AO1813">
            <v>393216</v>
          </cell>
          <cell r="AQ1813">
            <v>0</v>
          </cell>
          <cell r="AR1813">
            <v>0</v>
          </cell>
          <cell r="AS1813" t="str">
            <v>Ы</v>
          </cell>
          <cell r="AT1813" t="str">
            <v>Ы</v>
          </cell>
          <cell r="AU1813">
            <v>0</v>
          </cell>
          <cell r="AV1813">
            <v>0</v>
          </cell>
          <cell r="AW1813">
            <v>23</v>
          </cell>
          <cell r="AX1813">
            <v>1</v>
          </cell>
          <cell r="AY1813">
            <v>0</v>
          </cell>
          <cell r="AZ1813">
            <v>0</v>
          </cell>
          <cell r="BA1813">
            <v>0</v>
          </cell>
          <cell r="BB1813">
            <v>0</v>
          </cell>
          <cell r="BC1813">
            <v>38828</v>
          </cell>
        </row>
        <row r="1814">
          <cell r="A1814">
            <v>2006</v>
          </cell>
          <cell r="B1814">
            <v>2</v>
          </cell>
          <cell r="C1814">
            <v>391</v>
          </cell>
          <cell r="D1814">
            <v>21</v>
          </cell>
          <cell r="E1814">
            <v>792020</v>
          </cell>
          <cell r="F1814">
            <v>0</v>
          </cell>
          <cell r="G1814" t="str">
            <v>Затраты по ШПЗ (основные)</v>
          </cell>
          <cell r="H1814">
            <v>2011</v>
          </cell>
          <cell r="I1814">
            <v>7920</v>
          </cell>
          <cell r="J1814">
            <v>562100.84</v>
          </cell>
          <cell r="K1814">
            <v>1</v>
          </cell>
          <cell r="L1814">
            <v>0</v>
          </cell>
          <cell r="M1814">
            <v>0</v>
          </cell>
          <cell r="N1814">
            <v>0</v>
          </cell>
          <cell r="R1814">
            <v>0</v>
          </cell>
          <cell r="S1814">
            <v>0</v>
          </cell>
          <cell r="T1814">
            <v>0</v>
          </cell>
          <cell r="U1814">
            <v>35</v>
          </cell>
          <cell r="V1814">
            <v>0</v>
          </cell>
          <cell r="W1814">
            <v>0</v>
          </cell>
          <cell r="AA1814">
            <v>0</v>
          </cell>
          <cell r="AB1814">
            <v>0</v>
          </cell>
          <cell r="AC1814">
            <v>0</v>
          </cell>
          <cell r="AD1814">
            <v>35</v>
          </cell>
          <cell r="AE1814">
            <v>230000</v>
          </cell>
          <cell r="AF1814">
            <v>0</v>
          </cell>
          <cell r="AI1814">
            <v>2251</v>
          </cell>
          <cell r="AK1814">
            <v>0</v>
          </cell>
          <cell r="AM1814">
            <v>520</v>
          </cell>
          <cell r="AN1814">
            <v>1</v>
          </cell>
          <cell r="AO1814">
            <v>393216</v>
          </cell>
          <cell r="AQ1814">
            <v>0</v>
          </cell>
          <cell r="AR1814">
            <v>0</v>
          </cell>
          <cell r="AS1814" t="str">
            <v>Ы</v>
          </cell>
          <cell r="AT1814" t="str">
            <v>Ы</v>
          </cell>
          <cell r="AU1814">
            <v>0</v>
          </cell>
          <cell r="AV1814">
            <v>0</v>
          </cell>
          <cell r="AW1814">
            <v>23</v>
          </cell>
          <cell r="AX1814">
            <v>1</v>
          </cell>
          <cell r="AY1814">
            <v>0</v>
          </cell>
          <cell r="AZ1814">
            <v>0</v>
          </cell>
          <cell r="BA1814">
            <v>0</v>
          </cell>
          <cell r="BB1814">
            <v>0</v>
          </cell>
          <cell r="BC1814">
            <v>38828</v>
          </cell>
        </row>
        <row r="1815">
          <cell r="A1815">
            <v>2006</v>
          </cell>
          <cell r="B1815">
            <v>2</v>
          </cell>
          <cell r="C1815">
            <v>392</v>
          </cell>
          <cell r="D1815">
            <v>21</v>
          </cell>
          <cell r="E1815">
            <v>792020</v>
          </cell>
          <cell r="F1815">
            <v>0</v>
          </cell>
          <cell r="G1815" t="str">
            <v>Затраты по ШПЗ (основные)</v>
          </cell>
          <cell r="H1815">
            <v>2011</v>
          </cell>
          <cell r="I1815">
            <v>7920</v>
          </cell>
          <cell r="J1815">
            <v>19277.3</v>
          </cell>
          <cell r="K1815">
            <v>1</v>
          </cell>
          <cell r="L1815">
            <v>0</v>
          </cell>
          <cell r="M1815">
            <v>0</v>
          </cell>
          <cell r="N1815">
            <v>0</v>
          </cell>
          <cell r="R1815">
            <v>0</v>
          </cell>
          <cell r="S1815">
            <v>0</v>
          </cell>
          <cell r="T1815">
            <v>0</v>
          </cell>
          <cell r="U1815">
            <v>35</v>
          </cell>
          <cell r="V1815">
            <v>0</v>
          </cell>
          <cell r="W1815">
            <v>0</v>
          </cell>
          <cell r="AA1815">
            <v>0</v>
          </cell>
          <cell r="AB1815">
            <v>0</v>
          </cell>
          <cell r="AC1815">
            <v>0</v>
          </cell>
          <cell r="AD1815">
            <v>35</v>
          </cell>
          <cell r="AE1815">
            <v>260000</v>
          </cell>
          <cell r="AF1815">
            <v>0</v>
          </cell>
          <cell r="AI1815">
            <v>2251</v>
          </cell>
          <cell r="AK1815">
            <v>0</v>
          </cell>
          <cell r="AM1815">
            <v>521</v>
          </cell>
          <cell r="AN1815">
            <v>1</v>
          </cell>
          <cell r="AO1815">
            <v>393216</v>
          </cell>
          <cell r="AQ1815">
            <v>0</v>
          </cell>
          <cell r="AR1815">
            <v>0</v>
          </cell>
          <cell r="AS1815" t="str">
            <v>Ы</v>
          </cell>
          <cell r="AT1815" t="str">
            <v>Ы</v>
          </cell>
          <cell r="AU1815">
            <v>0</v>
          </cell>
          <cell r="AV1815">
            <v>0</v>
          </cell>
          <cell r="AW1815">
            <v>23</v>
          </cell>
          <cell r="AX1815">
            <v>1</v>
          </cell>
          <cell r="AY1815">
            <v>0</v>
          </cell>
          <cell r="AZ1815">
            <v>0</v>
          </cell>
          <cell r="BA1815">
            <v>0</v>
          </cell>
          <cell r="BB1815">
            <v>0</v>
          </cell>
          <cell r="BC1815">
            <v>38828</v>
          </cell>
        </row>
        <row r="1816">
          <cell r="A1816">
            <v>2006</v>
          </cell>
          <cell r="B1816">
            <v>2</v>
          </cell>
          <cell r="C1816">
            <v>393</v>
          </cell>
          <cell r="D1816">
            <v>21</v>
          </cell>
          <cell r="E1816">
            <v>792020</v>
          </cell>
          <cell r="F1816">
            <v>0</v>
          </cell>
          <cell r="G1816" t="str">
            <v>Затраты по ШПЗ (основные)</v>
          </cell>
          <cell r="H1816">
            <v>2011</v>
          </cell>
          <cell r="I1816">
            <v>7920</v>
          </cell>
          <cell r="J1816">
            <v>152820.98000000001</v>
          </cell>
          <cell r="K1816">
            <v>1</v>
          </cell>
          <cell r="L1816">
            <v>0</v>
          </cell>
          <cell r="M1816">
            <v>0</v>
          </cell>
          <cell r="N1816">
            <v>0</v>
          </cell>
          <cell r="R1816">
            <v>0</v>
          </cell>
          <cell r="S1816">
            <v>0</v>
          </cell>
          <cell r="T1816">
            <v>0</v>
          </cell>
          <cell r="U1816">
            <v>35</v>
          </cell>
          <cell r="V1816">
            <v>0</v>
          </cell>
          <cell r="W1816">
            <v>0</v>
          </cell>
          <cell r="AA1816">
            <v>0</v>
          </cell>
          <cell r="AB1816">
            <v>0</v>
          </cell>
          <cell r="AC1816">
            <v>0</v>
          </cell>
          <cell r="AD1816">
            <v>35</v>
          </cell>
          <cell r="AE1816">
            <v>270000</v>
          </cell>
          <cell r="AF1816">
            <v>0</v>
          </cell>
          <cell r="AI1816">
            <v>2251</v>
          </cell>
          <cell r="AK1816">
            <v>0</v>
          </cell>
          <cell r="AM1816">
            <v>522</v>
          </cell>
          <cell r="AN1816">
            <v>1</v>
          </cell>
          <cell r="AO1816">
            <v>393216</v>
          </cell>
          <cell r="AQ1816">
            <v>0</v>
          </cell>
          <cell r="AR1816">
            <v>0</v>
          </cell>
          <cell r="AS1816" t="str">
            <v>Ы</v>
          </cell>
          <cell r="AT1816" t="str">
            <v>Ы</v>
          </cell>
          <cell r="AU1816">
            <v>0</v>
          </cell>
          <cell r="AV1816">
            <v>0</v>
          </cell>
          <cell r="AW1816">
            <v>23</v>
          </cell>
          <cell r="AX1816">
            <v>1</v>
          </cell>
          <cell r="AY1816">
            <v>0</v>
          </cell>
          <cell r="AZ1816">
            <v>0</v>
          </cell>
          <cell r="BA1816">
            <v>0</v>
          </cell>
          <cell r="BB1816">
            <v>0</v>
          </cell>
          <cell r="BC1816">
            <v>38828</v>
          </cell>
        </row>
        <row r="1817">
          <cell r="A1817">
            <v>2006</v>
          </cell>
          <cell r="B1817">
            <v>2</v>
          </cell>
          <cell r="C1817">
            <v>394</v>
          </cell>
          <cell r="D1817">
            <v>21</v>
          </cell>
          <cell r="E1817">
            <v>792020</v>
          </cell>
          <cell r="F1817">
            <v>0</v>
          </cell>
          <cell r="G1817" t="str">
            <v>Затраты по ШПЗ (основные)</v>
          </cell>
          <cell r="H1817">
            <v>2011</v>
          </cell>
          <cell r="I1817">
            <v>7920</v>
          </cell>
          <cell r="J1817">
            <v>3072.88</v>
          </cell>
          <cell r="K1817">
            <v>1</v>
          </cell>
          <cell r="L1817">
            <v>0</v>
          </cell>
          <cell r="M1817">
            <v>0</v>
          </cell>
          <cell r="N1817">
            <v>0</v>
          </cell>
          <cell r="R1817">
            <v>0</v>
          </cell>
          <cell r="S1817">
            <v>0</v>
          </cell>
          <cell r="T1817">
            <v>0</v>
          </cell>
          <cell r="U1817">
            <v>35</v>
          </cell>
          <cell r="V1817">
            <v>0</v>
          </cell>
          <cell r="W1817">
            <v>0</v>
          </cell>
          <cell r="AA1817">
            <v>0</v>
          </cell>
          <cell r="AB1817">
            <v>0</v>
          </cell>
          <cell r="AC1817">
            <v>0</v>
          </cell>
          <cell r="AD1817">
            <v>35</v>
          </cell>
          <cell r="AE1817">
            <v>280000</v>
          </cell>
          <cell r="AF1817">
            <v>0</v>
          </cell>
          <cell r="AI1817">
            <v>2251</v>
          </cell>
          <cell r="AK1817">
            <v>0</v>
          </cell>
          <cell r="AM1817">
            <v>523</v>
          </cell>
          <cell r="AN1817">
            <v>1</v>
          </cell>
          <cell r="AO1817">
            <v>393216</v>
          </cell>
          <cell r="AQ1817">
            <v>0</v>
          </cell>
          <cell r="AR1817">
            <v>0</v>
          </cell>
          <cell r="AS1817" t="str">
            <v>Ы</v>
          </cell>
          <cell r="AT1817" t="str">
            <v>Ы</v>
          </cell>
          <cell r="AU1817">
            <v>0</v>
          </cell>
          <cell r="AV1817">
            <v>0</v>
          </cell>
          <cell r="AW1817">
            <v>23</v>
          </cell>
          <cell r="AX1817">
            <v>1</v>
          </cell>
          <cell r="AY1817">
            <v>0</v>
          </cell>
          <cell r="AZ1817">
            <v>0</v>
          </cell>
          <cell r="BA1817">
            <v>0</v>
          </cell>
          <cell r="BB1817">
            <v>0</v>
          </cell>
          <cell r="BC1817">
            <v>38828</v>
          </cell>
        </row>
        <row r="1818">
          <cell r="A1818">
            <v>2006</v>
          </cell>
          <cell r="B1818">
            <v>2</v>
          </cell>
          <cell r="C1818">
            <v>395</v>
          </cell>
          <cell r="D1818">
            <v>21</v>
          </cell>
          <cell r="E1818">
            <v>792020</v>
          </cell>
          <cell r="F1818">
            <v>0</v>
          </cell>
          <cell r="G1818" t="str">
            <v>Затраты по ШПЗ (основные)</v>
          </cell>
          <cell r="H1818">
            <v>2011</v>
          </cell>
          <cell r="I1818">
            <v>7920</v>
          </cell>
          <cell r="J1818">
            <v>55267.37</v>
          </cell>
          <cell r="K1818">
            <v>1</v>
          </cell>
          <cell r="L1818">
            <v>0</v>
          </cell>
          <cell r="M1818">
            <v>0</v>
          </cell>
          <cell r="N1818">
            <v>0</v>
          </cell>
          <cell r="R1818">
            <v>0</v>
          </cell>
          <cell r="S1818">
            <v>0</v>
          </cell>
          <cell r="T1818">
            <v>0</v>
          </cell>
          <cell r="U1818">
            <v>35</v>
          </cell>
          <cell r="V1818">
            <v>0</v>
          </cell>
          <cell r="W1818">
            <v>0</v>
          </cell>
          <cell r="AA1818">
            <v>0</v>
          </cell>
          <cell r="AB1818">
            <v>0</v>
          </cell>
          <cell r="AC1818">
            <v>0</v>
          </cell>
          <cell r="AD1818">
            <v>35</v>
          </cell>
          <cell r="AE1818">
            <v>280100</v>
          </cell>
          <cell r="AF1818">
            <v>0</v>
          </cell>
          <cell r="AI1818">
            <v>2251</v>
          </cell>
          <cell r="AK1818">
            <v>0</v>
          </cell>
          <cell r="AM1818">
            <v>524</v>
          </cell>
          <cell r="AN1818">
            <v>1</v>
          </cell>
          <cell r="AO1818">
            <v>393216</v>
          </cell>
          <cell r="AQ1818">
            <v>0</v>
          </cell>
          <cell r="AR1818">
            <v>0</v>
          </cell>
          <cell r="AS1818" t="str">
            <v>Ы</v>
          </cell>
          <cell r="AT1818" t="str">
            <v>Ы</v>
          </cell>
          <cell r="AU1818">
            <v>0</v>
          </cell>
          <cell r="AV1818">
            <v>0</v>
          </cell>
          <cell r="AW1818">
            <v>23</v>
          </cell>
          <cell r="AX1818">
            <v>1</v>
          </cell>
          <cell r="AY1818">
            <v>0</v>
          </cell>
          <cell r="AZ1818">
            <v>0</v>
          </cell>
          <cell r="BA1818">
            <v>0</v>
          </cell>
          <cell r="BB1818">
            <v>0</v>
          </cell>
          <cell r="BC1818">
            <v>38828</v>
          </cell>
        </row>
        <row r="1819">
          <cell r="A1819">
            <v>2006</v>
          </cell>
          <cell r="B1819">
            <v>2</v>
          </cell>
          <cell r="C1819">
            <v>396</v>
          </cell>
          <cell r="D1819">
            <v>21</v>
          </cell>
          <cell r="E1819">
            <v>792020</v>
          </cell>
          <cell r="F1819">
            <v>0</v>
          </cell>
          <cell r="G1819" t="str">
            <v>Затраты по ШПЗ (основные)</v>
          </cell>
          <cell r="H1819">
            <v>2011</v>
          </cell>
          <cell r="I1819">
            <v>7920</v>
          </cell>
          <cell r="J1819">
            <v>20113.2</v>
          </cell>
          <cell r="K1819">
            <v>1</v>
          </cell>
          <cell r="L1819">
            <v>0</v>
          </cell>
          <cell r="M1819">
            <v>0</v>
          </cell>
          <cell r="N1819">
            <v>0</v>
          </cell>
          <cell r="R1819">
            <v>0</v>
          </cell>
          <cell r="S1819">
            <v>0</v>
          </cell>
          <cell r="T1819">
            <v>0</v>
          </cell>
          <cell r="U1819">
            <v>35</v>
          </cell>
          <cell r="V1819">
            <v>0</v>
          </cell>
          <cell r="W1819">
            <v>0</v>
          </cell>
          <cell r="AA1819">
            <v>0</v>
          </cell>
          <cell r="AB1819">
            <v>0</v>
          </cell>
          <cell r="AC1819">
            <v>0</v>
          </cell>
          <cell r="AD1819">
            <v>35</v>
          </cell>
          <cell r="AE1819">
            <v>280300</v>
          </cell>
          <cell r="AF1819">
            <v>0</v>
          </cell>
          <cell r="AI1819">
            <v>2251</v>
          </cell>
          <cell r="AK1819">
            <v>0</v>
          </cell>
          <cell r="AM1819">
            <v>525</v>
          </cell>
          <cell r="AN1819">
            <v>1</v>
          </cell>
          <cell r="AO1819">
            <v>393216</v>
          </cell>
          <cell r="AQ1819">
            <v>0</v>
          </cell>
          <cell r="AR1819">
            <v>0</v>
          </cell>
          <cell r="AS1819" t="str">
            <v>Ы</v>
          </cell>
          <cell r="AT1819" t="str">
            <v>Ы</v>
          </cell>
          <cell r="AU1819">
            <v>0</v>
          </cell>
          <cell r="AV1819">
            <v>0</v>
          </cell>
          <cell r="AW1819">
            <v>23</v>
          </cell>
          <cell r="AX1819">
            <v>1</v>
          </cell>
          <cell r="AY1819">
            <v>0</v>
          </cell>
          <cell r="AZ1819">
            <v>0</v>
          </cell>
          <cell r="BA1819">
            <v>0</v>
          </cell>
          <cell r="BB1819">
            <v>0</v>
          </cell>
          <cell r="BC1819">
            <v>38828</v>
          </cell>
        </row>
        <row r="1820">
          <cell r="A1820">
            <v>2006</v>
          </cell>
          <cell r="B1820">
            <v>2</v>
          </cell>
          <cell r="C1820">
            <v>397</v>
          </cell>
          <cell r="D1820">
            <v>21</v>
          </cell>
          <cell r="E1820">
            <v>792020</v>
          </cell>
          <cell r="F1820">
            <v>0</v>
          </cell>
          <cell r="G1820" t="str">
            <v>Затраты по ШПЗ (основные)</v>
          </cell>
          <cell r="H1820">
            <v>2011</v>
          </cell>
          <cell r="I1820">
            <v>7920</v>
          </cell>
          <cell r="J1820">
            <v>79428.490000000005</v>
          </cell>
          <cell r="K1820">
            <v>1</v>
          </cell>
          <cell r="L1820">
            <v>0</v>
          </cell>
          <cell r="M1820">
            <v>0</v>
          </cell>
          <cell r="N1820">
            <v>0</v>
          </cell>
          <cell r="R1820">
            <v>0</v>
          </cell>
          <cell r="S1820">
            <v>0</v>
          </cell>
          <cell r="T1820">
            <v>0</v>
          </cell>
          <cell r="U1820">
            <v>35</v>
          </cell>
          <cell r="V1820">
            <v>0</v>
          </cell>
          <cell r="W1820">
            <v>0</v>
          </cell>
          <cell r="AA1820">
            <v>0</v>
          </cell>
          <cell r="AB1820">
            <v>0</v>
          </cell>
          <cell r="AC1820">
            <v>0</v>
          </cell>
          <cell r="AD1820">
            <v>35</v>
          </cell>
          <cell r="AE1820">
            <v>280400</v>
          </cell>
          <cell r="AF1820">
            <v>0</v>
          </cell>
          <cell r="AI1820">
            <v>2251</v>
          </cell>
          <cell r="AK1820">
            <v>0</v>
          </cell>
          <cell r="AM1820">
            <v>526</v>
          </cell>
          <cell r="AN1820">
            <v>1</v>
          </cell>
          <cell r="AO1820">
            <v>393216</v>
          </cell>
          <cell r="AQ1820">
            <v>0</v>
          </cell>
          <cell r="AR1820">
            <v>0</v>
          </cell>
          <cell r="AS1820" t="str">
            <v>Ы</v>
          </cell>
          <cell r="AT1820" t="str">
            <v>Ы</v>
          </cell>
          <cell r="AU1820">
            <v>0</v>
          </cell>
          <cell r="AV1820">
            <v>0</v>
          </cell>
          <cell r="AW1820">
            <v>23</v>
          </cell>
          <cell r="AX1820">
            <v>1</v>
          </cell>
          <cell r="AY1820">
            <v>0</v>
          </cell>
          <cell r="AZ1820">
            <v>0</v>
          </cell>
          <cell r="BA1820">
            <v>0</v>
          </cell>
          <cell r="BB1820">
            <v>0</v>
          </cell>
          <cell r="BC1820">
            <v>38828</v>
          </cell>
        </row>
        <row r="1821">
          <cell r="A1821">
            <v>2006</v>
          </cell>
          <cell r="B1821">
            <v>2</v>
          </cell>
          <cell r="C1821">
            <v>398</v>
          </cell>
          <cell r="D1821">
            <v>21</v>
          </cell>
          <cell r="E1821">
            <v>792020</v>
          </cell>
          <cell r="F1821">
            <v>0</v>
          </cell>
          <cell r="G1821" t="str">
            <v>Затраты по ШПЗ (основные)</v>
          </cell>
          <cell r="H1821">
            <v>2011</v>
          </cell>
          <cell r="I1821">
            <v>7920</v>
          </cell>
          <cell r="J1821">
            <v>20765.52</v>
          </cell>
          <cell r="K1821">
            <v>1</v>
          </cell>
          <cell r="L1821">
            <v>0</v>
          </cell>
          <cell r="M1821">
            <v>0</v>
          </cell>
          <cell r="N1821">
            <v>0</v>
          </cell>
          <cell r="R1821">
            <v>0</v>
          </cell>
          <cell r="S1821">
            <v>0</v>
          </cell>
          <cell r="T1821">
            <v>0</v>
          </cell>
          <cell r="U1821">
            <v>35</v>
          </cell>
          <cell r="V1821">
            <v>0</v>
          </cell>
          <cell r="W1821">
            <v>0</v>
          </cell>
          <cell r="AA1821">
            <v>0</v>
          </cell>
          <cell r="AB1821">
            <v>0</v>
          </cell>
          <cell r="AC1821">
            <v>0</v>
          </cell>
          <cell r="AD1821">
            <v>35</v>
          </cell>
          <cell r="AE1821">
            <v>281000</v>
          </cell>
          <cell r="AF1821">
            <v>0</v>
          </cell>
          <cell r="AI1821">
            <v>2251</v>
          </cell>
          <cell r="AK1821">
            <v>0</v>
          </cell>
          <cell r="AM1821">
            <v>527</v>
          </cell>
          <cell r="AN1821">
            <v>1</v>
          </cell>
          <cell r="AO1821">
            <v>393216</v>
          </cell>
          <cell r="AQ1821">
            <v>0</v>
          </cell>
          <cell r="AR1821">
            <v>0</v>
          </cell>
          <cell r="AS1821" t="str">
            <v>Ы</v>
          </cell>
          <cell r="AT1821" t="str">
            <v>Ы</v>
          </cell>
          <cell r="AU1821">
            <v>0</v>
          </cell>
          <cell r="AV1821">
            <v>0</v>
          </cell>
          <cell r="AW1821">
            <v>23</v>
          </cell>
          <cell r="AX1821">
            <v>1</v>
          </cell>
          <cell r="AY1821">
            <v>0</v>
          </cell>
          <cell r="AZ1821">
            <v>0</v>
          </cell>
          <cell r="BA1821">
            <v>0</v>
          </cell>
          <cell r="BB1821">
            <v>0</v>
          </cell>
          <cell r="BC1821">
            <v>38828</v>
          </cell>
        </row>
        <row r="1822">
          <cell r="A1822">
            <v>2006</v>
          </cell>
          <cell r="B1822">
            <v>2</v>
          </cell>
          <cell r="C1822">
            <v>399</v>
          </cell>
          <cell r="D1822">
            <v>21</v>
          </cell>
          <cell r="E1822">
            <v>792020</v>
          </cell>
          <cell r="F1822">
            <v>0</v>
          </cell>
          <cell r="G1822" t="str">
            <v>Затраты по ШПЗ (основные)</v>
          </cell>
          <cell r="H1822">
            <v>2011</v>
          </cell>
          <cell r="I1822">
            <v>7920</v>
          </cell>
          <cell r="J1822">
            <v>51833.5</v>
          </cell>
          <cell r="K1822">
            <v>1</v>
          </cell>
          <cell r="L1822">
            <v>0</v>
          </cell>
          <cell r="M1822">
            <v>0</v>
          </cell>
          <cell r="N1822">
            <v>0</v>
          </cell>
          <cell r="R1822">
            <v>0</v>
          </cell>
          <cell r="S1822">
            <v>0</v>
          </cell>
          <cell r="T1822">
            <v>0</v>
          </cell>
          <cell r="U1822">
            <v>35</v>
          </cell>
          <cell r="V1822">
            <v>0</v>
          </cell>
          <cell r="W1822">
            <v>0</v>
          </cell>
          <cell r="AA1822">
            <v>0</v>
          </cell>
          <cell r="AB1822">
            <v>0</v>
          </cell>
          <cell r="AC1822">
            <v>0</v>
          </cell>
          <cell r="AD1822">
            <v>35</v>
          </cell>
          <cell r="AE1822">
            <v>281100</v>
          </cell>
          <cell r="AF1822">
            <v>0</v>
          </cell>
          <cell r="AI1822">
            <v>2251</v>
          </cell>
          <cell r="AK1822">
            <v>0</v>
          </cell>
          <cell r="AM1822">
            <v>528</v>
          </cell>
          <cell r="AN1822">
            <v>1</v>
          </cell>
          <cell r="AO1822">
            <v>393216</v>
          </cell>
          <cell r="AQ1822">
            <v>0</v>
          </cell>
          <cell r="AR1822">
            <v>0</v>
          </cell>
          <cell r="AS1822" t="str">
            <v>Ы</v>
          </cell>
          <cell r="AT1822" t="str">
            <v>Ы</v>
          </cell>
          <cell r="AU1822">
            <v>0</v>
          </cell>
          <cell r="AV1822">
            <v>0</v>
          </cell>
          <cell r="AW1822">
            <v>23</v>
          </cell>
          <cell r="AX1822">
            <v>1</v>
          </cell>
          <cell r="AY1822">
            <v>0</v>
          </cell>
          <cell r="AZ1822">
            <v>0</v>
          </cell>
          <cell r="BA1822">
            <v>0</v>
          </cell>
          <cell r="BB1822">
            <v>0</v>
          </cell>
          <cell r="BC1822">
            <v>38828</v>
          </cell>
        </row>
        <row r="1823">
          <cell r="A1823">
            <v>2006</v>
          </cell>
          <cell r="B1823">
            <v>2</v>
          </cell>
          <cell r="C1823">
            <v>400</v>
          </cell>
          <cell r="D1823">
            <v>21</v>
          </cell>
          <cell r="E1823">
            <v>792020</v>
          </cell>
          <cell r="F1823">
            <v>0</v>
          </cell>
          <cell r="G1823" t="str">
            <v>Затраты по ШПЗ (основные)</v>
          </cell>
          <cell r="H1823">
            <v>2011</v>
          </cell>
          <cell r="I1823">
            <v>7920</v>
          </cell>
          <cell r="J1823">
            <v>2340.73</v>
          </cell>
          <cell r="K1823">
            <v>1</v>
          </cell>
          <cell r="L1823">
            <v>0</v>
          </cell>
          <cell r="M1823">
            <v>0</v>
          </cell>
          <cell r="N1823">
            <v>0</v>
          </cell>
          <cell r="R1823">
            <v>0</v>
          </cell>
          <cell r="S1823">
            <v>0</v>
          </cell>
          <cell r="T1823">
            <v>0</v>
          </cell>
          <cell r="U1823">
            <v>35</v>
          </cell>
          <cell r="V1823">
            <v>0</v>
          </cell>
          <cell r="W1823">
            <v>0</v>
          </cell>
          <cell r="AA1823">
            <v>0</v>
          </cell>
          <cell r="AB1823">
            <v>0</v>
          </cell>
          <cell r="AC1823">
            <v>0</v>
          </cell>
          <cell r="AD1823">
            <v>35</v>
          </cell>
          <cell r="AE1823">
            <v>282200</v>
          </cell>
          <cell r="AF1823">
            <v>0</v>
          </cell>
          <cell r="AI1823">
            <v>2251</v>
          </cell>
          <cell r="AK1823">
            <v>0</v>
          </cell>
          <cell r="AM1823">
            <v>529</v>
          </cell>
          <cell r="AN1823">
            <v>1</v>
          </cell>
          <cell r="AO1823">
            <v>393216</v>
          </cell>
          <cell r="AQ1823">
            <v>0</v>
          </cell>
          <cell r="AR1823">
            <v>0</v>
          </cell>
          <cell r="AS1823" t="str">
            <v>Ы</v>
          </cell>
          <cell r="AT1823" t="str">
            <v>Ы</v>
          </cell>
          <cell r="AU1823">
            <v>0</v>
          </cell>
          <cell r="AV1823">
            <v>0</v>
          </cell>
          <cell r="AW1823">
            <v>23</v>
          </cell>
          <cell r="AX1823">
            <v>1</v>
          </cell>
          <cell r="AY1823">
            <v>0</v>
          </cell>
          <cell r="AZ1823">
            <v>0</v>
          </cell>
          <cell r="BA1823">
            <v>0</v>
          </cell>
          <cell r="BB1823">
            <v>0</v>
          </cell>
          <cell r="BC1823">
            <v>38828</v>
          </cell>
        </row>
        <row r="1824">
          <cell r="A1824">
            <v>2006</v>
          </cell>
          <cell r="B1824">
            <v>2</v>
          </cell>
          <cell r="C1824">
            <v>401</v>
          </cell>
          <cell r="D1824">
            <v>21</v>
          </cell>
          <cell r="E1824">
            <v>792020</v>
          </cell>
          <cell r="F1824">
            <v>0</v>
          </cell>
          <cell r="G1824" t="str">
            <v>Затраты по ШПЗ (основные)</v>
          </cell>
          <cell r="H1824">
            <v>2011</v>
          </cell>
          <cell r="I1824">
            <v>7920</v>
          </cell>
          <cell r="J1824">
            <v>24104</v>
          </cell>
          <cell r="K1824">
            <v>1</v>
          </cell>
          <cell r="L1824">
            <v>0</v>
          </cell>
          <cell r="M1824">
            <v>0</v>
          </cell>
          <cell r="N1824">
            <v>0</v>
          </cell>
          <cell r="R1824">
            <v>0</v>
          </cell>
          <cell r="S1824">
            <v>0</v>
          </cell>
          <cell r="T1824">
            <v>0</v>
          </cell>
          <cell r="U1824">
            <v>35</v>
          </cell>
          <cell r="V1824">
            <v>0</v>
          </cell>
          <cell r="W1824">
            <v>0</v>
          </cell>
          <cell r="AA1824">
            <v>0</v>
          </cell>
          <cell r="AB1824">
            <v>0</v>
          </cell>
          <cell r="AC1824">
            <v>0</v>
          </cell>
          <cell r="AD1824">
            <v>35</v>
          </cell>
          <cell r="AE1824">
            <v>283000</v>
          </cell>
          <cell r="AF1824">
            <v>0</v>
          </cell>
          <cell r="AI1824">
            <v>2251</v>
          </cell>
          <cell r="AK1824">
            <v>0</v>
          </cell>
          <cell r="AM1824">
            <v>530</v>
          </cell>
          <cell r="AN1824">
            <v>1</v>
          </cell>
          <cell r="AO1824">
            <v>393216</v>
          </cell>
          <cell r="AQ1824">
            <v>0</v>
          </cell>
          <cell r="AR1824">
            <v>0</v>
          </cell>
          <cell r="AS1824" t="str">
            <v>Ы</v>
          </cell>
          <cell r="AT1824" t="str">
            <v>Ы</v>
          </cell>
          <cell r="AU1824">
            <v>0</v>
          </cell>
          <cell r="AV1824">
            <v>0</v>
          </cell>
          <cell r="AW1824">
            <v>23</v>
          </cell>
          <cell r="AX1824">
            <v>1</v>
          </cell>
          <cell r="AY1824">
            <v>0</v>
          </cell>
          <cell r="AZ1824">
            <v>0</v>
          </cell>
          <cell r="BA1824">
            <v>0</v>
          </cell>
          <cell r="BB1824">
            <v>0</v>
          </cell>
          <cell r="BC1824">
            <v>38828</v>
          </cell>
        </row>
        <row r="1825">
          <cell r="A1825">
            <v>2006</v>
          </cell>
          <cell r="B1825">
            <v>2</v>
          </cell>
          <cell r="C1825">
            <v>402</v>
          </cell>
          <cell r="D1825">
            <v>21</v>
          </cell>
          <cell r="E1825">
            <v>792020</v>
          </cell>
          <cell r="F1825">
            <v>0</v>
          </cell>
          <cell r="G1825" t="str">
            <v>Затраты по ШПЗ (основные)</v>
          </cell>
          <cell r="H1825">
            <v>2011</v>
          </cell>
          <cell r="I1825">
            <v>7920</v>
          </cell>
          <cell r="J1825">
            <v>7092.96</v>
          </cell>
          <cell r="K1825">
            <v>1</v>
          </cell>
          <cell r="L1825">
            <v>0</v>
          </cell>
          <cell r="M1825">
            <v>0</v>
          </cell>
          <cell r="N1825">
            <v>0</v>
          </cell>
          <cell r="R1825">
            <v>0</v>
          </cell>
          <cell r="S1825">
            <v>0</v>
          </cell>
          <cell r="T1825">
            <v>0</v>
          </cell>
          <cell r="U1825">
            <v>35</v>
          </cell>
          <cell r="V1825">
            <v>0</v>
          </cell>
          <cell r="W1825">
            <v>0</v>
          </cell>
          <cell r="AA1825">
            <v>0</v>
          </cell>
          <cell r="AB1825">
            <v>0</v>
          </cell>
          <cell r="AC1825">
            <v>0</v>
          </cell>
          <cell r="AD1825">
            <v>35</v>
          </cell>
          <cell r="AE1825">
            <v>285000</v>
          </cell>
          <cell r="AF1825">
            <v>0</v>
          </cell>
          <cell r="AI1825">
            <v>2251</v>
          </cell>
          <cell r="AK1825">
            <v>0</v>
          </cell>
          <cell r="AM1825">
            <v>531</v>
          </cell>
          <cell r="AN1825">
            <v>1</v>
          </cell>
          <cell r="AO1825">
            <v>393216</v>
          </cell>
          <cell r="AQ1825">
            <v>0</v>
          </cell>
          <cell r="AR1825">
            <v>0</v>
          </cell>
          <cell r="AS1825" t="str">
            <v>Ы</v>
          </cell>
          <cell r="AT1825" t="str">
            <v>Ы</v>
          </cell>
          <cell r="AU1825">
            <v>0</v>
          </cell>
          <cell r="AV1825">
            <v>0</v>
          </cell>
          <cell r="AW1825">
            <v>23</v>
          </cell>
          <cell r="AX1825">
            <v>1</v>
          </cell>
          <cell r="AY1825">
            <v>0</v>
          </cell>
          <cell r="AZ1825">
            <v>0</v>
          </cell>
          <cell r="BA1825">
            <v>0</v>
          </cell>
          <cell r="BB1825">
            <v>0</v>
          </cell>
          <cell r="BC1825">
            <v>38828</v>
          </cell>
        </row>
        <row r="1826">
          <cell r="A1826">
            <v>2006</v>
          </cell>
          <cell r="B1826">
            <v>2</v>
          </cell>
          <cell r="C1826">
            <v>403</v>
          </cell>
          <cell r="D1826">
            <v>21</v>
          </cell>
          <cell r="E1826">
            <v>792020</v>
          </cell>
          <cell r="F1826">
            <v>0</v>
          </cell>
          <cell r="G1826" t="str">
            <v>Затраты по ШПЗ (основные)</v>
          </cell>
          <cell r="H1826">
            <v>2011</v>
          </cell>
          <cell r="I1826">
            <v>7920</v>
          </cell>
          <cell r="J1826">
            <v>60441.440000000002</v>
          </cell>
          <cell r="K1826">
            <v>1</v>
          </cell>
          <cell r="L1826">
            <v>0</v>
          </cell>
          <cell r="M1826">
            <v>0</v>
          </cell>
          <cell r="N1826">
            <v>0</v>
          </cell>
          <cell r="R1826">
            <v>0</v>
          </cell>
          <cell r="S1826">
            <v>0</v>
          </cell>
          <cell r="T1826">
            <v>0</v>
          </cell>
          <cell r="U1826">
            <v>35</v>
          </cell>
          <cell r="V1826">
            <v>0</v>
          </cell>
          <cell r="W1826">
            <v>0</v>
          </cell>
          <cell r="AA1826">
            <v>0</v>
          </cell>
          <cell r="AB1826">
            <v>0</v>
          </cell>
          <cell r="AC1826">
            <v>0</v>
          </cell>
          <cell r="AD1826">
            <v>35</v>
          </cell>
          <cell r="AE1826">
            <v>311000</v>
          </cell>
          <cell r="AF1826">
            <v>0</v>
          </cell>
          <cell r="AI1826">
            <v>2251</v>
          </cell>
          <cell r="AK1826">
            <v>0</v>
          </cell>
          <cell r="AM1826">
            <v>532</v>
          </cell>
          <cell r="AN1826">
            <v>1</v>
          </cell>
          <cell r="AO1826">
            <v>393216</v>
          </cell>
          <cell r="AQ1826">
            <v>0</v>
          </cell>
          <cell r="AR1826">
            <v>0</v>
          </cell>
          <cell r="AS1826" t="str">
            <v>Ы</v>
          </cell>
          <cell r="AT1826" t="str">
            <v>Ы</v>
          </cell>
          <cell r="AU1826">
            <v>0</v>
          </cell>
          <cell r="AV1826">
            <v>0</v>
          </cell>
          <cell r="AW1826">
            <v>23</v>
          </cell>
          <cell r="AX1826">
            <v>1</v>
          </cell>
          <cell r="AY1826">
            <v>0</v>
          </cell>
          <cell r="AZ1826">
            <v>0</v>
          </cell>
          <cell r="BA1826">
            <v>0</v>
          </cell>
          <cell r="BB1826">
            <v>0</v>
          </cell>
          <cell r="BC1826">
            <v>38828</v>
          </cell>
        </row>
        <row r="1827">
          <cell r="A1827">
            <v>2006</v>
          </cell>
          <cell r="B1827">
            <v>2</v>
          </cell>
          <cell r="C1827">
            <v>404</v>
          </cell>
          <cell r="D1827">
            <v>21</v>
          </cell>
          <cell r="E1827">
            <v>792020</v>
          </cell>
          <cell r="F1827">
            <v>0</v>
          </cell>
          <cell r="G1827" t="str">
            <v>Затраты по ШПЗ (основные)</v>
          </cell>
          <cell r="H1827">
            <v>2011</v>
          </cell>
          <cell r="I1827">
            <v>7920</v>
          </cell>
          <cell r="J1827">
            <v>122759.19</v>
          </cell>
          <cell r="K1827">
            <v>1</v>
          </cell>
          <cell r="L1827">
            <v>0</v>
          </cell>
          <cell r="M1827">
            <v>0</v>
          </cell>
          <cell r="N1827">
            <v>0</v>
          </cell>
          <cell r="R1827">
            <v>0</v>
          </cell>
          <cell r="S1827">
            <v>0</v>
          </cell>
          <cell r="T1827">
            <v>0</v>
          </cell>
          <cell r="U1827">
            <v>35</v>
          </cell>
          <cell r="V1827">
            <v>0</v>
          </cell>
          <cell r="W1827">
            <v>0</v>
          </cell>
          <cell r="AA1827">
            <v>0</v>
          </cell>
          <cell r="AB1827">
            <v>0</v>
          </cell>
          <cell r="AC1827">
            <v>0</v>
          </cell>
          <cell r="AD1827">
            <v>35</v>
          </cell>
          <cell r="AE1827">
            <v>312000</v>
          </cell>
          <cell r="AF1827">
            <v>0</v>
          </cell>
          <cell r="AI1827">
            <v>2251</v>
          </cell>
          <cell r="AK1827">
            <v>0</v>
          </cell>
          <cell r="AM1827">
            <v>533</v>
          </cell>
          <cell r="AN1827">
            <v>1</v>
          </cell>
          <cell r="AO1827">
            <v>393216</v>
          </cell>
          <cell r="AQ1827">
            <v>0</v>
          </cell>
          <cell r="AR1827">
            <v>0</v>
          </cell>
          <cell r="AS1827" t="str">
            <v>Ы</v>
          </cell>
          <cell r="AT1827" t="str">
            <v>Ы</v>
          </cell>
          <cell r="AU1827">
            <v>0</v>
          </cell>
          <cell r="AV1827">
            <v>0</v>
          </cell>
          <cell r="AW1827">
            <v>23</v>
          </cell>
          <cell r="AX1827">
            <v>1</v>
          </cell>
          <cell r="AY1827">
            <v>0</v>
          </cell>
          <cell r="AZ1827">
            <v>0</v>
          </cell>
          <cell r="BA1827">
            <v>0</v>
          </cell>
          <cell r="BB1827">
            <v>0</v>
          </cell>
          <cell r="BC1827">
            <v>38828</v>
          </cell>
        </row>
        <row r="1828">
          <cell r="A1828">
            <v>2006</v>
          </cell>
          <cell r="B1828">
            <v>2</v>
          </cell>
          <cell r="C1828">
            <v>405</v>
          </cell>
          <cell r="D1828">
            <v>21</v>
          </cell>
          <cell r="E1828">
            <v>792020</v>
          </cell>
          <cell r="F1828">
            <v>0</v>
          </cell>
          <cell r="G1828" t="str">
            <v>Затраты по ШПЗ (основные)</v>
          </cell>
          <cell r="H1828">
            <v>2011</v>
          </cell>
          <cell r="I1828">
            <v>7920</v>
          </cell>
          <cell r="J1828">
            <v>28169.72</v>
          </cell>
          <cell r="K1828">
            <v>1</v>
          </cell>
          <cell r="L1828">
            <v>0</v>
          </cell>
          <cell r="M1828">
            <v>0</v>
          </cell>
          <cell r="N1828">
            <v>0</v>
          </cell>
          <cell r="R1828">
            <v>0</v>
          </cell>
          <cell r="S1828">
            <v>0</v>
          </cell>
          <cell r="T1828">
            <v>0</v>
          </cell>
          <cell r="U1828">
            <v>35</v>
          </cell>
          <cell r="V1828">
            <v>0</v>
          </cell>
          <cell r="W1828">
            <v>0</v>
          </cell>
          <cell r="AA1828">
            <v>0</v>
          </cell>
          <cell r="AB1828">
            <v>0</v>
          </cell>
          <cell r="AC1828">
            <v>0</v>
          </cell>
          <cell r="AD1828">
            <v>35</v>
          </cell>
          <cell r="AE1828">
            <v>312100</v>
          </cell>
          <cell r="AF1828">
            <v>0</v>
          </cell>
          <cell r="AI1828">
            <v>2251</v>
          </cell>
          <cell r="AK1828">
            <v>0</v>
          </cell>
          <cell r="AM1828">
            <v>534</v>
          </cell>
          <cell r="AN1828">
            <v>1</v>
          </cell>
          <cell r="AO1828">
            <v>393216</v>
          </cell>
          <cell r="AQ1828">
            <v>0</v>
          </cell>
          <cell r="AR1828">
            <v>0</v>
          </cell>
          <cell r="AS1828" t="str">
            <v>Ы</v>
          </cell>
          <cell r="AT1828" t="str">
            <v>Ы</v>
          </cell>
          <cell r="AU1828">
            <v>0</v>
          </cell>
          <cell r="AV1828">
            <v>0</v>
          </cell>
          <cell r="AW1828">
            <v>23</v>
          </cell>
          <cell r="AX1828">
            <v>1</v>
          </cell>
          <cell r="AY1828">
            <v>0</v>
          </cell>
          <cell r="AZ1828">
            <v>0</v>
          </cell>
          <cell r="BA1828">
            <v>0</v>
          </cell>
          <cell r="BB1828">
            <v>0</v>
          </cell>
          <cell r="BC1828">
            <v>38828</v>
          </cell>
        </row>
        <row r="1829">
          <cell r="A1829">
            <v>2006</v>
          </cell>
          <cell r="B1829">
            <v>2</v>
          </cell>
          <cell r="C1829">
            <v>406</v>
          </cell>
          <cell r="D1829">
            <v>21</v>
          </cell>
          <cell r="E1829">
            <v>792020</v>
          </cell>
          <cell r="F1829">
            <v>0</v>
          </cell>
          <cell r="G1829" t="str">
            <v>Затраты по ШПЗ (основные)</v>
          </cell>
          <cell r="H1829">
            <v>2011</v>
          </cell>
          <cell r="I1829">
            <v>7920</v>
          </cell>
          <cell r="J1829">
            <v>268038.36</v>
          </cell>
          <cell r="K1829">
            <v>1</v>
          </cell>
          <cell r="L1829">
            <v>0</v>
          </cell>
          <cell r="M1829">
            <v>0</v>
          </cell>
          <cell r="N1829">
            <v>0</v>
          </cell>
          <cell r="R1829">
            <v>0</v>
          </cell>
          <cell r="S1829">
            <v>0</v>
          </cell>
          <cell r="T1829">
            <v>0</v>
          </cell>
          <cell r="U1829">
            <v>35</v>
          </cell>
          <cell r="V1829">
            <v>0</v>
          </cell>
          <cell r="W1829">
            <v>0</v>
          </cell>
          <cell r="AA1829">
            <v>0</v>
          </cell>
          <cell r="AB1829">
            <v>0</v>
          </cell>
          <cell r="AC1829">
            <v>0</v>
          </cell>
          <cell r="AD1829">
            <v>35</v>
          </cell>
          <cell r="AE1829">
            <v>312200</v>
          </cell>
          <cell r="AF1829">
            <v>0</v>
          </cell>
          <cell r="AI1829">
            <v>2251</v>
          </cell>
          <cell r="AK1829">
            <v>0</v>
          </cell>
          <cell r="AM1829">
            <v>535</v>
          </cell>
          <cell r="AN1829">
            <v>1</v>
          </cell>
          <cell r="AO1829">
            <v>393216</v>
          </cell>
          <cell r="AQ1829">
            <v>0</v>
          </cell>
          <cell r="AR1829">
            <v>0</v>
          </cell>
          <cell r="AS1829" t="str">
            <v>Ы</v>
          </cell>
          <cell r="AT1829" t="str">
            <v>Ы</v>
          </cell>
          <cell r="AU1829">
            <v>0</v>
          </cell>
          <cell r="AV1829">
            <v>0</v>
          </cell>
          <cell r="AW1829">
            <v>23</v>
          </cell>
          <cell r="AX1829">
            <v>1</v>
          </cell>
          <cell r="AY1829">
            <v>0</v>
          </cell>
          <cell r="AZ1829">
            <v>0</v>
          </cell>
          <cell r="BA1829">
            <v>0</v>
          </cell>
          <cell r="BB1829">
            <v>0</v>
          </cell>
          <cell r="BC1829">
            <v>38828</v>
          </cell>
        </row>
        <row r="1830">
          <cell r="A1830">
            <v>2006</v>
          </cell>
          <cell r="B1830">
            <v>2</v>
          </cell>
          <cell r="C1830">
            <v>407</v>
          </cell>
          <cell r="D1830">
            <v>21</v>
          </cell>
          <cell r="E1830">
            <v>792020</v>
          </cell>
          <cell r="F1830">
            <v>0</v>
          </cell>
          <cell r="G1830" t="str">
            <v>Затраты по ШПЗ (основные)</v>
          </cell>
          <cell r="H1830">
            <v>2011</v>
          </cell>
          <cell r="I1830">
            <v>7920</v>
          </cell>
          <cell r="J1830">
            <v>22901.19</v>
          </cell>
          <cell r="K1830">
            <v>1</v>
          </cell>
          <cell r="L1830">
            <v>0</v>
          </cell>
          <cell r="M1830">
            <v>0</v>
          </cell>
          <cell r="N1830">
            <v>0</v>
          </cell>
          <cell r="R1830">
            <v>0</v>
          </cell>
          <cell r="S1830">
            <v>0</v>
          </cell>
          <cell r="T1830">
            <v>0</v>
          </cell>
          <cell r="U1830">
            <v>35</v>
          </cell>
          <cell r="V1830">
            <v>0</v>
          </cell>
          <cell r="W1830">
            <v>0</v>
          </cell>
          <cell r="AA1830">
            <v>0</v>
          </cell>
          <cell r="AB1830">
            <v>0</v>
          </cell>
          <cell r="AC1830">
            <v>0</v>
          </cell>
          <cell r="AD1830">
            <v>35</v>
          </cell>
          <cell r="AE1830">
            <v>313000</v>
          </cell>
          <cell r="AF1830">
            <v>0</v>
          </cell>
          <cell r="AI1830">
            <v>2251</v>
          </cell>
          <cell r="AK1830">
            <v>0</v>
          </cell>
          <cell r="AM1830">
            <v>536</v>
          </cell>
          <cell r="AN1830">
            <v>1</v>
          </cell>
          <cell r="AO1830">
            <v>393216</v>
          </cell>
          <cell r="AQ1830">
            <v>0</v>
          </cell>
          <cell r="AR1830">
            <v>0</v>
          </cell>
          <cell r="AS1830" t="str">
            <v>Ы</v>
          </cell>
          <cell r="AT1830" t="str">
            <v>Ы</v>
          </cell>
          <cell r="AU1830">
            <v>0</v>
          </cell>
          <cell r="AV1830">
            <v>0</v>
          </cell>
          <cell r="AW1830">
            <v>23</v>
          </cell>
          <cell r="AX1830">
            <v>1</v>
          </cell>
          <cell r="AY1830">
            <v>0</v>
          </cell>
          <cell r="AZ1830">
            <v>0</v>
          </cell>
          <cell r="BA1830">
            <v>0</v>
          </cell>
          <cell r="BB1830">
            <v>0</v>
          </cell>
          <cell r="BC1830">
            <v>38828</v>
          </cell>
        </row>
        <row r="1831">
          <cell r="A1831">
            <v>2006</v>
          </cell>
          <cell r="B1831">
            <v>2</v>
          </cell>
          <cell r="C1831">
            <v>408</v>
          </cell>
          <cell r="D1831">
            <v>21</v>
          </cell>
          <cell r="E1831">
            <v>792020</v>
          </cell>
          <cell r="F1831">
            <v>0</v>
          </cell>
          <cell r="G1831" t="str">
            <v>Затраты по ШПЗ (основные)</v>
          </cell>
          <cell r="H1831">
            <v>2011</v>
          </cell>
          <cell r="I1831">
            <v>7920</v>
          </cell>
          <cell r="J1831">
            <v>41671.279999999999</v>
          </cell>
          <cell r="K1831">
            <v>1</v>
          </cell>
          <cell r="L1831">
            <v>0</v>
          </cell>
          <cell r="M1831">
            <v>0</v>
          </cell>
          <cell r="N1831">
            <v>0</v>
          </cell>
          <cell r="R1831">
            <v>0</v>
          </cell>
          <cell r="S1831">
            <v>0</v>
          </cell>
          <cell r="T1831">
            <v>0</v>
          </cell>
          <cell r="U1831">
            <v>35</v>
          </cell>
          <cell r="V1831">
            <v>0</v>
          </cell>
          <cell r="W1831">
            <v>0</v>
          </cell>
          <cell r="AA1831">
            <v>0</v>
          </cell>
          <cell r="AB1831">
            <v>0</v>
          </cell>
          <cell r="AC1831">
            <v>0</v>
          </cell>
          <cell r="AD1831">
            <v>35</v>
          </cell>
          <cell r="AE1831">
            <v>314000</v>
          </cell>
          <cell r="AF1831">
            <v>0</v>
          </cell>
          <cell r="AI1831">
            <v>2251</v>
          </cell>
          <cell r="AK1831">
            <v>0</v>
          </cell>
          <cell r="AM1831">
            <v>537</v>
          </cell>
          <cell r="AN1831">
            <v>1</v>
          </cell>
          <cell r="AO1831">
            <v>393216</v>
          </cell>
          <cell r="AQ1831">
            <v>0</v>
          </cell>
          <cell r="AR1831">
            <v>0</v>
          </cell>
          <cell r="AS1831" t="str">
            <v>Ы</v>
          </cell>
          <cell r="AT1831" t="str">
            <v>Ы</v>
          </cell>
          <cell r="AU1831">
            <v>0</v>
          </cell>
          <cell r="AV1831">
            <v>0</v>
          </cell>
          <cell r="AW1831">
            <v>23</v>
          </cell>
          <cell r="AX1831">
            <v>1</v>
          </cell>
          <cell r="AY1831">
            <v>0</v>
          </cell>
          <cell r="AZ1831">
            <v>0</v>
          </cell>
          <cell r="BA1831">
            <v>0</v>
          </cell>
          <cell r="BB1831">
            <v>0</v>
          </cell>
          <cell r="BC1831">
            <v>38828</v>
          </cell>
        </row>
        <row r="1832">
          <cell r="A1832">
            <v>2006</v>
          </cell>
          <cell r="B1832">
            <v>2</v>
          </cell>
          <cell r="C1832">
            <v>409</v>
          </cell>
          <cell r="D1832">
            <v>21</v>
          </cell>
          <cell r="E1832">
            <v>792020</v>
          </cell>
          <cell r="F1832">
            <v>0</v>
          </cell>
          <cell r="G1832" t="str">
            <v>Затраты по ШПЗ (основные)</v>
          </cell>
          <cell r="H1832">
            <v>2011</v>
          </cell>
          <cell r="I1832">
            <v>7920</v>
          </cell>
          <cell r="J1832">
            <v>8372.98</v>
          </cell>
          <cell r="K1832">
            <v>1</v>
          </cell>
          <cell r="L1832">
            <v>0</v>
          </cell>
          <cell r="M1832">
            <v>0</v>
          </cell>
          <cell r="N1832">
            <v>0</v>
          </cell>
          <cell r="R1832">
            <v>0</v>
          </cell>
          <cell r="S1832">
            <v>0</v>
          </cell>
          <cell r="T1832">
            <v>0</v>
          </cell>
          <cell r="U1832">
            <v>35</v>
          </cell>
          <cell r="V1832">
            <v>0</v>
          </cell>
          <cell r="W1832">
            <v>0</v>
          </cell>
          <cell r="AA1832">
            <v>0</v>
          </cell>
          <cell r="AB1832">
            <v>0</v>
          </cell>
          <cell r="AC1832">
            <v>0</v>
          </cell>
          <cell r="AD1832">
            <v>35</v>
          </cell>
          <cell r="AE1832">
            <v>315000</v>
          </cell>
          <cell r="AF1832">
            <v>0</v>
          </cell>
          <cell r="AI1832">
            <v>2251</v>
          </cell>
          <cell r="AK1832">
            <v>0</v>
          </cell>
          <cell r="AM1832">
            <v>538</v>
          </cell>
          <cell r="AN1832">
            <v>1</v>
          </cell>
          <cell r="AO1832">
            <v>393216</v>
          </cell>
          <cell r="AQ1832">
            <v>0</v>
          </cell>
          <cell r="AR1832">
            <v>0</v>
          </cell>
          <cell r="AS1832" t="str">
            <v>Ы</v>
          </cell>
          <cell r="AT1832" t="str">
            <v>Ы</v>
          </cell>
          <cell r="AU1832">
            <v>0</v>
          </cell>
          <cell r="AV1832">
            <v>0</v>
          </cell>
          <cell r="AW1832">
            <v>23</v>
          </cell>
          <cell r="AX1832">
            <v>1</v>
          </cell>
          <cell r="AY1832">
            <v>0</v>
          </cell>
          <cell r="AZ1832">
            <v>0</v>
          </cell>
          <cell r="BA1832">
            <v>0</v>
          </cell>
          <cell r="BB1832">
            <v>0</v>
          </cell>
          <cell r="BC1832">
            <v>38828</v>
          </cell>
        </row>
        <row r="1833">
          <cell r="A1833">
            <v>2006</v>
          </cell>
          <cell r="B1833">
            <v>2</v>
          </cell>
          <cell r="C1833">
            <v>410</v>
          </cell>
          <cell r="D1833">
            <v>21</v>
          </cell>
          <cell r="E1833">
            <v>792020</v>
          </cell>
          <cell r="F1833">
            <v>0</v>
          </cell>
          <cell r="G1833" t="str">
            <v>Затраты по ШПЗ (основные)</v>
          </cell>
          <cell r="H1833">
            <v>2011</v>
          </cell>
          <cell r="I1833">
            <v>7920</v>
          </cell>
          <cell r="J1833">
            <v>662701.34</v>
          </cell>
          <cell r="K1833">
            <v>1</v>
          </cell>
          <cell r="L1833">
            <v>0</v>
          </cell>
          <cell r="M1833">
            <v>0</v>
          </cell>
          <cell r="N1833">
            <v>0</v>
          </cell>
          <cell r="R1833">
            <v>0</v>
          </cell>
          <cell r="S1833">
            <v>0</v>
          </cell>
          <cell r="T1833">
            <v>0</v>
          </cell>
          <cell r="U1833">
            <v>35</v>
          </cell>
          <cell r="V1833">
            <v>0</v>
          </cell>
          <cell r="W1833">
            <v>0</v>
          </cell>
          <cell r="AA1833">
            <v>0</v>
          </cell>
          <cell r="AB1833">
            <v>0</v>
          </cell>
          <cell r="AC1833">
            <v>0</v>
          </cell>
          <cell r="AD1833">
            <v>35</v>
          </cell>
          <cell r="AE1833">
            <v>410000</v>
          </cell>
          <cell r="AF1833">
            <v>0</v>
          </cell>
          <cell r="AI1833">
            <v>2251</v>
          </cell>
          <cell r="AK1833">
            <v>0</v>
          </cell>
          <cell r="AM1833">
            <v>539</v>
          </cell>
          <cell r="AN1833">
            <v>1</v>
          </cell>
          <cell r="AO1833">
            <v>393216</v>
          </cell>
          <cell r="AQ1833">
            <v>0</v>
          </cell>
          <cell r="AR1833">
            <v>0</v>
          </cell>
          <cell r="AS1833" t="str">
            <v>Ы</v>
          </cell>
          <cell r="AT1833" t="str">
            <v>Ы</v>
          </cell>
          <cell r="AU1833">
            <v>0</v>
          </cell>
          <cell r="AV1833">
            <v>0</v>
          </cell>
          <cell r="AW1833">
            <v>23</v>
          </cell>
          <cell r="AX1833">
            <v>1</v>
          </cell>
          <cell r="AY1833">
            <v>0</v>
          </cell>
          <cell r="AZ1833">
            <v>0</v>
          </cell>
          <cell r="BA1833">
            <v>0</v>
          </cell>
          <cell r="BB1833">
            <v>0</v>
          </cell>
          <cell r="BC1833">
            <v>38828</v>
          </cell>
        </row>
        <row r="1834">
          <cell r="A1834">
            <v>2006</v>
          </cell>
          <cell r="B1834">
            <v>2</v>
          </cell>
          <cell r="C1834">
            <v>411</v>
          </cell>
          <cell r="D1834">
            <v>21</v>
          </cell>
          <cell r="E1834">
            <v>792020</v>
          </cell>
          <cell r="F1834">
            <v>0</v>
          </cell>
          <cell r="G1834" t="str">
            <v>Затраты по ШПЗ (основные)</v>
          </cell>
          <cell r="H1834">
            <v>2011</v>
          </cell>
          <cell r="I1834">
            <v>7920</v>
          </cell>
          <cell r="J1834">
            <v>76669.37</v>
          </cell>
          <cell r="K1834">
            <v>1</v>
          </cell>
          <cell r="L1834">
            <v>0</v>
          </cell>
          <cell r="M1834">
            <v>0</v>
          </cell>
          <cell r="N1834">
            <v>0</v>
          </cell>
          <cell r="R1834">
            <v>0</v>
          </cell>
          <cell r="S1834">
            <v>0</v>
          </cell>
          <cell r="T1834">
            <v>0</v>
          </cell>
          <cell r="U1834">
            <v>35</v>
          </cell>
          <cell r="V1834">
            <v>0</v>
          </cell>
          <cell r="W1834">
            <v>0</v>
          </cell>
          <cell r="AA1834">
            <v>0</v>
          </cell>
          <cell r="AB1834">
            <v>0</v>
          </cell>
          <cell r="AC1834">
            <v>0</v>
          </cell>
          <cell r="AD1834">
            <v>35</v>
          </cell>
          <cell r="AE1834">
            <v>420000</v>
          </cell>
          <cell r="AF1834">
            <v>0</v>
          </cell>
          <cell r="AI1834">
            <v>2251</v>
          </cell>
          <cell r="AK1834">
            <v>0</v>
          </cell>
          <cell r="AM1834">
            <v>540</v>
          </cell>
          <cell r="AN1834">
            <v>1</v>
          </cell>
          <cell r="AO1834">
            <v>393216</v>
          </cell>
          <cell r="AQ1834">
            <v>0</v>
          </cell>
          <cell r="AR1834">
            <v>0</v>
          </cell>
          <cell r="AS1834" t="str">
            <v>Ы</v>
          </cell>
          <cell r="AT1834" t="str">
            <v>Ы</v>
          </cell>
          <cell r="AU1834">
            <v>0</v>
          </cell>
          <cell r="AV1834">
            <v>0</v>
          </cell>
          <cell r="AW1834">
            <v>23</v>
          </cell>
          <cell r="AX1834">
            <v>1</v>
          </cell>
          <cell r="AY1834">
            <v>0</v>
          </cell>
          <cell r="AZ1834">
            <v>0</v>
          </cell>
          <cell r="BA1834">
            <v>0</v>
          </cell>
          <cell r="BB1834">
            <v>0</v>
          </cell>
          <cell r="BC1834">
            <v>38828</v>
          </cell>
        </row>
        <row r="1835">
          <cell r="A1835">
            <v>2006</v>
          </cell>
          <cell r="B1835">
            <v>2</v>
          </cell>
          <cell r="C1835">
            <v>412</v>
          </cell>
          <cell r="D1835">
            <v>21</v>
          </cell>
          <cell r="E1835">
            <v>792020</v>
          </cell>
          <cell r="F1835">
            <v>0</v>
          </cell>
          <cell r="G1835" t="str">
            <v>Затраты по ШПЗ (основные)</v>
          </cell>
          <cell r="H1835">
            <v>2011</v>
          </cell>
          <cell r="I1835">
            <v>7920</v>
          </cell>
          <cell r="J1835">
            <v>61573.88</v>
          </cell>
          <cell r="K1835">
            <v>1</v>
          </cell>
          <cell r="L1835">
            <v>0</v>
          </cell>
          <cell r="M1835">
            <v>0</v>
          </cell>
          <cell r="N1835">
            <v>0</v>
          </cell>
          <cell r="R1835">
            <v>0</v>
          </cell>
          <cell r="S1835">
            <v>0</v>
          </cell>
          <cell r="T1835">
            <v>0</v>
          </cell>
          <cell r="U1835">
            <v>35</v>
          </cell>
          <cell r="V1835">
            <v>0</v>
          </cell>
          <cell r="W1835">
            <v>0</v>
          </cell>
          <cell r="AA1835">
            <v>0</v>
          </cell>
          <cell r="AB1835">
            <v>0</v>
          </cell>
          <cell r="AC1835">
            <v>0</v>
          </cell>
          <cell r="AD1835">
            <v>35</v>
          </cell>
          <cell r="AE1835">
            <v>430000</v>
          </cell>
          <cell r="AF1835">
            <v>0</v>
          </cell>
          <cell r="AI1835">
            <v>2251</v>
          </cell>
          <cell r="AK1835">
            <v>0</v>
          </cell>
          <cell r="AM1835">
            <v>541</v>
          </cell>
          <cell r="AN1835">
            <v>1</v>
          </cell>
          <cell r="AO1835">
            <v>393216</v>
          </cell>
          <cell r="AQ1835">
            <v>0</v>
          </cell>
          <cell r="AR1835">
            <v>0</v>
          </cell>
          <cell r="AS1835" t="str">
            <v>Ы</v>
          </cell>
          <cell r="AT1835" t="str">
            <v>Ы</v>
          </cell>
          <cell r="AU1835">
            <v>0</v>
          </cell>
          <cell r="AV1835">
            <v>0</v>
          </cell>
          <cell r="AW1835">
            <v>23</v>
          </cell>
          <cell r="AX1835">
            <v>1</v>
          </cell>
          <cell r="AY1835">
            <v>0</v>
          </cell>
          <cell r="AZ1835">
            <v>0</v>
          </cell>
          <cell r="BA1835">
            <v>0</v>
          </cell>
          <cell r="BB1835">
            <v>0</v>
          </cell>
          <cell r="BC1835">
            <v>38828</v>
          </cell>
        </row>
        <row r="1836">
          <cell r="A1836">
            <v>2006</v>
          </cell>
          <cell r="B1836">
            <v>2</v>
          </cell>
          <cell r="C1836">
            <v>413</v>
          </cell>
          <cell r="D1836">
            <v>21</v>
          </cell>
          <cell r="E1836">
            <v>792020</v>
          </cell>
          <cell r="F1836">
            <v>0</v>
          </cell>
          <cell r="G1836" t="str">
            <v>Затраты по ШПЗ (основные)</v>
          </cell>
          <cell r="H1836">
            <v>2011</v>
          </cell>
          <cell r="I1836">
            <v>7920</v>
          </cell>
          <cell r="J1836">
            <v>406006</v>
          </cell>
          <cell r="K1836">
            <v>1</v>
          </cell>
          <cell r="L1836">
            <v>0</v>
          </cell>
          <cell r="M1836">
            <v>0</v>
          </cell>
          <cell r="N1836">
            <v>0</v>
          </cell>
          <cell r="R1836">
            <v>0</v>
          </cell>
          <cell r="S1836">
            <v>0</v>
          </cell>
          <cell r="T1836">
            <v>0</v>
          </cell>
          <cell r="U1836">
            <v>35</v>
          </cell>
          <cell r="V1836">
            <v>0</v>
          </cell>
          <cell r="W1836">
            <v>0</v>
          </cell>
          <cell r="AA1836">
            <v>0</v>
          </cell>
          <cell r="AB1836">
            <v>0</v>
          </cell>
          <cell r="AC1836">
            <v>0</v>
          </cell>
          <cell r="AD1836">
            <v>35</v>
          </cell>
          <cell r="AE1836">
            <v>430110</v>
          </cell>
          <cell r="AF1836">
            <v>0</v>
          </cell>
          <cell r="AI1836">
            <v>2251</v>
          </cell>
          <cell r="AK1836">
            <v>0</v>
          </cell>
          <cell r="AM1836">
            <v>542</v>
          </cell>
          <cell r="AN1836">
            <v>1</v>
          </cell>
          <cell r="AO1836">
            <v>393216</v>
          </cell>
          <cell r="AQ1836">
            <v>0</v>
          </cell>
          <cell r="AR1836">
            <v>0</v>
          </cell>
          <cell r="AS1836" t="str">
            <v>Ы</v>
          </cell>
          <cell r="AT1836" t="str">
            <v>Ы</v>
          </cell>
          <cell r="AU1836">
            <v>0</v>
          </cell>
          <cell r="AV1836">
            <v>0</v>
          </cell>
          <cell r="AW1836">
            <v>23</v>
          </cell>
          <cell r="AX1836">
            <v>1</v>
          </cell>
          <cell r="AY1836">
            <v>0</v>
          </cell>
          <cell r="AZ1836">
            <v>0</v>
          </cell>
          <cell r="BA1836">
            <v>0</v>
          </cell>
          <cell r="BB1836">
            <v>0</v>
          </cell>
          <cell r="BC1836">
            <v>38828</v>
          </cell>
        </row>
        <row r="1837">
          <cell r="A1837">
            <v>2006</v>
          </cell>
          <cell r="B1837">
            <v>2</v>
          </cell>
          <cell r="C1837">
            <v>414</v>
          </cell>
          <cell r="D1837">
            <v>21</v>
          </cell>
          <cell r="E1837">
            <v>792020</v>
          </cell>
          <cell r="F1837">
            <v>0</v>
          </cell>
          <cell r="G1837" t="str">
            <v>Затраты по ШПЗ (основные)</v>
          </cell>
          <cell r="H1837">
            <v>2011</v>
          </cell>
          <cell r="I1837">
            <v>7920</v>
          </cell>
          <cell r="J1837">
            <v>141471.28</v>
          </cell>
          <cell r="K1837">
            <v>1</v>
          </cell>
          <cell r="L1837">
            <v>0</v>
          </cell>
          <cell r="M1837">
            <v>0</v>
          </cell>
          <cell r="N1837">
            <v>0</v>
          </cell>
          <cell r="R1837">
            <v>0</v>
          </cell>
          <cell r="S1837">
            <v>0</v>
          </cell>
          <cell r="T1837">
            <v>0</v>
          </cell>
          <cell r="U1837">
            <v>35</v>
          </cell>
          <cell r="V1837">
            <v>0</v>
          </cell>
          <cell r="W1837">
            <v>0</v>
          </cell>
          <cell r="AA1837">
            <v>0</v>
          </cell>
          <cell r="AB1837">
            <v>0</v>
          </cell>
          <cell r="AC1837">
            <v>0</v>
          </cell>
          <cell r="AD1837">
            <v>35</v>
          </cell>
          <cell r="AE1837">
            <v>430120</v>
          </cell>
          <cell r="AF1837">
            <v>0</v>
          </cell>
          <cell r="AI1837">
            <v>2251</v>
          </cell>
          <cell r="AK1837">
            <v>0</v>
          </cell>
          <cell r="AM1837">
            <v>543</v>
          </cell>
          <cell r="AN1837">
            <v>1</v>
          </cell>
          <cell r="AO1837">
            <v>393216</v>
          </cell>
          <cell r="AQ1837">
            <v>0</v>
          </cell>
          <cell r="AR1837">
            <v>0</v>
          </cell>
          <cell r="AS1837" t="str">
            <v>Ы</v>
          </cell>
          <cell r="AT1837" t="str">
            <v>Ы</v>
          </cell>
          <cell r="AU1837">
            <v>0</v>
          </cell>
          <cell r="AV1837">
            <v>0</v>
          </cell>
          <cell r="AW1837">
            <v>23</v>
          </cell>
          <cell r="AX1837">
            <v>1</v>
          </cell>
          <cell r="AY1837">
            <v>0</v>
          </cell>
          <cell r="AZ1837">
            <v>0</v>
          </cell>
          <cell r="BA1837">
            <v>0</v>
          </cell>
          <cell r="BB1837">
            <v>0</v>
          </cell>
          <cell r="BC1837">
            <v>38828</v>
          </cell>
        </row>
        <row r="1838">
          <cell r="A1838">
            <v>2006</v>
          </cell>
          <cell r="B1838">
            <v>2</v>
          </cell>
          <cell r="C1838">
            <v>415</v>
          </cell>
          <cell r="D1838">
            <v>21</v>
          </cell>
          <cell r="E1838">
            <v>792020</v>
          </cell>
          <cell r="F1838">
            <v>0</v>
          </cell>
          <cell r="G1838" t="str">
            <v>Затраты по ШПЗ (основные)</v>
          </cell>
          <cell r="H1838">
            <v>2011</v>
          </cell>
          <cell r="I1838">
            <v>7920</v>
          </cell>
          <cell r="J1838">
            <v>781334.68</v>
          </cell>
          <cell r="K1838">
            <v>1</v>
          </cell>
          <cell r="L1838">
            <v>0</v>
          </cell>
          <cell r="M1838">
            <v>0</v>
          </cell>
          <cell r="N1838">
            <v>0</v>
          </cell>
          <cell r="R1838">
            <v>0</v>
          </cell>
          <cell r="S1838">
            <v>0</v>
          </cell>
          <cell r="T1838">
            <v>0</v>
          </cell>
          <cell r="U1838">
            <v>35</v>
          </cell>
          <cell r="V1838">
            <v>0</v>
          </cell>
          <cell r="W1838">
            <v>0</v>
          </cell>
          <cell r="AA1838">
            <v>0</v>
          </cell>
          <cell r="AB1838">
            <v>0</v>
          </cell>
          <cell r="AC1838">
            <v>0</v>
          </cell>
          <cell r="AD1838">
            <v>35</v>
          </cell>
          <cell r="AE1838">
            <v>430130</v>
          </cell>
          <cell r="AF1838">
            <v>0</v>
          </cell>
          <cell r="AI1838">
            <v>2251</v>
          </cell>
          <cell r="AK1838">
            <v>0</v>
          </cell>
          <cell r="AM1838">
            <v>544</v>
          </cell>
          <cell r="AN1838">
            <v>1</v>
          </cell>
          <cell r="AO1838">
            <v>393216</v>
          </cell>
          <cell r="AQ1838">
            <v>0</v>
          </cell>
          <cell r="AR1838">
            <v>0</v>
          </cell>
          <cell r="AS1838" t="str">
            <v>Ы</v>
          </cell>
          <cell r="AT1838" t="str">
            <v>Ы</v>
          </cell>
          <cell r="AU1838">
            <v>0</v>
          </cell>
          <cell r="AV1838">
            <v>0</v>
          </cell>
          <cell r="AW1838">
            <v>23</v>
          </cell>
          <cell r="AX1838">
            <v>1</v>
          </cell>
          <cell r="AY1838">
            <v>0</v>
          </cell>
          <cell r="AZ1838">
            <v>0</v>
          </cell>
          <cell r="BA1838">
            <v>0</v>
          </cell>
          <cell r="BB1838">
            <v>0</v>
          </cell>
          <cell r="BC1838">
            <v>38828</v>
          </cell>
        </row>
        <row r="1839">
          <cell r="A1839">
            <v>2006</v>
          </cell>
          <cell r="B1839">
            <v>2</v>
          </cell>
          <cell r="C1839">
            <v>416</v>
          </cell>
          <cell r="D1839">
            <v>21</v>
          </cell>
          <cell r="E1839">
            <v>792020</v>
          </cell>
          <cell r="F1839">
            <v>0</v>
          </cell>
          <cell r="G1839" t="str">
            <v>Затраты по ШПЗ (основные)</v>
          </cell>
          <cell r="H1839">
            <v>2011</v>
          </cell>
          <cell r="I1839">
            <v>7920</v>
          </cell>
          <cell r="J1839">
            <v>477455.75</v>
          </cell>
          <cell r="K1839">
            <v>1</v>
          </cell>
          <cell r="L1839">
            <v>0</v>
          </cell>
          <cell r="M1839">
            <v>0</v>
          </cell>
          <cell r="N1839">
            <v>0</v>
          </cell>
          <cell r="R1839">
            <v>0</v>
          </cell>
          <cell r="S1839">
            <v>0</v>
          </cell>
          <cell r="T1839">
            <v>0</v>
          </cell>
          <cell r="U1839">
            <v>35</v>
          </cell>
          <cell r="V1839">
            <v>0</v>
          </cell>
          <cell r="W1839">
            <v>0</v>
          </cell>
          <cell r="AA1839">
            <v>0</v>
          </cell>
          <cell r="AB1839">
            <v>0</v>
          </cell>
          <cell r="AC1839">
            <v>0</v>
          </cell>
          <cell r="AD1839">
            <v>35</v>
          </cell>
          <cell r="AE1839">
            <v>430140</v>
          </cell>
          <cell r="AF1839">
            <v>0</v>
          </cell>
          <cell r="AI1839">
            <v>2251</v>
          </cell>
          <cell r="AK1839">
            <v>0</v>
          </cell>
          <cell r="AM1839">
            <v>545</v>
          </cell>
          <cell r="AN1839">
            <v>1</v>
          </cell>
          <cell r="AO1839">
            <v>393216</v>
          </cell>
          <cell r="AQ1839">
            <v>0</v>
          </cell>
          <cell r="AR1839">
            <v>0</v>
          </cell>
          <cell r="AS1839" t="str">
            <v>Ы</v>
          </cell>
          <cell r="AT1839" t="str">
            <v>Ы</v>
          </cell>
          <cell r="AU1839">
            <v>0</v>
          </cell>
          <cell r="AV1839">
            <v>0</v>
          </cell>
          <cell r="AW1839">
            <v>23</v>
          </cell>
          <cell r="AX1839">
            <v>1</v>
          </cell>
          <cell r="AY1839">
            <v>0</v>
          </cell>
          <cell r="AZ1839">
            <v>0</v>
          </cell>
          <cell r="BA1839">
            <v>0</v>
          </cell>
          <cell r="BB1839">
            <v>0</v>
          </cell>
          <cell r="BC1839">
            <v>38828</v>
          </cell>
        </row>
        <row r="1840">
          <cell r="A1840">
            <v>2006</v>
          </cell>
          <cell r="B1840">
            <v>2</v>
          </cell>
          <cell r="C1840">
            <v>417</v>
          </cell>
          <cell r="D1840">
            <v>21</v>
          </cell>
          <cell r="E1840">
            <v>792020</v>
          </cell>
          <cell r="F1840">
            <v>0</v>
          </cell>
          <cell r="G1840" t="str">
            <v>Затраты по ШПЗ (основные)</v>
          </cell>
          <cell r="H1840">
            <v>2011</v>
          </cell>
          <cell r="I1840">
            <v>7920</v>
          </cell>
          <cell r="J1840">
            <v>1443.24</v>
          </cell>
          <cell r="K1840">
            <v>1</v>
          </cell>
          <cell r="L1840">
            <v>0</v>
          </cell>
          <cell r="M1840">
            <v>0</v>
          </cell>
          <cell r="N1840">
            <v>0</v>
          </cell>
          <cell r="R1840">
            <v>0</v>
          </cell>
          <cell r="S1840">
            <v>0</v>
          </cell>
          <cell r="T1840">
            <v>0</v>
          </cell>
          <cell r="U1840">
            <v>35</v>
          </cell>
          <cell r="V1840">
            <v>0</v>
          </cell>
          <cell r="W1840">
            <v>0</v>
          </cell>
          <cell r="AA1840">
            <v>0</v>
          </cell>
          <cell r="AB1840">
            <v>0</v>
          </cell>
          <cell r="AC1840">
            <v>0</v>
          </cell>
          <cell r="AD1840">
            <v>35</v>
          </cell>
          <cell r="AE1840">
            <v>430230</v>
          </cell>
          <cell r="AF1840">
            <v>0</v>
          </cell>
          <cell r="AI1840">
            <v>2251</v>
          </cell>
          <cell r="AK1840">
            <v>0</v>
          </cell>
          <cell r="AM1840">
            <v>546</v>
          </cell>
          <cell r="AN1840">
            <v>1</v>
          </cell>
          <cell r="AO1840">
            <v>393216</v>
          </cell>
          <cell r="AQ1840">
            <v>0</v>
          </cell>
          <cell r="AR1840">
            <v>0</v>
          </cell>
          <cell r="AS1840" t="str">
            <v>Ы</v>
          </cell>
          <cell r="AT1840" t="str">
            <v>Ы</v>
          </cell>
          <cell r="AU1840">
            <v>0</v>
          </cell>
          <cell r="AV1840">
            <v>0</v>
          </cell>
          <cell r="AW1840">
            <v>23</v>
          </cell>
          <cell r="AX1840">
            <v>1</v>
          </cell>
          <cell r="AY1840">
            <v>0</v>
          </cell>
          <cell r="AZ1840">
            <v>0</v>
          </cell>
          <cell r="BA1840">
            <v>0</v>
          </cell>
          <cell r="BB1840">
            <v>0</v>
          </cell>
          <cell r="BC1840">
            <v>38828</v>
          </cell>
        </row>
        <row r="1841">
          <cell r="A1841">
            <v>2006</v>
          </cell>
          <cell r="B1841">
            <v>2</v>
          </cell>
          <cell r="C1841">
            <v>418</v>
          </cell>
          <cell r="D1841">
            <v>21</v>
          </cell>
          <cell r="E1841">
            <v>792020</v>
          </cell>
          <cell r="F1841">
            <v>0</v>
          </cell>
          <cell r="G1841" t="str">
            <v>Затраты по ШПЗ (основные)</v>
          </cell>
          <cell r="H1841">
            <v>2011</v>
          </cell>
          <cell r="I1841">
            <v>7920</v>
          </cell>
          <cell r="J1841">
            <v>5053.22</v>
          </cell>
          <cell r="K1841">
            <v>1</v>
          </cell>
          <cell r="L1841">
            <v>0</v>
          </cell>
          <cell r="M1841">
            <v>0</v>
          </cell>
          <cell r="N1841">
            <v>0</v>
          </cell>
          <cell r="R1841">
            <v>0</v>
          </cell>
          <cell r="S1841">
            <v>0</v>
          </cell>
          <cell r="T1841">
            <v>0</v>
          </cell>
          <cell r="U1841">
            <v>35</v>
          </cell>
          <cell r="V1841">
            <v>0</v>
          </cell>
          <cell r="W1841">
            <v>0</v>
          </cell>
          <cell r="AA1841">
            <v>0</v>
          </cell>
          <cell r="AB1841">
            <v>0</v>
          </cell>
          <cell r="AC1841">
            <v>0</v>
          </cell>
          <cell r="AD1841">
            <v>35</v>
          </cell>
          <cell r="AE1841">
            <v>430240</v>
          </cell>
          <cell r="AF1841">
            <v>0</v>
          </cell>
          <cell r="AI1841">
            <v>2251</v>
          </cell>
          <cell r="AK1841">
            <v>0</v>
          </cell>
          <cell r="AM1841">
            <v>547</v>
          </cell>
          <cell r="AN1841">
            <v>1</v>
          </cell>
          <cell r="AO1841">
            <v>393216</v>
          </cell>
          <cell r="AQ1841">
            <v>0</v>
          </cell>
          <cell r="AR1841">
            <v>0</v>
          </cell>
          <cell r="AS1841" t="str">
            <v>Ы</v>
          </cell>
          <cell r="AT1841" t="str">
            <v>Ы</v>
          </cell>
          <cell r="AU1841">
            <v>0</v>
          </cell>
          <cell r="AV1841">
            <v>0</v>
          </cell>
          <cell r="AW1841">
            <v>23</v>
          </cell>
          <cell r="AX1841">
            <v>1</v>
          </cell>
          <cell r="AY1841">
            <v>0</v>
          </cell>
          <cell r="AZ1841">
            <v>0</v>
          </cell>
          <cell r="BA1841">
            <v>0</v>
          </cell>
          <cell r="BB1841">
            <v>0</v>
          </cell>
          <cell r="BC1841">
            <v>38828</v>
          </cell>
        </row>
        <row r="1842">
          <cell r="A1842">
            <v>2006</v>
          </cell>
          <cell r="B1842">
            <v>2</v>
          </cell>
          <cell r="C1842">
            <v>419</v>
          </cell>
          <cell r="D1842">
            <v>21</v>
          </cell>
          <cell r="E1842">
            <v>792020</v>
          </cell>
          <cell r="F1842">
            <v>0</v>
          </cell>
          <cell r="G1842" t="str">
            <v>Затраты по ШПЗ (основные)</v>
          </cell>
          <cell r="H1842">
            <v>2011</v>
          </cell>
          <cell r="I1842">
            <v>7920</v>
          </cell>
          <cell r="J1842">
            <v>46206.38</v>
          </cell>
          <cell r="K1842">
            <v>1</v>
          </cell>
          <cell r="L1842">
            <v>0</v>
          </cell>
          <cell r="M1842">
            <v>0</v>
          </cell>
          <cell r="N1842">
            <v>0</v>
          </cell>
          <cell r="R1842">
            <v>0</v>
          </cell>
          <cell r="S1842">
            <v>0</v>
          </cell>
          <cell r="T1842">
            <v>0</v>
          </cell>
          <cell r="U1842">
            <v>35</v>
          </cell>
          <cell r="V1842">
            <v>0</v>
          </cell>
          <cell r="W1842">
            <v>0</v>
          </cell>
          <cell r="AA1842">
            <v>0</v>
          </cell>
          <cell r="AB1842">
            <v>0</v>
          </cell>
          <cell r="AC1842">
            <v>0</v>
          </cell>
          <cell r="AD1842">
            <v>35</v>
          </cell>
          <cell r="AE1842">
            <v>450000</v>
          </cell>
          <cell r="AF1842">
            <v>0</v>
          </cell>
          <cell r="AI1842">
            <v>2251</v>
          </cell>
          <cell r="AK1842">
            <v>0</v>
          </cell>
          <cell r="AM1842">
            <v>548</v>
          </cell>
          <cell r="AN1842">
            <v>1</v>
          </cell>
          <cell r="AO1842">
            <v>393216</v>
          </cell>
          <cell r="AQ1842">
            <v>0</v>
          </cell>
          <cell r="AR1842">
            <v>0</v>
          </cell>
          <cell r="AS1842" t="str">
            <v>Ы</v>
          </cell>
          <cell r="AT1842" t="str">
            <v>Ы</v>
          </cell>
          <cell r="AU1842">
            <v>0</v>
          </cell>
          <cell r="AV1842">
            <v>0</v>
          </cell>
          <cell r="AW1842">
            <v>23</v>
          </cell>
          <cell r="AX1842">
            <v>1</v>
          </cell>
          <cell r="AY1842">
            <v>0</v>
          </cell>
          <cell r="AZ1842">
            <v>0</v>
          </cell>
          <cell r="BA1842">
            <v>0</v>
          </cell>
          <cell r="BB1842">
            <v>0</v>
          </cell>
          <cell r="BC1842">
            <v>38828</v>
          </cell>
        </row>
        <row r="1843">
          <cell r="A1843">
            <v>2006</v>
          </cell>
          <cell r="B1843">
            <v>2</v>
          </cell>
          <cell r="C1843">
            <v>420</v>
          </cell>
          <cell r="D1843">
            <v>21</v>
          </cell>
          <cell r="E1843">
            <v>792020</v>
          </cell>
          <cell r="F1843">
            <v>0</v>
          </cell>
          <cell r="G1843" t="str">
            <v>Затраты по ШПЗ (основные)</v>
          </cell>
          <cell r="H1843">
            <v>2011</v>
          </cell>
          <cell r="I1843">
            <v>7920</v>
          </cell>
          <cell r="J1843">
            <v>4920.46</v>
          </cell>
          <cell r="K1843">
            <v>1</v>
          </cell>
          <cell r="L1843">
            <v>0</v>
          </cell>
          <cell r="M1843">
            <v>0</v>
          </cell>
          <cell r="N1843">
            <v>0</v>
          </cell>
          <cell r="R1843">
            <v>0</v>
          </cell>
          <cell r="S1843">
            <v>0</v>
          </cell>
          <cell r="T1843">
            <v>0</v>
          </cell>
          <cell r="U1843">
            <v>35</v>
          </cell>
          <cell r="V1843">
            <v>0</v>
          </cell>
          <cell r="W1843">
            <v>0</v>
          </cell>
          <cell r="AA1843">
            <v>0</v>
          </cell>
          <cell r="AB1843">
            <v>0</v>
          </cell>
          <cell r="AC1843">
            <v>0</v>
          </cell>
          <cell r="AD1843">
            <v>35</v>
          </cell>
          <cell r="AE1843">
            <v>460000</v>
          </cell>
          <cell r="AF1843">
            <v>0</v>
          </cell>
          <cell r="AI1843">
            <v>2251</v>
          </cell>
          <cell r="AK1843">
            <v>0</v>
          </cell>
          <cell r="AM1843">
            <v>549</v>
          </cell>
          <cell r="AN1843">
            <v>1</v>
          </cell>
          <cell r="AO1843">
            <v>393216</v>
          </cell>
          <cell r="AQ1843">
            <v>0</v>
          </cell>
          <cell r="AR1843">
            <v>0</v>
          </cell>
          <cell r="AS1843" t="str">
            <v>Ы</v>
          </cell>
          <cell r="AT1843" t="str">
            <v>Ы</v>
          </cell>
          <cell r="AU1843">
            <v>0</v>
          </cell>
          <cell r="AV1843">
            <v>0</v>
          </cell>
          <cell r="AW1843">
            <v>23</v>
          </cell>
          <cell r="AX1843">
            <v>1</v>
          </cell>
          <cell r="AY1843">
            <v>0</v>
          </cell>
          <cell r="AZ1843">
            <v>0</v>
          </cell>
          <cell r="BA1843">
            <v>0</v>
          </cell>
          <cell r="BB1843">
            <v>0</v>
          </cell>
          <cell r="BC1843">
            <v>38828</v>
          </cell>
        </row>
        <row r="1844">
          <cell r="A1844">
            <v>2006</v>
          </cell>
          <cell r="B1844">
            <v>2</v>
          </cell>
          <cell r="C1844">
            <v>421</v>
          </cell>
          <cell r="D1844">
            <v>21</v>
          </cell>
          <cell r="E1844">
            <v>792020</v>
          </cell>
          <cell r="F1844">
            <v>0</v>
          </cell>
          <cell r="G1844" t="str">
            <v>Затраты по ШПЗ (основные)</v>
          </cell>
          <cell r="H1844">
            <v>2011</v>
          </cell>
          <cell r="I1844">
            <v>7920</v>
          </cell>
          <cell r="J1844">
            <v>9357.16</v>
          </cell>
          <cell r="K1844">
            <v>1</v>
          </cell>
          <cell r="L1844">
            <v>0</v>
          </cell>
          <cell r="M1844">
            <v>0</v>
          </cell>
          <cell r="N1844">
            <v>0</v>
          </cell>
          <cell r="R1844">
            <v>0</v>
          </cell>
          <cell r="S1844">
            <v>0</v>
          </cell>
          <cell r="T1844">
            <v>0</v>
          </cell>
          <cell r="U1844">
            <v>35</v>
          </cell>
          <cell r="V1844">
            <v>0</v>
          </cell>
          <cell r="W1844">
            <v>0</v>
          </cell>
          <cell r="AA1844">
            <v>0</v>
          </cell>
          <cell r="AB1844">
            <v>0</v>
          </cell>
          <cell r="AC1844">
            <v>0</v>
          </cell>
          <cell r="AD1844">
            <v>35</v>
          </cell>
          <cell r="AE1844">
            <v>465000</v>
          </cell>
          <cell r="AF1844">
            <v>0</v>
          </cell>
          <cell r="AI1844">
            <v>2251</v>
          </cell>
          <cell r="AK1844">
            <v>0</v>
          </cell>
          <cell r="AM1844">
            <v>550</v>
          </cell>
          <cell r="AN1844">
            <v>1</v>
          </cell>
          <cell r="AO1844">
            <v>393216</v>
          </cell>
          <cell r="AQ1844">
            <v>0</v>
          </cell>
          <cell r="AR1844">
            <v>0</v>
          </cell>
          <cell r="AS1844" t="str">
            <v>Ы</v>
          </cell>
          <cell r="AT1844" t="str">
            <v>Ы</v>
          </cell>
          <cell r="AU1844">
            <v>0</v>
          </cell>
          <cell r="AV1844">
            <v>0</v>
          </cell>
          <cell r="AW1844">
            <v>23</v>
          </cell>
          <cell r="AX1844">
            <v>1</v>
          </cell>
          <cell r="AY1844">
            <v>0</v>
          </cell>
          <cell r="AZ1844">
            <v>0</v>
          </cell>
          <cell r="BA1844">
            <v>0</v>
          </cell>
          <cell r="BB1844">
            <v>0</v>
          </cell>
          <cell r="BC1844">
            <v>38828</v>
          </cell>
        </row>
        <row r="1845">
          <cell r="A1845">
            <v>2006</v>
          </cell>
          <cell r="B1845">
            <v>2</v>
          </cell>
          <cell r="C1845">
            <v>422</v>
          </cell>
          <cell r="D1845">
            <v>21</v>
          </cell>
          <cell r="E1845">
            <v>792020</v>
          </cell>
          <cell r="F1845">
            <v>0</v>
          </cell>
          <cell r="G1845" t="str">
            <v>Затраты по ШПЗ (основные)</v>
          </cell>
          <cell r="H1845">
            <v>2011</v>
          </cell>
          <cell r="I1845">
            <v>7920</v>
          </cell>
          <cell r="J1845">
            <v>29078.75</v>
          </cell>
          <cell r="K1845">
            <v>1</v>
          </cell>
          <cell r="L1845">
            <v>0</v>
          </cell>
          <cell r="M1845">
            <v>0</v>
          </cell>
          <cell r="N1845">
            <v>0</v>
          </cell>
          <cell r="R1845">
            <v>0</v>
          </cell>
          <cell r="S1845">
            <v>0</v>
          </cell>
          <cell r="T1845">
            <v>0</v>
          </cell>
          <cell r="U1845">
            <v>35</v>
          </cell>
          <cell r="V1845">
            <v>0</v>
          </cell>
          <cell r="W1845">
            <v>0</v>
          </cell>
          <cell r="AA1845">
            <v>0</v>
          </cell>
          <cell r="AB1845">
            <v>0</v>
          </cell>
          <cell r="AC1845">
            <v>0</v>
          </cell>
          <cell r="AD1845">
            <v>35</v>
          </cell>
          <cell r="AE1845">
            <v>503000</v>
          </cell>
          <cell r="AF1845">
            <v>0</v>
          </cell>
          <cell r="AI1845">
            <v>2251</v>
          </cell>
          <cell r="AK1845">
            <v>0</v>
          </cell>
          <cell r="AM1845">
            <v>551</v>
          </cell>
          <cell r="AN1845">
            <v>1</v>
          </cell>
          <cell r="AO1845">
            <v>393216</v>
          </cell>
          <cell r="AQ1845">
            <v>0</v>
          </cell>
          <cell r="AR1845">
            <v>0</v>
          </cell>
          <cell r="AS1845" t="str">
            <v>Ы</v>
          </cell>
          <cell r="AT1845" t="str">
            <v>Ы</v>
          </cell>
          <cell r="AU1845">
            <v>0</v>
          </cell>
          <cell r="AV1845">
            <v>0</v>
          </cell>
          <cell r="AW1845">
            <v>23</v>
          </cell>
          <cell r="AX1845">
            <v>1</v>
          </cell>
          <cell r="AY1845">
            <v>0</v>
          </cell>
          <cell r="AZ1845">
            <v>0</v>
          </cell>
          <cell r="BA1845">
            <v>0</v>
          </cell>
          <cell r="BB1845">
            <v>0</v>
          </cell>
          <cell r="BC1845">
            <v>38828</v>
          </cell>
        </row>
        <row r="1846">
          <cell r="A1846">
            <v>2006</v>
          </cell>
          <cell r="B1846">
            <v>2</v>
          </cell>
          <cell r="C1846">
            <v>423</v>
          </cell>
          <cell r="D1846">
            <v>21</v>
          </cell>
          <cell r="E1846">
            <v>792020</v>
          </cell>
          <cell r="F1846">
            <v>0</v>
          </cell>
          <cell r="G1846" t="str">
            <v>Затраты по ШПЗ (основные)</v>
          </cell>
          <cell r="H1846">
            <v>2011</v>
          </cell>
          <cell r="I1846">
            <v>7920</v>
          </cell>
          <cell r="J1846">
            <v>18297.32</v>
          </cell>
          <cell r="K1846">
            <v>1</v>
          </cell>
          <cell r="L1846">
            <v>0</v>
          </cell>
          <cell r="M1846">
            <v>0</v>
          </cell>
          <cell r="N1846">
            <v>0</v>
          </cell>
          <cell r="R1846">
            <v>0</v>
          </cell>
          <cell r="S1846">
            <v>0</v>
          </cell>
          <cell r="T1846">
            <v>0</v>
          </cell>
          <cell r="U1846">
            <v>35</v>
          </cell>
          <cell r="V1846">
            <v>0</v>
          </cell>
          <cell r="W1846">
            <v>0</v>
          </cell>
          <cell r="AA1846">
            <v>0</v>
          </cell>
          <cell r="AB1846">
            <v>0</v>
          </cell>
          <cell r="AC1846">
            <v>0</v>
          </cell>
          <cell r="AD1846">
            <v>35</v>
          </cell>
          <cell r="AE1846">
            <v>504100</v>
          </cell>
          <cell r="AF1846">
            <v>0</v>
          </cell>
          <cell r="AI1846">
            <v>2251</v>
          </cell>
          <cell r="AK1846">
            <v>0</v>
          </cell>
          <cell r="AM1846">
            <v>552</v>
          </cell>
          <cell r="AN1846">
            <v>1</v>
          </cell>
          <cell r="AO1846">
            <v>393216</v>
          </cell>
          <cell r="AQ1846">
            <v>0</v>
          </cell>
          <cell r="AR1846">
            <v>0</v>
          </cell>
          <cell r="AS1846" t="str">
            <v>Ы</v>
          </cell>
          <cell r="AT1846" t="str">
            <v>Ы</v>
          </cell>
          <cell r="AU1846">
            <v>0</v>
          </cell>
          <cell r="AV1846">
            <v>0</v>
          </cell>
          <cell r="AW1846">
            <v>23</v>
          </cell>
          <cell r="AX1846">
            <v>1</v>
          </cell>
          <cell r="AY1846">
            <v>0</v>
          </cell>
          <cell r="AZ1846">
            <v>0</v>
          </cell>
          <cell r="BA1846">
            <v>0</v>
          </cell>
          <cell r="BB1846">
            <v>0</v>
          </cell>
          <cell r="BC1846">
            <v>38828</v>
          </cell>
        </row>
        <row r="1847">
          <cell r="A1847">
            <v>2006</v>
          </cell>
          <cell r="B1847">
            <v>2</v>
          </cell>
          <cell r="C1847">
            <v>424</v>
          </cell>
          <cell r="D1847">
            <v>21</v>
          </cell>
          <cell r="E1847">
            <v>792020</v>
          </cell>
          <cell r="F1847">
            <v>0</v>
          </cell>
          <cell r="G1847" t="str">
            <v>Затраты по ШПЗ (основные)</v>
          </cell>
          <cell r="H1847">
            <v>2011</v>
          </cell>
          <cell r="I1847">
            <v>7920</v>
          </cell>
          <cell r="J1847">
            <v>18814.900000000001</v>
          </cell>
          <cell r="K1847">
            <v>1</v>
          </cell>
          <cell r="L1847">
            <v>0</v>
          </cell>
          <cell r="M1847">
            <v>0</v>
          </cell>
          <cell r="N1847">
            <v>0</v>
          </cell>
          <cell r="R1847">
            <v>0</v>
          </cell>
          <cell r="S1847">
            <v>0</v>
          </cell>
          <cell r="T1847">
            <v>0</v>
          </cell>
          <cell r="U1847">
            <v>35</v>
          </cell>
          <cell r="V1847">
            <v>0</v>
          </cell>
          <cell r="W1847">
            <v>0</v>
          </cell>
          <cell r="AA1847">
            <v>0</v>
          </cell>
          <cell r="AB1847">
            <v>0</v>
          </cell>
          <cell r="AC1847">
            <v>0</v>
          </cell>
          <cell r="AD1847">
            <v>35</v>
          </cell>
          <cell r="AE1847">
            <v>504200</v>
          </cell>
          <cell r="AF1847">
            <v>0</v>
          </cell>
          <cell r="AI1847">
            <v>2251</v>
          </cell>
          <cell r="AK1847">
            <v>0</v>
          </cell>
          <cell r="AM1847">
            <v>553</v>
          </cell>
          <cell r="AN1847">
            <v>1</v>
          </cell>
          <cell r="AO1847">
            <v>393216</v>
          </cell>
          <cell r="AQ1847">
            <v>0</v>
          </cell>
          <cell r="AR1847">
            <v>0</v>
          </cell>
          <cell r="AS1847" t="str">
            <v>Ы</v>
          </cell>
          <cell r="AT1847" t="str">
            <v>Ы</v>
          </cell>
          <cell r="AU1847">
            <v>0</v>
          </cell>
          <cell r="AV1847">
            <v>0</v>
          </cell>
          <cell r="AW1847">
            <v>23</v>
          </cell>
          <cell r="AX1847">
            <v>1</v>
          </cell>
          <cell r="AY1847">
            <v>0</v>
          </cell>
          <cell r="AZ1847">
            <v>0</v>
          </cell>
          <cell r="BA1847">
            <v>0</v>
          </cell>
          <cell r="BB1847">
            <v>0</v>
          </cell>
          <cell r="BC1847">
            <v>38828</v>
          </cell>
        </row>
        <row r="1848">
          <cell r="A1848">
            <v>2006</v>
          </cell>
          <cell r="B1848">
            <v>2</v>
          </cell>
          <cell r="C1848">
            <v>425</v>
          </cell>
          <cell r="D1848">
            <v>21</v>
          </cell>
          <cell r="E1848">
            <v>792020</v>
          </cell>
          <cell r="F1848">
            <v>0</v>
          </cell>
          <cell r="G1848" t="str">
            <v>Затраты по ШПЗ (основные)</v>
          </cell>
          <cell r="H1848">
            <v>2011</v>
          </cell>
          <cell r="I1848">
            <v>7920</v>
          </cell>
          <cell r="J1848">
            <v>1262.8900000000001</v>
          </cell>
          <cell r="K1848">
            <v>1</v>
          </cell>
          <cell r="L1848">
            <v>0</v>
          </cell>
          <cell r="M1848">
            <v>0</v>
          </cell>
          <cell r="N1848">
            <v>0</v>
          </cell>
          <cell r="R1848">
            <v>0</v>
          </cell>
          <cell r="S1848">
            <v>0</v>
          </cell>
          <cell r="T1848">
            <v>0</v>
          </cell>
          <cell r="U1848">
            <v>35</v>
          </cell>
          <cell r="V1848">
            <v>0</v>
          </cell>
          <cell r="W1848">
            <v>0</v>
          </cell>
          <cell r="AA1848">
            <v>0</v>
          </cell>
          <cell r="AB1848">
            <v>0</v>
          </cell>
          <cell r="AC1848">
            <v>0</v>
          </cell>
          <cell r="AD1848">
            <v>35</v>
          </cell>
          <cell r="AE1848">
            <v>504400</v>
          </cell>
          <cell r="AF1848">
            <v>0</v>
          </cell>
          <cell r="AI1848">
            <v>2251</v>
          </cell>
          <cell r="AK1848">
            <v>0</v>
          </cell>
          <cell r="AM1848">
            <v>554</v>
          </cell>
          <cell r="AN1848">
            <v>1</v>
          </cell>
          <cell r="AO1848">
            <v>393216</v>
          </cell>
          <cell r="AQ1848">
            <v>0</v>
          </cell>
          <cell r="AR1848">
            <v>0</v>
          </cell>
          <cell r="AS1848" t="str">
            <v>Ы</v>
          </cell>
          <cell r="AT1848" t="str">
            <v>Ы</v>
          </cell>
          <cell r="AU1848">
            <v>0</v>
          </cell>
          <cell r="AV1848">
            <v>0</v>
          </cell>
          <cell r="AW1848">
            <v>23</v>
          </cell>
          <cell r="AX1848">
            <v>1</v>
          </cell>
          <cell r="AY1848">
            <v>0</v>
          </cell>
          <cell r="AZ1848">
            <v>0</v>
          </cell>
          <cell r="BA1848">
            <v>0</v>
          </cell>
          <cell r="BB1848">
            <v>0</v>
          </cell>
          <cell r="BC1848">
            <v>38828</v>
          </cell>
        </row>
        <row r="1849">
          <cell r="A1849">
            <v>2006</v>
          </cell>
          <cell r="B1849">
            <v>2</v>
          </cell>
          <cell r="C1849">
            <v>426</v>
          </cell>
          <cell r="D1849">
            <v>21</v>
          </cell>
          <cell r="E1849">
            <v>792020</v>
          </cell>
          <cell r="F1849">
            <v>0</v>
          </cell>
          <cell r="G1849" t="str">
            <v>Затраты по ШПЗ (основные)</v>
          </cell>
          <cell r="H1849">
            <v>2011</v>
          </cell>
          <cell r="I1849">
            <v>7920</v>
          </cell>
          <cell r="J1849">
            <v>14344.33</v>
          </cell>
          <cell r="K1849">
            <v>1</v>
          </cell>
          <cell r="L1849">
            <v>0</v>
          </cell>
          <cell r="M1849">
            <v>0</v>
          </cell>
          <cell r="N1849">
            <v>0</v>
          </cell>
          <cell r="R1849">
            <v>0</v>
          </cell>
          <cell r="S1849">
            <v>0</v>
          </cell>
          <cell r="T1849">
            <v>0</v>
          </cell>
          <cell r="U1849">
            <v>35</v>
          </cell>
          <cell r="V1849">
            <v>0</v>
          </cell>
          <cell r="W1849">
            <v>0</v>
          </cell>
          <cell r="AA1849">
            <v>0</v>
          </cell>
          <cell r="AB1849">
            <v>0</v>
          </cell>
          <cell r="AC1849">
            <v>0</v>
          </cell>
          <cell r="AD1849">
            <v>35</v>
          </cell>
          <cell r="AE1849">
            <v>505100</v>
          </cell>
          <cell r="AF1849">
            <v>0</v>
          </cell>
          <cell r="AI1849">
            <v>2251</v>
          </cell>
          <cell r="AK1849">
            <v>0</v>
          </cell>
          <cell r="AM1849">
            <v>555</v>
          </cell>
          <cell r="AN1849">
            <v>1</v>
          </cell>
          <cell r="AO1849">
            <v>393216</v>
          </cell>
          <cell r="AQ1849">
            <v>0</v>
          </cell>
          <cell r="AR1849">
            <v>0</v>
          </cell>
          <cell r="AS1849" t="str">
            <v>Ы</v>
          </cell>
          <cell r="AT1849" t="str">
            <v>Ы</v>
          </cell>
          <cell r="AU1849">
            <v>0</v>
          </cell>
          <cell r="AV1849">
            <v>0</v>
          </cell>
          <cell r="AW1849">
            <v>23</v>
          </cell>
          <cell r="AX1849">
            <v>1</v>
          </cell>
          <cell r="AY1849">
            <v>0</v>
          </cell>
          <cell r="AZ1849">
            <v>0</v>
          </cell>
          <cell r="BA1849">
            <v>0</v>
          </cell>
          <cell r="BB1849">
            <v>0</v>
          </cell>
          <cell r="BC1849">
            <v>38828</v>
          </cell>
        </row>
        <row r="1850">
          <cell r="A1850">
            <v>2006</v>
          </cell>
          <cell r="B1850">
            <v>2</v>
          </cell>
          <cell r="C1850">
            <v>427</v>
          </cell>
          <cell r="D1850">
            <v>21</v>
          </cell>
          <cell r="E1850">
            <v>792020</v>
          </cell>
          <cell r="F1850">
            <v>0</v>
          </cell>
          <cell r="G1850" t="str">
            <v>Затраты по ШПЗ (основные)</v>
          </cell>
          <cell r="H1850">
            <v>2011</v>
          </cell>
          <cell r="I1850">
            <v>7920</v>
          </cell>
          <cell r="J1850">
            <v>55153.54</v>
          </cell>
          <cell r="K1850">
            <v>1</v>
          </cell>
          <cell r="L1850">
            <v>0</v>
          </cell>
          <cell r="M1850">
            <v>0</v>
          </cell>
          <cell r="N1850">
            <v>0</v>
          </cell>
          <cell r="R1850">
            <v>0</v>
          </cell>
          <cell r="S1850">
            <v>0</v>
          </cell>
          <cell r="T1850">
            <v>0</v>
          </cell>
          <cell r="U1850">
            <v>35</v>
          </cell>
          <cell r="V1850">
            <v>0</v>
          </cell>
          <cell r="W1850">
            <v>0</v>
          </cell>
          <cell r="AA1850">
            <v>0</v>
          </cell>
          <cell r="AB1850">
            <v>0</v>
          </cell>
          <cell r="AC1850">
            <v>0</v>
          </cell>
          <cell r="AD1850">
            <v>35</v>
          </cell>
          <cell r="AE1850">
            <v>505200</v>
          </cell>
          <cell r="AF1850">
            <v>0</v>
          </cell>
          <cell r="AI1850">
            <v>2251</v>
          </cell>
          <cell r="AK1850">
            <v>0</v>
          </cell>
          <cell r="AM1850">
            <v>556</v>
          </cell>
          <cell r="AN1850">
            <v>1</v>
          </cell>
          <cell r="AO1850">
            <v>393216</v>
          </cell>
          <cell r="AQ1850">
            <v>0</v>
          </cell>
          <cell r="AR1850">
            <v>0</v>
          </cell>
          <cell r="AS1850" t="str">
            <v>Ы</v>
          </cell>
          <cell r="AT1850" t="str">
            <v>Ы</v>
          </cell>
          <cell r="AU1850">
            <v>0</v>
          </cell>
          <cell r="AV1850">
            <v>0</v>
          </cell>
          <cell r="AW1850">
            <v>23</v>
          </cell>
          <cell r="AX1850">
            <v>1</v>
          </cell>
          <cell r="AY1850">
            <v>0</v>
          </cell>
          <cell r="AZ1850">
            <v>0</v>
          </cell>
          <cell r="BA1850">
            <v>0</v>
          </cell>
          <cell r="BB1850">
            <v>0</v>
          </cell>
          <cell r="BC1850">
            <v>38828</v>
          </cell>
        </row>
        <row r="1851">
          <cell r="A1851">
            <v>2006</v>
          </cell>
          <cell r="B1851">
            <v>2</v>
          </cell>
          <cell r="C1851">
            <v>428</v>
          </cell>
          <cell r="D1851">
            <v>21</v>
          </cell>
          <cell r="E1851">
            <v>792020</v>
          </cell>
          <cell r="F1851">
            <v>0</v>
          </cell>
          <cell r="G1851" t="str">
            <v>Затраты по ШПЗ (основные)</v>
          </cell>
          <cell r="H1851">
            <v>2011</v>
          </cell>
          <cell r="I1851">
            <v>7920</v>
          </cell>
          <cell r="J1851">
            <v>153.9</v>
          </cell>
          <cell r="K1851">
            <v>1</v>
          </cell>
          <cell r="L1851">
            <v>0</v>
          </cell>
          <cell r="M1851">
            <v>0</v>
          </cell>
          <cell r="N1851">
            <v>0</v>
          </cell>
          <cell r="R1851">
            <v>0</v>
          </cell>
          <cell r="S1851">
            <v>0</v>
          </cell>
          <cell r="T1851">
            <v>0</v>
          </cell>
          <cell r="U1851">
            <v>35</v>
          </cell>
          <cell r="V1851">
            <v>0</v>
          </cell>
          <cell r="W1851">
            <v>0</v>
          </cell>
          <cell r="AA1851">
            <v>0</v>
          </cell>
          <cell r="AB1851">
            <v>0</v>
          </cell>
          <cell r="AC1851">
            <v>0</v>
          </cell>
          <cell r="AD1851">
            <v>35</v>
          </cell>
          <cell r="AE1851">
            <v>505300</v>
          </cell>
          <cell r="AF1851">
            <v>0</v>
          </cell>
          <cell r="AI1851">
            <v>2251</v>
          </cell>
          <cell r="AK1851">
            <v>0</v>
          </cell>
          <cell r="AM1851">
            <v>557</v>
          </cell>
          <cell r="AN1851">
            <v>1</v>
          </cell>
          <cell r="AO1851">
            <v>393216</v>
          </cell>
          <cell r="AQ1851">
            <v>0</v>
          </cell>
          <cell r="AR1851">
            <v>0</v>
          </cell>
          <cell r="AS1851" t="str">
            <v>Ы</v>
          </cell>
          <cell r="AT1851" t="str">
            <v>Ы</v>
          </cell>
          <cell r="AU1851">
            <v>0</v>
          </cell>
          <cell r="AV1851">
            <v>0</v>
          </cell>
          <cell r="AW1851">
            <v>23</v>
          </cell>
          <cell r="AX1851">
            <v>1</v>
          </cell>
          <cell r="AY1851">
            <v>0</v>
          </cell>
          <cell r="AZ1851">
            <v>0</v>
          </cell>
          <cell r="BA1851">
            <v>0</v>
          </cell>
          <cell r="BB1851">
            <v>0</v>
          </cell>
          <cell r="BC1851">
            <v>38828</v>
          </cell>
        </row>
        <row r="1852">
          <cell r="A1852">
            <v>2006</v>
          </cell>
          <cell r="B1852">
            <v>2</v>
          </cell>
          <cell r="C1852">
            <v>429</v>
          </cell>
          <cell r="D1852">
            <v>21</v>
          </cell>
          <cell r="E1852">
            <v>792020</v>
          </cell>
          <cell r="F1852">
            <v>0</v>
          </cell>
          <cell r="G1852" t="str">
            <v>Затраты по ШПЗ (основные)</v>
          </cell>
          <cell r="H1852">
            <v>2011</v>
          </cell>
          <cell r="I1852">
            <v>7920</v>
          </cell>
          <cell r="J1852">
            <v>10808.52</v>
          </cell>
          <cell r="K1852">
            <v>1</v>
          </cell>
          <cell r="L1852">
            <v>0</v>
          </cell>
          <cell r="M1852">
            <v>0</v>
          </cell>
          <cell r="N1852">
            <v>0</v>
          </cell>
          <cell r="R1852">
            <v>0</v>
          </cell>
          <cell r="S1852">
            <v>0</v>
          </cell>
          <cell r="T1852">
            <v>0</v>
          </cell>
          <cell r="U1852">
            <v>35</v>
          </cell>
          <cell r="V1852">
            <v>0</v>
          </cell>
          <cell r="W1852">
            <v>0</v>
          </cell>
          <cell r="AA1852">
            <v>0</v>
          </cell>
          <cell r="AB1852">
            <v>0</v>
          </cell>
          <cell r="AC1852">
            <v>0</v>
          </cell>
          <cell r="AD1852">
            <v>35</v>
          </cell>
          <cell r="AE1852">
            <v>506200</v>
          </cell>
          <cell r="AF1852">
            <v>0</v>
          </cell>
          <cell r="AI1852">
            <v>2251</v>
          </cell>
          <cell r="AK1852">
            <v>0</v>
          </cell>
          <cell r="AM1852">
            <v>558</v>
          </cell>
          <cell r="AN1852">
            <v>1</v>
          </cell>
          <cell r="AO1852">
            <v>393216</v>
          </cell>
          <cell r="AQ1852">
            <v>0</v>
          </cell>
          <cell r="AR1852">
            <v>0</v>
          </cell>
          <cell r="AS1852" t="str">
            <v>Ы</v>
          </cell>
          <cell r="AT1852" t="str">
            <v>Ы</v>
          </cell>
          <cell r="AU1852">
            <v>0</v>
          </cell>
          <cell r="AV1852">
            <v>0</v>
          </cell>
          <cell r="AW1852">
            <v>23</v>
          </cell>
          <cell r="AX1852">
            <v>1</v>
          </cell>
          <cell r="AY1852">
            <v>0</v>
          </cell>
          <cell r="AZ1852">
            <v>0</v>
          </cell>
          <cell r="BA1852">
            <v>0</v>
          </cell>
          <cell r="BB1852">
            <v>0</v>
          </cell>
          <cell r="BC1852">
            <v>38828</v>
          </cell>
        </row>
        <row r="1853">
          <cell r="A1853">
            <v>2006</v>
          </cell>
          <cell r="B1853">
            <v>2</v>
          </cell>
          <cell r="C1853">
            <v>430</v>
          </cell>
          <cell r="D1853">
            <v>21</v>
          </cell>
          <cell r="E1853">
            <v>792020</v>
          </cell>
          <cell r="F1853">
            <v>0</v>
          </cell>
          <cell r="G1853" t="str">
            <v>Затраты по ШПЗ (основные)</v>
          </cell>
          <cell r="H1853">
            <v>2011</v>
          </cell>
          <cell r="I1853">
            <v>7920</v>
          </cell>
          <cell r="J1853">
            <v>282183.92</v>
          </cell>
          <cell r="K1853">
            <v>1</v>
          </cell>
          <cell r="L1853">
            <v>0</v>
          </cell>
          <cell r="M1853">
            <v>0</v>
          </cell>
          <cell r="N1853">
            <v>0</v>
          </cell>
          <cell r="R1853">
            <v>0</v>
          </cell>
          <cell r="S1853">
            <v>0</v>
          </cell>
          <cell r="T1853">
            <v>0</v>
          </cell>
          <cell r="U1853">
            <v>35</v>
          </cell>
          <cell r="V1853">
            <v>0</v>
          </cell>
          <cell r="W1853">
            <v>0</v>
          </cell>
          <cell r="AA1853">
            <v>0</v>
          </cell>
          <cell r="AB1853">
            <v>0</v>
          </cell>
          <cell r="AC1853">
            <v>0</v>
          </cell>
          <cell r="AD1853">
            <v>35</v>
          </cell>
          <cell r="AE1853">
            <v>510100</v>
          </cell>
          <cell r="AF1853">
            <v>0</v>
          </cell>
          <cell r="AI1853">
            <v>2251</v>
          </cell>
          <cell r="AK1853">
            <v>0</v>
          </cell>
          <cell r="AM1853">
            <v>559</v>
          </cell>
          <cell r="AN1853">
            <v>1</v>
          </cell>
          <cell r="AO1853">
            <v>393216</v>
          </cell>
          <cell r="AQ1853">
            <v>0</v>
          </cell>
          <cell r="AR1853">
            <v>0</v>
          </cell>
          <cell r="AS1853" t="str">
            <v>Ы</v>
          </cell>
          <cell r="AT1853" t="str">
            <v>Ы</v>
          </cell>
          <cell r="AU1853">
            <v>0</v>
          </cell>
          <cell r="AV1853">
            <v>0</v>
          </cell>
          <cell r="AW1853">
            <v>23</v>
          </cell>
          <cell r="AX1853">
            <v>1</v>
          </cell>
          <cell r="AY1853">
            <v>0</v>
          </cell>
          <cell r="AZ1853">
            <v>0</v>
          </cell>
          <cell r="BA1853">
            <v>0</v>
          </cell>
          <cell r="BB1853">
            <v>0</v>
          </cell>
          <cell r="BC1853">
            <v>38828</v>
          </cell>
        </row>
        <row r="1854">
          <cell r="A1854">
            <v>2006</v>
          </cell>
          <cell r="B1854">
            <v>2</v>
          </cell>
          <cell r="C1854">
            <v>431</v>
          </cell>
          <cell r="D1854">
            <v>21</v>
          </cell>
          <cell r="E1854">
            <v>792020</v>
          </cell>
          <cell r="F1854">
            <v>0</v>
          </cell>
          <cell r="G1854" t="str">
            <v>Затраты по ШПЗ (основные)</v>
          </cell>
          <cell r="H1854">
            <v>2011</v>
          </cell>
          <cell r="I1854">
            <v>7920</v>
          </cell>
          <cell r="J1854">
            <v>1723.87</v>
          </cell>
          <cell r="K1854">
            <v>1</v>
          </cell>
          <cell r="L1854">
            <v>0</v>
          </cell>
          <cell r="M1854">
            <v>0</v>
          </cell>
          <cell r="N1854">
            <v>0</v>
          </cell>
          <cell r="R1854">
            <v>0</v>
          </cell>
          <cell r="S1854">
            <v>0</v>
          </cell>
          <cell r="T1854">
            <v>0</v>
          </cell>
          <cell r="U1854">
            <v>35</v>
          </cell>
          <cell r="V1854">
            <v>0</v>
          </cell>
          <cell r="W1854">
            <v>0</v>
          </cell>
          <cell r="AA1854">
            <v>0</v>
          </cell>
          <cell r="AB1854">
            <v>0</v>
          </cell>
          <cell r="AC1854">
            <v>0</v>
          </cell>
          <cell r="AD1854">
            <v>35</v>
          </cell>
          <cell r="AE1854">
            <v>510200</v>
          </cell>
          <cell r="AF1854">
            <v>0</v>
          </cell>
          <cell r="AI1854">
            <v>2251</v>
          </cell>
          <cell r="AK1854">
            <v>0</v>
          </cell>
          <cell r="AM1854">
            <v>560</v>
          </cell>
          <cell r="AN1854">
            <v>1</v>
          </cell>
          <cell r="AO1854">
            <v>393216</v>
          </cell>
          <cell r="AQ1854">
            <v>0</v>
          </cell>
          <cell r="AR1854">
            <v>0</v>
          </cell>
          <cell r="AS1854" t="str">
            <v>Ы</v>
          </cell>
          <cell r="AT1854" t="str">
            <v>Ы</v>
          </cell>
          <cell r="AU1854">
            <v>0</v>
          </cell>
          <cell r="AV1854">
            <v>0</v>
          </cell>
          <cell r="AW1854">
            <v>23</v>
          </cell>
          <cell r="AX1854">
            <v>1</v>
          </cell>
          <cell r="AY1854">
            <v>0</v>
          </cell>
          <cell r="AZ1854">
            <v>0</v>
          </cell>
          <cell r="BA1854">
            <v>0</v>
          </cell>
          <cell r="BB1854">
            <v>0</v>
          </cell>
          <cell r="BC1854">
            <v>38828</v>
          </cell>
        </row>
        <row r="1855">
          <cell r="A1855">
            <v>2006</v>
          </cell>
          <cell r="B1855">
            <v>2</v>
          </cell>
          <cell r="C1855">
            <v>432</v>
          </cell>
          <cell r="D1855">
            <v>21</v>
          </cell>
          <cell r="E1855">
            <v>792020</v>
          </cell>
          <cell r="F1855">
            <v>0</v>
          </cell>
          <cell r="G1855" t="str">
            <v>Затраты по ШПЗ (основные)</v>
          </cell>
          <cell r="H1855">
            <v>2011</v>
          </cell>
          <cell r="I1855">
            <v>7920</v>
          </cell>
          <cell r="J1855">
            <v>750.17</v>
          </cell>
          <cell r="K1855">
            <v>1</v>
          </cell>
          <cell r="L1855">
            <v>0</v>
          </cell>
          <cell r="M1855">
            <v>0</v>
          </cell>
          <cell r="N1855">
            <v>0</v>
          </cell>
          <cell r="R1855">
            <v>0</v>
          </cell>
          <cell r="S1855">
            <v>0</v>
          </cell>
          <cell r="T1855">
            <v>0</v>
          </cell>
          <cell r="U1855">
            <v>35</v>
          </cell>
          <cell r="V1855">
            <v>0</v>
          </cell>
          <cell r="W1855">
            <v>0</v>
          </cell>
          <cell r="AA1855">
            <v>0</v>
          </cell>
          <cell r="AB1855">
            <v>0</v>
          </cell>
          <cell r="AC1855">
            <v>0</v>
          </cell>
          <cell r="AD1855">
            <v>35</v>
          </cell>
          <cell r="AE1855">
            <v>510300</v>
          </cell>
          <cell r="AF1855">
            <v>0</v>
          </cell>
          <cell r="AI1855">
            <v>2251</v>
          </cell>
          <cell r="AK1855">
            <v>0</v>
          </cell>
          <cell r="AM1855">
            <v>561</v>
          </cell>
          <cell r="AN1855">
            <v>1</v>
          </cell>
          <cell r="AO1855">
            <v>393216</v>
          </cell>
          <cell r="AQ1855">
            <v>0</v>
          </cell>
          <cell r="AR1855">
            <v>0</v>
          </cell>
          <cell r="AS1855" t="str">
            <v>Ы</v>
          </cell>
          <cell r="AT1855" t="str">
            <v>Ы</v>
          </cell>
          <cell r="AU1855">
            <v>0</v>
          </cell>
          <cell r="AV1855">
            <v>0</v>
          </cell>
          <cell r="AW1855">
            <v>23</v>
          </cell>
          <cell r="AX1855">
            <v>1</v>
          </cell>
          <cell r="AY1855">
            <v>0</v>
          </cell>
          <cell r="AZ1855">
            <v>0</v>
          </cell>
          <cell r="BA1855">
            <v>0</v>
          </cell>
          <cell r="BB1855">
            <v>0</v>
          </cell>
          <cell r="BC1855">
            <v>38828</v>
          </cell>
        </row>
        <row r="1856">
          <cell r="A1856">
            <v>2006</v>
          </cell>
          <cell r="B1856">
            <v>2</v>
          </cell>
          <cell r="C1856">
            <v>433</v>
          </cell>
          <cell r="D1856">
            <v>21</v>
          </cell>
          <cell r="E1856">
            <v>792020</v>
          </cell>
          <cell r="F1856">
            <v>0</v>
          </cell>
          <cell r="G1856" t="str">
            <v>Затраты по ШПЗ (основные)</v>
          </cell>
          <cell r="H1856">
            <v>2011</v>
          </cell>
          <cell r="I1856">
            <v>7920</v>
          </cell>
          <cell r="J1856">
            <v>4326.68</v>
          </cell>
          <cell r="K1856">
            <v>1</v>
          </cell>
          <cell r="L1856">
            <v>0</v>
          </cell>
          <cell r="M1856">
            <v>0</v>
          </cell>
          <cell r="N1856">
            <v>0</v>
          </cell>
          <cell r="R1856">
            <v>0</v>
          </cell>
          <cell r="S1856">
            <v>0</v>
          </cell>
          <cell r="T1856">
            <v>0</v>
          </cell>
          <cell r="U1856">
            <v>35</v>
          </cell>
          <cell r="V1856">
            <v>0</v>
          </cell>
          <cell r="W1856">
            <v>0</v>
          </cell>
          <cell r="AA1856">
            <v>0</v>
          </cell>
          <cell r="AB1856">
            <v>0</v>
          </cell>
          <cell r="AC1856">
            <v>0</v>
          </cell>
          <cell r="AD1856">
            <v>35</v>
          </cell>
          <cell r="AE1856">
            <v>510400</v>
          </cell>
          <cell r="AF1856">
            <v>0</v>
          </cell>
          <cell r="AI1856">
            <v>2251</v>
          </cell>
          <cell r="AK1856">
            <v>0</v>
          </cell>
          <cell r="AM1856">
            <v>562</v>
          </cell>
          <cell r="AN1856">
            <v>1</v>
          </cell>
          <cell r="AO1856">
            <v>393216</v>
          </cell>
          <cell r="AQ1856">
            <v>0</v>
          </cell>
          <cell r="AR1856">
            <v>0</v>
          </cell>
          <cell r="AS1856" t="str">
            <v>Ы</v>
          </cell>
          <cell r="AT1856" t="str">
            <v>Ы</v>
          </cell>
          <cell r="AU1856">
            <v>0</v>
          </cell>
          <cell r="AV1856">
            <v>0</v>
          </cell>
          <cell r="AW1856">
            <v>23</v>
          </cell>
          <cell r="AX1856">
            <v>1</v>
          </cell>
          <cell r="AY1856">
            <v>0</v>
          </cell>
          <cell r="AZ1856">
            <v>0</v>
          </cell>
          <cell r="BA1856">
            <v>0</v>
          </cell>
          <cell r="BB1856">
            <v>0</v>
          </cell>
          <cell r="BC1856">
            <v>38828</v>
          </cell>
        </row>
        <row r="1857">
          <cell r="A1857">
            <v>2006</v>
          </cell>
          <cell r="B1857">
            <v>2</v>
          </cell>
          <cell r="C1857">
            <v>434</v>
          </cell>
          <cell r="D1857">
            <v>21</v>
          </cell>
          <cell r="E1857">
            <v>792020</v>
          </cell>
          <cell r="F1857">
            <v>0</v>
          </cell>
          <cell r="G1857" t="str">
            <v>Затраты по ШПЗ (основные)</v>
          </cell>
          <cell r="H1857">
            <v>2011</v>
          </cell>
          <cell r="I1857">
            <v>7920</v>
          </cell>
          <cell r="J1857">
            <v>315625.46000000002</v>
          </cell>
          <cell r="K1857">
            <v>1</v>
          </cell>
          <cell r="L1857">
            <v>0</v>
          </cell>
          <cell r="M1857">
            <v>0</v>
          </cell>
          <cell r="N1857">
            <v>0</v>
          </cell>
          <cell r="R1857">
            <v>0</v>
          </cell>
          <cell r="S1857">
            <v>0</v>
          </cell>
          <cell r="T1857">
            <v>0</v>
          </cell>
          <cell r="U1857">
            <v>35</v>
          </cell>
          <cell r="V1857">
            <v>0</v>
          </cell>
          <cell r="W1857">
            <v>0</v>
          </cell>
          <cell r="AA1857">
            <v>0</v>
          </cell>
          <cell r="AB1857">
            <v>0</v>
          </cell>
          <cell r="AC1857">
            <v>0</v>
          </cell>
          <cell r="AD1857">
            <v>35</v>
          </cell>
          <cell r="AE1857">
            <v>510600</v>
          </cell>
          <cell r="AF1857">
            <v>0</v>
          </cell>
          <cell r="AI1857">
            <v>2251</v>
          </cell>
          <cell r="AK1857">
            <v>0</v>
          </cell>
          <cell r="AM1857">
            <v>563</v>
          </cell>
          <cell r="AN1857">
            <v>1</v>
          </cell>
          <cell r="AO1857">
            <v>393216</v>
          </cell>
          <cell r="AQ1857">
            <v>0</v>
          </cell>
          <cell r="AR1857">
            <v>0</v>
          </cell>
          <cell r="AS1857" t="str">
            <v>Ы</v>
          </cell>
          <cell r="AT1857" t="str">
            <v>Ы</v>
          </cell>
          <cell r="AU1857">
            <v>0</v>
          </cell>
          <cell r="AV1857">
            <v>0</v>
          </cell>
          <cell r="AW1857">
            <v>23</v>
          </cell>
          <cell r="AX1857">
            <v>1</v>
          </cell>
          <cell r="AY1857">
            <v>0</v>
          </cell>
          <cell r="AZ1857">
            <v>0</v>
          </cell>
          <cell r="BA1857">
            <v>0</v>
          </cell>
          <cell r="BB1857">
            <v>0</v>
          </cell>
          <cell r="BC1857">
            <v>38828</v>
          </cell>
        </row>
        <row r="1858">
          <cell r="A1858">
            <v>2006</v>
          </cell>
          <cell r="B1858">
            <v>2</v>
          </cell>
          <cell r="C1858">
            <v>435</v>
          </cell>
          <cell r="D1858">
            <v>21</v>
          </cell>
          <cell r="E1858">
            <v>792020</v>
          </cell>
          <cell r="F1858">
            <v>0</v>
          </cell>
          <cell r="G1858" t="str">
            <v>Затраты по ШПЗ (основные)</v>
          </cell>
          <cell r="H1858">
            <v>2011</v>
          </cell>
          <cell r="I1858">
            <v>7920</v>
          </cell>
          <cell r="J1858">
            <v>22.28</v>
          </cell>
          <cell r="K1858">
            <v>1</v>
          </cell>
          <cell r="L1858">
            <v>0</v>
          </cell>
          <cell r="M1858">
            <v>0</v>
          </cell>
          <cell r="N1858">
            <v>0</v>
          </cell>
          <cell r="R1858">
            <v>0</v>
          </cell>
          <cell r="S1858">
            <v>0</v>
          </cell>
          <cell r="T1858">
            <v>0</v>
          </cell>
          <cell r="U1858">
            <v>35</v>
          </cell>
          <cell r="V1858">
            <v>0</v>
          </cell>
          <cell r="W1858">
            <v>0</v>
          </cell>
          <cell r="AA1858">
            <v>0</v>
          </cell>
          <cell r="AB1858">
            <v>0</v>
          </cell>
          <cell r="AC1858">
            <v>0</v>
          </cell>
          <cell r="AD1858">
            <v>35</v>
          </cell>
          <cell r="AE1858">
            <v>512000</v>
          </cell>
          <cell r="AF1858">
            <v>0</v>
          </cell>
          <cell r="AI1858">
            <v>2251</v>
          </cell>
          <cell r="AK1858">
            <v>0</v>
          </cell>
          <cell r="AM1858">
            <v>564</v>
          </cell>
          <cell r="AN1858">
            <v>1</v>
          </cell>
          <cell r="AO1858">
            <v>393216</v>
          </cell>
          <cell r="AQ1858">
            <v>0</v>
          </cell>
          <cell r="AR1858">
            <v>0</v>
          </cell>
          <cell r="AS1858" t="str">
            <v>Ы</v>
          </cell>
          <cell r="AT1858" t="str">
            <v>Ы</v>
          </cell>
          <cell r="AU1858">
            <v>0</v>
          </cell>
          <cell r="AV1858">
            <v>0</v>
          </cell>
          <cell r="AW1858">
            <v>23</v>
          </cell>
          <cell r="AX1858">
            <v>1</v>
          </cell>
          <cell r="AY1858">
            <v>0</v>
          </cell>
          <cell r="AZ1858">
            <v>0</v>
          </cell>
          <cell r="BA1858">
            <v>0</v>
          </cell>
          <cell r="BB1858">
            <v>0</v>
          </cell>
          <cell r="BC1858">
            <v>38828</v>
          </cell>
        </row>
        <row r="1859">
          <cell r="A1859">
            <v>2006</v>
          </cell>
          <cell r="B1859">
            <v>2</v>
          </cell>
          <cell r="C1859">
            <v>436</v>
          </cell>
          <cell r="D1859">
            <v>21</v>
          </cell>
          <cell r="E1859">
            <v>792020</v>
          </cell>
          <cell r="F1859">
            <v>0</v>
          </cell>
          <cell r="G1859" t="str">
            <v>Затраты по ШПЗ (основные)</v>
          </cell>
          <cell r="H1859">
            <v>2011</v>
          </cell>
          <cell r="I1859">
            <v>7920</v>
          </cell>
          <cell r="J1859">
            <v>208869.9</v>
          </cell>
          <cell r="K1859">
            <v>1</v>
          </cell>
          <cell r="L1859">
            <v>0</v>
          </cell>
          <cell r="M1859">
            <v>0</v>
          </cell>
          <cell r="N1859">
            <v>0</v>
          </cell>
          <cell r="R1859">
            <v>0</v>
          </cell>
          <cell r="S1859">
            <v>0</v>
          </cell>
          <cell r="T1859">
            <v>0</v>
          </cell>
          <cell r="U1859">
            <v>38</v>
          </cell>
          <cell r="V1859">
            <v>0</v>
          </cell>
          <cell r="W1859">
            <v>0</v>
          </cell>
          <cell r="AA1859">
            <v>0</v>
          </cell>
          <cell r="AB1859">
            <v>0</v>
          </cell>
          <cell r="AC1859">
            <v>0</v>
          </cell>
          <cell r="AD1859">
            <v>38</v>
          </cell>
          <cell r="AE1859">
            <v>110000</v>
          </cell>
          <cell r="AF1859">
            <v>0</v>
          </cell>
          <cell r="AI1859">
            <v>2251</v>
          </cell>
          <cell r="AK1859">
            <v>0</v>
          </cell>
          <cell r="AM1859">
            <v>565</v>
          </cell>
          <cell r="AN1859">
            <v>1</v>
          </cell>
          <cell r="AO1859">
            <v>393216</v>
          </cell>
          <cell r="AQ1859">
            <v>0</v>
          </cell>
          <cell r="AR1859">
            <v>0</v>
          </cell>
          <cell r="AS1859" t="str">
            <v>Ы</v>
          </cell>
          <cell r="AT1859" t="str">
            <v>Ы</v>
          </cell>
          <cell r="AU1859">
            <v>0</v>
          </cell>
          <cell r="AV1859">
            <v>0</v>
          </cell>
          <cell r="AW1859">
            <v>23</v>
          </cell>
          <cell r="AX1859">
            <v>1</v>
          </cell>
          <cell r="AY1859">
            <v>0</v>
          </cell>
          <cell r="AZ1859">
            <v>0</v>
          </cell>
          <cell r="BA1859">
            <v>0</v>
          </cell>
          <cell r="BB1859">
            <v>0</v>
          </cell>
          <cell r="BC1859">
            <v>38828</v>
          </cell>
        </row>
        <row r="1860">
          <cell r="A1860">
            <v>2006</v>
          </cell>
          <cell r="B1860">
            <v>2</v>
          </cell>
          <cell r="C1860">
            <v>437</v>
          </cell>
          <cell r="D1860">
            <v>21</v>
          </cell>
          <cell r="E1860">
            <v>792020</v>
          </cell>
          <cell r="F1860">
            <v>0</v>
          </cell>
          <cell r="G1860" t="str">
            <v>Затраты по ШПЗ (основные)</v>
          </cell>
          <cell r="H1860">
            <v>2011</v>
          </cell>
          <cell r="I1860">
            <v>7920</v>
          </cell>
          <cell r="J1860">
            <v>4325.24</v>
          </cell>
          <cell r="K1860">
            <v>1</v>
          </cell>
          <cell r="L1860">
            <v>0</v>
          </cell>
          <cell r="M1860">
            <v>0</v>
          </cell>
          <cell r="N1860">
            <v>0</v>
          </cell>
          <cell r="R1860">
            <v>0</v>
          </cell>
          <cell r="S1860">
            <v>0</v>
          </cell>
          <cell r="T1860">
            <v>0</v>
          </cell>
          <cell r="U1860">
            <v>38</v>
          </cell>
          <cell r="V1860">
            <v>0</v>
          </cell>
          <cell r="W1860">
            <v>0</v>
          </cell>
          <cell r="AA1860">
            <v>0</v>
          </cell>
          <cell r="AB1860">
            <v>0</v>
          </cell>
          <cell r="AC1860">
            <v>0</v>
          </cell>
          <cell r="AD1860">
            <v>38</v>
          </cell>
          <cell r="AE1860">
            <v>114020</v>
          </cell>
          <cell r="AF1860">
            <v>0</v>
          </cell>
          <cell r="AI1860">
            <v>2251</v>
          </cell>
          <cell r="AK1860">
            <v>0</v>
          </cell>
          <cell r="AM1860">
            <v>566</v>
          </cell>
          <cell r="AN1860">
            <v>1</v>
          </cell>
          <cell r="AO1860">
            <v>393216</v>
          </cell>
          <cell r="AQ1860">
            <v>0</v>
          </cell>
          <cell r="AR1860">
            <v>0</v>
          </cell>
          <cell r="AS1860" t="str">
            <v>Ы</v>
          </cell>
          <cell r="AT1860" t="str">
            <v>Ы</v>
          </cell>
          <cell r="AU1860">
            <v>0</v>
          </cell>
          <cell r="AV1860">
            <v>0</v>
          </cell>
          <cell r="AW1860">
            <v>23</v>
          </cell>
          <cell r="AX1860">
            <v>1</v>
          </cell>
          <cell r="AY1860">
            <v>0</v>
          </cell>
          <cell r="AZ1860">
            <v>0</v>
          </cell>
          <cell r="BA1860">
            <v>0</v>
          </cell>
          <cell r="BB1860">
            <v>0</v>
          </cell>
          <cell r="BC1860">
            <v>38828</v>
          </cell>
        </row>
        <row r="1861">
          <cell r="A1861">
            <v>2006</v>
          </cell>
          <cell r="B1861">
            <v>2</v>
          </cell>
          <cell r="C1861">
            <v>438</v>
          </cell>
          <cell r="D1861">
            <v>21</v>
          </cell>
          <cell r="E1861">
            <v>792020</v>
          </cell>
          <cell r="F1861">
            <v>0</v>
          </cell>
          <cell r="G1861" t="str">
            <v>Затраты по ШПЗ (основные)</v>
          </cell>
          <cell r="H1861">
            <v>2011</v>
          </cell>
          <cell r="I1861">
            <v>7920</v>
          </cell>
          <cell r="J1861">
            <v>3678.06</v>
          </cell>
          <cell r="K1861">
            <v>1</v>
          </cell>
          <cell r="L1861">
            <v>0</v>
          </cell>
          <cell r="M1861">
            <v>0</v>
          </cell>
          <cell r="N1861">
            <v>0</v>
          </cell>
          <cell r="R1861">
            <v>0</v>
          </cell>
          <cell r="S1861">
            <v>0</v>
          </cell>
          <cell r="T1861">
            <v>0</v>
          </cell>
          <cell r="U1861">
            <v>38</v>
          </cell>
          <cell r="V1861">
            <v>0</v>
          </cell>
          <cell r="W1861">
            <v>0</v>
          </cell>
          <cell r="AA1861">
            <v>0</v>
          </cell>
          <cell r="AB1861">
            <v>0</v>
          </cell>
          <cell r="AC1861">
            <v>0</v>
          </cell>
          <cell r="AD1861">
            <v>38</v>
          </cell>
          <cell r="AE1861">
            <v>116000</v>
          </cell>
          <cell r="AF1861">
            <v>0</v>
          </cell>
          <cell r="AI1861">
            <v>2251</v>
          </cell>
          <cell r="AK1861">
            <v>0</v>
          </cell>
          <cell r="AM1861">
            <v>567</v>
          </cell>
          <cell r="AN1861">
            <v>1</v>
          </cell>
          <cell r="AO1861">
            <v>393216</v>
          </cell>
          <cell r="AQ1861">
            <v>0</v>
          </cell>
          <cell r="AR1861">
            <v>0</v>
          </cell>
          <cell r="AS1861" t="str">
            <v>Ы</v>
          </cell>
          <cell r="AT1861" t="str">
            <v>Ы</v>
          </cell>
          <cell r="AU1861">
            <v>0</v>
          </cell>
          <cell r="AV1861">
            <v>0</v>
          </cell>
          <cell r="AW1861">
            <v>23</v>
          </cell>
          <cell r="AX1861">
            <v>1</v>
          </cell>
          <cell r="AY1861">
            <v>0</v>
          </cell>
          <cell r="AZ1861">
            <v>0</v>
          </cell>
          <cell r="BA1861">
            <v>0</v>
          </cell>
          <cell r="BB1861">
            <v>0</v>
          </cell>
          <cell r="BC1861">
            <v>38828</v>
          </cell>
        </row>
        <row r="1862">
          <cell r="A1862">
            <v>2006</v>
          </cell>
          <cell r="B1862">
            <v>2</v>
          </cell>
          <cell r="C1862">
            <v>439</v>
          </cell>
          <cell r="D1862">
            <v>21</v>
          </cell>
          <cell r="E1862">
            <v>792020</v>
          </cell>
          <cell r="F1862">
            <v>0</v>
          </cell>
          <cell r="G1862" t="str">
            <v>Затраты по ШПЗ (основные)</v>
          </cell>
          <cell r="H1862">
            <v>2011</v>
          </cell>
          <cell r="I1862">
            <v>7920</v>
          </cell>
          <cell r="J1862">
            <v>8660.42</v>
          </cell>
          <cell r="K1862">
            <v>1</v>
          </cell>
          <cell r="L1862">
            <v>0</v>
          </cell>
          <cell r="M1862">
            <v>0</v>
          </cell>
          <cell r="N1862">
            <v>0</v>
          </cell>
          <cell r="R1862">
            <v>0</v>
          </cell>
          <cell r="S1862">
            <v>0</v>
          </cell>
          <cell r="T1862">
            <v>0</v>
          </cell>
          <cell r="U1862">
            <v>38</v>
          </cell>
          <cell r="V1862">
            <v>0</v>
          </cell>
          <cell r="W1862">
            <v>0</v>
          </cell>
          <cell r="AA1862">
            <v>0</v>
          </cell>
          <cell r="AB1862">
            <v>0</v>
          </cell>
          <cell r="AC1862">
            <v>0</v>
          </cell>
          <cell r="AD1862">
            <v>38</v>
          </cell>
          <cell r="AE1862">
            <v>117000</v>
          </cell>
          <cell r="AF1862">
            <v>0</v>
          </cell>
          <cell r="AI1862">
            <v>2251</v>
          </cell>
          <cell r="AK1862">
            <v>0</v>
          </cell>
          <cell r="AM1862">
            <v>568</v>
          </cell>
          <cell r="AN1862">
            <v>1</v>
          </cell>
          <cell r="AO1862">
            <v>393216</v>
          </cell>
          <cell r="AQ1862">
            <v>0</v>
          </cell>
          <cell r="AR1862">
            <v>0</v>
          </cell>
          <cell r="AS1862" t="str">
            <v>Ы</v>
          </cell>
          <cell r="AT1862" t="str">
            <v>Ы</v>
          </cell>
          <cell r="AU1862">
            <v>0</v>
          </cell>
          <cell r="AV1862">
            <v>0</v>
          </cell>
          <cell r="AW1862">
            <v>23</v>
          </cell>
          <cell r="AX1862">
            <v>1</v>
          </cell>
          <cell r="AY1862">
            <v>0</v>
          </cell>
          <cell r="AZ1862">
            <v>0</v>
          </cell>
          <cell r="BA1862">
            <v>0</v>
          </cell>
          <cell r="BB1862">
            <v>0</v>
          </cell>
          <cell r="BC1862">
            <v>38828</v>
          </cell>
        </row>
        <row r="1863">
          <cell r="A1863">
            <v>2006</v>
          </cell>
          <cell r="B1863">
            <v>2</v>
          </cell>
          <cell r="C1863">
            <v>440</v>
          </cell>
          <cell r="D1863">
            <v>21</v>
          </cell>
          <cell r="E1863">
            <v>792020</v>
          </cell>
          <cell r="F1863">
            <v>0</v>
          </cell>
          <cell r="G1863" t="str">
            <v>Затраты по ШПЗ (основные)</v>
          </cell>
          <cell r="H1863">
            <v>2011</v>
          </cell>
          <cell r="I1863">
            <v>7920</v>
          </cell>
          <cell r="J1863">
            <v>5252</v>
          </cell>
          <cell r="K1863">
            <v>1</v>
          </cell>
          <cell r="L1863">
            <v>0</v>
          </cell>
          <cell r="M1863">
            <v>0</v>
          </cell>
          <cell r="N1863">
            <v>0</v>
          </cell>
          <cell r="R1863">
            <v>0</v>
          </cell>
          <cell r="S1863">
            <v>0</v>
          </cell>
          <cell r="T1863">
            <v>0</v>
          </cell>
          <cell r="U1863">
            <v>38</v>
          </cell>
          <cell r="V1863">
            <v>0</v>
          </cell>
          <cell r="W1863">
            <v>0</v>
          </cell>
          <cell r="AA1863">
            <v>0</v>
          </cell>
          <cell r="AB1863">
            <v>0</v>
          </cell>
          <cell r="AC1863">
            <v>0</v>
          </cell>
          <cell r="AD1863">
            <v>38</v>
          </cell>
          <cell r="AE1863">
            <v>118000</v>
          </cell>
          <cell r="AF1863">
            <v>0</v>
          </cell>
          <cell r="AI1863">
            <v>2251</v>
          </cell>
          <cell r="AK1863">
            <v>0</v>
          </cell>
          <cell r="AM1863">
            <v>569</v>
          </cell>
          <cell r="AN1863">
            <v>1</v>
          </cell>
          <cell r="AO1863">
            <v>393216</v>
          </cell>
          <cell r="AQ1863">
            <v>0</v>
          </cell>
          <cell r="AR1863">
            <v>0</v>
          </cell>
          <cell r="AS1863" t="str">
            <v>Ы</v>
          </cell>
          <cell r="AT1863" t="str">
            <v>Ы</v>
          </cell>
          <cell r="AU1863">
            <v>0</v>
          </cell>
          <cell r="AV1863">
            <v>0</v>
          </cell>
          <cell r="AW1863">
            <v>23</v>
          </cell>
          <cell r="AX1863">
            <v>1</v>
          </cell>
          <cell r="AY1863">
            <v>0</v>
          </cell>
          <cell r="AZ1863">
            <v>0</v>
          </cell>
          <cell r="BA1863">
            <v>0</v>
          </cell>
          <cell r="BB1863">
            <v>0</v>
          </cell>
          <cell r="BC1863">
            <v>38828</v>
          </cell>
        </row>
        <row r="1864">
          <cell r="A1864">
            <v>2006</v>
          </cell>
          <cell r="B1864">
            <v>2</v>
          </cell>
          <cell r="C1864">
            <v>441</v>
          </cell>
          <cell r="D1864">
            <v>21</v>
          </cell>
          <cell r="E1864">
            <v>792020</v>
          </cell>
          <cell r="F1864">
            <v>0</v>
          </cell>
          <cell r="G1864" t="str">
            <v>Затраты по ШПЗ (основные)</v>
          </cell>
          <cell r="H1864">
            <v>2011</v>
          </cell>
          <cell r="I1864">
            <v>7920</v>
          </cell>
          <cell r="J1864">
            <v>415</v>
          </cell>
          <cell r="K1864">
            <v>1</v>
          </cell>
          <cell r="L1864">
            <v>0</v>
          </cell>
          <cell r="M1864">
            <v>0</v>
          </cell>
          <cell r="N1864">
            <v>0</v>
          </cell>
          <cell r="R1864">
            <v>0</v>
          </cell>
          <cell r="S1864">
            <v>0</v>
          </cell>
          <cell r="T1864">
            <v>0</v>
          </cell>
          <cell r="U1864">
            <v>38</v>
          </cell>
          <cell r="V1864">
            <v>0</v>
          </cell>
          <cell r="W1864">
            <v>0</v>
          </cell>
          <cell r="AA1864">
            <v>0</v>
          </cell>
          <cell r="AB1864">
            <v>0</v>
          </cell>
          <cell r="AC1864">
            <v>0</v>
          </cell>
          <cell r="AD1864">
            <v>38</v>
          </cell>
          <cell r="AE1864">
            <v>131000</v>
          </cell>
          <cell r="AF1864">
            <v>0</v>
          </cell>
          <cell r="AI1864">
            <v>2251</v>
          </cell>
          <cell r="AK1864">
            <v>0</v>
          </cell>
          <cell r="AM1864">
            <v>570</v>
          </cell>
          <cell r="AN1864">
            <v>1</v>
          </cell>
          <cell r="AO1864">
            <v>393216</v>
          </cell>
          <cell r="AQ1864">
            <v>0</v>
          </cell>
          <cell r="AR1864">
            <v>0</v>
          </cell>
          <cell r="AS1864" t="str">
            <v>Ы</v>
          </cell>
          <cell r="AT1864" t="str">
            <v>Ы</v>
          </cell>
          <cell r="AU1864">
            <v>0</v>
          </cell>
          <cell r="AV1864">
            <v>0</v>
          </cell>
          <cell r="AW1864">
            <v>23</v>
          </cell>
          <cell r="AX1864">
            <v>1</v>
          </cell>
          <cell r="AY1864">
            <v>0</v>
          </cell>
          <cell r="AZ1864">
            <v>0</v>
          </cell>
          <cell r="BA1864">
            <v>0</v>
          </cell>
          <cell r="BB1864">
            <v>0</v>
          </cell>
          <cell r="BC1864">
            <v>38828</v>
          </cell>
        </row>
        <row r="1865">
          <cell r="A1865">
            <v>2006</v>
          </cell>
          <cell r="B1865">
            <v>2</v>
          </cell>
          <cell r="C1865">
            <v>442</v>
          </cell>
          <cell r="D1865">
            <v>21</v>
          </cell>
          <cell r="E1865">
            <v>792020</v>
          </cell>
          <cell r="F1865">
            <v>0</v>
          </cell>
          <cell r="G1865" t="str">
            <v>Затраты по ШПЗ (основные)</v>
          </cell>
          <cell r="H1865">
            <v>2011</v>
          </cell>
          <cell r="I1865">
            <v>7920</v>
          </cell>
          <cell r="J1865">
            <v>6034.5</v>
          </cell>
          <cell r="K1865">
            <v>1</v>
          </cell>
          <cell r="L1865">
            <v>0</v>
          </cell>
          <cell r="M1865">
            <v>0</v>
          </cell>
          <cell r="N1865">
            <v>0</v>
          </cell>
          <cell r="R1865">
            <v>0</v>
          </cell>
          <cell r="S1865">
            <v>0</v>
          </cell>
          <cell r="T1865">
            <v>0</v>
          </cell>
          <cell r="U1865">
            <v>38</v>
          </cell>
          <cell r="V1865">
            <v>0</v>
          </cell>
          <cell r="W1865">
            <v>0</v>
          </cell>
          <cell r="AA1865">
            <v>0</v>
          </cell>
          <cell r="AB1865">
            <v>0</v>
          </cell>
          <cell r="AC1865">
            <v>0</v>
          </cell>
          <cell r="AD1865">
            <v>38</v>
          </cell>
          <cell r="AE1865">
            <v>132000</v>
          </cell>
          <cell r="AF1865">
            <v>0</v>
          </cell>
          <cell r="AI1865">
            <v>2251</v>
          </cell>
          <cell r="AK1865">
            <v>0</v>
          </cell>
          <cell r="AM1865">
            <v>571</v>
          </cell>
          <cell r="AN1865">
            <v>1</v>
          </cell>
          <cell r="AO1865">
            <v>393216</v>
          </cell>
          <cell r="AQ1865">
            <v>0</v>
          </cell>
          <cell r="AR1865">
            <v>0</v>
          </cell>
          <cell r="AS1865" t="str">
            <v>Ы</v>
          </cell>
          <cell r="AT1865" t="str">
            <v>Ы</v>
          </cell>
          <cell r="AU1865">
            <v>0</v>
          </cell>
          <cell r="AV1865">
            <v>0</v>
          </cell>
          <cell r="AW1865">
            <v>23</v>
          </cell>
          <cell r="AX1865">
            <v>1</v>
          </cell>
          <cell r="AY1865">
            <v>0</v>
          </cell>
          <cell r="AZ1865">
            <v>0</v>
          </cell>
          <cell r="BA1865">
            <v>0</v>
          </cell>
          <cell r="BB1865">
            <v>0</v>
          </cell>
          <cell r="BC1865">
            <v>38828</v>
          </cell>
        </row>
        <row r="1866">
          <cell r="A1866">
            <v>2006</v>
          </cell>
          <cell r="B1866">
            <v>2</v>
          </cell>
          <cell r="C1866">
            <v>443</v>
          </cell>
          <cell r="D1866">
            <v>21</v>
          </cell>
          <cell r="E1866">
            <v>792020</v>
          </cell>
          <cell r="F1866">
            <v>0</v>
          </cell>
          <cell r="G1866" t="str">
            <v>Затраты по ШПЗ (основные)</v>
          </cell>
          <cell r="H1866">
            <v>2011</v>
          </cell>
          <cell r="I1866">
            <v>7920</v>
          </cell>
          <cell r="J1866">
            <v>610.64</v>
          </cell>
          <cell r="K1866">
            <v>1</v>
          </cell>
          <cell r="L1866">
            <v>0</v>
          </cell>
          <cell r="M1866">
            <v>0</v>
          </cell>
          <cell r="N1866">
            <v>0</v>
          </cell>
          <cell r="R1866">
            <v>0</v>
          </cell>
          <cell r="S1866">
            <v>0</v>
          </cell>
          <cell r="T1866">
            <v>0</v>
          </cell>
          <cell r="U1866">
            <v>38</v>
          </cell>
          <cell r="V1866">
            <v>0</v>
          </cell>
          <cell r="W1866">
            <v>0</v>
          </cell>
          <cell r="AA1866">
            <v>0</v>
          </cell>
          <cell r="AB1866">
            <v>0</v>
          </cell>
          <cell r="AC1866">
            <v>0</v>
          </cell>
          <cell r="AD1866">
            <v>38</v>
          </cell>
          <cell r="AE1866">
            <v>135000</v>
          </cell>
          <cell r="AF1866">
            <v>0</v>
          </cell>
          <cell r="AI1866">
            <v>2251</v>
          </cell>
          <cell r="AK1866">
            <v>0</v>
          </cell>
          <cell r="AM1866">
            <v>572</v>
          </cell>
          <cell r="AN1866">
            <v>1</v>
          </cell>
          <cell r="AO1866">
            <v>393216</v>
          </cell>
          <cell r="AQ1866">
            <v>0</v>
          </cell>
          <cell r="AR1866">
            <v>0</v>
          </cell>
          <cell r="AS1866" t="str">
            <v>Ы</v>
          </cell>
          <cell r="AT1866" t="str">
            <v>Ы</v>
          </cell>
          <cell r="AU1866">
            <v>0</v>
          </cell>
          <cell r="AV1866">
            <v>0</v>
          </cell>
          <cell r="AW1866">
            <v>23</v>
          </cell>
          <cell r="AX1866">
            <v>1</v>
          </cell>
          <cell r="AY1866">
            <v>0</v>
          </cell>
          <cell r="AZ1866">
            <v>0</v>
          </cell>
          <cell r="BA1866">
            <v>0</v>
          </cell>
          <cell r="BB1866">
            <v>0</v>
          </cell>
          <cell r="BC1866">
            <v>38828</v>
          </cell>
        </row>
        <row r="1867">
          <cell r="A1867">
            <v>2006</v>
          </cell>
          <cell r="B1867">
            <v>2</v>
          </cell>
          <cell r="C1867">
            <v>444</v>
          </cell>
          <cell r="D1867">
            <v>21</v>
          </cell>
          <cell r="E1867">
            <v>792020</v>
          </cell>
          <cell r="F1867">
            <v>0</v>
          </cell>
          <cell r="G1867" t="str">
            <v>Затраты по ШПЗ (основные)</v>
          </cell>
          <cell r="H1867">
            <v>2011</v>
          </cell>
          <cell r="I1867">
            <v>7920</v>
          </cell>
          <cell r="J1867">
            <v>207849.69</v>
          </cell>
          <cell r="K1867">
            <v>1</v>
          </cell>
          <cell r="L1867">
            <v>0</v>
          </cell>
          <cell r="M1867">
            <v>0</v>
          </cell>
          <cell r="N1867">
            <v>0</v>
          </cell>
          <cell r="R1867">
            <v>0</v>
          </cell>
          <cell r="S1867">
            <v>0</v>
          </cell>
          <cell r="T1867">
            <v>0</v>
          </cell>
          <cell r="U1867">
            <v>38</v>
          </cell>
          <cell r="V1867">
            <v>0</v>
          </cell>
          <cell r="W1867">
            <v>0</v>
          </cell>
          <cell r="AA1867">
            <v>0</v>
          </cell>
          <cell r="AB1867">
            <v>0</v>
          </cell>
          <cell r="AC1867">
            <v>0</v>
          </cell>
          <cell r="AD1867">
            <v>38</v>
          </cell>
          <cell r="AE1867">
            <v>143000</v>
          </cell>
          <cell r="AF1867">
            <v>0</v>
          </cell>
          <cell r="AI1867">
            <v>2251</v>
          </cell>
          <cell r="AK1867">
            <v>0</v>
          </cell>
          <cell r="AM1867">
            <v>573</v>
          </cell>
          <cell r="AN1867">
            <v>1</v>
          </cell>
          <cell r="AO1867">
            <v>393216</v>
          </cell>
          <cell r="AQ1867">
            <v>0</v>
          </cell>
          <cell r="AR1867">
            <v>0</v>
          </cell>
          <cell r="AS1867" t="str">
            <v>Ы</v>
          </cell>
          <cell r="AT1867" t="str">
            <v>Ы</v>
          </cell>
          <cell r="AU1867">
            <v>0</v>
          </cell>
          <cell r="AV1867">
            <v>0</v>
          </cell>
          <cell r="AW1867">
            <v>23</v>
          </cell>
          <cell r="AX1867">
            <v>1</v>
          </cell>
          <cell r="AY1867">
            <v>0</v>
          </cell>
          <cell r="AZ1867">
            <v>0</v>
          </cell>
          <cell r="BA1867">
            <v>0</v>
          </cell>
          <cell r="BB1867">
            <v>0</v>
          </cell>
          <cell r="BC1867">
            <v>38828</v>
          </cell>
        </row>
        <row r="1868">
          <cell r="A1868">
            <v>2006</v>
          </cell>
          <cell r="B1868">
            <v>2</v>
          </cell>
          <cell r="C1868">
            <v>445</v>
          </cell>
          <cell r="D1868">
            <v>21</v>
          </cell>
          <cell r="E1868">
            <v>792020</v>
          </cell>
          <cell r="F1868">
            <v>0</v>
          </cell>
          <cell r="G1868" t="str">
            <v>Затраты по ШПЗ (основные)</v>
          </cell>
          <cell r="H1868">
            <v>2011</v>
          </cell>
          <cell r="I1868">
            <v>7920</v>
          </cell>
          <cell r="J1868">
            <v>555375.35999999999</v>
          </cell>
          <cell r="K1868">
            <v>1</v>
          </cell>
          <cell r="L1868">
            <v>0</v>
          </cell>
          <cell r="M1868">
            <v>0</v>
          </cell>
          <cell r="N1868">
            <v>0</v>
          </cell>
          <cell r="R1868">
            <v>0</v>
          </cell>
          <cell r="S1868">
            <v>0</v>
          </cell>
          <cell r="T1868">
            <v>0</v>
          </cell>
          <cell r="U1868">
            <v>38</v>
          </cell>
          <cell r="V1868">
            <v>0</v>
          </cell>
          <cell r="W1868">
            <v>0</v>
          </cell>
          <cell r="AA1868">
            <v>0</v>
          </cell>
          <cell r="AB1868">
            <v>0</v>
          </cell>
          <cell r="AC1868">
            <v>0</v>
          </cell>
          <cell r="AD1868">
            <v>38</v>
          </cell>
          <cell r="AE1868">
            <v>151000</v>
          </cell>
          <cell r="AF1868">
            <v>0</v>
          </cell>
          <cell r="AI1868">
            <v>2251</v>
          </cell>
          <cell r="AK1868">
            <v>0</v>
          </cell>
          <cell r="AM1868">
            <v>574</v>
          </cell>
          <cell r="AN1868">
            <v>1</v>
          </cell>
          <cell r="AO1868">
            <v>393216</v>
          </cell>
          <cell r="AQ1868">
            <v>0</v>
          </cell>
          <cell r="AR1868">
            <v>0</v>
          </cell>
          <cell r="AS1868" t="str">
            <v>Ы</v>
          </cell>
          <cell r="AT1868" t="str">
            <v>Ы</v>
          </cell>
          <cell r="AU1868">
            <v>0</v>
          </cell>
          <cell r="AV1868">
            <v>0</v>
          </cell>
          <cell r="AW1868">
            <v>23</v>
          </cell>
          <cell r="AX1868">
            <v>1</v>
          </cell>
          <cell r="AY1868">
            <v>0</v>
          </cell>
          <cell r="AZ1868">
            <v>0</v>
          </cell>
          <cell r="BA1868">
            <v>0</v>
          </cell>
          <cell r="BB1868">
            <v>0</v>
          </cell>
          <cell r="BC1868">
            <v>38828</v>
          </cell>
        </row>
        <row r="1869">
          <cell r="A1869">
            <v>2006</v>
          </cell>
          <cell r="B1869">
            <v>2</v>
          </cell>
          <cell r="C1869">
            <v>446</v>
          </cell>
          <cell r="D1869">
            <v>21</v>
          </cell>
          <cell r="E1869">
            <v>792020</v>
          </cell>
          <cell r="F1869">
            <v>0</v>
          </cell>
          <cell r="G1869" t="str">
            <v>Затраты по ШПЗ (основные)</v>
          </cell>
          <cell r="H1869">
            <v>2011</v>
          </cell>
          <cell r="I1869">
            <v>7920</v>
          </cell>
          <cell r="J1869">
            <v>60222.96</v>
          </cell>
          <cell r="K1869">
            <v>1</v>
          </cell>
          <cell r="L1869">
            <v>0</v>
          </cell>
          <cell r="M1869">
            <v>0</v>
          </cell>
          <cell r="N1869">
            <v>0</v>
          </cell>
          <cell r="R1869">
            <v>0</v>
          </cell>
          <cell r="S1869">
            <v>0</v>
          </cell>
          <cell r="T1869">
            <v>0</v>
          </cell>
          <cell r="U1869">
            <v>38</v>
          </cell>
          <cell r="V1869">
            <v>0</v>
          </cell>
          <cell r="W1869">
            <v>0</v>
          </cell>
          <cell r="AA1869">
            <v>0</v>
          </cell>
          <cell r="AB1869">
            <v>0</v>
          </cell>
          <cell r="AC1869">
            <v>0</v>
          </cell>
          <cell r="AD1869">
            <v>38</v>
          </cell>
          <cell r="AE1869">
            <v>152000</v>
          </cell>
          <cell r="AF1869">
            <v>0</v>
          </cell>
          <cell r="AI1869">
            <v>2251</v>
          </cell>
          <cell r="AK1869">
            <v>0</v>
          </cell>
          <cell r="AM1869">
            <v>575</v>
          </cell>
          <cell r="AN1869">
            <v>1</v>
          </cell>
          <cell r="AO1869">
            <v>393216</v>
          </cell>
          <cell r="AQ1869">
            <v>0</v>
          </cell>
          <cell r="AR1869">
            <v>0</v>
          </cell>
          <cell r="AS1869" t="str">
            <v>Ы</v>
          </cell>
          <cell r="AT1869" t="str">
            <v>Ы</v>
          </cell>
          <cell r="AU1869">
            <v>0</v>
          </cell>
          <cell r="AV1869">
            <v>0</v>
          </cell>
          <cell r="AW1869">
            <v>23</v>
          </cell>
          <cell r="AX1869">
            <v>1</v>
          </cell>
          <cell r="AY1869">
            <v>0</v>
          </cell>
          <cell r="AZ1869">
            <v>0</v>
          </cell>
          <cell r="BA1869">
            <v>0</v>
          </cell>
          <cell r="BB1869">
            <v>0</v>
          </cell>
          <cell r="BC1869">
            <v>38828</v>
          </cell>
        </row>
        <row r="1870">
          <cell r="A1870">
            <v>2006</v>
          </cell>
          <cell r="B1870">
            <v>2</v>
          </cell>
          <cell r="C1870">
            <v>447</v>
          </cell>
          <cell r="D1870">
            <v>21</v>
          </cell>
          <cell r="E1870">
            <v>792020</v>
          </cell>
          <cell r="F1870">
            <v>0</v>
          </cell>
          <cell r="G1870" t="str">
            <v>Затраты по ШПЗ (основные)</v>
          </cell>
          <cell r="H1870">
            <v>2011</v>
          </cell>
          <cell r="I1870">
            <v>7920</v>
          </cell>
          <cell r="J1870">
            <v>1363133.46</v>
          </cell>
          <cell r="K1870">
            <v>1</v>
          </cell>
          <cell r="L1870">
            <v>0</v>
          </cell>
          <cell r="M1870">
            <v>0</v>
          </cell>
          <cell r="N1870">
            <v>0</v>
          </cell>
          <cell r="R1870">
            <v>0</v>
          </cell>
          <cell r="S1870">
            <v>0</v>
          </cell>
          <cell r="T1870">
            <v>0</v>
          </cell>
          <cell r="U1870">
            <v>38</v>
          </cell>
          <cell r="V1870">
            <v>0</v>
          </cell>
          <cell r="W1870">
            <v>0</v>
          </cell>
          <cell r="AA1870">
            <v>0</v>
          </cell>
          <cell r="AB1870">
            <v>0</v>
          </cell>
          <cell r="AC1870">
            <v>0</v>
          </cell>
          <cell r="AD1870">
            <v>38</v>
          </cell>
          <cell r="AE1870">
            <v>220000</v>
          </cell>
          <cell r="AF1870">
            <v>0</v>
          </cell>
          <cell r="AI1870">
            <v>2251</v>
          </cell>
          <cell r="AK1870">
            <v>0</v>
          </cell>
          <cell r="AM1870">
            <v>576</v>
          </cell>
          <cell r="AN1870">
            <v>1</v>
          </cell>
          <cell r="AO1870">
            <v>393216</v>
          </cell>
          <cell r="AQ1870">
            <v>0</v>
          </cell>
          <cell r="AR1870">
            <v>0</v>
          </cell>
          <cell r="AS1870" t="str">
            <v>Ы</v>
          </cell>
          <cell r="AT1870" t="str">
            <v>Ы</v>
          </cell>
          <cell r="AU1870">
            <v>0</v>
          </cell>
          <cell r="AV1870">
            <v>0</v>
          </cell>
          <cell r="AW1870">
            <v>23</v>
          </cell>
          <cell r="AX1870">
            <v>1</v>
          </cell>
          <cell r="AY1870">
            <v>0</v>
          </cell>
          <cell r="AZ1870">
            <v>0</v>
          </cell>
          <cell r="BA1870">
            <v>0</v>
          </cell>
          <cell r="BB1870">
            <v>0</v>
          </cell>
          <cell r="BC1870">
            <v>38828</v>
          </cell>
        </row>
        <row r="1871">
          <cell r="A1871">
            <v>2006</v>
          </cell>
          <cell r="B1871">
            <v>2</v>
          </cell>
          <cell r="C1871">
            <v>448</v>
          </cell>
          <cell r="D1871">
            <v>21</v>
          </cell>
          <cell r="E1871">
            <v>792020</v>
          </cell>
          <cell r="F1871">
            <v>0</v>
          </cell>
          <cell r="G1871" t="str">
            <v>Затраты по ШПЗ (основные)</v>
          </cell>
          <cell r="H1871">
            <v>2011</v>
          </cell>
          <cell r="I1871">
            <v>7920</v>
          </cell>
          <cell r="J1871">
            <v>678094.27</v>
          </cell>
          <cell r="K1871">
            <v>1</v>
          </cell>
          <cell r="L1871">
            <v>0</v>
          </cell>
          <cell r="M1871">
            <v>0</v>
          </cell>
          <cell r="N1871">
            <v>0</v>
          </cell>
          <cell r="R1871">
            <v>0</v>
          </cell>
          <cell r="S1871">
            <v>0</v>
          </cell>
          <cell r="T1871">
            <v>0</v>
          </cell>
          <cell r="U1871">
            <v>38</v>
          </cell>
          <cell r="V1871">
            <v>0</v>
          </cell>
          <cell r="W1871">
            <v>0</v>
          </cell>
          <cell r="AA1871">
            <v>0</v>
          </cell>
          <cell r="AB1871">
            <v>0</v>
          </cell>
          <cell r="AC1871">
            <v>0</v>
          </cell>
          <cell r="AD1871">
            <v>38</v>
          </cell>
          <cell r="AE1871">
            <v>230000</v>
          </cell>
          <cell r="AF1871">
            <v>0</v>
          </cell>
          <cell r="AI1871">
            <v>2251</v>
          </cell>
          <cell r="AK1871">
            <v>0</v>
          </cell>
          <cell r="AM1871">
            <v>577</v>
          </cell>
          <cell r="AN1871">
            <v>1</v>
          </cell>
          <cell r="AO1871">
            <v>393216</v>
          </cell>
          <cell r="AQ1871">
            <v>0</v>
          </cell>
          <cell r="AR1871">
            <v>0</v>
          </cell>
          <cell r="AS1871" t="str">
            <v>Ы</v>
          </cell>
          <cell r="AT1871" t="str">
            <v>Ы</v>
          </cell>
          <cell r="AU1871">
            <v>0</v>
          </cell>
          <cell r="AV1871">
            <v>0</v>
          </cell>
          <cell r="AW1871">
            <v>23</v>
          </cell>
          <cell r="AX1871">
            <v>1</v>
          </cell>
          <cell r="AY1871">
            <v>0</v>
          </cell>
          <cell r="AZ1871">
            <v>0</v>
          </cell>
          <cell r="BA1871">
            <v>0</v>
          </cell>
          <cell r="BB1871">
            <v>0</v>
          </cell>
          <cell r="BC1871">
            <v>38828</v>
          </cell>
        </row>
        <row r="1872">
          <cell r="A1872">
            <v>2006</v>
          </cell>
          <cell r="B1872">
            <v>2</v>
          </cell>
          <cell r="C1872">
            <v>449</v>
          </cell>
          <cell r="D1872">
            <v>21</v>
          </cell>
          <cell r="E1872">
            <v>792020</v>
          </cell>
          <cell r="F1872">
            <v>0</v>
          </cell>
          <cell r="G1872" t="str">
            <v>Затраты по ШПЗ (основные)</v>
          </cell>
          <cell r="H1872">
            <v>2011</v>
          </cell>
          <cell r="I1872">
            <v>7920</v>
          </cell>
          <cell r="J1872">
            <v>6900</v>
          </cell>
          <cell r="K1872">
            <v>1</v>
          </cell>
          <cell r="L1872">
            <v>0</v>
          </cell>
          <cell r="M1872">
            <v>0</v>
          </cell>
          <cell r="N1872">
            <v>0</v>
          </cell>
          <cell r="R1872">
            <v>0</v>
          </cell>
          <cell r="S1872">
            <v>0</v>
          </cell>
          <cell r="T1872">
            <v>0</v>
          </cell>
          <cell r="U1872">
            <v>38</v>
          </cell>
          <cell r="V1872">
            <v>0</v>
          </cell>
          <cell r="W1872">
            <v>0</v>
          </cell>
          <cell r="AA1872">
            <v>0</v>
          </cell>
          <cell r="AB1872">
            <v>0</v>
          </cell>
          <cell r="AC1872">
            <v>0</v>
          </cell>
          <cell r="AD1872">
            <v>38</v>
          </cell>
          <cell r="AE1872">
            <v>250000</v>
          </cell>
          <cell r="AF1872">
            <v>0</v>
          </cell>
          <cell r="AI1872">
            <v>2251</v>
          </cell>
          <cell r="AK1872">
            <v>0</v>
          </cell>
          <cell r="AM1872">
            <v>578</v>
          </cell>
          <cell r="AN1872">
            <v>1</v>
          </cell>
          <cell r="AO1872">
            <v>393216</v>
          </cell>
          <cell r="AQ1872">
            <v>0</v>
          </cell>
          <cell r="AR1872">
            <v>0</v>
          </cell>
          <cell r="AS1872" t="str">
            <v>Ы</v>
          </cell>
          <cell r="AT1872" t="str">
            <v>Ы</v>
          </cell>
          <cell r="AU1872">
            <v>0</v>
          </cell>
          <cell r="AV1872">
            <v>0</v>
          </cell>
          <cell r="AW1872">
            <v>23</v>
          </cell>
          <cell r="AX1872">
            <v>1</v>
          </cell>
          <cell r="AY1872">
            <v>0</v>
          </cell>
          <cell r="AZ1872">
            <v>0</v>
          </cell>
          <cell r="BA1872">
            <v>0</v>
          </cell>
          <cell r="BB1872">
            <v>0</v>
          </cell>
          <cell r="BC1872">
            <v>38828</v>
          </cell>
        </row>
        <row r="1873">
          <cell r="A1873">
            <v>2006</v>
          </cell>
          <cell r="B1873">
            <v>2</v>
          </cell>
          <cell r="C1873">
            <v>450</v>
          </cell>
          <cell r="D1873">
            <v>21</v>
          </cell>
          <cell r="E1873">
            <v>792020</v>
          </cell>
          <cell r="F1873">
            <v>0</v>
          </cell>
          <cell r="G1873" t="str">
            <v>Затраты по ШПЗ (основные)</v>
          </cell>
          <cell r="H1873">
            <v>2011</v>
          </cell>
          <cell r="I1873">
            <v>7920</v>
          </cell>
          <cell r="J1873">
            <v>55784.76</v>
          </cell>
          <cell r="K1873">
            <v>1</v>
          </cell>
          <cell r="L1873">
            <v>0</v>
          </cell>
          <cell r="M1873">
            <v>0</v>
          </cell>
          <cell r="N1873">
            <v>0</v>
          </cell>
          <cell r="R1873">
            <v>0</v>
          </cell>
          <cell r="S1873">
            <v>0</v>
          </cell>
          <cell r="T1873">
            <v>0</v>
          </cell>
          <cell r="U1873">
            <v>38</v>
          </cell>
          <cell r="V1873">
            <v>0</v>
          </cell>
          <cell r="W1873">
            <v>0</v>
          </cell>
          <cell r="AA1873">
            <v>0</v>
          </cell>
          <cell r="AB1873">
            <v>0</v>
          </cell>
          <cell r="AC1873">
            <v>0</v>
          </cell>
          <cell r="AD1873">
            <v>38</v>
          </cell>
          <cell r="AE1873">
            <v>260000</v>
          </cell>
          <cell r="AF1873">
            <v>0</v>
          </cell>
          <cell r="AI1873">
            <v>2251</v>
          </cell>
          <cell r="AK1873">
            <v>0</v>
          </cell>
          <cell r="AM1873">
            <v>579</v>
          </cell>
          <cell r="AN1873">
            <v>1</v>
          </cell>
          <cell r="AO1873">
            <v>393216</v>
          </cell>
          <cell r="AQ1873">
            <v>0</v>
          </cell>
          <cell r="AR1873">
            <v>0</v>
          </cell>
          <cell r="AS1873" t="str">
            <v>Ы</v>
          </cell>
          <cell r="AT1873" t="str">
            <v>Ы</v>
          </cell>
          <cell r="AU1873">
            <v>0</v>
          </cell>
          <cell r="AV1873">
            <v>0</v>
          </cell>
          <cell r="AW1873">
            <v>23</v>
          </cell>
          <cell r="AX1873">
            <v>1</v>
          </cell>
          <cell r="AY1873">
            <v>0</v>
          </cell>
          <cell r="AZ1873">
            <v>0</v>
          </cell>
          <cell r="BA1873">
            <v>0</v>
          </cell>
          <cell r="BB1873">
            <v>0</v>
          </cell>
          <cell r="BC1873">
            <v>38828</v>
          </cell>
        </row>
        <row r="1874">
          <cell r="A1874">
            <v>2006</v>
          </cell>
          <cell r="B1874">
            <v>2</v>
          </cell>
          <cell r="C1874">
            <v>451</v>
          </cell>
          <cell r="D1874">
            <v>21</v>
          </cell>
          <cell r="E1874">
            <v>792020</v>
          </cell>
          <cell r="F1874">
            <v>0</v>
          </cell>
          <cell r="G1874" t="str">
            <v>Затраты по ШПЗ (основные)</v>
          </cell>
          <cell r="H1874">
            <v>2011</v>
          </cell>
          <cell r="I1874">
            <v>7920</v>
          </cell>
          <cell r="J1874">
            <v>203801.23</v>
          </cell>
          <cell r="K1874">
            <v>1</v>
          </cell>
          <cell r="L1874">
            <v>0</v>
          </cell>
          <cell r="M1874">
            <v>0</v>
          </cell>
          <cell r="N1874">
            <v>0</v>
          </cell>
          <cell r="R1874">
            <v>0</v>
          </cell>
          <cell r="S1874">
            <v>0</v>
          </cell>
          <cell r="T1874">
            <v>0</v>
          </cell>
          <cell r="U1874">
            <v>38</v>
          </cell>
          <cell r="V1874">
            <v>0</v>
          </cell>
          <cell r="W1874">
            <v>0</v>
          </cell>
          <cell r="AA1874">
            <v>0</v>
          </cell>
          <cell r="AB1874">
            <v>0</v>
          </cell>
          <cell r="AC1874">
            <v>0</v>
          </cell>
          <cell r="AD1874">
            <v>38</v>
          </cell>
          <cell r="AE1874">
            <v>270000</v>
          </cell>
          <cell r="AF1874">
            <v>0</v>
          </cell>
          <cell r="AI1874">
            <v>2251</v>
          </cell>
          <cell r="AK1874">
            <v>0</v>
          </cell>
          <cell r="AM1874">
            <v>580</v>
          </cell>
          <cell r="AN1874">
            <v>1</v>
          </cell>
          <cell r="AO1874">
            <v>393216</v>
          </cell>
          <cell r="AQ1874">
            <v>0</v>
          </cell>
          <cell r="AR1874">
            <v>0</v>
          </cell>
          <cell r="AS1874" t="str">
            <v>Ы</v>
          </cell>
          <cell r="AT1874" t="str">
            <v>Ы</v>
          </cell>
          <cell r="AU1874">
            <v>0</v>
          </cell>
          <cell r="AV1874">
            <v>0</v>
          </cell>
          <cell r="AW1874">
            <v>23</v>
          </cell>
          <cell r="AX1874">
            <v>1</v>
          </cell>
          <cell r="AY1874">
            <v>0</v>
          </cell>
          <cell r="AZ1874">
            <v>0</v>
          </cell>
          <cell r="BA1874">
            <v>0</v>
          </cell>
          <cell r="BB1874">
            <v>0</v>
          </cell>
          <cell r="BC1874">
            <v>38828</v>
          </cell>
        </row>
        <row r="1875">
          <cell r="A1875">
            <v>2006</v>
          </cell>
          <cell r="B1875">
            <v>2</v>
          </cell>
          <cell r="C1875">
            <v>452</v>
          </cell>
          <cell r="D1875">
            <v>21</v>
          </cell>
          <cell r="E1875">
            <v>792020</v>
          </cell>
          <cell r="F1875">
            <v>0</v>
          </cell>
          <cell r="G1875" t="str">
            <v>Затраты по ШПЗ (основные)</v>
          </cell>
          <cell r="H1875">
            <v>2011</v>
          </cell>
          <cell r="I1875">
            <v>7920</v>
          </cell>
          <cell r="J1875">
            <v>66163.87</v>
          </cell>
          <cell r="K1875">
            <v>1</v>
          </cell>
          <cell r="L1875">
            <v>0</v>
          </cell>
          <cell r="M1875">
            <v>0</v>
          </cell>
          <cell r="N1875">
            <v>0</v>
          </cell>
          <cell r="R1875">
            <v>0</v>
          </cell>
          <cell r="S1875">
            <v>0</v>
          </cell>
          <cell r="T1875">
            <v>0</v>
          </cell>
          <cell r="U1875">
            <v>38</v>
          </cell>
          <cell r="V1875">
            <v>0</v>
          </cell>
          <cell r="W1875">
            <v>0</v>
          </cell>
          <cell r="AA1875">
            <v>0</v>
          </cell>
          <cell r="AB1875">
            <v>0</v>
          </cell>
          <cell r="AC1875">
            <v>0</v>
          </cell>
          <cell r="AD1875">
            <v>38</v>
          </cell>
          <cell r="AE1875">
            <v>280100</v>
          </cell>
          <cell r="AF1875">
            <v>0</v>
          </cell>
          <cell r="AI1875">
            <v>2251</v>
          </cell>
          <cell r="AK1875">
            <v>0</v>
          </cell>
          <cell r="AM1875">
            <v>581</v>
          </cell>
          <cell r="AN1875">
            <v>1</v>
          </cell>
          <cell r="AO1875">
            <v>393216</v>
          </cell>
          <cell r="AQ1875">
            <v>0</v>
          </cell>
          <cell r="AR1875">
            <v>0</v>
          </cell>
          <cell r="AS1875" t="str">
            <v>Ы</v>
          </cell>
          <cell r="AT1875" t="str">
            <v>Ы</v>
          </cell>
          <cell r="AU1875">
            <v>0</v>
          </cell>
          <cell r="AV1875">
            <v>0</v>
          </cell>
          <cell r="AW1875">
            <v>23</v>
          </cell>
          <cell r="AX1875">
            <v>1</v>
          </cell>
          <cell r="AY1875">
            <v>0</v>
          </cell>
          <cell r="AZ1875">
            <v>0</v>
          </cell>
          <cell r="BA1875">
            <v>0</v>
          </cell>
          <cell r="BB1875">
            <v>0</v>
          </cell>
          <cell r="BC1875">
            <v>38828</v>
          </cell>
        </row>
        <row r="1876">
          <cell r="A1876">
            <v>2006</v>
          </cell>
          <cell r="B1876">
            <v>2</v>
          </cell>
          <cell r="C1876">
            <v>453</v>
          </cell>
          <cell r="D1876">
            <v>21</v>
          </cell>
          <cell r="E1876">
            <v>792020</v>
          </cell>
          <cell r="F1876">
            <v>0</v>
          </cell>
          <cell r="G1876" t="str">
            <v>Затраты по ШПЗ (основные)</v>
          </cell>
          <cell r="H1876">
            <v>2011</v>
          </cell>
          <cell r="I1876">
            <v>7920</v>
          </cell>
          <cell r="J1876">
            <v>1245.25</v>
          </cell>
          <cell r="K1876">
            <v>1</v>
          </cell>
          <cell r="L1876">
            <v>0</v>
          </cell>
          <cell r="M1876">
            <v>0</v>
          </cell>
          <cell r="N1876">
            <v>0</v>
          </cell>
          <cell r="R1876">
            <v>0</v>
          </cell>
          <cell r="S1876">
            <v>0</v>
          </cell>
          <cell r="T1876">
            <v>0</v>
          </cell>
          <cell r="U1876">
            <v>38</v>
          </cell>
          <cell r="V1876">
            <v>0</v>
          </cell>
          <cell r="W1876">
            <v>0</v>
          </cell>
          <cell r="AA1876">
            <v>0</v>
          </cell>
          <cell r="AB1876">
            <v>0</v>
          </cell>
          <cell r="AC1876">
            <v>0</v>
          </cell>
          <cell r="AD1876">
            <v>38</v>
          </cell>
          <cell r="AE1876">
            <v>280200</v>
          </cell>
          <cell r="AF1876">
            <v>0</v>
          </cell>
          <cell r="AI1876">
            <v>2251</v>
          </cell>
          <cell r="AK1876">
            <v>0</v>
          </cell>
          <cell r="AM1876">
            <v>582</v>
          </cell>
          <cell r="AN1876">
            <v>1</v>
          </cell>
          <cell r="AO1876">
            <v>393216</v>
          </cell>
          <cell r="AQ1876">
            <v>0</v>
          </cell>
          <cell r="AR1876">
            <v>0</v>
          </cell>
          <cell r="AS1876" t="str">
            <v>Ы</v>
          </cell>
          <cell r="AT1876" t="str">
            <v>Ы</v>
          </cell>
          <cell r="AU1876">
            <v>0</v>
          </cell>
          <cell r="AV1876">
            <v>0</v>
          </cell>
          <cell r="AW1876">
            <v>23</v>
          </cell>
          <cell r="AX1876">
            <v>1</v>
          </cell>
          <cell r="AY1876">
            <v>0</v>
          </cell>
          <cell r="AZ1876">
            <v>0</v>
          </cell>
          <cell r="BA1876">
            <v>0</v>
          </cell>
          <cell r="BB1876">
            <v>0</v>
          </cell>
          <cell r="BC1876">
            <v>38828</v>
          </cell>
        </row>
        <row r="1877">
          <cell r="A1877">
            <v>2006</v>
          </cell>
          <cell r="B1877">
            <v>2</v>
          </cell>
          <cell r="C1877">
            <v>454</v>
          </cell>
          <cell r="D1877">
            <v>21</v>
          </cell>
          <cell r="E1877">
            <v>792020</v>
          </cell>
          <cell r="F1877">
            <v>0</v>
          </cell>
          <cell r="G1877" t="str">
            <v>Затраты по ШПЗ (основные)</v>
          </cell>
          <cell r="H1877">
            <v>2011</v>
          </cell>
          <cell r="I1877">
            <v>7920</v>
          </cell>
          <cell r="J1877">
            <v>5277.98</v>
          </cell>
          <cell r="K1877">
            <v>1</v>
          </cell>
          <cell r="L1877">
            <v>0</v>
          </cell>
          <cell r="M1877">
            <v>0</v>
          </cell>
          <cell r="N1877">
            <v>0</v>
          </cell>
          <cell r="R1877">
            <v>0</v>
          </cell>
          <cell r="S1877">
            <v>0</v>
          </cell>
          <cell r="T1877">
            <v>0</v>
          </cell>
          <cell r="U1877">
            <v>38</v>
          </cell>
          <cell r="V1877">
            <v>0</v>
          </cell>
          <cell r="W1877">
            <v>0</v>
          </cell>
          <cell r="AA1877">
            <v>0</v>
          </cell>
          <cell r="AB1877">
            <v>0</v>
          </cell>
          <cell r="AC1877">
            <v>0</v>
          </cell>
          <cell r="AD1877">
            <v>38</v>
          </cell>
          <cell r="AE1877">
            <v>280300</v>
          </cell>
          <cell r="AF1877">
            <v>0</v>
          </cell>
          <cell r="AI1877">
            <v>2251</v>
          </cell>
          <cell r="AK1877">
            <v>0</v>
          </cell>
          <cell r="AM1877">
            <v>583</v>
          </cell>
          <cell r="AN1877">
            <v>1</v>
          </cell>
          <cell r="AO1877">
            <v>393216</v>
          </cell>
          <cell r="AQ1877">
            <v>0</v>
          </cell>
          <cell r="AR1877">
            <v>0</v>
          </cell>
          <cell r="AS1877" t="str">
            <v>Ы</v>
          </cell>
          <cell r="AT1877" t="str">
            <v>Ы</v>
          </cell>
          <cell r="AU1877">
            <v>0</v>
          </cell>
          <cell r="AV1877">
            <v>0</v>
          </cell>
          <cell r="AW1877">
            <v>23</v>
          </cell>
          <cell r="AX1877">
            <v>1</v>
          </cell>
          <cell r="AY1877">
            <v>0</v>
          </cell>
          <cell r="AZ1877">
            <v>0</v>
          </cell>
          <cell r="BA1877">
            <v>0</v>
          </cell>
          <cell r="BB1877">
            <v>0</v>
          </cell>
          <cell r="BC1877">
            <v>38828</v>
          </cell>
        </row>
        <row r="1878">
          <cell r="A1878">
            <v>2006</v>
          </cell>
          <cell r="B1878">
            <v>2</v>
          </cell>
          <cell r="C1878">
            <v>455</v>
          </cell>
          <cell r="D1878">
            <v>21</v>
          </cell>
          <cell r="E1878">
            <v>792020</v>
          </cell>
          <cell r="F1878">
            <v>0</v>
          </cell>
          <cell r="G1878" t="str">
            <v>Затраты по ШПЗ (основные)</v>
          </cell>
          <cell r="H1878">
            <v>2011</v>
          </cell>
          <cell r="I1878">
            <v>7920</v>
          </cell>
          <cell r="J1878">
            <v>18745.66</v>
          </cell>
          <cell r="K1878">
            <v>1</v>
          </cell>
          <cell r="L1878">
            <v>0</v>
          </cell>
          <cell r="M1878">
            <v>0</v>
          </cell>
          <cell r="N1878">
            <v>0</v>
          </cell>
          <cell r="R1878">
            <v>0</v>
          </cell>
          <cell r="S1878">
            <v>0</v>
          </cell>
          <cell r="T1878">
            <v>0</v>
          </cell>
          <cell r="U1878">
            <v>38</v>
          </cell>
          <cell r="V1878">
            <v>0</v>
          </cell>
          <cell r="W1878">
            <v>0</v>
          </cell>
          <cell r="AA1878">
            <v>0</v>
          </cell>
          <cell r="AB1878">
            <v>0</v>
          </cell>
          <cell r="AC1878">
            <v>0</v>
          </cell>
          <cell r="AD1878">
            <v>38</v>
          </cell>
          <cell r="AE1878">
            <v>280400</v>
          </cell>
          <cell r="AF1878">
            <v>0</v>
          </cell>
          <cell r="AI1878">
            <v>2251</v>
          </cell>
          <cell r="AK1878">
            <v>0</v>
          </cell>
          <cell r="AM1878">
            <v>584</v>
          </cell>
          <cell r="AN1878">
            <v>1</v>
          </cell>
          <cell r="AO1878">
            <v>393216</v>
          </cell>
          <cell r="AQ1878">
            <v>0</v>
          </cell>
          <cell r="AR1878">
            <v>0</v>
          </cell>
          <cell r="AS1878" t="str">
            <v>Ы</v>
          </cell>
          <cell r="AT1878" t="str">
            <v>Ы</v>
          </cell>
          <cell r="AU1878">
            <v>0</v>
          </cell>
          <cell r="AV1878">
            <v>0</v>
          </cell>
          <cell r="AW1878">
            <v>23</v>
          </cell>
          <cell r="AX1878">
            <v>1</v>
          </cell>
          <cell r="AY1878">
            <v>0</v>
          </cell>
          <cell r="AZ1878">
            <v>0</v>
          </cell>
          <cell r="BA1878">
            <v>0</v>
          </cell>
          <cell r="BB1878">
            <v>0</v>
          </cell>
          <cell r="BC1878">
            <v>38828</v>
          </cell>
        </row>
        <row r="1879">
          <cell r="A1879">
            <v>2006</v>
          </cell>
          <cell r="B1879">
            <v>2</v>
          </cell>
          <cell r="C1879">
            <v>456</v>
          </cell>
          <cell r="D1879">
            <v>21</v>
          </cell>
          <cell r="E1879">
            <v>792020</v>
          </cell>
          <cell r="F1879">
            <v>0</v>
          </cell>
          <cell r="G1879" t="str">
            <v>Затраты по ШПЗ (основные)</v>
          </cell>
          <cell r="H1879">
            <v>2011</v>
          </cell>
          <cell r="I1879">
            <v>7920</v>
          </cell>
          <cell r="J1879">
            <v>3093.6</v>
          </cell>
          <cell r="K1879">
            <v>1</v>
          </cell>
          <cell r="L1879">
            <v>0</v>
          </cell>
          <cell r="M1879">
            <v>0</v>
          </cell>
          <cell r="N1879">
            <v>0</v>
          </cell>
          <cell r="R1879">
            <v>0</v>
          </cell>
          <cell r="S1879">
            <v>0</v>
          </cell>
          <cell r="T1879">
            <v>0</v>
          </cell>
          <cell r="U1879">
            <v>38</v>
          </cell>
          <cell r="V1879">
            <v>0</v>
          </cell>
          <cell r="W1879">
            <v>0</v>
          </cell>
          <cell r="AA1879">
            <v>0</v>
          </cell>
          <cell r="AB1879">
            <v>0</v>
          </cell>
          <cell r="AC1879">
            <v>0</v>
          </cell>
          <cell r="AD1879">
            <v>38</v>
          </cell>
          <cell r="AE1879">
            <v>281000</v>
          </cell>
          <cell r="AF1879">
            <v>0</v>
          </cell>
          <cell r="AI1879">
            <v>2251</v>
          </cell>
          <cell r="AK1879">
            <v>0</v>
          </cell>
          <cell r="AM1879">
            <v>585</v>
          </cell>
          <cell r="AN1879">
            <v>1</v>
          </cell>
          <cell r="AO1879">
            <v>393216</v>
          </cell>
          <cell r="AQ1879">
            <v>0</v>
          </cell>
          <cell r="AR1879">
            <v>0</v>
          </cell>
          <cell r="AS1879" t="str">
            <v>Ы</v>
          </cell>
          <cell r="AT1879" t="str">
            <v>Ы</v>
          </cell>
          <cell r="AU1879">
            <v>0</v>
          </cell>
          <cell r="AV1879">
            <v>0</v>
          </cell>
          <cell r="AW1879">
            <v>23</v>
          </cell>
          <cell r="AX1879">
            <v>1</v>
          </cell>
          <cell r="AY1879">
            <v>0</v>
          </cell>
          <cell r="AZ1879">
            <v>0</v>
          </cell>
          <cell r="BA1879">
            <v>0</v>
          </cell>
          <cell r="BB1879">
            <v>0</v>
          </cell>
          <cell r="BC1879">
            <v>38828</v>
          </cell>
        </row>
        <row r="1880">
          <cell r="A1880">
            <v>2006</v>
          </cell>
          <cell r="B1880">
            <v>2</v>
          </cell>
          <cell r="C1880">
            <v>457</v>
          </cell>
          <cell r="D1880">
            <v>21</v>
          </cell>
          <cell r="E1880">
            <v>792020</v>
          </cell>
          <cell r="F1880">
            <v>0</v>
          </cell>
          <cell r="G1880" t="str">
            <v>Затраты по ШПЗ (основные)</v>
          </cell>
          <cell r="H1880">
            <v>2011</v>
          </cell>
          <cell r="I1880">
            <v>7920</v>
          </cell>
          <cell r="J1880">
            <v>21640</v>
          </cell>
          <cell r="K1880">
            <v>1</v>
          </cell>
          <cell r="L1880">
            <v>0</v>
          </cell>
          <cell r="M1880">
            <v>0</v>
          </cell>
          <cell r="N1880">
            <v>0</v>
          </cell>
          <cell r="R1880">
            <v>0</v>
          </cell>
          <cell r="S1880">
            <v>0</v>
          </cell>
          <cell r="T1880">
            <v>0</v>
          </cell>
          <cell r="U1880">
            <v>38</v>
          </cell>
          <cell r="V1880">
            <v>0</v>
          </cell>
          <cell r="W1880">
            <v>0</v>
          </cell>
          <cell r="AA1880">
            <v>0</v>
          </cell>
          <cell r="AB1880">
            <v>0</v>
          </cell>
          <cell r="AC1880">
            <v>0</v>
          </cell>
          <cell r="AD1880">
            <v>38</v>
          </cell>
          <cell r="AE1880">
            <v>283000</v>
          </cell>
          <cell r="AF1880">
            <v>0</v>
          </cell>
          <cell r="AI1880">
            <v>2251</v>
          </cell>
          <cell r="AK1880">
            <v>0</v>
          </cell>
          <cell r="AM1880">
            <v>586</v>
          </cell>
          <cell r="AN1880">
            <v>1</v>
          </cell>
          <cell r="AO1880">
            <v>393216</v>
          </cell>
          <cell r="AQ1880">
            <v>0</v>
          </cell>
          <cell r="AR1880">
            <v>0</v>
          </cell>
          <cell r="AS1880" t="str">
            <v>Ы</v>
          </cell>
          <cell r="AT1880" t="str">
            <v>Ы</v>
          </cell>
          <cell r="AU1880">
            <v>0</v>
          </cell>
          <cell r="AV1880">
            <v>0</v>
          </cell>
          <cell r="AW1880">
            <v>23</v>
          </cell>
          <cell r="AX1880">
            <v>1</v>
          </cell>
          <cell r="AY1880">
            <v>0</v>
          </cell>
          <cell r="AZ1880">
            <v>0</v>
          </cell>
          <cell r="BA1880">
            <v>0</v>
          </cell>
          <cell r="BB1880">
            <v>0</v>
          </cell>
          <cell r="BC1880">
            <v>38828</v>
          </cell>
        </row>
        <row r="1881">
          <cell r="A1881">
            <v>2006</v>
          </cell>
          <cell r="B1881">
            <v>2</v>
          </cell>
          <cell r="C1881">
            <v>458</v>
          </cell>
          <cell r="D1881">
            <v>21</v>
          </cell>
          <cell r="E1881">
            <v>792020</v>
          </cell>
          <cell r="F1881">
            <v>0</v>
          </cell>
          <cell r="G1881" t="str">
            <v>Затраты по ШПЗ (основные)</v>
          </cell>
          <cell r="H1881">
            <v>2011</v>
          </cell>
          <cell r="I1881">
            <v>7920</v>
          </cell>
          <cell r="J1881">
            <v>4791.46</v>
          </cell>
          <cell r="K1881">
            <v>1</v>
          </cell>
          <cell r="L1881">
            <v>0</v>
          </cell>
          <cell r="M1881">
            <v>0</v>
          </cell>
          <cell r="N1881">
            <v>0</v>
          </cell>
          <cell r="R1881">
            <v>0</v>
          </cell>
          <cell r="S1881">
            <v>0</v>
          </cell>
          <cell r="T1881">
            <v>0</v>
          </cell>
          <cell r="U1881">
            <v>38</v>
          </cell>
          <cell r="V1881">
            <v>0</v>
          </cell>
          <cell r="W1881">
            <v>0</v>
          </cell>
          <cell r="AA1881">
            <v>0</v>
          </cell>
          <cell r="AB1881">
            <v>0</v>
          </cell>
          <cell r="AC1881">
            <v>0</v>
          </cell>
          <cell r="AD1881">
            <v>38</v>
          </cell>
          <cell r="AE1881">
            <v>285000</v>
          </cell>
          <cell r="AF1881">
            <v>0</v>
          </cell>
          <cell r="AI1881">
            <v>2251</v>
          </cell>
          <cell r="AK1881">
            <v>0</v>
          </cell>
          <cell r="AM1881">
            <v>587</v>
          </cell>
          <cell r="AN1881">
            <v>1</v>
          </cell>
          <cell r="AO1881">
            <v>393216</v>
          </cell>
          <cell r="AQ1881">
            <v>0</v>
          </cell>
          <cell r="AR1881">
            <v>0</v>
          </cell>
          <cell r="AS1881" t="str">
            <v>Ы</v>
          </cell>
          <cell r="AT1881" t="str">
            <v>Ы</v>
          </cell>
          <cell r="AU1881">
            <v>0</v>
          </cell>
          <cell r="AV1881">
            <v>0</v>
          </cell>
          <cell r="AW1881">
            <v>23</v>
          </cell>
          <cell r="AX1881">
            <v>1</v>
          </cell>
          <cell r="AY1881">
            <v>0</v>
          </cell>
          <cell r="AZ1881">
            <v>0</v>
          </cell>
          <cell r="BA1881">
            <v>0</v>
          </cell>
          <cell r="BB1881">
            <v>0</v>
          </cell>
          <cell r="BC1881">
            <v>38828</v>
          </cell>
        </row>
        <row r="1882">
          <cell r="A1882">
            <v>2006</v>
          </cell>
          <cell r="B1882">
            <v>2</v>
          </cell>
          <cell r="C1882">
            <v>459</v>
          </cell>
          <cell r="D1882">
            <v>21</v>
          </cell>
          <cell r="E1882">
            <v>792020</v>
          </cell>
          <cell r="F1882">
            <v>0</v>
          </cell>
          <cell r="G1882" t="str">
            <v>Затраты по ШПЗ (основные)</v>
          </cell>
          <cell r="H1882">
            <v>2011</v>
          </cell>
          <cell r="I1882">
            <v>7920</v>
          </cell>
          <cell r="J1882">
            <v>69668.399999999994</v>
          </cell>
          <cell r="K1882">
            <v>1</v>
          </cell>
          <cell r="L1882">
            <v>0</v>
          </cell>
          <cell r="M1882">
            <v>0</v>
          </cell>
          <cell r="N1882">
            <v>0</v>
          </cell>
          <cell r="R1882">
            <v>0</v>
          </cell>
          <cell r="S1882">
            <v>0</v>
          </cell>
          <cell r="T1882">
            <v>0</v>
          </cell>
          <cell r="U1882">
            <v>38</v>
          </cell>
          <cell r="V1882">
            <v>0</v>
          </cell>
          <cell r="W1882">
            <v>0</v>
          </cell>
          <cell r="AA1882">
            <v>0</v>
          </cell>
          <cell r="AB1882">
            <v>0</v>
          </cell>
          <cell r="AC1882">
            <v>0</v>
          </cell>
          <cell r="AD1882">
            <v>38</v>
          </cell>
          <cell r="AE1882">
            <v>311000</v>
          </cell>
          <cell r="AF1882">
            <v>0</v>
          </cell>
          <cell r="AI1882">
            <v>2251</v>
          </cell>
          <cell r="AK1882">
            <v>0</v>
          </cell>
          <cell r="AM1882">
            <v>588</v>
          </cell>
          <cell r="AN1882">
            <v>1</v>
          </cell>
          <cell r="AO1882">
            <v>393216</v>
          </cell>
          <cell r="AQ1882">
            <v>0</v>
          </cell>
          <cell r="AR1882">
            <v>0</v>
          </cell>
          <cell r="AS1882" t="str">
            <v>Ы</v>
          </cell>
          <cell r="AT1882" t="str">
            <v>Ы</v>
          </cell>
          <cell r="AU1882">
            <v>0</v>
          </cell>
          <cell r="AV1882">
            <v>0</v>
          </cell>
          <cell r="AW1882">
            <v>23</v>
          </cell>
          <cell r="AX1882">
            <v>1</v>
          </cell>
          <cell r="AY1882">
            <v>0</v>
          </cell>
          <cell r="AZ1882">
            <v>0</v>
          </cell>
          <cell r="BA1882">
            <v>0</v>
          </cell>
          <cell r="BB1882">
            <v>0</v>
          </cell>
          <cell r="BC1882">
            <v>38828</v>
          </cell>
        </row>
        <row r="1883">
          <cell r="A1883">
            <v>2006</v>
          </cell>
          <cell r="B1883">
            <v>2</v>
          </cell>
          <cell r="C1883">
            <v>460</v>
          </cell>
          <cell r="D1883">
            <v>21</v>
          </cell>
          <cell r="E1883">
            <v>792020</v>
          </cell>
          <cell r="F1883">
            <v>0</v>
          </cell>
          <cell r="G1883" t="str">
            <v>Затраты по ШПЗ (основные)</v>
          </cell>
          <cell r="H1883">
            <v>2011</v>
          </cell>
          <cell r="I1883">
            <v>7920</v>
          </cell>
          <cell r="J1883">
            <v>144555.91</v>
          </cell>
          <cell r="K1883">
            <v>1</v>
          </cell>
          <cell r="L1883">
            <v>0</v>
          </cell>
          <cell r="M1883">
            <v>0</v>
          </cell>
          <cell r="N1883">
            <v>0</v>
          </cell>
          <cell r="R1883">
            <v>0</v>
          </cell>
          <cell r="S1883">
            <v>0</v>
          </cell>
          <cell r="T1883">
            <v>0</v>
          </cell>
          <cell r="U1883">
            <v>38</v>
          </cell>
          <cell r="V1883">
            <v>0</v>
          </cell>
          <cell r="W1883">
            <v>0</v>
          </cell>
          <cell r="AA1883">
            <v>0</v>
          </cell>
          <cell r="AB1883">
            <v>0</v>
          </cell>
          <cell r="AC1883">
            <v>0</v>
          </cell>
          <cell r="AD1883">
            <v>38</v>
          </cell>
          <cell r="AE1883">
            <v>312000</v>
          </cell>
          <cell r="AF1883">
            <v>0</v>
          </cell>
          <cell r="AI1883">
            <v>2251</v>
          </cell>
          <cell r="AK1883">
            <v>0</v>
          </cell>
          <cell r="AM1883">
            <v>589</v>
          </cell>
          <cell r="AN1883">
            <v>1</v>
          </cell>
          <cell r="AO1883">
            <v>393216</v>
          </cell>
          <cell r="AQ1883">
            <v>0</v>
          </cell>
          <cell r="AR1883">
            <v>0</v>
          </cell>
          <cell r="AS1883" t="str">
            <v>Ы</v>
          </cell>
          <cell r="AT1883" t="str">
            <v>Ы</v>
          </cell>
          <cell r="AU1883">
            <v>0</v>
          </cell>
          <cell r="AV1883">
            <v>0</v>
          </cell>
          <cell r="AW1883">
            <v>23</v>
          </cell>
          <cell r="AX1883">
            <v>1</v>
          </cell>
          <cell r="AY1883">
            <v>0</v>
          </cell>
          <cell r="AZ1883">
            <v>0</v>
          </cell>
          <cell r="BA1883">
            <v>0</v>
          </cell>
          <cell r="BB1883">
            <v>0</v>
          </cell>
          <cell r="BC1883">
            <v>38828</v>
          </cell>
        </row>
        <row r="1884">
          <cell r="A1884">
            <v>2006</v>
          </cell>
          <cell r="B1884">
            <v>2</v>
          </cell>
          <cell r="C1884">
            <v>461</v>
          </cell>
          <cell r="D1884">
            <v>21</v>
          </cell>
          <cell r="E1884">
            <v>792020</v>
          </cell>
          <cell r="F1884">
            <v>0</v>
          </cell>
          <cell r="G1884" t="str">
            <v>Затраты по ШПЗ (основные)</v>
          </cell>
          <cell r="H1884">
            <v>2011</v>
          </cell>
          <cell r="I1884">
            <v>7920</v>
          </cell>
          <cell r="J1884">
            <v>22953.24</v>
          </cell>
          <cell r="K1884">
            <v>1</v>
          </cell>
          <cell r="L1884">
            <v>0</v>
          </cell>
          <cell r="M1884">
            <v>0</v>
          </cell>
          <cell r="N1884">
            <v>0</v>
          </cell>
          <cell r="R1884">
            <v>0</v>
          </cell>
          <cell r="S1884">
            <v>0</v>
          </cell>
          <cell r="T1884">
            <v>0</v>
          </cell>
          <cell r="U1884">
            <v>38</v>
          </cell>
          <cell r="V1884">
            <v>0</v>
          </cell>
          <cell r="W1884">
            <v>0</v>
          </cell>
          <cell r="AA1884">
            <v>0</v>
          </cell>
          <cell r="AB1884">
            <v>0</v>
          </cell>
          <cell r="AC1884">
            <v>0</v>
          </cell>
          <cell r="AD1884">
            <v>38</v>
          </cell>
          <cell r="AE1884">
            <v>312100</v>
          </cell>
          <cell r="AF1884">
            <v>0</v>
          </cell>
          <cell r="AI1884">
            <v>2251</v>
          </cell>
          <cell r="AK1884">
            <v>0</v>
          </cell>
          <cell r="AM1884">
            <v>590</v>
          </cell>
          <cell r="AN1884">
            <v>1</v>
          </cell>
          <cell r="AO1884">
            <v>393216</v>
          </cell>
          <cell r="AQ1884">
            <v>0</v>
          </cell>
          <cell r="AR1884">
            <v>0</v>
          </cell>
          <cell r="AS1884" t="str">
            <v>Ы</v>
          </cell>
          <cell r="AT1884" t="str">
            <v>Ы</v>
          </cell>
          <cell r="AU1884">
            <v>0</v>
          </cell>
          <cell r="AV1884">
            <v>0</v>
          </cell>
          <cell r="AW1884">
            <v>23</v>
          </cell>
          <cell r="AX1884">
            <v>1</v>
          </cell>
          <cell r="AY1884">
            <v>0</v>
          </cell>
          <cell r="AZ1884">
            <v>0</v>
          </cell>
          <cell r="BA1884">
            <v>0</v>
          </cell>
          <cell r="BB1884">
            <v>0</v>
          </cell>
          <cell r="BC1884">
            <v>38828</v>
          </cell>
        </row>
        <row r="1885">
          <cell r="A1885">
            <v>2006</v>
          </cell>
          <cell r="B1885">
            <v>2</v>
          </cell>
          <cell r="C1885">
            <v>462</v>
          </cell>
          <cell r="D1885">
            <v>21</v>
          </cell>
          <cell r="E1885">
            <v>792020</v>
          </cell>
          <cell r="F1885">
            <v>0</v>
          </cell>
          <cell r="G1885" t="str">
            <v>Затраты по ШПЗ (основные)</v>
          </cell>
          <cell r="H1885">
            <v>2011</v>
          </cell>
          <cell r="I1885">
            <v>7920</v>
          </cell>
          <cell r="J1885">
            <v>316389.83</v>
          </cell>
          <cell r="K1885">
            <v>1</v>
          </cell>
          <cell r="L1885">
            <v>0</v>
          </cell>
          <cell r="M1885">
            <v>0</v>
          </cell>
          <cell r="N1885">
            <v>0</v>
          </cell>
          <cell r="R1885">
            <v>0</v>
          </cell>
          <cell r="S1885">
            <v>0</v>
          </cell>
          <cell r="T1885">
            <v>0</v>
          </cell>
          <cell r="U1885">
            <v>38</v>
          </cell>
          <cell r="V1885">
            <v>0</v>
          </cell>
          <cell r="W1885">
            <v>0</v>
          </cell>
          <cell r="AA1885">
            <v>0</v>
          </cell>
          <cell r="AB1885">
            <v>0</v>
          </cell>
          <cell r="AC1885">
            <v>0</v>
          </cell>
          <cell r="AD1885">
            <v>38</v>
          </cell>
          <cell r="AE1885">
            <v>312200</v>
          </cell>
          <cell r="AF1885">
            <v>0</v>
          </cell>
          <cell r="AI1885">
            <v>2251</v>
          </cell>
          <cell r="AK1885">
            <v>0</v>
          </cell>
          <cell r="AM1885">
            <v>591</v>
          </cell>
          <cell r="AN1885">
            <v>1</v>
          </cell>
          <cell r="AO1885">
            <v>393216</v>
          </cell>
          <cell r="AQ1885">
            <v>0</v>
          </cell>
          <cell r="AR1885">
            <v>0</v>
          </cell>
          <cell r="AS1885" t="str">
            <v>Ы</v>
          </cell>
          <cell r="AT1885" t="str">
            <v>Ы</v>
          </cell>
          <cell r="AU1885">
            <v>0</v>
          </cell>
          <cell r="AV1885">
            <v>0</v>
          </cell>
          <cell r="AW1885">
            <v>23</v>
          </cell>
          <cell r="AX1885">
            <v>1</v>
          </cell>
          <cell r="AY1885">
            <v>0</v>
          </cell>
          <cell r="AZ1885">
            <v>0</v>
          </cell>
          <cell r="BA1885">
            <v>0</v>
          </cell>
          <cell r="BB1885">
            <v>0</v>
          </cell>
          <cell r="BC1885">
            <v>38828</v>
          </cell>
        </row>
        <row r="1886">
          <cell r="A1886">
            <v>2006</v>
          </cell>
          <cell r="B1886">
            <v>2</v>
          </cell>
          <cell r="C1886">
            <v>463</v>
          </cell>
          <cell r="D1886">
            <v>21</v>
          </cell>
          <cell r="E1886">
            <v>792020</v>
          </cell>
          <cell r="F1886">
            <v>0</v>
          </cell>
          <cell r="G1886" t="str">
            <v>Затраты по ШПЗ (основные)</v>
          </cell>
          <cell r="H1886">
            <v>2011</v>
          </cell>
          <cell r="I1886">
            <v>7920</v>
          </cell>
          <cell r="J1886">
            <v>26501.94</v>
          </cell>
          <cell r="K1886">
            <v>1</v>
          </cell>
          <cell r="L1886">
            <v>0</v>
          </cell>
          <cell r="M1886">
            <v>0</v>
          </cell>
          <cell r="N1886">
            <v>0</v>
          </cell>
          <cell r="R1886">
            <v>0</v>
          </cell>
          <cell r="S1886">
            <v>0</v>
          </cell>
          <cell r="T1886">
            <v>0</v>
          </cell>
          <cell r="U1886">
            <v>38</v>
          </cell>
          <cell r="V1886">
            <v>0</v>
          </cell>
          <cell r="W1886">
            <v>0</v>
          </cell>
          <cell r="AA1886">
            <v>0</v>
          </cell>
          <cell r="AB1886">
            <v>0</v>
          </cell>
          <cell r="AC1886">
            <v>0</v>
          </cell>
          <cell r="AD1886">
            <v>38</v>
          </cell>
          <cell r="AE1886">
            <v>313000</v>
          </cell>
          <cell r="AF1886">
            <v>0</v>
          </cell>
          <cell r="AI1886">
            <v>2251</v>
          </cell>
          <cell r="AK1886">
            <v>0</v>
          </cell>
          <cell r="AM1886">
            <v>592</v>
          </cell>
          <cell r="AN1886">
            <v>1</v>
          </cell>
          <cell r="AO1886">
            <v>393216</v>
          </cell>
          <cell r="AQ1886">
            <v>0</v>
          </cell>
          <cell r="AR1886">
            <v>0</v>
          </cell>
          <cell r="AS1886" t="str">
            <v>Ы</v>
          </cell>
          <cell r="AT1886" t="str">
            <v>Ы</v>
          </cell>
          <cell r="AU1886">
            <v>0</v>
          </cell>
          <cell r="AV1886">
            <v>0</v>
          </cell>
          <cell r="AW1886">
            <v>23</v>
          </cell>
          <cell r="AX1886">
            <v>1</v>
          </cell>
          <cell r="AY1886">
            <v>0</v>
          </cell>
          <cell r="AZ1886">
            <v>0</v>
          </cell>
          <cell r="BA1886">
            <v>0</v>
          </cell>
          <cell r="BB1886">
            <v>0</v>
          </cell>
          <cell r="BC1886">
            <v>38828</v>
          </cell>
        </row>
        <row r="1887">
          <cell r="A1887">
            <v>2006</v>
          </cell>
          <cell r="B1887">
            <v>2</v>
          </cell>
          <cell r="C1887">
            <v>464</v>
          </cell>
          <cell r="D1887">
            <v>21</v>
          </cell>
          <cell r="E1887">
            <v>792020</v>
          </cell>
          <cell r="F1887">
            <v>0</v>
          </cell>
          <cell r="G1887" t="str">
            <v>Затраты по ШПЗ (основные)</v>
          </cell>
          <cell r="H1887">
            <v>2011</v>
          </cell>
          <cell r="I1887">
            <v>7920</v>
          </cell>
          <cell r="J1887">
            <v>48185.120000000003</v>
          </cell>
          <cell r="K1887">
            <v>1</v>
          </cell>
          <cell r="L1887">
            <v>0</v>
          </cell>
          <cell r="M1887">
            <v>0</v>
          </cell>
          <cell r="N1887">
            <v>0</v>
          </cell>
          <cell r="R1887">
            <v>0</v>
          </cell>
          <cell r="S1887">
            <v>0</v>
          </cell>
          <cell r="T1887">
            <v>0</v>
          </cell>
          <cell r="U1887">
            <v>38</v>
          </cell>
          <cell r="V1887">
            <v>0</v>
          </cell>
          <cell r="W1887">
            <v>0</v>
          </cell>
          <cell r="AA1887">
            <v>0</v>
          </cell>
          <cell r="AB1887">
            <v>0</v>
          </cell>
          <cell r="AC1887">
            <v>0</v>
          </cell>
          <cell r="AD1887">
            <v>38</v>
          </cell>
          <cell r="AE1887">
            <v>314000</v>
          </cell>
          <cell r="AF1887">
            <v>0</v>
          </cell>
          <cell r="AI1887">
            <v>2251</v>
          </cell>
          <cell r="AK1887">
            <v>0</v>
          </cell>
          <cell r="AM1887">
            <v>593</v>
          </cell>
          <cell r="AN1887">
            <v>1</v>
          </cell>
          <cell r="AO1887">
            <v>393216</v>
          </cell>
          <cell r="AQ1887">
            <v>0</v>
          </cell>
          <cell r="AR1887">
            <v>0</v>
          </cell>
          <cell r="AS1887" t="str">
            <v>Ы</v>
          </cell>
          <cell r="AT1887" t="str">
            <v>Ы</v>
          </cell>
          <cell r="AU1887">
            <v>0</v>
          </cell>
          <cell r="AV1887">
            <v>0</v>
          </cell>
          <cell r="AW1887">
            <v>23</v>
          </cell>
          <cell r="AX1887">
            <v>1</v>
          </cell>
          <cell r="AY1887">
            <v>0</v>
          </cell>
          <cell r="AZ1887">
            <v>0</v>
          </cell>
          <cell r="BA1887">
            <v>0</v>
          </cell>
          <cell r="BB1887">
            <v>0</v>
          </cell>
          <cell r="BC1887">
            <v>38828</v>
          </cell>
        </row>
        <row r="1888">
          <cell r="A1888">
            <v>2006</v>
          </cell>
          <cell r="B1888">
            <v>2</v>
          </cell>
          <cell r="C1888">
            <v>465</v>
          </cell>
          <cell r="D1888">
            <v>21</v>
          </cell>
          <cell r="E1888">
            <v>792020</v>
          </cell>
          <cell r="F1888">
            <v>0</v>
          </cell>
          <cell r="G1888" t="str">
            <v>Затраты по ШПЗ (основные)</v>
          </cell>
          <cell r="H1888">
            <v>2011</v>
          </cell>
          <cell r="I1888">
            <v>7920</v>
          </cell>
          <cell r="J1888">
            <v>9632.23</v>
          </cell>
          <cell r="K1888">
            <v>1</v>
          </cell>
          <cell r="L1888">
            <v>0</v>
          </cell>
          <cell r="M1888">
            <v>0</v>
          </cell>
          <cell r="N1888">
            <v>0</v>
          </cell>
          <cell r="R1888">
            <v>0</v>
          </cell>
          <cell r="S1888">
            <v>0</v>
          </cell>
          <cell r="T1888">
            <v>0</v>
          </cell>
          <cell r="U1888">
            <v>38</v>
          </cell>
          <cell r="V1888">
            <v>0</v>
          </cell>
          <cell r="W1888">
            <v>0</v>
          </cell>
          <cell r="AA1888">
            <v>0</v>
          </cell>
          <cell r="AB1888">
            <v>0</v>
          </cell>
          <cell r="AC1888">
            <v>0</v>
          </cell>
          <cell r="AD1888">
            <v>38</v>
          </cell>
          <cell r="AE1888">
            <v>315000</v>
          </cell>
          <cell r="AF1888">
            <v>0</v>
          </cell>
          <cell r="AI1888">
            <v>2251</v>
          </cell>
          <cell r="AK1888">
            <v>0</v>
          </cell>
          <cell r="AM1888">
            <v>594</v>
          </cell>
          <cell r="AN1888">
            <v>1</v>
          </cell>
          <cell r="AO1888">
            <v>393216</v>
          </cell>
          <cell r="AQ1888">
            <v>0</v>
          </cell>
          <cell r="AR1888">
            <v>0</v>
          </cell>
          <cell r="AS1888" t="str">
            <v>Ы</v>
          </cell>
          <cell r="AT1888" t="str">
            <v>Ы</v>
          </cell>
          <cell r="AU1888">
            <v>0</v>
          </cell>
          <cell r="AV1888">
            <v>0</v>
          </cell>
          <cell r="AW1888">
            <v>23</v>
          </cell>
          <cell r="AX1888">
            <v>1</v>
          </cell>
          <cell r="AY1888">
            <v>0</v>
          </cell>
          <cell r="AZ1888">
            <v>0</v>
          </cell>
          <cell r="BA1888">
            <v>0</v>
          </cell>
          <cell r="BB1888">
            <v>0</v>
          </cell>
          <cell r="BC1888">
            <v>38828</v>
          </cell>
        </row>
        <row r="1889">
          <cell r="A1889">
            <v>2006</v>
          </cell>
          <cell r="B1889">
            <v>2</v>
          </cell>
          <cell r="C1889">
            <v>466</v>
          </cell>
          <cell r="D1889">
            <v>21</v>
          </cell>
          <cell r="E1889">
            <v>792020</v>
          </cell>
          <cell r="F1889">
            <v>0</v>
          </cell>
          <cell r="G1889" t="str">
            <v>Затраты по ШПЗ (основные)</v>
          </cell>
          <cell r="H1889">
            <v>2011</v>
          </cell>
          <cell r="I1889">
            <v>7920</v>
          </cell>
          <cell r="J1889">
            <v>857565</v>
          </cell>
          <cell r="K1889">
            <v>1</v>
          </cell>
          <cell r="L1889">
            <v>0</v>
          </cell>
          <cell r="M1889">
            <v>0</v>
          </cell>
          <cell r="N1889">
            <v>0</v>
          </cell>
          <cell r="R1889">
            <v>0</v>
          </cell>
          <cell r="S1889">
            <v>0</v>
          </cell>
          <cell r="T1889">
            <v>0</v>
          </cell>
          <cell r="U1889">
            <v>38</v>
          </cell>
          <cell r="V1889">
            <v>0</v>
          </cell>
          <cell r="W1889">
            <v>0</v>
          </cell>
          <cell r="AA1889">
            <v>0</v>
          </cell>
          <cell r="AB1889">
            <v>0</v>
          </cell>
          <cell r="AC1889">
            <v>0</v>
          </cell>
          <cell r="AD1889">
            <v>38</v>
          </cell>
          <cell r="AE1889">
            <v>410000</v>
          </cell>
          <cell r="AF1889">
            <v>0</v>
          </cell>
          <cell r="AI1889">
            <v>2251</v>
          </cell>
          <cell r="AK1889">
            <v>0</v>
          </cell>
          <cell r="AM1889">
            <v>595</v>
          </cell>
          <cell r="AN1889">
            <v>1</v>
          </cell>
          <cell r="AO1889">
            <v>393216</v>
          </cell>
          <cell r="AQ1889">
            <v>0</v>
          </cell>
          <cell r="AR1889">
            <v>0</v>
          </cell>
          <cell r="AS1889" t="str">
            <v>Ы</v>
          </cell>
          <cell r="AT1889" t="str">
            <v>Ы</v>
          </cell>
          <cell r="AU1889">
            <v>0</v>
          </cell>
          <cell r="AV1889">
            <v>0</v>
          </cell>
          <cell r="AW1889">
            <v>23</v>
          </cell>
          <cell r="AX1889">
            <v>1</v>
          </cell>
          <cell r="AY1889">
            <v>0</v>
          </cell>
          <cell r="AZ1889">
            <v>0</v>
          </cell>
          <cell r="BA1889">
            <v>0</v>
          </cell>
          <cell r="BB1889">
            <v>0</v>
          </cell>
          <cell r="BC1889">
            <v>38828</v>
          </cell>
        </row>
        <row r="1890">
          <cell r="A1890">
            <v>2006</v>
          </cell>
          <cell r="B1890">
            <v>2</v>
          </cell>
          <cell r="C1890">
            <v>467</v>
          </cell>
          <cell r="D1890">
            <v>21</v>
          </cell>
          <cell r="E1890">
            <v>792020</v>
          </cell>
          <cell r="F1890">
            <v>0</v>
          </cell>
          <cell r="G1890" t="str">
            <v>Затраты по ШПЗ (основные)</v>
          </cell>
          <cell r="H1890">
            <v>2011</v>
          </cell>
          <cell r="I1890">
            <v>7920</v>
          </cell>
          <cell r="J1890">
            <v>99750</v>
          </cell>
          <cell r="K1890">
            <v>1</v>
          </cell>
          <cell r="L1890">
            <v>0</v>
          </cell>
          <cell r="M1890">
            <v>0</v>
          </cell>
          <cell r="N1890">
            <v>0</v>
          </cell>
          <cell r="R1890">
            <v>0</v>
          </cell>
          <cell r="S1890">
            <v>0</v>
          </cell>
          <cell r="T1890">
            <v>0</v>
          </cell>
          <cell r="U1890">
            <v>38</v>
          </cell>
          <cell r="V1890">
            <v>0</v>
          </cell>
          <cell r="W1890">
            <v>0</v>
          </cell>
          <cell r="AA1890">
            <v>0</v>
          </cell>
          <cell r="AB1890">
            <v>0</v>
          </cell>
          <cell r="AC1890">
            <v>0</v>
          </cell>
          <cell r="AD1890">
            <v>38</v>
          </cell>
          <cell r="AE1890">
            <v>410100</v>
          </cell>
          <cell r="AF1890">
            <v>0</v>
          </cell>
          <cell r="AI1890">
            <v>2251</v>
          </cell>
          <cell r="AK1890">
            <v>0</v>
          </cell>
          <cell r="AM1890">
            <v>596</v>
          </cell>
          <cell r="AN1890">
            <v>1</v>
          </cell>
          <cell r="AO1890">
            <v>393216</v>
          </cell>
          <cell r="AQ1890">
            <v>0</v>
          </cell>
          <cell r="AR1890">
            <v>0</v>
          </cell>
          <cell r="AS1890" t="str">
            <v>Ы</v>
          </cell>
          <cell r="AT1890" t="str">
            <v>Ы</v>
          </cell>
          <cell r="AU1890">
            <v>0</v>
          </cell>
          <cell r="AV1890">
            <v>0</v>
          </cell>
          <cell r="AW1890">
            <v>23</v>
          </cell>
          <cell r="AX1890">
            <v>1</v>
          </cell>
          <cell r="AY1890">
            <v>0</v>
          </cell>
          <cell r="AZ1890">
            <v>0</v>
          </cell>
          <cell r="BA1890">
            <v>0</v>
          </cell>
          <cell r="BB1890">
            <v>0</v>
          </cell>
          <cell r="BC1890">
            <v>38828</v>
          </cell>
        </row>
        <row r="1891">
          <cell r="A1891">
            <v>2006</v>
          </cell>
          <cell r="B1891">
            <v>2</v>
          </cell>
          <cell r="C1891">
            <v>468</v>
          </cell>
          <cell r="D1891">
            <v>21</v>
          </cell>
          <cell r="E1891">
            <v>792020</v>
          </cell>
          <cell r="F1891">
            <v>0</v>
          </cell>
          <cell r="G1891" t="str">
            <v>Затраты по ШПЗ (основные)</v>
          </cell>
          <cell r="H1891">
            <v>2011</v>
          </cell>
          <cell r="I1891">
            <v>7920</v>
          </cell>
          <cell r="J1891">
            <v>37718</v>
          </cell>
          <cell r="K1891">
            <v>1</v>
          </cell>
          <cell r="L1891">
            <v>0</v>
          </cell>
          <cell r="M1891">
            <v>0</v>
          </cell>
          <cell r="N1891">
            <v>0</v>
          </cell>
          <cell r="R1891">
            <v>0</v>
          </cell>
          <cell r="S1891">
            <v>0</v>
          </cell>
          <cell r="T1891">
            <v>0</v>
          </cell>
          <cell r="U1891">
            <v>38</v>
          </cell>
          <cell r="V1891">
            <v>0</v>
          </cell>
          <cell r="W1891">
            <v>0</v>
          </cell>
          <cell r="AA1891">
            <v>0</v>
          </cell>
          <cell r="AB1891">
            <v>0</v>
          </cell>
          <cell r="AC1891">
            <v>0</v>
          </cell>
          <cell r="AD1891">
            <v>38</v>
          </cell>
          <cell r="AE1891">
            <v>430000</v>
          </cell>
          <cell r="AF1891">
            <v>0</v>
          </cell>
          <cell r="AI1891">
            <v>2251</v>
          </cell>
          <cell r="AK1891">
            <v>0</v>
          </cell>
          <cell r="AM1891">
            <v>597</v>
          </cell>
          <cell r="AN1891">
            <v>1</v>
          </cell>
          <cell r="AO1891">
            <v>393216</v>
          </cell>
          <cell r="AQ1891">
            <v>0</v>
          </cell>
          <cell r="AR1891">
            <v>0</v>
          </cell>
          <cell r="AS1891" t="str">
            <v>Ы</v>
          </cell>
          <cell r="AT1891" t="str">
            <v>Ы</v>
          </cell>
          <cell r="AU1891">
            <v>0</v>
          </cell>
          <cell r="AV1891">
            <v>0</v>
          </cell>
          <cell r="AW1891">
            <v>23</v>
          </cell>
          <cell r="AX1891">
            <v>1</v>
          </cell>
          <cell r="AY1891">
            <v>0</v>
          </cell>
          <cell r="AZ1891">
            <v>0</v>
          </cell>
          <cell r="BA1891">
            <v>0</v>
          </cell>
          <cell r="BB1891">
            <v>0</v>
          </cell>
          <cell r="BC1891">
            <v>38828</v>
          </cell>
        </row>
        <row r="1892">
          <cell r="A1892">
            <v>2006</v>
          </cell>
          <cell r="B1892">
            <v>2</v>
          </cell>
          <cell r="C1892">
            <v>469</v>
          </cell>
          <cell r="D1892">
            <v>21</v>
          </cell>
          <cell r="E1892">
            <v>792020</v>
          </cell>
          <cell r="F1892">
            <v>0</v>
          </cell>
          <cell r="G1892" t="str">
            <v>Затраты по ШПЗ (основные)</v>
          </cell>
          <cell r="H1892">
            <v>2011</v>
          </cell>
          <cell r="I1892">
            <v>7920</v>
          </cell>
          <cell r="J1892">
            <v>552058</v>
          </cell>
          <cell r="K1892">
            <v>1</v>
          </cell>
          <cell r="L1892">
            <v>0</v>
          </cell>
          <cell r="M1892">
            <v>0</v>
          </cell>
          <cell r="N1892">
            <v>0</v>
          </cell>
          <cell r="R1892">
            <v>0</v>
          </cell>
          <cell r="S1892">
            <v>0</v>
          </cell>
          <cell r="T1892">
            <v>0</v>
          </cell>
          <cell r="U1892">
            <v>38</v>
          </cell>
          <cell r="V1892">
            <v>0</v>
          </cell>
          <cell r="W1892">
            <v>0</v>
          </cell>
          <cell r="AA1892">
            <v>0</v>
          </cell>
          <cell r="AB1892">
            <v>0</v>
          </cell>
          <cell r="AC1892">
            <v>0</v>
          </cell>
          <cell r="AD1892">
            <v>38</v>
          </cell>
          <cell r="AE1892">
            <v>430110</v>
          </cell>
          <cell r="AF1892">
            <v>0</v>
          </cell>
          <cell r="AI1892">
            <v>2251</v>
          </cell>
          <cell r="AK1892">
            <v>0</v>
          </cell>
          <cell r="AM1892">
            <v>598</v>
          </cell>
          <cell r="AN1892">
            <v>1</v>
          </cell>
          <cell r="AO1892">
            <v>393216</v>
          </cell>
          <cell r="AQ1892">
            <v>0</v>
          </cell>
          <cell r="AR1892">
            <v>0</v>
          </cell>
          <cell r="AS1892" t="str">
            <v>Ы</v>
          </cell>
          <cell r="AT1892" t="str">
            <v>Ы</v>
          </cell>
          <cell r="AU1892">
            <v>0</v>
          </cell>
          <cell r="AV1892">
            <v>0</v>
          </cell>
          <cell r="AW1892">
            <v>23</v>
          </cell>
          <cell r="AX1892">
            <v>1</v>
          </cell>
          <cell r="AY1892">
            <v>0</v>
          </cell>
          <cell r="AZ1892">
            <v>0</v>
          </cell>
          <cell r="BA1892">
            <v>0</v>
          </cell>
          <cell r="BB1892">
            <v>0</v>
          </cell>
          <cell r="BC1892">
            <v>38828</v>
          </cell>
        </row>
        <row r="1893">
          <cell r="A1893">
            <v>2006</v>
          </cell>
          <cell r="B1893">
            <v>2</v>
          </cell>
          <cell r="C1893">
            <v>470</v>
          </cell>
          <cell r="D1893">
            <v>21</v>
          </cell>
          <cell r="E1893">
            <v>792020</v>
          </cell>
          <cell r="F1893">
            <v>0</v>
          </cell>
          <cell r="G1893" t="str">
            <v>Затраты по ШПЗ (основные)</v>
          </cell>
          <cell r="H1893">
            <v>2011</v>
          </cell>
          <cell r="I1893">
            <v>7920</v>
          </cell>
          <cell r="J1893">
            <v>259848</v>
          </cell>
          <cell r="K1893">
            <v>1</v>
          </cell>
          <cell r="L1893">
            <v>0</v>
          </cell>
          <cell r="M1893">
            <v>0</v>
          </cell>
          <cell r="N1893">
            <v>0</v>
          </cell>
          <cell r="R1893">
            <v>0</v>
          </cell>
          <cell r="S1893">
            <v>0</v>
          </cell>
          <cell r="T1893">
            <v>0</v>
          </cell>
          <cell r="U1893">
            <v>38</v>
          </cell>
          <cell r="V1893">
            <v>0</v>
          </cell>
          <cell r="W1893">
            <v>0</v>
          </cell>
          <cell r="AA1893">
            <v>0</v>
          </cell>
          <cell r="AB1893">
            <v>0</v>
          </cell>
          <cell r="AC1893">
            <v>0</v>
          </cell>
          <cell r="AD1893">
            <v>38</v>
          </cell>
          <cell r="AE1893">
            <v>430120</v>
          </cell>
          <cell r="AF1893">
            <v>0</v>
          </cell>
          <cell r="AI1893">
            <v>2251</v>
          </cell>
          <cell r="AK1893">
            <v>0</v>
          </cell>
          <cell r="AM1893">
            <v>599</v>
          </cell>
          <cell r="AN1893">
            <v>1</v>
          </cell>
          <cell r="AO1893">
            <v>393216</v>
          </cell>
          <cell r="AQ1893">
            <v>0</v>
          </cell>
          <cell r="AR1893">
            <v>0</v>
          </cell>
          <cell r="AS1893" t="str">
            <v>Ы</v>
          </cell>
          <cell r="AT1893" t="str">
            <v>Ы</v>
          </cell>
          <cell r="AU1893">
            <v>0</v>
          </cell>
          <cell r="AV1893">
            <v>0</v>
          </cell>
          <cell r="AW1893">
            <v>23</v>
          </cell>
          <cell r="AX1893">
            <v>1</v>
          </cell>
          <cell r="AY1893">
            <v>0</v>
          </cell>
          <cell r="AZ1893">
            <v>0</v>
          </cell>
          <cell r="BA1893">
            <v>0</v>
          </cell>
          <cell r="BB1893">
            <v>0</v>
          </cell>
          <cell r="BC1893">
            <v>38828</v>
          </cell>
        </row>
        <row r="1894">
          <cell r="A1894">
            <v>2006</v>
          </cell>
          <cell r="B1894">
            <v>2</v>
          </cell>
          <cell r="C1894">
            <v>471</v>
          </cell>
          <cell r="D1894">
            <v>21</v>
          </cell>
          <cell r="E1894">
            <v>792020</v>
          </cell>
          <cell r="F1894">
            <v>0</v>
          </cell>
          <cell r="G1894" t="str">
            <v>Затраты по ШПЗ (основные)</v>
          </cell>
          <cell r="H1894">
            <v>2011</v>
          </cell>
          <cell r="I1894">
            <v>7920</v>
          </cell>
          <cell r="J1894">
            <v>458949</v>
          </cell>
          <cell r="K1894">
            <v>1</v>
          </cell>
          <cell r="L1894">
            <v>0</v>
          </cell>
          <cell r="M1894">
            <v>0</v>
          </cell>
          <cell r="N1894">
            <v>0</v>
          </cell>
          <cell r="R1894">
            <v>0</v>
          </cell>
          <cell r="S1894">
            <v>0</v>
          </cell>
          <cell r="T1894">
            <v>0</v>
          </cell>
          <cell r="U1894">
            <v>38</v>
          </cell>
          <cell r="V1894">
            <v>0</v>
          </cell>
          <cell r="W1894">
            <v>0</v>
          </cell>
          <cell r="AA1894">
            <v>0</v>
          </cell>
          <cell r="AB1894">
            <v>0</v>
          </cell>
          <cell r="AC1894">
            <v>0</v>
          </cell>
          <cell r="AD1894">
            <v>38</v>
          </cell>
          <cell r="AE1894">
            <v>430130</v>
          </cell>
          <cell r="AF1894">
            <v>0</v>
          </cell>
          <cell r="AI1894">
            <v>2251</v>
          </cell>
          <cell r="AK1894">
            <v>0</v>
          </cell>
          <cell r="AM1894">
            <v>600</v>
          </cell>
          <cell r="AN1894">
            <v>1</v>
          </cell>
          <cell r="AO1894">
            <v>393216</v>
          </cell>
          <cell r="AQ1894">
            <v>0</v>
          </cell>
          <cell r="AR1894">
            <v>0</v>
          </cell>
          <cell r="AS1894" t="str">
            <v>Ы</v>
          </cell>
          <cell r="AT1894" t="str">
            <v>Ы</v>
          </cell>
          <cell r="AU1894">
            <v>0</v>
          </cell>
          <cell r="AV1894">
            <v>0</v>
          </cell>
          <cell r="AW1894">
            <v>23</v>
          </cell>
          <cell r="AX1894">
            <v>1</v>
          </cell>
          <cell r="AY1894">
            <v>0</v>
          </cell>
          <cell r="AZ1894">
            <v>0</v>
          </cell>
          <cell r="BA1894">
            <v>0</v>
          </cell>
          <cell r="BB1894">
            <v>0</v>
          </cell>
          <cell r="BC1894">
            <v>38828</v>
          </cell>
        </row>
        <row r="1895">
          <cell r="A1895">
            <v>2006</v>
          </cell>
          <cell r="B1895">
            <v>2</v>
          </cell>
          <cell r="C1895">
            <v>472</v>
          </cell>
          <cell r="D1895">
            <v>21</v>
          </cell>
          <cell r="E1895">
            <v>792020</v>
          </cell>
          <cell r="F1895">
            <v>0</v>
          </cell>
          <cell r="G1895" t="str">
            <v>Затраты по ШПЗ (основные)</v>
          </cell>
          <cell r="H1895">
            <v>2011</v>
          </cell>
          <cell r="I1895">
            <v>7920</v>
          </cell>
          <cell r="J1895">
            <v>394501</v>
          </cell>
          <cell r="K1895">
            <v>1</v>
          </cell>
          <cell r="L1895">
            <v>0</v>
          </cell>
          <cell r="M1895">
            <v>0</v>
          </cell>
          <cell r="N1895">
            <v>0</v>
          </cell>
          <cell r="R1895">
            <v>0</v>
          </cell>
          <cell r="S1895">
            <v>0</v>
          </cell>
          <cell r="T1895">
            <v>0</v>
          </cell>
          <cell r="U1895">
            <v>38</v>
          </cell>
          <cell r="V1895">
            <v>0</v>
          </cell>
          <cell r="W1895">
            <v>0</v>
          </cell>
          <cell r="AA1895">
            <v>0</v>
          </cell>
          <cell r="AB1895">
            <v>0</v>
          </cell>
          <cell r="AC1895">
            <v>0</v>
          </cell>
          <cell r="AD1895">
            <v>38</v>
          </cell>
          <cell r="AE1895">
            <v>430140</v>
          </cell>
          <cell r="AF1895">
            <v>0</v>
          </cell>
          <cell r="AI1895">
            <v>2251</v>
          </cell>
          <cell r="AK1895">
            <v>0</v>
          </cell>
          <cell r="AM1895">
            <v>601</v>
          </cell>
          <cell r="AN1895">
            <v>1</v>
          </cell>
          <cell r="AO1895">
            <v>393216</v>
          </cell>
          <cell r="AQ1895">
            <v>0</v>
          </cell>
          <cell r="AR1895">
            <v>0</v>
          </cell>
          <cell r="AS1895" t="str">
            <v>Ы</v>
          </cell>
          <cell r="AT1895" t="str">
            <v>Ы</v>
          </cell>
          <cell r="AU1895">
            <v>0</v>
          </cell>
          <cell r="AV1895">
            <v>0</v>
          </cell>
          <cell r="AW1895">
            <v>23</v>
          </cell>
          <cell r="AX1895">
            <v>1</v>
          </cell>
          <cell r="AY1895">
            <v>0</v>
          </cell>
          <cell r="AZ1895">
            <v>0</v>
          </cell>
          <cell r="BA1895">
            <v>0</v>
          </cell>
          <cell r="BB1895">
            <v>0</v>
          </cell>
          <cell r="BC1895">
            <v>38828</v>
          </cell>
        </row>
        <row r="1896">
          <cell r="A1896">
            <v>2006</v>
          </cell>
          <cell r="B1896">
            <v>2</v>
          </cell>
          <cell r="C1896">
            <v>473</v>
          </cell>
          <cell r="D1896">
            <v>21</v>
          </cell>
          <cell r="E1896">
            <v>792020</v>
          </cell>
          <cell r="F1896">
            <v>0</v>
          </cell>
          <cell r="G1896" t="str">
            <v>Затраты по ШПЗ (основные)</v>
          </cell>
          <cell r="H1896">
            <v>2011</v>
          </cell>
          <cell r="I1896">
            <v>7920</v>
          </cell>
          <cell r="J1896">
            <v>1341</v>
          </cell>
          <cell r="K1896">
            <v>1</v>
          </cell>
          <cell r="L1896">
            <v>0</v>
          </cell>
          <cell r="M1896">
            <v>0</v>
          </cell>
          <cell r="N1896">
            <v>0</v>
          </cell>
          <cell r="R1896">
            <v>0</v>
          </cell>
          <cell r="S1896">
            <v>0</v>
          </cell>
          <cell r="T1896">
            <v>0</v>
          </cell>
          <cell r="U1896">
            <v>38</v>
          </cell>
          <cell r="V1896">
            <v>0</v>
          </cell>
          <cell r="W1896">
            <v>0</v>
          </cell>
          <cell r="AA1896">
            <v>0</v>
          </cell>
          <cell r="AB1896">
            <v>0</v>
          </cell>
          <cell r="AC1896">
            <v>0</v>
          </cell>
          <cell r="AD1896">
            <v>38</v>
          </cell>
          <cell r="AE1896">
            <v>430230</v>
          </cell>
          <cell r="AF1896">
            <v>0</v>
          </cell>
          <cell r="AI1896">
            <v>2251</v>
          </cell>
          <cell r="AK1896">
            <v>0</v>
          </cell>
          <cell r="AM1896">
            <v>602</v>
          </cell>
          <cell r="AN1896">
            <v>1</v>
          </cell>
          <cell r="AO1896">
            <v>393216</v>
          </cell>
          <cell r="AQ1896">
            <v>0</v>
          </cell>
          <cell r="AR1896">
            <v>0</v>
          </cell>
          <cell r="AS1896" t="str">
            <v>Ы</v>
          </cell>
          <cell r="AT1896" t="str">
            <v>Ы</v>
          </cell>
          <cell r="AU1896">
            <v>0</v>
          </cell>
          <cell r="AV1896">
            <v>0</v>
          </cell>
          <cell r="AW1896">
            <v>23</v>
          </cell>
          <cell r="AX1896">
            <v>1</v>
          </cell>
          <cell r="AY1896">
            <v>0</v>
          </cell>
          <cell r="AZ1896">
            <v>0</v>
          </cell>
          <cell r="BA1896">
            <v>0</v>
          </cell>
          <cell r="BB1896">
            <v>0</v>
          </cell>
          <cell r="BC1896">
            <v>38828</v>
          </cell>
        </row>
        <row r="1897">
          <cell r="A1897">
            <v>2006</v>
          </cell>
          <cell r="B1897">
            <v>2</v>
          </cell>
          <cell r="C1897">
            <v>474</v>
          </cell>
          <cell r="D1897">
            <v>21</v>
          </cell>
          <cell r="E1897">
            <v>792020</v>
          </cell>
          <cell r="F1897">
            <v>0</v>
          </cell>
          <cell r="G1897" t="str">
            <v>Затраты по ШПЗ (основные)</v>
          </cell>
          <cell r="H1897">
            <v>2011</v>
          </cell>
          <cell r="I1897">
            <v>7920</v>
          </cell>
          <cell r="J1897">
            <v>8531</v>
          </cell>
          <cell r="K1897">
            <v>1</v>
          </cell>
          <cell r="L1897">
            <v>0</v>
          </cell>
          <cell r="M1897">
            <v>0</v>
          </cell>
          <cell r="N1897">
            <v>0</v>
          </cell>
          <cell r="R1897">
            <v>0</v>
          </cell>
          <cell r="S1897">
            <v>0</v>
          </cell>
          <cell r="T1897">
            <v>0</v>
          </cell>
          <cell r="U1897">
            <v>38</v>
          </cell>
          <cell r="V1897">
            <v>0</v>
          </cell>
          <cell r="W1897">
            <v>0</v>
          </cell>
          <cell r="AA1897">
            <v>0</v>
          </cell>
          <cell r="AB1897">
            <v>0</v>
          </cell>
          <cell r="AC1897">
            <v>0</v>
          </cell>
          <cell r="AD1897">
            <v>38</v>
          </cell>
          <cell r="AE1897">
            <v>430240</v>
          </cell>
          <cell r="AF1897">
            <v>0</v>
          </cell>
          <cell r="AI1897">
            <v>2251</v>
          </cell>
          <cell r="AK1897">
            <v>0</v>
          </cell>
          <cell r="AM1897">
            <v>603</v>
          </cell>
          <cell r="AN1897">
            <v>1</v>
          </cell>
          <cell r="AO1897">
            <v>393216</v>
          </cell>
          <cell r="AQ1897">
            <v>0</v>
          </cell>
          <cell r="AR1897">
            <v>0</v>
          </cell>
          <cell r="AS1897" t="str">
            <v>Ы</v>
          </cell>
          <cell r="AT1897" t="str">
            <v>Ы</v>
          </cell>
          <cell r="AU1897">
            <v>0</v>
          </cell>
          <cell r="AV1897">
            <v>0</v>
          </cell>
          <cell r="AW1897">
            <v>23</v>
          </cell>
          <cell r="AX1897">
            <v>1</v>
          </cell>
          <cell r="AY1897">
            <v>0</v>
          </cell>
          <cell r="AZ1897">
            <v>0</v>
          </cell>
          <cell r="BA1897">
            <v>0</v>
          </cell>
          <cell r="BB1897">
            <v>0</v>
          </cell>
          <cell r="BC1897">
            <v>38828</v>
          </cell>
        </row>
        <row r="1898">
          <cell r="A1898">
            <v>2006</v>
          </cell>
          <cell r="B1898">
            <v>2</v>
          </cell>
          <cell r="C1898">
            <v>475</v>
          </cell>
          <cell r="D1898">
            <v>21</v>
          </cell>
          <cell r="E1898">
            <v>792020</v>
          </cell>
          <cell r="F1898">
            <v>0</v>
          </cell>
          <cell r="G1898" t="str">
            <v>Затраты по ШПЗ (основные)</v>
          </cell>
          <cell r="H1898">
            <v>2011</v>
          </cell>
          <cell r="I1898">
            <v>7920</v>
          </cell>
          <cell r="J1898">
            <v>36123</v>
          </cell>
          <cell r="K1898">
            <v>1</v>
          </cell>
          <cell r="L1898">
            <v>0</v>
          </cell>
          <cell r="M1898">
            <v>0</v>
          </cell>
          <cell r="N1898">
            <v>0</v>
          </cell>
          <cell r="R1898">
            <v>0</v>
          </cell>
          <cell r="S1898">
            <v>0</v>
          </cell>
          <cell r="T1898">
            <v>0</v>
          </cell>
          <cell r="U1898">
            <v>38</v>
          </cell>
          <cell r="V1898">
            <v>0</v>
          </cell>
          <cell r="W1898">
            <v>0</v>
          </cell>
          <cell r="AA1898">
            <v>0</v>
          </cell>
          <cell r="AB1898">
            <v>0</v>
          </cell>
          <cell r="AC1898">
            <v>0</v>
          </cell>
          <cell r="AD1898">
            <v>38</v>
          </cell>
          <cell r="AE1898">
            <v>450000</v>
          </cell>
          <cell r="AF1898">
            <v>0</v>
          </cell>
          <cell r="AI1898">
            <v>2251</v>
          </cell>
          <cell r="AK1898">
            <v>0</v>
          </cell>
          <cell r="AM1898">
            <v>604</v>
          </cell>
          <cell r="AN1898">
            <v>1</v>
          </cell>
          <cell r="AO1898">
            <v>393216</v>
          </cell>
          <cell r="AQ1898">
            <v>0</v>
          </cell>
          <cell r="AR1898">
            <v>0</v>
          </cell>
          <cell r="AS1898" t="str">
            <v>Ы</v>
          </cell>
          <cell r="AT1898" t="str">
            <v>Ы</v>
          </cell>
          <cell r="AU1898">
            <v>0</v>
          </cell>
          <cell r="AV1898">
            <v>0</v>
          </cell>
          <cell r="AW1898">
            <v>23</v>
          </cell>
          <cell r="AX1898">
            <v>1</v>
          </cell>
          <cell r="AY1898">
            <v>0</v>
          </cell>
          <cell r="AZ1898">
            <v>0</v>
          </cell>
          <cell r="BA1898">
            <v>0</v>
          </cell>
          <cell r="BB1898">
            <v>0</v>
          </cell>
          <cell r="BC1898">
            <v>38828</v>
          </cell>
        </row>
        <row r="1899">
          <cell r="A1899">
            <v>2006</v>
          </cell>
          <cell r="B1899">
            <v>2</v>
          </cell>
          <cell r="C1899">
            <v>476</v>
          </cell>
          <cell r="D1899">
            <v>21</v>
          </cell>
          <cell r="E1899">
            <v>792020</v>
          </cell>
          <cell r="F1899">
            <v>0</v>
          </cell>
          <cell r="G1899" t="str">
            <v>Затраты по ШПЗ (основные)</v>
          </cell>
          <cell r="H1899">
            <v>2011</v>
          </cell>
          <cell r="I1899">
            <v>7920</v>
          </cell>
          <cell r="J1899">
            <v>2132</v>
          </cell>
          <cell r="K1899">
            <v>1</v>
          </cell>
          <cell r="L1899">
            <v>0</v>
          </cell>
          <cell r="M1899">
            <v>0</v>
          </cell>
          <cell r="N1899">
            <v>0</v>
          </cell>
          <cell r="R1899">
            <v>0</v>
          </cell>
          <cell r="S1899">
            <v>0</v>
          </cell>
          <cell r="T1899">
            <v>0</v>
          </cell>
          <cell r="U1899">
            <v>38</v>
          </cell>
          <cell r="V1899">
            <v>0</v>
          </cell>
          <cell r="W1899">
            <v>0</v>
          </cell>
          <cell r="AA1899">
            <v>0</v>
          </cell>
          <cell r="AB1899">
            <v>0</v>
          </cell>
          <cell r="AC1899">
            <v>0</v>
          </cell>
          <cell r="AD1899">
            <v>38</v>
          </cell>
          <cell r="AE1899">
            <v>460000</v>
          </cell>
          <cell r="AF1899">
            <v>0</v>
          </cell>
          <cell r="AI1899">
            <v>2251</v>
          </cell>
          <cell r="AK1899">
            <v>0</v>
          </cell>
          <cell r="AM1899">
            <v>605</v>
          </cell>
          <cell r="AN1899">
            <v>1</v>
          </cell>
          <cell r="AO1899">
            <v>393216</v>
          </cell>
          <cell r="AQ1899">
            <v>0</v>
          </cell>
          <cell r="AR1899">
            <v>0</v>
          </cell>
          <cell r="AS1899" t="str">
            <v>Ы</v>
          </cell>
          <cell r="AT1899" t="str">
            <v>Ы</v>
          </cell>
          <cell r="AU1899">
            <v>0</v>
          </cell>
          <cell r="AV1899">
            <v>0</v>
          </cell>
          <cell r="AW1899">
            <v>23</v>
          </cell>
          <cell r="AX1899">
            <v>1</v>
          </cell>
          <cell r="AY1899">
            <v>0</v>
          </cell>
          <cell r="AZ1899">
            <v>0</v>
          </cell>
          <cell r="BA1899">
            <v>0</v>
          </cell>
          <cell r="BB1899">
            <v>0</v>
          </cell>
          <cell r="BC1899">
            <v>38828</v>
          </cell>
        </row>
        <row r="1900">
          <cell r="A1900">
            <v>2006</v>
          </cell>
          <cell r="B1900">
            <v>2</v>
          </cell>
          <cell r="C1900">
            <v>477</v>
          </cell>
          <cell r="D1900">
            <v>21</v>
          </cell>
          <cell r="E1900">
            <v>792020</v>
          </cell>
          <cell r="F1900">
            <v>0</v>
          </cell>
          <cell r="G1900" t="str">
            <v>Затраты по ШПЗ (основные)</v>
          </cell>
          <cell r="H1900">
            <v>2011</v>
          </cell>
          <cell r="I1900">
            <v>7920</v>
          </cell>
          <cell r="J1900">
            <v>184</v>
          </cell>
          <cell r="K1900">
            <v>1</v>
          </cell>
          <cell r="L1900">
            <v>0</v>
          </cell>
          <cell r="M1900">
            <v>0</v>
          </cell>
          <cell r="N1900">
            <v>0</v>
          </cell>
          <cell r="R1900">
            <v>0</v>
          </cell>
          <cell r="S1900">
            <v>0</v>
          </cell>
          <cell r="T1900">
            <v>0</v>
          </cell>
          <cell r="U1900">
            <v>38</v>
          </cell>
          <cell r="V1900">
            <v>0</v>
          </cell>
          <cell r="W1900">
            <v>0</v>
          </cell>
          <cell r="AA1900">
            <v>0</v>
          </cell>
          <cell r="AB1900">
            <v>0</v>
          </cell>
          <cell r="AC1900">
            <v>0</v>
          </cell>
          <cell r="AD1900">
            <v>38</v>
          </cell>
          <cell r="AE1900">
            <v>465000</v>
          </cell>
          <cell r="AF1900">
            <v>0</v>
          </cell>
          <cell r="AI1900">
            <v>2251</v>
          </cell>
          <cell r="AK1900">
            <v>0</v>
          </cell>
          <cell r="AM1900">
            <v>606</v>
          </cell>
          <cell r="AN1900">
            <v>1</v>
          </cell>
          <cell r="AO1900">
            <v>393216</v>
          </cell>
          <cell r="AQ1900">
            <v>0</v>
          </cell>
          <cell r="AR1900">
            <v>0</v>
          </cell>
          <cell r="AS1900" t="str">
            <v>Ы</v>
          </cell>
          <cell r="AT1900" t="str">
            <v>Ы</v>
          </cell>
          <cell r="AU1900">
            <v>0</v>
          </cell>
          <cell r="AV1900">
            <v>0</v>
          </cell>
          <cell r="AW1900">
            <v>23</v>
          </cell>
          <cell r="AX1900">
            <v>1</v>
          </cell>
          <cell r="AY1900">
            <v>0</v>
          </cell>
          <cell r="AZ1900">
            <v>0</v>
          </cell>
          <cell r="BA1900">
            <v>0</v>
          </cell>
          <cell r="BB1900">
            <v>0</v>
          </cell>
          <cell r="BC1900">
            <v>38828</v>
          </cell>
        </row>
        <row r="1901">
          <cell r="A1901">
            <v>2006</v>
          </cell>
          <cell r="B1901">
            <v>2</v>
          </cell>
          <cell r="C1901">
            <v>478</v>
          </cell>
          <cell r="D1901">
            <v>21</v>
          </cell>
          <cell r="E1901">
            <v>792020</v>
          </cell>
          <cell r="F1901">
            <v>0</v>
          </cell>
          <cell r="G1901" t="str">
            <v>Затраты по ШПЗ (основные)</v>
          </cell>
          <cell r="H1901">
            <v>2011</v>
          </cell>
          <cell r="I1901">
            <v>7920</v>
          </cell>
          <cell r="J1901">
            <v>144325.35</v>
          </cell>
          <cell r="K1901">
            <v>1</v>
          </cell>
          <cell r="L1901">
            <v>0</v>
          </cell>
          <cell r="M1901">
            <v>0</v>
          </cell>
          <cell r="N1901">
            <v>0</v>
          </cell>
          <cell r="R1901">
            <v>0</v>
          </cell>
          <cell r="S1901">
            <v>0</v>
          </cell>
          <cell r="T1901">
            <v>0</v>
          </cell>
          <cell r="U1901">
            <v>38</v>
          </cell>
          <cell r="V1901">
            <v>0</v>
          </cell>
          <cell r="W1901">
            <v>0</v>
          </cell>
          <cell r="AA1901">
            <v>0</v>
          </cell>
          <cell r="AB1901">
            <v>0</v>
          </cell>
          <cell r="AC1901">
            <v>0</v>
          </cell>
          <cell r="AD1901">
            <v>38</v>
          </cell>
          <cell r="AE1901">
            <v>503000</v>
          </cell>
          <cell r="AF1901">
            <v>0</v>
          </cell>
          <cell r="AI1901">
            <v>2251</v>
          </cell>
          <cell r="AK1901">
            <v>0</v>
          </cell>
          <cell r="AM1901">
            <v>607</v>
          </cell>
          <cell r="AN1901">
            <v>1</v>
          </cell>
          <cell r="AO1901">
            <v>393216</v>
          </cell>
          <cell r="AQ1901">
            <v>0</v>
          </cell>
          <cell r="AR1901">
            <v>0</v>
          </cell>
          <cell r="AS1901" t="str">
            <v>Ы</v>
          </cell>
          <cell r="AT1901" t="str">
            <v>Ы</v>
          </cell>
          <cell r="AU1901">
            <v>0</v>
          </cell>
          <cell r="AV1901">
            <v>0</v>
          </cell>
          <cell r="AW1901">
            <v>23</v>
          </cell>
          <cell r="AX1901">
            <v>1</v>
          </cell>
          <cell r="AY1901">
            <v>0</v>
          </cell>
          <cell r="AZ1901">
            <v>0</v>
          </cell>
          <cell r="BA1901">
            <v>0</v>
          </cell>
          <cell r="BB1901">
            <v>0</v>
          </cell>
          <cell r="BC1901">
            <v>38828</v>
          </cell>
        </row>
        <row r="1902">
          <cell r="A1902">
            <v>2006</v>
          </cell>
          <cell r="B1902">
            <v>2</v>
          </cell>
          <cell r="C1902">
            <v>479</v>
          </cell>
          <cell r="D1902">
            <v>21</v>
          </cell>
          <cell r="E1902">
            <v>792020</v>
          </cell>
          <cell r="F1902">
            <v>0</v>
          </cell>
          <cell r="G1902" t="str">
            <v>Затраты по ШПЗ (основные)</v>
          </cell>
          <cell r="H1902">
            <v>2011</v>
          </cell>
          <cell r="I1902">
            <v>7920</v>
          </cell>
          <cell r="J1902">
            <v>22400</v>
          </cell>
          <cell r="K1902">
            <v>1</v>
          </cell>
          <cell r="L1902">
            <v>0</v>
          </cell>
          <cell r="M1902">
            <v>0</v>
          </cell>
          <cell r="N1902">
            <v>0</v>
          </cell>
          <cell r="R1902">
            <v>0</v>
          </cell>
          <cell r="S1902">
            <v>0</v>
          </cell>
          <cell r="T1902">
            <v>0</v>
          </cell>
          <cell r="U1902">
            <v>38</v>
          </cell>
          <cell r="V1902">
            <v>0</v>
          </cell>
          <cell r="W1902">
            <v>0</v>
          </cell>
          <cell r="AA1902">
            <v>0</v>
          </cell>
          <cell r="AB1902">
            <v>0</v>
          </cell>
          <cell r="AC1902">
            <v>0</v>
          </cell>
          <cell r="AD1902">
            <v>38</v>
          </cell>
          <cell r="AE1902">
            <v>504100</v>
          </cell>
          <cell r="AF1902">
            <v>0</v>
          </cell>
          <cell r="AI1902">
            <v>2251</v>
          </cell>
          <cell r="AK1902">
            <v>0</v>
          </cell>
          <cell r="AM1902">
            <v>608</v>
          </cell>
          <cell r="AN1902">
            <v>1</v>
          </cell>
          <cell r="AO1902">
            <v>393216</v>
          </cell>
          <cell r="AQ1902">
            <v>0</v>
          </cell>
          <cell r="AR1902">
            <v>0</v>
          </cell>
          <cell r="AS1902" t="str">
            <v>Ы</v>
          </cell>
          <cell r="AT1902" t="str">
            <v>Ы</v>
          </cell>
          <cell r="AU1902">
            <v>0</v>
          </cell>
          <cell r="AV1902">
            <v>0</v>
          </cell>
          <cell r="AW1902">
            <v>23</v>
          </cell>
          <cell r="AX1902">
            <v>1</v>
          </cell>
          <cell r="AY1902">
            <v>0</v>
          </cell>
          <cell r="AZ1902">
            <v>0</v>
          </cell>
          <cell r="BA1902">
            <v>0</v>
          </cell>
          <cell r="BB1902">
            <v>0</v>
          </cell>
          <cell r="BC1902">
            <v>38828</v>
          </cell>
        </row>
        <row r="1903">
          <cell r="A1903">
            <v>2006</v>
          </cell>
          <cell r="B1903">
            <v>2</v>
          </cell>
          <cell r="C1903">
            <v>480</v>
          </cell>
          <cell r="D1903">
            <v>21</v>
          </cell>
          <cell r="E1903">
            <v>792020</v>
          </cell>
          <cell r="F1903">
            <v>0</v>
          </cell>
          <cell r="G1903" t="str">
            <v>Затраты по ШПЗ (основные)</v>
          </cell>
          <cell r="H1903">
            <v>2011</v>
          </cell>
          <cell r="I1903">
            <v>7920</v>
          </cell>
          <cell r="J1903">
            <v>13352.56</v>
          </cell>
          <cell r="K1903">
            <v>1</v>
          </cell>
          <cell r="L1903">
            <v>0</v>
          </cell>
          <cell r="M1903">
            <v>0</v>
          </cell>
          <cell r="N1903">
            <v>0</v>
          </cell>
          <cell r="R1903">
            <v>0</v>
          </cell>
          <cell r="S1903">
            <v>0</v>
          </cell>
          <cell r="T1903">
            <v>0</v>
          </cell>
          <cell r="U1903">
            <v>38</v>
          </cell>
          <cell r="V1903">
            <v>0</v>
          </cell>
          <cell r="W1903">
            <v>0</v>
          </cell>
          <cell r="AA1903">
            <v>0</v>
          </cell>
          <cell r="AB1903">
            <v>0</v>
          </cell>
          <cell r="AC1903">
            <v>0</v>
          </cell>
          <cell r="AD1903">
            <v>38</v>
          </cell>
          <cell r="AE1903">
            <v>504200</v>
          </cell>
          <cell r="AF1903">
            <v>0</v>
          </cell>
          <cell r="AI1903">
            <v>2251</v>
          </cell>
          <cell r="AK1903">
            <v>0</v>
          </cell>
          <cell r="AM1903">
            <v>609</v>
          </cell>
          <cell r="AN1903">
            <v>1</v>
          </cell>
          <cell r="AO1903">
            <v>393216</v>
          </cell>
          <cell r="AQ1903">
            <v>0</v>
          </cell>
          <cell r="AR1903">
            <v>0</v>
          </cell>
          <cell r="AS1903" t="str">
            <v>Ы</v>
          </cell>
          <cell r="AT1903" t="str">
            <v>Ы</v>
          </cell>
          <cell r="AU1903">
            <v>0</v>
          </cell>
          <cell r="AV1903">
            <v>0</v>
          </cell>
          <cell r="AW1903">
            <v>23</v>
          </cell>
          <cell r="AX1903">
            <v>1</v>
          </cell>
          <cell r="AY1903">
            <v>0</v>
          </cell>
          <cell r="AZ1903">
            <v>0</v>
          </cell>
          <cell r="BA1903">
            <v>0</v>
          </cell>
          <cell r="BB1903">
            <v>0</v>
          </cell>
          <cell r="BC1903">
            <v>38828</v>
          </cell>
        </row>
        <row r="1904">
          <cell r="A1904">
            <v>2006</v>
          </cell>
          <cell r="B1904">
            <v>2</v>
          </cell>
          <cell r="C1904">
            <v>481</v>
          </cell>
          <cell r="D1904">
            <v>21</v>
          </cell>
          <cell r="E1904">
            <v>792020</v>
          </cell>
          <cell r="F1904">
            <v>0</v>
          </cell>
          <cell r="G1904" t="str">
            <v>Затраты по ШПЗ (основные)</v>
          </cell>
          <cell r="H1904">
            <v>2011</v>
          </cell>
          <cell r="I1904">
            <v>7920</v>
          </cell>
          <cell r="J1904">
            <v>660</v>
          </cell>
          <cell r="K1904">
            <v>1</v>
          </cell>
          <cell r="L1904">
            <v>0</v>
          </cell>
          <cell r="M1904">
            <v>0</v>
          </cell>
          <cell r="N1904">
            <v>0</v>
          </cell>
          <cell r="R1904">
            <v>0</v>
          </cell>
          <cell r="S1904">
            <v>0</v>
          </cell>
          <cell r="T1904">
            <v>0</v>
          </cell>
          <cell r="U1904">
            <v>38</v>
          </cell>
          <cell r="V1904">
            <v>0</v>
          </cell>
          <cell r="W1904">
            <v>0</v>
          </cell>
          <cell r="AA1904">
            <v>0</v>
          </cell>
          <cell r="AB1904">
            <v>0</v>
          </cell>
          <cell r="AC1904">
            <v>0</v>
          </cell>
          <cell r="AD1904">
            <v>38</v>
          </cell>
          <cell r="AE1904">
            <v>504400</v>
          </cell>
          <cell r="AF1904">
            <v>0</v>
          </cell>
          <cell r="AI1904">
            <v>2251</v>
          </cell>
          <cell r="AK1904">
            <v>0</v>
          </cell>
          <cell r="AM1904">
            <v>610</v>
          </cell>
          <cell r="AN1904">
            <v>1</v>
          </cell>
          <cell r="AO1904">
            <v>393216</v>
          </cell>
          <cell r="AQ1904">
            <v>0</v>
          </cell>
          <cell r="AR1904">
            <v>0</v>
          </cell>
          <cell r="AS1904" t="str">
            <v>Ы</v>
          </cell>
          <cell r="AT1904" t="str">
            <v>Ы</v>
          </cell>
          <cell r="AU1904">
            <v>0</v>
          </cell>
          <cell r="AV1904">
            <v>0</v>
          </cell>
          <cell r="AW1904">
            <v>23</v>
          </cell>
          <cell r="AX1904">
            <v>1</v>
          </cell>
          <cell r="AY1904">
            <v>0</v>
          </cell>
          <cell r="AZ1904">
            <v>0</v>
          </cell>
          <cell r="BA1904">
            <v>0</v>
          </cell>
          <cell r="BB1904">
            <v>0</v>
          </cell>
          <cell r="BC1904">
            <v>38828</v>
          </cell>
        </row>
        <row r="1905">
          <cell r="A1905">
            <v>2006</v>
          </cell>
          <cell r="B1905">
            <v>2</v>
          </cell>
          <cell r="C1905">
            <v>482</v>
          </cell>
          <cell r="D1905">
            <v>21</v>
          </cell>
          <cell r="E1905">
            <v>792020</v>
          </cell>
          <cell r="F1905">
            <v>0</v>
          </cell>
          <cell r="G1905" t="str">
            <v>Затраты по ШПЗ (основные)</v>
          </cell>
          <cell r="H1905">
            <v>2011</v>
          </cell>
          <cell r="I1905">
            <v>7920</v>
          </cell>
          <cell r="J1905">
            <v>3614.6</v>
          </cell>
          <cell r="K1905">
            <v>1</v>
          </cell>
          <cell r="L1905">
            <v>0</v>
          </cell>
          <cell r="M1905">
            <v>0</v>
          </cell>
          <cell r="N1905">
            <v>0</v>
          </cell>
          <cell r="R1905">
            <v>0</v>
          </cell>
          <cell r="S1905">
            <v>0</v>
          </cell>
          <cell r="T1905">
            <v>0</v>
          </cell>
          <cell r="U1905">
            <v>38</v>
          </cell>
          <cell r="V1905">
            <v>0</v>
          </cell>
          <cell r="W1905">
            <v>0</v>
          </cell>
          <cell r="AA1905">
            <v>0</v>
          </cell>
          <cell r="AB1905">
            <v>0</v>
          </cell>
          <cell r="AC1905">
            <v>0</v>
          </cell>
          <cell r="AD1905">
            <v>38</v>
          </cell>
          <cell r="AE1905">
            <v>505100</v>
          </cell>
          <cell r="AF1905">
            <v>0</v>
          </cell>
          <cell r="AI1905">
            <v>2251</v>
          </cell>
          <cell r="AK1905">
            <v>0</v>
          </cell>
          <cell r="AM1905">
            <v>611</v>
          </cell>
          <cell r="AN1905">
            <v>1</v>
          </cell>
          <cell r="AO1905">
            <v>393216</v>
          </cell>
          <cell r="AQ1905">
            <v>0</v>
          </cell>
          <cell r="AR1905">
            <v>0</v>
          </cell>
          <cell r="AS1905" t="str">
            <v>Ы</v>
          </cell>
          <cell r="AT1905" t="str">
            <v>Ы</v>
          </cell>
          <cell r="AU1905">
            <v>0</v>
          </cell>
          <cell r="AV1905">
            <v>0</v>
          </cell>
          <cell r="AW1905">
            <v>23</v>
          </cell>
          <cell r="AX1905">
            <v>1</v>
          </cell>
          <cell r="AY1905">
            <v>0</v>
          </cell>
          <cell r="AZ1905">
            <v>0</v>
          </cell>
          <cell r="BA1905">
            <v>0</v>
          </cell>
          <cell r="BB1905">
            <v>0</v>
          </cell>
          <cell r="BC1905">
            <v>38828</v>
          </cell>
        </row>
        <row r="1906">
          <cell r="A1906">
            <v>2006</v>
          </cell>
          <cell r="B1906">
            <v>2</v>
          </cell>
          <cell r="C1906">
            <v>483</v>
          </cell>
          <cell r="D1906">
            <v>21</v>
          </cell>
          <cell r="E1906">
            <v>792020</v>
          </cell>
          <cell r="F1906">
            <v>0</v>
          </cell>
          <cell r="G1906" t="str">
            <v>Затраты по ШПЗ (основные)</v>
          </cell>
          <cell r="H1906">
            <v>2011</v>
          </cell>
          <cell r="I1906">
            <v>7920</v>
          </cell>
          <cell r="J1906">
            <v>213225.27</v>
          </cell>
          <cell r="K1906">
            <v>1</v>
          </cell>
          <cell r="L1906">
            <v>0</v>
          </cell>
          <cell r="M1906">
            <v>0</v>
          </cell>
          <cell r="N1906">
            <v>0</v>
          </cell>
          <cell r="R1906">
            <v>0</v>
          </cell>
          <cell r="S1906">
            <v>0</v>
          </cell>
          <cell r="T1906">
            <v>0</v>
          </cell>
          <cell r="U1906">
            <v>38</v>
          </cell>
          <cell r="V1906">
            <v>0</v>
          </cell>
          <cell r="W1906">
            <v>0</v>
          </cell>
          <cell r="AA1906">
            <v>0</v>
          </cell>
          <cell r="AB1906">
            <v>0</v>
          </cell>
          <cell r="AC1906">
            <v>0</v>
          </cell>
          <cell r="AD1906">
            <v>38</v>
          </cell>
          <cell r="AE1906">
            <v>505200</v>
          </cell>
          <cell r="AF1906">
            <v>0</v>
          </cell>
          <cell r="AI1906">
            <v>2251</v>
          </cell>
          <cell r="AK1906">
            <v>0</v>
          </cell>
          <cell r="AM1906">
            <v>612</v>
          </cell>
          <cell r="AN1906">
            <v>1</v>
          </cell>
          <cell r="AO1906">
            <v>393216</v>
          </cell>
          <cell r="AQ1906">
            <v>0</v>
          </cell>
          <cell r="AR1906">
            <v>0</v>
          </cell>
          <cell r="AS1906" t="str">
            <v>Ы</v>
          </cell>
          <cell r="AT1906" t="str">
            <v>Ы</v>
          </cell>
          <cell r="AU1906">
            <v>0</v>
          </cell>
          <cell r="AV1906">
            <v>0</v>
          </cell>
          <cell r="AW1906">
            <v>23</v>
          </cell>
          <cell r="AX1906">
            <v>1</v>
          </cell>
          <cell r="AY1906">
            <v>0</v>
          </cell>
          <cell r="AZ1906">
            <v>0</v>
          </cell>
          <cell r="BA1906">
            <v>0</v>
          </cell>
          <cell r="BB1906">
            <v>0</v>
          </cell>
          <cell r="BC1906">
            <v>38828</v>
          </cell>
        </row>
        <row r="1907">
          <cell r="A1907">
            <v>2006</v>
          </cell>
          <cell r="B1907">
            <v>2</v>
          </cell>
          <cell r="C1907">
            <v>484</v>
          </cell>
          <cell r="D1907">
            <v>21</v>
          </cell>
          <cell r="E1907">
            <v>792020</v>
          </cell>
          <cell r="F1907">
            <v>0</v>
          </cell>
          <cell r="G1907" t="str">
            <v>Затраты по ШПЗ (основные)</v>
          </cell>
          <cell r="H1907">
            <v>2011</v>
          </cell>
          <cell r="I1907">
            <v>7920</v>
          </cell>
          <cell r="J1907">
            <v>164.18</v>
          </cell>
          <cell r="K1907">
            <v>1</v>
          </cell>
          <cell r="L1907">
            <v>0</v>
          </cell>
          <cell r="M1907">
            <v>0</v>
          </cell>
          <cell r="N1907">
            <v>0</v>
          </cell>
          <cell r="R1907">
            <v>0</v>
          </cell>
          <cell r="S1907">
            <v>0</v>
          </cell>
          <cell r="T1907">
            <v>0</v>
          </cell>
          <cell r="U1907">
            <v>38</v>
          </cell>
          <cell r="V1907">
            <v>0</v>
          </cell>
          <cell r="W1907">
            <v>0</v>
          </cell>
          <cell r="AA1907">
            <v>0</v>
          </cell>
          <cell r="AB1907">
            <v>0</v>
          </cell>
          <cell r="AC1907">
            <v>0</v>
          </cell>
          <cell r="AD1907">
            <v>38</v>
          </cell>
          <cell r="AE1907">
            <v>505300</v>
          </cell>
          <cell r="AF1907">
            <v>0</v>
          </cell>
          <cell r="AI1907">
            <v>2251</v>
          </cell>
          <cell r="AK1907">
            <v>0</v>
          </cell>
          <cell r="AM1907">
            <v>613</v>
          </cell>
          <cell r="AN1907">
            <v>1</v>
          </cell>
          <cell r="AO1907">
            <v>393216</v>
          </cell>
          <cell r="AQ1907">
            <v>0</v>
          </cell>
          <cell r="AR1907">
            <v>0</v>
          </cell>
          <cell r="AS1907" t="str">
            <v>Ы</v>
          </cell>
          <cell r="AT1907" t="str">
            <v>Ы</v>
          </cell>
          <cell r="AU1907">
            <v>0</v>
          </cell>
          <cell r="AV1907">
            <v>0</v>
          </cell>
          <cell r="AW1907">
            <v>23</v>
          </cell>
          <cell r="AX1907">
            <v>1</v>
          </cell>
          <cell r="AY1907">
            <v>0</v>
          </cell>
          <cell r="AZ1907">
            <v>0</v>
          </cell>
          <cell r="BA1907">
            <v>0</v>
          </cell>
          <cell r="BB1907">
            <v>0</v>
          </cell>
          <cell r="BC1907">
            <v>38828</v>
          </cell>
        </row>
        <row r="1908">
          <cell r="A1908">
            <v>2006</v>
          </cell>
          <cell r="B1908">
            <v>2</v>
          </cell>
          <cell r="C1908">
            <v>485</v>
          </cell>
          <cell r="D1908">
            <v>21</v>
          </cell>
          <cell r="E1908">
            <v>792020</v>
          </cell>
          <cell r="F1908">
            <v>0</v>
          </cell>
          <cell r="G1908" t="str">
            <v>Затраты по ШПЗ (основные)</v>
          </cell>
          <cell r="H1908">
            <v>2011</v>
          </cell>
          <cell r="I1908">
            <v>7920</v>
          </cell>
          <cell r="J1908">
            <v>431</v>
          </cell>
          <cell r="K1908">
            <v>1</v>
          </cell>
          <cell r="L1908">
            <v>0</v>
          </cell>
          <cell r="M1908">
            <v>0</v>
          </cell>
          <cell r="N1908">
            <v>0</v>
          </cell>
          <cell r="R1908">
            <v>0</v>
          </cell>
          <cell r="S1908">
            <v>0</v>
          </cell>
          <cell r="T1908">
            <v>0</v>
          </cell>
          <cell r="U1908">
            <v>38</v>
          </cell>
          <cell r="V1908">
            <v>0</v>
          </cell>
          <cell r="W1908">
            <v>0</v>
          </cell>
          <cell r="AA1908">
            <v>0</v>
          </cell>
          <cell r="AB1908">
            <v>0</v>
          </cell>
          <cell r="AC1908">
            <v>0</v>
          </cell>
          <cell r="AD1908">
            <v>38</v>
          </cell>
          <cell r="AE1908">
            <v>505400</v>
          </cell>
          <cell r="AF1908">
            <v>0</v>
          </cell>
          <cell r="AI1908">
            <v>2251</v>
          </cell>
          <cell r="AK1908">
            <v>0</v>
          </cell>
          <cell r="AM1908">
            <v>614</v>
          </cell>
          <cell r="AN1908">
            <v>1</v>
          </cell>
          <cell r="AO1908">
            <v>393216</v>
          </cell>
          <cell r="AQ1908">
            <v>0</v>
          </cell>
          <cell r="AR1908">
            <v>0</v>
          </cell>
          <cell r="AS1908" t="str">
            <v>Ы</v>
          </cell>
          <cell r="AT1908" t="str">
            <v>Ы</v>
          </cell>
          <cell r="AU1908">
            <v>0</v>
          </cell>
          <cell r="AV1908">
            <v>0</v>
          </cell>
          <cell r="AW1908">
            <v>23</v>
          </cell>
          <cell r="AX1908">
            <v>1</v>
          </cell>
          <cell r="AY1908">
            <v>0</v>
          </cell>
          <cell r="AZ1908">
            <v>0</v>
          </cell>
          <cell r="BA1908">
            <v>0</v>
          </cell>
          <cell r="BB1908">
            <v>0</v>
          </cell>
          <cell r="BC1908">
            <v>38828</v>
          </cell>
        </row>
        <row r="1909">
          <cell r="A1909">
            <v>2006</v>
          </cell>
          <cell r="B1909">
            <v>2</v>
          </cell>
          <cell r="C1909">
            <v>486</v>
          </cell>
          <cell r="D1909">
            <v>21</v>
          </cell>
          <cell r="E1909">
            <v>792020</v>
          </cell>
          <cell r="F1909">
            <v>0</v>
          </cell>
          <cell r="G1909" t="str">
            <v>Затраты по ШПЗ (основные)</v>
          </cell>
          <cell r="H1909">
            <v>2011</v>
          </cell>
          <cell r="I1909">
            <v>7920</v>
          </cell>
          <cell r="J1909">
            <v>300</v>
          </cell>
          <cell r="K1909">
            <v>1</v>
          </cell>
          <cell r="L1909">
            <v>0</v>
          </cell>
          <cell r="M1909">
            <v>0</v>
          </cell>
          <cell r="N1909">
            <v>0</v>
          </cell>
          <cell r="R1909">
            <v>0</v>
          </cell>
          <cell r="S1909">
            <v>0</v>
          </cell>
          <cell r="T1909">
            <v>0</v>
          </cell>
          <cell r="U1909">
            <v>38</v>
          </cell>
          <cell r="V1909">
            <v>0</v>
          </cell>
          <cell r="W1909">
            <v>0</v>
          </cell>
          <cell r="AA1909">
            <v>0</v>
          </cell>
          <cell r="AB1909">
            <v>0</v>
          </cell>
          <cell r="AC1909">
            <v>0</v>
          </cell>
          <cell r="AD1909">
            <v>38</v>
          </cell>
          <cell r="AE1909">
            <v>506300</v>
          </cell>
          <cell r="AF1909">
            <v>0</v>
          </cell>
          <cell r="AI1909">
            <v>2251</v>
          </cell>
          <cell r="AK1909">
            <v>0</v>
          </cell>
          <cell r="AM1909">
            <v>615</v>
          </cell>
          <cell r="AN1909">
            <v>1</v>
          </cell>
          <cell r="AO1909">
            <v>393216</v>
          </cell>
          <cell r="AQ1909">
            <v>0</v>
          </cell>
          <cell r="AR1909">
            <v>0</v>
          </cell>
          <cell r="AS1909" t="str">
            <v>Ы</v>
          </cell>
          <cell r="AT1909" t="str">
            <v>Ы</v>
          </cell>
          <cell r="AU1909">
            <v>0</v>
          </cell>
          <cell r="AV1909">
            <v>0</v>
          </cell>
          <cell r="AW1909">
            <v>23</v>
          </cell>
          <cell r="AX1909">
            <v>1</v>
          </cell>
          <cell r="AY1909">
            <v>0</v>
          </cell>
          <cell r="AZ1909">
            <v>0</v>
          </cell>
          <cell r="BA1909">
            <v>0</v>
          </cell>
          <cell r="BB1909">
            <v>0</v>
          </cell>
          <cell r="BC1909">
            <v>38828</v>
          </cell>
        </row>
        <row r="1910">
          <cell r="A1910">
            <v>2006</v>
          </cell>
          <cell r="B1910">
            <v>2</v>
          </cell>
          <cell r="C1910">
            <v>487</v>
          </cell>
          <cell r="D1910">
            <v>21</v>
          </cell>
          <cell r="E1910">
            <v>792020</v>
          </cell>
          <cell r="F1910">
            <v>0</v>
          </cell>
          <cell r="G1910" t="str">
            <v>Затраты по ШПЗ (основные)</v>
          </cell>
          <cell r="H1910">
            <v>2011</v>
          </cell>
          <cell r="I1910">
            <v>7920</v>
          </cell>
          <cell r="J1910">
            <v>334095.56</v>
          </cell>
          <cell r="K1910">
            <v>1</v>
          </cell>
          <cell r="L1910">
            <v>0</v>
          </cell>
          <cell r="M1910">
            <v>0</v>
          </cell>
          <cell r="N1910">
            <v>0</v>
          </cell>
          <cell r="R1910">
            <v>0</v>
          </cell>
          <cell r="S1910">
            <v>0</v>
          </cell>
          <cell r="T1910">
            <v>0</v>
          </cell>
          <cell r="U1910">
            <v>38</v>
          </cell>
          <cell r="V1910">
            <v>0</v>
          </cell>
          <cell r="W1910">
            <v>0</v>
          </cell>
          <cell r="AA1910">
            <v>0</v>
          </cell>
          <cell r="AB1910">
            <v>0</v>
          </cell>
          <cell r="AC1910">
            <v>0</v>
          </cell>
          <cell r="AD1910">
            <v>38</v>
          </cell>
          <cell r="AE1910">
            <v>510100</v>
          </cell>
          <cell r="AF1910">
            <v>0</v>
          </cell>
          <cell r="AI1910">
            <v>2251</v>
          </cell>
          <cell r="AK1910">
            <v>0</v>
          </cell>
          <cell r="AM1910">
            <v>616</v>
          </cell>
          <cell r="AN1910">
            <v>1</v>
          </cell>
          <cell r="AO1910">
            <v>393216</v>
          </cell>
          <cell r="AQ1910">
            <v>0</v>
          </cell>
          <cell r="AR1910">
            <v>0</v>
          </cell>
          <cell r="AS1910" t="str">
            <v>Ы</v>
          </cell>
          <cell r="AT1910" t="str">
            <v>Ы</v>
          </cell>
          <cell r="AU1910">
            <v>0</v>
          </cell>
          <cell r="AV1910">
            <v>0</v>
          </cell>
          <cell r="AW1910">
            <v>23</v>
          </cell>
          <cell r="AX1910">
            <v>1</v>
          </cell>
          <cell r="AY1910">
            <v>0</v>
          </cell>
          <cell r="AZ1910">
            <v>0</v>
          </cell>
          <cell r="BA1910">
            <v>0</v>
          </cell>
          <cell r="BB1910">
            <v>0</v>
          </cell>
          <cell r="BC1910">
            <v>38828</v>
          </cell>
        </row>
        <row r="1911">
          <cell r="A1911">
            <v>2006</v>
          </cell>
          <cell r="B1911">
            <v>2</v>
          </cell>
          <cell r="C1911">
            <v>488</v>
          </cell>
          <cell r="D1911">
            <v>21</v>
          </cell>
          <cell r="E1911">
            <v>792020</v>
          </cell>
          <cell r="F1911">
            <v>0</v>
          </cell>
          <cell r="G1911" t="str">
            <v>Затраты по ШПЗ (основные)</v>
          </cell>
          <cell r="H1911">
            <v>2011</v>
          </cell>
          <cell r="I1911">
            <v>7920</v>
          </cell>
          <cell r="J1911">
            <v>159.9</v>
          </cell>
          <cell r="K1911">
            <v>1</v>
          </cell>
          <cell r="L1911">
            <v>0</v>
          </cell>
          <cell r="M1911">
            <v>0</v>
          </cell>
          <cell r="N1911">
            <v>0</v>
          </cell>
          <cell r="R1911">
            <v>0</v>
          </cell>
          <cell r="S1911">
            <v>0</v>
          </cell>
          <cell r="T1911">
            <v>0</v>
          </cell>
          <cell r="U1911">
            <v>38</v>
          </cell>
          <cell r="V1911">
            <v>0</v>
          </cell>
          <cell r="W1911">
            <v>0</v>
          </cell>
          <cell r="AA1911">
            <v>0</v>
          </cell>
          <cell r="AB1911">
            <v>0</v>
          </cell>
          <cell r="AC1911">
            <v>0</v>
          </cell>
          <cell r="AD1911">
            <v>38</v>
          </cell>
          <cell r="AE1911">
            <v>510200</v>
          </cell>
          <cell r="AF1911">
            <v>0</v>
          </cell>
          <cell r="AI1911">
            <v>2251</v>
          </cell>
          <cell r="AK1911">
            <v>0</v>
          </cell>
          <cell r="AM1911">
            <v>617</v>
          </cell>
          <cell r="AN1911">
            <v>1</v>
          </cell>
          <cell r="AO1911">
            <v>393216</v>
          </cell>
          <cell r="AQ1911">
            <v>0</v>
          </cell>
          <cell r="AR1911">
            <v>0</v>
          </cell>
          <cell r="AS1911" t="str">
            <v>Ы</v>
          </cell>
          <cell r="AT1911" t="str">
            <v>Ы</v>
          </cell>
          <cell r="AU1911">
            <v>0</v>
          </cell>
          <cell r="AV1911">
            <v>0</v>
          </cell>
          <cell r="AW1911">
            <v>23</v>
          </cell>
          <cell r="AX1911">
            <v>1</v>
          </cell>
          <cell r="AY1911">
            <v>0</v>
          </cell>
          <cell r="AZ1911">
            <v>0</v>
          </cell>
          <cell r="BA1911">
            <v>0</v>
          </cell>
          <cell r="BB1911">
            <v>0</v>
          </cell>
          <cell r="BC1911">
            <v>38828</v>
          </cell>
        </row>
        <row r="1912">
          <cell r="A1912">
            <v>2006</v>
          </cell>
          <cell r="B1912">
            <v>2</v>
          </cell>
          <cell r="C1912">
            <v>489</v>
          </cell>
          <cell r="D1912">
            <v>21</v>
          </cell>
          <cell r="E1912">
            <v>792020</v>
          </cell>
          <cell r="F1912">
            <v>0</v>
          </cell>
          <cell r="G1912" t="str">
            <v>Затраты по ШПЗ (основные)</v>
          </cell>
          <cell r="H1912">
            <v>2011</v>
          </cell>
          <cell r="I1912">
            <v>7920</v>
          </cell>
          <cell r="J1912">
            <v>2176</v>
          </cell>
          <cell r="K1912">
            <v>1</v>
          </cell>
          <cell r="L1912">
            <v>0</v>
          </cell>
          <cell r="M1912">
            <v>0</v>
          </cell>
          <cell r="N1912">
            <v>0</v>
          </cell>
          <cell r="R1912">
            <v>0</v>
          </cell>
          <cell r="S1912">
            <v>0</v>
          </cell>
          <cell r="T1912">
            <v>0</v>
          </cell>
          <cell r="U1912">
            <v>38</v>
          </cell>
          <cell r="V1912">
            <v>0</v>
          </cell>
          <cell r="W1912">
            <v>0</v>
          </cell>
          <cell r="AA1912">
            <v>0</v>
          </cell>
          <cell r="AB1912">
            <v>0</v>
          </cell>
          <cell r="AC1912">
            <v>0</v>
          </cell>
          <cell r="AD1912">
            <v>38</v>
          </cell>
          <cell r="AE1912">
            <v>510300</v>
          </cell>
          <cell r="AF1912">
            <v>0</v>
          </cell>
          <cell r="AI1912">
            <v>2251</v>
          </cell>
          <cell r="AK1912">
            <v>0</v>
          </cell>
          <cell r="AM1912">
            <v>618</v>
          </cell>
          <cell r="AN1912">
            <v>1</v>
          </cell>
          <cell r="AO1912">
            <v>393216</v>
          </cell>
          <cell r="AQ1912">
            <v>0</v>
          </cell>
          <cell r="AR1912">
            <v>0</v>
          </cell>
          <cell r="AS1912" t="str">
            <v>Ы</v>
          </cell>
          <cell r="AT1912" t="str">
            <v>Ы</v>
          </cell>
          <cell r="AU1912">
            <v>0</v>
          </cell>
          <cell r="AV1912">
            <v>0</v>
          </cell>
          <cell r="AW1912">
            <v>23</v>
          </cell>
          <cell r="AX1912">
            <v>1</v>
          </cell>
          <cell r="AY1912">
            <v>0</v>
          </cell>
          <cell r="AZ1912">
            <v>0</v>
          </cell>
          <cell r="BA1912">
            <v>0</v>
          </cell>
          <cell r="BB1912">
            <v>0</v>
          </cell>
          <cell r="BC1912">
            <v>38828</v>
          </cell>
        </row>
        <row r="1913">
          <cell r="A1913">
            <v>2006</v>
          </cell>
          <cell r="B1913">
            <v>2</v>
          </cell>
          <cell r="C1913">
            <v>490</v>
          </cell>
          <cell r="D1913">
            <v>21</v>
          </cell>
          <cell r="E1913">
            <v>792020</v>
          </cell>
          <cell r="F1913">
            <v>0</v>
          </cell>
          <cell r="G1913" t="str">
            <v>Затраты по ШПЗ (основные)</v>
          </cell>
          <cell r="H1913">
            <v>2011</v>
          </cell>
          <cell r="I1913">
            <v>7920</v>
          </cell>
          <cell r="J1913">
            <v>3563.17</v>
          </cell>
          <cell r="K1913">
            <v>1</v>
          </cell>
          <cell r="L1913">
            <v>0</v>
          </cell>
          <cell r="M1913">
            <v>0</v>
          </cell>
          <cell r="N1913">
            <v>0</v>
          </cell>
          <cell r="R1913">
            <v>0</v>
          </cell>
          <cell r="S1913">
            <v>0</v>
          </cell>
          <cell r="T1913">
            <v>0</v>
          </cell>
          <cell r="U1913">
            <v>38</v>
          </cell>
          <cell r="V1913">
            <v>0</v>
          </cell>
          <cell r="W1913">
            <v>0</v>
          </cell>
          <cell r="AA1913">
            <v>0</v>
          </cell>
          <cell r="AB1913">
            <v>0</v>
          </cell>
          <cell r="AC1913">
            <v>0</v>
          </cell>
          <cell r="AD1913">
            <v>38</v>
          </cell>
          <cell r="AE1913">
            <v>510400</v>
          </cell>
          <cell r="AF1913">
            <v>0</v>
          </cell>
          <cell r="AI1913">
            <v>2251</v>
          </cell>
          <cell r="AK1913">
            <v>0</v>
          </cell>
          <cell r="AM1913">
            <v>619</v>
          </cell>
          <cell r="AN1913">
            <v>1</v>
          </cell>
          <cell r="AO1913">
            <v>393216</v>
          </cell>
          <cell r="AQ1913">
            <v>0</v>
          </cell>
          <cell r="AR1913">
            <v>0</v>
          </cell>
          <cell r="AS1913" t="str">
            <v>Ы</v>
          </cell>
          <cell r="AT1913" t="str">
            <v>Ы</v>
          </cell>
          <cell r="AU1913">
            <v>0</v>
          </cell>
          <cell r="AV1913">
            <v>0</v>
          </cell>
          <cell r="AW1913">
            <v>23</v>
          </cell>
          <cell r="AX1913">
            <v>1</v>
          </cell>
          <cell r="AY1913">
            <v>0</v>
          </cell>
          <cell r="AZ1913">
            <v>0</v>
          </cell>
          <cell r="BA1913">
            <v>0</v>
          </cell>
          <cell r="BB1913">
            <v>0</v>
          </cell>
          <cell r="BC1913">
            <v>38828</v>
          </cell>
        </row>
        <row r="1914">
          <cell r="A1914">
            <v>2006</v>
          </cell>
          <cell r="B1914">
            <v>2</v>
          </cell>
          <cell r="C1914">
            <v>491</v>
          </cell>
          <cell r="D1914">
            <v>21</v>
          </cell>
          <cell r="E1914">
            <v>792020</v>
          </cell>
          <cell r="F1914">
            <v>0</v>
          </cell>
          <cell r="G1914" t="str">
            <v>Затраты по ШПЗ (основные)</v>
          </cell>
          <cell r="H1914">
            <v>2011</v>
          </cell>
          <cell r="I1914">
            <v>7920</v>
          </cell>
          <cell r="J1914">
            <v>219619</v>
          </cell>
          <cell r="K1914">
            <v>1</v>
          </cell>
          <cell r="L1914">
            <v>0</v>
          </cell>
          <cell r="M1914">
            <v>0</v>
          </cell>
          <cell r="N1914">
            <v>0</v>
          </cell>
          <cell r="R1914">
            <v>0</v>
          </cell>
          <cell r="S1914">
            <v>0</v>
          </cell>
          <cell r="T1914">
            <v>0</v>
          </cell>
          <cell r="U1914">
            <v>38</v>
          </cell>
          <cell r="V1914">
            <v>0</v>
          </cell>
          <cell r="W1914">
            <v>0</v>
          </cell>
          <cell r="AA1914">
            <v>0</v>
          </cell>
          <cell r="AB1914">
            <v>0</v>
          </cell>
          <cell r="AC1914">
            <v>0</v>
          </cell>
          <cell r="AD1914">
            <v>38</v>
          </cell>
          <cell r="AE1914">
            <v>510600</v>
          </cell>
          <cell r="AF1914">
            <v>0</v>
          </cell>
          <cell r="AI1914">
            <v>2251</v>
          </cell>
          <cell r="AK1914">
            <v>0</v>
          </cell>
          <cell r="AM1914">
            <v>620</v>
          </cell>
          <cell r="AN1914">
            <v>1</v>
          </cell>
          <cell r="AO1914">
            <v>393216</v>
          </cell>
          <cell r="AQ1914">
            <v>0</v>
          </cell>
          <cell r="AR1914">
            <v>0</v>
          </cell>
          <cell r="AS1914" t="str">
            <v>Ы</v>
          </cell>
          <cell r="AT1914" t="str">
            <v>Ы</v>
          </cell>
          <cell r="AU1914">
            <v>0</v>
          </cell>
          <cell r="AV1914">
            <v>0</v>
          </cell>
          <cell r="AW1914">
            <v>23</v>
          </cell>
          <cell r="AX1914">
            <v>1</v>
          </cell>
          <cell r="AY1914">
            <v>0</v>
          </cell>
          <cell r="AZ1914">
            <v>0</v>
          </cell>
          <cell r="BA1914">
            <v>0</v>
          </cell>
          <cell r="BB1914">
            <v>0</v>
          </cell>
          <cell r="BC1914">
            <v>38828</v>
          </cell>
        </row>
        <row r="1915">
          <cell r="A1915">
            <v>2006</v>
          </cell>
          <cell r="B1915">
            <v>2</v>
          </cell>
          <cell r="C1915">
            <v>492</v>
          </cell>
          <cell r="D1915">
            <v>21</v>
          </cell>
          <cell r="E1915">
            <v>792020</v>
          </cell>
          <cell r="F1915">
            <v>0</v>
          </cell>
          <cell r="G1915" t="str">
            <v>Затраты по ШПЗ (основные)</v>
          </cell>
          <cell r="H1915">
            <v>2011</v>
          </cell>
          <cell r="I1915">
            <v>7920</v>
          </cell>
          <cell r="J1915">
            <v>14498.7</v>
          </cell>
          <cell r="K1915">
            <v>1</v>
          </cell>
          <cell r="L1915">
            <v>0</v>
          </cell>
          <cell r="M1915">
            <v>0</v>
          </cell>
          <cell r="N1915">
            <v>0</v>
          </cell>
          <cell r="R1915">
            <v>0</v>
          </cell>
          <cell r="S1915">
            <v>0</v>
          </cell>
          <cell r="T1915">
            <v>0</v>
          </cell>
          <cell r="U1915">
            <v>38</v>
          </cell>
          <cell r="V1915">
            <v>0</v>
          </cell>
          <cell r="W1915">
            <v>0</v>
          </cell>
          <cell r="AA1915">
            <v>0</v>
          </cell>
          <cell r="AB1915">
            <v>0</v>
          </cell>
          <cell r="AC1915">
            <v>0</v>
          </cell>
          <cell r="AD1915">
            <v>38</v>
          </cell>
          <cell r="AE1915">
            <v>513600</v>
          </cell>
          <cell r="AF1915">
            <v>0</v>
          </cell>
          <cell r="AI1915">
            <v>2251</v>
          </cell>
          <cell r="AK1915">
            <v>0</v>
          </cell>
          <cell r="AM1915">
            <v>621</v>
          </cell>
          <cell r="AN1915">
            <v>1</v>
          </cell>
          <cell r="AO1915">
            <v>393216</v>
          </cell>
          <cell r="AQ1915">
            <v>0</v>
          </cell>
          <cell r="AR1915">
            <v>0</v>
          </cell>
          <cell r="AS1915" t="str">
            <v>Ы</v>
          </cell>
          <cell r="AT1915" t="str">
            <v>Ы</v>
          </cell>
          <cell r="AU1915">
            <v>0</v>
          </cell>
          <cell r="AV1915">
            <v>0</v>
          </cell>
          <cell r="AW1915">
            <v>23</v>
          </cell>
          <cell r="AX1915">
            <v>1</v>
          </cell>
          <cell r="AY1915">
            <v>0</v>
          </cell>
          <cell r="AZ1915">
            <v>0</v>
          </cell>
          <cell r="BA1915">
            <v>0</v>
          </cell>
          <cell r="BB1915">
            <v>0</v>
          </cell>
          <cell r="BC1915">
            <v>38828</v>
          </cell>
        </row>
        <row r="1916">
          <cell r="A1916">
            <v>2006</v>
          </cell>
          <cell r="B1916">
            <v>2</v>
          </cell>
          <cell r="C1916">
            <v>530</v>
          </cell>
          <cell r="D1916">
            <v>21</v>
          </cell>
          <cell r="E1916">
            <v>792020</v>
          </cell>
          <cell r="F1916">
            <v>0</v>
          </cell>
          <cell r="G1916" t="str">
            <v>Затраты по ШПЗ (основные)</v>
          </cell>
          <cell r="H1916">
            <v>2011</v>
          </cell>
          <cell r="I1916">
            <v>7920</v>
          </cell>
          <cell r="J1916">
            <v>429710.41</v>
          </cell>
          <cell r="K1916">
            <v>1</v>
          </cell>
          <cell r="L1916">
            <v>0</v>
          </cell>
          <cell r="M1916">
            <v>0</v>
          </cell>
          <cell r="N1916">
            <v>0</v>
          </cell>
          <cell r="R1916">
            <v>0</v>
          </cell>
          <cell r="S1916">
            <v>0</v>
          </cell>
          <cell r="T1916">
            <v>0</v>
          </cell>
          <cell r="U1916">
            <v>42</v>
          </cell>
          <cell r="V1916">
            <v>0</v>
          </cell>
          <cell r="W1916">
            <v>0</v>
          </cell>
          <cell r="AA1916">
            <v>0</v>
          </cell>
          <cell r="AB1916">
            <v>0</v>
          </cell>
          <cell r="AC1916">
            <v>0</v>
          </cell>
          <cell r="AD1916">
            <v>42</v>
          </cell>
          <cell r="AE1916">
            <v>110000</v>
          </cell>
          <cell r="AF1916">
            <v>0</v>
          </cell>
          <cell r="AI1916">
            <v>2251</v>
          </cell>
          <cell r="AK1916">
            <v>0</v>
          </cell>
          <cell r="AM1916">
            <v>659</v>
          </cell>
          <cell r="AN1916">
            <v>1</v>
          </cell>
          <cell r="AO1916">
            <v>393216</v>
          </cell>
          <cell r="AQ1916">
            <v>0</v>
          </cell>
          <cell r="AR1916">
            <v>0</v>
          </cell>
          <cell r="AS1916" t="str">
            <v>Ы</v>
          </cell>
          <cell r="AT1916" t="str">
            <v>Ы</v>
          </cell>
          <cell r="AU1916">
            <v>0</v>
          </cell>
          <cell r="AV1916">
            <v>0</v>
          </cell>
          <cell r="AW1916">
            <v>23</v>
          </cell>
          <cell r="AX1916">
            <v>1</v>
          </cell>
          <cell r="AY1916">
            <v>0</v>
          </cell>
          <cell r="AZ1916">
            <v>0</v>
          </cell>
          <cell r="BA1916">
            <v>0</v>
          </cell>
          <cell r="BB1916">
            <v>0</v>
          </cell>
          <cell r="BC1916">
            <v>38828</v>
          </cell>
        </row>
        <row r="1917">
          <cell r="A1917">
            <v>2006</v>
          </cell>
          <cell r="B1917">
            <v>2</v>
          </cell>
          <cell r="C1917">
            <v>531</v>
          </cell>
          <cell r="D1917">
            <v>21</v>
          </cell>
          <cell r="E1917">
            <v>792020</v>
          </cell>
          <cell r="F1917">
            <v>0</v>
          </cell>
          <cell r="G1917" t="str">
            <v>Затраты по ШПЗ (основные)</v>
          </cell>
          <cell r="H1917">
            <v>2011</v>
          </cell>
          <cell r="I1917">
            <v>7920</v>
          </cell>
          <cell r="J1917">
            <v>11414.82</v>
          </cell>
          <cell r="K1917">
            <v>1</v>
          </cell>
          <cell r="L1917">
            <v>0</v>
          </cell>
          <cell r="M1917">
            <v>0</v>
          </cell>
          <cell r="N1917">
            <v>0</v>
          </cell>
          <cell r="R1917">
            <v>0</v>
          </cell>
          <cell r="S1917">
            <v>0</v>
          </cell>
          <cell r="T1917">
            <v>0</v>
          </cell>
          <cell r="U1917">
            <v>42</v>
          </cell>
          <cell r="V1917">
            <v>0</v>
          </cell>
          <cell r="W1917">
            <v>0</v>
          </cell>
          <cell r="AA1917">
            <v>0</v>
          </cell>
          <cell r="AB1917">
            <v>0</v>
          </cell>
          <cell r="AC1917">
            <v>0</v>
          </cell>
          <cell r="AD1917">
            <v>42</v>
          </cell>
          <cell r="AE1917">
            <v>114020</v>
          </cell>
          <cell r="AF1917">
            <v>0</v>
          </cell>
          <cell r="AI1917">
            <v>2251</v>
          </cell>
          <cell r="AK1917">
            <v>0</v>
          </cell>
          <cell r="AM1917">
            <v>660</v>
          </cell>
          <cell r="AN1917">
            <v>1</v>
          </cell>
          <cell r="AO1917">
            <v>393216</v>
          </cell>
          <cell r="AQ1917">
            <v>0</v>
          </cell>
          <cell r="AR1917">
            <v>0</v>
          </cell>
          <cell r="AS1917" t="str">
            <v>Ы</v>
          </cell>
          <cell r="AT1917" t="str">
            <v>Ы</v>
          </cell>
          <cell r="AU1917">
            <v>0</v>
          </cell>
          <cell r="AV1917">
            <v>0</v>
          </cell>
          <cell r="AW1917">
            <v>23</v>
          </cell>
          <cell r="AX1917">
            <v>1</v>
          </cell>
          <cell r="AY1917">
            <v>0</v>
          </cell>
          <cell r="AZ1917">
            <v>0</v>
          </cell>
          <cell r="BA1917">
            <v>0</v>
          </cell>
          <cell r="BB1917">
            <v>0</v>
          </cell>
          <cell r="BC1917">
            <v>38828</v>
          </cell>
        </row>
        <row r="1918">
          <cell r="A1918">
            <v>2006</v>
          </cell>
          <cell r="B1918">
            <v>2</v>
          </cell>
          <cell r="C1918">
            <v>532</v>
          </cell>
          <cell r="D1918">
            <v>21</v>
          </cell>
          <cell r="E1918">
            <v>792020</v>
          </cell>
          <cell r="F1918">
            <v>0</v>
          </cell>
          <cell r="G1918" t="str">
            <v>Затраты по ШПЗ (основные)</v>
          </cell>
          <cell r="H1918">
            <v>2011</v>
          </cell>
          <cell r="I1918">
            <v>7920</v>
          </cell>
          <cell r="J1918">
            <v>1500012.91</v>
          </cell>
          <cell r="K1918">
            <v>1</v>
          </cell>
          <cell r="L1918">
            <v>0</v>
          </cell>
          <cell r="M1918">
            <v>0</v>
          </cell>
          <cell r="N1918">
            <v>0</v>
          </cell>
          <cell r="R1918">
            <v>0</v>
          </cell>
          <cell r="S1918">
            <v>0</v>
          </cell>
          <cell r="T1918">
            <v>0</v>
          </cell>
          <cell r="U1918">
            <v>42</v>
          </cell>
          <cell r="V1918">
            <v>0</v>
          </cell>
          <cell r="W1918">
            <v>0</v>
          </cell>
          <cell r="AA1918">
            <v>0</v>
          </cell>
          <cell r="AB1918">
            <v>0</v>
          </cell>
          <cell r="AC1918">
            <v>0</v>
          </cell>
          <cell r="AD1918">
            <v>42</v>
          </cell>
          <cell r="AE1918">
            <v>116000</v>
          </cell>
          <cell r="AF1918">
            <v>0</v>
          </cell>
          <cell r="AI1918">
            <v>2251</v>
          </cell>
          <cell r="AK1918">
            <v>0</v>
          </cell>
          <cell r="AM1918">
            <v>661</v>
          </cell>
          <cell r="AN1918">
            <v>1</v>
          </cell>
          <cell r="AO1918">
            <v>393216</v>
          </cell>
          <cell r="AQ1918">
            <v>0</v>
          </cell>
          <cell r="AR1918">
            <v>0</v>
          </cell>
          <cell r="AS1918" t="str">
            <v>Ы</v>
          </cell>
          <cell r="AT1918" t="str">
            <v>Ы</v>
          </cell>
          <cell r="AU1918">
            <v>0</v>
          </cell>
          <cell r="AV1918">
            <v>0</v>
          </cell>
          <cell r="AW1918">
            <v>23</v>
          </cell>
          <cell r="AX1918">
            <v>1</v>
          </cell>
          <cell r="AY1918">
            <v>0</v>
          </cell>
          <cell r="AZ1918">
            <v>0</v>
          </cell>
          <cell r="BA1918">
            <v>0</v>
          </cell>
          <cell r="BB1918">
            <v>0</v>
          </cell>
          <cell r="BC1918">
            <v>38828</v>
          </cell>
        </row>
        <row r="1919">
          <cell r="A1919">
            <v>2006</v>
          </cell>
          <cell r="B1919">
            <v>2</v>
          </cell>
          <cell r="C1919">
            <v>533</v>
          </cell>
          <cell r="D1919">
            <v>21</v>
          </cell>
          <cell r="E1919">
            <v>792020</v>
          </cell>
          <cell r="F1919">
            <v>0</v>
          </cell>
          <cell r="G1919" t="str">
            <v>Затраты по ШПЗ (основные)</v>
          </cell>
          <cell r="H1919">
            <v>2011</v>
          </cell>
          <cell r="I1919">
            <v>7920</v>
          </cell>
          <cell r="J1919">
            <v>36937.1</v>
          </cell>
          <cell r="K1919">
            <v>1</v>
          </cell>
          <cell r="L1919">
            <v>0</v>
          </cell>
          <cell r="M1919">
            <v>0</v>
          </cell>
          <cell r="N1919">
            <v>0</v>
          </cell>
          <cell r="R1919">
            <v>0</v>
          </cell>
          <cell r="S1919">
            <v>0</v>
          </cell>
          <cell r="T1919">
            <v>0</v>
          </cell>
          <cell r="U1919">
            <v>42</v>
          </cell>
          <cell r="V1919">
            <v>0</v>
          </cell>
          <cell r="W1919">
            <v>0</v>
          </cell>
          <cell r="AA1919">
            <v>0</v>
          </cell>
          <cell r="AB1919">
            <v>0</v>
          </cell>
          <cell r="AC1919">
            <v>0</v>
          </cell>
          <cell r="AD1919">
            <v>42</v>
          </cell>
          <cell r="AE1919">
            <v>117000</v>
          </cell>
          <cell r="AF1919">
            <v>0</v>
          </cell>
          <cell r="AI1919">
            <v>2251</v>
          </cell>
          <cell r="AK1919">
            <v>0</v>
          </cell>
          <cell r="AM1919">
            <v>662</v>
          </cell>
          <cell r="AN1919">
            <v>1</v>
          </cell>
          <cell r="AO1919">
            <v>393216</v>
          </cell>
          <cell r="AQ1919">
            <v>0</v>
          </cell>
          <cell r="AR1919">
            <v>0</v>
          </cell>
          <cell r="AS1919" t="str">
            <v>Ы</v>
          </cell>
          <cell r="AT1919" t="str">
            <v>Ы</v>
          </cell>
          <cell r="AU1919">
            <v>0</v>
          </cell>
          <cell r="AV1919">
            <v>0</v>
          </cell>
          <cell r="AW1919">
            <v>23</v>
          </cell>
          <cell r="AX1919">
            <v>1</v>
          </cell>
          <cell r="AY1919">
            <v>0</v>
          </cell>
          <cell r="AZ1919">
            <v>0</v>
          </cell>
          <cell r="BA1919">
            <v>0</v>
          </cell>
          <cell r="BB1919">
            <v>0</v>
          </cell>
          <cell r="BC1919">
            <v>38828</v>
          </cell>
        </row>
        <row r="1920">
          <cell r="A1920">
            <v>2006</v>
          </cell>
          <cell r="B1920">
            <v>2</v>
          </cell>
          <cell r="C1920">
            <v>534</v>
          </cell>
          <cell r="D1920">
            <v>21</v>
          </cell>
          <cell r="E1920">
            <v>792020</v>
          </cell>
          <cell r="F1920">
            <v>0</v>
          </cell>
          <cell r="G1920" t="str">
            <v>Затраты по ШПЗ (основные)</v>
          </cell>
          <cell r="H1920">
            <v>2011</v>
          </cell>
          <cell r="I1920">
            <v>7920</v>
          </cell>
          <cell r="J1920">
            <v>63834.81</v>
          </cell>
          <cell r="K1920">
            <v>1</v>
          </cell>
          <cell r="L1920">
            <v>0</v>
          </cell>
          <cell r="M1920">
            <v>0</v>
          </cell>
          <cell r="N1920">
            <v>0</v>
          </cell>
          <cell r="R1920">
            <v>0</v>
          </cell>
          <cell r="S1920">
            <v>0</v>
          </cell>
          <cell r="T1920">
            <v>0</v>
          </cell>
          <cell r="U1920">
            <v>42</v>
          </cell>
          <cell r="V1920">
            <v>0</v>
          </cell>
          <cell r="W1920">
            <v>0</v>
          </cell>
          <cell r="AA1920">
            <v>0</v>
          </cell>
          <cell r="AB1920">
            <v>0</v>
          </cell>
          <cell r="AC1920">
            <v>0</v>
          </cell>
          <cell r="AD1920">
            <v>42</v>
          </cell>
          <cell r="AE1920">
            <v>118000</v>
          </cell>
          <cell r="AF1920">
            <v>0</v>
          </cell>
          <cell r="AI1920">
            <v>2251</v>
          </cell>
          <cell r="AK1920">
            <v>0</v>
          </cell>
          <cell r="AM1920">
            <v>663</v>
          </cell>
          <cell r="AN1920">
            <v>1</v>
          </cell>
          <cell r="AO1920">
            <v>393216</v>
          </cell>
          <cell r="AQ1920">
            <v>0</v>
          </cell>
          <cell r="AR1920">
            <v>0</v>
          </cell>
          <cell r="AS1920" t="str">
            <v>Ы</v>
          </cell>
          <cell r="AT1920" t="str">
            <v>Ы</v>
          </cell>
          <cell r="AU1920">
            <v>0</v>
          </cell>
          <cell r="AV1920">
            <v>0</v>
          </cell>
          <cell r="AW1920">
            <v>23</v>
          </cell>
          <cell r="AX1920">
            <v>1</v>
          </cell>
          <cell r="AY1920">
            <v>0</v>
          </cell>
          <cell r="AZ1920">
            <v>0</v>
          </cell>
          <cell r="BA1920">
            <v>0</v>
          </cell>
          <cell r="BB1920">
            <v>0</v>
          </cell>
          <cell r="BC1920">
            <v>38828</v>
          </cell>
        </row>
        <row r="1921">
          <cell r="A1921">
            <v>2006</v>
          </cell>
          <cell r="B1921">
            <v>2</v>
          </cell>
          <cell r="C1921">
            <v>535</v>
          </cell>
          <cell r="D1921">
            <v>21</v>
          </cell>
          <cell r="E1921">
            <v>792020</v>
          </cell>
          <cell r="F1921">
            <v>0</v>
          </cell>
          <cell r="G1921" t="str">
            <v>Затраты по ШПЗ (основные)</v>
          </cell>
          <cell r="H1921">
            <v>2011</v>
          </cell>
          <cell r="I1921">
            <v>7920</v>
          </cell>
          <cell r="J1921">
            <v>10356.6</v>
          </cell>
          <cell r="K1921">
            <v>1</v>
          </cell>
          <cell r="L1921">
            <v>0</v>
          </cell>
          <cell r="M1921">
            <v>0</v>
          </cell>
          <cell r="N1921">
            <v>0</v>
          </cell>
          <cell r="R1921">
            <v>0</v>
          </cell>
          <cell r="S1921">
            <v>0</v>
          </cell>
          <cell r="T1921">
            <v>0</v>
          </cell>
          <cell r="U1921">
            <v>42</v>
          </cell>
          <cell r="V1921">
            <v>0</v>
          </cell>
          <cell r="W1921">
            <v>0</v>
          </cell>
          <cell r="AA1921">
            <v>0</v>
          </cell>
          <cell r="AB1921">
            <v>0</v>
          </cell>
          <cell r="AC1921">
            <v>0</v>
          </cell>
          <cell r="AD1921">
            <v>42</v>
          </cell>
          <cell r="AE1921">
            <v>130000</v>
          </cell>
          <cell r="AF1921">
            <v>0</v>
          </cell>
          <cell r="AI1921">
            <v>2251</v>
          </cell>
          <cell r="AK1921">
            <v>0</v>
          </cell>
          <cell r="AM1921">
            <v>664</v>
          </cell>
          <cell r="AN1921">
            <v>1</v>
          </cell>
          <cell r="AO1921">
            <v>393216</v>
          </cell>
          <cell r="AQ1921">
            <v>0</v>
          </cell>
          <cell r="AR1921">
            <v>0</v>
          </cell>
          <cell r="AS1921" t="str">
            <v>Ы</v>
          </cell>
          <cell r="AT1921" t="str">
            <v>Ы</v>
          </cell>
          <cell r="AU1921">
            <v>0</v>
          </cell>
          <cell r="AV1921">
            <v>0</v>
          </cell>
          <cell r="AW1921">
            <v>23</v>
          </cell>
          <cell r="AX1921">
            <v>1</v>
          </cell>
          <cell r="AY1921">
            <v>0</v>
          </cell>
          <cell r="AZ1921">
            <v>0</v>
          </cell>
          <cell r="BA1921">
            <v>0</v>
          </cell>
          <cell r="BB1921">
            <v>0</v>
          </cell>
          <cell r="BC1921">
            <v>38828</v>
          </cell>
        </row>
        <row r="1922">
          <cell r="A1922">
            <v>2006</v>
          </cell>
          <cell r="B1922">
            <v>2</v>
          </cell>
          <cell r="C1922">
            <v>536</v>
          </cell>
          <cell r="D1922">
            <v>21</v>
          </cell>
          <cell r="E1922">
            <v>792020</v>
          </cell>
          <cell r="F1922">
            <v>0</v>
          </cell>
          <cell r="G1922" t="str">
            <v>Затраты по ШПЗ (основные)</v>
          </cell>
          <cell r="H1922">
            <v>2011</v>
          </cell>
          <cell r="I1922">
            <v>7920</v>
          </cell>
          <cell r="J1922">
            <v>30709.56</v>
          </cell>
          <cell r="K1922">
            <v>1</v>
          </cell>
          <cell r="L1922">
            <v>0</v>
          </cell>
          <cell r="M1922">
            <v>0</v>
          </cell>
          <cell r="N1922">
            <v>0</v>
          </cell>
          <cell r="R1922">
            <v>0</v>
          </cell>
          <cell r="S1922">
            <v>0</v>
          </cell>
          <cell r="T1922">
            <v>0</v>
          </cell>
          <cell r="U1922">
            <v>42</v>
          </cell>
          <cell r="V1922">
            <v>0</v>
          </cell>
          <cell r="W1922">
            <v>0</v>
          </cell>
          <cell r="AA1922">
            <v>0</v>
          </cell>
          <cell r="AB1922">
            <v>0</v>
          </cell>
          <cell r="AC1922">
            <v>0</v>
          </cell>
          <cell r="AD1922">
            <v>42</v>
          </cell>
          <cell r="AE1922">
            <v>131000</v>
          </cell>
          <cell r="AF1922">
            <v>0</v>
          </cell>
          <cell r="AI1922">
            <v>2251</v>
          </cell>
          <cell r="AK1922">
            <v>0</v>
          </cell>
          <cell r="AM1922">
            <v>665</v>
          </cell>
          <cell r="AN1922">
            <v>1</v>
          </cell>
          <cell r="AO1922">
            <v>393216</v>
          </cell>
          <cell r="AQ1922">
            <v>0</v>
          </cell>
          <cell r="AR1922">
            <v>0</v>
          </cell>
          <cell r="AS1922" t="str">
            <v>Ы</v>
          </cell>
          <cell r="AT1922" t="str">
            <v>Ы</v>
          </cell>
          <cell r="AU1922">
            <v>0</v>
          </cell>
          <cell r="AV1922">
            <v>0</v>
          </cell>
          <cell r="AW1922">
            <v>23</v>
          </cell>
          <cell r="AX1922">
            <v>1</v>
          </cell>
          <cell r="AY1922">
            <v>0</v>
          </cell>
          <cell r="AZ1922">
            <v>0</v>
          </cell>
          <cell r="BA1922">
            <v>0</v>
          </cell>
          <cell r="BB1922">
            <v>0</v>
          </cell>
          <cell r="BC1922">
            <v>38828</v>
          </cell>
        </row>
        <row r="1923">
          <cell r="A1923">
            <v>2006</v>
          </cell>
          <cell r="B1923">
            <v>2</v>
          </cell>
          <cell r="C1923">
            <v>537</v>
          </cell>
          <cell r="D1923">
            <v>21</v>
          </cell>
          <cell r="E1923">
            <v>792020</v>
          </cell>
          <cell r="F1923">
            <v>0</v>
          </cell>
          <cell r="G1923" t="str">
            <v>Затраты по ШПЗ (основные)</v>
          </cell>
          <cell r="H1923">
            <v>2011</v>
          </cell>
          <cell r="I1923">
            <v>7920</v>
          </cell>
          <cell r="J1923">
            <v>649808.03</v>
          </cell>
          <cell r="K1923">
            <v>1</v>
          </cell>
          <cell r="L1923">
            <v>0</v>
          </cell>
          <cell r="M1923">
            <v>0</v>
          </cell>
          <cell r="N1923">
            <v>0</v>
          </cell>
          <cell r="R1923">
            <v>0</v>
          </cell>
          <cell r="S1923">
            <v>0</v>
          </cell>
          <cell r="T1923">
            <v>0</v>
          </cell>
          <cell r="U1923">
            <v>42</v>
          </cell>
          <cell r="V1923">
            <v>0</v>
          </cell>
          <cell r="W1923">
            <v>0</v>
          </cell>
          <cell r="AA1923">
            <v>0</v>
          </cell>
          <cell r="AB1923">
            <v>0</v>
          </cell>
          <cell r="AC1923">
            <v>0</v>
          </cell>
          <cell r="AD1923">
            <v>42</v>
          </cell>
          <cell r="AE1923">
            <v>131100</v>
          </cell>
          <cell r="AF1923">
            <v>0</v>
          </cell>
          <cell r="AI1923">
            <v>2251</v>
          </cell>
          <cell r="AK1923">
            <v>0</v>
          </cell>
          <cell r="AM1923">
            <v>666</v>
          </cell>
          <cell r="AN1923">
            <v>1</v>
          </cell>
          <cell r="AO1923">
            <v>393216</v>
          </cell>
          <cell r="AQ1923">
            <v>0</v>
          </cell>
          <cell r="AR1923">
            <v>0</v>
          </cell>
          <cell r="AS1923" t="str">
            <v>Ы</v>
          </cell>
          <cell r="AT1923" t="str">
            <v>Ы</v>
          </cell>
          <cell r="AU1923">
            <v>0</v>
          </cell>
          <cell r="AV1923">
            <v>0</v>
          </cell>
          <cell r="AW1923">
            <v>23</v>
          </cell>
          <cell r="AX1923">
            <v>1</v>
          </cell>
          <cell r="AY1923">
            <v>0</v>
          </cell>
          <cell r="AZ1923">
            <v>0</v>
          </cell>
          <cell r="BA1923">
            <v>0</v>
          </cell>
          <cell r="BB1923">
            <v>0</v>
          </cell>
          <cell r="BC1923">
            <v>38828</v>
          </cell>
        </row>
        <row r="1924">
          <cell r="A1924">
            <v>2006</v>
          </cell>
          <cell r="B1924">
            <v>2</v>
          </cell>
          <cell r="C1924">
            <v>538</v>
          </cell>
          <cell r="D1924">
            <v>21</v>
          </cell>
          <cell r="E1924">
            <v>792020</v>
          </cell>
          <cell r="F1924">
            <v>0</v>
          </cell>
          <cell r="G1924" t="str">
            <v>Затраты по ШПЗ (основные)</v>
          </cell>
          <cell r="H1924">
            <v>2011</v>
          </cell>
          <cell r="I1924">
            <v>7920</v>
          </cell>
          <cell r="J1924">
            <v>254256.94</v>
          </cell>
          <cell r="K1924">
            <v>1</v>
          </cell>
          <cell r="L1924">
            <v>0</v>
          </cell>
          <cell r="M1924">
            <v>0</v>
          </cell>
          <cell r="N1924">
            <v>0</v>
          </cell>
          <cell r="R1924">
            <v>0</v>
          </cell>
          <cell r="S1924">
            <v>0</v>
          </cell>
          <cell r="T1924">
            <v>0</v>
          </cell>
          <cell r="U1924">
            <v>42</v>
          </cell>
          <cell r="V1924">
            <v>0</v>
          </cell>
          <cell r="W1924">
            <v>0</v>
          </cell>
          <cell r="AA1924">
            <v>0</v>
          </cell>
          <cell r="AB1924">
            <v>0</v>
          </cell>
          <cell r="AC1924">
            <v>0</v>
          </cell>
          <cell r="AD1924">
            <v>42</v>
          </cell>
          <cell r="AE1924">
            <v>132000</v>
          </cell>
          <cell r="AF1924">
            <v>0</v>
          </cell>
          <cell r="AI1924">
            <v>2251</v>
          </cell>
          <cell r="AK1924">
            <v>0</v>
          </cell>
          <cell r="AM1924">
            <v>667</v>
          </cell>
          <cell r="AN1924">
            <v>1</v>
          </cell>
          <cell r="AO1924">
            <v>393216</v>
          </cell>
          <cell r="AQ1924">
            <v>0</v>
          </cell>
          <cell r="AR1924">
            <v>0</v>
          </cell>
          <cell r="AS1924" t="str">
            <v>Ы</v>
          </cell>
          <cell r="AT1924" t="str">
            <v>Ы</v>
          </cell>
          <cell r="AU1924">
            <v>0</v>
          </cell>
          <cell r="AV1924">
            <v>0</v>
          </cell>
          <cell r="AW1924">
            <v>23</v>
          </cell>
          <cell r="AX1924">
            <v>1</v>
          </cell>
          <cell r="AY1924">
            <v>0</v>
          </cell>
          <cell r="AZ1924">
            <v>0</v>
          </cell>
          <cell r="BA1924">
            <v>0</v>
          </cell>
          <cell r="BB1924">
            <v>0</v>
          </cell>
          <cell r="BC1924">
            <v>38828</v>
          </cell>
        </row>
        <row r="1925">
          <cell r="A1925">
            <v>2006</v>
          </cell>
          <cell r="B1925">
            <v>2</v>
          </cell>
          <cell r="C1925">
            <v>539</v>
          </cell>
          <cell r="D1925">
            <v>21</v>
          </cell>
          <cell r="E1925">
            <v>792020</v>
          </cell>
          <cell r="F1925">
            <v>0</v>
          </cell>
          <cell r="G1925" t="str">
            <v>Затраты по ШПЗ (основные)</v>
          </cell>
          <cell r="H1925">
            <v>2011</v>
          </cell>
          <cell r="I1925">
            <v>7920</v>
          </cell>
          <cell r="J1925">
            <v>3014.4</v>
          </cell>
          <cell r="K1925">
            <v>1</v>
          </cell>
          <cell r="L1925">
            <v>0</v>
          </cell>
          <cell r="M1925">
            <v>0</v>
          </cell>
          <cell r="N1925">
            <v>0</v>
          </cell>
          <cell r="R1925">
            <v>0</v>
          </cell>
          <cell r="S1925">
            <v>0</v>
          </cell>
          <cell r="T1925">
            <v>0</v>
          </cell>
          <cell r="U1925">
            <v>42</v>
          </cell>
          <cell r="V1925">
            <v>0</v>
          </cell>
          <cell r="W1925">
            <v>0</v>
          </cell>
          <cell r="AA1925">
            <v>0</v>
          </cell>
          <cell r="AB1925">
            <v>0</v>
          </cell>
          <cell r="AC1925">
            <v>0</v>
          </cell>
          <cell r="AD1925">
            <v>42</v>
          </cell>
          <cell r="AE1925">
            <v>133100</v>
          </cell>
          <cell r="AF1925">
            <v>0</v>
          </cell>
          <cell r="AI1925">
            <v>2251</v>
          </cell>
          <cell r="AK1925">
            <v>0</v>
          </cell>
          <cell r="AM1925">
            <v>668</v>
          </cell>
          <cell r="AN1925">
            <v>1</v>
          </cell>
          <cell r="AO1925">
            <v>393216</v>
          </cell>
          <cell r="AQ1925">
            <v>0</v>
          </cell>
          <cell r="AR1925">
            <v>0</v>
          </cell>
          <cell r="AS1925" t="str">
            <v>Ы</v>
          </cell>
          <cell r="AT1925" t="str">
            <v>Ы</v>
          </cell>
          <cell r="AU1925">
            <v>0</v>
          </cell>
          <cell r="AV1925">
            <v>0</v>
          </cell>
          <cell r="AW1925">
            <v>23</v>
          </cell>
          <cell r="AX1925">
            <v>1</v>
          </cell>
          <cell r="AY1925">
            <v>0</v>
          </cell>
          <cell r="AZ1925">
            <v>0</v>
          </cell>
          <cell r="BA1925">
            <v>0</v>
          </cell>
          <cell r="BB1925">
            <v>0</v>
          </cell>
          <cell r="BC1925">
            <v>38828</v>
          </cell>
        </row>
        <row r="1926">
          <cell r="A1926">
            <v>2006</v>
          </cell>
          <cell r="B1926">
            <v>2</v>
          </cell>
          <cell r="C1926">
            <v>540</v>
          </cell>
          <cell r="D1926">
            <v>21</v>
          </cell>
          <cell r="E1926">
            <v>792020</v>
          </cell>
          <cell r="F1926">
            <v>0</v>
          </cell>
          <cell r="G1926" t="str">
            <v>Затраты по ШПЗ (основные)</v>
          </cell>
          <cell r="H1926">
            <v>2011</v>
          </cell>
          <cell r="I1926">
            <v>7920</v>
          </cell>
          <cell r="J1926">
            <v>945709.18</v>
          </cell>
          <cell r="K1926">
            <v>1</v>
          </cell>
          <cell r="L1926">
            <v>0</v>
          </cell>
          <cell r="M1926">
            <v>0</v>
          </cell>
          <cell r="N1926">
            <v>0</v>
          </cell>
          <cell r="R1926">
            <v>0</v>
          </cell>
          <cell r="S1926">
            <v>0</v>
          </cell>
          <cell r="T1926">
            <v>0</v>
          </cell>
          <cell r="U1926">
            <v>42</v>
          </cell>
          <cell r="V1926">
            <v>0</v>
          </cell>
          <cell r="W1926">
            <v>0</v>
          </cell>
          <cell r="AA1926">
            <v>0</v>
          </cell>
          <cell r="AB1926">
            <v>0</v>
          </cell>
          <cell r="AC1926">
            <v>0</v>
          </cell>
          <cell r="AD1926">
            <v>42</v>
          </cell>
          <cell r="AE1926">
            <v>133200</v>
          </cell>
          <cell r="AF1926">
            <v>0</v>
          </cell>
          <cell r="AI1926">
            <v>2251</v>
          </cell>
          <cell r="AK1926">
            <v>0</v>
          </cell>
          <cell r="AM1926">
            <v>669</v>
          </cell>
          <cell r="AN1926">
            <v>1</v>
          </cell>
          <cell r="AO1926">
            <v>393216</v>
          </cell>
          <cell r="AQ1926">
            <v>0</v>
          </cell>
          <cell r="AR1926">
            <v>0</v>
          </cell>
          <cell r="AS1926" t="str">
            <v>Ы</v>
          </cell>
          <cell r="AT1926" t="str">
            <v>Ы</v>
          </cell>
          <cell r="AU1926">
            <v>0</v>
          </cell>
          <cell r="AV1926">
            <v>0</v>
          </cell>
          <cell r="AW1926">
            <v>23</v>
          </cell>
          <cell r="AX1926">
            <v>1</v>
          </cell>
          <cell r="AY1926">
            <v>0</v>
          </cell>
          <cell r="AZ1926">
            <v>0</v>
          </cell>
          <cell r="BA1926">
            <v>0</v>
          </cell>
          <cell r="BB1926">
            <v>0</v>
          </cell>
          <cell r="BC1926">
            <v>38828</v>
          </cell>
        </row>
        <row r="1927">
          <cell r="A1927">
            <v>2006</v>
          </cell>
          <cell r="B1927">
            <v>2</v>
          </cell>
          <cell r="C1927">
            <v>541</v>
          </cell>
          <cell r="D1927">
            <v>21</v>
          </cell>
          <cell r="E1927">
            <v>792020</v>
          </cell>
          <cell r="F1927">
            <v>0</v>
          </cell>
          <cell r="G1927" t="str">
            <v>Затраты по ШПЗ (основные)</v>
          </cell>
          <cell r="H1927">
            <v>2011</v>
          </cell>
          <cell r="I1927">
            <v>7920</v>
          </cell>
          <cell r="J1927">
            <v>27142.959999999999</v>
          </cell>
          <cell r="K1927">
            <v>1</v>
          </cell>
          <cell r="L1927">
            <v>0</v>
          </cell>
          <cell r="M1927">
            <v>0</v>
          </cell>
          <cell r="N1927">
            <v>0</v>
          </cell>
          <cell r="R1927">
            <v>0</v>
          </cell>
          <cell r="S1927">
            <v>0</v>
          </cell>
          <cell r="T1927">
            <v>0</v>
          </cell>
          <cell r="U1927">
            <v>42</v>
          </cell>
          <cell r="V1927">
            <v>0</v>
          </cell>
          <cell r="W1927">
            <v>0</v>
          </cell>
          <cell r="AA1927">
            <v>0</v>
          </cell>
          <cell r="AB1927">
            <v>0</v>
          </cell>
          <cell r="AC1927">
            <v>0</v>
          </cell>
          <cell r="AD1927">
            <v>42</v>
          </cell>
          <cell r="AE1927">
            <v>135000</v>
          </cell>
          <cell r="AF1927">
            <v>0</v>
          </cell>
          <cell r="AI1927">
            <v>2251</v>
          </cell>
          <cell r="AK1927">
            <v>0</v>
          </cell>
          <cell r="AM1927">
            <v>670</v>
          </cell>
          <cell r="AN1927">
            <v>1</v>
          </cell>
          <cell r="AO1927">
            <v>393216</v>
          </cell>
          <cell r="AQ1927">
            <v>0</v>
          </cell>
          <cell r="AR1927">
            <v>0</v>
          </cell>
          <cell r="AS1927" t="str">
            <v>Ы</v>
          </cell>
          <cell r="AT1927" t="str">
            <v>Ы</v>
          </cell>
          <cell r="AU1927">
            <v>0</v>
          </cell>
          <cell r="AV1927">
            <v>0</v>
          </cell>
          <cell r="AW1927">
            <v>23</v>
          </cell>
          <cell r="AX1927">
            <v>1</v>
          </cell>
          <cell r="AY1927">
            <v>0</v>
          </cell>
          <cell r="AZ1927">
            <v>0</v>
          </cell>
          <cell r="BA1927">
            <v>0</v>
          </cell>
          <cell r="BB1927">
            <v>0</v>
          </cell>
          <cell r="BC1927">
            <v>38828</v>
          </cell>
        </row>
        <row r="1928">
          <cell r="A1928">
            <v>2006</v>
          </cell>
          <cell r="B1928">
            <v>2</v>
          </cell>
          <cell r="C1928">
            <v>542</v>
          </cell>
          <cell r="D1928">
            <v>21</v>
          </cell>
          <cell r="E1928">
            <v>792020</v>
          </cell>
          <cell r="F1928">
            <v>0</v>
          </cell>
          <cell r="G1928" t="str">
            <v>Затраты по ШПЗ (основные)</v>
          </cell>
          <cell r="H1928">
            <v>2011</v>
          </cell>
          <cell r="I1928">
            <v>7920</v>
          </cell>
          <cell r="J1928">
            <v>1238736.18</v>
          </cell>
          <cell r="K1928">
            <v>1</v>
          </cell>
          <cell r="L1928">
            <v>0</v>
          </cell>
          <cell r="M1928">
            <v>0</v>
          </cell>
          <cell r="N1928">
            <v>0</v>
          </cell>
          <cell r="R1928">
            <v>0</v>
          </cell>
          <cell r="S1928">
            <v>0</v>
          </cell>
          <cell r="T1928">
            <v>0</v>
          </cell>
          <cell r="U1928">
            <v>42</v>
          </cell>
          <cell r="V1928">
            <v>0</v>
          </cell>
          <cell r="W1928">
            <v>0</v>
          </cell>
          <cell r="AA1928">
            <v>0</v>
          </cell>
          <cell r="AB1928">
            <v>0</v>
          </cell>
          <cell r="AC1928">
            <v>0</v>
          </cell>
          <cell r="AD1928">
            <v>42</v>
          </cell>
          <cell r="AE1928">
            <v>143000</v>
          </cell>
          <cell r="AF1928">
            <v>0</v>
          </cell>
          <cell r="AI1928">
            <v>2251</v>
          </cell>
          <cell r="AK1928">
            <v>0</v>
          </cell>
          <cell r="AM1928">
            <v>671</v>
          </cell>
          <cell r="AN1928">
            <v>1</v>
          </cell>
          <cell r="AO1928">
            <v>393216</v>
          </cell>
          <cell r="AQ1928">
            <v>0</v>
          </cell>
          <cell r="AR1928">
            <v>0</v>
          </cell>
          <cell r="AS1928" t="str">
            <v>Ы</v>
          </cell>
          <cell r="AT1928" t="str">
            <v>Ы</v>
          </cell>
          <cell r="AU1928">
            <v>0</v>
          </cell>
          <cell r="AV1928">
            <v>0</v>
          </cell>
          <cell r="AW1928">
            <v>23</v>
          </cell>
          <cell r="AX1928">
            <v>1</v>
          </cell>
          <cell r="AY1928">
            <v>0</v>
          </cell>
          <cell r="AZ1928">
            <v>0</v>
          </cell>
          <cell r="BA1928">
            <v>0</v>
          </cell>
          <cell r="BB1928">
            <v>0</v>
          </cell>
          <cell r="BC1928">
            <v>38828</v>
          </cell>
        </row>
        <row r="1929">
          <cell r="A1929">
            <v>2006</v>
          </cell>
          <cell r="B1929">
            <v>2</v>
          </cell>
          <cell r="C1929">
            <v>543</v>
          </cell>
          <cell r="D1929">
            <v>21</v>
          </cell>
          <cell r="E1929">
            <v>792020</v>
          </cell>
          <cell r="F1929">
            <v>0</v>
          </cell>
          <cell r="G1929" t="str">
            <v>Затраты по ШПЗ (основные)</v>
          </cell>
          <cell r="H1929">
            <v>2011</v>
          </cell>
          <cell r="I1929">
            <v>7920</v>
          </cell>
          <cell r="J1929">
            <v>690723.16</v>
          </cell>
          <cell r="K1929">
            <v>1</v>
          </cell>
          <cell r="L1929">
            <v>0</v>
          </cell>
          <cell r="M1929">
            <v>0</v>
          </cell>
          <cell r="N1929">
            <v>0</v>
          </cell>
          <cell r="R1929">
            <v>0</v>
          </cell>
          <cell r="S1929">
            <v>0</v>
          </cell>
          <cell r="T1929">
            <v>0</v>
          </cell>
          <cell r="U1929">
            <v>42</v>
          </cell>
          <cell r="V1929">
            <v>0</v>
          </cell>
          <cell r="W1929">
            <v>0</v>
          </cell>
          <cell r="AA1929">
            <v>0</v>
          </cell>
          <cell r="AB1929">
            <v>0</v>
          </cell>
          <cell r="AC1929">
            <v>0</v>
          </cell>
          <cell r="AD1929">
            <v>42</v>
          </cell>
          <cell r="AE1929">
            <v>152000</v>
          </cell>
          <cell r="AF1929">
            <v>0</v>
          </cell>
          <cell r="AI1929">
            <v>2251</v>
          </cell>
          <cell r="AK1929">
            <v>0</v>
          </cell>
          <cell r="AM1929">
            <v>672</v>
          </cell>
          <cell r="AN1929">
            <v>1</v>
          </cell>
          <cell r="AO1929">
            <v>393216</v>
          </cell>
          <cell r="AQ1929">
            <v>0</v>
          </cell>
          <cell r="AR1929">
            <v>0</v>
          </cell>
          <cell r="AS1929" t="str">
            <v>Ы</v>
          </cell>
          <cell r="AT1929" t="str">
            <v>Ы</v>
          </cell>
          <cell r="AU1929">
            <v>0</v>
          </cell>
          <cell r="AV1929">
            <v>0</v>
          </cell>
          <cell r="AW1929">
            <v>23</v>
          </cell>
          <cell r="AX1929">
            <v>1</v>
          </cell>
          <cell r="AY1929">
            <v>0</v>
          </cell>
          <cell r="AZ1929">
            <v>0</v>
          </cell>
          <cell r="BA1929">
            <v>0</v>
          </cell>
          <cell r="BB1929">
            <v>0</v>
          </cell>
          <cell r="BC1929">
            <v>38828</v>
          </cell>
        </row>
        <row r="1930">
          <cell r="A1930">
            <v>2006</v>
          </cell>
          <cell r="B1930">
            <v>2</v>
          </cell>
          <cell r="C1930">
            <v>544</v>
          </cell>
          <cell r="D1930">
            <v>21</v>
          </cell>
          <cell r="E1930">
            <v>792020</v>
          </cell>
          <cell r="F1930">
            <v>0</v>
          </cell>
          <cell r="G1930" t="str">
            <v>Затраты по ШПЗ (основные)</v>
          </cell>
          <cell r="H1930">
            <v>2011</v>
          </cell>
          <cell r="I1930">
            <v>7920</v>
          </cell>
          <cell r="J1930">
            <v>7716762</v>
          </cell>
          <cell r="K1930">
            <v>1</v>
          </cell>
          <cell r="L1930">
            <v>0</v>
          </cell>
          <cell r="M1930">
            <v>0</v>
          </cell>
          <cell r="N1930">
            <v>0</v>
          </cell>
          <cell r="R1930">
            <v>0</v>
          </cell>
          <cell r="S1930">
            <v>0</v>
          </cell>
          <cell r="T1930">
            <v>0</v>
          </cell>
          <cell r="U1930">
            <v>42</v>
          </cell>
          <cell r="V1930">
            <v>0</v>
          </cell>
          <cell r="W1930">
            <v>0</v>
          </cell>
          <cell r="AA1930">
            <v>0</v>
          </cell>
          <cell r="AB1930">
            <v>0</v>
          </cell>
          <cell r="AC1930">
            <v>0</v>
          </cell>
          <cell r="AD1930">
            <v>42</v>
          </cell>
          <cell r="AE1930">
            <v>220000</v>
          </cell>
          <cell r="AF1930">
            <v>0</v>
          </cell>
          <cell r="AI1930">
            <v>2251</v>
          </cell>
          <cell r="AK1930">
            <v>0</v>
          </cell>
          <cell r="AM1930">
            <v>673</v>
          </cell>
          <cell r="AN1930">
            <v>1</v>
          </cell>
          <cell r="AO1930">
            <v>393216</v>
          </cell>
          <cell r="AQ1930">
            <v>0</v>
          </cell>
          <cell r="AR1930">
            <v>0</v>
          </cell>
          <cell r="AS1930" t="str">
            <v>Ы</v>
          </cell>
          <cell r="AT1930" t="str">
            <v>Ы</v>
          </cell>
          <cell r="AU1930">
            <v>0</v>
          </cell>
          <cell r="AV1930">
            <v>0</v>
          </cell>
          <cell r="AW1930">
            <v>23</v>
          </cell>
          <cell r="AX1930">
            <v>1</v>
          </cell>
          <cell r="AY1930">
            <v>0</v>
          </cell>
          <cell r="AZ1930">
            <v>0</v>
          </cell>
          <cell r="BA1930">
            <v>0</v>
          </cell>
          <cell r="BB1930">
            <v>0</v>
          </cell>
          <cell r="BC1930">
            <v>38828</v>
          </cell>
        </row>
        <row r="1931">
          <cell r="A1931">
            <v>2006</v>
          </cell>
          <cell r="B1931">
            <v>2</v>
          </cell>
          <cell r="C1931">
            <v>545</v>
          </cell>
          <cell r="D1931">
            <v>21</v>
          </cell>
          <cell r="E1931">
            <v>792020</v>
          </cell>
          <cell r="F1931">
            <v>0</v>
          </cell>
          <cell r="G1931" t="str">
            <v>Затраты по ШПЗ (основные)</v>
          </cell>
          <cell r="H1931">
            <v>2011</v>
          </cell>
          <cell r="I1931">
            <v>7920</v>
          </cell>
          <cell r="J1931">
            <v>4037029.97</v>
          </cell>
          <cell r="K1931">
            <v>1</v>
          </cell>
          <cell r="L1931">
            <v>0</v>
          </cell>
          <cell r="M1931">
            <v>0</v>
          </cell>
          <cell r="N1931">
            <v>0</v>
          </cell>
          <cell r="R1931">
            <v>0</v>
          </cell>
          <cell r="S1931">
            <v>0</v>
          </cell>
          <cell r="T1931">
            <v>0</v>
          </cell>
          <cell r="U1931">
            <v>42</v>
          </cell>
          <cell r="V1931">
            <v>0</v>
          </cell>
          <cell r="W1931">
            <v>0</v>
          </cell>
          <cell r="AA1931">
            <v>0</v>
          </cell>
          <cell r="AB1931">
            <v>0</v>
          </cell>
          <cell r="AC1931">
            <v>0</v>
          </cell>
          <cell r="AD1931">
            <v>42</v>
          </cell>
          <cell r="AE1931">
            <v>230000</v>
          </cell>
          <cell r="AF1931">
            <v>0</v>
          </cell>
          <cell r="AI1931">
            <v>2251</v>
          </cell>
          <cell r="AK1931">
            <v>0</v>
          </cell>
          <cell r="AM1931">
            <v>674</v>
          </cell>
          <cell r="AN1931">
            <v>1</v>
          </cell>
          <cell r="AO1931">
            <v>393216</v>
          </cell>
          <cell r="AQ1931">
            <v>0</v>
          </cell>
          <cell r="AR1931">
            <v>0</v>
          </cell>
          <cell r="AS1931" t="str">
            <v>Ы</v>
          </cell>
          <cell r="AT1931" t="str">
            <v>Ы</v>
          </cell>
          <cell r="AU1931">
            <v>0</v>
          </cell>
          <cell r="AV1931">
            <v>0</v>
          </cell>
          <cell r="AW1931">
            <v>23</v>
          </cell>
          <cell r="AX1931">
            <v>1</v>
          </cell>
          <cell r="AY1931">
            <v>0</v>
          </cell>
          <cell r="AZ1931">
            <v>0</v>
          </cell>
          <cell r="BA1931">
            <v>0</v>
          </cell>
          <cell r="BB1931">
            <v>0</v>
          </cell>
          <cell r="BC1931">
            <v>38828</v>
          </cell>
        </row>
        <row r="1932">
          <cell r="A1932">
            <v>2006</v>
          </cell>
          <cell r="B1932">
            <v>2</v>
          </cell>
          <cell r="C1932">
            <v>546</v>
          </cell>
          <cell r="D1932">
            <v>21</v>
          </cell>
          <cell r="E1932">
            <v>792020</v>
          </cell>
          <cell r="F1932">
            <v>0</v>
          </cell>
          <cell r="G1932" t="str">
            <v>Затраты по ШПЗ (основные)</v>
          </cell>
          <cell r="H1932">
            <v>2011</v>
          </cell>
          <cell r="I1932">
            <v>7920</v>
          </cell>
          <cell r="J1932">
            <v>32000</v>
          </cell>
          <cell r="K1932">
            <v>1</v>
          </cell>
          <cell r="L1932">
            <v>0</v>
          </cell>
          <cell r="M1932">
            <v>0</v>
          </cell>
          <cell r="N1932">
            <v>0</v>
          </cell>
          <cell r="R1932">
            <v>0</v>
          </cell>
          <cell r="S1932">
            <v>0</v>
          </cell>
          <cell r="T1932">
            <v>0</v>
          </cell>
          <cell r="U1932">
            <v>42</v>
          </cell>
          <cell r="V1932">
            <v>0</v>
          </cell>
          <cell r="W1932">
            <v>0</v>
          </cell>
          <cell r="AA1932">
            <v>0</v>
          </cell>
          <cell r="AB1932">
            <v>0</v>
          </cell>
          <cell r="AC1932">
            <v>0</v>
          </cell>
          <cell r="AD1932">
            <v>42</v>
          </cell>
          <cell r="AE1932">
            <v>240000</v>
          </cell>
          <cell r="AF1932">
            <v>0</v>
          </cell>
          <cell r="AI1932">
            <v>2251</v>
          </cell>
          <cell r="AK1932">
            <v>0</v>
          </cell>
          <cell r="AM1932">
            <v>675</v>
          </cell>
          <cell r="AN1932">
            <v>1</v>
          </cell>
          <cell r="AO1932">
            <v>393216</v>
          </cell>
          <cell r="AQ1932">
            <v>0</v>
          </cell>
          <cell r="AR1932">
            <v>0</v>
          </cell>
          <cell r="AS1932" t="str">
            <v>Ы</v>
          </cell>
          <cell r="AT1932" t="str">
            <v>Ы</v>
          </cell>
          <cell r="AU1932">
            <v>0</v>
          </cell>
          <cell r="AV1932">
            <v>0</v>
          </cell>
          <cell r="AW1932">
            <v>23</v>
          </cell>
          <cell r="AX1932">
            <v>1</v>
          </cell>
          <cell r="AY1932">
            <v>0</v>
          </cell>
          <cell r="AZ1932">
            <v>0</v>
          </cell>
          <cell r="BA1932">
            <v>0</v>
          </cell>
          <cell r="BB1932">
            <v>0</v>
          </cell>
          <cell r="BC1932">
            <v>38828</v>
          </cell>
        </row>
        <row r="1933">
          <cell r="A1933">
            <v>2006</v>
          </cell>
          <cell r="B1933">
            <v>2</v>
          </cell>
          <cell r="C1933">
            <v>547</v>
          </cell>
          <cell r="D1933">
            <v>21</v>
          </cell>
          <cell r="E1933">
            <v>792020</v>
          </cell>
          <cell r="F1933">
            <v>0</v>
          </cell>
          <cell r="G1933" t="str">
            <v>Затраты по ШПЗ (основные)</v>
          </cell>
          <cell r="H1933">
            <v>2011</v>
          </cell>
          <cell r="I1933">
            <v>7920</v>
          </cell>
          <cell r="J1933">
            <v>370699.12</v>
          </cell>
          <cell r="K1933">
            <v>1</v>
          </cell>
          <cell r="L1933">
            <v>0</v>
          </cell>
          <cell r="M1933">
            <v>0</v>
          </cell>
          <cell r="N1933">
            <v>0</v>
          </cell>
          <cell r="R1933">
            <v>0</v>
          </cell>
          <cell r="S1933">
            <v>0</v>
          </cell>
          <cell r="T1933">
            <v>0</v>
          </cell>
          <cell r="U1933">
            <v>42</v>
          </cell>
          <cell r="V1933">
            <v>0</v>
          </cell>
          <cell r="W1933">
            <v>0</v>
          </cell>
          <cell r="AA1933">
            <v>0</v>
          </cell>
          <cell r="AB1933">
            <v>0</v>
          </cell>
          <cell r="AC1933">
            <v>0</v>
          </cell>
          <cell r="AD1933">
            <v>42</v>
          </cell>
          <cell r="AE1933">
            <v>260000</v>
          </cell>
          <cell r="AF1933">
            <v>0</v>
          </cell>
          <cell r="AI1933">
            <v>2251</v>
          </cell>
          <cell r="AK1933">
            <v>0</v>
          </cell>
          <cell r="AM1933">
            <v>676</v>
          </cell>
          <cell r="AN1933">
            <v>1</v>
          </cell>
          <cell r="AO1933">
            <v>393216</v>
          </cell>
          <cell r="AQ1933">
            <v>0</v>
          </cell>
          <cell r="AR1933">
            <v>0</v>
          </cell>
          <cell r="AS1933" t="str">
            <v>Ы</v>
          </cell>
          <cell r="AT1933" t="str">
            <v>Ы</v>
          </cell>
          <cell r="AU1933">
            <v>0</v>
          </cell>
          <cell r="AV1933">
            <v>0</v>
          </cell>
          <cell r="AW1933">
            <v>23</v>
          </cell>
          <cell r="AX1933">
            <v>1</v>
          </cell>
          <cell r="AY1933">
            <v>0</v>
          </cell>
          <cell r="AZ1933">
            <v>0</v>
          </cell>
          <cell r="BA1933">
            <v>0</v>
          </cell>
          <cell r="BB1933">
            <v>0</v>
          </cell>
          <cell r="BC1933">
            <v>38828</v>
          </cell>
        </row>
        <row r="1934">
          <cell r="A1934">
            <v>2006</v>
          </cell>
          <cell r="B1934">
            <v>2</v>
          </cell>
          <cell r="C1934">
            <v>548</v>
          </cell>
          <cell r="D1934">
            <v>21</v>
          </cell>
          <cell r="E1934">
            <v>792020</v>
          </cell>
          <cell r="F1934">
            <v>0</v>
          </cell>
          <cell r="G1934" t="str">
            <v>Затраты по ШПЗ (основные)</v>
          </cell>
          <cell r="H1934">
            <v>2011</v>
          </cell>
          <cell r="I1934">
            <v>7920</v>
          </cell>
          <cell r="J1934">
            <v>921820.01</v>
          </cell>
          <cell r="K1934">
            <v>1</v>
          </cell>
          <cell r="L1934">
            <v>0</v>
          </cell>
          <cell r="M1934">
            <v>0</v>
          </cell>
          <cell r="N1934">
            <v>0</v>
          </cell>
          <cell r="R1934">
            <v>0</v>
          </cell>
          <cell r="S1934">
            <v>0</v>
          </cell>
          <cell r="T1934">
            <v>0</v>
          </cell>
          <cell r="U1934">
            <v>42</v>
          </cell>
          <cell r="V1934">
            <v>0</v>
          </cell>
          <cell r="W1934">
            <v>0</v>
          </cell>
          <cell r="AA1934">
            <v>0</v>
          </cell>
          <cell r="AB1934">
            <v>0</v>
          </cell>
          <cell r="AC1934">
            <v>0</v>
          </cell>
          <cell r="AD1934">
            <v>42</v>
          </cell>
          <cell r="AE1934">
            <v>270000</v>
          </cell>
          <cell r="AF1934">
            <v>0</v>
          </cell>
          <cell r="AI1934">
            <v>2251</v>
          </cell>
          <cell r="AK1934">
            <v>0</v>
          </cell>
          <cell r="AM1934">
            <v>677</v>
          </cell>
          <cell r="AN1934">
            <v>1</v>
          </cell>
          <cell r="AO1934">
            <v>393216</v>
          </cell>
          <cell r="AQ1934">
            <v>0</v>
          </cell>
          <cell r="AR1934">
            <v>0</v>
          </cell>
          <cell r="AS1934" t="str">
            <v>Ы</v>
          </cell>
          <cell r="AT1934" t="str">
            <v>Ы</v>
          </cell>
          <cell r="AU1934">
            <v>0</v>
          </cell>
          <cell r="AV1934">
            <v>0</v>
          </cell>
          <cell r="AW1934">
            <v>23</v>
          </cell>
          <cell r="AX1934">
            <v>1</v>
          </cell>
          <cell r="AY1934">
            <v>0</v>
          </cell>
          <cell r="AZ1934">
            <v>0</v>
          </cell>
          <cell r="BA1934">
            <v>0</v>
          </cell>
          <cell r="BB1934">
            <v>0</v>
          </cell>
          <cell r="BC1934">
            <v>38828</v>
          </cell>
        </row>
        <row r="1935">
          <cell r="A1935">
            <v>2006</v>
          </cell>
          <cell r="B1935">
            <v>2</v>
          </cell>
          <cell r="C1935">
            <v>549</v>
          </cell>
          <cell r="D1935">
            <v>21</v>
          </cell>
          <cell r="E1935">
            <v>792020</v>
          </cell>
          <cell r="F1935">
            <v>0</v>
          </cell>
          <cell r="G1935" t="str">
            <v>Затраты по ШПЗ (основные)</v>
          </cell>
          <cell r="H1935">
            <v>2011</v>
          </cell>
          <cell r="I1935">
            <v>7920</v>
          </cell>
          <cell r="J1935">
            <v>72362.429999999993</v>
          </cell>
          <cell r="K1935">
            <v>1</v>
          </cell>
          <cell r="L1935">
            <v>0</v>
          </cell>
          <cell r="M1935">
            <v>0</v>
          </cell>
          <cell r="N1935">
            <v>0</v>
          </cell>
          <cell r="R1935">
            <v>0</v>
          </cell>
          <cell r="S1935">
            <v>0</v>
          </cell>
          <cell r="T1935">
            <v>0</v>
          </cell>
          <cell r="U1935">
            <v>42</v>
          </cell>
          <cell r="V1935">
            <v>0</v>
          </cell>
          <cell r="W1935">
            <v>0</v>
          </cell>
          <cell r="AA1935">
            <v>0</v>
          </cell>
          <cell r="AB1935">
            <v>0</v>
          </cell>
          <cell r="AC1935">
            <v>0</v>
          </cell>
          <cell r="AD1935">
            <v>42</v>
          </cell>
          <cell r="AE1935">
            <v>280000</v>
          </cell>
          <cell r="AF1935">
            <v>0</v>
          </cell>
          <cell r="AI1935">
            <v>2251</v>
          </cell>
          <cell r="AK1935">
            <v>0</v>
          </cell>
          <cell r="AM1935">
            <v>678</v>
          </cell>
          <cell r="AN1935">
            <v>1</v>
          </cell>
          <cell r="AO1935">
            <v>393216</v>
          </cell>
          <cell r="AQ1935">
            <v>0</v>
          </cell>
          <cell r="AR1935">
            <v>0</v>
          </cell>
          <cell r="AS1935" t="str">
            <v>Ы</v>
          </cell>
          <cell r="AT1935" t="str">
            <v>Ы</v>
          </cell>
          <cell r="AU1935">
            <v>0</v>
          </cell>
          <cell r="AV1935">
            <v>0</v>
          </cell>
          <cell r="AW1935">
            <v>23</v>
          </cell>
          <cell r="AX1935">
            <v>1</v>
          </cell>
          <cell r="AY1935">
            <v>0</v>
          </cell>
          <cell r="AZ1935">
            <v>0</v>
          </cell>
          <cell r="BA1935">
            <v>0</v>
          </cell>
          <cell r="BB1935">
            <v>0</v>
          </cell>
          <cell r="BC1935">
            <v>38828</v>
          </cell>
        </row>
        <row r="1936">
          <cell r="A1936">
            <v>2006</v>
          </cell>
          <cell r="B1936">
            <v>2</v>
          </cell>
          <cell r="C1936">
            <v>550</v>
          </cell>
          <cell r="D1936">
            <v>21</v>
          </cell>
          <cell r="E1936">
            <v>792020</v>
          </cell>
          <cell r="F1936">
            <v>0</v>
          </cell>
          <cell r="G1936" t="str">
            <v>Затраты по ШПЗ (основные)</v>
          </cell>
          <cell r="H1936">
            <v>2011</v>
          </cell>
          <cell r="I1936">
            <v>7920</v>
          </cell>
          <cell r="J1936">
            <v>378286.53</v>
          </cell>
          <cell r="K1936">
            <v>1</v>
          </cell>
          <cell r="L1936">
            <v>0</v>
          </cell>
          <cell r="M1936">
            <v>0</v>
          </cell>
          <cell r="N1936">
            <v>0</v>
          </cell>
          <cell r="R1936">
            <v>0</v>
          </cell>
          <cell r="S1936">
            <v>0</v>
          </cell>
          <cell r="T1936">
            <v>0</v>
          </cell>
          <cell r="U1936">
            <v>42</v>
          </cell>
          <cell r="V1936">
            <v>0</v>
          </cell>
          <cell r="W1936">
            <v>0</v>
          </cell>
          <cell r="AA1936">
            <v>0</v>
          </cell>
          <cell r="AB1936">
            <v>0</v>
          </cell>
          <cell r="AC1936">
            <v>0</v>
          </cell>
          <cell r="AD1936">
            <v>42</v>
          </cell>
          <cell r="AE1936">
            <v>280100</v>
          </cell>
          <cell r="AF1936">
            <v>0</v>
          </cell>
          <cell r="AI1936">
            <v>2251</v>
          </cell>
          <cell r="AK1936">
            <v>0</v>
          </cell>
          <cell r="AM1936">
            <v>679</v>
          </cell>
          <cell r="AN1936">
            <v>1</v>
          </cell>
          <cell r="AO1936">
            <v>393216</v>
          </cell>
          <cell r="AQ1936">
            <v>0</v>
          </cell>
          <cell r="AR1936">
            <v>0</v>
          </cell>
          <cell r="AS1936" t="str">
            <v>Ы</v>
          </cell>
          <cell r="AT1936" t="str">
            <v>Ы</v>
          </cell>
          <cell r="AU1936">
            <v>0</v>
          </cell>
          <cell r="AV1936">
            <v>0</v>
          </cell>
          <cell r="AW1936">
            <v>23</v>
          </cell>
          <cell r="AX1936">
            <v>1</v>
          </cell>
          <cell r="AY1936">
            <v>0</v>
          </cell>
          <cell r="AZ1936">
            <v>0</v>
          </cell>
          <cell r="BA1936">
            <v>0</v>
          </cell>
          <cell r="BB1936">
            <v>0</v>
          </cell>
          <cell r="BC1936">
            <v>38828</v>
          </cell>
        </row>
        <row r="1937">
          <cell r="A1937">
            <v>2006</v>
          </cell>
          <cell r="B1937">
            <v>2</v>
          </cell>
          <cell r="C1937">
            <v>551</v>
          </cell>
          <cell r="D1937">
            <v>21</v>
          </cell>
          <cell r="E1937">
            <v>792020</v>
          </cell>
          <cell r="F1937">
            <v>0</v>
          </cell>
          <cell r="G1937" t="str">
            <v>Затраты по ШПЗ (основные)</v>
          </cell>
          <cell r="H1937">
            <v>2011</v>
          </cell>
          <cell r="I1937">
            <v>7920</v>
          </cell>
          <cell r="J1937">
            <v>40969.300000000003</v>
          </cell>
          <cell r="K1937">
            <v>1</v>
          </cell>
          <cell r="L1937">
            <v>0</v>
          </cell>
          <cell r="M1937">
            <v>0</v>
          </cell>
          <cell r="N1937">
            <v>0</v>
          </cell>
          <cell r="R1937">
            <v>0</v>
          </cell>
          <cell r="S1937">
            <v>0</v>
          </cell>
          <cell r="T1937">
            <v>0</v>
          </cell>
          <cell r="U1937">
            <v>42</v>
          </cell>
          <cell r="V1937">
            <v>0</v>
          </cell>
          <cell r="W1937">
            <v>0</v>
          </cell>
          <cell r="AA1937">
            <v>0</v>
          </cell>
          <cell r="AB1937">
            <v>0</v>
          </cell>
          <cell r="AC1937">
            <v>0</v>
          </cell>
          <cell r="AD1937">
            <v>42</v>
          </cell>
          <cell r="AE1937">
            <v>280200</v>
          </cell>
          <cell r="AF1937">
            <v>0</v>
          </cell>
          <cell r="AI1937">
            <v>2251</v>
          </cell>
          <cell r="AK1937">
            <v>0</v>
          </cell>
          <cell r="AM1937">
            <v>680</v>
          </cell>
          <cell r="AN1937">
            <v>1</v>
          </cell>
          <cell r="AO1937">
            <v>393216</v>
          </cell>
          <cell r="AQ1937">
            <v>0</v>
          </cell>
          <cell r="AR1937">
            <v>0</v>
          </cell>
          <cell r="AS1937" t="str">
            <v>Ы</v>
          </cell>
          <cell r="AT1937" t="str">
            <v>Ы</v>
          </cell>
          <cell r="AU1937">
            <v>0</v>
          </cell>
          <cell r="AV1937">
            <v>0</v>
          </cell>
          <cell r="AW1937">
            <v>23</v>
          </cell>
          <cell r="AX1937">
            <v>1</v>
          </cell>
          <cell r="AY1937">
            <v>0</v>
          </cell>
          <cell r="AZ1937">
            <v>0</v>
          </cell>
          <cell r="BA1937">
            <v>0</v>
          </cell>
          <cell r="BB1937">
            <v>0</v>
          </cell>
          <cell r="BC1937">
            <v>38828</v>
          </cell>
        </row>
        <row r="1938">
          <cell r="A1938">
            <v>2006</v>
          </cell>
          <cell r="B1938">
            <v>2</v>
          </cell>
          <cell r="C1938">
            <v>552</v>
          </cell>
          <cell r="D1938">
            <v>21</v>
          </cell>
          <cell r="E1938">
            <v>792020</v>
          </cell>
          <cell r="F1938">
            <v>0</v>
          </cell>
          <cell r="G1938" t="str">
            <v>Затраты по ШПЗ (основные)</v>
          </cell>
          <cell r="H1938">
            <v>2011</v>
          </cell>
          <cell r="I1938">
            <v>7920</v>
          </cell>
          <cell r="J1938">
            <v>508451.29</v>
          </cell>
          <cell r="K1938">
            <v>1</v>
          </cell>
          <cell r="L1938">
            <v>0</v>
          </cell>
          <cell r="M1938">
            <v>0</v>
          </cell>
          <cell r="N1938">
            <v>0</v>
          </cell>
          <cell r="R1938">
            <v>0</v>
          </cell>
          <cell r="S1938">
            <v>0</v>
          </cell>
          <cell r="T1938">
            <v>0</v>
          </cell>
          <cell r="U1938">
            <v>42</v>
          </cell>
          <cell r="V1938">
            <v>0</v>
          </cell>
          <cell r="W1938">
            <v>0</v>
          </cell>
          <cell r="AA1938">
            <v>0</v>
          </cell>
          <cell r="AB1938">
            <v>0</v>
          </cell>
          <cell r="AC1938">
            <v>0</v>
          </cell>
          <cell r="AD1938">
            <v>42</v>
          </cell>
          <cell r="AE1938">
            <v>280400</v>
          </cell>
          <cell r="AF1938">
            <v>0</v>
          </cell>
          <cell r="AI1938">
            <v>2251</v>
          </cell>
          <cell r="AK1938">
            <v>0</v>
          </cell>
          <cell r="AM1938">
            <v>681</v>
          </cell>
          <cell r="AN1938">
            <v>1</v>
          </cell>
          <cell r="AO1938">
            <v>393216</v>
          </cell>
          <cell r="AQ1938">
            <v>0</v>
          </cell>
          <cell r="AR1938">
            <v>0</v>
          </cell>
          <cell r="AS1938" t="str">
            <v>Ы</v>
          </cell>
          <cell r="AT1938" t="str">
            <v>Ы</v>
          </cell>
          <cell r="AU1938">
            <v>0</v>
          </cell>
          <cell r="AV1938">
            <v>0</v>
          </cell>
          <cell r="AW1938">
            <v>23</v>
          </cell>
          <cell r="AX1938">
            <v>1</v>
          </cell>
          <cell r="AY1938">
            <v>0</v>
          </cell>
          <cell r="AZ1938">
            <v>0</v>
          </cell>
          <cell r="BA1938">
            <v>0</v>
          </cell>
          <cell r="BB1938">
            <v>0</v>
          </cell>
          <cell r="BC1938">
            <v>38828</v>
          </cell>
        </row>
        <row r="1939">
          <cell r="A1939">
            <v>2006</v>
          </cell>
          <cell r="B1939">
            <v>2</v>
          </cell>
          <cell r="C1939">
            <v>553</v>
          </cell>
          <cell r="D1939">
            <v>21</v>
          </cell>
          <cell r="E1939">
            <v>792020</v>
          </cell>
          <cell r="F1939">
            <v>0</v>
          </cell>
          <cell r="G1939" t="str">
            <v>Затраты по ШПЗ (основные)</v>
          </cell>
          <cell r="H1939">
            <v>2011</v>
          </cell>
          <cell r="I1939">
            <v>7920</v>
          </cell>
          <cell r="J1939">
            <v>45146.43</v>
          </cell>
          <cell r="K1939">
            <v>1</v>
          </cell>
          <cell r="L1939">
            <v>0</v>
          </cell>
          <cell r="M1939">
            <v>0</v>
          </cell>
          <cell r="N1939">
            <v>0</v>
          </cell>
          <cell r="R1939">
            <v>0</v>
          </cell>
          <cell r="S1939">
            <v>0</v>
          </cell>
          <cell r="T1939">
            <v>0</v>
          </cell>
          <cell r="U1939">
            <v>42</v>
          </cell>
          <cell r="V1939">
            <v>0</v>
          </cell>
          <cell r="W1939">
            <v>0</v>
          </cell>
          <cell r="AA1939">
            <v>0</v>
          </cell>
          <cell r="AB1939">
            <v>0</v>
          </cell>
          <cell r="AC1939">
            <v>0</v>
          </cell>
          <cell r="AD1939">
            <v>42</v>
          </cell>
          <cell r="AE1939">
            <v>281100</v>
          </cell>
          <cell r="AF1939">
            <v>0</v>
          </cell>
          <cell r="AI1939">
            <v>2251</v>
          </cell>
          <cell r="AK1939">
            <v>0</v>
          </cell>
          <cell r="AM1939">
            <v>682</v>
          </cell>
          <cell r="AN1939">
            <v>1</v>
          </cell>
          <cell r="AO1939">
            <v>393216</v>
          </cell>
          <cell r="AQ1939">
            <v>0</v>
          </cell>
          <cell r="AR1939">
            <v>0</v>
          </cell>
          <cell r="AS1939" t="str">
            <v>Ы</v>
          </cell>
          <cell r="AT1939" t="str">
            <v>Ы</v>
          </cell>
          <cell r="AU1939">
            <v>0</v>
          </cell>
          <cell r="AV1939">
            <v>0</v>
          </cell>
          <cell r="AW1939">
            <v>23</v>
          </cell>
          <cell r="AX1939">
            <v>1</v>
          </cell>
          <cell r="AY1939">
            <v>0</v>
          </cell>
          <cell r="AZ1939">
            <v>0</v>
          </cell>
          <cell r="BA1939">
            <v>0</v>
          </cell>
          <cell r="BB1939">
            <v>0</v>
          </cell>
          <cell r="BC1939">
            <v>38828</v>
          </cell>
        </row>
        <row r="1940">
          <cell r="A1940">
            <v>2006</v>
          </cell>
          <cell r="B1940">
            <v>2</v>
          </cell>
          <cell r="C1940">
            <v>554</v>
          </cell>
          <cell r="D1940">
            <v>21</v>
          </cell>
          <cell r="E1940">
            <v>792020</v>
          </cell>
          <cell r="F1940">
            <v>0</v>
          </cell>
          <cell r="G1940" t="str">
            <v>Затраты по ШПЗ (основные)</v>
          </cell>
          <cell r="H1940">
            <v>2011</v>
          </cell>
          <cell r="I1940">
            <v>7920</v>
          </cell>
          <cell r="J1940">
            <v>1156.06</v>
          </cell>
          <cell r="K1940">
            <v>1</v>
          </cell>
          <cell r="L1940">
            <v>0</v>
          </cell>
          <cell r="M1940">
            <v>0</v>
          </cell>
          <cell r="N1940">
            <v>0</v>
          </cell>
          <cell r="R1940">
            <v>0</v>
          </cell>
          <cell r="S1940">
            <v>0</v>
          </cell>
          <cell r="T1940">
            <v>0</v>
          </cell>
          <cell r="U1940">
            <v>42</v>
          </cell>
          <cell r="V1940">
            <v>0</v>
          </cell>
          <cell r="W1940">
            <v>0</v>
          </cell>
          <cell r="AA1940">
            <v>0</v>
          </cell>
          <cell r="AB1940">
            <v>0</v>
          </cell>
          <cell r="AC1940">
            <v>0</v>
          </cell>
          <cell r="AD1940">
            <v>42</v>
          </cell>
          <cell r="AE1940">
            <v>281300</v>
          </cell>
          <cell r="AF1940">
            <v>0</v>
          </cell>
          <cell r="AI1940">
            <v>2251</v>
          </cell>
          <cell r="AK1940">
            <v>0</v>
          </cell>
          <cell r="AM1940">
            <v>683</v>
          </cell>
          <cell r="AN1940">
            <v>1</v>
          </cell>
          <cell r="AO1940">
            <v>393216</v>
          </cell>
          <cell r="AQ1940">
            <v>0</v>
          </cell>
          <cell r="AR1940">
            <v>0</v>
          </cell>
          <cell r="AS1940" t="str">
            <v>Ы</v>
          </cell>
          <cell r="AT1940" t="str">
            <v>Ы</v>
          </cell>
          <cell r="AU1940">
            <v>0</v>
          </cell>
          <cell r="AV1940">
            <v>0</v>
          </cell>
          <cell r="AW1940">
            <v>23</v>
          </cell>
          <cell r="AX1940">
            <v>1</v>
          </cell>
          <cell r="AY1940">
            <v>0</v>
          </cell>
          <cell r="AZ1940">
            <v>0</v>
          </cell>
          <cell r="BA1940">
            <v>0</v>
          </cell>
          <cell r="BB1940">
            <v>0</v>
          </cell>
          <cell r="BC1940">
            <v>38828</v>
          </cell>
        </row>
        <row r="1941">
          <cell r="A1941">
            <v>2006</v>
          </cell>
          <cell r="B1941">
            <v>2</v>
          </cell>
          <cell r="C1941">
            <v>555</v>
          </cell>
          <cell r="D1941">
            <v>21</v>
          </cell>
          <cell r="E1941">
            <v>792020</v>
          </cell>
          <cell r="F1941">
            <v>0</v>
          </cell>
          <cell r="G1941" t="str">
            <v>Затраты по ШПЗ (основные)</v>
          </cell>
          <cell r="H1941">
            <v>2011</v>
          </cell>
          <cell r="I1941">
            <v>7920</v>
          </cell>
          <cell r="J1941">
            <v>400</v>
          </cell>
          <cell r="K1941">
            <v>1</v>
          </cell>
          <cell r="L1941">
            <v>0</v>
          </cell>
          <cell r="M1941">
            <v>0</v>
          </cell>
          <cell r="N1941">
            <v>0</v>
          </cell>
          <cell r="R1941">
            <v>0</v>
          </cell>
          <cell r="S1941">
            <v>0</v>
          </cell>
          <cell r="T1941">
            <v>0</v>
          </cell>
          <cell r="U1941">
            <v>42</v>
          </cell>
          <cell r="V1941">
            <v>0</v>
          </cell>
          <cell r="W1941">
            <v>0</v>
          </cell>
          <cell r="AA1941">
            <v>0</v>
          </cell>
          <cell r="AB1941">
            <v>0</v>
          </cell>
          <cell r="AC1941">
            <v>0</v>
          </cell>
          <cell r="AD1941">
            <v>42</v>
          </cell>
          <cell r="AE1941">
            <v>282000</v>
          </cell>
          <cell r="AF1941">
            <v>0</v>
          </cell>
          <cell r="AI1941">
            <v>2251</v>
          </cell>
          <cell r="AK1941">
            <v>0</v>
          </cell>
          <cell r="AM1941">
            <v>684</v>
          </cell>
          <cell r="AN1941">
            <v>1</v>
          </cell>
          <cell r="AO1941">
            <v>393216</v>
          </cell>
          <cell r="AQ1941">
            <v>0</v>
          </cell>
          <cell r="AR1941">
            <v>0</v>
          </cell>
          <cell r="AS1941" t="str">
            <v>Ы</v>
          </cell>
          <cell r="AT1941" t="str">
            <v>Ы</v>
          </cell>
          <cell r="AU1941">
            <v>0</v>
          </cell>
          <cell r="AV1941">
            <v>0</v>
          </cell>
          <cell r="AW1941">
            <v>23</v>
          </cell>
          <cell r="AX1941">
            <v>1</v>
          </cell>
          <cell r="AY1941">
            <v>0</v>
          </cell>
          <cell r="AZ1941">
            <v>0</v>
          </cell>
          <cell r="BA1941">
            <v>0</v>
          </cell>
          <cell r="BB1941">
            <v>0</v>
          </cell>
          <cell r="BC1941">
            <v>38828</v>
          </cell>
        </row>
        <row r="1942">
          <cell r="A1942">
            <v>2006</v>
          </cell>
          <cell r="B1942">
            <v>2</v>
          </cell>
          <cell r="C1942">
            <v>556</v>
          </cell>
          <cell r="D1942">
            <v>21</v>
          </cell>
          <cell r="E1942">
            <v>792020</v>
          </cell>
          <cell r="F1942">
            <v>0</v>
          </cell>
          <cell r="G1942" t="str">
            <v>Затраты по ШПЗ (основные)</v>
          </cell>
          <cell r="H1942">
            <v>2011</v>
          </cell>
          <cell r="I1942">
            <v>7920</v>
          </cell>
          <cell r="J1942">
            <v>24665.7</v>
          </cell>
          <cell r="K1942">
            <v>1</v>
          </cell>
          <cell r="L1942">
            <v>0</v>
          </cell>
          <cell r="M1942">
            <v>0</v>
          </cell>
          <cell r="N1942">
            <v>0</v>
          </cell>
          <cell r="R1942">
            <v>0</v>
          </cell>
          <cell r="S1942">
            <v>0</v>
          </cell>
          <cell r="T1942">
            <v>0</v>
          </cell>
          <cell r="U1942">
            <v>42</v>
          </cell>
          <cell r="V1942">
            <v>0</v>
          </cell>
          <cell r="W1942">
            <v>0</v>
          </cell>
          <cell r="AA1942">
            <v>0</v>
          </cell>
          <cell r="AB1942">
            <v>0</v>
          </cell>
          <cell r="AC1942">
            <v>0</v>
          </cell>
          <cell r="AD1942">
            <v>42</v>
          </cell>
          <cell r="AE1942">
            <v>282200</v>
          </cell>
          <cell r="AF1942">
            <v>0</v>
          </cell>
          <cell r="AI1942">
            <v>2251</v>
          </cell>
          <cell r="AK1942">
            <v>0</v>
          </cell>
          <cell r="AM1942">
            <v>685</v>
          </cell>
          <cell r="AN1942">
            <v>1</v>
          </cell>
          <cell r="AO1942">
            <v>393216</v>
          </cell>
          <cell r="AQ1942">
            <v>0</v>
          </cell>
          <cell r="AR1942">
            <v>0</v>
          </cell>
          <cell r="AS1942" t="str">
            <v>Ы</v>
          </cell>
          <cell r="AT1942" t="str">
            <v>Ы</v>
          </cell>
          <cell r="AU1942">
            <v>0</v>
          </cell>
          <cell r="AV1942">
            <v>0</v>
          </cell>
          <cell r="AW1942">
            <v>23</v>
          </cell>
          <cell r="AX1942">
            <v>1</v>
          </cell>
          <cell r="AY1942">
            <v>0</v>
          </cell>
          <cell r="AZ1942">
            <v>0</v>
          </cell>
          <cell r="BA1942">
            <v>0</v>
          </cell>
          <cell r="BB1942">
            <v>0</v>
          </cell>
          <cell r="BC1942">
            <v>38828</v>
          </cell>
        </row>
        <row r="1943">
          <cell r="A1943">
            <v>2006</v>
          </cell>
          <cell r="B1943">
            <v>2</v>
          </cell>
          <cell r="C1943">
            <v>557</v>
          </cell>
          <cell r="D1943">
            <v>21</v>
          </cell>
          <cell r="E1943">
            <v>792020</v>
          </cell>
          <cell r="F1943">
            <v>0</v>
          </cell>
          <cell r="G1943" t="str">
            <v>Затраты по ШПЗ (основные)</v>
          </cell>
          <cell r="H1943">
            <v>2011</v>
          </cell>
          <cell r="I1943">
            <v>7920</v>
          </cell>
          <cell r="J1943">
            <v>34953.160000000003</v>
          </cell>
          <cell r="K1943">
            <v>1</v>
          </cell>
          <cell r="L1943">
            <v>0</v>
          </cell>
          <cell r="M1943">
            <v>0</v>
          </cell>
          <cell r="N1943">
            <v>0</v>
          </cell>
          <cell r="R1943">
            <v>0</v>
          </cell>
          <cell r="S1943">
            <v>0</v>
          </cell>
          <cell r="T1943">
            <v>0</v>
          </cell>
          <cell r="U1943">
            <v>42</v>
          </cell>
          <cell r="V1943">
            <v>0</v>
          </cell>
          <cell r="W1943">
            <v>0</v>
          </cell>
          <cell r="AA1943">
            <v>0</v>
          </cell>
          <cell r="AB1943">
            <v>0</v>
          </cell>
          <cell r="AC1943">
            <v>0</v>
          </cell>
          <cell r="AD1943">
            <v>42</v>
          </cell>
          <cell r="AE1943">
            <v>282400</v>
          </cell>
          <cell r="AF1943">
            <v>0</v>
          </cell>
          <cell r="AI1943">
            <v>2251</v>
          </cell>
          <cell r="AK1943">
            <v>0</v>
          </cell>
          <cell r="AM1943">
            <v>686</v>
          </cell>
          <cell r="AN1943">
            <v>1</v>
          </cell>
          <cell r="AO1943">
            <v>393216</v>
          </cell>
          <cell r="AQ1943">
            <v>0</v>
          </cell>
          <cell r="AR1943">
            <v>0</v>
          </cell>
          <cell r="AS1943" t="str">
            <v>Ы</v>
          </cell>
          <cell r="AT1943" t="str">
            <v>Ы</v>
          </cell>
          <cell r="AU1943">
            <v>0</v>
          </cell>
          <cell r="AV1943">
            <v>0</v>
          </cell>
          <cell r="AW1943">
            <v>23</v>
          </cell>
          <cell r="AX1943">
            <v>1</v>
          </cell>
          <cell r="AY1943">
            <v>0</v>
          </cell>
          <cell r="AZ1943">
            <v>0</v>
          </cell>
          <cell r="BA1943">
            <v>0</v>
          </cell>
          <cell r="BB1943">
            <v>0</v>
          </cell>
          <cell r="BC1943">
            <v>38828</v>
          </cell>
        </row>
        <row r="1944">
          <cell r="A1944">
            <v>2006</v>
          </cell>
          <cell r="B1944">
            <v>2</v>
          </cell>
          <cell r="C1944">
            <v>558</v>
          </cell>
          <cell r="D1944">
            <v>21</v>
          </cell>
          <cell r="E1944">
            <v>792020</v>
          </cell>
          <cell r="F1944">
            <v>0</v>
          </cell>
          <cell r="G1944" t="str">
            <v>Затраты по ШПЗ (основные)</v>
          </cell>
          <cell r="H1944">
            <v>2011</v>
          </cell>
          <cell r="I1944">
            <v>7920</v>
          </cell>
          <cell r="J1944">
            <v>356.29</v>
          </cell>
          <cell r="K1944">
            <v>1</v>
          </cell>
          <cell r="L1944">
            <v>0</v>
          </cell>
          <cell r="M1944">
            <v>0</v>
          </cell>
          <cell r="N1944">
            <v>0</v>
          </cell>
          <cell r="R1944">
            <v>0</v>
          </cell>
          <cell r="S1944">
            <v>0</v>
          </cell>
          <cell r="T1944">
            <v>0</v>
          </cell>
          <cell r="U1944">
            <v>42</v>
          </cell>
          <cell r="V1944">
            <v>0</v>
          </cell>
          <cell r="W1944">
            <v>0</v>
          </cell>
          <cell r="AA1944">
            <v>0</v>
          </cell>
          <cell r="AB1944">
            <v>0</v>
          </cell>
          <cell r="AC1944">
            <v>0</v>
          </cell>
          <cell r="AD1944">
            <v>42</v>
          </cell>
          <cell r="AE1944">
            <v>282600</v>
          </cell>
          <cell r="AF1944">
            <v>0</v>
          </cell>
          <cell r="AI1944">
            <v>2251</v>
          </cell>
          <cell r="AK1944">
            <v>0</v>
          </cell>
          <cell r="AM1944">
            <v>687</v>
          </cell>
          <cell r="AN1944">
            <v>1</v>
          </cell>
          <cell r="AO1944">
            <v>393216</v>
          </cell>
          <cell r="AQ1944">
            <v>0</v>
          </cell>
          <cell r="AR1944">
            <v>0</v>
          </cell>
          <cell r="AS1944" t="str">
            <v>Ы</v>
          </cell>
          <cell r="AT1944" t="str">
            <v>Ы</v>
          </cell>
          <cell r="AU1944">
            <v>0</v>
          </cell>
          <cell r="AV1944">
            <v>0</v>
          </cell>
          <cell r="AW1944">
            <v>23</v>
          </cell>
          <cell r="AX1944">
            <v>1</v>
          </cell>
          <cell r="AY1944">
            <v>0</v>
          </cell>
          <cell r="AZ1944">
            <v>0</v>
          </cell>
          <cell r="BA1944">
            <v>0</v>
          </cell>
          <cell r="BB1944">
            <v>0</v>
          </cell>
          <cell r="BC1944">
            <v>38828</v>
          </cell>
        </row>
        <row r="1945">
          <cell r="A1945">
            <v>2006</v>
          </cell>
          <cell r="B1945">
            <v>2</v>
          </cell>
          <cell r="C1945">
            <v>559</v>
          </cell>
          <cell r="D1945">
            <v>21</v>
          </cell>
          <cell r="E1945">
            <v>792020</v>
          </cell>
          <cell r="F1945">
            <v>0</v>
          </cell>
          <cell r="G1945" t="str">
            <v>Затраты по ШПЗ (основные)</v>
          </cell>
          <cell r="H1945">
            <v>2011</v>
          </cell>
          <cell r="I1945">
            <v>7920</v>
          </cell>
          <cell r="J1945">
            <v>195333</v>
          </cell>
          <cell r="K1945">
            <v>1</v>
          </cell>
          <cell r="L1945">
            <v>0</v>
          </cell>
          <cell r="M1945">
            <v>0</v>
          </cell>
          <cell r="N1945">
            <v>0</v>
          </cell>
          <cell r="R1945">
            <v>0</v>
          </cell>
          <cell r="S1945">
            <v>0</v>
          </cell>
          <cell r="T1945">
            <v>0</v>
          </cell>
          <cell r="U1945">
            <v>42</v>
          </cell>
          <cell r="V1945">
            <v>0</v>
          </cell>
          <cell r="W1945">
            <v>0</v>
          </cell>
          <cell r="AA1945">
            <v>0</v>
          </cell>
          <cell r="AB1945">
            <v>0</v>
          </cell>
          <cell r="AC1945">
            <v>0</v>
          </cell>
          <cell r="AD1945">
            <v>42</v>
          </cell>
          <cell r="AE1945">
            <v>283000</v>
          </cell>
          <cell r="AF1945">
            <v>0</v>
          </cell>
          <cell r="AI1945">
            <v>2251</v>
          </cell>
          <cell r="AK1945">
            <v>0</v>
          </cell>
          <cell r="AM1945">
            <v>688</v>
          </cell>
          <cell r="AN1945">
            <v>1</v>
          </cell>
          <cell r="AO1945">
            <v>393216</v>
          </cell>
          <cell r="AQ1945">
            <v>0</v>
          </cell>
          <cell r="AR1945">
            <v>0</v>
          </cell>
          <cell r="AS1945" t="str">
            <v>Ы</v>
          </cell>
          <cell r="AT1945" t="str">
            <v>Ы</v>
          </cell>
          <cell r="AU1945">
            <v>0</v>
          </cell>
          <cell r="AV1945">
            <v>0</v>
          </cell>
          <cell r="AW1945">
            <v>23</v>
          </cell>
          <cell r="AX1945">
            <v>1</v>
          </cell>
          <cell r="AY1945">
            <v>0</v>
          </cell>
          <cell r="AZ1945">
            <v>0</v>
          </cell>
          <cell r="BA1945">
            <v>0</v>
          </cell>
          <cell r="BB1945">
            <v>0</v>
          </cell>
          <cell r="BC1945">
            <v>38828</v>
          </cell>
        </row>
        <row r="1946">
          <cell r="A1946">
            <v>2006</v>
          </cell>
          <cell r="B1946">
            <v>2</v>
          </cell>
          <cell r="C1946">
            <v>560</v>
          </cell>
          <cell r="D1946">
            <v>21</v>
          </cell>
          <cell r="E1946">
            <v>792020</v>
          </cell>
          <cell r="F1946">
            <v>0</v>
          </cell>
          <cell r="G1946" t="str">
            <v>Затраты по ШПЗ (основные)</v>
          </cell>
          <cell r="H1946">
            <v>2011</v>
          </cell>
          <cell r="I1946">
            <v>7920</v>
          </cell>
          <cell r="J1946">
            <v>66504.19</v>
          </cell>
          <cell r="K1946">
            <v>1</v>
          </cell>
          <cell r="L1946">
            <v>0</v>
          </cell>
          <cell r="M1946">
            <v>0</v>
          </cell>
          <cell r="N1946">
            <v>0</v>
          </cell>
          <cell r="R1946">
            <v>0</v>
          </cell>
          <cell r="S1946">
            <v>0</v>
          </cell>
          <cell r="T1946">
            <v>0</v>
          </cell>
          <cell r="U1946">
            <v>42</v>
          </cell>
          <cell r="V1946">
            <v>0</v>
          </cell>
          <cell r="W1946">
            <v>0</v>
          </cell>
          <cell r="AA1946">
            <v>0</v>
          </cell>
          <cell r="AB1946">
            <v>0</v>
          </cell>
          <cell r="AC1946">
            <v>0</v>
          </cell>
          <cell r="AD1946">
            <v>42</v>
          </cell>
          <cell r="AE1946">
            <v>285000</v>
          </cell>
          <cell r="AF1946">
            <v>0</v>
          </cell>
          <cell r="AI1946">
            <v>2251</v>
          </cell>
          <cell r="AK1946">
            <v>0</v>
          </cell>
          <cell r="AM1946">
            <v>689</v>
          </cell>
          <cell r="AN1946">
            <v>1</v>
          </cell>
          <cell r="AO1946">
            <v>393216</v>
          </cell>
          <cell r="AQ1946">
            <v>0</v>
          </cell>
          <cell r="AR1946">
            <v>0</v>
          </cell>
          <cell r="AS1946" t="str">
            <v>Ы</v>
          </cell>
          <cell r="AT1946" t="str">
            <v>Ы</v>
          </cell>
          <cell r="AU1946">
            <v>0</v>
          </cell>
          <cell r="AV1946">
            <v>0</v>
          </cell>
          <cell r="AW1946">
            <v>23</v>
          </cell>
          <cell r="AX1946">
            <v>1</v>
          </cell>
          <cell r="AY1946">
            <v>0</v>
          </cell>
          <cell r="AZ1946">
            <v>0</v>
          </cell>
          <cell r="BA1946">
            <v>0</v>
          </cell>
          <cell r="BB1946">
            <v>0</v>
          </cell>
          <cell r="BC1946">
            <v>38828</v>
          </cell>
        </row>
        <row r="1947">
          <cell r="A1947">
            <v>2006</v>
          </cell>
          <cell r="B1947">
            <v>2</v>
          </cell>
          <cell r="C1947">
            <v>561</v>
          </cell>
          <cell r="D1947">
            <v>21</v>
          </cell>
          <cell r="E1947">
            <v>792020</v>
          </cell>
          <cell r="F1947">
            <v>0</v>
          </cell>
          <cell r="G1947" t="str">
            <v>Затраты по ШПЗ (основные)</v>
          </cell>
          <cell r="H1947">
            <v>2011</v>
          </cell>
          <cell r="I1947">
            <v>7920</v>
          </cell>
          <cell r="J1947">
            <v>413974.92</v>
          </cell>
          <cell r="K1947">
            <v>1</v>
          </cell>
          <cell r="L1947">
            <v>0</v>
          </cell>
          <cell r="M1947">
            <v>0</v>
          </cell>
          <cell r="N1947">
            <v>0</v>
          </cell>
          <cell r="R1947">
            <v>0</v>
          </cell>
          <cell r="S1947">
            <v>0</v>
          </cell>
          <cell r="T1947">
            <v>0</v>
          </cell>
          <cell r="U1947">
            <v>42</v>
          </cell>
          <cell r="V1947">
            <v>0</v>
          </cell>
          <cell r="W1947">
            <v>0</v>
          </cell>
          <cell r="AA1947">
            <v>0</v>
          </cell>
          <cell r="AB1947">
            <v>0</v>
          </cell>
          <cell r="AC1947">
            <v>0</v>
          </cell>
          <cell r="AD1947">
            <v>42</v>
          </cell>
          <cell r="AE1947">
            <v>311000</v>
          </cell>
          <cell r="AF1947">
            <v>0</v>
          </cell>
          <cell r="AI1947">
            <v>2251</v>
          </cell>
          <cell r="AK1947">
            <v>0</v>
          </cell>
          <cell r="AM1947">
            <v>690</v>
          </cell>
          <cell r="AN1947">
            <v>1</v>
          </cell>
          <cell r="AO1947">
            <v>393216</v>
          </cell>
          <cell r="AQ1947">
            <v>0</v>
          </cell>
          <cell r="AR1947">
            <v>0</v>
          </cell>
          <cell r="AS1947" t="str">
            <v>Ы</v>
          </cell>
          <cell r="AT1947" t="str">
            <v>Ы</v>
          </cell>
          <cell r="AU1947">
            <v>0</v>
          </cell>
          <cell r="AV1947">
            <v>0</v>
          </cell>
          <cell r="AW1947">
            <v>23</v>
          </cell>
          <cell r="AX1947">
            <v>1</v>
          </cell>
          <cell r="AY1947">
            <v>0</v>
          </cell>
          <cell r="AZ1947">
            <v>0</v>
          </cell>
          <cell r="BA1947">
            <v>0</v>
          </cell>
          <cell r="BB1947">
            <v>0</v>
          </cell>
          <cell r="BC1947">
            <v>38828</v>
          </cell>
        </row>
        <row r="1948">
          <cell r="A1948">
            <v>2006</v>
          </cell>
          <cell r="B1948">
            <v>2</v>
          </cell>
          <cell r="C1948">
            <v>562</v>
          </cell>
          <cell r="D1948">
            <v>21</v>
          </cell>
          <cell r="E1948">
            <v>792020</v>
          </cell>
          <cell r="F1948">
            <v>0</v>
          </cell>
          <cell r="G1948" t="str">
            <v>Затраты по ШПЗ (основные)</v>
          </cell>
          <cell r="H1948">
            <v>2011</v>
          </cell>
          <cell r="I1948">
            <v>7920</v>
          </cell>
          <cell r="J1948">
            <v>2865893.41</v>
          </cell>
          <cell r="K1948">
            <v>1</v>
          </cell>
          <cell r="L1948">
            <v>0</v>
          </cell>
          <cell r="M1948">
            <v>0</v>
          </cell>
          <cell r="N1948">
            <v>0</v>
          </cell>
          <cell r="R1948">
            <v>0</v>
          </cell>
          <cell r="S1948">
            <v>0</v>
          </cell>
          <cell r="T1948">
            <v>0</v>
          </cell>
          <cell r="U1948">
            <v>42</v>
          </cell>
          <cell r="V1948">
            <v>0</v>
          </cell>
          <cell r="W1948">
            <v>0</v>
          </cell>
          <cell r="AA1948">
            <v>0</v>
          </cell>
          <cell r="AB1948">
            <v>0</v>
          </cell>
          <cell r="AC1948">
            <v>0</v>
          </cell>
          <cell r="AD1948">
            <v>42</v>
          </cell>
          <cell r="AE1948">
            <v>312000</v>
          </cell>
          <cell r="AF1948">
            <v>0</v>
          </cell>
          <cell r="AI1948">
            <v>2251</v>
          </cell>
          <cell r="AK1948">
            <v>0</v>
          </cell>
          <cell r="AM1948">
            <v>691</v>
          </cell>
          <cell r="AN1948">
            <v>1</v>
          </cell>
          <cell r="AO1948">
            <v>393216</v>
          </cell>
          <cell r="AQ1948">
            <v>0</v>
          </cell>
          <cell r="AR1948">
            <v>0</v>
          </cell>
          <cell r="AS1948" t="str">
            <v>Ы</v>
          </cell>
          <cell r="AT1948" t="str">
            <v>Ы</v>
          </cell>
          <cell r="AU1948">
            <v>0</v>
          </cell>
          <cell r="AV1948">
            <v>0</v>
          </cell>
          <cell r="AW1948">
            <v>23</v>
          </cell>
          <cell r="AX1948">
            <v>1</v>
          </cell>
          <cell r="AY1948">
            <v>0</v>
          </cell>
          <cell r="AZ1948">
            <v>0</v>
          </cell>
          <cell r="BA1948">
            <v>0</v>
          </cell>
          <cell r="BB1948">
            <v>0</v>
          </cell>
          <cell r="BC1948">
            <v>38828</v>
          </cell>
        </row>
        <row r="1949">
          <cell r="A1949">
            <v>2006</v>
          </cell>
          <cell r="B1949">
            <v>2</v>
          </cell>
          <cell r="C1949">
            <v>563</v>
          </cell>
          <cell r="D1949">
            <v>21</v>
          </cell>
          <cell r="E1949">
            <v>792020</v>
          </cell>
          <cell r="F1949">
            <v>0</v>
          </cell>
          <cell r="G1949" t="str">
            <v>Затраты по ШПЗ (основные)</v>
          </cell>
          <cell r="H1949">
            <v>2011</v>
          </cell>
          <cell r="I1949">
            <v>7920</v>
          </cell>
          <cell r="J1949">
            <v>156035.26</v>
          </cell>
          <cell r="K1949">
            <v>1</v>
          </cell>
          <cell r="L1949">
            <v>0</v>
          </cell>
          <cell r="M1949">
            <v>0</v>
          </cell>
          <cell r="N1949">
            <v>0</v>
          </cell>
          <cell r="R1949">
            <v>0</v>
          </cell>
          <cell r="S1949">
            <v>0</v>
          </cell>
          <cell r="T1949">
            <v>0</v>
          </cell>
          <cell r="U1949">
            <v>42</v>
          </cell>
          <cell r="V1949">
            <v>0</v>
          </cell>
          <cell r="W1949">
            <v>0</v>
          </cell>
          <cell r="AA1949">
            <v>0</v>
          </cell>
          <cell r="AB1949">
            <v>0</v>
          </cell>
          <cell r="AC1949">
            <v>0</v>
          </cell>
          <cell r="AD1949">
            <v>42</v>
          </cell>
          <cell r="AE1949">
            <v>313000</v>
          </cell>
          <cell r="AF1949">
            <v>0</v>
          </cell>
          <cell r="AI1949">
            <v>2251</v>
          </cell>
          <cell r="AK1949">
            <v>0</v>
          </cell>
          <cell r="AM1949">
            <v>692</v>
          </cell>
          <cell r="AN1949">
            <v>1</v>
          </cell>
          <cell r="AO1949">
            <v>393216</v>
          </cell>
          <cell r="AQ1949">
            <v>0</v>
          </cell>
          <cell r="AR1949">
            <v>0</v>
          </cell>
          <cell r="AS1949" t="str">
            <v>Ы</v>
          </cell>
          <cell r="AT1949" t="str">
            <v>Ы</v>
          </cell>
          <cell r="AU1949">
            <v>0</v>
          </cell>
          <cell r="AV1949">
            <v>0</v>
          </cell>
          <cell r="AW1949">
            <v>23</v>
          </cell>
          <cell r="AX1949">
            <v>1</v>
          </cell>
          <cell r="AY1949">
            <v>0</v>
          </cell>
          <cell r="AZ1949">
            <v>0</v>
          </cell>
          <cell r="BA1949">
            <v>0</v>
          </cell>
          <cell r="BB1949">
            <v>0</v>
          </cell>
          <cell r="BC1949">
            <v>38828</v>
          </cell>
        </row>
        <row r="1950">
          <cell r="A1950">
            <v>2006</v>
          </cell>
          <cell r="B1950">
            <v>2</v>
          </cell>
          <cell r="C1950">
            <v>564</v>
          </cell>
          <cell r="D1950">
            <v>21</v>
          </cell>
          <cell r="E1950">
            <v>792020</v>
          </cell>
          <cell r="F1950">
            <v>0</v>
          </cell>
          <cell r="G1950" t="str">
            <v>Затраты по ШПЗ (основные)</v>
          </cell>
          <cell r="H1950">
            <v>2011</v>
          </cell>
          <cell r="I1950">
            <v>7920</v>
          </cell>
          <cell r="J1950">
            <v>283700.44</v>
          </cell>
          <cell r="K1950">
            <v>1</v>
          </cell>
          <cell r="L1950">
            <v>0</v>
          </cell>
          <cell r="M1950">
            <v>0</v>
          </cell>
          <cell r="N1950">
            <v>0</v>
          </cell>
          <cell r="R1950">
            <v>0</v>
          </cell>
          <cell r="S1950">
            <v>0</v>
          </cell>
          <cell r="T1950">
            <v>0</v>
          </cell>
          <cell r="U1950">
            <v>42</v>
          </cell>
          <cell r="V1950">
            <v>0</v>
          </cell>
          <cell r="W1950">
            <v>0</v>
          </cell>
          <cell r="AA1950">
            <v>0</v>
          </cell>
          <cell r="AB1950">
            <v>0</v>
          </cell>
          <cell r="AC1950">
            <v>0</v>
          </cell>
          <cell r="AD1950">
            <v>42</v>
          </cell>
          <cell r="AE1950">
            <v>314000</v>
          </cell>
          <cell r="AF1950">
            <v>0</v>
          </cell>
          <cell r="AI1950">
            <v>2251</v>
          </cell>
          <cell r="AK1950">
            <v>0</v>
          </cell>
          <cell r="AM1950">
            <v>693</v>
          </cell>
          <cell r="AN1950">
            <v>1</v>
          </cell>
          <cell r="AO1950">
            <v>393216</v>
          </cell>
          <cell r="AQ1950">
            <v>0</v>
          </cell>
          <cell r="AR1950">
            <v>0</v>
          </cell>
          <cell r="AS1950" t="str">
            <v>Ы</v>
          </cell>
          <cell r="AT1950" t="str">
            <v>Ы</v>
          </cell>
          <cell r="AU1950">
            <v>0</v>
          </cell>
          <cell r="AV1950">
            <v>0</v>
          </cell>
          <cell r="AW1950">
            <v>23</v>
          </cell>
          <cell r="AX1950">
            <v>1</v>
          </cell>
          <cell r="AY1950">
            <v>0</v>
          </cell>
          <cell r="AZ1950">
            <v>0</v>
          </cell>
          <cell r="BA1950">
            <v>0</v>
          </cell>
          <cell r="BB1950">
            <v>0</v>
          </cell>
          <cell r="BC1950">
            <v>38828</v>
          </cell>
        </row>
        <row r="1951">
          <cell r="A1951">
            <v>2006</v>
          </cell>
          <cell r="B1951">
            <v>2</v>
          </cell>
          <cell r="C1951">
            <v>565</v>
          </cell>
          <cell r="D1951">
            <v>21</v>
          </cell>
          <cell r="E1951">
            <v>792020</v>
          </cell>
          <cell r="F1951">
            <v>0</v>
          </cell>
          <cell r="G1951" t="str">
            <v>Затраты по ШПЗ (основные)</v>
          </cell>
          <cell r="H1951">
            <v>2011</v>
          </cell>
          <cell r="I1951">
            <v>7920</v>
          </cell>
          <cell r="J1951">
            <v>56794.57</v>
          </cell>
          <cell r="K1951">
            <v>1</v>
          </cell>
          <cell r="L1951">
            <v>0</v>
          </cell>
          <cell r="M1951">
            <v>0</v>
          </cell>
          <cell r="N1951">
            <v>0</v>
          </cell>
          <cell r="R1951">
            <v>0</v>
          </cell>
          <cell r="S1951">
            <v>0</v>
          </cell>
          <cell r="T1951">
            <v>0</v>
          </cell>
          <cell r="U1951">
            <v>42</v>
          </cell>
          <cell r="V1951">
            <v>0</v>
          </cell>
          <cell r="W1951">
            <v>0</v>
          </cell>
          <cell r="AA1951">
            <v>0</v>
          </cell>
          <cell r="AB1951">
            <v>0</v>
          </cell>
          <cell r="AC1951">
            <v>0</v>
          </cell>
          <cell r="AD1951">
            <v>42</v>
          </cell>
          <cell r="AE1951">
            <v>315000</v>
          </cell>
          <cell r="AF1951">
            <v>0</v>
          </cell>
          <cell r="AI1951">
            <v>2251</v>
          </cell>
          <cell r="AK1951">
            <v>0</v>
          </cell>
          <cell r="AM1951">
            <v>694</v>
          </cell>
          <cell r="AN1951">
            <v>1</v>
          </cell>
          <cell r="AO1951">
            <v>393216</v>
          </cell>
          <cell r="AQ1951">
            <v>0</v>
          </cell>
          <cell r="AR1951">
            <v>0</v>
          </cell>
          <cell r="AS1951" t="str">
            <v>Ы</v>
          </cell>
          <cell r="AT1951" t="str">
            <v>Ы</v>
          </cell>
          <cell r="AU1951">
            <v>0</v>
          </cell>
          <cell r="AV1951">
            <v>0</v>
          </cell>
          <cell r="AW1951">
            <v>23</v>
          </cell>
          <cell r="AX1951">
            <v>1</v>
          </cell>
          <cell r="AY1951">
            <v>0</v>
          </cell>
          <cell r="AZ1951">
            <v>0</v>
          </cell>
          <cell r="BA1951">
            <v>0</v>
          </cell>
          <cell r="BB1951">
            <v>0</v>
          </cell>
          <cell r="BC1951">
            <v>38828</v>
          </cell>
        </row>
        <row r="1952">
          <cell r="A1952">
            <v>2006</v>
          </cell>
          <cell r="B1952">
            <v>2</v>
          </cell>
          <cell r="C1952">
            <v>566</v>
          </cell>
          <cell r="D1952">
            <v>21</v>
          </cell>
          <cell r="E1952">
            <v>792020</v>
          </cell>
          <cell r="F1952">
            <v>0</v>
          </cell>
          <cell r="G1952" t="str">
            <v>Затраты по ШПЗ (основные)</v>
          </cell>
          <cell r="H1952">
            <v>2011</v>
          </cell>
          <cell r="I1952">
            <v>7920</v>
          </cell>
          <cell r="J1952">
            <v>7679302.7599999998</v>
          </cell>
          <cell r="K1952">
            <v>1</v>
          </cell>
          <cell r="L1952">
            <v>0</v>
          </cell>
          <cell r="M1952">
            <v>0</v>
          </cell>
          <cell r="N1952">
            <v>0</v>
          </cell>
          <cell r="R1952">
            <v>0</v>
          </cell>
          <cell r="S1952">
            <v>0</v>
          </cell>
          <cell r="T1952">
            <v>0</v>
          </cell>
          <cell r="U1952">
            <v>42</v>
          </cell>
          <cell r="V1952">
            <v>0</v>
          </cell>
          <cell r="W1952">
            <v>0</v>
          </cell>
          <cell r="AA1952">
            <v>0</v>
          </cell>
          <cell r="AB1952">
            <v>0</v>
          </cell>
          <cell r="AC1952">
            <v>0</v>
          </cell>
          <cell r="AD1952">
            <v>42</v>
          </cell>
          <cell r="AE1952">
            <v>410000</v>
          </cell>
          <cell r="AF1952">
            <v>0</v>
          </cell>
          <cell r="AI1952">
            <v>2251</v>
          </cell>
          <cell r="AK1952">
            <v>0</v>
          </cell>
          <cell r="AM1952">
            <v>695</v>
          </cell>
          <cell r="AN1952">
            <v>1</v>
          </cell>
          <cell r="AO1952">
            <v>393216</v>
          </cell>
          <cell r="AQ1952">
            <v>0</v>
          </cell>
          <cell r="AR1952">
            <v>0</v>
          </cell>
          <cell r="AS1952" t="str">
            <v>Ы</v>
          </cell>
          <cell r="AT1952" t="str">
            <v>Ы</v>
          </cell>
          <cell r="AU1952">
            <v>0</v>
          </cell>
          <cell r="AV1952">
            <v>0</v>
          </cell>
          <cell r="AW1952">
            <v>23</v>
          </cell>
          <cell r="AX1952">
            <v>1</v>
          </cell>
          <cell r="AY1952">
            <v>0</v>
          </cell>
          <cell r="AZ1952">
            <v>0</v>
          </cell>
          <cell r="BA1952">
            <v>0</v>
          </cell>
          <cell r="BB1952">
            <v>0</v>
          </cell>
          <cell r="BC1952">
            <v>38828</v>
          </cell>
        </row>
        <row r="1953">
          <cell r="A1953">
            <v>2006</v>
          </cell>
          <cell r="B1953">
            <v>2</v>
          </cell>
          <cell r="C1953">
            <v>567</v>
          </cell>
          <cell r="D1953">
            <v>21</v>
          </cell>
          <cell r="E1953">
            <v>792020</v>
          </cell>
          <cell r="F1953">
            <v>0</v>
          </cell>
          <cell r="G1953" t="str">
            <v>Затраты по ШПЗ (основные)</v>
          </cell>
          <cell r="H1953">
            <v>2011</v>
          </cell>
          <cell r="I1953">
            <v>7920</v>
          </cell>
          <cell r="J1953">
            <v>1342152.6000000001</v>
          </cell>
          <cell r="K1953">
            <v>1</v>
          </cell>
          <cell r="L1953">
            <v>0</v>
          </cell>
          <cell r="M1953">
            <v>0</v>
          </cell>
          <cell r="N1953">
            <v>0</v>
          </cell>
          <cell r="R1953">
            <v>0</v>
          </cell>
          <cell r="S1953">
            <v>0</v>
          </cell>
          <cell r="T1953">
            <v>0</v>
          </cell>
          <cell r="U1953">
            <v>42</v>
          </cell>
          <cell r="V1953">
            <v>0</v>
          </cell>
          <cell r="W1953">
            <v>0</v>
          </cell>
          <cell r="AA1953">
            <v>0</v>
          </cell>
          <cell r="AB1953">
            <v>0</v>
          </cell>
          <cell r="AC1953">
            <v>0</v>
          </cell>
          <cell r="AD1953">
            <v>42</v>
          </cell>
          <cell r="AE1953">
            <v>420000</v>
          </cell>
          <cell r="AF1953">
            <v>0</v>
          </cell>
          <cell r="AI1953">
            <v>2251</v>
          </cell>
          <cell r="AK1953">
            <v>0</v>
          </cell>
          <cell r="AM1953">
            <v>696</v>
          </cell>
          <cell r="AN1953">
            <v>1</v>
          </cell>
          <cell r="AO1953">
            <v>393216</v>
          </cell>
          <cell r="AQ1953">
            <v>0</v>
          </cell>
          <cell r="AR1953">
            <v>0</v>
          </cell>
          <cell r="AS1953" t="str">
            <v>Ы</v>
          </cell>
          <cell r="AT1953" t="str">
            <v>Ы</v>
          </cell>
          <cell r="AU1953">
            <v>0</v>
          </cell>
          <cell r="AV1953">
            <v>0</v>
          </cell>
          <cell r="AW1953">
            <v>23</v>
          </cell>
          <cell r="AX1953">
            <v>1</v>
          </cell>
          <cell r="AY1953">
            <v>0</v>
          </cell>
          <cell r="AZ1953">
            <v>0</v>
          </cell>
          <cell r="BA1953">
            <v>0</v>
          </cell>
          <cell r="BB1953">
            <v>0</v>
          </cell>
          <cell r="BC1953">
            <v>38828</v>
          </cell>
        </row>
        <row r="1954">
          <cell r="A1954">
            <v>2006</v>
          </cell>
          <cell r="B1954">
            <v>2</v>
          </cell>
          <cell r="C1954">
            <v>568</v>
          </cell>
          <cell r="D1954">
            <v>21</v>
          </cell>
          <cell r="E1954">
            <v>792020</v>
          </cell>
          <cell r="F1954">
            <v>0</v>
          </cell>
          <cell r="G1954" t="str">
            <v>Затраты по ШПЗ (основные)</v>
          </cell>
          <cell r="H1954">
            <v>2011</v>
          </cell>
          <cell r="I1954">
            <v>7920</v>
          </cell>
          <cell r="J1954">
            <v>26836119.609999999</v>
          </cell>
          <cell r="K1954">
            <v>1</v>
          </cell>
          <cell r="L1954">
            <v>0</v>
          </cell>
          <cell r="M1954">
            <v>0</v>
          </cell>
          <cell r="N1954">
            <v>0</v>
          </cell>
          <cell r="R1954">
            <v>0</v>
          </cell>
          <cell r="S1954">
            <v>0</v>
          </cell>
          <cell r="T1954">
            <v>0</v>
          </cell>
          <cell r="U1954">
            <v>42</v>
          </cell>
          <cell r="V1954">
            <v>0</v>
          </cell>
          <cell r="W1954">
            <v>0</v>
          </cell>
          <cell r="AA1954">
            <v>0</v>
          </cell>
          <cell r="AB1954">
            <v>0</v>
          </cell>
          <cell r="AC1954">
            <v>0</v>
          </cell>
          <cell r="AD1954">
            <v>42</v>
          </cell>
          <cell r="AE1954">
            <v>430000</v>
          </cell>
          <cell r="AF1954">
            <v>0</v>
          </cell>
          <cell r="AI1954">
            <v>2251</v>
          </cell>
          <cell r="AK1954">
            <v>0</v>
          </cell>
          <cell r="AM1954">
            <v>697</v>
          </cell>
          <cell r="AN1954">
            <v>1</v>
          </cell>
          <cell r="AO1954">
            <v>393216</v>
          </cell>
          <cell r="AQ1954">
            <v>0</v>
          </cell>
          <cell r="AR1954">
            <v>0</v>
          </cell>
          <cell r="AS1954" t="str">
            <v>Ы</v>
          </cell>
          <cell r="AT1954" t="str">
            <v>Ы</v>
          </cell>
          <cell r="AU1954">
            <v>0</v>
          </cell>
          <cell r="AV1954">
            <v>0</v>
          </cell>
          <cell r="AW1954">
            <v>23</v>
          </cell>
          <cell r="AX1954">
            <v>1</v>
          </cell>
          <cell r="AY1954">
            <v>0</v>
          </cell>
          <cell r="AZ1954">
            <v>0</v>
          </cell>
          <cell r="BA1954">
            <v>0</v>
          </cell>
          <cell r="BB1954">
            <v>0</v>
          </cell>
          <cell r="BC1954">
            <v>38828</v>
          </cell>
        </row>
        <row r="1955">
          <cell r="A1955">
            <v>2006</v>
          </cell>
          <cell r="B1955">
            <v>2</v>
          </cell>
          <cell r="C1955">
            <v>569</v>
          </cell>
          <cell r="D1955">
            <v>21</v>
          </cell>
          <cell r="E1955">
            <v>792020</v>
          </cell>
          <cell r="F1955">
            <v>0</v>
          </cell>
          <cell r="G1955" t="str">
            <v>Затраты по ШПЗ (основные)</v>
          </cell>
          <cell r="H1955">
            <v>2011</v>
          </cell>
          <cell r="I1955">
            <v>7920</v>
          </cell>
          <cell r="J1955">
            <v>243792.12</v>
          </cell>
          <cell r="K1955">
            <v>1</v>
          </cell>
          <cell r="L1955">
            <v>0</v>
          </cell>
          <cell r="M1955">
            <v>0</v>
          </cell>
          <cell r="N1955">
            <v>0</v>
          </cell>
          <cell r="R1955">
            <v>0</v>
          </cell>
          <cell r="S1955">
            <v>0</v>
          </cell>
          <cell r="T1955">
            <v>0</v>
          </cell>
          <cell r="U1955">
            <v>42</v>
          </cell>
          <cell r="V1955">
            <v>0</v>
          </cell>
          <cell r="W1955">
            <v>0</v>
          </cell>
          <cell r="AA1955">
            <v>0</v>
          </cell>
          <cell r="AB1955">
            <v>0</v>
          </cell>
          <cell r="AC1955">
            <v>0</v>
          </cell>
          <cell r="AD1955">
            <v>42</v>
          </cell>
          <cell r="AE1955">
            <v>450000</v>
          </cell>
          <cell r="AF1955">
            <v>0</v>
          </cell>
          <cell r="AI1955">
            <v>2251</v>
          </cell>
          <cell r="AK1955">
            <v>0</v>
          </cell>
          <cell r="AM1955">
            <v>698</v>
          </cell>
          <cell r="AN1955">
            <v>1</v>
          </cell>
          <cell r="AO1955">
            <v>393216</v>
          </cell>
          <cell r="AQ1955">
            <v>0</v>
          </cell>
          <cell r="AR1955">
            <v>0</v>
          </cell>
          <cell r="AS1955" t="str">
            <v>Ы</v>
          </cell>
          <cell r="AT1955" t="str">
            <v>Ы</v>
          </cell>
          <cell r="AU1955">
            <v>0</v>
          </cell>
          <cell r="AV1955">
            <v>0</v>
          </cell>
          <cell r="AW1955">
            <v>23</v>
          </cell>
          <cell r="AX1955">
            <v>1</v>
          </cell>
          <cell r="AY1955">
            <v>0</v>
          </cell>
          <cell r="AZ1955">
            <v>0</v>
          </cell>
          <cell r="BA1955">
            <v>0</v>
          </cell>
          <cell r="BB1955">
            <v>0</v>
          </cell>
          <cell r="BC1955">
            <v>38828</v>
          </cell>
        </row>
        <row r="1956">
          <cell r="A1956">
            <v>2006</v>
          </cell>
          <cell r="B1956">
            <v>2</v>
          </cell>
          <cell r="C1956">
            <v>570</v>
          </cell>
          <cell r="D1956">
            <v>21</v>
          </cell>
          <cell r="E1956">
            <v>792020</v>
          </cell>
          <cell r="F1956">
            <v>0</v>
          </cell>
          <cell r="G1956" t="str">
            <v>Затраты по ШПЗ (основные)</v>
          </cell>
          <cell r="H1956">
            <v>2011</v>
          </cell>
          <cell r="I1956">
            <v>7920</v>
          </cell>
          <cell r="J1956">
            <v>23156.03</v>
          </cell>
          <cell r="K1956">
            <v>1</v>
          </cell>
          <cell r="L1956">
            <v>0</v>
          </cell>
          <cell r="M1956">
            <v>0</v>
          </cell>
          <cell r="N1956">
            <v>0</v>
          </cell>
          <cell r="R1956">
            <v>0</v>
          </cell>
          <cell r="S1956">
            <v>0</v>
          </cell>
          <cell r="T1956">
            <v>0</v>
          </cell>
          <cell r="U1956">
            <v>42</v>
          </cell>
          <cell r="V1956">
            <v>0</v>
          </cell>
          <cell r="W1956">
            <v>0</v>
          </cell>
          <cell r="AA1956">
            <v>0</v>
          </cell>
          <cell r="AB1956">
            <v>0</v>
          </cell>
          <cell r="AC1956">
            <v>0</v>
          </cell>
          <cell r="AD1956">
            <v>42</v>
          </cell>
          <cell r="AE1956">
            <v>460000</v>
          </cell>
          <cell r="AF1956">
            <v>0</v>
          </cell>
          <cell r="AI1956">
            <v>2251</v>
          </cell>
          <cell r="AK1956">
            <v>0</v>
          </cell>
          <cell r="AM1956">
            <v>699</v>
          </cell>
          <cell r="AN1956">
            <v>1</v>
          </cell>
          <cell r="AO1956">
            <v>393216</v>
          </cell>
          <cell r="AQ1956">
            <v>0</v>
          </cell>
          <cell r="AR1956">
            <v>0</v>
          </cell>
          <cell r="AS1956" t="str">
            <v>Ы</v>
          </cell>
          <cell r="AT1956" t="str">
            <v>Ы</v>
          </cell>
          <cell r="AU1956">
            <v>0</v>
          </cell>
          <cell r="AV1956">
            <v>0</v>
          </cell>
          <cell r="AW1956">
            <v>23</v>
          </cell>
          <cell r="AX1956">
            <v>1</v>
          </cell>
          <cell r="AY1956">
            <v>0</v>
          </cell>
          <cell r="AZ1956">
            <v>0</v>
          </cell>
          <cell r="BA1956">
            <v>0</v>
          </cell>
          <cell r="BB1956">
            <v>0</v>
          </cell>
          <cell r="BC1956">
            <v>38828</v>
          </cell>
        </row>
        <row r="1957">
          <cell r="A1957">
            <v>2006</v>
          </cell>
          <cell r="B1957">
            <v>2</v>
          </cell>
          <cell r="C1957">
            <v>571</v>
          </cell>
          <cell r="D1957">
            <v>21</v>
          </cell>
          <cell r="E1957">
            <v>792020</v>
          </cell>
          <cell r="F1957">
            <v>0</v>
          </cell>
          <cell r="G1957" t="str">
            <v>Затраты по ШПЗ (основные)</v>
          </cell>
          <cell r="H1957">
            <v>2011</v>
          </cell>
          <cell r="I1957">
            <v>7920</v>
          </cell>
          <cell r="J1957">
            <v>10757.23</v>
          </cell>
          <cell r="K1957">
            <v>1</v>
          </cell>
          <cell r="L1957">
            <v>0</v>
          </cell>
          <cell r="M1957">
            <v>0</v>
          </cell>
          <cell r="N1957">
            <v>0</v>
          </cell>
          <cell r="R1957">
            <v>0</v>
          </cell>
          <cell r="S1957">
            <v>0</v>
          </cell>
          <cell r="T1957">
            <v>0</v>
          </cell>
          <cell r="U1957">
            <v>42</v>
          </cell>
          <cell r="V1957">
            <v>0</v>
          </cell>
          <cell r="W1957">
            <v>0</v>
          </cell>
          <cell r="AA1957">
            <v>0</v>
          </cell>
          <cell r="AB1957">
            <v>0</v>
          </cell>
          <cell r="AC1957">
            <v>0</v>
          </cell>
          <cell r="AD1957">
            <v>42</v>
          </cell>
          <cell r="AE1957">
            <v>465000</v>
          </cell>
          <cell r="AF1957">
            <v>0</v>
          </cell>
          <cell r="AI1957">
            <v>2251</v>
          </cell>
          <cell r="AK1957">
            <v>0</v>
          </cell>
          <cell r="AM1957">
            <v>700</v>
          </cell>
          <cell r="AN1957">
            <v>1</v>
          </cell>
          <cell r="AO1957">
            <v>393216</v>
          </cell>
          <cell r="AQ1957">
            <v>0</v>
          </cell>
          <cell r="AR1957">
            <v>0</v>
          </cell>
          <cell r="AS1957" t="str">
            <v>Ы</v>
          </cell>
          <cell r="AT1957" t="str">
            <v>Ы</v>
          </cell>
          <cell r="AU1957">
            <v>0</v>
          </cell>
          <cell r="AV1957">
            <v>0</v>
          </cell>
          <cell r="AW1957">
            <v>23</v>
          </cell>
          <cell r="AX1957">
            <v>1</v>
          </cell>
          <cell r="AY1957">
            <v>0</v>
          </cell>
          <cell r="AZ1957">
            <v>0</v>
          </cell>
          <cell r="BA1957">
            <v>0</v>
          </cell>
          <cell r="BB1957">
            <v>0</v>
          </cell>
          <cell r="BC1957">
            <v>38828</v>
          </cell>
        </row>
        <row r="1958">
          <cell r="A1958">
            <v>2006</v>
          </cell>
          <cell r="B1958">
            <v>2</v>
          </cell>
          <cell r="C1958">
            <v>572</v>
          </cell>
          <cell r="D1958">
            <v>21</v>
          </cell>
          <cell r="E1958">
            <v>792020</v>
          </cell>
          <cell r="F1958">
            <v>0</v>
          </cell>
          <cell r="G1958" t="str">
            <v>Затраты по ШПЗ (основные)</v>
          </cell>
          <cell r="H1958">
            <v>2011</v>
          </cell>
          <cell r="I1958">
            <v>7920</v>
          </cell>
          <cell r="J1958">
            <v>1954571.33</v>
          </cell>
          <cell r="K1958">
            <v>1</v>
          </cell>
          <cell r="L1958">
            <v>0</v>
          </cell>
          <cell r="M1958">
            <v>0</v>
          </cell>
          <cell r="N1958">
            <v>0</v>
          </cell>
          <cell r="R1958">
            <v>0</v>
          </cell>
          <cell r="S1958">
            <v>0</v>
          </cell>
          <cell r="T1958">
            <v>0</v>
          </cell>
          <cell r="U1958">
            <v>42</v>
          </cell>
          <cell r="V1958">
            <v>0</v>
          </cell>
          <cell r="W1958">
            <v>0</v>
          </cell>
          <cell r="AA1958">
            <v>0</v>
          </cell>
          <cell r="AB1958">
            <v>0</v>
          </cell>
          <cell r="AC1958">
            <v>0</v>
          </cell>
          <cell r="AD1958">
            <v>42</v>
          </cell>
          <cell r="AE1958">
            <v>502100</v>
          </cell>
          <cell r="AF1958">
            <v>0</v>
          </cell>
          <cell r="AI1958">
            <v>2251</v>
          </cell>
          <cell r="AK1958">
            <v>0</v>
          </cell>
          <cell r="AM1958">
            <v>701</v>
          </cell>
          <cell r="AN1958">
            <v>1</v>
          </cell>
          <cell r="AO1958">
            <v>393216</v>
          </cell>
          <cell r="AQ1958">
            <v>0</v>
          </cell>
          <cell r="AR1958">
            <v>0</v>
          </cell>
          <cell r="AS1958" t="str">
            <v>Ы</v>
          </cell>
          <cell r="AT1958" t="str">
            <v>Ы</v>
          </cell>
          <cell r="AU1958">
            <v>0</v>
          </cell>
          <cell r="AV1958">
            <v>0</v>
          </cell>
          <cell r="AW1958">
            <v>23</v>
          </cell>
          <cell r="AX1958">
            <v>1</v>
          </cell>
          <cell r="AY1958">
            <v>0</v>
          </cell>
          <cell r="AZ1958">
            <v>0</v>
          </cell>
          <cell r="BA1958">
            <v>0</v>
          </cell>
          <cell r="BB1958">
            <v>0</v>
          </cell>
          <cell r="BC1958">
            <v>38828</v>
          </cell>
        </row>
        <row r="1959">
          <cell r="A1959">
            <v>2006</v>
          </cell>
          <cell r="B1959">
            <v>2</v>
          </cell>
          <cell r="C1959">
            <v>573</v>
          </cell>
          <cell r="D1959">
            <v>21</v>
          </cell>
          <cell r="E1959">
            <v>792020</v>
          </cell>
          <cell r="F1959">
            <v>0</v>
          </cell>
          <cell r="G1959" t="str">
            <v>Затраты по ШПЗ (основные)</v>
          </cell>
          <cell r="H1959">
            <v>2011</v>
          </cell>
          <cell r="I1959">
            <v>7920</v>
          </cell>
          <cell r="J1959">
            <v>11908.61</v>
          </cell>
          <cell r="K1959">
            <v>1</v>
          </cell>
          <cell r="L1959">
            <v>0</v>
          </cell>
          <cell r="M1959">
            <v>0</v>
          </cell>
          <cell r="N1959">
            <v>0</v>
          </cell>
          <cell r="R1959">
            <v>0</v>
          </cell>
          <cell r="S1959">
            <v>0</v>
          </cell>
          <cell r="T1959">
            <v>0</v>
          </cell>
          <cell r="U1959">
            <v>42</v>
          </cell>
          <cell r="V1959">
            <v>0</v>
          </cell>
          <cell r="W1959">
            <v>0</v>
          </cell>
          <cell r="AA1959">
            <v>0</v>
          </cell>
          <cell r="AB1959">
            <v>0</v>
          </cell>
          <cell r="AC1959">
            <v>0</v>
          </cell>
          <cell r="AD1959">
            <v>42</v>
          </cell>
          <cell r="AE1959">
            <v>502400</v>
          </cell>
          <cell r="AF1959">
            <v>0</v>
          </cell>
          <cell r="AI1959">
            <v>2251</v>
          </cell>
          <cell r="AK1959">
            <v>0</v>
          </cell>
          <cell r="AM1959">
            <v>702</v>
          </cell>
          <cell r="AN1959">
            <v>1</v>
          </cell>
          <cell r="AO1959">
            <v>393216</v>
          </cell>
          <cell r="AQ1959">
            <v>0</v>
          </cell>
          <cell r="AR1959">
            <v>0</v>
          </cell>
          <cell r="AS1959" t="str">
            <v>Ы</v>
          </cell>
          <cell r="AT1959" t="str">
            <v>Ы</v>
          </cell>
          <cell r="AU1959">
            <v>0</v>
          </cell>
          <cell r="AV1959">
            <v>0</v>
          </cell>
          <cell r="AW1959">
            <v>23</v>
          </cell>
          <cell r="AX1959">
            <v>1</v>
          </cell>
          <cell r="AY1959">
            <v>0</v>
          </cell>
          <cell r="AZ1959">
            <v>0</v>
          </cell>
          <cell r="BA1959">
            <v>0</v>
          </cell>
          <cell r="BB1959">
            <v>0</v>
          </cell>
          <cell r="BC1959">
            <v>38828</v>
          </cell>
        </row>
        <row r="1960">
          <cell r="A1960">
            <v>2006</v>
          </cell>
          <cell r="B1960">
            <v>2</v>
          </cell>
          <cell r="C1960">
            <v>574</v>
          </cell>
          <cell r="D1960">
            <v>21</v>
          </cell>
          <cell r="E1960">
            <v>792020</v>
          </cell>
          <cell r="F1960">
            <v>0</v>
          </cell>
          <cell r="G1960" t="str">
            <v>Затраты по ШПЗ (основные)</v>
          </cell>
          <cell r="H1960">
            <v>2011</v>
          </cell>
          <cell r="I1960">
            <v>7920</v>
          </cell>
          <cell r="J1960">
            <v>1422301.66</v>
          </cell>
          <cell r="K1960">
            <v>1</v>
          </cell>
          <cell r="L1960">
            <v>0</v>
          </cell>
          <cell r="M1960">
            <v>0</v>
          </cell>
          <cell r="N1960">
            <v>0</v>
          </cell>
          <cell r="R1960">
            <v>0</v>
          </cell>
          <cell r="S1960">
            <v>0</v>
          </cell>
          <cell r="T1960">
            <v>0</v>
          </cell>
          <cell r="U1960">
            <v>42</v>
          </cell>
          <cell r="V1960">
            <v>0</v>
          </cell>
          <cell r="W1960">
            <v>0</v>
          </cell>
          <cell r="AA1960">
            <v>0</v>
          </cell>
          <cell r="AB1960">
            <v>0</v>
          </cell>
          <cell r="AC1960">
            <v>0</v>
          </cell>
          <cell r="AD1960">
            <v>42</v>
          </cell>
          <cell r="AE1960">
            <v>503000</v>
          </cell>
          <cell r="AF1960">
            <v>0</v>
          </cell>
          <cell r="AI1960">
            <v>2251</v>
          </cell>
          <cell r="AK1960">
            <v>0</v>
          </cell>
          <cell r="AM1960">
            <v>703</v>
          </cell>
          <cell r="AN1960">
            <v>1</v>
          </cell>
          <cell r="AO1960">
            <v>393216</v>
          </cell>
          <cell r="AQ1960">
            <v>0</v>
          </cell>
          <cell r="AR1960">
            <v>0</v>
          </cell>
          <cell r="AS1960" t="str">
            <v>Ы</v>
          </cell>
          <cell r="AT1960" t="str">
            <v>Ы</v>
          </cell>
          <cell r="AU1960">
            <v>0</v>
          </cell>
          <cell r="AV1960">
            <v>0</v>
          </cell>
          <cell r="AW1960">
            <v>23</v>
          </cell>
          <cell r="AX1960">
            <v>1</v>
          </cell>
          <cell r="AY1960">
            <v>0</v>
          </cell>
          <cell r="AZ1960">
            <v>0</v>
          </cell>
          <cell r="BA1960">
            <v>0</v>
          </cell>
          <cell r="BB1960">
            <v>0</v>
          </cell>
          <cell r="BC1960">
            <v>38828</v>
          </cell>
        </row>
        <row r="1961">
          <cell r="A1961">
            <v>2006</v>
          </cell>
          <cell r="B1961">
            <v>2</v>
          </cell>
          <cell r="C1961">
            <v>575</v>
          </cell>
          <cell r="D1961">
            <v>21</v>
          </cell>
          <cell r="E1961">
            <v>792020</v>
          </cell>
          <cell r="F1961">
            <v>0</v>
          </cell>
          <cell r="G1961" t="str">
            <v>Затраты по ШПЗ (основные)</v>
          </cell>
          <cell r="H1961">
            <v>2011</v>
          </cell>
          <cell r="I1961">
            <v>7920</v>
          </cell>
          <cell r="J1961">
            <v>125456.38</v>
          </cell>
          <cell r="K1961">
            <v>1</v>
          </cell>
          <cell r="L1961">
            <v>0</v>
          </cell>
          <cell r="M1961">
            <v>0</v>
          </cell>
          <cell r="N1961">
            <v>0</v>
          </cell>
          <cell r="R1961">
            <v>0</v>
          </cell>
          <cell r="S1961">
            <v>0</v>
          </cell>
          <cell r="T1961">
            <v>0</v>
          </cell>
          <cell r="U1961">
            <v>42</v>
          </cell>
          <cell r="V1961">
            <v>0</v>
          </cell>
          <cell r="W1961">
            <v>0</v>
          </cell>
          <cell r="AA1961">
            <v>0</v>
          </cell>
          <cell r="AB1961">
            <v>0</v>
          </cell>
          <cell r="AC1961">
            <v>0</v>
          </cell>
          <cell r="AD1961">
            <v>42</v>
          </cell>
          <cell r="AE1961">
            <v>504900</v>
          </cell>
          <cell r="AF1961">
            <v>0</v>
          </cell>
          <cell r="AI1961">
            <v>2251</v>
          </cell>
          <cell r="AK1961">
            <v>0</v>
          </cell>
          <cell r="AM1961">
            <v>704</v>
          </cell>
          <cell r="AN1961">
            <v>1</v>
          </cell>
          <cell r="AO1961">
            <v>393216</v>
          </cell>
          <cell r="AQ1961">
            <v>0</v>
          </cell>
          <cell r="AR1961">
            <v>0</v>
          </cell>
          <cell r="AS1961" t="str">
            <v>Ы</v>
          </cell>
          <cell r="AT1961" t="str">
            <v>Ы</v>
          </cell>
          <cell r="AU1961">
            <v>0</v>
          </cell>
          <cell r="AV1961">
            <v>0</v>
          </cell>
          <cell r="AW1961">
            <v>23</v>
          </cell>
          <cell r="AX1961">
            <v>1</v>
          </cell>
          <cell r="AY1961">
            <v>0</v>
          </cell>
          <cell r="AZ1961">
            <v>0</v>
          </cell>
          <cell r="BA1961">
            <v>0</v>
          </cell>
          <cell r="BB1961">
            <v>0</v>
          </cell>
          <cell r="BC1961">
            <v>38828</v>
          </cell>
        </row>
        <row r="1962">
          <cell r="A1962">
            <v>2006</v>
          </cell>
          <cell r="B1962">
            <v>2</v>
          </cell>
          <cell r="C1962">
            <v>576</v>
          </cell>
          <cell r="D1962">
            <v>21</v>
          </cell>
          <cell r="E1962">
            <v>792020</v>
          </cell>
          <cell r="F1962">
            <v>0</v>
          </cell>
          <cell r="G1962" t="str">
            <v>Затраты по ШПЗ (основные)</v>
          </cell>
          <cell r="H1962">
            <v>2011</v>
          </cell>
          <cell r="I1962">
            <v>7920</v>
          </cell>
          <cell r="J1962">
            <v>175700.89</v>
          </cell>
          <cell r="K1962">
            <v>1</v>
          </cell>
          <cell r="L1962">
            <v>0</v>
          </cell>
          <cell r="M1962">
            <v>0</v>
          </cell>
          <cell r="N1962">
            <v>0</v>
          </cell>
          <cell r="R1962">
            <v>0</v>
          </cell>
          <cell r="S1962">
            <v>0</v>
          </cell>
          <cell r="T1962">
            <v>0</v>
          </cell>
          <cell r="U1962">
            <v>42</v>
          </cell>
          <cell r="V1962">
            <v>0</v>
          </cell>
          <cell r="W1962">
            <v>0</v>
          </cell>
          <cell r="AA1962">
            <v>0</v>
          </cell>
          <cell r="AB1962">
            <v>0</v>
          </cell>
          <cell r="AC1962">
            <v>0</v>
          </cell>
          <cell r="AD1962">
            <v>42</v>
          </cell>
          <cell r="AE1962">
            <v>505100</v>
          </cell>
          <cell r="AF1962">
            <v>0</v>
          </cell>
          <cell r="AI1962">
            <v>2251</v>
          </cell>
          <cell r="AK1962">
            <v>0</v>
          </cell>
          <cell r="AM1962">
            <v>705</v>
          </cell>
          <cell r="AN1962">
            <v>1</v>
          </cell>
          <cell r="AO1962">
            <v>393216</v>
          </cell>
          <cell r="AQ1962">
            <v>0</v>
          </cell>
          <cell r="AR1962">
            <v>0</v>
          </cell>
          <cell r="AS1962" t="str">
            <v>Ы</v>
          </cell>
          <cell r="AT1962" t="str">
            <v>Ы</v>
          </cell>
          <cell r="AU1962">
            <v>0</v>
          </cell>
          <cell r="AV1962">
            <v>0</v>
          </cell>
          <cell r="AW1962">
            <v>23</v>
          </cell>
          <cell r="AX1962">
            <v>1</v>
          </cell>
          <cell r="AY1962">
            <v>0</v>
          </cell>
          <cell r="AZ1962">
            <v>0</v>
          </cell>
          <cell r="BA1962">
            <v>0</v>
          </cell>
          <cell r="BB1962">
            <v>0</v>
          </cell>
          <cell r="BC1962">
            <v>38828</v>
          </cell>
        </row>
        <row r="1963">
          <cell r="A1963">
            <v>2006</v>
          </cell>
          <cell r="B1963">
            <v>2</v>
          </cell>
          <cell r="C1963">
            <v>577</v>
          </cell>
          <cell r="D1963">
            <v>21</v>
          </cell>
          <cell r="E1963">
            <v>792020</v>
          </cell>
          <cell r="F1963">
            <v>0</v>
          </cell>
          <cell r="G1963" t="str">
            <v>Затраты по ШПЗ (основные)</v>
          </cell>
          <cell r="H1963">
            <v>2011</v>
          </cell>
          <cell r="I1963">
            <v>7920</v>
          </cell>
          <cell r="J1963">
            <v>268314.08</v>
          </cell>
          <cell r="K1963">
            <v>1</v>
          </cell>
          <cell r="L1963">
            <v>0</v>
          </cell>
          <cell r="M1963">
            <v>0</v>
          </cell>
          <cell r="N1963">
            <v>0</v>
          </cell>
          <cell r="R1963">
            <v>0</v>
          </cell>
          <cell r="S1963">
            <v>0</v>
          </cell>
          <cell r="T1963">
            <v>0</v>
          </cell>
          <cell r="U1963">
            <v>42</v>
          </cell>
          <cell r="V1963">
            <v>0</v>
          </cell>
          <cell r="W1963">
            <v>0</v>
          </cell>
          <cell r="AA1963">
            <v>0</v>
          </cell>
          <cell r="AB1963">
            <v>0</v>
          </cell>
          <cell r="AC1963">
            <v>0</v>
          </cell>
          <cell r="AD1963">
            <v>42</v>
          </cell>
          <cell r="AE1963">
            <v>505200</v>
          </cell>
          <cell r="AF1963">
            <v>0</v>
          </cell>
          <cell r="AI1963">
            <v>2251</v>
          </cell>
          <cell r="AK1963">
            <v>0</v>
          </cell>
          <cell r="AM1963">
            <v>706</v>
          </cell>
          <cell r="AN1963">
            <v>1</v>
          </cell>
          <cell r="AO1963">
            <v>393216</v>
          </cell>
          <cell r="AQ1963">
            <v>0</v>
          </cell>
          <cell r="AR1963">
            <v>0</v>
          </cell>
          <cell r="AS1963" t="str">
            <v>Ы</v>
          </cell>
          <cell r="AT1963" t="str">
            <v>Ы</v>
          </cell>
          <cell r="AU1963">
            <v>0</v>
          </cell>
          <cell r="AV1963">
            <v>0</v>
          </cell>
          <cell r="AW1963">
            <v>23</v>
          </cell>
          <cell r="AX1963">
            <v>1</v>
          </cell>
          <cell r="AY1963">
            <v>0</v>
          </cell>
          <cell r="AZ1963">
            <v>0</v>
          </cell>
          <cell r="BA1963">
            <v>0</v>
          </cell>
          <cell r="BB1963">
            <v>0</v>
          </cell>
          <cell r="BC1963">
            <v>38828</v>
          </cell>
        </row>
        <row r="1964">
          <cell r="A1964">
            <v>2006</v>
          </cell>
          <cell r="B1964">
            <v>2</v>
          </cell>
          <cell r="C1964">
            <v>578</v>
          </cell>
          <cell r="D1964">
            <v>21</v>
          </cell>
          <cell r="E1964">
            <v>792020</v>
          </cell>
          <cell r="F1964">
            <v>0</v>
          </cell>
          <cell r="G1964" t="str">
            <v>Затраты по ШПЗ (основные)</v>
          </cell>
          <cell r="H1964">
            <v>2011</v>
          </cell>
          <cell r="I1964">
            <v>7920</v>
          </cell>
          <cell r="J1964">
            <v>5375.83</v>
          </cell>
          <cell r="K1964">
            <v>1</v>
          </cell>
          <cell r="L1964">
            <v>0</v>
          </cell>
          <cell r="M1964">
            <v>0</v>
          </cell>
          <cell r="N1964">
            <v>0</v>
          </cell>
          <cell r="R1964">
            <v>0</v>
          </cell>
          <cell r="S1964">
            <v>0</v>
          </cell>
          <cell r="T1964">
            <v>0</v>
          </cell>
          <cell r="U1964">
            <v>42</v>
          </cell>
          <cell r="V1964">
            <v>0</v>
          </cell>
          <cell r="W1964">
            <v>0</v>
          </cell>
          <cell r="AA1964">
            <v>0</v>
          </cell>
          <cell r="AB1964">
            <v>0</v>
          </cell>
          <cell r="AC1964">
            <v>0</v>
          </cell>
          <cell r="AD1964">
            <v>42</v>
          </cell>
          <cell r="AE1964">
            <v>505400</v>
          </cell>
          <cell r="AF1964">
            <v>0</v>
          </cell>
          <cell r="AI1964">
            <v>2251</v>
          </cell>
          <cell r="AK1964">
            <v>0</v>
          </cell>
          <cell r="AM1964">
            <v>707</v>
          </cell>
          <cell r="AN1964">
            <v>1</v>
          </cell>
          <cell r="AO1964">
            <v>393216</v>
          </cell>
          <cell r="AQ1964">
            <v>0</v>
          </cell>
          <cell r="AR1964">
            <v>0</v>
          </cell>
          <cell r="AS1964" t="str">
            <v>Ы</v>
          </cell>
          <cell r="AT1964" t="str">
            <v>Ы</v>
          </cell>
          <cell r="AU1964">
            <v>0</v>
          </cell>
          <cell r="AV1964">
            <v>0</v>
          </cell>
          <cell r="AW1964">
            <v>23</v>
          </cell>
          <cell r="AX1964">
            <v>1</v>
          </cell>
          <cell r="AY1964">
            <v>0</v>
          </cell>
          <cell r="AZ1964">
            <v>0</v>
          </cell>
          <cell r="BA1964">
            <v>0</v>
          </cell>
          <cell r="BB1964">
            <v>0</v>
          </cell>
          <cell r="BC1964">
            <v>38828</v>
          </cell>
        </row>
        <row r="1965">
          <cell r="A1965">
            <v>2006</v>
          </cell>
          <cell r="B1965">
            <v>2</v>
          </cell>
          <cell r="C1965">
            <v>579</v>
          </cell>
          <cell r="D1965">
            <v>21</v>
          </cell>
          <cell r="E1965">
            <v>792020</v>
          </cell>
          <cell r="F1965">
            <v>0</v>
          </cell>
          <cell r="G1965" t="str">
            <v>Затраты по ШПЗ (основные)</v>
          </cell>
          <cell r="H1965">
            <v>2011</v>
          </cell>
          <cell r="I1965">
            <v>7920</v>
          </cell>
          <cell r="J1965">
            <v>16252.74</v>
          </cell>
          <cell r="K1965">
            <v>1</v>
          </cell>
          <cell r="L1965">
            <v>0</v>
          </cell>
          <cell r="M1965">
            <v>0</v>
          </cell>
          <cell r="N1965">
            <v>0</v>
          </cell>
          <cell r="R1965">
            <v>0</v>
          </cell>
          <cell r="S1965">
            <v>0</v>
          </cell>
          <cell r="T1965">
            <v>0</v>
          </cell>
          <cell r="U1965">
            <v>42</v>
          </cell>
          <cell r="V1965">
            <v>0</v>
          </cell>
          <cell r="W1965">
            <v>0</v>
          </cell>
          <cell r="AA1965">
            <v>0</v>
          </cell>
          <cell r="AB1965">
            <v>0</v>
          </cell>
          <cell r="AC1965">
            <v>0</v>
          </cell>
          <cell r="AD1965">
            <v>42</v>
          </cell>
          <cell r="AE1965">
            <v>506200</v>
          </cell>
          <cell r="AF1965">
            <v>0</v>
          </cell>
          <cell r="AI1965">
            <v>2251</v>
          </cell>
          <cell r="AK1965">
            <v>0</v>
          </cell>
          <cell r="AM1965">
            <v>708</v>
          </cell>
          <cell r="AN1965">
            <v>1</v>
          </cell>
          <cell r="AO1965">
            <v>393216</v>
          </cell>
          <cell r="AQ1965">
            <v>0</v>
          </cell>
          <cell r="AR1965">
            <v>0</v>
          </cell>
          <cell r="AS1965" t="str">
            <v>Ы</v>
          </cell>
          <cell r="AT1965" t="str">
            <v>Ы</v>
          </cell>
          <cell r="AU1965">
            <v>0</v>
          </cell>
          <cell r="AV1965">
            <v>0</v>
          </cell>
          <cell r="AW1965">
            <v>23</v>
          </cell>
          <cell r="AX1965">
            <v>1</v>
          </cell>
          <cell r="AY1965">
            <v>0</v>
          </cell>
          <cell r="AZ1965">
            <v>0</v>
          </cell>
          <cell r="BA1965">
            <v>0</v>
          </cell>
          <cell r="BB1965">
            <v>0</v>
          </cell>
          <cell r="BC1965">
            <v>38828</v>
          </cell>
        </row>
        <row r="1966">
          <cell r="A1966">
            <v>2006</v>
          </cell>
          <cell r="B1966">
            <v>2</v>
          </cell>
          <cell r="C1966">
            <v>580</v>
          </cell>
          <cell r="D1966">
            <v>21</v>
          </cell>
          <cell r="E1966">
            <v>792020</v>
          </cell>
          <cell r="F1966">
            <v>0</v>
          </cell>
          <cell r="G1966" t="str">
            <v>Затраты по ШПЗ (основные)</v>
          </cell>
          <cell r="H1966">
            <v>2011</v>
          </cell>
          <cell r="I1966">
            <v>7920</v>
          </cell>
          <cell r="J1966">
            <v>27861.84</v>
          </cell>
          <cell r="K1966">
            <v>1</v>
          </cell>
          <cell r="L1966">
            <v>0</v>
          </cell>
          <cell r="M1966">
            <v>0</v>
          </cell>
          <cell r="N1966">
            <v>0</v>
          </cell>
          <cell r="R1966">
            <v>0</v>
          </cell>
          <cell r="S1966">
            <v>0</v>
          </cell>
          <cell r="T1966">
            <v>0</v>
          </cell>
          <cell r="U1966">
            <v>42</v>
          </cell>
          <cell r="V1966">
            <v>0</v>
          </cell>
          <cell r="W1966">
            <v>0</v>
          </cell>
          <cell r="AA1966">
            <v>0</v>
          </cell>
          <cell r="AB1966">
            <v>0</v>
          </cell>
          <cell r="AC1966">
            <v>0</v>
          </cell>
          <cell r="AD1966">
            <v>42</v>
          </cell>
          <cell r="AE1966">
            <v>508310</v>
          </cell>
          <cell r="AF1966">
            <v>0</v>
          </cell>
          <cell r="AI1966">
            <v>2251</v>
          </cell>
          <cell r="AK1966">
            <v>0</v>
          </cell>
          <cell r="AM1966">
            <v>709</v>
          </cell>
          <cell r="AN1966">
            <v>1</v>
          </cell>
          <cell r="AO1966">
            <v>393216</v>
          </cell>
          <cell r="AQ1966">
            <v>0</v>
          </cell>
          <cell r="AR1966">
            <v>0</v>
          </cell>
          <cell r="AS1966" t="str">
            <v>Ы</v>
          </cell>
          <cell r="AT1966" t="str">
            <v>Ы</v>
          </cell>
          <cell r="AU1966">
            <v>0</v>
          </cell>
          <cell r="AV1966">
            <v>0</v>
          </cell>
          <cell r="AW1966">
            <v>23</v>
          </cell>
          <cell r="AX1966">
            <v>1</v>
          </cell>
          <cell r="AY1966">
            <v>0</v>
          </cell>
          <cell r="AZ1966">
            <v>0</v>
          </cell>
          <cell r="BA1966">
            <v>0</v>
          </cell>
          <cell r="BB1966">
            <v>0</v>
          </cell>
          <cell r="BC1966">
            <v>38828</v>
          </cell>
        </row>
        <row r="1967">
          <cell r="A1967">
            <v>2006</v>
          </cell>
          <cell r="B1967">
            <v>2</v>
          </cell>
          <cell r="C1967">
            <v>581</v>
          </cell>
          <cell r="D1967">
            <v>21</v>
          </cell>
          <cell r="E1967">
            <v>792020</v>
          </cell>
          <cell r="F1967">
            <v>0</v>
          </cell>
          <cell r="G1967" t="str">
            <v>Затраты по ШПЗ (основные)</v>
          </cell>
          <cell r="H1967">
            <v>2011</v>
          </cell>
          <cell r="I1967">
            <v>7920</v>
          </cell>
          <cell r="J1967">
            <v>4095.69</v>
          </cell>
          <cell r="K1967">
            <v>1</v>
          </cell>
          <cell r="L1967">
            <v>0</v>
          </cell>
          <cell r="M1967">
            <v>0</v>
          </cell>
          <cell r="N1967">
            <v>0</v>
          </cell>
          <cell r="R1967">
            <v>0</v>
          </cell>
          <cell r="S1967">
            <v>0</v>
          </cell>
          <cell r="T1967">
            <v>0</v>
          </cell>
          <cell r="U1967">
            <v>42</v>
          </cell>
          <cell r="V1967">
            <v>0</v>
          </cell>
          <cell r="W1967">
            <v>0</v>
          </cell>
          <cell r="AA1967">
            <v>0</v>
          </cell>
          <cell r="AB1967">
            <v>0</v>
          </cell>
          <cell r="AC1967">
            <v>0</v>
          </cell>
          <cell r="AD1967">
            <v>42</v>
          </cell>
          <cell r="AE1967">
            <v>508700</v>
          </cell>
          <cell r="AF1967">
            <v>0</v>
          </cell>
          <cell r="AI1967">
            <v>2251</v>
          </cell>
          <cell r="AK1967">
            <v>0</v>
          </cell>
          <cell r="AM1967">
            <v>710</v>
          </cell>
          <cell r="AN1967">
            <v>1</v>
          </cell>
          <cell r="AO1967">
            <v>393216</v>
          </cell>
          <cell r="AQ1967">
            <v>0</v>
          </cell>
          <cell r="AR1967">
            <v>0</v>
          </cell>
          <cell r="AS1967" t="str">
            <v>Ы</v>
          </cell>
          <cell r="AT1967" t="str">
            <v>Ы</v>
          </cell>
          <cell r="AU1967">
            <v>0</v>
          </cell>
          <cell r="AV1967">
            <v>0</v>
          </cell>
          <cell r="AW1967">
            <v>23</v>
          </cell>
          <cell r="AX1967">
            <v>1</v>
          </cell>
          <cell r="AY1967">
            <v>0</v>
          </cell>
          <cell r="AZ1967">
            <v>0</v>
          </cell>
          <cell r="BA1967">
            <v>0</v>
          </cell>
          <cell r="BB1967">
            <v>0</v>
          </cell>
          <cell r="BC1967">
            <v>38828</v>
          </cell>
        </row>
        <row r="1968">
          <cell r="A1968">
            <v>2006</v>
          </cell>
          <cell r="B1968">
            <v>2</v>
          </cell>
          <cell r="C1968">
            <v>582</v>
          </cell>
          <cell r="D1968">
            <v>21</v>
          </cell>
          <cell r="E1968">
            <v>792020</v>
          </cell>
          <cell r="F1968">
            <v>0</v>
          </cell>
          <cell r="G1968" t="str">
            <v>Затраты по ШПЗ (основные)</v>
          </cell>
          <cell r="H1968">
            <v>2011</v>
          </cell>
          <cell r="I1968">
            <v>7920</v>
          </cell>
          <cell r="J1968">
            <v>705883.63</v>
          </cell>
          <cell r="K1968">
            <v>1</v>
          </cell>
          <cell r="L1968">
            <v>0</v>
          </cell>
          <cell r="M1968">
            <v>0</v>
          </cell>
          <cell r="N1968">
            <v>0</v>
          </cell>
          <cell r="R1968">
            <v>0</v>
          </cell>
          <cell r="S1968">
            <v>0</v>
          </cell>
          <cell r="T1968">
            <v>0</v>
          </cell>
          <cell r="U1968">
            <v>42</v>
          </cell>
          <cell r="V1968">
            <v>0</v>
          </cell>
          <cell r="W1968">
            <v>0</v>
          </cell>
          <cell r="AA1968">
            <v>0</v>
          </cell>
          <cell r="AB1968">
            <v>0</v>
          </cell>
          <cell r="AC1968">
            <v>0</v>
          </cell>
          <cell r="AD1968">
            <v>42</v>
          </cell>
          <cell r="AE1968">
            <v>510100</v>
          </cell>
          <cell r="AF1968">
            <v>0</v>
          </cell>
          <cell r="AI1968">
            <v>2251</v>
          </cell>
          <cell r="AK1968">
            <v>0</v>
          </cell>
          <cell r="AM1968">
            <v>711</v>
          </cell>
          <cell r="AN1968">
            <v>1</v>
          </cell>
          <cell r="AO1968">
            <v>393216</v>
          </cell>
          <cell r="AQ1968">
            <v>0</v>
          </cell>
          <cell r="AR1968">
            <v>0</v>
          </cell>
          <cell r="AS1968" t="str">
            <v>Ы</v>
          </cell>
          <cell r="AT1968" t="str">
            <v>Ы</v>
          </cell>
          <cell r="AU1968">
            <v>0</v>
          </cell>
          <cell r="AV1968">
            <v>0</v>
          </cell>
          <cell r="AW1968">
            <v>23</v>
          </cell>
          <cell r="AX1968">
            <v>1</v>
          </cell>
          <cell r="AY1968">
            <v>0</v>
          </cell>
          <cell r="AZ1968">
            <v>0</v>
          </cell>
          <cell r="BA1968">
            <v>0</v>
          </cell>
          <cell r="BB1968">
            <v>0</v>
          </cell>
          <cell r="BC1968">
            <v>38828</v>
          </cell>
        </row>
        <row r="1969">
          <cell r="A1969">
            <v>2006</v>
          </cell>
          <cell r="B1969">
            <v>2</v>
          </cell>
          <cell r="C1969">
            <v>583</v>
          </cell>
          <cell r="D1969">
            <v>21</v>
          </cell>
          <cell r="E1969">
            <v>792020</v>
          </cell>
          <cell r="F1969">
            <v>0</v>
          </cell>
          <cell r="G1969" t="str">
            <v>Затраты по ШПЗ (основные)</v>
          </cell>
          <cell r="H1969">
            <v>2011</v>
          </cell>
          <cell r="I1969">
            <v>7920</v>
          </cell>
          <cell r="J1969">
            <v>970.14</v>
          </cell>
          <cell r="K1969">
            <v>1</v>
          </cell>
          <cell r="L1969">
            <v>0</v>
          </cell>
          <cell r="M1969">
            <v>0</v>
          </cell>
          <cell r="N1969">
            <v>0</v>
          </cell>
          <cell r="R1969">
            <v>0</v>
          </cell>
          <cell r="S1969">
            <v>0</v>
          </cell>
          <cell r="T1969">
            <v>0</v>
          </cell>
          <cell r="U1969">
            <v>42</v>
          </cell>
          <cell r="V1969">
            <v>0</v>
          </cell>
          <cell r="W1969">
            <v>0</v>
          </cell>
          <cell r="AA1969">
            <v>0</v>
          </cell>
          <cell r="AB1969">
            <v>0</v>
          </cell>
          <cell r="AC1969">
            <v>0</v>
          </cell>
          <cell r="AD1969">
            <v>42</v>
          </cell>
          <cell r="AE1969">
            <v>510200</v>
          </cell>
          <cell r="AF1969">
            <v>0</v>
          </cell>
          <cell r="AI1969">
            <v>2251</v>
          </cell>
          <cell r="AK1969">
            <v>0</v>
          </cell>
          <cell r="AM1969">
            <v>712</v>
          </cell>
          <cell r="AN1969">
            <v>1</v>
          </cell>
          <cell r="AO1969">
            <v>393216</v>
          </cell>
          <cell r="AQ1969">
            <v>0</v>
          </cell>
          <cell r="AR1969">
            <v>0</v>
          </cell>
          <cell r="AS1969" t="str">
            <v>Ы</v>
          </cell>
          <cell r="AT1969" t="str">
            <v>Ы</v>
          </cell>
          <cell r="AU1969">
            <v>0</v>
          </cell>
          <cell r="AV1969">
            <v>0</v>
          </cell>
          <cell r="AW1969">
            <v>23</v>
          </cell>
          <cell r="AX1969">
            <v>1</v>
          </cell>
          <cell r="AY1969">
            <v>0</v>
          </cell>
          <cell r="AZ1969">
            <v>0</v>
          </cell>
          <cell r="BA1969">
            <v>0</v>
          </cell>
          <cell r="BB1969">
            <v>0</v>
          </cell>
          <cell r="BC1969">
            <v>38828</v>
          </cell>
        </row>
        <row r="1970">
          <cell r="A1970">
            <v>2006</v>
          </cell>
          <cell r="B1970">
            <v>2</v>
          </cell>
          <cell r="C1970">
            <v>584</v>
          </cell>
          <cell r="D1970">
            <v>21</v>
          </cell>
          <cell r="E1970">
            <v>792020</v>
          </cell>
          <cell r="F1970">
            <v>0</v>
          </cell>
          <cell r="G1970" t="str">
            <v>Затраты по ШПЗ (основные)</v>
          </cell>
          <cell r="H1970">
            <v>2011</v>
          </cell>
          <cell r="I1970">
            <v>7920</v>
          </cell>
          <cell r="J1970">
            <v>104024.46</v>
          </cell>
          <cell r="K1970">
            <v>1</v>
          </cell>
          <cell r="L1970">
            <v>0</v>
          </cell>
          <cell r="M1970">
            <v>0</v>
          </cell>
          <cell r="N1970">
            <v>0</v>
          </cell>
          <cell r="R1970">
            <v>0</v>
          </cell>
          <cell r="S1970">
            <v>0</v>
          </cell>
          <cell r="T1970">
            <v>0</v>
          </cell>
          <cell r="U1970">
            <v>42</v>
          </cell>
          <cell r="V1970">
            <v>0</v>
          </cell>
          <cell r="W1970">
            <v>0</v>
          </cell>
          <cell r="AA1970">
            <v>0</v>
          </cell>
          <cell r="AB1970">
            <v>0</v>
          </cell>
          <cell r="AC1970">
            <v>0</v>
          </cell>
          <cell r="AD1970">
            <v>42</v>
          </cell>
          <cell r="AE1970">
            <v>510300</v>
          </cell>
          <cell r="AF1970">
            <v>0</v>
          </cell>
          <cell r="AI1970">
            <v>2251</v>
          </cell>
          <cell r="AK1970">
            <v>0</v>
          </cell>
          <cell r="AM1970">
            <v>713</v>
          </cell>
          <cell r="AN1970">
            <v>1</v>
          </cell>
          <cell r="AO1970">
            <v>393216</v>
          </cell>
          <cell r="AQ1970">
            <v>0</v>
          </cell>
          <cell r="AR1970">
            <v>0</v>
          </cell>
          <cell r="AS1970" t="str">
            <v>Ы</v>
          </cell>
          <cell r="AT1970" t="str">
            <v>Ы</v>
          </cell>
          <cell r="AU1970">
            <v>0</v>
          </cell>
          <cell r="AV1970">
            <v>0</v>
          </cell>
          <cell r="AW1970">
            <v>23</v>
          </cell>
          <cell r="AX1970">
            <v>1</v>
          </cell>
          <cell r="AY1970">
            <v>0</v>
          </cell>
          <cell r="AZ1970">
            <v>0</v>
          </cell>
          <cell r="BA1970">
            <v>0</v>
          </cell>
          <cell r="BB1970">
            <v>0</v>
          </cell>
          <cell r="BC1970">
            <v>38828</v>
          </cell>
        </row>
        <row r="1971">
          <cell r="A1971">
            <v>2006</v>
          </cell>
          <cell r="B1971">
            <v>2</v>
          </cell>
          <cell r="C1971">
            <v>585</v>
          </cell>
          <cell r="D1971">
            <v>21</v>
          </cell>
          <cell r="E1971">
            <v>792020</v>
          </cell>
          <cell r="F1971">
            <v>0</v>
          </cell>
          <cell r="G1971" t="str">
            <v>Затраты по ШПЗ (основные)</v>
          </cell>
          <cell r="H1971">
            <v>2011</v>
          </cell>
          <cell r="I1971">
            <v>7920</v>
          </cell>
          <cell r="J1971">
            <v>6866.89</v>
          </cell>
          <cell r="K1971">
            <v>1</v>
          </cell>
          <cell r="L1971">
            <v>0</v>
          </cell>
          <cell r="M1971">
            <v>0</v>
          </cell>
          <cell r="N1971">
            <v>0</v>
          </cell>
          <cell r="R1971">
            <v>0</v>
          </cell>
          <cell r="S1971">
            <v>0</v>
          </cell>
          <cell r="T1971">
            <v>0</v>
          </cell>
          <cell r="U1971">
            <v>42</v>
          </cell>
          <cell r="V1971">
            <v>0</v>
          </cell>
          <cell r="W1971">
            <v>0</v>
          </cell>
          <cell r="AA1971">
            <v>0</v>
          </cell>
          <cell r="AB1971">
            <v>0</v>
          </cell>
          <cell r="AC1971">
            <v>0</v>
          </cell>
          <cell r="AD1971">
            <v>42</v>
          </cell>
          <cell r="AE1971">
            <v>510400</v>
          </cell>
          <cell r="AF1971">
            <v>0</v>
          </cell>
          <cell r="AI1971">
            <v>2251</v>
          </cell>
          <cell r="AK1971">
            <v>0</v>
          </cell>
          <cell r="AM1971">
            <v>714</v>
          </cell>
          <cell r="AN1971">
            <v>1</v>
          </cell>
          <cell r="AO1971">
            <v>393216</v>
          </cell>
          <cell r="AQ1971">
            <v>0</v>
          </cell>
          <cell r="AR1971">
            <v>0</v>
          </cell>
          <cell r="AS1971" t="str">
            <v>Ы</v>
          </cell>
          <cell r="AT1971" t="str">
            <v>Ы</v>
          </cell>
          <cell r="AU1971">
            <v>0</v>
          </cell>
          <cell r="AV1971">
            <v>0</v>
          </cell>
          <cell r="AW1971">
            <v>23</v>
          </cell>
          <cell r="AX1971">
            <v>1</v>
          </cell>
          <cell r="AY1971">
            <v>0</v>
          </cell>
          <cell r="AZ1971">
            <v>0</v>
          </cell>
          <cell r="BA1971">
            <v>0</v>
          </cell>
          <cell r="BB1971">
            <v>0</v>
          </cell>
          <cell r="BC1971">
            <v>38828</v>
          </cell>
        </row>
        <row r="1972">
          <cell r="A1972">
            <v>2006</v>
          </cell>
          <cell r="B1972">
            <v>2</v>
          </cell>
          <cell r="C1972">
            <v>586</v>
          </cell>
          <cell r="D1972">
            <v>21</v>
          </cell>
          <cell r="E1972">
            <v>792020</v>
          </cell>
          <cell r="F1972">
            <v>0</v>
          </cell>
          <cell r="G1972" t="str">
            <v>Затраты по ШПЗ (основные)</v>
          </cell>
          <cell r="H1972">
            <v>2011</v>
          </cell>
          <cell r="I1972">
            <v>7920</v>
          </cell>
          <cell r="J1972">
            <v>2128.64</v>
          </cell>
          <cell r="K1972">
            <v>1</v>
          </cell>
          <cell r="L1972">
            <v>0</v>
          </cell>
          <cell r="M1972">
            <v>0</v>
          </cell>
          <cell r="N1972">
            <v>0</v>
          </cell>
          <cell r="R1972">
            <v>0</v>
          </cell>
          <cell r="S1972">
            <v>0</v>
          </cell>
          <cell r="T1972">
            <v>0</v>
          </cell>
          <cell r="U1972">
            <v>42</v>
          </cell>
          <cell r="V1972">
            <v>0</v>
          </cell>
          <cell r="W1972">
            <v>0</v>
          </cell>
          <cell r="AA1972">
            <v>0</v>
          </cell>
          <cell r="AB1972">
            <v>0</v>
          </cell>
          <cell r="AC1972">
            <v>0</v>
          </cell>
          <cell r="AD1972">
            <v>42</v>
          </cell>
          <cell r="AE1972">
            <v>510500</v>
          </cell>
          <cell r="AF1972">
            <v>0</v>
          </cell>
          <cell r="AI1972">
            <v>2251</v>
          </cell>
          <cell r="AK1972">
            <v>0</v>
          </cell>
          <cell r="AM1972">
            <v>715</v>
          </cell>
          <cell r="AN1972">
            <v>1</v>
          </cell>
          <cell r="AO1972">
            <v>393216</v>
          </cell>
          <cell r="AQ1972">
            <v>0</v>
          </cell>
          <cell r="AR1972">
            <v>0</v>
          </cell>
          <cell r="AS1972" t="str">
            <v>Ы</v>
          </cell>
          <cell r="AT1972" t="str">
            <v>Ы</v>
          </cell>
          <cell r="AU1972">
            <v>0</v>
          </cell>
          <cell r="AV1972">
            <v>0</v>
          </cell>
          <cell r="AW1972">
            <v>23</v>
          </cell>
          <cell r="AX1972">
            <v>1</v>
          </cell>
          <cell r="AY1972">
            <v>0</v>
          </cell>
          <cell r="AZ1972">
            <v>0</v>
          </cell>
          <cell r="BA1972">
            <v>0</v>
          </cell>
          <cell r="BB1972">
            <v>0</v>
          </cell>
          <cell r="BC1972">
            <v>38828</v>
          </cell>
        </row>
        <row r="1973">
          <cell r="A1973">
            <v>2006</v>
          </cell>
          <cell r="B1973">
            <v>2</v>
          </cell>
          <cell r="C1973">
            <v>587</v>
          </cell>
          <cell r="D1973">
            <v>21</v>
          </cell>
          <cell r="E1973">
            <v>792020</v>
          </cell>
          <cell r="F1973">
            <v>0</v>
          </cell>
          <cell r="G1973" t="str">
            <v>Затраты по ШПЗ (основные)</v>
          </cell>
          <cell r="H1973">
            <v>2011</v>
          </cell>
          <cell r="I1973">
            <v>7920</v>
          </cell>
          <cell r="J1973">
            <v>688558.87</v>
          </cell>
          <cell r="K1973">
            <v>1</v>
          </cell>
          <cell r="L1973">
            <v>0</v>
          </cell>
          <cell r="M1973">
            <v>0</v>
          </cell>
          <cell r="N1973">
            <v>0</v>
          </cell>
          <cell r="R1973">
            <v>0</v>
          </cell>
          <cell r="S1973">
            <v>0</v>
          </cell>
          <cell r="T1973">
            <v>0</v>
          </cell>
          <cell r="U1973">
            <v>42</v>
          </cell>
          <cell r="V1973">
            <v>0</v>
          </cell>
          <cell r="W1973">
            <v>0</v>
          </cell>
          <cell r="AA1973">
            <v>0</v>
          </cell>
          <cell r="AB1973">
            <v>0</v>
          </cell>
          <cell r="AC1973">
            <v>0</v>
          </cell>
          <cell r="AD1973">
            <v>42</v>
          </cell>
          <cell r="AE1973">
            <v>510600</v>
          </cell>
          <cell r="AF1973">
            <v>0</v>
          </cell>
          <cell r="AI1973">
            <v>2251</v>
          </cell>
          <cell r="AK1973">
            <v>0</v>
          </cell>
          <cell r="AM1973">
            <v>716</v>
          </cell>
          <cell r="AN1973">
            <v>1</v>
          </cell>
          <cell r="AO1973">
            <v>393216</v>
          </cell>
          <cell r="AQ1973">
            <v>0</v>
          </cell>
          <cell r="AR1973">
            <v>0</v>
          </cell>
          <cell r="AS1973" t="str">
            <v>Ы</v>
          </cell>
          <cell r="AT1973" t="str">
            <v>Ы</v>
          </cell>
          <cell r="AU1973">
            <v>0</v>
          </cell>
          <cell r="AV1973">
            <v>0</v>
          </cell>
          <cell r="AW1973">
            <v>23</v>
          </cell>
          <cell r="AX1973">
            <v>1</v>
          </cell>
          <cell r="AY1973">
            <v>0</v>
          </cell>
          <cell r="AZ1973">
            <v>0</v>
          </cell>
          <cell r="BA1973">
            <v>0</v>
          </cell>
          <cell r="BB1973">
            <v>0</v>
          </cell>
          <cell r="BC1973">
            <v>38828</v>
          </cell>
        </row>
        <row r="1974">
          <cell r="A1974">
            <v>2006</v>
          </cell>
          <cell r="B1974">
            <v>2</v>
          </cell>
          <cell r="C1974">
            <v>588</v>
          </cell>
          <cell r="D1974">
            <v>21</v>
          </cell>
          <cell r="E1974">
            <v>792020</v>
          </cell>
          <cell r="F1974">
            <v>0</v>
          </cell>
          <cell r="G1974" t="str">
            <v>Затраты по ШПЗ (основные)</v>
          </cell>
          <cell r="H1974">
            <v>2011</v>
          </cell>
          <cell r="I1974">
            <v>7920</v>
          </cell>
          <cell r="J1974">
            <v>1776.19</v>
          </cell>
          <cell r="K1974">
            <v>1</v>
          </cell>
          <cell r="L1974">
            <v>0</v>
          </cell>
          <cell r="M1974">
            <v>0</v>
          </cell>
          <cell r="N1974">
            <v>0</v>
          </cell>
          <cell r="R1974">
            <v>0</v>
          </cell>
          <cell r="S1974">
            <v>0</v>
          </cell>
          <cell r="T1974">
            <v>0</v>
          </cell>
          <cell r="U1974">
            <v>42</v>
          </cell>
          <cell r="V1974">
            <v>0</v>
          </cell>
          <cell r="W1974">
            <v>0</v>
          </cell>
          <cell r="AA1974">
            <v>0</v>
          </cell>
          <cell r="AB1974">
            <v>0</v>
          </cell>
          <cell r="AC1974">
            <v>0</v>
          </cell>
          <cell r="AD1974">
            <v>42</v>
          </cell>
          <cell r="AE1974">
            <v>510630</v>
          </cell>
          <cell r="AF1974">
            <v>0</v>
          </cell>
          <cell r="AI1974">
            <v>2251</v>
          </cell>
          <cell r="AK1974">
            <v>0</v>
          </cell>
          <cell r="AM1974">
            <v>717</v>
          </cell>
          <cell r="AN1974">
            <v>1</v>
          </cell>
          <cell r="AO1974">
            <v>393216</v>
          </cell>
          <cell r="AQ1974">
            <v>0</v>
          </cell>
          <cell r="AR1974">
            <v>0</v>
          </cell>
          <cell r="AS1974" t="str">
            <v>Ы</v>
          </cell>
          <cell r="AT1974" t="str">
            <v>Ы</v>
          </cell>
          <cell r="AU1974">
            <v>0</v>
          </cell>
          <cell r="AV1974">
            <v>0</v>
          </cell>
          <cell r="AW1974">
            <v>23</v>
          </cell>
          <cell r="AX1974">
            <v>1</v>
          </cell>
          <cell r="AY1974">
            <v>0</v>
          </cell>
          <cell r="AZ1974">
            <v>0</v>
          </cell>
          <cell r="BA1974">
            <v>0</v>
          </cell>
          <cell r="BB1974">
            <v>0</v>
          </cell>
          <cell r="BC1974">
            <v>38828</v>
          </cell>
        </row>
        <row r="1975">
          <cell r="A1975">
            <v>2006</v>
          </cell>
          <cell r="B1975">
            <v>2</v>
          </cell>
          <cell r="C1975">
            <v>589</v>
          </cell>
          <cell r="D1975">
            <v>21</v>
          </cell>
          <cell r="E1975">
            <v>792020</v>
          </cell>
          <cell r="F1975">
            <v>0</v>
          </cell>
          <cell r="G1975" t="str">
            <v>Затраты по ШПЗ (основные)</v>
          </cell>
          <cell r="H1975">
            <v>2011</v>
          </cell>
          <cell r="I1975">
            <v>7920</v>
          </cell>
          <cell r="J1975">
            <v>1188319.95</v>
          </cell>
          <cell r="K1975">
            <v>1</v>
          </cell>
          <cell r="L1975">
            <v>0</v>
          </cell>
          <cell r="M1975">
            <v>0</v>
          </cell>
          <cell r="N1975">
            <v>0</v>
          </cell>
          <cell r="R1975">
            <v>0</v>
          </cell>
          <cell r="S1975">
            <v>0</v>
          </cell>
          <cell r="T1975">
            <v>0</v>
          </cell>
          <cell r="U1975">
            <v>37</v>
          </cell>
          <cell r="V1975">
            <v>0</v>
          </cell>
          <cell r="W1975">
            <v>0</v>
          </cell>
          <cell r="AA1975">
            <v>0</v>
          </cell>
          <cell r="AB1975">
            <v>0</v>
          </cell>
          <cell r="AC1975">
            <v>0</v>
          </cell>
          <cell r="AD1975">
            <v>37</v>
          </cell>
          <cell r="AE1975">
            <v>110000</v>
          </cell>
          <cell r="AF1975">
            <v>0</v>
          </cell>
          <cell r="AI1975">
            <v>2251</v>
          </cell>
          <cell r="AK1975">
            <v>0</v>
          </cell>
          <cell r="AM1975">
            <v>718</v>
          </cell>
          <cell r="AN1975">
            <v>1</v>
          </cell>
          <cell r="AO1975">
            <v>393216</v>
          </cell>
          <cell r="AQ1975">
            <v>0</v>
          </cell>
          <cell r="AR1975">
            <v>0</v>
          </cell>
          <cell r="AS1975" t="str">
            <v>Ы</v>
          </cell>
          <cell r="AT1975" t="str">
            <v>Ы</v>
          </cell>
          <cell r="AU1975">
            <v>0</v>
          </cell>
          <cell r="AV1975">
            <v>0</v>
          </cell>
          <cell r="AW1975">
            <v>23</v>
          </cell>
          <cell r="AX1975">
            <v>1</v>
          </cell>
          <cell r="AY1975">
            <v>0</v>
          </cell>
          <cell r="AZ1975">
            <v>0</v>
          </cell>
          <cell r="BA1975">
            <v>0</v>
          </cell>
          <cell r="BB1975">
            <v>0</v>
          </cell>
          <cell r="BC1975">
            <v>38828</v>
          </cell>
        </row>
        <row r="1976">
          <cell r="A1976">
            <v>2006</v>
          </cell>
          <cell r="B1976">
            <v>2</v>
          </cell>
          <cell r="C1976">
            <v>590</v>
          </cell>
          <cell r="D1976">
            <v>21</v>
          </cell>
          <cell r="E1976">
            <v>792020</v>
          </cell>
          <cell r="F1976">
            <v>0</v>
          </cell>
          <cell r="G1976" t="str">
            <v>Затраты по ШПЗ (основные)</v>
          </cell>
          <cell r="H1976">
            <v>2011</v>
          </cell>
          <cell r="I1976">
            <v>7920</v>
          </cell>
          <cell r="J1976">
            <v>21040.65</v>
          </cell>
          <cell r="K1976">
            <v>1</v>
          </cell>
          <cell r="L1976">
            <v>0</v>
          </cell>
          <cell r="M1976">
            <v>0</v>
          </cell>
          <cell r="N1976">
            <v>0</v>
          </cell>
          <cell r="R1976">
            <v>0</v>
          </cell>
          <cell r="S1976">
            <v>0</v>
          </cell>
          <cell r="T1976">
            <v>0</v>
          </cell>
          <cell r="U1976">
            <v>37</v>
          </cell>
          <cell r="V1976">
            <v>0</v>
          </cell>
          <cell r="W1976">
            <v>0</v>
          </cell>
          <cell r="AA1976">
            <v>0</v>
          </cell>
          <cell r="AB1976">
            <v>0</v>
          </cell>
          <cell r="AC1976">
            <v>0</v>
          </cell>
          <cell r="AD1976">
            <v>37</v>
          </cell>
          <cell r="AE1976">
            <v>114020</v>
          </cell>
          <cell r="AF1976">
            <v>0</v>
          </cell>
          <cell r="AI1976">
            <v>2251</v>
          </cell>
          <cell r="AK1976">
            <v>0</v>
          </cell>
          <cell r="AM1976">
            <v>719</v>
          </cell>
          <cell r="AN1976">
            <v>1</v>
          </cell>
          <cell r="AO1976">
            <v>393216</v>
          </cell>
          <cell r="AQ1976">
            <v>0</v>
          </cell>
          <cell r="AR1976">
            <v>0</v>
          </cell>
          <cell r="AS1976" t="str">
            <v>Ы</v>
          </cell>
          <cell r="AT1976" t="str">
            <v>Ы</v>
          </cell>
          <cell r="AU1976">
            <v>0</v>
          </cell>
          <cell r="AV1976">
            <v>0</v>
          </cell>
          <cell r="AW1976">
            <v>23</v>
          </cell>
          <cell r="AX1976">
            <v>1</v>
          </cell>
          <cell r="AY1976">
            <v>0</v>
          </cell>
          <cell r="AZ1976">
            <v>0</v>
          </cell>
          <cell r="BA1976">
            <v>0</v>
          </cell>
          <cell r="BB1976">
            <v>0</v>
          </cell>
          <cell r="BC1976">
            <v>38828</v>
          </cell>
        </row>
        <row r="1977">
          <cell r="A1977">
            <v>2006</v>
          </cell>
          <cell r="B1977">
            <v>2</v>
          </cell>
          <cell r="C1977">
            <v>591</v>
          </cell>
          <cell r="D1977">
            <v>21</v>
          </cell>
          <cell r="E1977">
            <v>792020</v>
          </cell>
          <cell r="F1977">
            <v>0</v>
          </cell>
          <cell r="G1977" t="str">
            <v>Затраты по ШПЗ (основные)</v>
          </cell>
          <cell r="H1977">
            <v>2011</v>
          </cell>
          <cell r="I1977">
            <v>7920</v>
          </cell>
          <cell r="J1977">
            <v>31585.77</v>
          </cell>
          <cell r="K1977">
            <v>1</v>
          </cell>
          <cell r="L1977">
            <v>0</v>
          </cell>
          <cell r="M1977">
            <v>0</v>
          </cell>
          <cell r="N1977">
            <v>0</v>
          </cell>
          <cell r="R1977">
            <v>0</v>
          </cell>
          <cell r="S1977">
            <v>0</v>
          </cell>
          <cell r="T1977">
            <v>0</v>
          </cell>
          <cell r="U1977">
            <v>37</v>
          </cell>
          <cell r="V1977">
            <v>0</v>
          </cell>
          <cell r="W1977">
            <v>0</v>
          </cell>
          <cell r="AA1977">
            <v>0</v>
          </cell>
          <cell r="AB1977">
            <v>0</v>
          </cell>
          <cell r="AC1977">
            <v>0</v>
          </cell>
          <cell r="AD1977">
            <v>37</v>
          </cell>
          <cell r="AE1977">
            <v>117000</v>
          </cell>
          <cell r="AF1977">
            <v>0</v>
          </cell>
          <cell r="AI1977">
            <v>2251</v>
          </cell>
          <cell r="AK1977">
            <v>0</v>
          </cell>
          <cell r="AM1977">
            <v>720</v>
          </cell>
          <cell r="AN1977">
            <v>1</v>
          </cell>
          <cell r="AO1977">
            <v>393216</v>
          </cell>
          <cell r="AQ1977">
            <v>0</v>
          </cell>
          <cell r="AR1977">
            <v>0</v>
          </cell>
          <cell r="AS1977" t="str">
            <v>Ы</v>
          </cell>
          <cell r="AT1977" t="str">
            <v>Ы</v>
          </cell>
          <cell r="AU1977">
            <v>0</v>
          </cell>
          <cell r="AV1977">
            <v>0</v>
          </cell>
          <cell r="AW1977">
            <v>23</v>
          </cell>
          <cell r="AX1977">
            <v>1</v>
          </cell>
          <cell r="AY1977">
            <v>0</v>
          </cell>
          <cell r="AZ1977">
            <v>0</v>
          </cell>
          <cell r="BA1977">
            <v>0</v>
          </cell>
          <cell r="BB1977">
            <v>0</v>
          </cell>
          <cell r="BC1977">
            <v>38828</v>
          </cell>
        </row>
        <row r="1978">
          <cell r="A1978">
            <v>2006</v>
          </cell>
          <cell r="B1978">
            <v>2</v>
          </cell>
          <cell r="C1978">
            <v>592</v>
          </cell>
          <cell r="D1978">
            <v>21</v>
          </cell>
          <cell r="E1978">
            <v>792020</v>
          </cell>
          <cell r="F1978">
            <v>0</v>
          </cell>
          <cell r="G1978" t="str">
            <v>Затраты по ШПЗ (основные)</v>
          </cell>
          <cell r="H1978">
            <v>2011</v>
          </cell>
          <cell r="I1978">
            <v>7920</v>
          </cell>
          <cell r="J1978">
            <v>65960</v>
          </cell>
          <cell r="K1978">
            <v>1</v>
          </cell>
          <cell r="L1978">
            <v>0</v>
          </cell>
          <cell r="M1978">
            <v>0</v>
          </cell>
          <cell r="N1978">
            <v>0</v>
          </cell>
          <cell r="R1978">
            <v>0</v>
          </cell>
          <cell r="S1978">
            <v>0</v>
          </cell>
          <cell r="T1978">
            <v>0</v>
          </cell>
          <cell r="U1978">
            <v>37</v>
          </cell>
          <cell r="V1978">
            <v>0</v>
          </cell>
          <cell r="W1978">
            <v>0</v>
          </cell>
          <cell r="AA1978">
            <v>0</v>
          </cell>
          <cell r="AB1978">
            <v>0</v>
          </cell>
          <cell r="AC1978">
            <v>0</v>
          </cell>
          <cell r="AD1978">
            <v>37</v>
          </cell>
          <cell r="AE1978">
            <v>118000</v>
          </cell>
          <cell r="AF1978">
            <v>0</v>
          </cell>
          <cell r="AI1978">
            <v>2251</v>
          </cell>
          <cell r="AK1978">
            <v>0</v>
          </cell>
          <cell r="AM1978">
            <v>721</v>
          </cell>
          <cell r="AN1978">
            <v>1</v>
          </cell>
          <cell r="AO1978">
            <v>393216</v>
          </cell>
          <cell r="AQ1978">
            <v>0</v>
          </cell>
          <cell r="AR1978">
            <v>0</v>
          </cell>
          <cell r="AS1978" t="str">
            <v>Ы</v>
          </cell>
          <cell r="AT1978" t="str">
            <v>Ы</v>
          </cell>
          <cell r="AU1978">
            <v>0</v>
          </cell>
          <cell r="AV1978">
            <v>0</v>
          </cell>
          <cell r="AW1978">
            <v>23</v>
          </cell>
          <cell r="AX1978">
            <v>1</v>
          </cell>
          <cell r="AY1978">
            <v>0</v>
          </cell>
          <cell r="AZ1978">
            <v>0</v>
          </cell>
          <cell r="BA1978">
            <v>0</v>
          </cell>
          <cell r="BB1978">
            <v>0</v>
          </cell>
          <cell r="BC1978">
            <v>38828</v>
          </cell>
        </row>
        <row r="1979">
          <cell r="A1979">
            <v>2006</v>
          </cell>
          <cell r="B1979">
            <v>2</v>
          </cell>
          <cell r="C1979">
            <v>593</v>
          </cell>
          <cell r="D1979">
            <v>21</v>
          </cell>
          <cell r="E1979">
            <v>792020</v>
          </cell>
          <cell r="F1979">
            <v>0</v>
          </cell>
          <cell r="G1979" t="str">
            <v>Затраты по ШПЗ (основные)</v>
          </cell>
          <cell r="H1979">
            <v>2011</v>
          </cell>
          <cell r="I1979">
            <v>7920</v>
          </cell>
          <cell r="J1979">
            <v>9743.89</v>
          </cell>
          <cell r="K1979">
            <v>1</v>
          </cell>
          <cell r="L1979">
            <v>0</v>
          </cell>
          <cell r="M1979">
            <v>0</v>
          </cell>
          <cell r="N1979">
            <v>0</v>
          </cell>
          <cell r="R1979">
            <v>0</v>
          </cell>
          <cell r="S1979">
            <v>0</v>
          </cell>
          <cell r="T1979">
            <v>0</v>
          </cell>
          <cell r="U1979">
            <v>37</v>
          </cell>
          <cell r="V1979">
            <v>0</v>
          </cell>
          <cell r="W1979">
            <v>0</v>
          </cell>
          <cell r="AA1979">
            <v>0</v>
          </cell>
          <cell r="AB1979">
            <v>0</v>
          </cell>
          <cell r="AC1979">
            <v>0</v>
          </cell>
          <cell r="AD1979">
            <v>37</v>
          </cell>
          <cell r="AE1979">
            <v>130000</v>
          </cell>
          <cell r="AF1979">
            <v>0</v>
          </cell>
          <cell r="AI1979">
            <v>2251</v>
          </cell>
          <cell r="AK1979">
            <v>0</v>
          </cell>
          <cell r="AM1979">
            <v>722</v>
          </cell>
          <cell r="AN1979">
            <v>1</v>
          </cell>
          <cell r="AO1979">
            <v>393216</v>
          </cell>
          <cell r="AQ1979">
            <v>0</v>
          </cell>
          <cell r="AR1979">
            <v>0</v>
          </cell>
          <cell r="AS1979" t="str">
            <v>Ы</v>
          </cell>
          <cell r="AT1979" t="str">
            <v>Ы</v>
          </cell>
          <cell r="AU1979">
            <v>0</v>
          </cell>
          <cell r="AV1979">
            <v>0</v>
          </cell>
          <cell r="AW1979">
            <v>23</v>
          </cell>
          <cell r="AX1979">
            <v>1</v>
          </cell>
          <cell r="AY1979">
            <v>0</v>
          </cell>
          <cell r="AZ1979">
            <v>0</v>
          </cell>
          <cell r="BA1979">
            <v>0</v>
          </cell>
          <cell r="BB1979">
            <v>0</v>
          </cell>
          <cell r="BC1979">
            <v>38828</v>
          </cell>
        </row>
        <row r="1980">
          <cell r="A1980">
            <v>2006</v>
          </cell>
          <cell r="B1980">
            <v>2</v>
          </cell>
          <cell r="C1980">
            <v>594</v>
          </cell>
          <cell r="D1980">
            <v>21</v>
          </cell>
          <cell r="E1980">
            <v>792020</v>
          </cell>
          <cell r="F1980">
            <v>0</v>
          </cell>
          <cell r="G1980" t="str">
            <v>Затраты по ШПЗ (основные)</v>
          </cell>
          <cell r="H1980">
            <v>2011</v>
          </cell>
          <cell r="I1980">
            <v>7920</v>
          </cell>
          <cell r="J1980">
            <v>7410</v>
          </cell>
          <cell r="K1980">
            <v>1</v>
          </cell>
          <cell r="L1980">
            <v>0</v>
          </cell>
          <cell r="M1980">
            <v>0</v>
          </cell>
          <cell r="N1980">
            <v>0</v>
          </cell>
          <cell r="R1980">
            <v>0</v>
          </cell>
          <cell r="S1980">
            <v>0</v>
          </cell>
          <cell r="T1980">
            <v>0</v>
          </cell>
          <cell r="U1980">
            <v>37</v>
          </cell>
          <cell r="V1980">
            <v>0</v>
          </cell>
          <cell r="W1980">
            <v>0</v>
          </cell>
          <cell r="AA1980">
            <v>0</v>
          </cell>
          <cell r="AB1980">
            <v>0</v>
          </cell>
          <cell r="AC1980">
            <v>0</v>
          </cell>
          <cell r="AD1980">
            <v>37</v>
          </cell>
          <cell r="AE1980">
            <v>130100</v>
          </cell>
          <cell r="AF1980">
            <v>0</v>
          </cell>
          <cell r="AI1980">
            <v>2251</v>
          </cell>
          <cell r="AK1980">
            <v>0</v>
          </cell>
          <cell r="AM1980">
            <v>723</v>
          </cell>
          <cell r="AN1980">
            <v>1</v>
          </cell>
          <cell r="AO1980">
            <v>393216</v>
          </cell>
          <cell r="AQ1980">
            <v>0</v>
          </cell>
          <cell r="AR1980">
            <v>0</v>
          </cell>
          <cell r="AS1980" t="str">
            <v>Ы</v>
          </cell>
          <cell r="AT1980" t="str">
            <v>Ы</v>
          </cell>
          <cell r="AU1980">
            <v>0</v>
          </cell>
          <cell r="AV1980">
            <v>0</v>
          </cell>
          <cell r="AW1980">
            <v>23</v>
          </cell>
          <cell r="AX1980">
            <v>1</v>
          </cell>
          <cell r="AY1980">
            <v>0</v>
          </cell>
          <cell r="AZ1980">
            <v>0</v>
          </cell>
          <cell r="BA1980">
            <v>0</v>
          </cell>
          <cell r="BB1980">
            <v>0</v>
          </cell>
          <cell r="BC1980">
            <v>38828</v>
          </cell>
        </row>
        <row r="1981">
          <cell r="A1981">
            <v>2006</v>
          </cell>
          <cell r="B1981">
            <v>2</v>
          </cell>
          <cell r="C1981">
            <v>595</v>
          </cell>
          <cell r="D1981">
            <v>21</v>
          </cell>
          <cell r="E1981">
            <v>792020</v>
          </cell>
          <cell r="F1981">
            <v>0</v>
          </cell>
          <cell r="G1981" t="str">
            <v>Затраты по ШПЗ (основные)</v>
          </cell>
          <cell r="H1981">
            <v>2011</v>
          </cell>
          <cell r="I1981">
            <v>7920</v>
          </cell>
          <cell r="J1981">
            <v>8233.89</v>
          </cell>
          <cell r="K1981">
            <v>1</v>
          </cell>
          <cell r="L1981">
            <v>0</v>
          </cell>
          <cell r="M1981">
            <v>0</v>
          </cell>
          <cell r="N1981">
            <v>0</v>
          </cell>
          <cell r="R1981">
            <v>0</v>
          </cell>
          <cell r="S1981">
            <v>0</v>
          </cell>
          <cell r="T1981">
            <v>0</v>
          </cell>
          <cell r="U1981">
            <v>37</v>
          </cell>
          <cell r="V1981">
            <v>0</v>
          </cell>
          <cell r="W1981">
            <v>0</v>
          </cell>
          <cell r="AA1981">
            <v>0</v>
          </cell>
          <cell r="AB1981">
            <v>0</v>
          </cell>
          <cell r="AC1981">
            <v>0</v>
          </cell>
          <cell r="AD1981">
            <v>37</v>
          </cell>
          <cell r="AE1981">
            <v>131000</v>
          </cell>
          <cell r="AF1981">
            <v>0</v>
          </cell>
          <cell r="AI1981">
            <v>2251</v>
          </cell>
          <cell r="AK1981">
            <v>0</v>
          </cell>
          <cell r="AM1981">
            <v>724</v>
          </cell>
          <cell r="AN1981">
            <v>1</v>
          </cell>
          <cell r="AO1981">
            <v>393216</v>
          </cell>
          <cell r="AQ1981">
            <v>0</v>
          </cell>
          <cell r="AR1981">
            <v>0</v>
          </cell>
          <cell r="AS1981" t="str">
            <v>Ы</v>
          </cell>
          <cell r="AT1981" t="str">
            <v>Ы</v>
          </cell>
          <cell r="AU1981">
            <v>0</v>
          </cell>
          <cell r="AV1981">
            <v>0</v>
          </cell>
          <cell r="AW1981">
            <v>23</v>
          </cell>
          <cell r="AX1981">
            <v>1</v>
          </cell>
          <cell r="AY1981">
            <v>0</v>
          </cell>
          <cell r="AZ1981">
            <v>0</v>
          </cell>
          <cell r="BA1981">
            <v>0</v>
          </cell>
          <cell r="BB1981">
            <v>0</v>
          </cell>
          <cell r="BC1981">
            <v>38828</v>
          </cell>
        </row>
        <row r="1982">
          <cell r="A1982">
            <v>2006</v>
          </cell>
          <cell r="B1982">
            <v>2</v>
          </cell>
          <cell r="C1982">
            <v>596</v>
          </cell>
          <cell r="D1982">
            <v>21</v>
          </cell>
          <cell r="E1982">
            <v>792020</v>
          </cell>
          <cell r="F1982">
            <v>0</v>
          </cell>
          <cell r="G1982" t="str">
            <v>Затраты по ШПЗ (основные)</v>
          </cell>
          <cell r="H1982">
            <v>2011</v>
          </cell>
          <cell r="I1982">
            <v>7920</v>
          </cell>
          <cell r="J1982">
            <v>7847</v>
          </cell>
          <cell r="K1982">
            <v>1</v>
          </cell>
          <cell r="L1982">
            <v>0</v>
          </cell>
          <cell r="M1982">
            <v>0</v>
          </cell>
          <cell r="N1982">
            <v>0</v>
          </cell>
          <cell r="R1982">
            <v>0</v>
          </cell>
          <cell r="S1982">
            <v>0</v>
          </cell>
          <cell r="T1982">
            <v>0</v>
          </cell>
          <cell r="U1982">
            <v>37</v>
          </cell>
          <cell r="V1982">
            <v>0</v>
          </cell>
          <cell r="W1982">
            <v>0</v>
          </cell>
          <cell r="AA1982">
            <v>0</v>
          </cell>
          <cell r="AB1982">
            <v>0</v>
          </cell>
          <cell r="AC1982">
            <v>0</v>
          </cell>
          <cell r="AD1982">
            <v>37</v>
          </cell>
          <cell r="AE1982">
            <v>131100</v>
          </cell>
          <cell r="AF1982">
            <v>0</v>
          </cell>
          <cell r="AI1982">
            <v>2251</v>
          </cell>
          <cell r="AK1982">
            <v>0</v>
          </cell>
          <cell r="AM1982">
            <v>725</v>
          </cell>
          <cell r="AN1982">
            <v>1</v>
          </cell>
          <cell r="AO1982">
            <v>393216</v>
          </cell>
          <cell r="AQ1982">
            <v>0</v>
          </cell>
          <cell r="AR1982">
            <v>0</v>
          </cell>
          <cell r="AS1982" t="str">
            <v>Ы</v>
          </cell>
          <cell r="AT1982" t="str">
            <v>Ы</v>
          </cell>
          <cell r="AU1982">
            <v>0</v>
          </cell>
          <cell r="AV1982">
            <v>0</v>
          </cell>
          <cell r="AW1982">
            <v>23</v>
          </cell>
          <cell r="AX1982">
            <v>1</v>
          </cell>
          <cell r="AY1982">
            <v>0</v>
          </cell>
          <cell r="AZ1982">
            <v>0</v>
          </cell>
          <cell r="BA1982">
            <v>0</v>
          </cell>
          <cell r="BB1982">
            <v>0</v>
          </cell>
          <cell r="BC1982">
            <v>38828</v>
          </cell>
        </row>
        <row r="1983">
          <cell r="A1983">
            <v>2006</v>
          </cell>
          <cell r="B1983">
            <v>2</v>
          </cell>
          <cell r="C1983">
            <v>597</v>
          </cell>
          <cell r="D1983">
            <v>21</v>
          </cell>
          <cell r="E1983">
            <v>792020</v>
          </cell>
          <cell r="F1983">
            <v>0</v>
          </cell>
          <cell r="G1983" t="str">
            <v>Затраты по ШПЗ (основные)</v>
          </cell>
          <cell r="H1983">
            <v>2011</v>
          </cell>
          <cell r="I1983">
            <v>7920</v>
          </cell>
          <cell r="J1983">
            <v>27014.34</v>
          </cell>
          <cell r="K1983">
            <v>1</v>
          </cell>
          <cell r="L1983">
            <v>0</v>
          </cell>
          <cell r="M1983">
            <v>0</v>
          </cell>
          <cell r="N1983">
            <v>0</v>
          </cell>
          <cell r="R1983">
            <v>0</v>
          </cell>
          <cell r="S1983">
            <v>0</v>
          </cell>
          <cell r="T1983">
            <v>0</v>
          </cell>
          <cell r="U1983">
            <v>37</v>
          </cell>
          <cell r="V1983">
            <v>0</v>
          </cell>
          <cell r="W1983">
            <v>0</v>
          </cell>
          <cell r="AA1983">
            <v>0</v>
          </cell>
          <cell r="AB1983">
            <v>0</v>
          </cell>
          <cell r="AC1983">
            <v>0</v>
          </cell>
          <cell r="AD1983">
            <v>37</v>
          </cell>
          <cell r="AE1983">
            <v>132000</v>
          </cell>
          <cell r="AF1983">
            <v>0</v>
          </cell>
          <cell r="AI1983">
            <v>2251</v>
          </cell>
          <cell r="AK1983">
            <v>0</v>
          </cell>
          <cell r="AM1983">
            <v>726</v>
          </cell>
          <cell r="AN1983">
            <v>1</v>
          </cell>
          <cell r="AO1983">
            <v>393216</v>
          </cell>
          <cell r="AQ1983">
            <v>0</v>
          </cell>
          <cell r="AR1983">
            <v>0</v>
          </cell>
          <cell r="AS1983" t="str">
            <v>Ы</v>
          </cell>
          <cell r="AT1983" t="str">
            <v>Ы</v>
          </cell>
          <cell r="AU1983">
            <v>0</v>
          </cell>
          <cell r="AV1983">
            <v>0</v>
          </cell>
          <cell r="AW1983">
            <v>23</v>
          </cell>
          <cell r="AX1983">
            <v>1</v>
          </cell>
          <cell r="AY1983">
            <v>0</v>
          </cell>
          <cell r="AZ1983">
            <v>0</v>
          </cell>
          <cell r="BA1983">
            <v>0</v>
          </cell>
          <cell r="BB1983">
            <v>0</v>
          </cell>
          <cell r="BC1983">
            <v>38828</v>
          </cell>
        </row>
        <row r="1984">
          <cell r="A1984">
            <v>2006</v>
          </cell>
          <cell r="B1984">
            <v>2</v>
          </cell>
          <cell r="C1984">
            <v>598</v>
          </cell>
          <cell r="D1984">
            <v>21</v>
          </cell>
          <cell r="E1984">
            <v>792020</v>
          </cell>
          <cell r="F1984">
            <v>0</v>
          </cell>
          <cell r="G1984" t="str">
            <v>Затраты по ШПЗ (основные)</v>
          </cell>
          <cell r="H1984">
            <v>2011</v>
          </cell>
          <cell r="I1984">
            <v>7920</v>
          </cell>
          <cell r="J1984">
            <v>694246.47</v>
          </cell>
          <cell r="K1984">
            <v>1</v>
          </cell>
          <cell r="L1984">
            <v>0</v>
          </cell>
          <cell r="M1984">
            <v>0</v>
          </cell>
          <cell r="N1984">
            <v>0</v>
          </cell>
          <cell r="R1984">
            <v>0</v>
          </cell>
          <cell r="S1984">
            <v>0</v>
          </cell>
          <cell r="T1984">
            <v>0</v>
          </cell>
          <cell r="U1984">
            <v>37</v>
          </cell>
          <cell r="V1984">
            <v>0</v>
          </cell>
          <cell r="W1984">
            <v>0</v>
          </cell>
          <cell r="AA1984">
            <v>0</v>
          </cell>
          <cell r="AB1984">
            <v>0</v>
          </cell>
          <cell r="AC1984">
            <v>0</v>
          </cell>
          <cell r="AD1984">
            <v>37</v>
          </cell>
          <cell r="AE1984">
            <v>133200</v>
          </cell>
          <cell r="AF1984">
            <v>0</v>
          </cell>
          <cell r="AI1984">
            <v>2251</v>
          </cell>
          <cell r="AK1984">
            <v>0</v>
          </cell>
          <cell r="AM1984">
            <v>727</v>
          </cell>
          <cell r="AN1984">
            <v>1</v>
          </cell>
          <cell r="AO1984">
            <v>393216</v>
          </cell>
          <cell r="AQ1984">
            <v>0</v>
          </cell>
          <cell r="AR1984">
            <v>0</v>
          </cell>
          <cell r="AS1984" t="str">
            <v>Ы</v>
          </cell>
          <cell r="AT1984" t="str">
            <v>Ы</v>
          </cell>
          <cell r="AU1984">
            <v>0</v>
          </cell>
          <cell r="AV1984">
            <v>0</v>
          </cell>
          <cell r="AW1984">
            <v>23</v>
          </cell>
          <cell r="AX1984">
            <v>1</v>
          </cell>
          <cell r="AY1984">
            <v>0</v>
          </cell>
          <cell r="AZ1984">
            <v>0</v>
          </cell>
          <cell r="BA1984">
            <v>0</v>
          </cell>
          <cell r="BB1984">
            <v>0</v>
          </cell>
          <cell r="BC1984">
            <v>38828</v>
          </cell>
        </row>
        <row r="1985">
          <cell r="A1985">
            <v>2006</v>
          </cell>
          <cell r="B1985">
            <v>2</v>
          </cell>
          <cell r="C1985">
            <v>599</v>
          </cell>
          <cell r="D1985">
            <v>21</v>
          </cell>
          <cell r="E1985">
            <v>792020</v>
          </cell>
          <cell r="F1985">
            <v>0</v>
          </cell>
          <cell r="G1985" t="str">
            <v>Затраты по ШПЗ (основные)</v>
          </cell>
          <cell r="H1985">
            <v>2011</v>
          </cell>
          <cell r="I1985">
            <v>7920</v>
          </cell>
          <cell r="J1985">
            <v>46493.75</v>
          </cell>
          <cell r="K1985">
            <v>1</v>
          </cell>
          <cell r="L1985">
            <v>0</v>
          </cell>
          <cell r="M1985">
            <v>0</v>
          </cell>
          <cell r="N1985">
            <v>0</v>
          </cell>
          <cell r="R1985">
            <v>0</v>
          </cell>
          <cell r="S1985">
            <v>0</v>
          </cell>
          <cell r="T1985">
            <v>0</v>
          </cell>
          <cell r="U1985">
            <v>37</v>
          </cell>
          <cell r="V1985">
            <v>0</v>
          </cell>
          <cell r="W1985">
            <v>0</v>
          </cell>
          <cell r="AA1985">
            <v>0</v>
          </cell>
          <cell r="AB1985">
            <v>0</v>
          </cell>
          <cell r="AC1985">
            <v>0</v>
          </cell>
          <cell r="AD1985">
            <v>37</v>
          </cell>
          <cell r="AE1985">
            <v>135000</v>
          </cell>
          <cell r="AF1985">
            <v>0</v>
          </cell>
          <cell r="AI1985">
            <v>2251</v>
          </cell>
          <cell r="AK1985">
            <v>0</v>
          </cell>
          <cell r="AM1985">
            <v>728</v>
          </cell>
          <cell r="AN1985">
            <v>1</v>
          </cell>
          <cell r="AO1985">
            <v>393216</v>
          </cell>
          <cell r="AQ1985">
            <v>0</v>
          </cell>
          <cell r="AR1985">
            <v>0</v>
          </cell>
          <cell r="AS1985" t="str">
            <v>Ы</v>
          </cell>
          <cell r="AT1985" t="str">
            <v>Ы</v>
          </cell>
          <cell r="AU1985">
            <v>0</v>
          </cell>
          <cell r="AV1985">
            <v>0</v>
          </cell>
          <cell r="AW1985">
            <v>23</v>
          </cell>
          <cell r="AX1985">
            <v>1</v>
          </cell>
          <cell r="AY1985">
            <v>0</v>
          </cell>
          <cell r="AZ1985">
            <v>0</v>
          </cell>
          <cell r="BA1985">
            <v>0</v>
          </cell>
          <cell r="BB1985">
            <v>0</v>
          </cell>
          <cell r="BC1985">
            <v>38828</v>
          </cell>
        </row>
        <row r="1986">
          <cell r="A1986">
            <v>2006</v>
          </cell>
          <cell r="B1986">
            <v>2</v>
          </cell>
          <cell r="C1986">
            <v>600</v>
          </cell>
          <cell r="D1986">
            <v>21</v>
          </cell>
          <cell r="E1986">
            <v>792020</v>
          </cell>
          <cell r="F1986">
            <v>0</v>
          </cell>
          <cell r="G1986" t="str">
            <v>Затраты по ШПЗ (основные)</v>
          </cell>
          <cell r="H1986">
            <v>2011</v>
          </cell>
          <cell r="I1986">
            <v>7920</v>
          </cell>
          <cell r="J1986">
            <v>872547.67</v>
          </cell>
          <cell r="K1986">
            <v>1</v>
          </cell>
          <cell r="L1986">
            <v>0</v>
          </cell>
          <cell r="M1986">
            <v>0</v>
          </cell>
          <cell r="N1986">
            <v>0</v>
          </cell>
          <cell r="R1986">
            <v>0</v>
          </cell>
          <cell r="S1986">
            <v>0</v>
          </cell>
          <cell r="T1986">
            <v>0</v>
          </cell>
          <cell r="U1986">
            <v>37</v>
          </cell>
          <cell r="V1986">
            <v>0</v>
          </cell>
          <cell r="W1986">
            <v>0</v>
          </cell>
          <cell r="AA1986">
            <v>0</v>
          </cell>
          <cell r="AB1986">
            <v>0</v>
          </cell>
          <cell r="AC1986">
            <v>0</v>
          </cell>
          <cell r="AD1986">
            <v>37</v>
          </cell>
          <cell r="AE1986">
            <v>143000</v>
          </cell>
          <cell r="AF1986">
            <v>0</v>
          </cell>
          <cell r="AI1986">
            <v>2251</v>
          </cell>
          <cell r="AK1986">
            <v>0</v>
          </cell>
          <cell r="AM1986">
            <v>729</v>
          </cell>
          <cell r="AN1986">
            <v>1</v>
          </cell>
          <cell r="AO1986">
            <v>393216</v>
          </cell>
          <cell r="AQ1986">
            <v>0</v>
          </cell>
          <cell r="AR1986">
            <v>0</v>
          </cell>
          <cell r="AS1986" t="str">
            <v>Ы</v>
          </cell>
          <cell r="AT1986" t="str">
            <v>Ы</v>
          </cell>
          <cell r="AU1986">
            <v>0</v>
          </cell>
          <cell r="AV1986">
            <v>0</v>
          </cell>
          <cell r="AW1986">
            <v>23</v>
          </cell>
          <cell r="AX1986">
            <v>1</v>
          </cell>
          <cell r="AY1986">
            <v>0</v>
          </cell>
          <cell r="AZ1986">
            <v>0</v>
          </cell>
          <cell r="BA1986">
            <v>0</v>
          </cell>
          <cell r="BB1986">
            <v>0</v>
          </cell>
          <cell r="BC1986">
            <v>38828</v>
          </cell>
        </row>
        <row r="1987">
          <cell r="A1987">
            <v>2006</v>
          </cell>
          <cell r="B1987">
            <v>2</v>
          </cell>
          <cell r="C1987">
            <v>601</v>
          </cell>
          <cell r="D1987">
            <v>21</v>
          </cell>
          <cell r="E1987">
            <v>792020</v>
          </cell>
          <cell r="F1987">
            <v>0</v>
          </cell>
          <cell r="G1987" t="str">
            <v>Затраты по ШПЗ (основные)</v>
          </cell>
          <cell r="H1987">
            <v>2011</v>
          </cell>
          <cell r="I1987">
            <v>7920</v>
          </cell>
          <cell r="J1987">
            <v>781163.21</v>
          </cell>
          <cell r="K1987">
            <v>1</v>
          </cell>
          <cell r="L1987">
            <v>0</v>
          </cell>
          <cell r="M1987">
            <v>0</v>
          </cell>
          <cell r="N1987">
            <v>0</v>
          </cell>
          <cell r="R1987">
            <v>0</v>
          </cell>
          <cell r="S1987">
            <v>0</v>
          </cell>
          <cell r="T1987">
            <v>0</v>
          </cell>
          <cell r="U1987">
            <v>37</v>
          </cell>
          <cell r="V1987">
            <v>0</v>
          </cell>
          <cell r="W1987">
            <v>0</v>
          </cell>
          <cell r="AA1987">
            <v>0</v>
          </cell>
          <cell r="AB1987">
            <v>0</v>
          </cell>
          <cell r="AC1987">
            <v>0</v>
          </cell>
          <cell r="AD1987">
            <v>37</v>
          </cell>
          <cell r="AE1987">
            <v>151000</v>
          </cell>
          <cell r="AF1987">
            <v>0</v>
          </cell>
          <cell r="AI1987">
            <v>2251</v>
          </cell>
          <cell r="AK1987">
            <v>0</v>
          </cell>
          <cell r="AM1987">
            <v>730</v>
          </cell>
          <cell r="AN1987">
            <v>1</v>
          </cell>
          <cell r="AO1987">
            <v>393216</v>
          </cell>
          <cell r="AQ1987">
            <v>0</v>
          </cell>
          <cell r="AR1987">
            <v>0</v>
          </cell>
          <cell r="AS1987" t="str">
            <v>Ы</v>
          </cell>
          <cell r="AT1987" t="str">
            <v>Ы</v>
          </cell>
          <cell r="AU1987">
            <v>0</v>
          </cell>
          <cell r="AV1987">
            <v>0</v>
          </cell>
          <cell r="AW1987">
            <v>23</v>
          </cell>
          <cell r="AX1987">
            <v>1</v>
          </cell>
          <cell r="AY1987">
            <v>0</v>
          </cell>
          <cell r="AZ1987">
            <v>0</v>
          </cell>
          <cell r="BA1987">
            <v>0</v>
          </cell>
          <cell r="BB1987">
            <v>0</v>
          </cell>
          <cell r="BC1987">
            <v>38828</v>
          </cell>
        </row>
        <row r="1988">
          <cell r="A1988">
            <v>2006</v>
          </cell>
          <cell r="B1988">
            <v>2</v>
          </cell>
          <cell r="C1988">
            <v>602</v>
          </cell>
          <cell r="D1988">
            <v>21</v>
          </cell>
          <cell r="E1988">
            <v>792020</v>
          </cell>
          <cell r="F1988">
            <v>0</v>
          </cell>
          <cell r="G1988" t="str">
            <v>Затраты по ШПЗ (основные)</v>
          </cell>
          <cell r="H1988">
            <v>2011</v>
          </cell>
          <cell r="I1988">
            <v>7920</v>
          </cell>
          <cell r="J1988">
            <v>176735.56</v>
          </cell>
          <cell r="K1988">
            <v>1</v>
          </cell>
          <cell r="L1988">
            <v>0</v>
          </cell>
          <cell r="M1988">
            <v>0</v>
          </cell>
          <cell r="N1988">
            <v>0</v>
          </cell>
          <cell r="R1988">
            <v>0</v>
          </cell>
          <cell r="S1988">
            <v>0</v>
          </cell>
          <cell r="T1988">
            <v>0</v>
          </cell>
          <cell r="U1988">
            <v>37</v>
          </cell>
          <cell r="V1988">
            <v>0</v>
          </cell>
          <cell r="W1988">
            <v>0</v>
          </cell>
          <cell r="AA1988">
            <v>0</v>
          </cell>
          <cell r="AB1988">
            <v>0</v>
          </cell>
          <cell r="AC1988">
            <v>0</v>
          </cell>
          <cell r="AD1988">
            <v>37</v>
          </cell>
          <cell r="AE1988">
            <v>152000</v>
          </cell>
          <cell r="AF1988">
            <v>0</v>
          </cell>
          <cell r="AI1988">
            <v>2251</v>
          </cell>
          <cell r="AK1988">
            <v>0</v>
          </cell>
          <cell r="AM1988">
            <v>731</v>
          </cell>
          <cell r="AN1988">
            <v>1</v>
          </cell>
          <cell r="AO1988">
            <v>393216</v>
          </cell>
          <cell r="AQ1988">
            <v>0</v>
          </cell>
          <cell r="AR1988">
            <v>0</v>
          </cell>
          <cell r="AS1988" t="str">
            <v>Ы</v>
          </cell>
          <cell r="AT1988" t="str">
            <v>Ы</v>
          </cell>
          <cell r="AU1988">
            <v>0</v>
          </cell>
          <cell r="AV1988">
            <v>0</v>
          </cell>
          <cell r="AW1988">
            <v>23</v>
          </cell>
          <cell r="AX1988">
            <v>1</v>
          </cell>
          <cell r="AY1988">
            <v>0</v>
          </cell>
          <cell r="AZ1988">
            <v>0</v>
          </cell>
          <cell r="BA1988">
            <v>0</v>
          </cell>
          <cell r="BB1988">
            <v>0</v>
          </cell>
          <cell r="BC1988">
            <v>38828</v>
          </cell>
        </row>
        <row r="1989">
          <cell r="A1989">
            <v>2006</v>
          </cell>
          <cell r="B1989">
            <v>2</v>
          </cell>
          <cell r="C1989">
            <v>603</v>
          </cell>
          <cell r="D1989">
            <v>21</v>
          </cell>
          <cell r="E1989">
            <v>792020</v>
          </cell>
          <cell r="F1989">
            <v>0</v>
          </cell>
          <cell r="G1989" t="str">
            <v>Затраты по ШПЗ (основные)</v>
          </cell>
          <cell r="H1989">
            <v>2011</v>
          </cell>
          <cell r="I1989">
            <v>7920</v>
          </cell>
          <cell r="J1989">
            <v>7744370.9800000004</v>
          </cell>
          <cell r="K1989">
            <v>1</v>
          </cell>
          <cell r="L1989">
            <v>0</v>
          </cell>
          <cell r="M1989">
            <v>0</v>
          </cell>
          <cell r="N1989">
            <v>0</v>
          </cell>
          <cell r="R1989">
            <v>0</v>
          </cell>
          <cell r="S1989">
            <v>0</v>
          </cell>
          <cell r="T1989">
            <v>0</v>
          </cell>
          <cell r="U1989">
            <v>37</v>
          </cell>
          <cell r="V1989">
            <v>0</v>
          </cell>
          <cell r="W1989">
            <v>0</v>
          </cell>
          <cell r="AA1989">
            <v>0</v>
          </cell>
          <cell r="AB1989">
            <v>0</v>
          </cell>
          <cell r="AC1989">
            <v>0</v>
          </cell>
          <cell r="AD1989">
            <v>37</v>
          </cell>
          <cell r="AE1989">
            <v>220000</v>
          </cell>
          <cell r="AF1989">
            <v>0</v>
          </cell>
          <cell r="AI1989">
            <v>2251</v>
          </cell>
          <cell r="AK1989">
            <v>0</v>
          </cell>
          <cell r="AM1989">
            <v>732</v>
          </cell>
          <cell r="AN1989">
            <v>1</v>
          </cell>
          <cell r="AO1989">
            <v>393216</v>
          </cell>
          <cell r="AQ1989">
            <v>0</v>
          </cell>
          <cell r="AR1989">
            <v>0</v>
          </cell>
          <cell r="AS1989" t="str">
            <v>Ы</v>
          </cell>
          <cell r="AT1989" t="str">
            <v>Ы</v>
          </cell>
          <cell r="AU1989">
            <v>0</v>
          </cell>
          <cell r="AV1989">
            <v>0</v>
          </cell>
          <cell r="AW1989">
            <v>23</v>
          </cell>
          <cell r="AX1989">
            <v>1</v>
          </cell>
          <cell r="AY1989">
            <v>0</v>
          </cell>
          <cell r="AZ1989">
            <v>0</v>
          </cell>
          <cell r="BA1989">
            <v>0</v>
          </cell>
          <cell r="BB1989">
            <v>0</v>
          </cell>
          <cell r="BC1989">
            <v>38828</v>
          </cell>
        </row>
        <row r="1990">
          <cell r="A1990">
            <v>2006</v>
          </cell>
          <cell r="B1990">
            <v>2</v>
          </cell>
          <cell r="C1990">
            <v>604</v>
          </cell>
          <cell r="D1990">
            <v>21</v>
          </cell>
          <cell r="E1990">
            <v>792020</v>
          </cell>
          <cell r="F1990">
            <v>0</v>
          </cell>
          <cell r="G1990" t="str">
            <v>Затраты по ШПЗ (основные)</v>
          </cell>
          <cell r="H1990">
            <v>2011</v>
          </cell>
          <cell r="I1990">
            <v>7920</v>
          </cell>
          <cell r="J1990">
            <v>4062671.53</v>
          </cell>
          <cell r="K1990">
            <v>1</v>
          </cell>
          <cell r="L1990">
            <v>0</v>
          </cell>
          <cell r="M1990">
            <v>0</v>
          </cell>
          <cell r="N1990">
            <v>0</v>
          </cell>
          <cell r="R1990">
            <v>0</v>
          </cell>
          <cell r="S1990">
            <v>0</v>
          </cell>
          <cell r="T1990">
            <v>0</v>
          </cell>
          <cell r="U1990">
            <v>37</v>
          </cell>
          <cell r="V1990">
            <v>0</v>
          </cell>
          <cell r="W1990">
            <v>0</v>
          </cell>
          <cell r="AA1990">
            <v>0</v>
          </cell>
          <cell r="AB1990">
            <v>0</v>
          </cell>
          <cell r="AC1990">
            <v>0</v>
          </cell>
          <cell r="AD1990">
            <v>37</v>
          </cell>
          <cell r="AE1990">
            <v>230000</v>
          </cell>
          <cell r="AF1990">
            <v>0</v>
          </cell>
          <cell r="AI1990">
            <v>2251</v>
          </cell>
          <cell r="AK1990">
            <v>0</v>
          </cell>
          <cell r="AM1990">
            <v>733</v>
          </cell>
          <cell r="AN1990">
            <v>1</v>
          </cell>
          <cell r="AO1990">
            <v>393216</v>
          </cell>
          <cell r="AQ1990">
            <v>0</v>
          </cell>
          <cell r="AR1990">
            <v>0</v>
          </cell>
          <cell r="AS1990" t="str">
            <v>Ы</v>
          </cell>
          <cell r="AT1990" t="str">
            <v>Ы</v>
          </cell>
          <cell r="AU1990">
            <v>0</v>
          </cell>
          <cell r="AV1990">
            <v>0</v>
          </cell>
          <cell r="AW1990">
            <v>23</v>
          </cell>
          <cell r="AX1990">
            <v>1</v>
          </cell>
          <cell r="AY1990">
            <v>0</v>
          </cell>
          <cell r="AZ1990">
            <v>0</v>
          </cell>
          <cell r="BA1990">
            <v>0</v>
          </cell>
          <cell r="BB1990">
            <v>0</v>
          </cell>
          <cell r="BC1990">
            <v>38828</v>
          </cell>
        </row>
        <row r="1991">
          <cell r="A1991">
            <v>2006</v>
          </cell>
          <cell r="B1991">
            <v>2</v>
          </cell>
          <cell r="C1991">
            <v>605</v>
          </cell>
          <cell r="D1991">
            <v>21</v>
          </cell>
          <cell r="E1991">
            <v>792020</v>
          </cell>
          <cell r="F1991">
            <v>0</v>
          </cell>
          <cell r="G1991" t="str">
            <v>Затраты по ШПЗ (основные)</v>
          </cell>
          <cell r="H1991">
            <v>2011</v>
          </cell>
          <cell r="I1991">
            <v>7920</v>
          </cell>
          <cell r="J1991">
            <v>43900</v>
          </cell>
          <cell r="K1991">
            <v>1</v>
          </cell>
          <cell r="L1991">
            <v>0</v>
          </cell>
          <cell r="M1991">
            <v>0</v>
          </cell>
          <cell r="N1991">
            <v>0</v>
          </cell>
          <cell r="R1991">
            <v>0</v>
          </cell>
          <cell r="S1991">
            <v>0</v>
          </cell>
          <cell r="T1991">
            <v>0</v>
          </cell>
          <cell r="U1991">
            <v>37</v>
          </cell>
          <cell r="V1991">
            <v>0</v>
          </cell>
          <cell r="W1991">
            <v>0</v>
          </cell>
          <cell r="AA1991">
            <v>0</v>
          </cell>
          <cell r="AB1991">
            <v>0</v>
          </cell>
          <cell r="AC1991">
            <v>0</v>
          </cell>
          <cell r="AD1991">
            <v>37</v>
          </cell>
          <cell r="AE1991">
            <v>250000</v>
          </cell>
          <cell r="AF1991">
            <v>0</v>
          </cell>
          <cell r="AI1991">
            <v>2251</v>
          </cell>
          <cell r="AK1991">
            <v>0</v>
          </cell>
          <cell r="AM1991">
            <v>734</v>
          </cell>
          <cell r="AN1991">
            <v>1</v>
          </cell>
          <cell r="AO1991">
            <v>393216</v>
          </cell>
          <cell r="AQ1991">
            <v>0</v>
          </cell>
          <cell r="AR1991">
            <v>0</v>
          </cell>
          <cell r="AS1991" t="str">
            <v>Ы</v>
          </cell>
          <cell r="AT1991" t="str">
            <v>Ы</v>
          </cell>
          <cell r="AU1991">
            <v>0</v>
          </cell>
          <cell r="AV1991">
            <v>0</v>
          </cell>
          <cell r="AW1991">
            <v>23</v>
          </cell>
          <cell r="AX1991">
            <v>1</v>
          </cell>
          <cell r="AY1991">
            <v>0</v>
          </cell>
          <cell r="AZ1991">
            <v>0</v>
          </cell>
          <cell r="BA1991">
            <v>0</v>
          </cell>
          <cell r="BB1991">
            <v>0</v>
          </cell>
          <cell r="BC1991">
            <v>38828</v>
          </cell>
        </row>
        <row r="1992">
          <cell r="A1992">
            <v>2006</v>
          </cell>
          <cell r="B1992">
            <v>2</v>
          </cell>
          <cell r="C1992">
            <v>606</v>
          </cell>
          <cell r="D1992">
            <v>21</v>
          </cell>
          <cell r="E1992">
            <v>792020</v>
          </cell>
          <cell r="F1992">
            <v>0</v>
          </cell>
          <cell r="G1992" t="str">
            <v>Затраты по ШПЗ (основные)</v>
          </cell>
          <cell r="H1992">
            <v>2011</v>
          </cell>
          <cell r="I1992">
            <v>7920</v>
          </cell>
          <cell r="J1992">
            <v>75455.72</v>
          </cell>
          <cell r="K1992">
            <v>1</v>
          </cell>
          <cell r="L1992">
            <v>0</v>
          </cell>
          <cell r="M1992">
            <v>0</v>
          </cell>
          <cell r="N1992">
            <v>0</v>
          </cell>
          <cell r="R1992">
            <v>0</v>
          </cell>
          <cell r="S1992">
            <v>0</v>
          </cell>
          <cell r="T1992">
            <v>0</v>
          </cell>
          <cell r="U1992">
            <v>37</v>
          </cell>
          <cell r="V1992">
            <v>0</v>
          </cell>
          <cell r="W1992">
            <v>0</v>
          </cell>
          <cell r="AA1992">
            <v>0</v>
          </cell>
          <cell r="AB1992">
            <v>0</v>
          </cell>
          <cell r="AC1992">
            <v>0</v>
          </cell>
          <cell r="AD1992">
            <v>37</v>
          </cell>
          <cell r="AE1992">
            <v>260000</v>
          </cell>
          <cell r="AF1992">
            <v>0</v>
          </cell>
          <cell r="AI1992">
            <v>2251</v>
          </cell>
          <cell r="AK1992">
            <v>0</v>
          </cell>
          <cell r="AM1992">
            <v>735</v>
          </cell>
          <cell r="AN1992">
            <v>1</v>
          </cell>
          <cell r="AO1992">
            <v>393216</v>
          </cell>
          <cell r="AQ1992">
            <v>0</v>
          </cell>
          <cell r="AR1992">
            <v>0</v>
          </cell>
          <cell r="AS1992" t="str">
            <v>Ы</v>
          </cell>
          <cell r="AT1992" t="str">
            <v>Ы</v>
          </cell>
          <cell r="AU1992">
            <v>0</v>
          </cell>
          <cell r="AV1992">
            <v>0</v>
          </cell>
          <cell r="AW1992">
            <v>23</v>
          </cell>
          <cell r="AX1992">
            <v>1</v>
          </cell>
          <cell r="AY1992">
            <v>0</v>
          </cell>
          <cell r="AZ1992">
            <v>0</v>
          </cell>
          <cell r="BA1992">
            <v>0</v>
          </cell>
          <cell r="BB1992">
            <v>0</v>
          </cell>
          <cell r="BC1992">
            <v>38828</v>
          </cell>
        </row>
        <row r="1993">
          <cell r="A1993">
            <v>2006</v>
          </cell>
          <cell r="B1993">
            <v>2</v>
          </cell>
          <cell r="C1993">
            <v>607</v>
          </cell>
          <cell r="D1993">
            <v>21</v>
          </cell>
          <cell r="E1993">
            <v>792020</v>
          </cell>
          <cell r="F1993">
            <v>0</v>
          </cell>
          <cell r="G1993" t="str">
            <v>Затраты по ШПЗ (основные)</v>
          </cell>
          <cell r="H1993">
            <v>2011</v>
          </cell>
          <cell r="I1993">
            <v>7920</v>
          </cell>
          <cell r="J1993">
            <v>1096874.73</v>
          </cell>
          <cell r="K1993">
            <v>1</v>
          </cell>
          <cell r="L1993">
            <v>0</v>
          </cell>
          <cell r="M1993">
            <v>0</v>
          </cell>
          <cell r="N1993">
            <v>0</v>
          </cell>
          <cell r="R1993">
            <v>0</v>
          </cell>
          <cell r="S1993">
            <v>0</v>
          </cell>
          <cell r="T1993">
            <v>0</v>
          </cell>
          <cell r="U1993">
            <v>37</v>
          </cell>
          <cell r="V1993">
            <v>0</v>
          </cell>
          <cell r="W1993">
            <v>0</v>
          </cell>
          <cell r="AA1993">
            <v>0</v>
          </cell>
          <cell r="AB1993">
            <v>0</v>
          </cell>
          <cell r="AC1993">
            <v>0</v>
          </cell>
          <cell r="AD1993">
            <v>37</v>
          </cell>
          <cell r="AE1993">
            <v>270000</v>
          </cell>
          <cell r="AF1993">
            <v>0</v>
          </cell>
          <cell r="AI1993">
            <v>2251</v>
          </cell>
          <cell r="AK1993">
            <v>0</v>
          </cell>
          <cell r="AM1993">
            <v>736</v>
          </cell>
          <cell r="AN1993">
            <v>1</v>
          </cell>
          <cell r="AO1993">
            <v>393216</v>
          </cell>
          <cell r="AQ1993">
            <v>0</v>
          </cell>
          <cell r="AR1993">
            <v>0</v>
          </cell>
          <cell r="AS1993" t="str">
            <v>Ы</v>
          </cell>
          <cell r="AT1993" t="str">
            <v>Ы</v>
          </cell>
          <cell r="AU1993">
            <v>0</v>
          </cell>
          <cell r="AV1993">
            <v>0</v>
          </cell>
          <cell r="AW1993">
            <v>23</v>
          </cell>
          <cell r="AX1993">
            <v>1</v>
          </cell>
          <cell r="AY1993">
            <v>0</v>
          </cell>
          <cell r="AZ1993">
            <v>0</v>
          </cell>
          <cell r="BA1993">
            <v>0</v>
          </cell>
          <cell r="BB1993">
            <v>0</v>
          </cell>
          <cell r="BC1993">
            <v>38828</v>
          </cell>
        </row>
        <row r="1994">
          <cell r="A1994">
            <v>2006</v>
          </cell>
          <cell r="B1994">
            <v>2</v>
          </cell>
          <cell r="C1994">
            <v>608</v>
          </cell>
          <cell r="D1994">
            <v>21</v>
          </cell>
          <cell r="E1994">
            <v>792020</v>
          </cell>
          <cell r="F1994">
            <v>0</v>
          </cell>
          <cell r="G1994" t="str">
            <v>Затраты по ШПЗ (основные)</v>
          </cell>
          <cell r="H1994">
            <v>2011</v>
          </cell>
          <cell r="I1994">
            <v>7920</v>
          </cell>
          <cell r="J1994">
            <v>35576.400000000001</v>
          </cell>
          <cell r="K1994">
            <v>1</v>
          </cell>
          <cell r="L1994">
            <v>0</v>
          </cell>
          <cell r="M1994">
            <v>0</v>
          </cell>
          <cell r="N1994">
            <v>0</v>
          </cell>
          <cell r="R1994">
            <v>0</v>
          </cell>
          <cell r="S1994">
            <v>0</v>
          </cell>
          <cell r="T1994">
            <v>0</v>
          </cell>
          <cell r="U1994">
            <v>37</v>
          </cell>
          <cell r="V1994">
            <v>0</v>
          </cell>
          <cell r="W1994">
            <v>0</v>
          </cell>
          <cell r="AA1994">
            <v>0</v>
          </cell>
          <cell r="AB1994">
            <v>0</v>
          </cell>
          <cell r="AC1994">
            <v>0</v>
          </cell>
          <cell r="AD1994">
            <v>37</v>
          </cell>
          <cell r="AE1994">
            <v>280000</v>
          </cell>
          <cell r="AF1994">
            <v>0</v>
          </cell>
          <cell r="AI1994">
            <v>2251</v>
          </cell>
          <cell r="AK1994">
            <v>0</v>
          </cell>
          <cell r="AM1994">
            <v>737</v>
          </cell>
          <cell r="AN1994">
            <v>1</v>
          </cell>
          <cell r="AO1994">
            <v>393216</v>
          </cell>
          <cell r="AQ1994">
            <v>0</v>
          </cell>
          <cell r="AR1994">
            <v>0</v>
          </cell>
          <cell r="AS1994" t="str">
            <v>Ы</v>
          </cell>
          <cell r="AT1994" t="str">
            <v>Ы</v>
          </cell>
          <cell r="AU1994">
            <v>0</v>
          </cell>
          <cell r="AV1994">
            <v>0</v>
          </cell>
          <cell r="AW1994">
            <v>23</v>
          </cell>
          <cell r="AX1994">
            <v>1</v>
          </cell>
          <cell r="AY1994">
            <v>0</v>
          </cell>
          <cell r="AZ1994">
            <v>0</v>
          </cell>
          <cell r="BA1994">
            <v>0</v>
          </cell>
          <cell r="BB1994">
            <v>0</v>
          </cell>
          <cell r="BC1994">
            <v>38828</v>
          </cell>
        </row>
        <row r="1995">
          <cell r="A1995">
            <v>2006</v>
          </cell>
          <cell r="B1995">
            <v>2</v>
          </cell>
          <cell r="C1995">
            <v>609</v>
          </cell>
          <cell r="D1995">
            <v>21</v>
          </cell>
          <cell r="E1995">
            <v>792020</v>
          </cell>
          <cell r="F1995">
            <v>0</v>
          </cell>
          <cell r="G1995" t="str">
            <v>Затраты по ШПЗ (основные)</v>
          </cell>
          <cell r="H1995">
            <v>2011</v>
          </cell>
          <cell r="I1995">
            <v>7920</v>
          </cell>
          <cell r="J1995">
            <v>416860.02</v>
          </cell>
          <cell r="K1995">
            <v>1</v>
          </cell>
          <cell r="L1995">
            <v>0</v>
          </cell>
          <cell r="M1995">
            <v>0</v>
          </cell>
          <cell r="N1995">
            <v>0</v>
          </cell>
          <cell r="R1995">
            <v>0</v>
          </cell>
          <cell r="S1995">
            <v>0</v>
          </cell>
          <cell r="T1995">
            <v>0</v>
          </cell>
          <cell r="U1995">
            <v>37</v>
          </cell>
          <cell r="V1995">
            <v>0</v>
          </cell>
          <cell r="W1995">
            <v>0</v>
          </cell>
          <cell r="AA1995">
            <v>0</v>
          </cell>
          <cell r="AB1995">
            <v>0</v>
          </cell>
          <cell r="AC1995">
            <v>0</v>
          </cell>
          <cell r="AD1995">
            <v>37</v>
          </cell>
          <cell r="AE1995">
            <v>280100</v>
          </cell>
          <cell r="AF1995">
            <v>0</v>
          </cell>
          <cell r="AI1995">
            <v>2251</v>
          </cell>
          <cell r="AK1995">
            <v>0</v>
          </cell>
          <cell r="AM1995">
            <v>738</v>
          </cell>
          <cell r="AN1995">
            <v>1</v>
          </cell>
          <cell r="AO1995">
            <v>393216</v>
          </cell>
          <cell r="AQ1995">
            <v>0</v>
          </cell>
          <cell r="AR1995">
            <v>0</v>
          </cell>
          <cell r="AS1995" t="str">
            <v>Ы</v>
          </cell>
          <cell r="AT1995" t="str">
            <v>Ы</v>
          </cell>
          <cell r="AU1995">
            <v>0</v>
          </cell>
          <cell r="AV1995">
            <v>0</v>
          </cell>
          <cell r="AW1995">
            <v>23</v>
          </cell>
          <cell r="AX1995">
            <v>1</v>
          </cell>
          <cell r="AY1995">
            <v>0</v>
          </cell>
          <cell r="AZ1995">
            <v>0</v>
          </cell>
          <cell r="BA1995">
            <v>0</v>
          </cell>
          <cell r="BB1995">
            <v>0</v>
          </cell>
          <cell r="BC1995">
            <v>38828</v>
          </cell>
        </row>
        <row r="1996">
          <cell r="A1996">
            <v>2006</v>
          </cell>
          <cell r="B1996">
            <v>2</v>
          </cell>
          <cell r="C1996">
            <v>610</v>
          </cell>
          <cell r="D1996">
            <v>21</v>
          </cell>
          <cell r="E1996">
            <v>792020</v>
          </cell>
          <cell r="F1996">
            <v>0</v>
          </cell>
          <cell r="G1996" t="str">
            <v>Затраты по ШПЗ (основные)</v>
          </cell>
          <cell r="H1996">
            <v>2011</v>
          </cell>
          <cell r="I1996">
            <v>7920</v>
          </cell>
          <cell r="J1996">
            <v>23194.17</v>
          </cell>
          <cell r="K1996">
            <v>1</v>
          </cell>
          <cell r="L1996">
            <v>0</v>
          </cell>
          <cell r="M1996">
            <v>0</v>
          </cell>
          <cell r="N1996">
            <v>0</v>
          </cell>
          <cell r="R1996">
            <v>0</v>
          </cell>
          <cell r="S1996">
            <v>0</v>
          </cell>
          <cell r="T1996">
            <v>0</v>
          </cell>
          <cell r="U1996">
            <v>37</v>
          </cell>
          <cell r="V1996">
            <v>0</v>
          </cell>
          <cell r="W1996">
            <v>0</v>
          </cell>
          <cell r="AA1996">
            <v>0</v>
          </cell>
          <cell r="AB1996">
            <v>0</v>
          </cell>
          <cell r="AC1996">
            <v>0</v>
          </cell>
          <cell r="AD1996">
            <v>37</v>
          </cell>
          <cell r="AE1996">
            <v>280200</v>
          </cell>
          <cell r="AF1996">
            <v>0</v>
          </cell>
          <cell r="AI1996">
            <v>2251</v>
          </cell>
          <cell r="AK1996">
            <v>0</v>
          </cell>
          <cell r="AM1996">
            <v>739</v>
          </cell>
          <cell r="AN1996">
            <v>1</v>
          </cell>
          <cell r="AO1996">
            <v>393216</v>
          </cell>
          <cell r="AQ1996">
            <v>0</v>
          </cell>
          <cell r="AR1996">
            <v>0</v>
          </cell>
          <cell r="AS1996" t="str">
            <v>Ы</v>
          </cell>
          <cell r="AT1996" t="str">
            <v>Ы</v>
          </cell>
          <cell r="AU1996">
            <v>0</v>
          </cell>
          <cell r="AV1996">
            <v>0</v>
          </cell>
          <cell r="AW1996">
            <v>23</v>
          </cell>
          <cell r="AX1996">
            <v>1</v>
          </cell>
          <cell r="AY1996">
            <v>0</v>
          </cell>
          <cell r="AZ1996">
            <v>0</v>
          </cell>
          <cell r="BA1996">
            <v>0</v>
          </cell>
          <cell r="BB1996">
            <v>0</v>
          </cell>
          <cell r="BC1996">
            <v>38828</v>
          </cell>
        </row>
        <row r="1997">
          <cell r="A1997">
            <v>2006</v>
          </cell>
          <cell r="B1997">
            <v>2</v>
          </cell>
          <cell r="C1997">
            <v>611</v>
          </cell>
          <cell r="D1997">
            <v>21</v>
          </cell>
          <cell r="E1997">
            <v>792020</v>
          </cell>
          <cell r="F1997">
            <v>0</v>
          </cell>
          <cell r="G1997" t="str">
            <v>Затраты по ШПЗ (основные)</v>
          </cell>
          <cell r="H1997">
            <v>2011</v>
          </cell>
          <cell r="I1997">
            <v>7920</v>
          </cell>
          <cell r="J1997">
            <v>11088.78</v>
          </cell>
          <cell r="K1997">
            <v>1</v>
          </cell>
          <cell r="L1997">
            <v>0</v>
          </cell>
          <cell r="M1997">
            <v>0</v>
          </cell>
          <cell r="N1997">
            <v>0</v>
          </cell>
          <cell r="R1997">
            <v>0</v>
          </cell>
          <cell r="S1997">
            <v>0</v>
          </cell>
          <cell r="T1997">
            <v>0</v>
          </cell>
          <cell r="U1997">
            <v>37</v>
          </cell>
          <cell r="V1997">
            <v>0</v>
          </cell>
          <cell r="W1997">
            <v>0</v>
          </cell>
          <cell r="AA1997">
            <v>0</v>
          </cell>
          <cell r="AB1997">
            <v>0</v>
          </cell>
          <cell r="AC1997">
            <v>0</v>
          </cell>
          <cell r="AD1997">
            <v>37</v>
          </cell>
          <cell r="AE1997">
            <v>280300</v>
          </cell>
          <cell r="AF1997">
            <v>0</v>
          </cell>
          <cell r="AI1997">
            <v>2251</v>
          </cell>
          <cell r="AK1997">
            <v>0</v>
          </cell>
          <cell r="AM1997">
            <v>740</v>
          </cell>
          <cell r="AN1997">
            <v>1</v>
          </cell>
          <cell r="AO1997">
            <v>393216</v>
          </cell>
          <cell r="AQ1997">
            <v>0</v>
          </cell>
          <cell r="AR1997">
            <v>0</v>
          </cell>
          <cell r="AS1997" t="str">
            <v>Ы</v>
          </cell>
          <cell r="AT1997" t="str">
            <v>Ы</v>
          </cell>
          <cell r="AU1997">
            <v>0</v>
          </cell>
          <cell r="AV1997">
            <v>0</v>
          </cell>
          <cell r="AW1997">
            <v>23</v>
          </cell>
          <cell r="AX1997">
            <v>1</v>
          </cell>
          <cell r="AY1997">
            <v>0</v>
          </cell>
          <cell r="AZ1997">
            <v>0</v>
          </cell>
          <cell r="BA1997">
            <v>0</v>
          </cell>
          <cell r="BB1997">
            <v>0</v>
          </cell>
          <cell r="BC1997">
            <v>38828</v>
          </cell>
        </row>
        <row r="1998">
          <cell r="A1998">
            <v>2006</v>
          </cell>
          <cell r="B1998">
            <v>2</v>
          </cell>
          <cell r="C1998">
            <v>612</v>
          </cell>
          <cell r="D1998">
            <v>21</v>
          </cell>
          <cell r="E1998">
            <v>792020</v>
          </cell>
          <cell r="F1998">
            <v>0</v>
          </cell>
          <cell r="G1998" t="str">
            <v>Затраты по ШПЗ (основные)</v>
          </cell>
          <cell r="H1998">
            <v>2011</v>
          </cell>
          <cell r="I1998">
            <v>7920</v>
          </cell>
          <cell r="J1998">
            <v>1073677.33</v>
          </cell>
          <cell r="K1998">
            <v>1</v>
          </cell>
          <cell r="L1998">
            <v>0</v>
          </cell>
          <cell r="M1998">
            <v>0</v>
          </cell>
          <cell r="N1998">
            <v>0</v>
          </cell>
          <cell r="R1998">
            <v>0</v>
          </cell>
          <cell r="S1998">
            <v>0</v>
          </cell>
          <cell r="T1998">
            <v>0</v>
          </cell>
          <cell r="U1998">
            <v>37</v>
          </cell>
          <cell r="V1998">
            <v>0</v>
          </cell>
          <cell r="W1998">
            <v>0</v>
          </cell>
          <cell r="AA1998">
            <v>0</v>
          </cell>
          <cell r="AB1998">
            <v>0</v>
          </cell>
          <cell r="AC1998">
            <v>0</v>
          </cell>
          <cell r="AD1998">
            <v>37</v>
          </cell>
          <cell r="AE1998">
            <v>280400</v>
          </cell>
          <cell r="AF1998">
            <v>0</v>
          </cell>
          <cell r="AI1998">
            <v>2251</v>
          </cell>
          <cell r="AK1998">
            <v>0</v>
          </cell>
          <cell r="AM1998">
            <v>741</v>
          </cell>
          <cell r="AN1998">
            <v>1</v>
          </cell>
          <cell r="AO1998">
            <v>393216</v>
          </cell>
          <cell r="AQ1998">
            <v>0</v>
          </cell>
          <cell r="AR1998">
            <v>0</v>
          </cell>
          <cell r="AS1998" t="str">
            <v>Ы</v>
          </cell>
          <cell r="AT1998" t="str">
            <v>Ы</v>
          </cell>
          <cell r="AU1998">
            <v>0</v>
          </cell>
          <cell r="AV1998">
            <v>0</v>
          </cell>
          <cell r="AW1998">
            <v>23</v>
          </cell>
          <cell r="AX1998">
            <v>1</v>
          </cell>
          <cell r="AY1998">
            <v>0</v>
          </cell>
          <cell r="AZ1998">
            <v>0</v>
          </cell>
          <cell r="BA1998">
            <v>0</v>
          </cell>
          <cell r="BB1998">
            <v>0</v>
          </cell>
          <cell r="BC1998">
            <v>38828</v>
          </cell>
        </row>
        <row r="1999">
          <cell r="A1999">
            <v>2006</v>
          </cell>
          <cell r="B1999">
            <v>2</v>
          </cell>
          <cell r="C1999">
            <v>613</v>
          </cell>
          <cell r="D1999">
            <v>21</v>
          </cell>
          <cell r="E1999">
            <v>792020</v>
          </cell>
          <cell r="F1999">
            <v>0</v>
          </cell>
          <cell r="G1999" t="str">
            <v>Затраты по ШПЗ (основные)</v>
          </cell>
          <cell r="H1999">
            <v>2011</v>
          </cell>
          <cell r="I1999">
            <v>7920</v>
          </cell>
          <cell r="J1999">
            <v>25819.87</v>
          </cell>
          <cell r="K1999">
            <v>1</v>
          </cell>
          <cell r="L1999">
            <v>0</v>
          </cell>
          <cell r="M1999">
            <v>0</v>
          </cell>
          <cell r="N1999">
            <v>0</v>
          </cell>
          <cell r="R1999">
            <v>0</v>
          </cell>
          <cell r="S1999">
            <v>0</v>
          </cell>
          <cell r="T1999">
            <v>0</v>
          </cell>
          <cell r="U1999">
            <v>37</v>
          </cell>
          <cell r="V1999">
            <v>0</v>
          </cell>
          <cell r="W1999">
            <v>0</v>
          </cell>
          <cell r="AA1999">
            <v>0</v>
          </cell>
          <cell r="AB1999">
            <v>0</v>
          </cell>
          <cell r="AC1999">
            <v>0</v>
          </cell>
          <cell r="AD1999">
            <v>37</v>
          </cell>
          <cell r="AE1999">
            <v>281000</v>
          </cell>
          <cell r="AF1999">
            <v>0</v>
          </cell>
          <cell r="AI1999">
            <v>2251</v>
          </cell>
          <cell r="AK1999">
            <v>0</v>
          </cell>
          <cell r="AM1999">
            <v>742</v>
          </cell>
          <cell r="AN1999">
            <v>1</v>
          </cell>
          <cell r="AO1999">
            <v>393216</v>
          </cell>
          <cell r="AQ1999">
            <v>0</v>
          </cell>
          <cell r="AR1999">
            <v>0</v>
          </cell>
          <cell r="AS1999" t="str">
            <v>Ы</v>
          </cell>
          <cell r="AT1999" t="str">
            <v>Ы</v>
          </cell>
          <cell r="AU1999">
            <v>0</v>
          </cell>
          <cell r="AV1999">
            <v>0</v>
          </cell>
          <cell r="AW1999">
            <v>23</v>
          </cell>
          <cell r="AX1999">
            <v>1</v>
          </cell>
          <cell r="AY1999">
            <v>0</v>
          </cell>
          <cell r="AZ1999">
            <v>0</v>
          </cell>
          <cell r="BA1999">
            <v>0</v>
          </cell>
          <cell r="BB1999">
            <v>0</v>
          </cell>
          <cell r="BC1999">
            <v>38828</v>
          </cell>
        </row>
        <row r="2000">
          <cell r="A2000">
            <v>2006</v>
          </cell>
          <cell r="B2000">
            <v>2</v>
          </cell>
          <cell r="C2000">
            <v>614</v>
          </cell>
          <cell r="D2000">
            <v>21</v>
          </cell>
          <cell r="E2000">
            <v>792020</v>
          </cell>
          <cell r="F2000">
            <v>0</v>
          </cell>
          <cell r="G2000" t="str">
            <v>Затраты по ШПЗ (основные)</v>
          </cell>
          <cell r="H2000">
            <v>2011</v>
          </cell>
          <cell r="I2000">
            <v>7920</v>
          </cell>
          <cell r="J2000">
            <v>45475.54</v>
          </cell>
          <cell r="K2000">
            <v>1</v>
          </cell>
          <cell r="L2000">
            <v>0</v>
          </cell>
          <cell r="M2000">
            <v>0</v>
          </cell>
          <cell r="N2000">
            <v>0</v>
          </cell>
          <cell r="R2000">
            <v>0</v>
          </cell>
          <cell r="S2000">
            <v>0</v>
          </cell>
          <cell r="T2000">
            <v>0</v>
          </cell>
          <cell r="U2000">
            <v>37</v>
          </cell>
          <cell r="V2000">
            <v>0</v>
          </cell>
          <cell r="W2000">
            <v>0</v>
          </cell>
          <cell r="AA2000">
            <v>0</v>
          </cell>
          <cell r="AB2000">
            <v>0</v>
          </cell>
          <cell r="AC2000">
            <v>0</v>
          </cell>
          <cell r="AD2000">
            <v>37</v>
          </cell>
          <cell r="AE2000">
            <v>281100</v>
          </cell>
          <cell r="AF2000">
            <v>0</v>
          </cell>
          <cell r="AI2000">
            <v>2251</v>
          </cell>
          <cell r="AK2000">
            <v>0</v>
          </cell>
          <cell r="AM2000">
            <v>743</v>
          </cell>
          <cell r="AN2000">
            <v>1</v>
          </cell>
          <cell r="AO2000">
            <v>393216</v>
          </cell>
          <cell r="AQ2000">
            <v>0</v>
          </cell>
          <cell r="AR2000">
            <v>0</v>
          </cell>
          <cell r="AS2000" t="str">
            <v>Ы</v>
          </cell>
          <cell r="AT2000" t="str">
            <v>Ы</v>
          </cell>
          <cell r="AU2000">
            <v>0</v>
          </cell>
          <cell r="AV2000">
            <v>0</v>
          </cell>
          <cell r="AW2000">
            <v>23</v>
          </cell>
          <cell r="AX2000">
            <v>1</v>
          </cell>
          <cell r="AY2000">
            <v>0</v>
          </cell>
          <cell r="AZ2000">
            <v>0</v>
          </cell>
          <cell r="BA2000">
            <v>0</v>
          </cell>
          <cell r="BB2000">
            <v>0</v>
          </cell>
          <cell r="BC2000">
            <v>38828</v>
          </cell>
        </row>
        <row r="2001">
          <cell r="A2001">
            <v>2006</v>
          </cell>
          <cell r="B2001">
            <v>2</v>
          </cell>
          <cell r="C2001">
            <v>615</v>
          </cell>
          <cell r="D2001">
            <v>21</v>
          </cell>
          <cell r="E2001">
            <v>792020</v>
          </cell>
          <cell r="F2001">
            <v>0</v>
          </cell>
          <cell r="G2001" t="str">
            <v>Затраты по ШПЗ (основные)</v>
          </cell>
          <cell r="H2001">
            <v>2011</v>
          </cell>
          <cell r="I2001">
            <v>7920</v>
          </cell>
          <cell r="J2001">
            <v>600</v>
          </cell>
          <cell r="K2001">
            <v>1</v>
          </cell>
          <cell r="L2001">
            <v>0</v>
          </cell>
          <cell r="M2001">
            <v>0</v>
          </cell>
          <cell r="N2001">
            <v>0</v>
          </cell>
          <cell r="R2001">
            <v>0</v>
          </cell>
          <cell r="S2001">
            <v>0</v>
          </cell>
          <cell r="T2001">
            <v>0</v>
          </cell>
          <cell r="U2001">
            <v>37</v>
          </cell>
          <cell r="V2001">
            <v>0</v>
          </cell>
          <cell r="W2001">
            <v>0</v>
          </cell>
          <cell r="AA2001">
            <v>0</v>
          </cell>
          <cell r="AB2001">
            <v>0</v>
          </cell>
          <cell r="AC2001">
            <v>0</v>
          </cell>
          <cell r="AD2001">
            <v>37</v>
          </cell>
          <cell r="AE2001">
            <v>282000</v>
          </cell>
          <cell r="AF2001">
            <v>0</v>
          </cell>
          <cell r="AI2001">
            <v>2251</v>
          </cell>
          <cell r="AK2001">
            <v>0</v>
          </cell>
          <cell r="AM2001">
            <v>744</v>
          </cell>
          <cell r="AN2001">
            <v>1</v>
          </cell>
          <cell r="AO2001">
            <v>393216</v>
          </cell>
          <cell r="AQ2001">
            <v>0</v>
          </cell>
          <cell r="AR2001">
            <v>0</v>
          </cell>
          <cell r="AS2001" t="str">
            <v>Ы</v>
          </cell>
          <cell r="AT2001" t="str">
            <v>Ы</v>
          </cell>
          <cell r="AU2001">
            <v>0</v>
          </cell>
          <cell r="AV2001">
            <v>0</v>
          </cell>
          <cell r="AW2001">
            <v>23</v>
          </cell>
          <cell r="AX2001">
            <v>1</v>
          </cell>
          <cell r="AY2001">
            <v>0</v>
          </cell>
          <cell r="AZ2001">
            <v>0</v>
          </cell>
          <cell r="BA2001">
            <v>0</v>
          </cell>
          <cell r="BB2001">
            <v>0</v>
          </cell>
          <cell r="BC2001">
            <v>38828</v>
          </cell>
        </row>
        <row r="2002">
          <cell r="A2002">
            <v>2006</v>
          </cell>
          <cell r="B2002">
            <v>2</v>
          </cell>
          <cell r="C2002">
            <v>616</v>
          </cell>
          <cell r="D2002">
            <v>21</v>
          </cell>
          <cell r="E2002">
            <v>792020</v>
          </cell>
          <cell r="F2002">
            <v>0</v>
          </cell>
          <cell r="G2002" t="str">
            <v>Затраты по ШПЗ (основные)</v>
          </cell>
          <cell r="H2002">
            <v>2011</v>
          </cell>
          <cell r="I2002">
            <v>7920</v>
          </cell>
          <cell r="J2002">
            <v>152293.85999999999</v>
          </cell>
          <cell r="K2002">
            <v>1</v>
          </cell>
          <cell r="L2002">
            <v>0</v>
          </cell>
          <cell r="M2002">
            <v>0</v>
          </cell>
          <cell r="N2002">
            <v>0</v>
          </cell>
          <cell r="R2002">
            <v>0</v>
          </cell>
          <cell r="S2002">
            <v>0</v>
          </cell>
          <cell r="T2002">
            <v>0</v>
          </cell>
          <cell r="U2002">
            <v>37</v>
          </cell>
          <cell r="V2002">
            <v>0</v>
          </cell>
          <cell r="W2002">
            <v>0</v>
          </cell>
          <cell r="AA2002">
            <v>0</v>
          </cell>
          <cell r="AB2002">
            <v>0</v>
          </cell>
          <cell r="AC2002">
            <v>0</v>
          </cell>
          <cell r="AD2002">
            <v>37</v>
          </cell>
          <cell r="AE2002">
            <v>282200</v>
          </cell>
          <cell r="AF2002">
            <v>0</v>
          </cell>
          <cell r="AI2002">
            <v>2251</v>
          </cell>
          <cell r="AK2002">
            <v>0</v>
          </cell>
          <cell r="AM2002">
            <v>745</v>
          </cell>
          <cell r="AN2002">
            <v>1</v>
          </cell>
          <cell r="AO2002">
            <v>393216</v>
          </cell>
          <cell r="AQ2002">
            <v>0</v>
          </cell>
          <cell r="AR2002">
            <v>0</v>
          </cell>
          <cell r="AS2002" t="str">
            <v>Ы</v>
          </cell>
          <cell r="AT2002" t="str">
            <v>Ы</v>
          </cell>
          <cell r="AU2002">
            <v>0</v>
          </cell>
          <cell r="AV2002">
            <v>0</v>
          </cell>
          <cell r="AW2002">
            <v>23</v>
          </cell>
          <cell r="AX2002">
            <v>1</v>
          </cell>
          <cell r="AY2002">
            <v>0</v>
          </cell>
          <cell r="AZ2002">
            <v>0</v>
          </cell>
          <cell r="BA2002">
            <v>0</v>
          </cell>
          <cell r="BB2002">
            <v>0</v>
          </cell>
          <cell r="BC2002">
            <v>38828</v>
          </cell>
        </row>
        <row r="2003">
          <cell r="A2003">
            <v>2006</v>
          </cell>
          <cell r="B2003">
            <v>2</v>
          </cell>
          <cell r="C2003">
            <v>617</v>
          </cell>
          <cell r="D2003">
            <v>21</v>
          </cell>
          <cell r="E2003">
            <v>792020</v>
          </cell>
          <cell r="F2003">
            <v>0</v>
          </cell>
          <cell r="G2003" t="str">
            <v>Затраты по ШПЗ (основные)</v>
          </cell>
          <cell r="H2003">
            <v>2011</v>
          </cell>
          <cell r="I2003">
            <v>7920</v>
          </cell>
          <cell r="J2003">
            <v>36032.99</v>
          </cell>
          <cell r="K2003">
            <v>1</v>
          </cell>
          <cell r="L2003">
            <v>0</v>
          </cell>
          <cell r="M2003">
            <v>0</v>
          </cell>
          <cell r="N2003">
            <v>0</v>
          </cell>
          <cell r="R2003">
            <v>0</v>
          </cell>
          <cell r="S2003">
            <v>0</v>
          </cell>
          <cell r="T2003">
            <v>0</v>
          </cell>
          <cell r="U2003">
            <v>37</v>
          </cell>
          <cell r="V2003">
            <v>0</v>
          </cell>
          <cell r="W2003">
            <v>0</v>
          </cell>
          <cell r="AA2003">
            <v>0</v>
          </cell>
          <cell r="AB2003">
            <v>0</v>
          </cell>
          <cell r="AC2003">
            <v>0</v>
          </cell>
          <cell r="AD2003">
            <v>37</v>
          </cell>
          <cell r="AE2003">
            <v>285000</v>
          </cell>
          <cell r="AF2003">
            <v>0</v>
          </cell>
          <cell r="AI2003">
            <v>2251</v>
          </cell>
          <cell r="AK2003">
            <v>0</v>
          </cell>
          <cell r="AM2003">
            <v>746</v>
          </cell>
          <cell r="AN2003">
            <v>1</v>
          </cell>
          <cell r="AO2003">
            <v>393216</v>
          </cell>
          <cell r="AQ2003">
            <v>0</v>
          </cell>
          <cell r="AR2003">
            <v>0</v>
          </cell>
          <cell r="AS2003" t="str">
            <v>Ы</v>
          </cell>
          <cell r="AT2003" t="str">
            <v>Ы</v>
          </cell>
          <cell r="AU2003">
            <v>0</v>
          </cell>
          <cell r="AV2003">
            <v>0</v>
          </cell>
          <cell r="AW2003">
            <v>23</v>
          </cell>
          <cell r="AX2003">
            <v>1</v>
          </cell>
          <cell r="AY2003">
            <v>0</v>
          </cell>
          <cell r="AZ2003">
            <v>0</v>
          </cell>
          <cell r="BA2003">
            <v>0</v>
          </cell>
          <cell r="BB2003">
            <v>0</v>
          </cell>
          <cell r="BC2003">
            <v>38828</v>
          </cell>
        </row>
        <row r="2004">
          <cell r="A2004">
            <v>2006</v>
          </cell>
          <cell r="B2004">
            <v>2</v>
          </cell>
          <cell r="C2004">
            <v>618</v>
          </cell>
          <cell r="D2004">
            <v>21</v>
          </cell>
          <cell r="E2004">
            <v>792020</v>
          </cell>
          <cell r="F2004">
            <v>0</v>
          </cell>
          <cell r="G2004" t="str">
            <v>Затраты по ШПЗ (основные)</v>
          </cell>
          <cell r="H2004">
            <v>2011</v>
          </cell>
          <cell r="I2004">
            <v>7920</v>
          </cell>
          <cell r="J2004">
            <v>210983</v>
          </cell>
          <cell r="K2004">
            <v>1</v>
          </cell>
          <cell r="L2004">
            <v>0</v>
          </cell>
          <cell r="M2004">
            <v>0</v>
          </cell>
          <cell r="N2004">
            <v>0</v>
          </cell>
          <cell r="R2004">
            <v>0</v>
          </cell>
          <cell r="S2004">
            <v>0</v>
          </cell>
          <cell r="T2004">
            <v>0</v>
          </cell>
          <cell r="U2004">
            <v>37</v>
          </cell>
          <cell r="V2004">
            <v>0</v>
          </cell>
          <cell r="W2004">
            <v>0</v>
          </cell>
          <cell r="AA2004">
            <v>0</v>
          </cell>
          <cell r="AB2004">
            <v>0</v>
          </cell>
          <cell r="AC2004">
            <v>0</v>
          </cell>
          <cell r="AD2004">
            <v>37</v>
          </cell>
          <cell r="AE2004">
            <v>285100</v>
          </cell>
          <cell r="AF2004">
            <v>0</v>
          </cell>
          <cell r="AI2004">
            <v>2251</v>
          </cell>
          <cell r="AK2004">
            <v>0</v>
          </cell>
          <cell r="AM2004">
            <v>747</v>
          </cell>
          <cell r="AN2004">
            <v>1</v>
          </cell>
          <cell r="AO2004">
            <v>393216</v>
          </cell>
          <cell r="AQ2004">
            <v>0</v>
          </cell>
          <cell r="AR2004">
            <v>0</v>
          </cell>
          <cell r="AS2004" t="str">
            <v>Ы</v>
          </cell>
          <cell r="AT2004" t="str">
            <v>Ы</v>
          </cell>
          <cell r="AU2004">
            <v>0</v>
          </cell>
          <cell r="AV2004">
            <v>0</v>
          </cell>
          <cell r="AW2004">
            <v>23</v>
          </cell>
          <cell r="AX2004">
            <v>1</v>
          </cell>
          <cell r="AY2004">
            <v>0</v>
          </cell>
          <cell r="AZ2004">
            <v>0</v>
          </cell>
          <cell r="BA2004">
            <v>0</v>
          </cell>
          <cell r="BB2004">
            <v>0</v>
          </cell>
          <cell r="BC2004">
            <v>38828</v>
          </cell>
        </row>
        <row r="2005">
          <cell r="A2005">
            <v>2006</v>
          </cell>
          <cell r="B2005">
            <v>2</v>
          </cell>
          <cell r="C2005">
            <v>619</v>
          </cell>
          <cell r="D2005">
            <v>21</v>
          </cell>
          <cell r="E2005">
            <v>792020</v>
          </cell>
          <cell r="F2005">
            <v>0</v>
          </cell>
          <cell r="G2005" t="str">
            <v>Затраты по ШПЗ (основные)</v>
          </cell>
          <cell r="H2005">
            <v>2011</v>
          </cell>
          <cell r="I2005">
            <v>7920</v>
          </cell>
          <cell r="J2005">
            <v>428763.68</v>
          </cell>
          <cell r="K2005">
            <v>1</v>
          </cell>
          <cell r="L2005">
            <v>0</v>
          </cell>
          <cell r="M2005">
            <v>0</v>
          </cell>
          <cell r="N2005">
            <v>0</v>
          </cell>
          <cell r="R2005">
            <v>0</v>
          </cell>
          <cell r="S2005">
            <v>0</v>
          </cell>
          <cell r="T2005">
            <v>0</v>
          </cell>
          <cell r="U2005">
            <v>37</v>
          </cell>
          <cell r="V2005">
            <v>0</v>
          </cell>
          <cell r="W2005">
            <v>0</v>
          </cell>
          <cell r="AA2005">
            <v>0</v>
          </cell>
          <cell r="AB2005">
            <v>0</v>
          </cell>
          <cell r="AC2005">
            <v>0</v>
          </cell>
          <cell r="AD2005">
            <v>37</v>
          </cell>
          <cell r="AE2005">
            <v>311000</v>
          </cell>
          <cell r="AF2005">
            <v>0</v>
          </cell>
          <cell r="AI2005">
            <v>2251</v>
          </cell>
          <cell r="AK2005">
            <v>0</v>
          </cell>
          <cell r="AM2005">
            <v>748</v>
          </cell>
          <cell r="AN2005">
            <v>1</v>
          </cell>
          <cell r="AO2005">
            <v>393216</v>
          </cell>
          <cell r="AQ2005">
            <v>0</v>
          </cell>
          <cell r="AR2005">
            <v>0</v>
          </cell>
          <cell r="AS2005" t="str">
            <v>Ы</v>
          </cell>
          <cell r="AT2005" t="str">
            <v>Ы</v>
          </cell>
          <cell r="AU2005">
            <v>0</v>
          </cell>
          <cell r="AV2005">
            <v>0</v>
          </cell>
          <cell r="AW2005">
            <v>23</v>
          </cell>
          <cell r="AX2005">
            <v>1</v>
          </cell>
          <cell r="AY2005">
            <v>0</v>
          </cell>
          <cell r="AZ2005">
            <v>0</v>
          </cell>
          <cell r="BA2005">
            <v>0</v>
          </cell>
          <cell r="BB2005">
            <v>0</v>
          </cell>
          <cell r="BC2005">
            <v>38828</v>
          </cell>
        </row>
        <row r="2006">
          <cell r="A2006">
            <v>2006</v>
          </cell>
          <cell r="B2006">
            <v>2</v>
          </cell>
          <cell r="C2006">
            <v>620</v>
          </cell>
          <cell r="D2006">
            <v>21</v>
          </cell>
          <cell r="E2006">
            <v>792020</v>
          </cell>
          <cell r="F2006">
            <v>0</v>
          </cell>
          <cell r="G2006" t="str">
            <v>Затраты по ШПЗ (основные)</v>
          </cell>
          <cell r="H2006">
            <v>2011</v>
          </cell>
          <cell r="I2006">
            <v>7920</v>
          </cell>
          <cell r="J2006">
            <v>2968941.45</v>
          </cell>
          <cell r="K2006">
            <v>1</v>
          </cell>
          <cell r="L2006">
            <v>0</v>
          </cell>
          <cell r="M2006">
            <v>0</v>
          </cell>
          <cell r="N2006">
            <v>0</v>
          </cell>
          <cell r="R2006">
            <v>0</v>
          </cell>
          <cell r="S2006">
            <v>0</v>
          </cell>
          <cell r="T2006">
            <v>0</v>
          </cell>
          <cell r="U2006">
            <v>37</v>
          </cell>
          <cell r="V2006">
            <v>0</v>
          </cell>
          <cell r="W2006">
            <v>0</v>
          </cell>
          <cell r="AA2006">
            <v>0</v>
          </cell>
          <cell r="AB2006">
            <v>0</v>
          </cell>
          <cell r="AC2006">
            <v>0</v>
          </cell>
          <cell r="AD2006">
            <v>37</v>
          </cell>
          <cell r="AE2006">
            <v>312000</v>
          </cell>
          <cell r="AF2006">
            <v>0</v>
          </cell>
          <cell r="AI2006">
            <v>2251</v>
          </cell>
          <cell r="AK2006">
            <v>0</v>
          </cell>
          <cell r="AM2006">
            <v>749</v>
          </cell>
          <cell r="AN2006">
            <v>1</v>
          </cell>
          <cell r="AO2006">
            <v>393216</v>
          </cell>
          <cell r="AQ2006">
            <v>0</v>
          </cell>
          <cell r="AR2006">
            <v>0</v>
          </cell>
          <cell r="AS2006" t="str">
            <v>Ы</v>
          </cell>
          <cell r="AT2006" t="str">
            <v>Ы</v>
          </cell>
          <cell r="AU2006">
            <v>0</v>
          </cell>
          <cell r="AV2006">
            <v>0</v>
          </cell>
          <cell r="AW2006">
            <v>23</v>
          </cell>
          <cell r="AX2006">
            <v>1</v>
          </cell>
          <cell r="AY2006">
            <v>0</v>
          </cell>
          <cell r="AZ2006">
            <v>0</v>
          </cell>
          <cell r="BA2006">
            <v>0</v>
          </cell>
          <cell r="BB2006">
            <v>0</v>
          </cell>
          <cell r="BC2006">
            <v>38828</v>
          </cell>
        </row>
        <row r="2007">
          <cell r="A2007">
            <v>2006</v>
          </cell>
          <cell r="B2007">
            <v>2</v>
          </cell>
          <cell r="C2007">
            <v>621</v>
          </cell>
          <cell r="D2007">
            <v>21</v>
          </cell>
          <cell r="E2007">
            <v>792020</v>
          </cell>
          <cell r="F2007">
            <v>0</v>
          </cell>
          <cell r="G2007" t="str">
            <v>Затраты по ШПЗ (основные)</v>
          </cell>
          <cell r="H2007">
            <v>2011</v>
          </cell>
          <cell r="I2007">
            <v>7920</v>
          </cell>
          <cell r="J2007">
            <v>162986.26</v>
          </cell>
          <cell r="K2007">
            <v>1</v>
          </cell>
          <cell r="L2007">
            <v>0</v>
          </cell>
          <cell r="M2007">
            <v>0</v>
          </cell>
          <cell r="N2007">
            <v>0</v>
          </cell>
          <cell r="R2007">
            <v>0</v>
          </cell>
          <cell r="S2007">
            <v>0</v>
          </cell>
          <cell r="T2007">
            <v>0</v>
          </cell>
          <cell r="U2007">
            <v>37</v>
          </cell>
          <cell r="V2007">
            <v>0</v>
          </cell>
          <cell r="W2007">
            <v>0</v>
          </cell>
          <cell r="AA2007">
            <v>0</v>
          </cell>
          <cell r="AB2007">
            <v>0</v>
          </cell>
          <cell r="AC2007">
            <v>0</v>
          </cell>
          <cell r="AD2007">
            <v>37</v>
          </cell>
          <cell r="AE2007">
            <v>313000</v>
          </cell>
          <cell r="AF2007">
            <v>0</v>
          </cell>
          <cell r="AI2007">
            <v>2251</v>
          </cell>
          <cell r="AK2007">
            <v>0</v>
          </cell>
          <cell r="AM2007">
            <v>750</v>
          </cell>
          <cell r="AN2007">
            <v>1</v>
          </cell>
          <cell r="AO2007">
            <v>393216</v>
          </cell>
          <cell r="AQ2007">
            <v>0</v>
          </cell>
          <cell r="AR2007">
            <v>0</v>
          </cell>
          <cell r="AS2007" t="str">
            <v>Ы</v>
          </cell>
          <cell r="AT2007" t="str">
            <v>Ы</v>
          </cell>
          <cell r="AU2007">
            <v>0</v>
          </cell>
          <cell r="AV2007">
            <v>0</v>
          </cell>
          <cell r="AW2007">
            <v>23</v>
          </cell>
          <cell r="AX2007">
            <v>1</v>
          </cell>
          <cell r="AY2007">
            <v>0</v>
          </cell>
          <cell r="AZ2007">
            <v>0</v>
          </cell>
          <cell r="BA2007">
            <v>0</v>
          </cell>
          <cell r="BB2007">
            <v>0</v>
          </cell>
          <cell r="BC2007">
            <v>38828</v>
          </cell>
        </row>
        <row r="2008">
          <cell r="A2008">
            <v>2006</v>
          </cell>
          <cell r="B2008">
            <v>2</v>
          </cell>
          <cell r="C2008">
            <v>622</v>
          </cell>
          <cell r="D2008">
            <v>21</v>
          </cell>
          <cell r="E2008">
            <v>792020</v>
          </cell>
          <cell r="F2008">
            <v>0</v>
          </cell>
          <cell r="G2008" t="str">
            <v>Затраты по ШПЗ (основные)</v>
          </cell>
          <cell r="H2008">
            <v>2011</v>
          </cell>
          <cell r="I2008">
            <v>7920</v>
          </cell>
          <cell r="J2008">
            <v>296511.40999999997</v>
          </cell>
          <cell r="K2008">
            <v>1</v>
          </cell>
          <cell r="L2008">
            <v>0</v>
          </cell>
          <cell r="M2008">
            <v>0</v>
          </cell>
          <cell r="N2008">
            <v>0</v>
          </cell>
          <cell r="R2008">
            <v>0</v>
          </cell>
          <cell r="S2008">
            <v>0</v>
          </cell>
          <cell r="T2008">
            <v>0</v>
          </cell>
          <cell r="U2008">
            <v>37</v>
          </cell>
          <cell r="V2008">
            <v>0</v>
          </cell>
          <cell r="W2008">
            <v>0</v>
          </cell>
          <cell r="AA2008">
            <v>0</v>
          </cell>
          <cell r="AB2008">
            <v>0</v>
          </cell>
          <cell r="AC2008">
            <v>0</v>
          </cell>
          <cell r="AD2008">
            <v>37</v>
          </cell>
          <cell r="AE2008">
            <v>314000</v>
          </cell>
          <cell r="AF2008">
            <v>0</v>
          </cell>
          <cell r="AI2008">
            <v>2251</v>
          </cell>
          <cell r="AK2008">
            <v>0</v>
          </cell>
          <cell r="AM2008">
            <v>751</v>
          </cell>
          <cell r="AN2008">
            <v>1</v>
          </cell>
          <cell r="AO2008">
            <v>393216</v>
          </cell>
          <cell r="AQ2008">
            <v>0</v>
          </cell>
          <cell r="AR2008">
            <v>0</v>
          </cell>
          <cell r="AS2008" t="str">
            <v>Ы</v>
          </cell>
          <cell r="AT2008" t="str">
            <v>Ы</v>
          </cell>
          <cell r="AU2008">
            <v>0</v>
          </cell>
          <cell r="AV2008">
            <v>0</v>
          </cell>
          <cell r="AW2008">
            <v>23</v>
          </cell>
          <cell r="AX2008">
            <v>1</v>
          </cell>
          <cell r="AY2008">
            <v>0</v>
          </cell>
          <cell r="AZ2008">
            <v>0</v>
          </cell>
          <cell r="BA2008">
            <v>0</v>
          </cell>
          <cell r="BB2008">
            <v>0</v>
          </cell>
          <cell r="BC2008">
            <v>38828</v>
          </cell>
        </row>
        <row r="2009">
          <cell r="A2009">
            <v>2006</v>
          </cell>
          <cell r="B2009">
            <v>2</v>
          </cell>
          <cell r="C2009">
            <v>623</v>
          </cell>
          <cell r="D2009">
            <v>21</v>
          </cell>
          <cell r="E2009">
            <v>792020</v>
          </cell>
          <cell r="F2009">
            <v>0</v>
          </cell>
          <cell r="G2009" t="str">
            <v>Затраты по ШПЗ (основные)</v>
          </cell>
          <cell r="H2009">
            <v>2011</v>
          </cell>
          <cell r="I2009">
            <v>7920</v>
          </cell>
          <cell r="J2009">
            <v>59399.17</v>
          </cell>
          <cell r="K2009">
            <v>1</v>
          </cell>
          <cell r="L2009">
            <v>0</v>
          </cell>
          <cell r="M2009">
            <v>0</v>
          </cell>
          <cell r="N2009">
            <v>0</v>
          </cell>
          <cell r="R2009">
            <v>0</v>
          </cell>
          <cell r="S2009">
            <v>0</v>
          </cell>
          <cell r="T2009">
            <v>0</v>
          </cell>
          <cell r="U2009">
            <v>37</v>
          </cell>
          <cell r="V2009">
            <v>0</v>
          </cell>
          <cell r="W2009">
            <v>0</v>
          </cell>
          <cell r="AA2009">
            <v>0</v>
          </cell>
          <cell r="AB2009">
            <v>0</v>
          </cell>
          <cell r="AC2009">
            <v>0</v>
          </cell>
          <cell r="AD2009">
            <v>37</v>
          </cell>
          <cell r="AE2009">
            <v>315000</v>
          </cell>
          <cell r="AF2009">
            <v>0</v>
          </cell>
          <cell r="AI2009">
            <v>2251</v>
          </cell>
          <cell r="AK2009">
            <v>0</v>
          </cell>
          <cell r="AM2009">
            <v>752</v>
          </cell>
          <cell r="AN2009">
            <v>1</v>
          </cell>
          <cell r="AO2009">
            <v>393216</v>
          </cell>
          <cell r="AQ2009">
            <v>0</v>
          </cell>
          <cell r="AR2009">
            <v>0</v>
          </cell>
          <cell r="AS2009" t="str">
            <v>Ы</v>
          </cell>
          <cell r="AT2009" t="str">
            <v>Ы</v>
          </cell>
          <cell r="AU2009">
            <v>0</v>
          </cell>
          <cell r="AV2009">
            <v>0</v>
          </cell>
          <cell r="AW2009">
            <v>23</v>
          </cell>
          <cell r="AX2009">
            <v>1</v>
          </cell>
          <cell r="AY2009">
            <v>0</v>
          </cell>
          <cell r="AZ2009">
            <v>0</v>
          </cell>
          <cell r="BA2009">
            <v>0</v>
          </cell>
          <cell r="BB2009">
            <v>0</v>
          </cell>
          <cell r="BC2009">
            <v>38828</v>
          </cell>
        </row>
        <row r="2010">
          <cell r="A2010">
            <v>2006</v>
          </cell>
          <cell r="B2010">
            <v>2</v>
          </cell>
          <cell r="C2010">
            <v>624</v>
          </cell>
          <cell r="D2010">
            <v>21</v>
          </cell>
          <cell r="E2010">
            <v>792020</v>
          </cell>
          <cell r="F2010">
            <v>0</v>
          </cell>
          <cell r="G2010" t="str">
            <v>Затраты по ШПЗ (основные)</v>
          </cell>
          <cell r="H2010">
            <v>2011</v>
          </cell>
          <cell r="I2010">
            <v>7920</v>
          </cell>
          <cell r="J2010">
            <v>9512660</v>
          </cell>
          <cell r="K2010">
            <v>1</v>
          </cell>
          <cell r="L2010">
            <v>0</v>
          </cell>
          <cell r="M2010">
            <v>0</v>
          </cell>
          <cell r="N2010">
            <v>0</v>
          </cell>
          <cell r="R2010">
            <v>0</v>
          </cell>
          <cell r="S2010">
            <v>0</v>
          </cell>
          <cell r="T2010">
            <v>0</v>
          </cell>
          <cell r="U2010">
            <v>37</v>
          </cell>
          <cell r="V2010">
            <v>0</v>
          </cell>
          <cell r="W2010">
            <v>0</v>
          </cell>
          <cell r="AA2010">
            <v>0</v>
          </cell>
          <cell r="AB2010">
            <v>0</v>
          </cell>
          <cell r="AC2010">
            <v>0</v>
          </cell>
          <cell r="AD2010">
            <v>37</v>
          </cell>
          <cell r="AE2010">
            <v>410000</v>
          </cell>
          <cell r="AF2010">
            <v>0</v>
          </cell>
          <cell r="AI2010">
            <v>2251</v>
          </cell>
          <cell r="AK2010">
            <v>0</v>
          </cell>
          <cell r="AM2010">
            <v>753</v>
          </cell>
          <cell r="AN2010">
            <v>1</v>
          </cell>
          <cell r="AO2010">
            <v>393216</v>
          </cell>
          <cell r="AQ2010">
            <v>0</v>
          </cell>
          <cell r="AR2010">
            <v>0</v>
          </cell>
          <cell r="AS2010" t="str">
            <v>Ы</v>
          </cell>
          <cell r="AT2010" t="str">
            <v>Ы</v>
          </cell>
          <cell r="AU2010">
            <v>0</v>
          </cell>
          <cell r="AV2010">
            <v>0</v>
          </cell>
          <cell r="AW2010">
            <v>23</v>
          </cell>
          <cell r="AX2010">
            <v>1</v>
          </cell>
          <cell r="AY2010">
            <v>0</v>
          </cell>
          <cell r="AZ2010">
            <v>0</v>
          </cell>
          <cell r="BA2010">
            <v>0</v>
          </cell>
          <cell r="BB2010">
            <v>0</v>
          </cell>
          <cell r="BC2010">
            <v>38828</v>
          </cell>
        </row>
        <row r="2011">
          <cell r="A2011">
            <v>2006</v>
          </cell>
          <cell r="B2011">
            <v>2</v>
          </cell>
          <cell r="C2011">
            <v>625</v>
          </cell>
          <cell r="D2011">
            <v>21</v>
          </cell>
          <cell r="E2011">
            <v>792020</v>
          </cell>
          <cell r="F2011">
            <v>0</v>
          </cell>
          <cell r="G2011" t="str">
            <v>Затраты по ШПЗ (основные)</v>
          </cell>
          <cell r="H2011">
            <v>2011</v>
          </cell>
          <cell r="I2011">
            <v>7920</v>
          </cell>
          <cell r="J2011">
            <v>682898</v>
          </cell>
          <cell r="K2011">
            <v>1</v>
          </cell>
          <cell r="L2011">
            <v>0</v>
          </cell>
          <cell r="M2011">
            <v>0</v>
          </cell>
          <cell r="N2011">
            <v>0</v>
          </cell>
          <cell r="R2011">
            <v>0</v>
          </cell>
          <cell r="S2011">
            <v>0</v>
          </cell>
          <cell r="T2011">
            <v>0</v>
          </cell>
          <cell r="U2011">
            <v>37</v>
          </cell>
          <cell r="V2011">
            <v>0</v>
          </cell>
          <cell r="W2011">
            <v>0</v>
          </cell>
          <cell r="AA2011">
            <v>0</v>
          </cell>
          <cell r="AB2011">
            <v>0</v>
          </cell>
          <cell r="AC2011">
            <v>0</v>
          </cell>
          <cell r="AD2011">
            <v>37</v>
          </cell>
          <cell r="AE2011">
            <v>420000</v>
          </cell>
          <cell r="AF2011">
            <v>0</v>
          </cell>
          <cell r="AI2011">
            <v>2251</v>
          </cell>
          <cell r="AK2011">
            <v>0</v>
          </cell>
          <cell r="AM2011">
            <v>754</v>
          </cell>
          <cell r="AN2011">
            <v>1</v>
          </cell>
          <cell r="AO2011">
            <v>393216</v>
          </cell>
          <cell r="AQ2011">
            <v>0</v>
          </cell>
          <cell r="AR2011">
            <v>0</v>
          </cell>
          <cell r="AS2011" t="str">
            <v>Ы</v>
          </cell>
          <cell r="AT2011" t="str">
            <v>Ы</v>
          </cell>
          <cell r="AU2011">
            <v>0</v>
          </cell>
          <cell r="AV2011">
            <v>0</v>
          </cell>
          <cell r="AW2011">
            <v>23</v>
          </cell>
          <cell r="AX2011">
            <v>1</v>
          </cell>
          <cell r="AY2011">
            <v>0</v>
          </cell>
          <cell r="AZ2011">
            <v>0</v>
          </cell>
          <cell r="BA2011">
            <v>0</v>
          </cell>
          <cell r="BB2011">
            <v>0</v>
          </cell>
          <cell r="BC2011">
            <v>38828</v>
          </cell>
        </row>
        <row r="2012">
          <cell r="A2012">
            <v>2006</v>
          </cell>
          <cell r="B2012">
            <v>2</v>
          </cell>
          <cell r="C2012">
            <v>626</v>
          </cell>
          <cell r="D2012">
            <v>21</v>
          </cell>
          <cell r="E2012">
            <v>792020</v>
          </cell>
          <cell r="F2012">
            <v>0</v>
          </cell>
          <cell r="G2012" t="str">
            <v>Затраты по ШПЗ (основные)</v>
          </cell>
          <cell r="H2012">
            <v>2011</v>
          </cell>
          <cell r="I2012">
            <v>7920</v>
          </cell>
          <cell r="J2012">
            <v>1226439</v>
          </cell>
          <cell r="K2012">
            <v>1</v>
          </cell>
          <cell r="L2012">
            <v>0</v>
          </cell>
          <cell r="M2012">
            <v>0</v>
          </cell>
          <cell r="N2012">
            <v>0</v>
          </cell>
          <cell r="R2012">
            <v>0</v>
          </cell>
          <cell r="S2012">
            <v>0</v>
          </cell>
          <cell r="T2012">
            <v>0</v>
          </cell>
          <cell r="U2012">
            <v>37</v>
          </cell>
          <cell r="V2012">
            <v>0</v>
          </cell>
          <cell r="W2012">
            <v>0</v>
          </cell>
          <cell r="AA2012">
            <v>0</v>
          </cell>
          <cell r="AB2012">
            <v>0</v>
          </cell>
          <cell r="AC2012">
            <v>0</v>
          </cell>
          <cell r="AD2012">
            <v>37</v>
          </cell>
          <cell r="AE2012">
            <v>430000</v>
          </cell>
          <cell r="AF2012">
            <v>0</v>
          </cell>
          <cell r="AI2012">
            <v>2251</v>
          </cell>
          <cell r="AK2012">
            <v>0</v>
          </cell>
          <cell r="AM2012">
            <v>755</v>
          </cell>
          <cell r="AN2012">
            <v>1</v>
          </cell>
          <cell r="AO2012">
            <v>393216</v>
          </cell>
          <cell r="AQ2012">
            <v>0</v>
          </cell>
          <cell r="AR2012">
            <v>0</v>
          </cell>
          <cell r="AS2012" t="str">
            <v>Ы</v>
          </cell>
          <cell r="AT2012" t="str">
            <v>Ы</v>
          </cell>
          <cell r="AU2012">
            <v>0</v>
          </cell>
          <cell r="AV2012">
            <v>0</v>
          </cell>
          <cell r="AW2012">
            <v>23</v>
          </cell>
          <cell r="AX2012">
            <v>1</v>
          </cell>
          <cell r="AY2012">
            <v>0</v>
          </cell>
          <cell r="AZ2012">
            <v>0</v>
          </cell>
          <cell r="BA2012">
            <v>0</v>
          </cell>
          <cell r="BB2012">
            <v>0</v>
          </cell>
          <cell r="BC2012">
            <v>38828</v>
          </cell>
        </row>
        <row r="2013">
          <cell r="A2013">
            <v>2006</v>
          </cell>
          <cell r="B2013">
            <v>2</v>
          </cell>
          <cell r="C2013">
            <v>627</v>
          </cell>
          <cell r="D2013">
            <v>21</v>
          </cell>
          <cell r="E2013">
            <v>792020</v>
          </cell>
          <cell r="F2013">
            <v>0</v>
          </cell>
          <cell r="G2013" t="str">
            <v>Затраты по ШПЗ (основные)</v>
          </cell>
          <cell r="H2013">
            <v>2011</v>
          </cell>
          <cell r="I2013">
            <v>7920</v>
          </cell>
          <cell r="J2013">
            <v>2022754</v>
          </cell>
          <cell r="K2013">
            <v>1</v>
          </cell>
          <cell r="L2013">
            <v>0</v>
          </cell>
          <cell r="M2013">
            <v>0</v>
          </cell>
          <cell r="N2013">
            <v>0</v>
          </cell>
          <cell r="R2013">
            <v>0</v>
          </cell>
          <cell r="S2013">
            <v>0</v>
          </cell>
          <cell r="T2013">
            <v>0</v>
          </cell>
          <cell r="U2013">
            <v>37</v>
          </cell>
          <cell r="V2013">
            <v>0</v>
          </cell>
          <cell r="W2013">
            <v>0</v>
          </cell>
          <cell r="AA2013">
            <v>0</v>
          </cell>
          <cell r="AB2013">
            <v>0</v>
          </cell>
          <cell r="AC2013">
            <v>0</v>
          </cell>
          <cell r="AD2013">
            <v>37</v>
          </cell>
          <cell r="AE2013">
            <v>430110</v>
          </cell>
          <cell r="AF2013">
            <v>0</v>
          </cell>
          <cell r="AI2013">
            <v>2251</v>
          </cell>
          <cell r="AK2013">
            <v>0</v>
          </cell>
          <cell r="AM2013">
            <v>756</v>
          </cell>
          <cell r="AN2013">
            <v>1</v>
          </cell>
          <cell r="AO2013">
            <v>393216</v>
          </cell>
          <cell r="AQ2013">
            <v>0</v>
          </cell>
          <cell r="AR2013">
            <v>0</v>
          </cell>
          <cell r="AS2013" t="str">
            <v>Ы</v>
          </cell>
          <cell r="AT2013" t="str">
            <v>Ы</v>
          </cell>
          <cell r="AU2013">
            <v>0</v>
          </cell>
          <cell r="AV2013">
            <v>0</v>
          </cell>
          <cell r="AW2013">
            <v>23</v>
          </cell>
          <cell r="AX2013">
            <v>1</v>
          </cell>
          <cell r="AY2013">
            <v>0</v>
          </cell>
          <cell r="AZ2013">
            <v>0</v>
          </cell>
          <cell r="BA2013">
            <v>0</v>
          </cell>
          <cell r="BB2013">
            <v>0</v>
          </cell>
          <cell r="BC2013">
            <v>38828</v>
          </cell>
        </row>
        <row r="2014">
          <cell r="A2014">
            <v>2006</v>
          </cell>
          <cell r="B2014">
            <v>2</v>
          </cell>
          <cell r="C2014">
            <v>628</v>
          </cell>
          <cell r="D2014">
            <v>21</v>
          </cell>
          <cell r="E2014">
            <v>792020</v>
          </cell>
          <cell r="F2014">
            <v>0</v>
          </cell>
          <cell r="G2014" t="str">
            <v>Затраты по ШПЗ (основные)</v>
          </cell>
          <cell r="H2014">
            <v>2011</v>
          </cell>
          <cell r="I2014">
            <v>7920</v>
          </cell>
          <cell r="J2014">
            <v>539664</v>
          </cell>
          <cell r="K2014">
            <v>1</v>
          </cell>
          <cell r="L2014">
            <v>0</v>
          </cell>
          <cell r="M2014">
            <v>0</v>
          </cell>
          <cell r="N2014">
            <v>0</v>
          </cell>
          <cell r="R2014">
            <v>0</v>
          </cell>
          <cell r="S2014">
            <v>0</v>
          </cell>
          <cell r="T2014">
            <v>0</v>
          </cell>
          <cell r="U2014">
            <v>37</v>
          </cell>
          <cell r="V2014">
            <v>0</v>
          </cell>
          <cell r="W2014">
            <v>0</v>
          </cell>
          <cell r="AA2014">
            <v>0</v>
          </cell>
          <cell r="AB2014">
            <v>0</v>
          </cell>
          <cell r="AC2014">
            <v>0</v>
          </cell>
          <cell r="AD2014">
            <v>37</v>
          </cell>
          <cell r="AE2014">
            <v>430120</v>
          </cell>
          <cell r="AF2014">
            <v>0</v>
          </cell>
          <cell r="AI2014">
            <v>2251</v>
          </cell>
          <cell r="AK2014">
            <v>0</v>
          </cell>
          <cell r="AM2014">
            <v>757</v>
          </cell>
          <cell r="AN2014">
            <v>1</v>
          </cell>
          <cell r="AO2014">
            <v>393216</v>
          </cell>
          <cell r="AQ2014">
            <v>0</v>
          </cell>
          <cell r="AR2014">
            <v>0</v>
          </cell>
          <cell r="AS2014" t="str">
            <v>Ы</v>
          </cell>
          <cell r="AT2014" t="str">
            <v>Ы</v>
          </cell>
          <cell r="AU2014">
            <v>0</v>
          </cell>
          <cell r="AV2014">
            <v>0</v>
          </cell>
          <cell r="AW2014">
            <v>23</v>
          </cell>
          <cell r="AX2014">
            <v>1</v>
          </cell>
          <cell r="AY2014">
            <v>0</v>
          </cell>
          <cell r="AZ2014">
            <v>0</v>
          </cell>
          <cell r="BA2014">
            <v>0</v>
          </cell>
          <cell r="BB2014">
            <v>0</v>
          </cell>
          <cell r="BC2014">
            <v>38828</v>
          </cell>
        </row>
        <row r="2015">
          <cell r="A2015">
            <v>2006</v>
          </cell>
          <cell r="B2015">
            <v>2</v>
          </cell>
          <cell r="C2015">
            <v>629</v>
          </cell>
          <cell r="D2015">
            <v>21</v>
          </cell>
          <cell r="E2015">
            <v>792020</v>
          </cell>
          <cell r="F2015">
            <v>0</v>
          </cell>
          <cell r="G2015" t="str">
            <v>Затраты по ШПЗ (основные)</v>
          </cell>
          <cell r="H2015">
            <v>2011</v>
          </cell>
          <cell r="I2015">
            <v>7920</v>
          </cell>
          <cell r="J2015">
            <v>982562</v>
          </cell>
          <cell r="K2015">
            <v>1</v>
          </cell>
          <cell r="L2015">
            <v>0</v>
          </cell>
          <cell r="M2015">
            <v>0</v>
          </cell>
          <cell r="N2015">
            <v>0</v>
          </cell>
          <cell r="R2015">
            <v>0</v>
          </cell>
          <cell r="S2015">
            <v>0</v>
          </cell>
          <cell r="T2015">
            <v>0</v>
          </cell>
          <cell r="U2015">
            <v>37</v>
          </cell>
          <cell r="V2015">
            <v>0</v>
          </cell>
          <cell r="W2015">
            <v>0</v>
          </cell>
          <cell r="AA2015">
            <v>0</v>
          </cell>
          <cell r="AB2015">
            <v>0</v>
          </cell>
          <cell r="AC2015">
            <v>0</v>
          </cell>
          <cell r="AD2015">
            <v>37</v>
          </cell>
          <cell r="AE2015">
            <v>430130</v>
          </cell>
          <cell r="AF2015">
            <v>0</v>
          </cell>
          <cell r="AI2015">
            <v>2251</v>
          </cell>
          <cell r="AK2015">
            <v>0</v>
          </cell>
          <cell r="AM2015">
            <v>758</v>
          </cell>
          <cell r="AN2015">
            <v>1</v>
          </cell>
          <cell r="AO2015">
            <v>393216</v>
          </cell>
          <cell r="AQ2015">
            <v>0</v>
          </cell>
          <cell r="AR2015">
            <v>0</v>
          </cell>
          <cell r="AS2015" t="str">
            <v>Ы</v>
          </cell>
          <cell r="AT2015" t="str">
            <v>Ы</v>
          </cell>
          <cell r="AU2015">
            <v>0</v>
          </cell>
          <cell r="AV2015">
            <v>0</v>
          </cell>
          <cell r="AW2015">
            <v>23</v>
          </cell>
          <cell r="AX2015">
            <v>1</v>
          </cell>
          <cell r="AY2015">
            <v>0</v>
          </cell>
          <cell r="AZ2015">
            <v>0</v>
          </cell>
          <cell r="BA2015">
            <v>0</v>
          </cell>
          <cell r="BB2015">
            <v>0</v>
          </cell>
          <cell r="BC2015">
            <v>38828</v>
          </cell>
        </row>
        <row r="2016">
          <cell r="A2016">
            <v>2006</v>
          </cell>
          <cell r="B2016">
            <v>2</v>
          </cell>
          <cell r="C2016">
            <v>630</v>
          </cell>
          <cell r="D2016">
            <v>21</v>
          </cell>
          <cell r="E2016">
            <v>792020</v>
          </cell>
          <cell r="F2016">
            <v>0</v>
          </cell>
          <cell r="G2016" t="str">
            <v>Затраты по ШПЗ (основные)</v>
          </cell>
          <cell r="H2016">
            <v>2011</v>
          </cell>
          <cell r="I2016">
            <v>7920</v>
          </cell>
          <cell r="J2016">
            <v>518899</v>
          </cell>
          <cell r="K2016">
            <v>1</v>
          </cell>
          <cell r="L2016">
            <v>0</v>
          </cell>
          <cell r="M2016">
            <v>0</v>
          </cell>
          <cell r="N2016">
            <v>0</v>
          </cell>
          <cell r="R2016">
            <v>0</v>
          </cell>
          <cell r="S2016">
            <v>0</v>
          </cell>
          <cell r="T2016">
            <v>0</v>
          </cell>
          <cell r="U2016">
            <v>37</v>
          </cell>
          <cell r="V2016">
            <v>0</v>
          </cell>
          <cell r="W2016">
            <v>0</v>
          </cell>
          <cell r="AA2016">
            <v>0</v>
          </cell>
          <cell r="AB2016">
            <v>0</v>
          </cell>
          <cell r="AC2016">
            <v>0</v>
          </cell>
          <cell r="AD2016">
            <v>37</v>
          </cell>
          <cell r="AE2016">
            <v>430140</v>
          </cell>
          <cell r="AF2016">
            <v>0</v>
          </cell>
          <cell r="AI2016">
            <v>2251</v>
          </cell>
          <cell r="AK2016">
            <v>0</v>
          </cell>
          <cell r="AM2016">
            <v>759</v>
          </cell>
          <cell r="AN2016">
            <v>1</v>
          </cell>
          <cell r="AO2016">
            <v>393216</v>
          </cell>
          <cell r="AQ2016">
            <v>0</v>
          </cell>
          <cell r="AR2016">
            <v>0</v>
          </cell>
          <cell r="AS2016" t="str">
            <v>Ы</v>
          </cell>
          <cell r="AT2016" t="str">
            <v>Ы</v>
          </cell>
          <cell r="AU2016">
            <v>0</v>
          </cell>
          <cell r="AV2016">
            <v>0</v>
          </cell>
          <cell r="AW2016">
            <v>23</v>
          </cell>
          <cell r="AX2016">
            <v>1</v>
          </cell>
          <cell r="AY2016">
            <v>0</v>
          </cell>
          <cell r="AZ2016">
            <v>0</v>
          </cell>
          <cell r="BA2016">
            <v>0</v>
          </cell>
          <cell r="BB2016">
            <v>0</v>
          </cell>
          <cell r="BC2016">
            <v>38828</v>
          </cell>
        </row>
        <row r="2017">
          <cell r="A2017">
            <v>2006</v>
          </cell>
          <cell r="B2017">
            <v>2</v>
          </cell>
          <cell r="C2017">
            <v>631</v>
          </cell>
          <cell r="D2017">
            <v>21</v>
          </cell>
          <cell r="E2017">
            <v>792020</v>
          </cell>
          <cell r="F2017">
            <v>0</v>
          </cell>
          <cell r="G2017" t="str">
            <v>Затраты по ШПЗ (основные)</v>
          </cell>
          <cell r="H2017">
            <v>2011</v>
          </cell>
          <cell r="I2017">
            <v>7920</v>
          </cell>
          <cell r="J2017">
            <v>9100</v>
          </cell>
          <cell r="K2017">
            <v>1</v>
          </cell>
          <cell r="L2017">
            <v>0</v>
          </cell>
          <cell r="M2017">
            <v>0</v>
          </cell>
          <cell r="N2017">
            <v>0</v>
          </cell>
          <cell r="R2017">
            <v>0</v>
          </cell>
          <cell r="S2017">
            <v>0</v>
          </cell>
          <cell r="T2017">
            <v>0</v>
          </cell>
          <cell r="U2017">
            <v>37</v>
          </cell>
          <cell r="V2017">
            <v>0</v>
          </cell>
          <cell r="W2017">
            <v>0</v>
          </cell>
          <cell r="AA2017">
            <v>0</v>
          </cell>
          <cell r="AB2017">
            <v>0</v>
          </cell>
          <cell r="AC2017">
            <v>0</v>
          </cell>
          <cell r="AD2017">
            <v>37</v>
          </cell>
          <cell r="AE2017">
            <v>430210</v>
          </cell>
          <cell r="AF2017">
            <v>0</v>
          </cell>
          <cell r="AI2017">
            <v>2251</v>
          </cell>
          <cell r="AK2017">
            <v>0</v>
          </cell>
          <cell r="AM2017">
            <v>760</v>
          </cell>
          <cell r="AN2017">
            <v>1</v>
          </cell>
          <cell r="AO2017">
            <v>393216</v>
          </cell>
          <cell r="AQ2017">
            <v>0</v>
          </cell>
          <cell r="AR2017">
            <v>0</v>
          </cell>
          <cell r="AS2017" t="str">
            <v>Ы</v>
          </cell>
          <cell r="AT2017" t="str">
            <v>Ы</v>
          </cell>
          <cell r="AU2017">
            <v>0</v>
          </cell>
          <cell r="AV2017">
            <v>0</v>
          </cell>
          <cell r="AW2017">
            <v>23</v>
          </cell>
          <cell r="AX2017">
            <v>1</v>
          </cell>
          <cell r="AY2017">
            <v>0</v>
          </cell>
          <cell r="AZ2017">
            <v>0</v>
          </cell>
          <cell r="BA2017">
            <v>0</v>
          </cell>
          <cell r="BB2017">
            <v>0</v>
          </cell>
          <cell r="BC2017">
            <v>38828</v>
          </cell>
        </row>
        <row r="2018">
          <cell r="A2018">
            <v>2006</v>
          </cell>
          <cell r="B2018">
            <v>2</v>
          </cell>
          <cell r="C2018">
            <v>632</v>
          </cell>
          <cell r="D2018">
            <v>21</v>
          </cell>
          <cell r="E2018">
            <v>792020</v>
          </cell>
          <cell r="F2018">
            <v>0</v>
          </cell>
          <cell r="G2018" t="str">
            <v>Затраты по ШПЗ (основные)</v>
          </cell>
          <cell r="H2018">
            <v>2011</v>
          </cell>
          <cell r="I2018">
            <v>7920</v>
          </cell>
          <cell r="J2018">
            <v>390260</v>
          </cell>
          <cell r="K2018">
            <v>1</v>
          </cell>
          <cell r="L2018">
            <v>0</v>
          </cell>
          <cell r="M2018">
            <v>0</v>
          </cell>
          <cell r="N2018">
            <v>0</v>
          </cell>
          <cell r="R2018">
            <v>0</v>
          </cell>
          <cell r="S2018">
            <v>0</v>
          </cell>
          <cell r="T2018">
            <v>0</v>
          </cell>
          <cell r="U2018">
            <v>37</v>
          </cell>
          <cell r="V2018">
            <v>0</v>
          </cell>
          <cell r="W2018">
            <v>0</v>
          </cell>
          <cell r="AA2018">
            <v>0</v>
          </cell>
          <cell r="AB2018">
            <v>0</v>
          </cell>
          <cell r="AC2018">
            <v>0</v>
          </cell>
          <cell r="AD2018">
            <v>37</v>
          </cell>
          <cell r="AE2018">
            <v>430230</v>
          </cell>
          <cell r="AF2018">
            <v>0</v>
          </cell>
          <cell r="AI2018">
            <v>2251</v>
          </cell>
          <cell r="AK2018">
            <v>0</v>
          </cell>
          <cell r="AM2018">
            <v>761</v>
          </cell>
          <cell r="AN2018">
            <v>1</v>
          </cell>
          <cell r="AO2018">
            <v>393216</v>
          </cell>
          <cell r="AQ2018">
            <v>0</v>
          </cell>
          <cell r="AR2018">
            <v>0</v>
          </cell>
          <cell r="AS2018" t="str">
            <v>Ы</v>
          </cell>
          <cell r="AT2018" t="str">
            <v>Ы</v>
          </cell>
          <cell r="AU2018">
            <v>0</v>
          </cell>
          <cell r="AV2018">
            <v>0</v>
          </cell>
          <cell r="AW2018">
            <v>23</v>
          </cell>
          <cell r="AX2018">
            <v>1</v>
          </cell>
          <cell r="AY2018">
            <v>0</v>
          </cell>
          <cell r="AZ2018">
            <v>0</v>
          </cell>
          <cell r="BA2018">
            <v>0</v>
          </cell>
          <cell r="BB2018">
            <v>0</v>
          </cell>
          <cell r="BC2018">
            <v>38828</v>
          </cell>
        </row>
        <row r="2019">
          <cell r="A2019">
            <v>2006</v>
          </cell>
          <cell r="B2019">
            <v>2</v>
          </cell>
          <cell r="C2019">
            <v>633</v>
          </cell>
          <cell r="D2019">
            <v>21</v>
          </cell>
          <cell r="E2019">
            <v>792020</v>
          </cell>
          <cell r="F2019">
            <v>0</v>
          </cell>
          <cell r="G2019" t="str">
            <v>Затраты по ШПЗ (основные)</v>
          </cell>
          <cell r="H2019">
            <v>2011</v>
          </cell>
          <cell r="I2019">
            <v>7920</v>
          </cell>
          <cell r="J2019">
            <v>126730</v>
          </cell>
          <cell r="K2019">
            <v>1</v>
          </cell>
          <cell r="L2019">
            <v>0</v>
          </cell>
          <cell r="M2019">
            <v>0</v>
          </cell>
          <cell r="N2019">
            <v>0</v>
          </cell>
          <cell r="R2019">
            <v>0</v>
          </cell>
          <cell r="S2019">
            <v>0</v>
          </cell>
          <cell r="T2019">
            <v>0</v>
          </cell>
          <cell r="U2019">
            <v>37</v>
          </cell>
          <cell r="V2019">
            <v>0</v>
          </cell>
          <cell r="W2019">
            <v>0</v>
          </cell>
          <cell r="AA2019">
            <v>0</v>
          </cell>
          <cell r="AB2019">
            <v>0</v>
          </cell>
          <cell r="AC2019">
            <v>0</v>
          </cell>
          <cell r="AD2019">
            <v>37</v>
          </cell>
          <cell r="AE2019">
            <v>430240</v>
          </cell>
          <cell r="AF2019">
            <v>0</v>
          </cell>
          <cell r="AI2019">
            <v>2251</v>
          </cell>
          <cell r="AK2019">
            <v>0</v>
          </cell>
          <cell r="AM2019">
            <v>762</v>
          </cell>
          <cell r="AN2019">
            <v>1</v>
          </cell>
          <cell r="AO2019">
            <v>393216</v>
          </cell>
          <cell r="AQ2019">
            <v>0</v>
          </cell>
          <cell r="AR2019">
            <v>0</v>
          </cell>
          <cell r="AS2019" t="str">
            <v>Ы</v>
          </cell>
          <cell r="AT2019" t="str">
            <v>Ы</v>
          </cell>
          <cell r="AU2019">
            <v>0</v>
          </cell>
          <cell r="AV2019">
            <v>0</v>
          </cell>
          <cell r="AW2019">
            <v>23</v>
          </cell>
          <cell r="AX2019">
            <v>1</v>
          </cell>
          <cell r="AY2019">
            <v>0</v>
          </cell>
          <cell r="AZ2019">
            <v>0</v>
          </cell>
          <cell r="BA2019">
            <v>0</v>
          </cell>
          <cell r="BB2019">
            <v>0</v>
          </cell>
          <cell r="BC2019">
            <v>38828</v>
          </cell>
        </row>
        <row r="2020">
          <cell r="A2020">
            <v>2006</v>
          </cell>
          <cell r="B2020">
            <v>2</v>
          </cell>
          <cell r="C2020">
            <v>634</v>
          </cell>
          <cell r="D2020">
            <v>21</v>
          </cell>
          <cell r="E2020">
            <v>792020</v>
          </cell>
          <cell r="F2020">
            <v>0</v>
          </cell>
          <cell r="G2020" t="str">
            <v>Затраты по ШПЗ (основные)</v>
          </cell>
          <cell r="H2020">
            <v>2011</v>
          </cell>
          <cell r="I2020">
            <v>7920</v>
          </cell>
          <cell r="J2020">
            <v>295102</v>
          </cell>
          <cell r="K2020">
            <v>1</v>
          </cell>
          <cell r="L2020">
            <v>0</v>
          </cell>
          <cell r="M2020">
            <v>0</v>
          </cell>
          <cell r="N2020">
            <v>0</v>
          </cell>
          <cell r="R2020">
            <v>0</v>
          </cell>
          <cell r="S2020">
            <v>0</v>
          </cell>
          <cell r="T2020">
            <v>0</v>
          </cell>
          <cell r="U2020">
            <v>37</v>
          </cell>
          <cell r="V2020">
            <v>0</v>
          </cell>
          <cell r="W2020">
            <v>0</v>
          </cell>
          <cell r="AA2020">
            <v>0</v>
          </cell>
          <cell r="AB2020">
            <v>0</v>
          </cell>
          <cell r="AC2020">
            <v>0</v>
          </cell>
          <cell r="AD2020">
            <v>37</v>
          </cell>
          <cell r="AE2020">
            <v>450000</v>
          </cell>
          <cell r="AF2020">
            <v>0</v>
          </cell>
          <cell r="AI2020">
            <v>2251</v>
          </cell>
          <cell r="AK2020">
            <v>0</v>
          </cell>
          <cell r="AM2020">
            <v>763</v>
          </cell>
          <cell r="AN2020">
            <v>1</v>
          </cell>
          <cell r="AO2020">
            <v>393216</v>
          </cell>
          <cell r="AQ2020">
            <v>0</v>
          </cell>
          <cell r="AR2020">
            <v>0</v>
          </cell>
          <cell r="AS2020" t="str">
            <v>Ы</v>
          </cell>
          <cell r="AT2020" t="str">
            <v>Ы</v>
          </cell>
          <cell r="AU2020">
            <v>0</v>
          </cell>
          <cell r="AV2020">
            <v>0</v>
          </cell>
          <cell r="AW2020">
            <v>23</v>
          </cell>
          <cell r="AX2020">
            <v>1</v>
          </cell>
          <cell r="AY2020">
            <v>0</v>
          </cell>
          <cell r="AZ2020">
            <v>0</v>
          </cell>
          <cell r="BA2020">
            <v>0</v>
          </cell>
          <cell r="BB2020">
            <v>0</v>
          </cell>
          <cell r="BC2020">
            <v>38828</v>
          </cell>
        </row>
        <row r="2021">
          <cell r="A2021">
            <v>2006</v>
          </cell>
          <cell r="B2021">
            <v>2</v>
          </cell>
          <cell r="C2021">
            <v>635</v>
          </cell>
          <cell r="D2021">
            <v>21</v>
          </cell>
          <cell r="E2021">
            <v>792020</v>
          </cell>
          <cell r="F2021">
            <v>0</v>
          </cell>
          <cell r="G2021" t="str">
            <v>Затраты по ШПЗ (основные)</v>
          </cell>
          <cell r="H2021">
            <v>2011</v>
          </cell>
          <cell r="I2021">
            <v>7920</v>
          </cell>
          <cell r="J2021">
            <v>16359</v>
          </cell>
          <cell r="K2021">
            <v>1</v>
          </cell>
          <cell r="L2021">
            <v>0</v>
          </cell>
          <cell r="M2021">
            <v>0</v>
          </cell>
          <cell r="N2021">
            <v>0</v>
          </cell>
          <cell r="R2021">
            <v>0</v>
          </cell>
          <cell r="S2021">
            <v>0</v>
          </cell>
          <cell r="T2021">
            <v>0</v>
          </cell>
          <cell r="U2021">
            <v>37</v>
          </cell>
          <cell r="V2021">
            <v>0</v>
          </cell>
          <cell r="W2021">
            <v>0</v>
          </cell>
          <cell r="AA2021">
            <v>0</v>
          </cell>
          <cell r="AB2021">
            <v>0</v>
          </cell>
          <cell r="AC2021">
            <v>0</v>
          </cell>
          <cell r="AD2021">
            <v>37</v>
          </cell>
          <cell r="AE2021">
            <v>460000</v>
          </cell>
          <cell r="AF2021">
            <v>0</v>
          </cell>
          <cell r="AI2021">
            <v>2251</v>
          </cell>
          <cell r="AK2021">
            <v>0</v>
          </cell>
          <cell r="AM2021">
            <v>764</v>
          </cell>
          <cell r="AN2021">
            <v>1</v>
          </cell>
          <cell r="AO2021">
            <v>393216</v>
          </cell>
          <cell r="AQ2021">
            <v>0</v>
          </cell>
          <cell r="AR2021">
            <v>0</v>
          </cell>
          <cell r="AS2021" t="str">
            <v>Ы</v>
          </cell>
          <cell r="AT2021" t="str">
            <v>Ы</v>
          </cell>
          <cell r="AU2021">
            <v>0</v>
          </cell>
          <cell r="AV2021">
            <v>0</v>
          </cell>
          <cell r="AW2021">
            <v>23</v>
          </cell>
          <cell r="AX2021">
            <v>1</v>
          </cell>
          <cell r="AY2021">
            <v>0</v>
          </cell>
          <cell r="AZ2021">
            <v>0</v>
          </cell>
          <cell r="BA2021">
            <v>0</v>
          </cell>
          <cell r="BB2021">
            <v>0</v>
          </cell>
          <cell r="BC2021">
            <v>38828</v>
          </cell>
        </row>
        <row r="2022">
          <cell r="A2022">
            <v>2006</v>
          </cell>
          <cell r="B2022">
            <v>2</v>
          </cell>
          <cell r="C2022">
            <v>636</v>
          </cell>
          <cell r="D2022">
            <v>21</v>
          </cell>
          <cell r="E2022">
            <v>792020</v>
          </cell>
          <cell r="F2022">
            <v>0</v>
          </cell>
          <cell r="G2022" t="str">
            <v>Затраты по ШПЗ (основные)</v>
          </cell>
          <cell r="H2022">
            <v>2011</v>
          </cell>
          <cell r="I2022">
            <v>7920</v>
          </cell>
          <cell r="J2022">
            <v>41028</v>
          </cell>
          <cell r="K2022">
            <v>1</v>
          </cell>
          <cell r="L2022">
            <v>0</v>
          </cell>
          <cell r="M2022">
            <v>0</v>
          </cell>
          <cell r="N2022">
            <v>0</v>
          </cell>
          <cell r="R2022">
            <v>0</v>
          </cell>
          <cell r="S2022">
            <v>0</v>
          </cell>
          <cell r="T2022">
            <v>0</v>
          </cell>
          <cell r="U2022">
            <v>37</v>
          </cell>
          <cell r="V2022">
            <v>0</v>
          </cell>
          <cell r="W2022">
            <v>0</v>
          </cell>
          <cell r="AA2022">
            <v>0</v>
          </cell>
          <cell r="AB2022">
            <v>0</v>
          </cell>
          <cell r="AC2022">
            <v>0</v>
          </cell>
          <cell r="AD2022">
            <v>37</v>
          </cell>
          <cell r="AE2022">
            <v>465000</v>
          </cell>
          <cell r="AF2022">
            <v>0</v>
          </cell>
          <cell r="AI2022">
            <v>2251</v>
          </cell>
          <cell r="AK2022">
            <v>0</v>
          </cell>
          <cell r="AM2022">
            <v>765</v>
          </cell>
          <cell r="AN2022">
            <v>1</v>
          </cell>
          <cell r="AO2022">
            <v>393216</v>
          </cell>
          <cell r="AQ2022">
            <v>0</v>
          </cell>
          <cell r="AR2022">
            <v>0</v>
          </cell>
          <cell r="AS2022" t="str">
            <v>Ы</v>
          </cell>
          <cell r="AT2022" t="str">
            <v>Ы</v>
          </cell>
          <cell r="AU2022">
            <v>0</v>
          </cell>
          <cell r="AV2022">
            <v>0</v>
          </cell>
          <cell r="AW2022">
            <v>23</v>
          </cell>
          <cell r="AX2022">
            <v>1</v>
          </cell>
          <cell r="AY2022">
            <v>0</v>
          </cell>
          <cell r="AZ2022">
            <v>0</v>
          </cell>
          <cell r="BA2022">
            <v>0</v>
          </cell>
          <cell r="BB2022">
            <v>0</v>
          </cell>
          <cell r="BC2022">
            <v>38828</v>
          </cell>
        </row>
        <row r="2023">
          <cell r="A2023">
            <v>2006</v>
          </cell>
          <cell r="B2023">
            <v>2</v>
          </cell>
          <cell r="C2023">
            <v>637</v>
          </cell>
          <cell r="D2023">
            <v>21</v>
          </cell>
          <cell r="E2023">
            <v>792020</v>
          </cell>
          <cell r="F2023">
            <v>0</v>
          </cell>
          <cell r="G2023" t="str">
            <v>Затраты по ШПЗ (основные)</v>
          </cell>
          <cell r="H2023">
            <v>2011</v>
          </cell>
          <cell r="I2023">
            <v>7920</v>
          </cell>
          <cell r="J2023">
            <v>143789.63</v>
          </cell>
          <cell r="K2023">
            <v>1</v>
          </cell>
          <cell r="L2023">
            <v>0</v>
          </cell>
          <cell r="M2023">
            <v>0</v>
          </cell>
          <cell r="N2023">
            <v>0</v>
          </cell>
          <cell r="R2023">
            <v>0</v>
          </cell>
          <cell r="S2023">
            <v>0</v>
          </cell>
          <cell r="T2023">
            <v>0</v>
          </cell>
          <cell r="U2023">
            <v>37</v>
          </cell>
          <cell r="V2023">
            <v>0</v>
          </cell>
          <cell r="W2023">
            <v>0</v>
          </cell>
          <cell r="AA2023">
            <v>0</v>
          </cell>
          <cell r="AB2023">
            <v>0</v>
          </cell>
          <cell r="AC2023">
            <v>0</v>
          </cell>
          <cell r="AD2023">
            <v>37</v>
          </cell>
          <cell r="AE2023">
            <v>502400</v>
          </cell>
          <cell r="AF2023">
            <v>0</v>
          </cell>
          <cell r="AI2023">
            <v>2251</v>
          </cell>
          <cell r="AK2023">
            <v>0</v>
          </cell>
          <cell r="AM2023">
            <v>766</v>
          </cell>
          <cell r="AN2023">
            <v>1</v>
          </cell>
          <cell r="AO2023">
            <v>393216</v>
          </cell>
          <cell r="AQ2023">
            <v>0</v>
          </cell>
          <cell r="AR2023">
            <v>0</v>
          </cell>
          <cell r="AS2023" t="str">
            <v>Ы</v>
          </cell>
          <cell r="AT2023" t="str">
            <v>Ы</v>
          </cell>
          <cell r="AU2023">
            <v>0</v>
          </cell>
          <cell r="AV2023">
            <v>0</v>
          </cell>
          <cell r="AW2023">
            <v>23</v>
          </cell>
          <cell r="AX2023">
            <v>1</v>
          </cell>
          <cell r="AY2023">
            <v>0</v>
          </cell>
          <cell r="AZ2023">
            <v>0</v>
          </cell>
          <cell r="BA2023">
            <v>0</v>
          </cell>
          <cell r="BB2023">
            <v>0</v>
          </cell>
          <cell r="BC2023">
            <v>38828</v>
          </cell>
        </row>
        <row r="2024">
          <cell r="A2024">
            <v>2006</v>
          </cell>
          <cell r="B2024">
            <v>2</v>
          </cell>
          <cell r="C2024">
            <v>638</v>
          </cell>
          <cell r="D2024">
            <v>21</v>
          </cell>
          <cell r="E2024">
            <v>792020</v>
          </cell>
          <cell r="F2024">
            <v>0</v>
          </cell>
          <cell r="G2024" t="str">
            <v>Затраты по ШПЗ (основные)</v>
          </cell>
          <cell r="H2024">
            <v>2011</v>
          </cell>
          <cell r="I2024">
            <v>7920</v>
          </cell>
          <cell r="J2024">
            <v>2181886.64</v>
          </cell>
          <cell r="K2024">
            <v>1</v>
          </cell>
          <cell r="L2024">
            <v>0</v>
          </cell>
          <cell r="M2024">
            <v>0</v>
          </cell>
          <cell r="N2024">
            <v>0</v>
          </cell>
          <cell r="R2024">
            <v>0</v>
          </cell>
          <cell r="S2024">
            <v>0</v>
          </cell>
          <cell r="T2024">
            <v>0</v>
          </cell>
          <cell r="U2024">
            <v>37</v>
          </cell>
          <cell r="V2024">
            <v>0</v>
          </cell>
          <cell r="W2024">
            <v>0</v>
          </cell>
          <cell r="AA2024">
            <v>0</v>
          </cell>
          <cell r="AB2024">
            <v>0</v>
          </cell>
          <cell r="AC2024">
            <v>0</v>
          </cell>
          <cell r="AD2024">
            <v>37</v>
          </cell>
          <cell r="AE2024">
            <v>503000</v>
          </cell>
          <cell r="AF2024">
            <v>0</v>
          </cell>
          <cell r="AI2024">
            <v>2251</v>
          </cell>
          <cell r="AK2024">
            <v>0</v>
          </cell>
          <cell r="AM2024">
            <v>767</v>
          </cell>
          <cell r="AN2024">
            <v>1</v>
          </cell>
          <cell r="AO2024">
            <v>393216</v>
          </cell>
          <cell r="AQ2024">
            <v>0</v>
          </cell>
          <cell r="AR2024">
            <v>0</v>
          </cell>
          <cell r="AS2024" t="str">
            <v>Ы</v>
          </cell>
          <cell r="AT2024" t="str">
            <v>Ы</v>
          </cell>
          <cell r="AU2024">
            <v>0</v>
          </cell>
          <cell r="AV2024">
            <v>0</v>
          </cell>
          <cell r="AW2024">
            <v>23</v>
          </cell>
          <cell r="AX2024">
            <v>1</v>
          </cell>
          <cell r="AY2024">
            <v>0</v>
          </cell>
          <cell r="AZ2024">
            <v>0</v>
          </cell>
          <cell r="BA2024">
            <v>0</v>
          </cell>
          <cell r="BB2024">
            <v>0</v>
          </cell>
          <cell r="BC2024">
            <v>38828</v>
          </cell>
        </row>
        <row r="2025">
          <cell r="A2025">
            <v>2006</v>
          </cell>
          <cell r="B2025">
            <v>2</v>
          </cell>
          <cell r="C2025">
            <v>639</v>
          </cell>
          <cell r="D2025">
            <v>21</v>
          </cell>
          <cell r="E2025">
            <v>792020</v>
          </cell>
          <cell r="F2025">
            <v>0</v>
          </cell>
          <cell r="G2025" t="str">
            <v>Затраты по ШПЗ (основные)</v>
          </cell>
          <cell r="H2025">
            <v>2011</v>
          </cell>
          <cell r="I2025">
            <v>7920</v>
          </cell>
          <cell r="J2025">
            <v>300</v>
          </cell>
          <cell r="K2025">
            <v>1</v>
          </cell>
          <cell r="L2025">
            <v>0</v>
          </cell>
          <cell r="M2025">
            <v>0</v>
          </cell>
          <cell r="N2025">
            <v>0</v>
          </cell>
          <cell r="R2025">
            <v>0</v>
          </cell>
          <cell r="S2025">
            <v>0</v>
          </cell>
          <cell r="T2025">
            <v>0</v>
          </cell>
          <cell r="U2025">
            <v>37</v>
          </cell>
          <cell r="V2025">
            <v>0</v>
          </cell>
          <cell r="W2025">
            <v>0</v>
          </cell>
          <cell r="AA2025">
            <v>0</v>
          </cell>
          <cell r="AB2025">
            <v>0</v>
          </cell>
          <cell r="AC2025">
            <v>0</v>
          </cell>
          <cell r="AD2025">
            <v>37</v>
          </cell>
          <cell r="AE2025">
            <v>504100</v>
          </cell>
          <cell r="AF2025">
            <v>0</v>
          </cell>
          <cell r="AI2025">
            <v>2251</v>
          </cell>
          <cell r="AK2025">
            <v>0</v>
          </cell>
          <cell r="AM2025">
            <v>768</v>
          </cell>
          <cell r="AN2025">
            <v>1</v>
          </cell>
          <cell r="AO2025">
            <v>393216</v>
          </cell>
          <cell r="AQ2025">
            <v>0</v>
          </cell>
          <cell r="AR2025">
            <v>0</v>
          </cell>
          <cell r="AS2025" t="str">
            <v>Ы</v>
          </cell>
          <cell r="AT2025" t="str">
            <v>Ы</v>
          </cell>
          <cell r="AU2025">
            <v>0</v>
          </cell>
          <cell r="AV2025">
            <v>0</v>
          </cell>
          <cell r="AW2025">
            <v>23</v>
          </cell>
          <cell r="AX2025">
            <v>1</v>
          </cell>
          <cell r="AY2025">
            <v>0</v>
          </cell>
          <cell r="AZ2025">
            <v>0</v>
          </cell>
          <cell r="BA2025">
            <v>0</v>
          </cell>
          <cell r="BB2025">
            <v>0</v>
          </cell>
          <cell r="BC2025">
            <v>38828</v>
          </cell>
        </row>
        <row r="2026">
          <cell r="A2026">
            <v>2006</v>
          </cell>
          <cell r="B2026">
            <v>2</v>
          </cell>
          <cell r="C2026">
            <v>640</v>
          </cell>
          <cell r="D2026">
            <v>21</v>
          </cell>
          <cell r="E2026">
            <v>792020</v>
          </cell>
          <cell r="F2026">
            <v>0</v>
          </cell>
          <cell r="G2026" t="str">
            <v>Затраты по ШПЗ (основные)</v>
          </cell>
          <cell r="H2026">
            <v>2011</v>
          </cell>
          <cell r="I2026">
            <v>7920</v>
          </cell>
          <cell r="J2026">
            <v>15946</v>
          </cell>
          <cell r="K2026">
            <v>1</v>
          </cell>
          <cell r="L2026">
            <v>0</v>
          </cell>
          <cell r="M2026">
            <v>0</v>
          </cell>
          <cell r="N2026">
            <v>0</v>
          </cell>
          <cell r="R2026">
            <v>0</v>
          </cell>
          <cell r="S2026">
            <v>0</v>
          </cell>
          <cell r="T2026">
            <v>0</v>
          </cell>
          <cell r="U2026">
            <v>37</v>
          </cell>
          <cell r="V2026">
            <v>0</v>
          </cell>
          <cell r="W2026">
            <v>0</v>
          </cell>
          <cell r="AA2026">
            <v>0</v>
          </cell>
          <cell r="AB2026">
            <v>0</v>
          </cell>
          <cell r="AC2026">
            <v>0</v>
          </cell>
          <cell r="AD2026">
            <v>37</v>
          </cell>
          <cell r="AE2026">
            <v>504900</v>
          </cell>
          <cell r="AF2026">
            <v>0</v>
          </cell>
          <cell r="AI2026">
            <v>2251</v>
          </cell>
          <cell r="AK2026">
            <v>0</v>
          </cell>
          <cell r="AM2026">
            <v>769</v>
          </cell>
          <cell r="AN2026">
            <v>1</v>
          </cell>
          <cell r="AO2026">
            <v>393216</v>
          </cell>
          <cell r="AQ2026">
            <v>0</v>
          </cell>
          <cell r="AR2026">
            <v>0</v>
          </cell>
          <cell r="AS2026" t="str">
            <v>Ы</v>
          </cell>
          <cell r="AT2026" t="str">
            <v>Ы</v>
          </cell>
          <cell r="AU2026">
            <v>0</v>
          </cell>
          <cell r="AV2026">
            <v>0</v>
          </cell>
          <cell r="AW2026">
            <v>23</v>
          </cell>
          <cell r="AX2026">
            <v>1</v>
          </cell>
          <cell r="AY2026">
            <v>0</v>
          </cell>
          <cell r="AZ2026">
            <v>0</v>
          </cell>
          <cell r="BA2026">
            <v>0</v>
          </cell>
          <cell r="BB2026">
            <v>0</v>
          </cell>
          <cell r="BC2026">
            <v>38828</v>
          </cell>
        </row>
        <row r="2027">
          <cell r="A2027">
            <v>2006</v>
          </cell>
          <cell r="B2027">
            <v>2</v>
          </cell>
          <cell r="C2027">
            <v>641</v>
          </cell>
          <cell r="D2027">
            <v>21</v>
          </cell>
          <cell r="E2027">
            <v>792020</v>
          </cell>
          <cell r="F2027">
            <v>0</v>
          </cell>
          <cell r="G2027" t="str">
            <v>Затраты по ШПЗ (основные)</v>
          </cell>
          <cell r="H2027">
            <v>2011</v>
          </cell>
          <cell r="I2027">
            <v>7920</v>
          </cell>
          <cell r="J2027">
            <v>40226.49</v>
          </cell>
          <cell r="K2027">
            <v>1</v>
          </cell>
          <cell r="L2027">
            <v>0</v>
          </cell>
          <cell r="M2027">
            <v>0</v>
          </cell>
          <cell r="N2027">
            <v>0</v>
          </cell>
          <cell r="R2027">
            <v>0</v>
          </cell>
          <cell r="S2027">
            <v>0</v>
          </cell>
          <cell r="T2027">
            <v>0</v>
          </cell>
          <cell r="U2027">
            <v>37</v>
          </cell>
          <cell r="V2027">
            <v>0</v>
          </cell>
          <cell r="W2027">
            <v>0</v>
          </cell>
          <cell r="AA2027">
            <v>0</v>
          </cell>
          <cell r="AB2027">
            <v>0</v>
          </cell>
          <cell r="AC2027">
            <v>0</v>
          </cell>
          <cell r="AD2027">
            <v>37</v>
          </cell>
          <cell r="AE2027">
            <v>505100</v>
          </cell>
          <cell r="AF2027">
            <v>0</v>
          </cell>
          <cell r="AI2027">
            <v>2251</v>
          </cell>
          <cell r="AK2027">
            <v>0</v>
          </cell>
          <cell r="AM2027">
            <v>770</v>
          </cell>
          <cell r="AN2027">
            <v>1</v>
          </cell>
          <cell r="AO2027">
            <v>393216</v>
          </cell>
          <cell r="AQ2027">
            <v>0</v>
          </cell>
          <cell r="AR2027">
            <v>0</v>
          </cell>
          <cell r="AS2027" t="str">
            <v>Ы</v>
          </cell>
          <cell r="AT2027" t="str">
            <v>Ы</v>
          </cell>
          <cell r="AU2027">
            <v>0</v>
          </cell>
          <cell r="AV2027">
            <v>0</v>
          </cell>
          <cell r="AW2027">
            <v>23</v>
          </cell>
          <cell r="AX2027">
            <v>1</v>
          </cell>
          <cell r="AY2027">
            <v>0</v>
          </cell>
          <cell r="AZ2027">
            <v>0</v>
          </cell>
          <cell r="BA2027">
            <v>0</v>
          </cell>
          <cell r="BB2027">
            <v>0</v>
          </cell>
          <cell r="BC2027">
            <v>38828</v>
          </cell>
        </row>
        <row r="2028">
          <cell r="A2028">
            <v>2006</v>
          </cell>
          <cell r="B2028">
            <v>2</v>
          </cell>
          <cell r="C2028">
            <v>642</v>
          </cell>
          <cell r="D2028">
            <v>21</v>
          </cell>
          <cell r="E2028">
            <v>792020</v>
          </cell>
          <cell r="F2028">
            <v>0</v>
          </cell>
          <cell r="G2028" t="str">
            <v>Затраты по ШПЗ (основные)</v>
          </cell>
          <cell r="H2028">
            <v>2011</v>
          </cell>
          <cell r="I2028">
            <v>7920</v>
          </cell>
          <cell r="J2028">
            <v>394043.27</v>
          </cell>
          <cell r="K2028">
            <v>1</v>
          </cell>
          <cell r="L2028">
            <v>0</v>
          </cell>
          <cell r="M2028">
            <v>0</v>
          </cell>
          <cell r="N2028">
            <v>0</v>
          </cell>
          <cell r="R2028">
            <v>0</v>
          </cell>
          <cell r="S2028">
            <v>0</v>
          </cell>
          <cell r="T2028">
            <v>0</v>
          </cell>
          <cell r="U2028">
            <v>37</v>
          </cell>
          <cell r="V2028">
            <v>0</v>
          </cell>
          <cell r="W2028">
            <v>0</v>
          </cell>
          <cell r="AA2028">
            <v>0</v>
          </cell>
          <cell r="AB2028">
            <v>0</v>
          </cell>
          <cell r="AC2028">
            <v>0</v>
          </cell>
          <cell r="AD2028">
            <v>37</v>
          </cell>
          <cell r="AE2028">
            <v>505200</v>
          </cell>
          <cell r="AF2028">
            <v>0</v>
          </cell>
          <cell r="AI2028">
            <v>2251</v>
          </cell>
          <cell r="AK2028">
            <v>0</v>
          </cell>
          <cell r="AM2028">
            <v>771</v>
          </cell>
          <cell r="AN2028">
            <v>1</v>
          </cell>
          <cell r="AO2028">
            <v>393216</v>
          </cell>
          <cell r="AQ2028">
            <v>0</v>
          </cell>
          <cell r="AR2028">
            <v>0</v>
          </cell>
          <cell r="AS2028" t="str">
            <v>Ы</v>
          </cell>
          <cell r="AT2028" t="str">
            <v>Ы</v>
          </cell>
          <cell r="AU2028">
            <v>0</v>
          </cell>
          <cell r="AV2028">
            <v>0</v>
          </cell>
          <cell r="AW2028">
            <v>23</v>
          </cell>
          <cell r="AX2028">
            <v>1</v>
          </cell>
          <cell r="AY2028">
            <v>0</v>
          </cell>
          <cell r="AZ2028">
            <v>0</v>
          </cell>
          <cell r="BA2028">
            <v>0</v>
          </cell>
          <cell r="BB2028">
            <v>0</v>
          </cell>
          <cell r="BC2028">
            <v>38828</v>
          </cell>
        </row>
        <row r="2029">
          <cell r="A2029">
            <v>2006</v>
          </cell>
          <cell r="B2029">
            <v>2</v>
          </cell>
          <cell r="C2029">
            <v>643</v>
          </cell>
          <cell r="D2029">
            <v>21</v>
          </cell>
          <cell r="E2029">
            <v>792020</v>
          </cell>
          <cell r="F2029">
            <v>0</v>
          </cell>
          <cell r="G2029" t="str">
            <v>Затраты по ШПЗ (основные)</v>
          </cell>
          <cell r="H2029">
            <v>2011</v>
          </cell>
          <cell r="I2029">
            <v>7920</v>
          </cell>
          <cell r="J2029">
            <v>4372.8</v>
          </cell>
          <cell r="K2029">
            <v>1</v>
          </cell>
          <cell r="L2029">
            <v>0</v>
          </cell>
          <cell r="M2029">
            <v>0</v>
          </cell>
          <cell r="N2029">
            <v>0</v>
          </cell>
          <cell r="R2029">
            <v>0</v>
          </cell>
          <cell r="S2029">
            <v>0</v>
          </cell>
          <cell r="T2029">
            <v>0</v>
          </cell>
          <cell r="U2029">
            <v>37</v>
          </cell>
          <cell r="V2029">
            <v>0</v>
          </cell>
          <cell r="W2029">
            <v>0</v>
          </cell>
          <cell r="AA2029">
            <v>0</v>
          </cell>
          <cell r="AB2029">
            <v>0</v>
          </cell>
          <cell r="AC2029">
            <v>0</v>
          </cell>
          <cell r="AD2029">
            <v>37</v>
          </cell>
          <cell r="AE2029">
            <v>505300</v>
          </cell>
          <cell r="AF2029">
            <v>0</v>
          </cell>
          <cell r="AI2029">
            <v>2251</v>
          </cell>
          <cell r="AK2029">
            <v>0</v>
          </cell>
          <cell r="AM2029">
            <v>772</v>
          </cell>
          <cell r="AN2029">
            <v>1</v>
          </cell>
          <cell r="AO2029">
            <v>393216</v>
          </cell>
          <cell r="AQ2029">
            <v>0</v>
          </cell>
          <cell r="AR2029">
            <v>0</v>
          </cell>
          <cell r="AS2029" t="str">
            <v>Ы</v>
          </cell>
          <cell r="AT2029" t="str">
            <v>Ы</v>
          </cell>
          <cell r="AU2029">
            <v>0</v>
          </cell>
          <cell r="AV2029">
            <v>0</v>
          </cell>
          <cell r="AW2029">
            <v>23</v>
          </cell>
          <cell r="AX2029">
            <v>1</v>
          </cell>
          <cell r="AY2029">
            <v>0</v>
          </cell>
          <cell r="AZ2029">
            <v>0</v>
          </cell>
          <cell r="BA2029">
            <v>0</v>
          </cell>
          <cell r="BB2029">
            <v>0</v>
          </cell>
          <cell r="BC2029">
            <v>38828</v>
          </cell>
        </row>
        <row r="2030">
          <cell r="A2030">
            <v>2006</v>
          </cell>
          <cell r="B2030">
            <v>2</v>
          </cell>
          <cell r="C2030">
            <v>644</v>
          </cell>
          <cell r="D2030">
            <v>21</v>
          </cell>
          <cell r="E2030">
            <v>792020</v>
          </cell>
          <cell r="F2030">
            <v>0</v>
          </cell>
          <cell r="G2030" t="str">
            <v>Затраты по ШПЗ (основные)</v>
          </cell>
          <cell r="H2030">
            <v>2011</v>
          </cell>
          <cell r="I2030">
            <v>7920</v>
          </cell>
          <cell r="J2030">
            <v>6305.45</v>
          </cell>
          <cell r="K2030">
            <v>1</v>
          </cell>
          <cell r="L2030">
            <v>0</v>
          </cell>
          <cell r="M2030">
            <v>0</v>
          </cell>
          <cell r="N2030">
            <v>0</v>
          </cell>
          <cell r="R2030">
            <v>0</v>
          </cell>
          <cell r="S2030">
            <v>0</v>
          </cell>
          <cell r="T2030">
            <v>0</v>
          </cell>
          <cell r="U2030">
            <v>37</v>
          </cell>
          <cell r="V2030">
            <v>0</v>
          </cell>
          <cell r="W2030">
            <v>0</v>
          </cell>
          <cell r="AA2030">
            <v>0</v>
          </cell>
          <cell r="AB2030">
            <v>0</v>
          </cell>
          <cell r="AC2030">
            <v>0</v>
          </cell>
          <cell r="AD2030">
            <v>37</v>
          </cell>
          <cell r="AE2030">
            <v>505400</v>
          </cell>
          <cell r="AF2030">
            <v>0</v>
          </cell>
          <cell r="AI2030">
            <v>2251</v>
          </cell>
          <cell r="AK2030">
            <v>0</v>
          </cell>
          <cell r="AM2030">
            <v>773</v>
          </cell>
          <cell r="AN2030">
            <v>1</v>
          </cell>
          <cell r="AO2030">
            <v>393216</v>
          </cell>
          <cell r="AQ2030">
            <v>0</v>
          </cell>
          <cell r="AR2030">
            <v>0</v>
          </cell>
          <cell r="AS2030" t="str">
            <v>Ы</v>
          </cell>
          <cell r="AT2030" t="str">
            <v>Ы</v>
          </cell>
          <cell r="AU2030">
            <v>0</v>
          </cell>
          <cell r="AV2030">
            <v>0</v>
          </cell>
          <cell r="AW2030">
            <v>23</v>
          </cell>
          <cell r="AX2030">
            <v>1</v>
          </cell>
          <cell r="AY2030">
            <v>0</v>
          </cell>
          <cell r="AZ2030">
            <v>0</v>
          </cell>
          <cell r="BA2030">
            <v>0</v>
          </cell>
          <cell r="BB2030">
            <v>0</v>
          </cell>
          <cell r="BC2030">
            <v>38828</v>
          </cell>
        </row>
        <row r="2031">
          <cell r="A2031">
            <v>2006</v>
          </cell>
          <cell r="B2031">
            <v>2</v>
          </cell>
          <cell r="C2031">
            <v>645</v>
          </cell>
          <cell r="D2031">
            <v>21</v>
          </cell>
          <cell r="E2031">
            <v>792020</v>
          </cell>
          <cell r="F2031">
            <v>0</v>
          </cell>
          <cell r="G2031" t="str">
            <v>Затраты по ШПЗ (основные)</v>
          </cell>
          <cell r="H2031">
            <v>2011</v>
          </cell>
          <cell r="I2031">
            <v>7920</v>
          </cell>
          <cell r="J2031">
            <v>2153241.5</v>
          </cell>
          <cell r="K2031">
            <v>1</v>
          </cell>
          <cell r="L2031">
            <v>0</v>
          </cell>
          <cell r="M2031">
            <v>0</v>
          </cell>
          <cell r="N2031">
            <v>0</v>
          </cell>
          <cell r="R2031">
            <v>0</v>
          </cell>
          <cell r="S2031">
            <v>0</v>
          </cell>
          <cell r="T2031">
            <v>0</v>
          </cell>
          <cell r="U2031">
            <v>37</v>
          </cell>
          <cell r="V2031">
            <v>0</v>
          </cell>
          <cell r="W2031">
            <v>0</v>
          </cell>
          <cell r="AA2031">
            <v>0</v>
          </cell>
          <cell r="AB2031">
            <v>0</v>
          </cell>
          <cell r="AC2031">
            <v>0</v>
          </cell>
          <cell r="AD2031">
            <v>37</v>
          </cell>
          <cell r="AE2031">
            <v>510100</v>
          </cell>
          <cell r="AF2031">
            <v>0</v>
          </cell>
          <cell r="AI2031">
            <v>2251</v>
          </cell>
          <cell r="AK2031">
            <v>0</v>
          </cell>
          <cell r="AM2031">
            <v>774</v>
          </cell>
          <cell r="AN2031">
            <v>1</v>
          </cell>
          <cell r="AO2031">
            <v>393216</v>
          </cell>
          <cell r="AQ2031">
            <v>0</v>
          </cell>
          <cell r="AR2031">
            <v>0</v>
          </cell>
          <cell r="AS2031" t="str">
            <v>Ы</v>
          </cell>
          <cell r="AT2031" t="str">
            <v>Ы</v>
          </cell>
          <cell r="AU2031">
            <v>0</v>
          </cell>
          <cell r="AV2031">
            <v>0</v>
          </cell>
          <cell r="AW2031">
            <v>23</v>
          </cell>
          <cell r="AX2031">
            <v>1</v>
          </cell>
          <cell r="AY2031">
            <v>0</v>
          </cell>
          <cell r="AZ2031">
            <v>0</v>
          </cell>
          <cell r="BA2031">
            <v>0</v>
          </cell>
          <cell r="BB2031">
            <v>0</v>
          </cell>
          <cell r="BC2031">
            <v>38828</v>
          </cell>
        </row>
        <row r="2032">
          <cell r="A2032">
            <v>2006</v>
          </cell>
          <cell r="B2032">
            <v>2</v>
          </cell>
          <cell r="C2032">
            <v>646</v>
          </cell>
          <cell r="D2032">
            <v>21</v>
          </cell>
          <cell r="E2032">
            <v>792020</v>
          </cell>
          <cell r="F2032">
            <v>0</v>
          </cell>
          <cell r="G2032" t="str">
            <v>Затраты по ШПЗ (основные)</v>
          </cell>
          <cell r="H2032">
            <v>2011</v>
          </cell>
          <cell r="I2032">
            <v>7920</v>
          </cell>
          <cell r="J2032">
            <v>700.6</v>
          </cell>
          <cell r="K2032">
            <v>1</v>
          </cell>
          <cell r="L2032">
            <v>0</v>
          </cell>
          <cell r="M2032">
            <v>0</v>
          </cell>
          <cell r="N2032">
            <v>0</v>
          </cell>
          <cell r="R2032">
            <v>0</v>
          </cell>
          <cell r="S2032">
            <v>0</v>
          </cell>
          <cell r="T2032">
            <v>0</v>
          </cell>
          <cell r="U2032">
            <v>37</v>
          </cell>
          <cell r="V2032">
            <v>0</v>
          </cell>
          <cell r="W2032">
            <v>0</v>
          </cell>
          <cell r="AA2032">
            <v>0</v>
          </cell>
          <cell r="AB2032">
            <v>0</v>
          </cell>
          <cell r="AC2032">
            <v>0</v>
          </cell>
          <cell r="AD2032">
            <v>37</v>
          </cell>
          <cell r="AE2032">
            <v>510200</v>
          </cell>
          <cell r="AF2032">
            <v>0</v>
          </cell>
          <cell r="AI2032">
            <v>2251</v>
          </cell>
          <cell r="AK2032">
            <v>0</v>
          </cell>
          <cell r="AM2032">
            <v>775</v>
          </cell>
          <cell r="AN2032">
            <v>1</v>
          </cell>
          <cell r="AO2032">
            <v>393216</v>
          </cell>
          <cell r="AQ2032">
            <v>0</v>
          </cell>
          <cell r="AR2032">
            <v>0</v>
          </cell>
          <cell r="AS2032" t="str">
            <v>Ы</v>
          </cell>
          <cell r="AT2032" t="str">
            <v>Ы</v>
          </cell>
          <cell r="AU2032">
            <v>0</v>
          </cell>
          <cell r="AV2032">
            <v>0</v>
          </cell>
          <cell r="AW2032">
            <v>23</v>
          </cell>
          <cell r="AX2032">
            <v>1</v>
          </cell>
          <cell r="AY2032">
            <v>0</v>
          </cell>
          <cell r="AZ2032">
            <v>0</v>
          </cell>
          <cell r="BA2032">
            <v>0</v>
          </cell>
          <cell r="BB2032">
            <v>0</v>
          </cell>
          <cell r="BC2032">
            <v>38828</v>
          </cell>
        </row>
        <row r="2033">
          <cell r="A2033">
            <v>2006</v>
          </cell>
          <cell r="B2033">
            <v>2</v>
          </cell>
          <cell r="C2033">
            <v>647</v>
          </cell>
          <cell r="D2033">
            <v>21</v>
          </cell>
          <cell r="E2033">
            <v>792020</v>
          </cell>
          <cell r="F2033">
            <v>0</v>
          </cell>
          <cell r="G2033" t="str">
            <v>Затраты по ШПЗ (основные)</v>
          </cell>
          <cell r="H2033">
            <v>2011</v>
          </cell>
          <cell r="I2033">
            <v>7920</v>
          </cell>
          <cell r="J2033">
            <v>594</v>
          </cell>
          <cell r="K2033">
            <v>1</v>
          </cell>
          <cell r="L2033">
            <v>0</v>
          </cell>
          <cell r="M2033">
            <v>0</v>
          </cell>
          <cell r="N2033">
            <v>0</v>
          </cell>
          <cell r="R2033">
            <v>0</v>
          </cell>
          <cell r="S2033">
            <v>0</v>
          </cell>
          <cell r="T2033">
            <v>0</v>
          </cell>
          <cell r="U2033">
            <v>37</v>
          </cell>
          <cell r="V2033">
            <v>0</v>
          </cell>
          <cell r="W2033">
            <v>0</v>
          </cell>
          <cell r="AA2033">
            <v>0</v>
          </cell>
          <cell r="AB2033">
            <v>0</v>
          </cell>
          <cell r="AC2033">
            <v>0</v>
          </cell>
          <cell r="AD2033">
            <v>37</v>
          </cell>
          <cell r="AE2033">
            <v>510300</v>
          </cell>
          <cell r="AF2033">
            <v>0</v>
          </cell>
          <cell r="AI2033">
            <v>2251</v>
          </cell>
          <cell r="AK2033">
            <v>0</v>
          </cell>
          <cell r="AM2033">
            <v>776</v>
          </cell>
          <cell r="AN2033">
            <v>1</v>
          </cell>
          <cell r="AO2033">
            <v>393216</v>
          </cell>
          <cell r="AQ2033">
            <v>0</v>
          </cell>
          <cell r="AR2033">
            <v>0</v>
          </cell>
          <cell r="AS2033" t="str">
            <v>Ы</v>
          </cell>
          <cell r="AT2033" t="str">
            <v>Ы</v>
          </cell>
          <cell r="AU2033">
            <v>0</v>
          </cell>
          <cell r="AV2033">
            <v>0</v>
          </cell>
          <cell r="AW2033">
            <v>23</v>
          </cell>
          <cell r="AX2033">
            <v>1</v>
          </cell>
          <cell r="AY2033">
            <v>0</v>
          </cell>
          <cell r="AZ2033">
            <v>0</v>
          </cell>
          <cell r="BA2033">
            <v>0</v>
          </cell>
          <cell r="BB2033">
            <v>0</v>
          </cell>
          <cell r="BC2033">
            <v>38828</v>
          </cell>
        </row>
        <row r="2034">
          <cell r="A2034">
            <v>2006</v>
          </cell>
          <cell r="B2034">
            <v>2</v>
          </cell>
          <cell r="C2034">
            <v>648</v>
          </cell>
          <cell r="D2034">
            <v>21</v>
          </cell>
          <cell r="E2034">
            <v>792020</v>
          </cell>
          <cell r="F2034">
            <v>0</v>
          </cell>
          <cell r="G2034" t="str">
            <v>Затраты по ШПЗ (основные)</v>
          </cell>
          <cell r="H2034">
            <v>2011</v>
          </cell>
          <cell r="I2034">
            <v>7920</v>
          </cell>
          <cell r="J2034">
            <v>10363.719999999999</v>
          </cell>
          <cell r="K2034">
            <v>1</v>
          </cell>
          <cell r="L2034">
            <v>0</v>
          </cell>
          <cell r="M2034">
            <v>0</v>
          </cell>
          <cell r="N2034">
            <v>0</v>
          </cell>
          <cell r="R2034">
            <v>0</v>
          </cell>
          <cell r="S2034">
            <v>0</v>
          </cell>
          <cell r="T2034">
            <v>0</v>
          </cell>
          <cell r="U2034">
            <v>37</v>
          </cell>
          <cell r="V2034">
            <v>0</v>
          </cell>
          <cell r="W2034">
            <v>0</v>
          </cell>
          <cell r="AA2034">
            <v>0</v>
          </cell>
          <cell r="AB2034">
            <v>0</v>
          </cell>
          <cell r="AC2034">
            <v>0</v>
          </cell>
          <cell r="AD2034">
            <v>37</v>
          </cell>
          <cell r="AE2034">
            <v>510400</v>
          </cell>
          <cell r="AF2034">
            <v>0</v>
          </cell>
          <cell r="AI2034">
            <v>2251</v>
          </cell>
          <cell r="AK2034">
            <v>0</v>
          </cell>
          <cell r="AM2034">
            <v>777</v>
          </cell>
          <cell r="AN2034">
            <v>1</v>
          </cell>
          <cell r="AO2034">
            <v>393216</v>
          </cell>
          <cell r="AQ2034">
            <v>0</v>
          </cell>
          <cell r="AR2034">
            <v>0</v>
          </cell>
          <cell r="AS2034" t="str">
            <v>Ы</v>
          </cell>
          <cell r="AT2034" t="str">
            <v>Ы</v>
          </cell>
          <cell r="AU2034">
            <v>0</v>
          </cell>
          <cell r="AV2034">
            <v>0</v>
          </cell>
          <cell r="AW2034">
            <v>23</v>
          </cell>
          <cell r="AX2034">
            <v>1</v>
          </cell>
          <cell r="AY2034">
            <v>0</v>
          </cell>
          <cell r="AZ2034">
            <v>0</v>
          </cell>
          <cell r="BA2034">
            <v>0</v>
          </cell>
          <cell r="BB2034">
            <v>0</v>
          </cell>
          <cell r="BC2034">
            <v>38828</v>
          </cell>
        </row>
        <row r="2035">
          <cell r="A2035">
            <v>2006</v>
          </cell>
          <cell r="B2035">
            <v>2</v>
          </cell>
          <cell r="C2035">
            <v>649</v>
          </cell>
          <cell r="D2035">
            <v>21</v>
          </cell>
          <cell r="E2035">
            <v>792020</v>
          </cell>
          <cell r="F2035">
            <v>0</v>
          </cell>
          <cell r="G2035" t="str">
            <v>Затраты по ШПЗ (основные)</v>
          </cell>
          <cell r="H2035">
            <v>2011</v>
          </cell>
          <cell r="I2035">
            <v>7920</v>
          </cell>
          <cell r="J2035">
            <v>1617125</v>
          </cell>
          <cell r="K2035">
            <v>1</v>
          </cell>
          <cell r="L2035">
            <v>0</v>
          </cell>
          <cell r="M2035">
            <v>0</v>
          </cell>
          <cell r="N2035">
            <v>0</v>
          </cell>
          <cell r="R2035">
            <v>0</v>
          </cell>
          <cell r="S2035">
            <v>0</v>
          </cell>
          <cell r="T2035">
            <v>0</v>
          </cell>
          <cell r="U2035">
            <v>37</v>
          </cell>
          <cell r="V2035">
            <v>0</v>
          </cell>
          <cell r="W2035">
            <v>0</v>
          </cell>
          <cell r="AA2035">
            <v>0</v>
          </cell>
          <cell r="AB2035">
            <v>0</v>
          </cell>
          <cell r="AC2035">
            <v>0</v>
          </cell>
          <cell r="AD2035">
            <v>37</v>
          </cell>
          <cell r="AE2035">
            <v>510600</v>
          </cell>
          <cell r="AF2035">
            <v>0</v>
          </cell>
          <cell r="AI2035">
            <v>2251</v>
          </cell>
          <cell r="AK2035">
            <v>0</v>
          </cell>
          <cell r="AM2035">
            <v>778</v>
          </cell>
          <cell r="AN2035">
            <v>1</v>
          </cell>
          <cell r="AO2035">
            <v>393216</v>
          </cell>
          <cell r="AQ2035">
            <v>0</v>
          </cell>
          <cell r="AR2035">
            <v>0</v>
          </cell>
          <cell r="AS2035" t="str">
            <v>Ы</v>
          </cell>
          <cell r="AT2035" t="str">
            <v>Ы</v>
          </cell>
          <cell r="AU2035">
            <v>0</v>
          </cell>
          <cell r="AV2035">
            <v>0</v>
          </cell>
          <cell r="AW2035">
            <v>23</v>
          </cell>
          <cell r="AX2035">
            <v>1</v>
          </cell>
          <cell r="AY2035">
            <v>0</v>
          </cell>
          <cell r="AZ2035">
            <v>0</v>
          </cell>
          <cell r="BA2035">
            <v>0</v>
          </cell>
          <cell r="BB2035">
            <v>0</v>
          </cell>
          <cell r="BC2035">
            <v>38828</v>
          </cell>
        </row>
        <row r="2036">
          <cell r="A2036">
            <v>2006</v>
          </cell>
          <cell r="B2036">
            <v>2</v>
          </cell>
          <cell r="C2036">
            <v>650</v>
          </cell>
          <cell r="D2036">
            <v>21</v>
          </cell>
          <cell r="E2036">
            <v>792020</v>
          </cell>
          <cell r="F2036">
            <v>0</v>
          </cell>
          <cell r="G2036" t="str">
            <v>Затраты по ШПЗ (основные)</v>
          </cell>
          <cell r="H2036">
            <v>2011</v>
          </cell>
          <cell r="I2036">
            <v>7920</v>
          </cell>
          <cell r="J2036">
            <v>23486.17</v>
          </cell>
          <cell r="K2036">
            <v>1</v>
          </cell>
          <cell r="L2036">
            <v>0</v>
          </cell>
          <cell r="M2036">
            <v>0</v>
          </cell>
          <cell r="N2036">
            <v>0</v>
          </cell>
          <cell r="R2036">
            <v>0</v>
          </cell>
          <cell r="S2036">
            <v>0</v>
          </cell>
          <cell r="T2036">
            <v>0</v>
          </cell>
          <cell r="U2036">
            <v>37</v>
          </cell>
          <cell r="V2036">
            <v>0</v>
          </cell>
          <cell r="W2036">
            <v>0</v>
          </cell>
          <cell r="AA2036">
            <v>0</v>
          </cell>
          <cell r="AB2036">
            <v>0</v>
          </cell>
          <cell r="AC2036">
            <v>0</v>
          </cell>
          <cell r="AD2036">
            <v>37</v>
          </cell>
          <cell r="AE2036">
            <v>513600</v>
          </cell>
          <cell r="AF2036">
            <v>0</v>
          </cell>
          <cell r="AI2036">
            <v>2251</v>
          </cell>
          <cell r="AK2036">
            <v>0</v>
          </cell>
          <cell r="AM2036">
            <v>779</v>
          </cell>
          <cell r="AN2036">
            <v>1</v>
          </cell>
          <cell r="AO2036">
            <v>393216</v>
          </cell>
          <cell r="AQ2036">
            <v>0</v>
          </cell>
          <cell r="AR2036">
            <v>0</v>
          </cell>
          <cell r="AS2036" t="str">
            <v>Ы</v>
          </cell>
          <cell r="AT2036" t="str">
            <v>Ы</v>
          </cell>
          <cell r="AU2036">
            <v>0</v>
          </cell>
          <cell r="AV2036">
            <v>0</v>
          </cell>
          <cell r="AW2036">
            <v>23</v>
          </cell>
          <cell r="AX2036">
            <v>1</v>
          </cell>
          <cell r="AY2036">
            <v>0</v>
          </cell>
          <cell r="AZ2036">
            <v>0</v>
          </cell>
          <cell r="BA2036">
            <v>0</v>
          </cell>
          <cell r="BB2036">
            <v>0</v>
          </cell>
          <cell r="BC2036">
            <v>38828</v>
          </cell>
        </row>
        <row r="2037">
          <cell r="A2037">
            <v>2006</v>
          </cell>
          <cell r="B2037">
            <v>2</v>
          </cell>
          <cell r="C2037">
            <v>651</v>
          </cell>
          <cell r="D2037">
            <v>21</v>
          </cell>
          <cell r="E2037">
            <v>792020</v>
          </cell>
          <cell r="F2037">
            <v>0</v>
          </cell>
          <cell r="G2037" t="str">
            <v>Затраты по ШПЗ (основные)</v>
          </cell>
          <cell r="H2037">
            <v>2011</v>
          </cell>
          <cell r="I2037">
            <v>7920</v>
          </cell>
          <cell r="J2037">
            <v>2655</v>
          </cell>
          <cell r="K2037">
            <v>1</v>
          </cell>
          <cell r="L2037">
            <v>0</v>
          </cell>
          <cell r="M2037">
            <v>0</v>
          </cell>
          <cell r="N2037">
            <v>0</v>
          </cell>
          <cell r="R2037">
            <v>0</v>
          </cell>
          <cell r="S2037">
            <v>0</v>
          </cell>
          <cell r="T2037">
            <v>0</v>
          </cell>
          <cell r="U2037">
            <v>37</v>
          </cell>
          <cell r="V2037">
            <v>0</v>
          </cell>
          <cell r="W2037">
            <v>0</v>
          </cell>
          <cell r="AA2037">
            <v>0</v>
          </cell>
          <cell r="AB2037">
            <v>0</v>
          </cell>
          <cell r="AC2037">
            <v>0</v>
          </cell>
          <cell r="AD2037">
            <v>37</v>
          </cell>
          <cell r="AE2037">
            <v>530000</v>
          </cell>
          <cell r="AF2037">
            <v>0</v>
          </cell>
          <cell r="AI2037">
            <v>2251</v>
          </cell>
          <cell r="AK2037">
            <v>0</v>
          </cell>
          <cell r="AM2037">
            <v>780</v>
          </cell>
          <cell r="AN2037">
            <v>1</v>
          </cell>
          <cell r="AO2037">
            <v>393216</v>
          </cell>
          <cell r="AQ2037">
            <v>0</v>
          </cell>
          <cell r="AR2037">
            <v>0</v>
          </cell>
          <cell r="AS2037" t="str">
            <v>Ы</v>
          </cell>
          <cell r="AT2037" t="str">
            <v>Ы</v>
          </cell>
          <cell r="AU2037">
            <v>0</v>
          </cell>
          <cell r="AV2037">
            <v>0</v>
          </cell>
          <cell r="AW2037">
            <v>23</v>
          </cell>
          <cell r="AX2037">
            <v>1</v>
          </cell>
          <cell r="AY2037">
            <v>0</v>
          </cell>
          <cell r="AZ2037">
            <v>0</v>
          </cell>
          <cell r="BA2037">
            <v>0</v>
          </cell>
          <cell r="BB2037">
            <v>0</v>
          </cell>
          <cell r="BC2037">
            <v>38828</v>
          </cell>
        </row>
        <row r="2038">
          <cell r="A2038">
            <v>2006</v>
          </cell>
          <cell r="B2038">
            <v>3</v>
          </cell>
          <cell r="C2038">
            <v>12</v>
          </cell>
          <cell r="D2038">
            <v>21</v>
          </cell>
          <cell r="E2038">
            <v>792020</v>
          </cell>
          <cell r="F2038">
            <v>0</v>
          </cell>
          <cell r="G2038" t="str">
            <v>Затраты по ШПЗ (основные)</v>
          </cell>
          <cell r="H2038">
            <v>2011</v>
          </cell>
          <cell r="I2038">
            <v>7920</v>
          </cell>
          <cell r="J2038">
            <v>60588.79</v>
          </cell>
          <cell r="K2038">
            <v>1</v>
          </cell>
          <cell r="L2038">
            <v>0</v>
          </cell>
          <cell r="M2038">
            <v>0</v>
          </cell>
          <cell r="N2038">
            <v>0</v>
          </cell>
          <cell r="R2038">
            <v>0</v>
          </cell>
          <cell r="S2038">
            <v>0</v>
          </cell>
          <cell r="T2038">
            <v>0</v>
          </cell>
          <cell r="U2038">
            <v>33</v>
          </cell>
          <cell r="V2038">
            <v>0</v>
          </cell>
          <cell r="W2038">
            <v>0</v>
          </cell>
          <cell r="AA2038">
            <v>0</v>
          </cell>
          <cell r="AB2038">
            <v>0</v>
          </cell>
          <cell r="AC2038">
            <v>0</v>
          </cell>
          <cell r="AD2038">
            <v>33</v>
          </cell>
          <cell r="AE2038">
            <v>110000</v>
          </cell>
          <cell r="AF2038">
            <v>0</v>
          </cell>
          <cell r="AI2038">
            <v>2282</v>
          </cell>
          <cell r="AK2038">
            <v>0</v>
          </cell>
          <cell r="AM2038">
            <v>169</v>
          </cell>
          <cell r="AN2038">
            <v>1</v>
          </cell>
          <cell r="AO2038">
            <v>393216</v>
          </cell>
          <cell r="AQ2038">
            <v>0</v>
          </cell>
          <cell r="AR2038">
            <v>0</v>
          </cell>
          <cell r="AS2038" t="str">
            <v>Ы</v>
          </cell>
          <cell r="AT2038" t="str">
            <v>Ы</v>
          </cell>
          <cell r="AU2038">
            <v>0</v>
          </cell>
          <cell r="AV2038">
            <v>0</v>
          </cell>
          <cell r="AW2038">
            <v>23</v>
          </cell>
          <cell r="AX2038">
            <v>1</v>
          </cell>
          <cell r="AY2038">
            <v>0</v>
          </cell>
          <cell r="AZ2038">
            <v>0</v>
          </cell>
          <cell r="BA2038">
            <v>0</v>
          </cell>
          <cell r="BB2038">
            <v>0</v>
          </cell>
          <cell r="BC2038">
            <v>38828</v>
          </cell>
        </row>
        <row r="2039">
          <cell r="A2039">
            <v>2006</v>
          </cell>
          <cell r="B2039">
            <v>3</v>
          </cell>
          <cell r="C2039">
            <v>13</v>
          </cell>
          <cell r="D2039">
            <v>21</v>
          </cell>
          <cell r="E2039">
            <v>792020</v>
          </cell>
          <cell r="F2039">
            <v>0</v>
          </cell>
          <cell r="G2039" t="str">
            <v>Затраты по ШПЗ (основные)</v>
          </cell>
          <cell r="H2039">
            <v>2011</v>
          </cell>
          <cell r="I2039">
            <v>7920</v>
          </cell>
          <cell r="J2039">
            <v>3587.46</v>
          </cell>
          <cell r="K2039">
            <v>1</v>
          </cell>
          <cell r="L2039">
            <v>0</v>
          </cell>
          <cell r="M2039">
            <v>0</v>
          </cell>
          <cell r="N2039">
            <v>0</v>
          </cell>
          <cell r="R2039">
            <v>0</v>
          </cell>
          <cell r="S2039">
            <v>0</v>
          </cell>
          <cell r="T2039">
            <v>0</v>
          </cell>
          <cell r="U2039">
            <v>33</v>
          </cell>
          <cell r="V2039">
            <v>0</v>
          </cell>
          <cell r="W2039">
            <v>0</v>
          </cell>
          <cell r="AA2039">
            <v>0</v>
          </cell>
          <cell r="AB2039">
            <v>0</v>
          </cell>
          <cell r="AC2039">
            <v>0</v>
          </cell>
          <cell r="AD2039">
            <v>33</v>
          </cell>
          <cell r="AE2039">
            <v>114020</v>
          </cell>
          <cell r="AF2039">
            <v>0</v>
          </cell>
          <cell r="AI2039">
            <v>2282</v>
          </cell>
          <cell r="AK2039">
            <v>0</v>
          </cell>
          <cell r="AM2039">
            <v>170</v>
          </cell>
          <cell r="AN2039">
            <v>1</v>
          </cell>
          <cell r="AO2039">
            <v>393216</v>
          </cell>
          <cell r="AQ2039">
            <v>0</v>
          </cell>
          <cell r="AR2039">
            <v>0</v>
          </cell>
          <cell r="AS2039" t="str">
            <v>Ы</v>
          </cell>
          <cell r="AT2039" t="str">
            <v>Ы</v>
          </cell>
          <cell r="AU2039">
            <v>0</v>
          </cell>
          <cell r="AV2039">
            <v>0</v>
          </cell>
          <cell r="AW2039">
            <v>23</v>
          </cell>
          <cell r="AX2039">
            <v>1</v>
          </cell>
          <cell r="AY2039">
            <v>0</v>
          </cell>
          <cell r="AZ2039">
            <v>0</v>
          </cell>
          <cell r="BA2039">
            <v>0</v>
          </cell>
          <cell r="BB2039">
            <v>0</v>
          </cell>
          <cell r="BC2039">
            <v>38828</v>
          </cell>
        </row>
        <row r="2040">
          <cell r="A2040">
            <v>2006</v>
          </cell>
          <cell r="B2040">
            <v>3</v>
          </cell>
          <cell r="C2040">
            <v>14</v>
          </cell>
          <cell r="D2040">
            <v>21</v>
          </cell>
          <cell r="E2040">
            <v>792020</v>
          </cell>
          <cell r="F2040">
            <v>0</v>
          </cell>
          <cell r="G2040" t="str">
            <v>Затраты по ШПЗ (основные)</v>
          </cell>
          <cell r="H2040">
            <v>2011</v>
          </cell>
          <cell r="I2040">
            <v>7920</v>
          </cell>
          <cell r="J2040">
            <v>337952.47</v>
          </cell>
          <cell r="K2040">
            <v>1</v>
          </cell>
          <cell r="L2040">
            <v>0</v>
          </cell>
          <cell r="M2040">
            <v>0</v>
          </cell>
          <cell r="N2040">
            <v>0</v>
          </cell>
          <cell r="R2040">
            <v>0</v>
          </cell>
          <cell r="S2040">
            <v>0</v>
          </cell>
          <cell r="T2040">
            <v>0</v>
          </cell>
          <cell r="U2040">
            <v>33</v>
          </cell>
          <cell r="V2040">
            <v>0</v>
          </cell>
          <cell r="W2040">
            <v>0</v>
          </cell>
          <cell r="AA2040">
            <v>0</v>
          </cell>
          <cell r="AB2040">
            <v>0</v>
          </cell>
          <cell r="AC2040">
            <v>0</v>
          </cell>
          <cell r="AD2040">
            <v>33</v>
          </cell>
          <cell r="AE2040">
            <v>116000</v>
          </cell>
          <cell r="AF2040">
            <v>0</v>
          </cell>
          <cell r="AI2040">
            <v>2282</v>
          </cell>
          <cell r="AK2040">
            <v>0</v>
          </cell>
          <cell r="AM2040">
            <v>171</v>
          </cell>
          <cell r="AN2040">
            <v>1</v>
          </cell>
          <cell r="AO2040">
            <v>393216</v>
          </cell>
          <cell r="AQ2040">
            <v>0</v>
          </cell>
          <cell r="AR2040">
            <v>0</v>
          </cell>
          <cell r="AS2040" t="str">
            <v>Ы</v>
          </cell>
          <cell r="AT2040" t="str">
            <v>Ы</v>
          </cell>
          <cell r="AU2040">
            <v>0</v>
          </cell>
          <cell r="AV2040">
            <v>0</v>
          </cell>
          <cell r="AW2040">
            <v>23</v>
          </cell>
          <cell r="AX2040">
            <v>1</v>
          </cell>
          <cell r="AY2040">
            <v>0</v>
          </cell>
          <cell r="AZ2040">
            <v>0</v>
          </cell>
          <cell r="BA2040">
            <v>0</v>
          </cell>
          <cell r="BB2040">
            <v>0</v>
          </cell>
          <cell r="BC2040">
            <v>38828</v>
          </cell>
        </row>
        <row r="2041">
          <cell r="A2041">
            <v>2006</v>
          </cell>
          <cell r="B2041">
            <v>3</v>
          </cell>
          <cell r="C2041">
            <v>15</v>
          </cell>
          <cell r="D2041">
            <v>21</v>
          </cell>
          <cell r="E2041">
            <v>792020</v>
          </cell>
          <cell r="F2041">
            <v>0</v>
          </cell>
          <cell r="G2041" t="str">
            <v>Затраты по ШПЗ (основные)</v>
          </cell>
          <cell r="H2041">
            <v>2011</v>
          </cell>
          <cell r="I2041">
            <v>7920</v>
          </cell>
          <cell r="J2041">
            <v>9015.26</v>
          </cell>
          <cell r="K2041">
            <v>1</v>
          </cell>
          <cell r="L2041">
            <v>0</v>
          </cell>
          <cell r="M2041">
            <v>0</v>
          </cell>
          <cell r="N2041">
            <v>0</v>
          </cell>
          <cell r="R2041">
            <v>0</v>
          </cell>
          <cell r="S2041">
            <v>0</v>
          </cell>
          <cell r="T2041">
            <v>0</v>
          </cell>
          <cell r="U2041">
            <v>33</v>
          </cell>
          <cell r="V2041">
            <v>0</v>
          </cell>
          <cell r="W2041">
            <v>0</v>
          </cell>
          <cell r="AA2041">
            <v>0</v>
          </cell>
          <cell r="AB2041">
            <v>0</v>
          </cell>
          <cell r="AC2041">
            <v>0</v>
          </cell>
          <cell r="AD2041">
            <v>33</v>
          </cell>
          <cell r="AE2041">
            <v>117000</v>
          </cell>
          <cell r="AF2041">
            <v>0</v>
          </cell>
          <cell r="AI2041">
            <v>2282</v>
          </cell>
          <cell r="AK2041">
            <v>0</v>
          </cell>
          <cell r="AM2041">
            <v>172</v>
          </cell>
          <cell r="AN2041">
            <v>1</v>
          </cell>
          <cell r="AO2041">
            <v>393216</v>
          </cell>
          <cell r="AQ2041">
            <v>0</v>
          </cell>
          <cell r="AR2041">
            <v>0</v>
          </cell>
          <cell r="AS2041" t="str">
            <v>Ы</v>
          </cell>
          <cell r="AT2041" t="str">
            <v>Ы</v>
          </cell>
          <cell r="AU2041">
            <v>0</v>
          </cell>
          <cell r="AV2041">
            <v>0</v>
          </cell>
          <cell r="AW2041">
            <v>23</v>
          </cell>
          <cell r="AX2041">
            <v>1</v>
          </cell>
          <cell r="AY2041">
            <v>0</v>
          </cell>
          <cell r="AZ2041">
            <v>0</v>
          </cell>
          <cell r="BA2041">
            <v>0</v>
          </cell>
          <cell r="BB2041">
            <v>0</v>
          </cell>
          <cell r="BC2041">
            <v>38828</v>
          </cell>
        </row>
        <row r="2042">
          <cell r="A2042">
            <v>2006</v>
          </cell>
          <cell r="B2042">
            <v>3</v>
          </cell>
          <cell r="C2042">
            <v>16</v>
          </cell>
          <cell r="D2042">
            <v>21</v>
          </cell>
          <cell r="E2042">
            <v>792020</v>
          </cell>
          <cell r="F2042">
            <v>0</v>
          </cell>
          <cell r="G2042" t="str">
            <v>Затраты по ШПЗ (основные)</v>
          </cell>
          <cell r="H2042">
            <v>2011</v>
          </cell>
          <cell r="I2042">
            <v>7920</v>
          </cell>
          <cell r="J2042">
            <v>2040</v>
          </cell>
          <cell r="K2042">
            <v>1</v>
          </cell>
          <cell r="L2042">
            <v>0</v>
          </cell>
          <cell r="M2042">
            <v>0</v>
          </cell>
          <cell r="N2042">
            <v>0</v>
          </cell>
          <cell r="R2042">
            <v>0</v>
          </cell>
          <cell r="S2042">
            <v>0</v>
          </cell>
          <cell r="T2042">
            <v>0</v>
          </cell>
          <cell r="U2042">
            <v>33</v>
          </cell>
          <cell r="V2042">
            <v>0</v>
          </cell>
          <cell r="W2042">
            <v>0</v>
          </cell>
          <cell r="AA2042">
            <v>0</v>
          </cell>
          <cell r="AB2042">
            <v>0</v>
          </cell>
          <cell r="AC2042">
            <v>0</v>
          </cell>
          <cell r="AD2042">
            <v>33</v>
          </cell>
          <cell r="AE2042">
            <v>118000</v>
          </cell>
          <cell r="AF2042">
            <v>0</v>
          </cell>
          <cell r="AI2042">
            <v>2282</v>
          </cell>
          <cell r="AK2042">
            <v>0</v>
          </cell>
          <cell r="AM2042">
            <v>173</v>
          </cell>
          <cell r="AN2042">
            <v>1</v>
          </cell>
          <cell r="AO2042">
            <v>393216</v>
          </cell>
          <cell r="AQ2042">
            <v>0</v>
          </cell>
          <cell r="AR2042">
            <v>0</v>
          </cell>
          <cell r="AS2042" t="str">
            <v>Ы</v>
          </cell>
          <cell r="AT2042" t="str">
            <v>Ы</v>
          </cell>
          <cell r="AU2042">
            <v>0</v>
          </cell>
          <cell r="AV2042">
            <v>0</v>
          </cell>
          <cell r="AW2042">
            <v>23</v>
          </cell>
          <cell r="AX2042">
            <v>1</v>
          </cell>
          <cell r="AY2042">
            <v>0</v>
          </cell>
          <cell r="AZ2042">
            <v>0</v>
          </cell>
          <cell r="BA2042">
            <v>0</v>
          </cell>
          <cell r="BB2042">
            <v>0</v>
          </cell>
          <cell r="BC2042">
            <v>38828</v>
          </cell>
        </row>
        <row r="2043">
          <cell r="A2043">
            <v>2006</v>
          </cell>
          <cell r="B2043">
            <v>3</v>
          </cell>
          <cell r="C2043">
            <v>17</v>
          </cell>
          <cell r="D2043">
            <v>21</v>
          </cell>
          <cell r="E2043">
            <v>792020</v>
          </cell>
          <cell r="F2043">
            <v>0</v>
          </cell>
          <cell r="G2043" t="str">
            <v>Затраты по ШПЗ (основные)</v>
          </cell>
          <cell r="H2043">
            <v>2011</v>
          </cell>
          <cell r="I2043">
            <v>7920</v>
          </cell>
          <cell r="J2043">
            <v>15272.51</v>
          </cell>
          <cell r="K2043">
            <v>1</v>
          </cell>
          <cell r="L2043">
            <v>0</v>
          </cell>
          <cell r="M2043">
            <v>0</v>
          </cell>
          <cell r="N2043">
            <v>0</v>
          </cell>
          <cell r="R2043">
            <v>0</v>
          </cell>
          <cell r="S2043">
            <v>0</v>
          </cell>
          <cell r="T2043">
            <v>0</v>
          </cell>
          <cell r="U2043">
            <v>33</v>
          </cell>
          <cell r="V2043">
            <v>0</v>
          </cell>
          <cell r="W2043">
            <v>0</v>
          </cell>
          <cell r="AA2043">
            <v>0</v>
          </cell>
          <cell r="AB2043">
            <v>0</v>
          </cell>
          <cell r="AC2043">
            <v>0</v>
          </cell>
          <cell r="AD2043">
            <v>33</v>
          </cell>
          <cell r="AE2043">
            <v>130100</v>
          </cell>
          <cell r="AF2043">
            <v>0</v>
          </cell>
          <cell r="AI2043">
            <v>2282</v>
          </cell>
          <cell r="AK2043">
            <v>0</v>
          </cell>
          <cell r="AM2043">
            <v>174</v>
          </cell>
          <cell r="AN2043">
            <v>1</v>
          </cell>
          <cell r="AO2043">
            <v>393216</v>
          </cell>
          <cell r="AQ2043">
            <v>0</v>
          </cell>
          <cell r="AR2043">
            <v>0</v>
          </cell>
          <cell r="AS2043" t="str">
            <v>Ы</v>
          </cell>
          <cell r="AT2043" t="str">
            <v>Ы</v>
          </cell>
          <cell r="AU2043">
            <v>0</v>
          </cell>
          <cell r="AV2043">
            <v>0</v>
          </cell>
          <cell r="AW2043">
            <v>23</v>
          </cell>
          <cell r="AX2043">
            <v>1</v>
          </cell>
          <cell r="AY2043">
            <v>0</v>
          </cell>
          <cell r="AZ2043">
            <v>0</v>
          </cell>
          <cell r="BA2043">
            <v>0</v>
          </cell>
          <cell r="BB2043">
            <v>0</v>
          </cell>
          <cell r="BC2043">
            <v>38828</v>
          </cell>
        </row>
        <row r="2044">
          <cell r="A2044">
            <v>2006</v>
          </cell>
          <cell r="B2044">
            <v>3</v>
          </cell>
          <cell r="C2044">
            <v>18</v>
          </cell>
          <cell r="D2044">
            <v>21</v>
          </cell>
          <cell r="E2044">
            <v>792020</v>
          </cell>
          <cell r="F2044">
            <v>0</v>
          </cell>
          <cell r="G2044" t="str">
            <v>Затраты по ШПЗ (основные)</v>
          </cell>
          <cell r="H2044">
            <v>2011</v>
          </cell>
          <cell r="I2044">
            <v>7920</v>
          </cell>
          <cell r="J2044">
            <v>637073.25</v>
          </cell>
          <cell r="K2044">
            <v>1</v>
          </cell>
          <cell r="L2044">
            <v>0</v>
          </cell>
          <cell r="M2044">
            <v>0</v>
          </cell>
          <cell r="N2044">
            <v>0</v>
          </cell>
          <cell r="R2044">
            <v>0</v>
          </cell>
          <cell r="S2044">
            <v>0</v>
          </cell>
          <cell r="T2044">
            <v>0</v>
          </cell>
          <cell r="U2044">
            <v>33</v>
          </cell>
          <cell r="V2044">
            <v>0</v>
          </cell>
          <cell r="W2044">
            <v>0</v>
          </cell>
          <cell r="AA2044">
            <v>0</v>
          </cell>
          <cell r="AB2044">
            <v>0</v>
          </cell>
          <cell r="AC2044">
            <v>0</v>
          </cell>
          <cell r="AD2044">
            <v>33</v>
          </cell>
          <cell r="AE2044">
            <v>131000</v>
          </cell>
          <cell r="AF2044">
            <v>0</v>
          </cell>
          <cell r="AI2044">
            <v>2282</v>
          </cell>
          <cell r="AK2044">
            <v>0</v>
          </cell>
          <cell r="AM2044">
            <v>175</v>
          </cell>
          <cell r="AN2044">
            <v>1</v>
          </cell>
          <cell r="AO2044">
            <v>393216</v>
          </cell>
          <cell r="AQ2044">
            <v>0</v>
          </cell>
          <cell r="AR2044">
            <v>0</v>
          </cell>
          <cell r="AS2044" t="str">
            <v>Ы</v>
          </cell>
          <cell r="AT2044" t="str">
            <v>Ы</v>
          </cell>
          <cell r="AU2044">
            <v>0</v>
          </cell>
          <cell r="AV2044">
            <v>0</v>
          </cell>
          <cell r="AW2044">
            <v>23</v>
          </cell>
          <cell r="AX2044">
            <v>1</v>
          </cell>
          <cell r="AY2044">
            <v>0</v>
          </cell>
          <cell r="AZ2044">
            <v>0</v>
          </cell>
          <cell r="BA2044">
            <v>0</v>
          </cell>
          <cell r="BB2044">
            <v>0</v>
          </cell>
          <cell r="BC2044">
            <v>38828</v>
          </cell>
        </row>
        <row r="2045">
          <cell r="A2045">
            <v>2006</v>
          </cell>
          <cell r="B2045">
            <v>3</v>
          </cell>
          <cell r="C2045">
            <v>19</v>
          </cell>
          <cell r="D2045">
            <v>21</v>
          </cell>
          <cell r="E2045">
            <v>792020</v>
          </cell>
          <cell r="F2045">
            <v>0</v>
          </cell>
          <cell r="G2045" t="str">
            <v>Затраты по ШПЗ (основные)</v>
          </cell>
          <cell r="H2045">
            <v>2011</v>
          </cell>
          <cell r="I2045">
            <v>7920</v>
          </cell>
          <cell r="J2045">
            <v>2420.98</v>
          </cell>
          <cell r="K2045">
            <v>1</v>
          </cell>
          <cell r="L2045">
            <v>0</v>
          </cell>
          <cell r="M2045">
            <v>0</v>
          </cell>
          <cell r="N2045">
            <v>0</v>
          </cell>
          <cell r="R2045">
            <v>0</v>
          </cell>
          <cell r="S2045">
            <v>0</v>
          </cell>
          <cell r="T2045">
            <v>0</v>
          </cell>
          <cell r="U2045">
            <v>33</v>
          </cell>
          <cell r="V2045">
            <v>0</v>
          </cell>
          <cell r="W2045">
            <v>0</v>
          </cell>
          <cell r="AA2045">
            <v>0</v>
          </cell>
          <cell r="AB2045">
            <v>0</v>
          </cell>
          <cell r="AC2045">
            <v>0</v>
          </cell>
          <cell r="AD2045">
            <v>33</v>
          </cell>
          <cell r="AE2045">
            <v>135000</v>
          </cell>
          <cell r="AF2045">
            <v>0</v>
          </cell>
          <cell r="AI2045">
            <v>2282</v>
          </cell>
          <cell r="AK2045">
            <v>0</v>
          </cell>
          <cell r="AM2045">
            <v>176</v>
          </cell>
          <cell r="AN2045">
            <v>1</v>
          </cell>
          <cell r="AO2045">
            <v>393216</v>
          </cell>
          <cell r="AQ2045">
            <v>0</v>
          </cell>
          <cell r="AR2045">
            <v>0</v>
          </cell>
          <cell r="AS2045" t="str">
            <v>Ы</v>
          </cell>
          <cell r="AT2045" t="str">
            <v>Ы</v>
          </cell>
          <cell r="AU2045">
            <v>0</v>
          </cell>
          <cell r="AV2045">
            <v>0</v>
          </cell>
          <cell r="AW2045">
            <v>23</v>
          </cell>
          <cell r="AX2045">
            <v>1</v>
          </cell>
          <cell r="AY2045">
            <v>0</v>
          </cell>
          <cell r="AZ2045">
            <v>0</v>
          </cell>
          <cell r="BA2045">
            <v>0</v>
          </cell>
          <cell r="BB2045">
            <v>0</v>
          </cell>
          <cell r="BC2045">
            <v>38828</v>
          </cell>
        </row>
        <row r="2046">
          <cell r="A2046">
            <v>2006</v>
          </cell>
          <cell r="B2046">
            <v>3</v>
          </cell>
          <cell r="C2046">
            <v>20</v>
          </cell>
          <cell r="D2046">
            <v>21</v>
          </cell>
          <cell r="E2046">
            <v>792020</v>
          </cell>
          <cell r="F2046">
            <v>0</v>
          </cell>
          <cell r="G2046" t="str">
            <v>Затраты по ШПЗ (основные)</v>
          </cell>
          <cell r="H2046">
            <v>2011</v>
          </cell>
          <cell r="I2046">
            <v>7920</v>
          </cell>
          <cell r="J2046">
            <v>340195.56</v>
          </cell>
          <cell r="K2046">
            <v>1</v>
          </cell>
          <cell r="L2046">
            <v>0</v>
          </cell>
          <cell r="M2046">
            <v>0</v>
          </cell>
          <cell r="N2046">
            <v>0</v>
          </cell>
          <cell r="R2046">
            <v>0</v>
          </cell>
          <cell r="S2046">
            <v>0</v>
          </cell>
          <cell r="T2046">
            <v>0</v>
          </cell>
          <cell r="U2046">
            <v>33</v>
          </cell>
          <cell r="V2046">
            <v>0</v>
          </cell>
          <cell r="W2046">
            <v>0</v>
          </cell>
          <cell r="AA2046">
            <v>0</v>
          </cell>
          <cell r="AB2046">
            <v>0</v>
          </cell>
          <cell r="AC2046">
            <v>0</v>
          </cell>
          <cell r="AD2046">
            <v>33</v>
          </cell>
          <cell r="AE2046">
            <v>143000</v>
          </cell>
          <cell r="AF2046">
            <v>0</v>
          </cell>
          <cell r="AI2046">
            <v>2282</v>
          </cell>
          <cell r="AK2046">
            <v>0</v>
          </cell>
          <cell r="AM2046">
            <v>177</v>
          </cell>
          <cell r="AN2046">
            <v>1</v>
          </cell>
          <cell r="AO2046">
            <v>393216</v>
          </cell>
          <cell r="AQ2046">
            <v>0</v>
          </cell>
          <cell r="AR2046">
            <v>0</v>
          </cell>
          <cell r="AS2046" t="str">
            <v>Ы</v>
          </cell>
          <cell r="AT2046" t="str">
            <v>Ы</v>
          </cell>
          <cell r="AU2046">
            <v>0</v>
          </cell>
          <cell r="AV2046">
            <v>0</v>
          </cell>
          <cell r="AW2046">
            <v>23</v>
          </cell>
          <cell r="AX2046">
            <v>1</v>
          </cell>
          <cell r="AY2046">
            <v>0</v>
          </cell>
          <cell r="AZ2046">
            <v>0</v>
          </cell>
          <cell r="BA2046">
            <v>0</v>
          </cell>
          <cell r="BB2046">
            <v>0</v>
          </cell>
          <cell r="BC2046">
            <v>38828</v>
          </cell>
        </row>
        <row r="2047">
          <cell r="A2047">
            <v>2006</v>
          </cell>
          <cell r="B2047">
            <v>3</v>
          </cell>
          <cell r="C2047">
            <v>21</v>
          </cell>
          <cell r="D2047">
            <v>21</v>
          </cell>
          <cell r="E2047">
            <v>792020</v>
          </cell>
          <cell r="F2047">
            <v>0</v>
          </cell>
          <cell r="G2047" t="str">
            <v>Затраты по ШПЗ (основные)</v>
          </cell>
          <cell r="H2047">
            <v>2011</v>
          </cell>
          <cell r="I2047">
            <v>7920</v>
          </cell>
          <cell r="J2047">
            <v>495492.4</v>
          </cell>
          <cell r="K2047">
            <v>1</v>
          </cell>
          <cell r="L2047">
            <v>0</v>
          </cell>
          <cell r="M2047">
            <v>0</v>
          </cell>
          <cell r="N2047">
            <v>0</v>
          </cell>
          <cell r="R2047">
            <v>0</v>
          </cell>
          <cell r="S2047">
            <v>0</v>
          </cell>
          <cell r="T2047">
            <v>0</v>
          </cell>
          <cell r="U2047">
            <v>33</v>
          </cell>
          <cell r="V2047">
            <v>0</v>
          </cell>
          <cell r="W2047">
            <v>0</v>
          </cell>
          <cell r="AA2047">
            <v>0</v>
          </cell>
          <cell r="AB2047">
            <v>0</v>
          </cell>
          <cell r="AC2047">
            <v>0</v>
          </cell>
          <cell r="AD2047">
            <v>33</v>
          </cell>
          <cell r="AE2047">
            <v>151000</v>
          </cell>
          <cell r="AF2047">
            <v>0</v>
          </cell>
          <cell r="AI2047">
            <v>2282</v>
          </cell>
          <cell r="AK2047">
            <v>0</v>
          </cell>
          <cell r="AM2047">
            <v>178</v>
          </cell>
          <cell r="AN2047">
            <v>1</v>
          </cell>
          <cell r="AO2047">
            <v>393216</v>
          </cell>
          <cell r="AQ2047">
            <v>0</v>
          </cell>
          <cell r="AR2047">
            <v>0</v>
          </cell>
          <cell r="AS2047" t="str">
            <v>Ы</v>
          </cell>
          <cell r="AT2047" t="str">
            <v>Ы</v>
          </cell>
          <cell r="AU2047">
            <v>0</v>
          </cell>
          <cell r="AV2047">
            <v>0</v>
          </cell>
          <cell r="AW2047">
            <v>23</v>
          </cell>
          <cell r="AX2047">
            <v>1</v>
          </cell>
          <cell r="AY2047">
            <v>0</v>
          </cell>
          <cell r="AZ2047">
            <v>0</v>
          </cell>
          <cell r="BA2047">
            <v>0</v>
          </cell>
          <cell r="BB2047">
            <v>0</v>
          </cell>
          <cell r="BC2047">
            <v>38828</v>
          </cell>
        </row>
        <row r="2048">
          <cell r="A2048">
            <v>2006</v>
          </cell>
          <cell r="B2048">
            <v>3</v>
          </cell>
          <cell r="C2048">
            <v>22</v>
          </cell>
          <cell r="D2048">
            <v>21</v>
          </cell>
          <cell r="E2048">
            <v>792020</v>
          </cell>
          <cell r="F2048">
            <v>0</v>
          </cell>
          <cell r="G2048" t="str">
            <v>Затраты по ШПЗ (основные)</v>
          </cell>
          <cell r="H2048">
            <v>2011</v>
          </cell>
          <cell r="I2048">
            <v>7920</v>
          </cell>
          <cell r="J2048">
            <v>51317.599999999999</v>
          </cell>
          <cell r="K2048">
            <v>1</v>
          </cell>
          <cell r="L2048">
            <v>0</v>
          </cell>
          <cell r="M2048">
            <v>0</v>
          </cell>
          <cell r="N2048">
            <v>0</v>
          </cell>
          <cell r="R2048">
            <v>0</v>
          </cell>
          <cell r="S2048">
            <v>0</v>
          </cell>
          <cell r="T2048">
            <v>0</v>
          </cell>
          <cell r="U2048">
            <v>33</v>
          </cell>
          <cell r="V2048">
            <v>0</v>
          </cell>
          <cell r="W2048">
            <v>0</v>
          </cell>
          <cell r="AA2048">
            <v>0</v>
          </cell>
          <cell r="AB2048">
            <v>0</v>
          </cell>
          <cell r="AC2048">
            <v>0</v>
          </cell>
          <cell r="AD2048">
            <v>33</v>
          </cell>
          <cell r="AE2048">
            <v>152000</v>
          </cell>
          <cell r="AF2048">
            <v>0</v>
          </cell>
          <cell r="AI2048">
            <v>2282</v>
          </cell>
          <cell r="AK2048">
            <v>0</v>
          </cell>
          <cell r="AM2048">
            <v>179</v>
          </cell>
          <cell r="AN2048">
            <v>1</v>
          </cell>
          <cell r="AO2048">
            <v>393216</v>
          </cell>
          <cell r="AQ2048">
            <v>0</v>
          </cell>
          <cell r="AR2048">
            <v>0</v>
          </cell>
          <cell r="AS2048" t="str">
            <v>Ы</v>
          </cell>
          <cell r="AT2048" t="str">
            <v>Ы</v>
          </cell>
          <cell r="AU2048">
            <v>0</v>
          </cell>
          <cell r="AV2048">
            <v>0</v>
          </cell>
          <cell r="AW2048">
            <v>23</v>
          </cell>
          <cell r="AX2048">
            <v>1</v>
          </cell>
          <cell r="AY2048">
            <v>0</v>
          </cell>
          <cell r="AZ2048">
            <v>0</v>
          </cell>
          <cell r="BA2048">
            <v>0</v>
          </cell>
          <cell r="BB2048">
            <v>0</v>
          </cell>
          <cell r="BC2048">
            <v>38828</v>
          </cell>
        </row>
        <row r="2049">
          <cell r="A2049">
            <v>2006</v>
          </cell>
          <cell r="B2049">
            <v>3</v>
          </cell>
          <cell r="C2049">
            <v>23</v>
          </cell>
          <cell r="D2049">
            <v>21</v>
          </cell>
          <cell r="E2049">
            <v>792020</v>
          </cell>
          <cell r="F2049">
            <v>0</v>
          </cell>
          <cell r="G2049" t="str">
            <v>Затраты по ШПЗ (основные)</v>
          </cell>
          <cell r="H2049">
            <v>2011</v>
          </cell>
          <cell r="I2049">
            <v>7920</v>
          </cell>
          <cell r="J2049">
            <v>1592604.57</v>
          </cell>
          <cell r="K2049">
            <v>1</v>
          </cell>
          <cell r="L2049">
            <v>0</v>
          </cell>
          <cell r="M2049">
            <v>0</v>
          </cell>
          <cell r="N2049">
            <v>0</v>
          </cell>
          <cell r="R2049">
            <v>0</v>
          </cell>
          <cell r="S2049">
            <v>0</v>
          </cell>
          <cell r="T2049">
            <v>0</v>
          </cell>
          <cell r="U2049">
            <v>33</v>
          </cell>
          <cell r="V2049">
            <v>0</v>
          </cell>
          <cell r="W2049">
            <v>0</v>
          </cell>
          <cell r="AA2049">
            <v>0</v>
          </cell>
          <cell r="AB2049">
            <v>0</v>
          </cell>
          <cell r="AC2049">
            <v>0</v>
          </cell>
          <cell r="AD2049">
            <v>33</v>
          </cell>
          <cell r="AE2049">
            <v>220000</v>
          </cell>
          <cell r="AF2049">
            <v>0</v>
          </cell>
          <cell r="AI2049">
            <v>2282</v>
          </cell>
          <cell r="AK2049">
            <v>0</v>
          </cell>
          <cell r="AM2049">
            <v>180</v>
          </cell>
          <cell r="AN2049">
            <v>1</v>
          </cell>
          <cell r="AO2049">
            <v>393216</v>
          </cell>
          <cell r="AQ2049">
            <v>0</v>
          </cell>
          <cell r="AR2049">
            <v>0</v>
          </cell>
          <cell r="AS2049" t="str">
            <v>Ы</v>
          </cell>
          <cell r="AT2049" t="str">
            <v>Ы</v>
          </cell>
          <cell r="AU2049">
            <v>0</v>
          </cell>
          <cell r="AV2049">
            <v>0</v>
          </cell>
          <cell r="AW2049">
            <v>23</v>
          </cell>
          <cell r="AX2049">
            <v>1</v>
          </cell>
          <cell r="AY2049">
            <v>0</v>
          </cell>
          <cell r="AZ2049">
            <v>0</v>
          </cell>
          <cell r="BA2049">
            <v>0</v>
          </cell>
          <cell r="BB2049">
            <v>0</v>
          </cell>
          <cell r="BC2049">
            <v>38828</v>
          </cell>
        </row>
        <row r="2050">
          <cell r="A2050">
            <v>2006</v>
          </cell>
          <cell r="B2050">
            <v>3</v>
          </cell>
          <cell r="C2050">
            <v>24</v>
          </cell>
          <cell r="D2050">
            <v>21</v>
          </cell>
          <cell r="E2050">
            <v>792020</v>
          </cell>
          <cell r="F2050">
            <v>0</v>
          </cell>
          <cell r="G2050" t="str">
            <v>Затраты по ШПЗ (основные)</v>
          </cell>
          <cell r="H2050">
            <v>2011</v>
          </cell>
          <cell r="I2050">
            <v>7920</v>
          </cell>
          <cell r="J2050">
            <v>871688.26</v>
          </cell>
          <cell r="K2050">
            <v>1</v>
          </cell>
          <cell r="L2050">
            <v>0</v>
          </cell>
          <cell r="M2050">
            <v>0</v>
          </cell>
          <cell r="N2050">
            <v>0</v>
          </cell>
          <cell r="R2050">
            <v>0</v>
          </cell>
          <cell r="S2050">
            <v>0</v>
          </cell>
          <cell r="T2050">
            <v>0</v>
          </cell>
          <cell r="U2050">
            <v>33</v>
          </cell>
          <cell r="V2050">
            <v>0</v>
          </cell>
          <cell r="W2050">
            <v>0</v>
          </cell>
          <cell r="AA2050">
            <v>0</v>
          </cell>
          <cell r="AB2050">
            <v>0</v>
          </cell>
          <cell r="AC2050">
            <v>0</v>
          </cell>
          <cell r="AD2050">
            <v>33</v>
          </cell>
          <cell r="AE2050">
            <v>230000</v>
          </cell>
          <cell r="AF2050">
            <v>0</v>
          </cell>
          <cell r="AI2050">
            <v>2282</v>
          </cell>
          <cell r="AK2050">
            <v>0</v>
          </cell>
          <cell r="AM2050">
            <v>181</v>
          </cell>
          <cell r="AN2050">
            <v>1</v>
          </cell>
          <cell r="AO2050">
            <v>393216</v>
          </cell>
          <cell r="AQ2050">
            <v>0</v>
          </cell>
          <cell r="AR2050">
            <v>0</v>
          </cell>
          <cell r="AS2050" t="str">
            <v>Ы</v>
          </cell>
          <cell r="AT2050" t="str">
            <v>Ы</v>
          </cell>
          <cell r="AU2050">
            <v>0</v>
          </cell>
          <cell r="AV2050">
            <v>0</v>
          </cell>
          <cell r="AW2050">
            <v>23</v>
          </cell>
          <cell r="AX2050">
            <v>1</v>
          </cell>
          <cell r="AY2050">
            <v>0</v>
          </cell>
          <cell r="AZ2050">
            <v>0</v>
          </cell>
          <cell r="BA2050">
            <v>0</v>
          </cell>
          <cell r="BB2050">
            <v>0</v>
          </cell>
          <cell r="BC2050">
            <v>38828</v>
          </cell>
        </row>
        <row r="2051">
          <cell r="A2051">
            <v>2006</v>
          </cell>
          <cell r="B2051">
            <v>3</v>
          </cell>
          <cell r="C2051">
            <v>25</v>
          </cell>
          <cell r="D2051">
            <v>21</v>
          </cell>
          <cell r="E2051">
            <v>792020</v>
          </cell>
          <cell r="F2051">
            <v>0</v>
          </cell>
          <cell r="G2051" t="str">
            <v>Затраты по ШПЗ (основные)</v>
          </cell>
          <cell r="H2051">
            <v>2011</v>
          </cell>
          <cell r="I2051">
            <v>7920</v>
          </cell>
          <cell r="J2051">
            <v>163358.07999999999</v>
          </cell>
          <cell r="K2051">
            <v>1</v>
          </cell>
          <cell r="L2051">
            <v>0</v>
          </cell>
          <cell r="M2051">
            <v>0</v>
          </cell>
          <cell r="N2051">
            <v>0</v>
          </cell>
          <cell r="R2051">
            <v>0</v>
          </cell>
          <cell r="S2051">
            <v>0</v>
          </cell>
          <cell r="T2051">
            <v>0</v>
          </cell>
          <cell r="U2051">
            <v>33</v>
          </cell>
          <cell r="V2051">
            <v>0</v>
          </cell>
          <cell r="W2051">
            <v>0</v>
          </cell>
          <cell r="AA2051">
            <v>0</v>
          </cell>
          <cell r="AB2051">
            <v>0</v>
          </cell>
          <cell r="AC2051">
            <v>0</v>
          </cell>
          <cell r="AD2051">
            <v>33</v>
          </cell>
          <cell r="AE2051">
            <v>260000</v>
          </cell>
          <cell r="AF2051">
            <v>0</v>
          </cell>
          <cell r="AI2051">
            <v>2282</v>
          </cell>
          <cell r="AK2051">
            <v>0</v>
          </cell>
          <cell r="AM2051">
            <v>182</v>
          </cell>
          <cell r="AN2051">
            <v>1</v>
          </cell>
          <cell r="AO2051">
            <v>393216</v>
          </cell>
          <cell r="AQ2051">
            <v>0</v>
          </cell>
          <cell r="AR2051">
            <v>0</v>
          </cell>
          <cell r="AS2051" t="str">
            <v>Ы</v>
          </cell>
          <cell r="AT2051" t="str">
            <v>Ы</v>
          </cell>
          <cell r="AU2051">
            <v>0</v>
          </cell>
          <cell r="AV2051">
            <v>0</v>
          </cell>
          <cell r="AW2051">
            <v>23</v>
          </cell>
          <cell r="AX2051">
            <v>1</v>
          </cell>
          <cell r="AY2051">
            <v>0</v>
          </cell>
          <cell r="AZ2051">
            <v>0</v>
          </cell>
          <cell r="BA2051">
            <v>0</v>
          </cell>
          <cell r="BB2051">
            <v>0</v>
          </cell>
          <cell r="BC2051">
            <v>38828</v>
          </cell>
        </row>
        <row r="2052">
          <cell r="A2052">
            <v>2006</v>
          </cell>
          <cell r="B2052">
            <v>3</v>
          </cell>
          <cell r="C2052">
            <v>26</v>
          </cell>
          <cell r="D2052">
            <v>21</v>
          </cell>
          <cell r="E2052">
            <v>792020</v>
          </cell>
          <cell r="F2052">
            <v>0</v>
          </cell>
          <cell r="G2052" t="str">
            <v>Затраты по ШПЗ (основные)</v>
          </cell>
          <cell r="H2052">
            <v>2011</v>
          </cell>
          <cell r="I2052">
            <v>7920</v>
          </cell>
          <cell r="J2052">
            <v>231733.05</v>
          </cell>
          <cell r="K2052">
            <v>1</v>
          </cell>
          <cell r="L2052">
            <v>0</v>
          </cell>
          <cell r="M2052">
            <v>0</v>
          </cell>
          <cell r="N2052">
            <v>0</v>
          </cell>
          <cell r="R2052">
            <v>0</v>
          </cell>
          <cell r="S2052">
            <v>0</v>
          </cell>
          <cell r="T2052">
            <v>0</v>
          </cell>
          <cell r="U2052">
            <v>33</v>
          </cell>
          <cell r="V2052">
            <v>0</v>
          </cell>
          <cell r="W2052">
            <v>0</v>
          </cell>
          <cell r="AA2052">
            <v>0</v>
          </cell>
          <cell r="AB2052">
            <v>0</v>
          </cell>
          <cell r="AC2052">
            <v>0</v>
          </cell>
          <cell r="AD2052">
            <v>33</v>
          </cell>
          <cell r="AE2052">
            <v>270000</v>
          </cell>
          <cell r="AF2052">
            <v>0</v>
          </cell>
          <cell r="AI2052">
            <v>2282</v>
          </cell>
          <cell r="AK2052">
            <v>0</v>
          </cell>
          <cell r="AM2052">
            <v>183</v>
          </cell>
          <cell r="AN2052">
            <v>1</v>
          </cell>
          <cell r="AO2052">
            <v>393216</v>
          </cell>
          <cell r="AQ2052">
            <v>0</v>
          </cell>
          <cell r="AR2052">
            <v>0</v>
          </cell>
          <cell r="AS2052" t="str">
            <v>Ы</v>
          </cell>
          <cell r="AT2052" t="str">
            <v>Ы</v>
          </cell>
          <cell r="AU2052">
            <v>0</v>
          </cell>
          <cell r="AV2052">
            <v>0</v>
          </cell>
          <cell r="AW2052">
            <v>23</v>
          </cell>
          <cell r="AX2052">
            <v>1</v>
          </cell>
          <cell r="AY2052">
            <v>0</v>
          </cell>
          <cell r="AZ2052">
            <v>0</v>
          </cell>
          <cell r="BA2052">
            <v>0</v>
          </cell>
          <cell r="BB2052">
            <v>0</v>
          </cell>
          <cell r="BC2052">
            <v>38828</v>
          </cell>
        </row>
        <row r="2053">
          <cell r="A2053">
            <v>2006</v>
          </cell>
          <cell r="B2053">
            <v>3</v>
          </cell>
          <cell r="C2053">
            <v>27</v>
          </cell>
          <cell r="D2053">
            <v>21</v>
          </cell>
          <cell r="E2053">
            <v>792020</v>
          </cell>
          <cell r="F2053">
            <v>0</v>
          </cell>
          <cell r="G2053" t="str">
            <v>Затраты по ШПЗ (основные)</v>
          </cell>
          <cell r="H2053">
            <v>2011</v>
          </cell>
          <cell r="I2053">
            <v>7920</v>
          </cell>
          <cell r="J2053">
            <v>8009.15</v>
          </cell>
          <cell r="K2053">
            <v>1</v>
          </cell>
          <cell r="L2053">
            <v>0</v>
          </cell>
          <cell r="M2053">
            <v>0</v>
          </cell>
          <cell r="N2053">
            <v>0</v>
          </cell>
          <cell r="R2053">
            <v>0</v>
          </cell>
          <cell r="S2053">
            <v>0</v>
          </cell>
          <cell r="T2053">
            <v>0</v>
          </cell>
          <cell r="U2053">
            <v>33</v>
          </cell>
          <cell r="V2053">
            <v>0</v>
          </cell>
          <cell r="W2053">
            <v>0</v>
          </cell>
          <cell r="AA2053">
            <v>0</v>
          </cell>
          <cell r="AB2053">
            <v>0</v>
          </cell>
          <cell r="AC2053">
            <v>0</v>
          </cell>
          <cell r="AD2053">
            <v>33</v>
          </cell>
          <cell r="AE2053">
            <v>280000</v>
          </cell>
          <cell r="AF2053">
            <v>0</v>
          </cell>
          <cell r="AI2053">
            <v>2282</v>
          </cell>
          <cell r="AK2053">
            <v>0</v>
          </cell>
          <cell r="AM2053">
            <v>184</v>
          </cell>
          <cell r="AN2053">
            <v>1</v>
          </cell>
          <cell r="AO2053">
            <v>393216</v>
          </cell>
          <cell r="AQ2053">
            <v>0</v>
          </cell>
          <cell r="AR2053">
            <v>0</v>
          </cell>
          <cell r="AS2053" t="str">
            <v>Ы</v>
          </cell>
          <cell r="AT2053" t="str">
            <v>Ы</v>
          </cell>
          <cell r="AU2053">
            <v>0</v>
          </cell>
          <cell r="AV2053">
            <v>0</v>
          </cell>
          <cell r="AW2053">
            <v>23</v>
          </cell>
          <cell r="AX2053">
            <v>1</v>
          </cell>
          <cell r="AY2053">
            <v>0</v>
          </cell>
          <cell r="AZ2053">
            <v>0</v>
          </cell>
          <cell r="BA2053">
            <v>0</v>
          </cell>
          <cell r="BB2053">
            <v>0</v>
          </cell>
          <cell r="BC2053">
            <v>38828</v>
          </cell>
        </row>
        <row r="2054">
          <cell r="A2054">
            <v>2006</v>
          </cell>
          <cell r="B2054">
            <v>3</v>
          </cell>
          <cell r="C2054">
            <v>28</v>
          </cell>
          <cell r="D2054">
            <v>21</v>
          </cell>
          <cell r="E2054">
            <v>792020</v>
          </cell>
          <cell r="F2054">
            <v>0</v>
          </cell>
          <cell r="G2054" t="str">
            <v>Затраты по ШПЗ (основные)</v>
          </cell>
          <cell r="H2054">
            <v>2011</v>
          </cell>
          <cell r="I2054">
            <v>7920</v>
          </cell>
          <cell r="J2054">
            <v>55215.73</v>
          </cell>
          <cell r="K2054">
            <v>1</v>
          </cell>
          <cell r="L2054">
            <v>0</v>
          </cell>
          <cell r="M2054">
            <v>0</v>
          </cell>
          <cell r="N2054">
            <v>0</v>
          </cell>
          <cell r="R2054">
            <v>0</v>
          </cell>
          <cell r="S2054">
            <v>0</v>
          </cell>
          <cell r="T2054">
            <v>0</v>
          </cell>
          <cell r="U2054">
            <v>33</v>
          </cell>
          <cell r="V2054">
            <v>0</v>
          </cell>
          <cell r="W2054">
            <v>0</v>
          </cell>
          <cell r="AA2054">
            <v>0</v>
          </cell>
          <cell r="AB2054">
            <v>0</v>
          </cell>
          <cell r="AC2054">
            <v>0</v>
          </cell>
          <cell r="AD2054">
            <v>33</v>
          </cell>
          <cell r="AE2054">
            <v>280100</v>
          </cell>
          <cell r="AF2054">
            <v>0</v>
          </cell>
          <cell r="AI2054">
            <v>2282</v>
          </cell>
          <cell r="AK2054">
            <v>0</v>
          </cell>
          <cell r="AM2054">
            <v>185</v>
          </cell>
          <cell r="AN2054">
            <v>1</v>
          </cell>
          <cell r="AO2054">
            <v>393216</v>
          </cell>
          <cell r="AQ2054">
            <v>0</v>
          </cell>
          <cell r="AR2054">
            <v>0</v>
          </cell>
          <cell r="AS2054" t="str">
            <v>Ы</v>
          </cell>
          <cell r="AT2054" t="str">
            <v>Ы</v>
          </cell>
          <cell r="AU2054">
            <v>0</v>
          </cell>
          <cell r="AV2054">
            <v>0</v>
          </cell>
          <cell r="AW2054">
            <v>23</v>
          </cell>
          <cell r="AX2054">
            <v>1</v>
          </cell>
          <cell r="AY2054">
            <v>0</v>
          </cell>
          <cell r="AZ2054">
            <v>0</v>
          </cell>
          <cell r="BA2054">
            <v>0</v>
          </cell>
          <cell r="BB2054">
            <v>0</v>
          </cell>
          <cell r="BC2054">
            <v>38828</v>
          </cell>
        </row>
        <row r="2055">
          <cell r="A2055">
            <v>2006</v>
          </cell>
          <cell r="B2055">
            <v>3</v>
          </cell>
          <cell r="C2055">
            <v>29</v>
          </cell>
          <cell r="D2055">
            <v>21</v>
          </cell>
          <cell r="E2055">
            <v>792020</v>
          </cell>
          <cell r="F2055">
            <v>0</v>
          </cell>
          <cell r="G2055" t="str">
            <v>Затраты по ШПЗ (основные)</v>
          </cell>
          <cell r="H2055">
            <v>2011</v>
          </cell>
          <cell r="I2055">
            <v>7920</v>
          </cell>
          <cell r="J2055">
            <v>49626.21</v>
          </cell>
          <cell r="K2055">
            <v>1</v>
          </cell>
          <cell r="L2055">
            <v>0</v>
          </cell>
          <cell r="M2055">
            <v>0</v>
          </cell>
          <cell r="N2055">
            <v>0</v>
          </cell>
          <cell r="R2055">
            <v>0</v>
          </cell>
          <cell r="S2055">
            <v>0</v>
          </cell>
          <cell r="T2055">
            <v>0</v>
          </cell>
          <cell r="U2055">
            <v>33</v>
          </cell>
          <cell r="V2055">
            <v>0</v>
          </cell>
          <cell r="W2055">
            <v>0</v>
          </cell>
          <cell r="AA2055">
            <v>0</v>
          </cell>
          <cell r="AB2055">
            <v>0</v>
          </cell>
          <cell r="AC2055">
            <v>0</v>
          </cell>
          <cell r="AD2055">
            <v>33</v>
          </cell>
          <cell r="AE2055">
            <v>280200</v>
          </cell>
          <cell r="AF2055">
            <v>0</v>
          </cell>
          <cell r="AI2055">
            <v>2282</v>
          </cell>
          <cell r="AK2055">
            <v>0</v>
          </cell>
          <cell r="AM2055">
            <v>186</v>
          </cell>
          <cell r="AN2055">
            <v>1</v>
          </cell>
          <cell r="AO2055">
            <v>393216</v>
          </cell>
          <cell r="AQ2055">
            <v>0</v>
          </cell>
          <cell r="AR2055">
            <v>0</v>
          </cell>
          <cell r="AS2055" t="str">
            <v>Ы</v>
          </cell>
          <cell r="AT2055" t="str">
            <v>Ы</v>
          </cell>
          <cell r="AU2055">
            <v>0</v>
          </cell>
          <cell r="AV2055">
            <v>0</v>
          </cell>
          <cell r="AW2055">
            <v>23</v>
          </cell>
          <cell r="AX2055">
            <v>1</v>
          </cell>
          <cell r="AY2055">
            <v>0</v>
          </cell>
          <cell r="AZ2055">
            <v>0</v>
          </cell>
          <cell r="BA2055">
            <v>0</v>
          </cell>
          <cell r="BB2055">
            <v>0</v>
          </cell>
          <cell r="BC2055">
            <v>38828</v>
          </cell>
        </row>
        <row r="2056">
          <cell r="A2056">
            <v>2006</v>
          </cell>
          <cell r="B2056">
            <v>3</v>
          </cell>
          <cell r="C2056">
            <v>30</v>
          </cell>
          <cell r="D2056">
            <v>21</v>
          </cell>
          <cell r="E2056">
            <v>792020</v>
          </cell>
          <cell r="F2056">
            <v>0</v>
          </cell>
          <cell r="G2056" t="str">
            <v>Затраты по ШПЗ (основные)</v>
          </cell>
          <cell r="H2056">
            <v>2011</v>
          </cell>
          <cell r="I2056">
            <v>7920</v>
          </cell>
          <cell r="J2056">
            <v>4119.8</v>
          </cell>
          <cell r="K2056">
            <v>1</v>
          </cell>
          <cell r="L2056">
            <v>0</v>
          </cell>
          <cell r="M2056">
            <v>0</v>
          </cell>
          <cell r="N2056">
            <v>0</v>
          </cell>
          <cell r="R2056">
            <v>0</v>
          </cell>
          <cell r="S2056">
            <v>0</v>
          </cell>
          <cell r="T2056">
            <v>0</v>
          </cell>
          <cell r="U2056">
            <v>33</v>
          </cell>
          <cell r="V2056">
            <v>0</v>
          </cell>
          <cell r="W2056">
            <v>0</v>
          </cell>
          <cell r="AA2056">
            <v>0</v>
          </cell>
          <cell r="AB2056">
            <v>0</v>
          </cell>
          <cell r="AC2056">
            <v>0</v>
          </cell>
          <cell r="AD2056">
            <v>33</v>
          </cell>
          <cell r="AE2056">
            <v>280300</v>
          </cell>
          <cell r="AF2056">
            <v>0</v>
          </cell>
          <cell r="AI2056">
            <v>2282</v>
          </cell>
          <cell r="AK2056">
            <v>0</v>
          </cell>
          <cell r="AM2056">
            <v>187</v>
          </cell>
          <cell r="AN2056">
            <v>1</v>
          </cell>
          <cell r="AO2056">
            <v>393216</v>
          </cell>
          <cell r="AQ2056">
            <v>0</v>
          </cell>
          <cell r="AR2056">
            <v>0</v>
          </cell>
          <cell r="AS2056" t="str">
            <v>Ы</v>
          </cell>
          <cell r="AT2056" t="str">
            <v>Ы</v>
          </cell>
          <cell r="AU2056">
            <v>0</v>
          </cell>
          <cell r="AV2056">
            <v>0</v>
          </cell>
          <cell r="AW2056">
            <v>23</v>
          </cell>
          <cell r="AX2056">
            <v>1</v>
          </cell>
          <cell r="AY2056">
            <v>0</v>
          </cell>
          <cell r="AZ2056">
            <v>0</v>
          </cell>
          <cell r="BA2056">
            <v>0</v>
          </cell>
          <cell r="BB2056">
            <v>0</v>
          </cell>
          <cell r="BC2056">
            <v>38828</v>
          </cell>
        </row>
        <row r="2057">
          <cell r="A2057">
            <v>2006</v>
          </cell>
          <cell r="B2057">
            <v>3</v>
          </cell>
          <cell r="C2057">
            <v>31</v>
          </cell>
          <cell r="D2057">
            <v>21</v>
          </cell>
          <cell r="E2057">
            <v>792020</v>
          </cell>
          <cell r="F2057">
            <v>0</v>
          </cell>
          <cell r="G2057" t="str">
            <v>Затраты по ШПЗ (основные)</v>
          </cell>
          <cell r="H2057">
            <v>2011</v>
          </cell>
          <cell r="I2057">
            <v>7920</v>
          </cell>
          <cell r="J2057">
            <v>138599.04999999999</v>
          </cell>
          <cell r="K2057">
            <v>1</v>
          </cell>
          <cell r="L2057">
            <v>0</v>
          </cell>
          <cell r="M2057">
            <v>0</v>
          </cell>
          <cell r="N2057">
            <v>0</v>
          </cell>
          <cell r="R2057">
            <v>0</v>
          </cell>
          <cell r="S2057">
            <v>0</v>
          </cell>
          <cell r="T2057">
            <v>0</v>
          </cell>
          <cell r="U2057">
            <v>33</v>
          </cell>
          <cell r="V2057">
            <v>0</v>
          </cell>
          <cell r="W2057">
            <v>0</v>
          </cell>
          <cell r="AA2057">
            <v>0</v>
          </cell>
          <cell r="AB2057">
            <v>0</v>
          </cell>
          <cell r="AC2057">
            <v>0</v>
          </cell>
          <cell r="AD2057">
            <v>33</v>
          </cell>
          <cell r="AE2057">
            <v>280400</v>
          </cell>
          <cell r="AF2057">
            <v>0</v>
          </cell>
          <cell r="AI2057">
            <v>2282</v>
          </cell>
          <cell r="AK2057">
            <v>0</v>
          </cell>
          <cell r="AM2057">
            <v>188</v>
          </cell>
          <cell r="AN2057">
            <v>1</v>
          </cell>
          <cell r="AO2057">
            <v>393216</v>
          </cell>
          <cell r="AQ2057">
            <v>0</v>
          </cell>
          <cell r="AR2057">
            <v>0</v>
          </cell>
          <cell r="AS2057" t="str">
            <v>Ы</v>
          </cell>
          <cell r="AT2057" t="str">
            <v>Ы</v>
          </cell>
          <cell r="AU2057">
            <v>0</v>
          </cell>
          <cell r="AV2057">
            <v>0</v>
          </cell>
          <cell r="AW2057">
            <v>23</v>
          </cell>
          <cell r="AX2057">
            <v>1</v>
          </cell>
          <cell r="AY2057">
            <v>0</v>
          </cell>
          <cell r="AZ2057">
            <v>0</v>
          </cell>
          <cell r="BA2057">
            <v>0</v>
          </cell>
          <cell r="BB2057">
            <v>0</v>
          </cell>
          <cell r="BC2057">
            <v>38828</v>
          </cell>
        </row>
        <row r="2058">
          <cell r="A2058">
            <v>2006</v>
          </cell>
          <cell r="B2058">
            <v>3</v>
          </cell>
          <cell r="C2058">
            <v>32</v>
          </cell>
          <cell r="D2058">
            <v>21</v>
          </cell>
          <cell r="E2058">
            <v>792020</v>
          </cell>
          <cell r="F2058">
            <v>0</v>
          </cell>
          <cell r="G2058" t="str">
            <v>Затраты по ШПЗ (основные)</v>
          </cell>
          <cell r="H2058">
            <v>2011</v>
          </cell>
          <cell r="I2058">
            <v>7920</v>
          </cell>
          <cell r="J2058">
            <v>-17312.189999999999</v>
          </cell>
          <cell r="K2058">
            <v>1</v>
          </cell>
          <cell r="L2058">
            <v>0</v>
          </cell>
          <cell r="M2058">
            <v>0</v>
          </cell>
          <cell r="N2058">
            <v>0</v>
          </cell>
          <cell r="R2058">
            <v>0</v>
          </cell>
          <cell r="S2058">
            <v>0</v>
          </cell>
          <cell r="T2058">
            <v>0</v>
          </cell>
          <cell r="U2058">
            <v>33</v>
          </cell>
          <cell r="V2058">
            <v>0</v>
          </cell>
          <cell r="W2058">
            <v>0</v>
          </cell>
          <cell r="AA2058">
            <v>0</v>
          </cell>
          <cell r="AB2058">
            <v>0</v>
          </cell>
          <cell r="AC2058">
            <v>0</v>
          </cell>
          <cell r="AD2058">
            <v>33</v>
          </cell>
          <cell r="AE2058">
            <v>281000</v>
          </cell>
          <cell r="AF2058">
            <v>0</v>
          </cell>
          <cell r="AI2058">
            <v>2282</v>
          </cell>
          <cell r="AK2058">
            <v>0</v>
          </cell>
          <cell r="AM2058">
            <v>189</v>
          </cell>
          <cell r="AN2058">
            <v>1</v>
          </cell>
          <cell r="AO2058">
            <v>393216</v>
          </cell>
          <cell r="AQ2058">
            <v>0</v>
          </cell>
          <cell r="AR2058">
            <v>0</v>
          </cell>
          <cell r="AS2058" t="str">
            <v>Ы</v>
          </cell>
          <cell r="AT2058" t="str">
            <v>Ы</v>
          </cell>
          <cell r="AU2058">
            <v>0</v>
          </cell>
          <cell r="AV2058">
            <v>0</v>
          </cell>
          <cell r="AW2058">
            <v>23</v>
          </cell>
          <cell r="AX2058">
            <v>1</v>
          </cell>
          <cell r="AY2058">
            <v>0</v>
          </cell>
          <cell r="AZ2058">
            <v>0</v>
          </cell>
          <cell r="BA2058">
            <v>0</v>
          </cell>
          <cell r="BB2058">
            <v>0</v>
          </cell>
          <cell r="BC2058">
            <v>38828</v>
          </cell>
        </row>
        <row r="2059">
          <cell r="A2059">
            <v>2006</v>
          </cell>
          <cell r="B2059">
            <v>3</v>
          </cell>
          <cell r="C2059">
            <v>33</v>
          </cell>
          <cell r="D2059">
            <v>21</v>
          </cell>
          <cell r="E2059">
            <v>792020</v>
          </cell>
          <cell r="F2059">
            <v>0</v>
          </cell>
          <cell r="G2059" t="str">
            <v>Затраты по ШПЗ (основные)</v>
          </cell>
          <cell r="H2059">
            <v>2011</v>
          </cell>
          <cell r="I2059">
            <v>7920</v>
          </cell>
          <cell r="J2059">
            <v>45480.68</v>
          </cell>
          <cell r="K2059">
            <v>1</v>
          </cell>
          <cell r="L2059">
            <v>0</v>
          </cell>
          <cell r="M2059">
            <v>0</v>
          </cell>
          <cell r="N2059">
            <v>0</v>
          </cell>
          <cell r="R2059">
            <v>0</v>
          </cell>
          <cell r="S2059">
            <v>0</v>
          </cell>
          <cell r="T2059">
            <v>0</v>
          </cell>
          <cell r="U2059">
            <v>33</v>
          </cell>
          <cell r="V2059">
            <v>0</v>
          </cell>
          <cell r="W2059">
            <v>0</v>
          </cell>
          <cell r="AA2059">
            <v>0</v>
          </cell>
          <cell r="AB2059">
            <v>0</v>
          </cell>
          <cell r="AC2059">
            <v>0</v>
          </cell>
          <cell r="AD2059">
            <v>33</v>
          </cell>
          <cell r="AE2059">
            <v>281100</v>
          </cell>
          <cell r="AF2059">
            <v>0</v>
          </cell>
          <cell r="AI2059">
            <v>2282</v>
          </cell>
          <cell r="AK2059">
            <v>0</v>
          </cell>
          <cell r="AM2059">
            <v>190</v>
          </cell>
          <cell r="AN2059">
            <v>1</v>
          </cell>
          <cell r="AO2059">
            <v>393216</v>
          </cell>
          <cell r="AQ2059">
            <v>0</v>
          </cell>
          <cell r="AR2059">
            <v>0</v>
          </cell>
          <cell r="AS2059" t="str">
            <v>Ы</v>
          </cell>
          <cell r="AT2059" t="str">
            <v>Ы</v>
          </cell>
          <cell r="AU2059">
            <v>0</v>
          </cell>
          <cell r="AV2059">
            <v>0</v>
          </cell>
          <cell r="AW2059">
            <v>23</v>
          </cell>
          <cell r="AX2059">
            <v>1</v>
          </cell>
          <cell r="AY2059">
            <v>0</v>
          </cell>
          <cell r="AZ2059">
            <v>0</v>
          </cell>
          <cell r="BA2059">
            <v>0</v>
          </cell>
          <cell r="BB2059">
            <v>0</v>
          </cell>
          <cell r="BC2059">
            <v>38828</v>
          </cell>
        </row>
        <row r="2060">
          <cell r="A2060">
            <v>2006</v>
          </cell>
          <cell r="B2060">
            <v>3</v>
          </cell>
          <cell r="C2060">
            <v>34</v>
          </cell>
          <cell r="D2060">
            <v>21</v>
          </cell>
          <cell r="E2060">
            <v>792020</v>
          </cell>
          <cell r="F2060">
            <v>0</v>
          </cell>
          <cell r="G2060" t="str">
            <v>Затраты по ШПЗ (основные)</v>
          </cell>
          <cell r="H2060">
            <v>2011</v>
          </cell>
          <cell r="I2060">
            <v>7920</v>
          </cell>
          <cell r="J2060">
            <v>23699.89</v>
          </cell>
          <cell r="K2060">
            <v>1</v>
          </cell>
          <cell r="L2060">
            <v>0</v>
          </cell>
          <cell r="M2060">
            <v>0</v>
          </cell>
          <cell r="N2060">
            <v>0</v>
          </cell>
          <cell r="R2060">
            <v>0</v>
          </cell>
          <cell r="S2060">
            <v>0</v>
          </cell>
          <cell r="T2060">
            <v>0</v>
          </cell>
          <cell r="U2060">
            <v>33</v>
          </cell>
          <cell r="V2060">
            <v>0</v>
          </cell>
          <cell r="W2060">
            <v>0</v>
          </cell>
          <cell r="AA2060">
            <v>0</v>
          </cell>
          <cell r="AB2060">
            <v>0</v>
          </cell>
          <cell r="AC2060">
            <v>0</v>
          </cell>
          <cell r="AD2060">
            <v>33</v>
          </cell>
          <cell r="AE2060">
            <v>282200</v>
          </cell>
          <cell r="AF2060">
            <v>0</v>
          </cell>
          <cell r="AI2060">
            <v>2282</v>
          </cell>
          <cell r="AK2060">
            <v>0</v>
          </cell>
          <cell r="AM2060">
            <v>191</v>
          </cell>
          <cell r="AN2060">
            <v>1</v>
          </cell>
          <cell r="AO2060">
            <v>393216</v>
          </cell>
          <cell r="AQ2060">
            <v>0</v>
          </cell>
          <cell r="AR2060">
            <v>0</v>
          </cell>
          <cell r="AS2060" t="str">
            <v>Ы</v>
          </cell>
          <cell r="AT2060" t="str">
            <v>Ы</v>
          </cell>
          <cell r="AU2060">
            <v>0</v>
          </cell>
          <cell r="AV2060">
            <v>0</v>
          </cell>
          <cell r="AW2060">
            <v>23</v>
          </cell>
          <cell r="AX2060">
            <v>1</v>
          </cell>
          <cell r="AY2060">
            <v>0</v>
          </cell>
          <cell r="AZ2060">
            <v>0</v>
          </cell>
          <cell r="BA2060">
            <v>0</v>
          </cell>
          <cell r="BB2060">
            <v>0</v>
          </cell>
          <cell r="BC2060">
            <v>38828</v>
          </cell>
        </row>
        <row r="2061">
          <cell r="A2061">
            <v>2006</v>
          </cell>
          <cell r="B2061">
            <v>3</v>
          </cell>
          <cell r="C2061">
            <v>35</v>
          </cell>
          <cell r="D2061">
            <v>21</v>
          </cell>
          <cell r="E2061">
            <v>792020</v>
          </cell>
          <cell r="F2061">
            <v>0</v>
          </cell>
          <cell r="G2061" t="str">
            <v>Затраты по ШПЗ (основные)</v>
          </cell>
          <cell r="H2061">
            <v>2011</v>
          </cell>
          <cell r="I2061">
            <v>7920</v>
          </cell>
          <cell r="J2061">
            <v>2356.7600000000002</v>
          </cell>
          <cell r="K2061">
            <v>1</v>
          </cell>
          <cell r="L2061">
            <v>0</v>
          </cell>
          <cell r="M2061">
            <v>0</v>
          </cell>
          <cell r="N2061">
            <v>0</v>
          </cell>
          <cell r="R2061">
            <v>0</v>
          </cell>
          <cell r="S2061">
            <v>0</v>
          </cell>
          <cell r="T2061">
            <v>0</v>
          </cell>
          <cell r="U2061">
            <v>33</v>
          </cell>
          <cell r="V2061">
            <v>0</v>
          </cell>
          <cell r="W2061">
            <v>0</v>
          </cell>
          <cell r="AA2061">
            <v>0</v>
          </cell>
          <cell r="AB2061">
            <v>0</v>
          </cell>
          <cell r="AC2061">
            <v>0</v>
          </cell>
          <cell r="AD2061">
            <v>33</v>
          </cell>
          <cell r="AE2061">
            <v>282300</v>
          </cell>
          <cell r="AF2061">
            <v>0</v>
          </cell>
          <cell r="AI2061">
            <v>2282</v>
          </cell>
          <cell r="AK2061">
            <v>0</v>
          </cell>
          <cell r="AM2061">
            <v>192</v>
          </cell>
          <cell r="AN2061">
            <v>1</v>
          </cell>
          <cell r="AO2061">
            <v>393216</v>
          </cell>
          <cell r="AQ2061">
            <v>0</v>
          </cell>
          <cell r="AR2061">
            <v>0</v>
          </cell>
          <cell r="AS2061" t="str">
            <v>Ы</v>
          </cell>
          <cell r="AT2061" t="str">
            <v>Ы</v>
          </cell>
          <cell r="AU2061">
            <v>0</v>
          </cell>
          <cell r="AV2061">
            <v>0</v>
          </cell>
          <cell r="AW2061">
            <v>23</v>
          </cell>
          <cell r="AX2061">
            <v>1</v>
          </cell>
          <cell r="AY2061">
            <v>0</v>
          </cell>
          <cell r="AZ2061">
            <v>0</v>
          </cell>
          <cell r="BA2061">
            <v>0</v>
          </cell>
          <cell r="BB2061">
            <v>0</v>
          </cell>
          <cell r="BC2061">
            <v>38828</v>
          </cell>
        </row>
        <row r="2062">
          <cell r="A2062">
            <v>2006</v>
          </cell>
          <cell r="B2062">
            <v>3</v>
          </cell>
          <cell r="C2062">
            <v>36</v>
          </cell>
          <cell r="D2062">
            <v>21</v>
          </cell>
          <cell r="E2062">
            <v>792020</v>
          </cell>
          <cell r="F2062">
            <v>0</v>
          </cell>
          <cell r="G2062" t="str">
            <v>Затраты по ШПЗ (основные)</v>
          </cell>
          <cell r="H2062">
            <v>2011</v>
          </cell>
          <cell r="I2062">
            <v>7920</v>
          </cell>
          <cell r="J2062">
            <v>101260.51</v>
          </cell>
          <cell r="K2062">
            <v>1</v>
          </cell>
          <cell r="L2062">
            <v>0</v>
          </cell>
          <cell r="M2062">
            <v>0</v>
          </cell>
          <cell r="N2062">
            <v>0</v>
          </cell>
          <cell r="R2062">
            <v>0</v>
          </cell>
          <cell r="S2062">
            <v>0</v>
          </cell>
          <cell r="T2062">
            <v>0</v>
          </cell>
          <cell r="U2062">
            <v>33</v>
          </cell>
          <cell r="V2062">
            <v>0</v>
          </cell>
          <cell r="W2062">
            <v>0</v>
          </cell>
          <cell r="AA2062">
            <v>0</v>
          </cell>
          <cell r="AB2062">
            <v>0</v>
          </cell>
          <cell r="AC2062">
            <v>0</v>
          </cell>
          <cell r="AD2062">
            <v>33</v>
          </cell>
          <cell r="AE2062">
            <v>283000</v>
          </cell>
          <cell r="AF2062">
            <v>0</v>
          </cell>
          <cell r="AI2062">
            <v>2282</v>
          </cell>
          <cell r="AK2062">
            <v>0</v>
          </cell>
          <cell r="AM2062">
            <v>193</v>
          </cell>
          <cell r="AN2062">
            <v>1</v>
          </cell>
          <cell r="AO2062">
            <v>393216</v>
          </cell>
          <cell r="AQ2062">
            <v>0</v>
          </cell>
          <cell r="AR2062">
            <v>0</v>
          </cell>
          <cell r="AS2062" t="str">
            <v>Ы</v>
          </cell>
          <cell r="AT2062" t="str">
            <v>Ы</v>
          </cell>
          <cell r="AU2062">
            <v>0</v>
          </cell>
          <cell r="AV2062">
            <v>0</v>
          </cell>
          <cell r="AW2062">
            <v>23</v>
          </cell>
          <cell r="AX2062">
            <v>1</v>
          </cell>
          <cell r="AY2062">
            <v>0</v>
          </cell>
          <cell r="AZ2062">
            <v>0</v>
          </cell>
          <cell r="BA2062">
            <v>0</v>
          </cell>
          <cell r="BB2062">
            <v>0</v>
          </cell>
          <cell r="BC2062">
            <v>38828</v>
          </cell>
        </row>
        <row r="2063">
          <cell r="A2063">
            <v>2006</v>
          </cell>
          <cell r="B2063">
            <v>3</v>
          </cell>
          <cell r="C2063">
            <v>37</v>
          </cell>
          <cell r="D2063">
            <v>21</v>
          </cell>
          <cell r="E2063">
            <v>792020</v>
          </cell>
          <cell r="F2063">
            <v>0</v>
          </cell>
          <cell r="G2063" t="str">
            <v>Затраты по ШПЗ (основные)</v>
          </cell>
          <cell r="H2063">
            <v>2011</v>
          </cell>
          <cell r="I2063">
            <v>7920</v>
          </cell>
          <cell r="J2063">
            <v>17489.310000000001</v>
          </cell>
          <cell r="K2063">
            <v>1</v>
          </cell>
          <cell r="L2063">
            <v>0</v>
          </cell>
          <cell r="M2063">
            <v>0</v>
          </cell>
          <cell r="N2063">
            <v>0</v>
          </cell>
          <cell r="R2063">
            <v>0</v>
          </cell>
          <cell r="S2063">
            <v>0</v>
          </cell>
          <cell r="T2063">
            <v>0</v>
          </cell>
          <cell r="U2063">
            <v>33</v>
          </cell>
          <cell r="V2063">
            <v>0</v>
          </cell>
          <cell r="W2063">
            <v>0</v>
          </cell>
          <cell r="AA2063">
            <v>0</v>
          </cell>
          <cell r="AB2063">
            <v>0</v>
          </cell>
          <cell r="AC2063">
            <v>0</v>
          </cell>
          <cell r="AD2063">
            <v>33</v>
          </cell>
          <cell r="AE2063">
            <v>285000</v>
          </cell>
          <cell r="AF2063">
            <v>0</v>
          </cell>
          <cell r="AI2063">
            <v>2282</v>
          </cell>
          <cell r="AK2063">
            <v>0</v>
          </cell>
          <cell r="AM2063">
            <v>194</v>
          </cell>
          <cell r="AN2063">
            <v>1</v>
          </cell>
          <cell r="AO2063">
            <v>393216</v>
          </cell>
          <cell r="AQ2063">
            <v>0</v>
          </cell>
          <cell r="AR2063">
            <v>0</v>
          </cell>
          <cell r="AS2063" t="str">
            <v>Ы</v>
          </cell>
          <cell r="AT2063" t="str">
            <v>Ы</v>
          </cell>
          <cell r="AU2063">
            <v>0</v>
          </cell>
          <cell r="AV2063">
            <v>0</v>
          </cell>
          <cell r="AW2063">
            <v>23</v>
          </cell>
          <cell r="AX2063">
            <v>1</v>
          </cell>
          <cell r="AY2063">
            <v>0</v>
          </cell>
          <cell r="AZ2063">
            <v>0</v>
          </cell>
          <cell r="BA2063">
            <v>0</v>
          </cell>
          <cell r="BB2063">
            <v>0</v>
          </cell>
          <cell r="BC2063">
            <v>38828</v>
          </cell>
        </row>
        <row r="2064">
          <cell r="A2064">
            <v>2006</v>
          </cell>
          <cell r="B2064">
            <v>3</v>
          </cell>
          <cell r="C2064">
            <v>38</v>
          </cell>
          <cell r="D2064">
            <v>21</v>
          </cell>
          <cell r="E2064">
            <v>792020</v>
          </cell>
          <cell r="F2064">
            <v>0</v>
          </cell>
          <cell r="G2064" t="str">
            <v>Затраты по ШПЗ (основные)</v>
          </cell>
          <cell r="H2064">
            <v>2011</v>
          </cell>
          <cell r="I2064">
            <v>7920</v>
          </cell>
          <cell r="J2064">
            <v>93607.31</v>
          </cell>
          <cell r="K2064">
            <v>1</v>
          </cell>
          <cell r="L2064">
            <v>0</v>
          </cell>
          <cell r="M2064">
            <v>0</v>
          </cell>
          <cell r="N2064">
            <v>0</v>
          </cell>
          <cell r="R2064">
            <v>0</v>
          </cell>
          <cell r="S2064">
            <v>0</v>
          </cell>
          <cell r="T2064">
            <v>0</v>
          </cell>
          <cell r="U2064">
            <v>33</v>
          </cell>
          <cell r="V2064">
            <v>0</v>
          </cell>
          <cell r="W2064">
            <v>0</v>
          </cell>
          <cell r="AA2064">
            <v>0</v>
          </cell>
          <cell r="AB2064">
            <v>0</v>
          </cell>
          <cell r="AC2064">
            <v>0</v>
          </cell>
          <cell r="AD2064">
            <v>33</v>
          </cell>
          <cell r="AE2064">
            <v>311000</v>
          </cell>
          <cell r="AF2064">
            <v>0</v>
          </cell>
          <cell r="AI2064">
            <v>2282</v>
          </cell>
          <cell r="AK2064">
            <v>0</v>
          </cell>
          <cell r="AM2064">
            <v>195</v>
          </cell>
          <cell r="AN2064">
            <v>1</v>
          </cell>
          <cell r="AO2064">
            <v>393216</v>
          </cell>
          <cell r="AQ2064">
            <v>0</v>
          </cell>
          <cell r="AR2064">
            <v>0</v>
          </cell>
          <cell r="AS2064" t="str">
            <v>Ы</v>
          </cell>
          <cell r="AT2064" t="str">
            <v>Ы</v>
          </cell>
          <cell r="AU2064">
            <v>0</v>
          </cell>
          <cell r="AV2064">
            <v>0</v>
          </cell>
          <cell r="AW2064">
            <v>23</v>
          </cell>
          <cell r="AX2064">
            <v>1</v>
          </cell>
          <cell r="AY2064">
            <v>0</v>
          </cell>
          <cell r="AZ2064">
            <v>0</v>
          </cell>
          <cell r="BA2064">
            <v>0</v>
          </cell>
          <cell r="BB2064">
            <v>0</v>
          </cell>
          <cell r="BC2064">
            <v>38828</v>
          </cell>
        </row>
        <row r="2065">
          <cell r="A2065">
            <v>2006</v>
          </cell>
          <cell r="B2065">
            <v>3</v>
          </cell>
          <cell r="C2065">
            <v>39</v>
          </cell>
          <cell r="D2065">
            <v>21</v>
          </cell>
          <cell r="E2065">
            <v>792020</v>
          </cell>
          <cell r="F2065">
            <v>0</v>
          </cell>
          <cell r="G2065" t="str">
            <v>Затраты по ШПЗ (основные)</v>
          </cell>
          <cell r="H2065">
            <v>2011</v>
          </cell>
          <cell r="I2065">
            <v>7920</v>
          </cell>
          <cell r="J2065">
            <v>193670.5</v>
          </cell>
          <cell r="K2065">
            <v>1</v>
          </cell>
          <cell r="L2065">
            <v>0</v>
          </cell>
          <cell r="M2065">
            <v>0</v>
          </cell>
          <cell r="N2065">
            <v>0</v>
          </cell>
          <cell r="R2065">
            <v>0</v>
          </cell>
          <cell r="S2065">
            <v>0</v>
          </cell>
          <cell r="T2065">
            <v>0</v>
          </cell>
          <cell r="U2065">
            <v>33</v>
          </cell>
          <cell r="V2065">
            <v>0</v>
          </cell>
          <cell r="W2065">
            <v>0</v>
          </cell>
          <cell r="AA2065">
            <v>0</v>
          </cell>
          <cell r="AB2065">
            <v>0</v>
          </cell>
          <cell r="AC2065">
            <v>0</v>
          </cell>
          <cell r="AD2065">
            <v>33</v>
          </cell>
          <cell r="AE2065">
            <v>312000</v>
          </cell>
          <cell r="AF2065">
            <v>0</v>
          </cell>
          <cell r="AI2065">
            <v>2282</v>
          </cell>
          <cell r="AK2065">
            <v>0</v>
          </cell>
          <cell r="AM2065">
            <v>196</v>
          </cell>
          <cell r="AN2065">
            <v>1</v>
          </cell>
          <cell r="AO2065">
            <v>393216</v>
          </cell>
          <cell r="AQ2065">
            <v>0</v>
          </cell>
          <cell r="AR2065">
            <v>0</v>
          </cell>
          <cell r="AS2065" t="str">
            <v>Ы</v>
          </cell>
          <cell r="AT2065" t="str">
            <v>Ы</v>
          </cell>
          <cell r="AU2065">
            <v>0</v>
          </cell>
          <cell r="AV2065">
            <v>0</v>
          </cell>
          <cell r="AW2065">
            <v>23</v>
          </cell>
          <cell r="AX2065">
            <v>1</v>
          </cell>
          <cell r="AY2065">
            <v>0</v>
          </cell>
          <cell r="AZ2065">
            <v>0</v>
          </cell>
          <cell r="BA2065">
            <v>0</v>
          </cell>
          <cell r="BB2065">
            <v>0</v>
          </cell>
          <cell r="BC2065">
            <v>38828</v>
          </cell>
        </row>
        <row r="2066">
          <cell r="A2066">
            <v>2006</v>
          </cell>
          <cell r="B2066">
            <v>3</v>
          </cell>
          <cell r="C2066">
            <v>40</v>
          </cell>
          <cell r="D2066">
            <v>21</v>
          </cell>
          <cell r="E2066">
            <v>792020</v>
          </cell>
          <cell r="F2066">
            <v>0</v>
          </cell>
          <cell r="G2066" t="str">
            <v>Затраты по ШПЗ (основные)</v>
          </cell>
          <cell r="H2066">
            <v>2011</v>
          </cell>
          <cell r="I2066">
            <v>7920</v>
          </cell>
          <cell r="J2066">
            <v>32800.239999999998</v>
          </cell>
          <cell r="K2066">
            <v>1</v>
          </cell>
          <cell r="L2066">
            <v>0</v>
          </cell>
          <cell r="M2066">
            <v>0</v>
          </cell>
          <cell r="N2066">
            <v>0</v>
          </cell>
          <cell r="R2066">
            <v>0</v>
          </cell>
          <cell r="S2066">
            <v>0</v>
          </cell>
          <cell r="T2066">
            <v>0</v>
          </cell>
          <cell r="U2066">
            <v>33</v>
          </cell>
          <cell r="V2066">
            <v>0</v>
          </cell>
          <cell r="W2066">
            <v>0</v>
          </cell>
          <cell r="AA2066">
            <v>0</v>
          </cell>
          <cell r="AB2066">
            <v>0</v>
          </cell>
          <cell r="AC2066">
            <v>0</v>
          </cell>
          <cell r="AD2066">
            <v>33</v>
          </cell>
          <cell r="AE2066">
            <v>312100</v>
          </cell>
          <cell r="AF2066">
            <v>0</v>
          </cell>
          <cell r="AI2066">
            <v>2282</v>
          </cell>
          <cell r="AK2066">
            <v>0</v>
          </cell>
          <cell r="AM2066">
            <v>197</v>
          </cell>
          <cell r="AN2066">
            <v>1</v>
          </cell>
          <cell r="AO2066">
            <v>393216</v>
          </cell>
          <cell r="AQ2066">
            <v>0</v>
          </cell>
          <cell r="AR2066">
            <v>0</v>
          </cell>
          <cell r="AS2066" t="str">
            <v>Ы</v>
          </cell>
          <cell r="AT2066" t="str">
            <v>Ы</v>
          </cell>
          <cell r="AU2066">
            <v>0</v>
          </cell>
          <cell r="AV2066">
            <v>0</v>
          </cell>
          <cell r="AW2066">
            <v>23</v>
          </cell>
          <cell r="AX2066">
            <v>1</v>
          </cell>
          <cell r="AY2066">
            <v>0</v>
          </cell>
          <cell r="AZ2066">
            <v>0</v>
          </cell>
          <cell r="BA2066">
            <v>0</v>
          </cell>
          <cell r="BB2066">
            <v>0</v>
          </cell>
          <cell r="BC2066">
            <v>38828</v>
          </cell>
        </row>
        <row r="2067">
          <cell r="A2067">
            <v>2006</v>
          </cell>
          <cell r="B2067">
            <v>3</v>
          </cell>
          <cell r="C2067">
            <v>41</v>
          </cell>
          <cell r="D2067">
            <v>21</v>
          </cell>
          <cell r="E2067">
            <v>792020</v>
          </cell>
          <cell r="F2067">
            <v>0</v>
          </cell>
          <cell r="G2067" t="str">
            <v>Затраты по ШПЗ (основные)</v>
          </cell>
          <cell r="H2067">
            <v>2011</v>
          </cell>
          <cell r="I2067">
            <v>7920</v>
          </cell>
          <cell r="J2067">
            <v>421413.41</v>
          </cell>
          <cell r="K2067">
            <v>1</v>
          </cell>
          <cell r="L2067">
            <v>0</v>
          </cell>
          <cell r="M2067">
            <v>0</v>
          </cell>
          <cell r="N2067">
            <v>0</v>
          </cell>
          <cell r="R2067">
            <v>0</v>
          </cell>
          <cell r="S2067">
            <v>0</v>
          </cell>
          <cell r="T2067">
            <v>0</v>
          </cell>
          <cell r="U2067">
            <v>33</v>
          </cell>
          <cell r="V2067">
            <v>0</v>
          </cell>
          <cell r="W2067">
            <v>0</v>
          </cell>
          <cell r="AA2067">
            <v>0</v>
          </cell>
          <cell r="AB2067">
            <v>0</v>
          </cell>
          <cell r="AC2067">
            <v>0</v>
          </cell>
          <cell r="AD2067">
            <v>33</v>
          </cell>
          <cell r="AE2067">
            <v>312200</v>
          </cell>
          <cell r="AF2067">
            <v>0</v>
          </cell>
          <cell r="AI2067">
            <v>2282</v>
          </cell>
          <cell r="AK2067">
            <v>0</v>
          </cell>
          <cell r="AM2067">
            <v>198</v>
          </cell>
          <cell r="AN2067">
            <v>1</v>
          </cell>
          <cell r="AO2067">
            <v>393216</v>
          </cell>
          <cell r="AQ2067">
            <v>0</v>
          </cell>
          <cell r="AR2067">
            <v>0</v>
          </cell>
          <cell r="AS2067" t="str">
            <v>Ы</v>
          </cell>
          <cell r="AT2067" t="str">
            <v>Ы</v>
          </cell>
          <cell r="AU2067">
            <v>0</v>
          </cell>
          <cell r="AV2067">
            <v>0</v>
          </cell>
          <cell r="AW2067">
            <v>23</v>
          </cell>
          <cell r="AX2067">
            <v>1</v>
          </cell>
          <cell r="AY2067">
            <v>0</v>
          </cell>
          <cell r="AZ2067">
            <v>0</v>
          </cell>
          <cell r="BA2067">
            <v>0</v>
          </cell>
          <cell r="BB2067">
            <v>0</v>
          </cell>
          <cell r="BC2067">
            <v>38828</v>
          </cell>
        </row>
        <row r="2068">
          <cell r="A2068">
            <v>2006</v>
          </cell>
          <cell r="B2068">
            <v>3</v>
          </cell>
          <cell r="C2068">
            <v>42</v>
          </cell>
          <cell r="D2068">
            <v>21</v>
          </cell>
          <cell r="E2068">
            <v>792020</v>
          </cell>
          <cell r="F2068">
            <v>0</v>
          </cell>
          <cell r="G2068" t="str">
            <v>Затраты по ШПЗ (основные)</v>
          </cell>
          <cell r="H2068">
            <v>2011</v>
          </cell>
          <cell r="I2068">
            <v>7920</v>
          </cell>
          <cell r="J2068">
            <v>35506.33</v>
          </cell>
          <cell r="K2068">
            <v>1</v>
          </cell>
          <cell r="L2068">
            <v>0</v>
          </cell>
          <cell r="M2068">
            <v>0</v>
          </cell>
          <cell r="N2068">
            <v>0</v>
          </cell>
          <cell r="R2068">
            <v>0</v>
          </cell>
          <cell r="S2068">
            <v>0</v>
          </cell>
          <cell r="T2068">
            <v>0</v>
          </cell>
          <cell r="U2068">
            <v>33</v>
          </cell>
          <cell r="V2068">
            <v>0</v>
          </cell>
          <cell r="W2068">
            <v>0</v>
          </cell>
          <cell r="AA2068">
            <v>0</v>
          </cell>
          <cell r="AB2068">
            <v>0</v>
          </cell>
          <cell r="AC2068">
            <v>0</v>
          </cell>
          <cell r="AD2068">
            <v>33</v>
          </cell>
          <cell r="AE2068">
            <v>313000</v>
          </cell>
          <cell r="AF2068">
            <v>0</v>
          </cell>
          <cell r="AI2068">
            <v>2282</v>
          </cell>
          <cell r="AK2068">
            <v>0</v>
          </cell>
          <cell r="AM2068">
            <v>199</v>
          </cell>
          <cell r="AN2068">
            <v>1</v>
          </cell>
          <cell r="AO2068">
            <v>393216</v>
          </cell>
          <cell r="AQ2068">
            <v>0</v>
          </cell>
          <cell r="AR2068">
            <v>0</v>
          </cell>
          <cell r="AS2068" t="str">
            <v>Ы</v>
          </cell>
          <cell r="AT2068" t="str">
            <v>Ы</v>
          </cell>
          <cell r="AU2068">
            <v>0</v>
          </cell>
          <cell r="AV2068">
            <v>0</v>
          </cell>
          <cell r="AW2068">
            <v>23</v>
          </cell>
          <cell r="AX2068">
            <v>1</v>
          </cell>
          <cell r="AY2068">
            <v>0</v>
          </cell>
          <cell r="AZ2068">
            <v>0</v>
          </cell>
          <cell r="BA2068">
            <v>0</v>
          </cell>
          <cell r="BB2068">
            <v>0</v>
          </cell>
          <cell r="BC2068">
            <v>38828</v>
          </cell>
        </row>
        <row r="2069">
          <cell r="A2069">
            <v>2006</v>
          </cell>
          <cell r="B2069">
            <v>3</v>
          </cell>
          <cell r="C2069">
            <v>43</v>
          </cell>
          <cell r="D2069">
            <v>21</v>
          </cell>
          <cell r="E2069">
            <v>792020</v>
          </cell>
          <cell r="F2069">
            <v>0</v>
          </cell>
          <cell r="G2069" t="str">
            <v>Затраты по ШПЗ (основные)</v>
          </cell>
          <cell r="H2069">
            <v>2011</v>
          </cell>
          <cell r="I2069">
            <v>7920</v>
          </cell>
          <cell r="J2069">
            <v>64556.93</v>
          </cell>
          <cell r="K2069">
            <v>1</v>
          </cell>
          <cell r="L2069">
            <v>0</v>
          </cell>
          <cell r="M2069">
            <v>0</v>
          </cell>
          <cell r="N2069">
            <v>0</v>
          </cell>
          <cell r="R2069">
            <v>0</v>
          </cell>
          <cell r="S2069">
            <v>0</v>
          </cell>
          <cell r="T2069">
            <v>0</v>
          </cell>
          <cell r="U2069">
            <v>33</v>
          </cell>
          <cell r="V2069">
            <v>0</v>
          </cell>
          <cell r="W2069">
            <v>0</v>
          </cell>
          <cell r="AA2069">
            <v>0</v>
          </cell>
          <cell r="AB2069">
            <v>0</v>
          </cell>
          <cell r="AC2069">
            <v>0</v>
          </cell>
          <cell r="AD2069">
            <v>33</v>
          </cell>
          <cell r="AE2069">
            <v>314000</v>
          </cell>
          <cell r="AF2069">
            <v>0</v>
          </cell>
          <cell r="AI2069">
            <v>2282</v>
          </cell>
          <cell r="AK2069">
            <v>0</v>
          </cell>
          <cell r="AM2069">
            <v>200</v>
          </cell>
          <cell r="AN2069">
            <v>1</v>
          </cell>
          <cell r="AO2069">
            <v>393216</v>
          </cell>
          <cell r="AQ2069">
            <v>0</v>
          </cell>
          <cell r="AR2069">
            <v>0</v>
          </cell>
          <cell r="AS2069" t="str">
            <v>Ы</v>
          </cell>
          <cell r="AT2069" t="str">
            <v>Ы</v>
          </cell>
          <cell r="AU2069">
            <v>0</v>
          </cell>
          <cell r="AV2069">
            <v>0</v>
          </cell>
          <cell r="AW2069">
            <v>23</v>
          </cell>
          <cell r="AX2069">
            <v>1</v>
          </cell>
          <cell r="AY2069">
            <v>0</v>
          </cell>
          <cell r="AZ2069">
            <v>0</v>
          </cell>
          <cell r="BA2069">
            <v>0</v>
          </cell>
          <cell r="BB2069">
            <v>0</v>
          </cell>
          <cell r="BC2069">
            <v>38828</v>
          </cell>
        </row>
        <row r="2070">
          <cell r="A2070">
            <v>2006</v>
          </cell>
          <cell r="B2070">
            <v>3</v>
          </cell>
          <cell r="C2070">
            <v>44</v>
          </cell>
          <cell r="D2070">
            <v>21</v>
          </cell>
          <cell r="E2070">
            <v>792020</v>
          </cell>
          <cell r="F2070">
            <v>0</v>
          </cell>
          <cell r="G2070" t="str">
            <v>Затраты по ШПЗ (основные)</v>
          </cell>
          <cell r="H2070">
            <v>2011</v>
          </cell>
          <cell r="I2070">
            <v>7920</v>
          </cell>
          <cell r="J2070">
            <v>12981.95</v>
          </cell>
          <cell r="K2070">
            <v>1</v>
          </cell>
          <cell r="L2070">
            <v>0</v>
          </cell>
          <cell r="M2070">
            <v>0</v>
          </cell>
          <cell r="N2070">
            <v>0</v>
          </cell>
          <cell r="R2070">
            <v>0</v>
          </cell>
          <cell r="S2070">
            <v>0</v>
          </cell>
          <cell r="T2070">
            <v>0</v>
          </cell>
          <cell r="U2070">
            <v>33</v>
          </cell>
          <cell r="V2070">
            <v>0</v>
          </cell>
          <cell r="W2070">
            <v>0</v>
          </cell>
          <cell r="AA2070">
            <v>0</v>
          </cell>
          <cell r="AB2070">
            <v>0</v>
          </cell>
          <cell r="AC2070">
            <v>0</v>
          </cell>
          <cell r="AD2070">
            <v>33</v>
          </cell>
          <cell r="AE2070">
            <v>315000</v>
          </cell>
          <cell r="AF2070">
            <v>0</v>
          </cell>
          <cell r="AI2070">
            <v>2282</v>
          </cell>
          <cell r="AK2070">
            <v>0</v>
          </cell>
          <cell r="AM2070">
            <v>201</v>
          </cell>
          <cell r="AN2070">
            <v>1</v>
          </cell>
          <cell r="AO2070">
            <v>393216</v>
          </cell>
          <cell r="AQ2070">
            <v>0</v>
          </cell>
          <cell r="AR2070">
            <v>0</v>
          </cell>
          <cell r="AS2070" t="str">
            <v>Ы</v>
          </cell>
          <cell r="AT2070" t="str">
            <v>Ы</v>
          </cell>
          <cell r="AU2070">
            <v>0</v>
          </cell>
          <cell r="AV2070">
            <v>0</v>
          </cell>
          <cell r="AW2070">
            <v>23</v>
          </cell>
          <cell r="AX2070">
            <v>1</v>
          </cell>
          <cell r="AY2070">
            <v>0</v>
          </cell>
          <cell r="AZ2070">
            <v>0</v>
          </cell>
          <cell r="BA2070">
            <v>0</v>
          </cell>
          <cell r="BB2070">
            <v>0</v>
          </cell>
          <cell r="BC2070">
            <v>38828</v>
          </cell>
        </row>
        <row r="2071">
          <cell r="A2071">
            <v>2006</v>
          </cell>
          <cell r="B2071">
            <v>3</v>
          </cell>
          <cell r="C2071">
            <v>45</v>
          </cell>
          <cell r="D2071">
            <v>21</v>
          </cell>
          <cell r="E2071">
            <v>792020</v>
          </cell>
          <cell r="F2071">
            <v>0</v>
          </cell>
          <cell r="G2071" t="str">
            <v>Затраты по ШПЗ (основные)</v>
          </cell>
          <cell r="H2071">
            <v>2011</v>
          </cell>
          <cell r="I2071">
            <v>7920</v>
          </cell>
          <cell r="J2071">
            <v>689069</v>
          </cell>
          <cell r="K2071">
            <v>1</v>
          </cell>
          <cell r="L2071">
            <v>0</v>
          </cell>
          <cell r="M2071">
            <v>0</v>
          </cell>
          <cell r="N2071">
            <v>0</v>
          </cell>
          <cell r="R2071">
            <v>0</v>
          </cell>
          <cell r="S2071">
            <v>0</v>
          </cell>
          <cell r="T2071">
            <v>0</v>
          </cell>
          <cell r="U2071">
            <v>33</v>
          </cell>
          <cell r="V2071">
            <v>0</v>
          </cell>
          <cell r="W2071">
            <v>0</v>
          </cell>
          <cell r="AA2071">
            <v>0</v>
          </cell>
          <cell r="AB2071">
            <v>0</v>
          </cell>
          <cell r="AC2071">
            <v>0</v>
          </cell>
          <cell r="AD2071">
            <v>33</v>
          </cell>
          <cell r="AE2071">
            <v>410000</v>
          </cell>
          <cell r="AF2071">
            <v>0</v>
          </cell>
          <cell r="AI2071">
            <v>2282</v>
          </cell>
          <cell r="AK2071">
            <v>0</v>
          </cell>
          <cell r="AM2071">
            <v>202</v>
          </cell>
          <cell r="AN2071">
            <v>1</v>
          </cell>
          <cell r="AO2071">
            <v>393216</v>
          </cell>
          <cell r="AQ2071">
            <v>0</v>
          </cell>
          <cell r="AR2071">
            <v>0</v>
          </cell>
          <cell r="AS2071" t="str">
            <v>Ы</v>
          </cell>
          <cell r="AT2071" t="str">
            <v>Ы</v>
          </cell>
          <cell r="AU2071">
            <v>0</v>
          </cell>
          <cell r="AV2071">
            <v>0</v>
          </cell>
          <cell r="AW2071">
            <v>23</v>
          </cell>
          <cell r="AX2071">
            <v>1</v>
          </cell>
          <cell r="AY2071">
            <v>0</v>
          </cell>
          <cell r="AZ2071">
            <v>0</v>
          </cell>
          <cell r="BA2071">
            <v>0</v>
          </cell>
          <cell r="BB2071">
            <v>0</v>
          </cell>
          <cell r="BC2071">
            <v>38828</v>
          </cell>
        </row>
        <row r="2072">
          <cell r="A2072">
            <v>2006</v>
          </cell>
          <cell r="B2072">
            <v>3</v>
          </cell>
          <cell r="C2072">
            <v>46</v>
          </cell>
          <cell r="D2072">
            <v>21</v>
          </cell>
          <cell r="E2072">
            <v>792020</v>
          </cell>
          <cell r="F2072">
            <v>0</v>
          </cell>
          <cell r="G2072" t="str">
            <v>Затраты по ШПЗ (основные)</v>
          </cell>
          <cell r="H2072">
            <v>2011</v>
          </cell>
          <cell r="I2072">
            <v>7920</v>
          </cell>
          <cell r="J2072">
            <v>164818</v>
          </cell>
          <cell r="K2072">
            <v>1</v>
          </cell>
          <cell r="L2072">
            <v>0</v>
          </cell>
          <cell r="M2072">
            <v>0</v>
          </cell>
          <cell r="N2072">
            <v>0</v>
          </cell>
          <cell r="R2072">
            <v>0</v>
          </cell>
          <cell r="S2072">
            <v>0</v>
          </cell>
          <cell r="T2072">
            <v>0</v>
          </cell>
          <cell r="U2072">
            <v>33</v>
          </cell>
          <cell r="V2072">
            <v>0</v>
          </cell>
          <cell r="W2072">
            <v>0</v>
          </cell>
          <cell r="AA2072">
            <v>0</v>
          </cell>
          <cell r="AB2072">
            <v>0</v>
          </cell>
          <cell r="AC2072">
            <v>0</v>
          </cell>
          <cell r="AD2072">
            <v>33</v>
          </cell>
          <cell r="AE2072">
            <v>410100</v>
          </cell>
          <cell r="AF2072">
            <v>0</v>
          </cell>
          <cell r="AI2072">
            <v>2282</v>
          </cell>
          <cell r="AK2072">
            <v>0</v>
          </cell>
          <cell r="AM2072">
            <v>203</v>
          </cell>
          <cell r="AN2072">
            <v>1</v>
          </cell>
          <cell r="AO2072">
            <v>393216</v>
          </cell>
          <cell r="AQ2072">
            <v>0</v>
          </cell>
          <cell r="AR2072">
            <v>0</v>
          </cell>
          <cell r="AS2072" t="str">
            <v>Ы</v>
          </cell>
          <cell r="AT2072" t="str">
            <v>Ы</v>
          </cell>
          <cell r="AU2072">
            <v>0</v>
          </cell>
          <cell r="AV2072">
            <v>0</v>
          </cell>
          <cell r="AW2072">
            <v>23</v>
          </cell>
          <cell r="AX2072">
            <v>1</v>
          </cell>
          <cell r="AY2072">
            <v>0</v>
          </cell>
          <cell r="AZ2072">
            <v>0</v>
          </cell>
          <cell r="BA2072">
            <v>0</v>
          </cell>
          <cell r="BB2072">
            <v>0</v>
          </cell>
          <cell r="BC2072">
            <v>38828</v>
          </cell>
        </row>
        <row r="2073">
          <cell r="A2073">
            <v>2006</v>
          </cell>
          <cell r="B2073">
            <v>3</v>
          </cell>
          <cell r="C2073">
            <v>47</v>
          </cell>
          <cell r="D2073">
            <v>21</v>
          </cell>
          <cell r="E2073">
            <v>792020</v>
          </cell>
          <cell r="F2073">
            <v>0</v>
          </cell>
          <cell r="G2073" t="str">
            <v>Затраты по ШПЗ (основные)</v>
          </cell>
          <cell r="H2073">
            <v>2011</v>
          </cell>
          <cell r="I2073">
            <v>7920</v>
          </cell>
          <cell r="J2073">
            <v>102</v>
          </cell>
          <cell r="K2073">
            <v>1</v>
          </cell>
          <cell r="L2073">
            <v>0</v>
          </cell>
          <cell r="M2073">
            <v>0</v>
          </cell>
          <cell r="N2073">
            <v>0</v>
          </cell>
          <cell r="R2073">
            <v>0</v>
          </cell>
          <cell r="S2073">
            <v>0</v>
          </cell>
          <cell r="T2073">
            <v>0</v>
          </cell>
          <cell r="U2073">
            <v>33</v>
          </cell>
          <cell r="V2073">
            <v>0</v>
          </cell>
          <cell r="W2073">
            <v>0</v>
          </cell>
          <cell r="AA2073">
            <v>0</v>
          </cell>
          <cell r="AB2073">
            <v>0</v>
          </cell>
          <cell r="AC2073">
            <v>0</v>
          </cell>
          <cell r="AD2073">
            <v>33</v>
          </cell>
          <cell r="AE2073">
            <v>410200</v>
          </cell>
          <cell r="AF2073">
            <v>0</v>
          </cell>
          <cell r="AI2073">
            <v>2282</v>
          </cell>
          <cell r="AK2073">
            <v>0</v>
          </cell>
          <cell r="AM2073">
            <v>204</v>
          </cell>
          <cell r="AN2073">
            <v>1</v>
          </cell>
          <cell r="AO2073">
            <v>393216</v>
          </cell>
          <cell r="AQ2073">
            <v>0</v>
          </cell>
          <cell r="AR2073">
            <v>0</v>
          </cell>
          <cell r="AS2073" t="str">
            <v>Ы</v>
          </cell>
          <cell r="AT2073" t="str">
            <v>Ы</v>
          </cell>
          <cell r="AU2073">
            <v>0</v>
          </cell>
          <cell r="AV2073">
            <v>0</v>
          </cell>
          <cell r="AW2073">
            <v>23</v>
          </cell>
          <cell r="AX2073">
            <v>1</v>
          </cell>
          <cell r="AY2073">
            <v>0</v>
          </cell>
          <cell r="AZ2073">
            <v>0</v>
          </cell>
          <cell r="BA2073">
            <v>0</v>
          </cell>
          <cell r="BB2073">
            <v>0</v>
          </cell>
          <cell r="BC2073">
            <v>38828</v>
          </cell>
        </row>
        <row r="2074">
          <cell r="A2074">
            <v>2006</v>
          </cell>
          <cell r="B2074">
            <v>3</v>
          </cell>
          <cell r="C2074">
            <v>48</v>
          </cell>
          <cell r="D2074">
            <v>21</v>
          </cell>
          <cell r="E2074">
            <v>792020</v>
          </cell>
          <cell r="F2074">
            <v>0</v>
          </cell>
          <cell r="G2074" t="str">
            <v>Затраты по ШПЗ (основные)</v>
          </cell>
          <cell r="H2074">
            <v>2011</v>
          </cell>
          <cell r="I2074">
            <v>7920</v>
          </cell>
          <cell r="J2074">
            <v>198680</v>
          </cell>
          <cell r="K2074">
            <v>1</v>
          </cell>
          <cell r="L2074">
            <v>0</v>
          </cell>
          <cell r="M2074">
            <v>0</v>
          </cell>
          <cell r="N2074">
            <v>0</v>
          </cell>
          <cell r="R2074">
            <v>0</v>
          </cell>
          <cell r="S2074">
            <v>0</v>
          </cell>
          <cell r="T2074">
            <v>0</v>
          </cell>
          <cell r="U2074">
            <v>33</v>
          </cell>
          <cell r="V2074">
            <v>0</v>
          </cell>
          <cell r="W2074">
            <v>0</v>
          </cell>
          <cell r="AA2074">
            <v>0</v>
          </cell>
          <cell r="AB2074">
            <v>0</v>
          </cell>
          <cell r="AC2074">
            <v>0</v>
          </cell>
          <cell r="AD2074">
            <v>33</v>
          </cell>
          <cell r="AE2074">
            <v>420000</v>
          </cell>
          <cell r="AF2074">
            <v>0</v>
          </cell>
          <cell r="AI2074">
            <v>2282</v>
          </cell>
          <cell r="AK2074">
            <v>0</v>
          </cell>
          <cell r="AM2074">
            <v>205</v>
          </cell>
          <cell r="AN2074">
            <v>1</v>
          </cell>
          <cell r="AO2074">
            <v>393216</v>
          </cell>
          <cell r="AQ2074">
            <v>0</v>
          </cell>
          <cell r="AR2074">
            <v>0</v>
          </cell>
          <cell r="AS2074" t="str">
            <v>Ы</v>
          </cell>
          <cell r="AT2074" t="str">
            <v>Ы</v>
          </cell>
          <cell r="AU2074">
            <v>0</v>
          </cell>
          <cell r="AV2074">
            <v>0</v>
          </cell>
          <cell r="AW2074">
            <v>23</v>
          </cell>
          <cell r="AX2074">
            <v>1</v>
          </cell>
          <cell r="AY2074">
            <v>0</v>
          </cell>
          <cell r="AZ2074">
            <v>0</v>
          </cell>
          <cell r="BA2074">
            <v>0</v>
          </cell>
          <cell r="BB2074">
            <v>0</v>
          </cell>
          <cell r="BC2074">
            <v>38828</v>
          </cell>
        </row>
        <row r="2075">
          <cell r="A2075">
            <v>2006</v>
          </cell>
          <cell r="B2075">
            <v>3</v>
          </cell>
          <cell r="C2075">
            <v>49</v>
          </cell>
          <cell r="D2075">
            <v>21</v>
          </cell>
          <cell r="E2075">
            <v>792020</v>
          </cell>
          <cell r="F2075">
            <v>0</v>
          </cell>
          <cell r="G2075" t="str">
            <v>Затраты по ШПЗ (основные)</v>
          </cell>
          <cell r="H2075">
            <v>2011</v>
          </cell>
          <cell r="I2075">
            <v>7920</v>
          </cell>
          <cell r="J2075">
            <v>650412</v>
          </cell>
          <cell r="K2075">
            <v>1</v>
          </cell>
          <cell r="L2075">
            <v>0</v>
          </cell>
          <cell r="M2075">
            <v>0</v>
          </cell>
          <cell r="N2075">
            <v>0</v>
          </cell>
          <cell r="R2075">
            <v>0</v>
          </cell>
          <cell r="S2075">
            <v>0</v>
          </cell>
          <cell r="T2075">
            <v>0</v>
          </cell>
          <cell r="U2075">
            <v>33</v>
          </cell>
          <cell r="V2075">
            <v>0</v>
          </cell>
          <cell r="W2075">
            <v>0</v>
          </cell>
          <cell r="AA2075">
            <v>0</v>
          </cell>
          <cell r="AB2075">
            <v>0</v>
          </cell>
          <cell r="AC2075">
            <v>0</v>
          </cell>
          <cell r="AD2075">
            <v>33</v>
          </cell>
          <cell r="AE2075">
            <v>430000</v>
          </cell>
          <cell r="AF2075">
            <v>0</v>
          </cell>
          <cell r="AI2075">
            <v>2282</v>
          </cell>
          <cell r="AK2075">
            <v>0</v>
          </cell>
          <cell r="AM2075">
            <v>206</v>
          </cell>
          <cell r="AN2075">
            <v>1</v>
          </cell>
          <cell r="AO2075">
            <v>393216</v>
          </cell>
          <cell r="AQ2075">
            <v>0</v>
          </cell>
          <cell r="AR2075">
            <v>0</v>
          </cell>
          <cell r="AS2075" t="str">
            <v>Ы</v>
          </cell>
          <cell r="AT2075" t="str">
            <v>Ы</v>
          </cell>
          <cell r="AU2075">
            <v>0</v>
          </cell>
          <cell r="AV2075">
            <v>0</v>
          </cell>
          <cell r="AW2075">
            <v>23</v>
          </cell>
          <cell r="AX2075">
            <v>1</v>
          </cell>
          <cell r="AY2075">
            <v>0</v>
          </cell>
          <cell r="AZ2075">
            <v>0</v>
          </cell>
          <cell r="BA2075">
            <v>0</v>
          </cell>
          <cell r="BB2075">
            <v>0</v>
          </cell>
          <cell r="BC2075">
            <v>38828</v>
          </cell>
        </row>
        <row r="2076">
          <cell r="A2076">
            <v>2006</v>
          </cell>
          <cell r="B2076">
            <v>3</v>
          </cell>
          <cell r="C2076">
            <v>50</v>
          </cell>
          <cell r="D2076">
            <v>21</v>
          </cell>
          <cell r="E2076">
            <v>792020</v>
          </cell>
          <cell r="F2076">
            <v>0</v>
          </cell>
          <cell r="G2076" t="str">
            <v>Затраты по ШПЗ (основные)</v>
          </cell>
          <cell r="H2076">
            <v>2011</v>
          </cell>
          <cell r="I2076">
            <v>7920</v>
          </cell>
          <cell r="J2076">
            <v>2073896</v>
          </cell>
          <cell r="K2076">
            <v>1</v>
          </cell>
          <cell r="L2076">
            <v>0</v>
          </cell>
          <cell r="M2076">
            <v>0</v>
          </cell>
          <cell r="N2076">
            <v>0</v>
          </cell>
          <cell r="R2076">
            <v>0</v>
          </cell>
          <cell r="S2076">
            <v>0</v>
          </cell>
          <cell r="T2076">
            <v>0</v>
          </cell>
          <cell r="U2076">
            <v>33</v>
          </cell>
          <cell r="V2076">
            <v>0</v>
          </cell>
          <cell r="W2076">
            <v>0</v>
          </cell>
          <cell r="AA2076">
            <v>0</v>
          </cell>
          <cell r="AB2076">
            <v>0</v>
          </cell>
          <cell r="AC2076">
            <v>0</v>
          </cell>
          <cell r="AD2076">
            <v>33</v>
          </cell>
          <cell r="AE2076">
            <v>430110</v>
          </cell>
          <cell r="AF2076">
            <v>0</v>
          </cell>
          <cell r="AI2076">
            <v>2282</v>
          </cell>
          <cell r="AK2076">
            <v>0</v>
          </cell>
          <cell r="AM2076">
            <v>207</v>
          </cell>
          <cell r="AN2076">
            <v>1</v>
          </cell>
          <cell r="AO2076">
            <v>393216</v>
          </cell>
          <cell r="AQ2076">
            <v>0</v>
          </cell>
          <cell r="AR2076">
            <v>0</v>
          </cell>
          <cell r="AS2076" t="str">
            <v>Ы</v>
          </cell>
          <cell r="AT2076" t="str">
            <v>Ы</v>
          </cell>
          <cell r="AU2076">
            <v>0</v>
          </cell>
          <cell r="AV2076">
            <v>0</v>
          </cell>
          <cell r="AW2076">
            <v>23</v>
          </cell>
          <cell r="AX2076">
            <v>1</v>
          </cell>
          <cell r="AY2076">
            <v>0</v>
          </cell>
          <cell r="AZ2076">
            <v>0</v>
          </cell>
          <cell r="BA2076">
            <v>0</v>
          </cell>
          <cell r="BB2076">
            <v>0</v>
          </cell>
          <cell r="BC2076">
            <v>38828</v>
          </cell>
        </row>
        <row r="2077">
          <cell r="A2077">
            <v>2006</v>
          </cell>
          <cell r="B2077">
            <v>3</v>
          </cell>
          <cell r="C2077">
            <v>51</v>
          </cell>
          <cell r="D2077">
            <v>21</v>
          </cell>
          <cell r="E2077">
            <v>792020</v>
          </cell>
          <cell r="F2077">
            <v>0</v>
          </cell>
          <cell r="G2077" t="str">
            <v>Затраты по ШПЗ (основные)</v>
          </cell>
          <cell r="H2077">
            <v>2011</v>
          </cell>
          <cell r="I2077">
            <v>7920</v>
          </cell>
          <cell r="J2077">
            <v>164885</v>
          </cell>
          <cell r="K2077">
            <v>1</v>
          </cell>
          <cell r="L2077">
            <v>0</v>
          </cell>
          <cell r="M2077">
            <v>0</v>
          </cell>
          <cell r="N2077">
            <v>0</v>
          </cell>
          <cell r="R2077">
            <v>0</v>
          </cell>
          <cell r="S2077">
            <v>0</v>
          </cell>
          <cell r="T2077">
            <v>0</v>
          </cell>
          <cell r="U2077">
            <v>33</v>
          </cell>
          <cell r="V2077">
            <v>0</v>
          </cell>
          <cell r="W2077">
            <v>0</v>
          </cell>
          <cell r="AA2077">
            <v>0</v>
          </cell>
          <cell r="AB2077">
            <v>0</v>
          </cell>
          <cell r="AC2077">
            <v>0</v>
          </cell>
          <cell r="AD2077">
            <v>33</v>
          </cell>
          <cell r="AE2077">
            <v>430120</v>
          </cell>
          <cell r="AF2077">
            <v>0</v>
          </cell>
          <cell r="AI2077">
            <v>2282</v>
          </cell>
          <cell r="AK2077">
            <v>0</v>
          </cell>
          <cell r="AM2077">
            <v>208</v>
          </cell>
          <cell r="AN2077">
            <v>1</v>
          </cell>
          <cell r="AO2077">
            <v>393216</v>
          </cell>
          <cell r="AQ2077">
            <v>0</v>
          </cell>
          <cell r="AR2077">
            <v>0</v>
          </cell>
          <cell r="AS2077" t="str">
            <v>Ы</v>
          </cell>
          <cell r="AT2077" t="str">
            <v>Ы</v>
          </cell>
          <cell r="AU2077">
            <v>0</v>
          </cell>
          <cell r="AV2077">
            <v>0</v>
          </cell>
          <cell r="AW2077">
            <v>23</v>
          </cell>
          <cell r="AX2077">
            <v>1</v>
          </cell>
          <cell r="AY2077">
            <v>0</v>
          </cell>
          <cell r="AZ2077">
            <v>0</v>
          </cell>
          <cell r="BA2077">
            <v>0</v>
          </cell>
          <cell r="BB2077">
            <v>0</v>
          </cell>
          <cell r="BC2077">
            <v>38828</v>
          </cell>
        </row>
        <row r="2078">
          <cell r="A2078">
            <v>2006</v>
          </cell>
          <cell r="B2078">
            <v>3</v>
          </cell>
          <cell r="C2078">
            <v>52</v>
          </cell>
          <cell r="D2078">
            <v>21</v>
          </cell>
          <cell r="E2078">
            <v>792020</v>
          </cell>
          <cell r="F2078">
            <v>0</v>
          </cell>
          <cell r="G2078" t="str">
            <v>Затраты по ШПЗ (основные)</v>
          </cell>
          <cell r="H2078">
            <v>2011</v>
          </cell>
          <cell r="I2078">
            <v>7920</v>
          </cell>
          <cell r="J2078">
            <v>996208</v>
          </cell>
          <cell r="K2078">
            <v>1</v>
          </cell>
          <cell r="L2078">
            <v>0</v>
          </cell>
          <cell r="M2078">
            <v>0</v>
          </cell>
          <cell r="N2078">
            <v>0</v>
          </cell>
          <cell r="R2078">
            <v>0</v>
          </cell>
          <cell r="S2078">
            <v>0</v>
          </cell>
          <cell r="T2078">
            <v>0</v>
          </cell>
          <cell r="U2078">
            <v>33</v>
          </cell>
          <cell r="V2078">
            <v>0</v>
          </cell>
          <cell r="W2078">
            <v>0</v>
          </cell>
          <cell r="AA2078">
            <v>0</v>
          </cell>
          <cell r="AB2078">
            <v>0</v>
          </cell>
          <cell r="AC2078">
            <v>0</v>
          </cell>
          <cell r="AD2078">
            <v>33</v>
          </cell>
          <cell r="AE2078">
            <v>430130</v>
          </cell>
          <cell r="AF2078">
            <v>0</v>
          </cell>
          <cell r="AI2078">
            <v>2282</v>
          </cell>
          <cell r="AK2078">
            <v>0</v>
          </cell>
          <cell r="AM2078">
            <v>209</v>
          </cell>
          <cell r="AN2078">
            <v>1</v>
          </cell>
          <cell r="AO2078">
            <v>393216</v>
          </cell>
          <cell r="AQ2078">
            <v>0</v>
          </cell>
          <cell r="AR2078">
            <v>0</v>
          </cell>
          <cell r="AS2078" t="str">
            <v>Ы</v>
          </cell>
          <cell r="AT2078" t="str">
            <v>Ы</v>
          </cell>
          <cell r="AU2078">
            <v>0</v>
          </cell>
          <cell r="AV2078">
            <v>0</v>
          </cell>
          <cell r="AW2078">
            <v>23</v>
          </cell>
          <cell r="AX2078">
            <v>1</v>
          </cell>
          <cell r="AY2078">
            <v>0</v>
          </cell>
          <cell r="AZ2078">
            <v>0</v>
          </cell>
          <cell r="BA2078">
            <v>0</v>
          </cell>
          <cell r="BB2078">
            <v>0</v>
          </cell>
          <cell r="BC2078">
            <v>38828</v>
          </cell>
        </row>
        <row r="2079">
          <cell r="A2079">
            <v>2006</v>
          </cell>
          <cell r="B2079">
            <v>3</v>
          </cell>
          <cell r="C2079">
            <v>53</v>
          </cell>
          <cell r="D2079">
            <v>21</v>
          </cell>
          <cell r="E2079">
            <v>792020</v>
          </cell>
          <cell r="F2079">
            <v>0</v>
          </cell>
          <cell r="G2079" t="str">
            <v>Затраты по ШПЗ (основные)</v>
          </cell>
          <cell r="H2079">
            <v>2011</v>
          </cell>
          <cell r="I2079">
            <v>7920</v>
          </cell>
          <cell r="J2079">
            <v>680553</v>
          </cell>
          <cell r="K2079">
            <v>1</v>
          </cell>
          <cell r="L2079">
            <v>0</v>
          </cell>
          <cell r="M2079">
            <v>0</v>
          </cell>
          <cell r="N2079">
            <v>0</v>
          </cell>
          <cell r="R2079">
            <v>0</v>
          </cell>
          <cell r="S2079">
            <v>0</v>
          </cell>
          <cell r="T2079">
            <v>0</v>
          </cell>
          <cell r="U2079">
            <v>33</v>
          </cell>
          <cell r="V2079">
            <v>0</v>
          </cell>
          <cell r="W2079">
            <v>0</v>
          </cell>
          <cell r="AA2079">
            <v>0</v>
          </cell>
          <cell r="AB2079">
            <v>0</v>
          </cell>
          <cell r="AC2079">
            <v>0</v>
          </cell>
          <cell r="AD2079">
            <v>33</v>
          </cell>
          <cell r="AE2079">
            <v>430140</v>
          </cell>
          <cell r="AF2079">
            <v>0</v>
          </cell>
          <cell r="AI2079">
            <v>2282</v>
          </cell>
          <cell r="AK2079">
            <v>0</v>
          </cell>
          <cell r="AM2079">
            <v>210</v>
          </cell>
          <cell r="AN2079">
            <v>1</v>
          </cell>
          <cell r="AO2079">
            <v>393216</v>
          </cell>
          <cell r="AQ2079">
            <v>0</v>
          </cell>
          <cell r="AR2079">
            <v>0</v>
          </cell>
          <cell r="AS2079" t="str">
            <v>Ы</v>
          </cell>
          <cell r="AT2079" t="str">
            <v>Ы</v>
          </cell>
          <cell r="AU2079">
            <v>0</v>
          </cell>
          <cell r="AV2079">
            <v>0</v>
          </cell>
          <cell r="AW2079">
            <v>23</v>
          </cell>
          <cell r="AX2079">
            <v>1</v>
          </cell>
          <cell r="AY2079">
            <v>0</v>
          </cell>
          <cell r="AZ2079">
            <v>0</v>
          </cell>
          <cell r="BA2079">
            <v>0</v>
          </cell>
          <cell r="BB2079">
            <v>0</v>
          </cell>
          <cell r="BC2079">
            <v>38828</v>
          </cell>
        </row>
        <row r="2080">
          <cell r="A2080">
            <v>2006</v>
          </cell>
          <cell r="B2080">
            <v>3</v>
          </cell>
          <cell r="C2080">
            <v>54</v>
          </cell>
          <cell r="D2080">
            <v>21</v>
          </cell>
          <cell r="E2080">
            <v>792020</v>
          </cell>
          <cell r="F2080">
            <v>0</v>
          </cell>
          <cell r="G2080" t="str">
            <v>Затраты по ШПЗ (основные)</v>
          </cell>
          <cell r="H2080">
            <v>2011</v>
          </cell>
          <cell r="I2080">
            <v>7920</v>
          </cell>
          <cell r="J2080">
            <v>942</v>
          </cell>
          <cell r="K2080">
            <v>1</v>
          </cell>
          <cell r="L2080">
            <v>0</v>
          </cell>
          <cell r="M2080">
            <v>0</v>
          </cell>
          <cell r="N2080">
            <v>0</v>
          </cell>
          <cell r="R2080">
            <v>0</v>
          </cell>
          <cell r="S2080">
            <v>0</v>
          </cell>
          <cell r="T2080">
            <v>0</v>
          </cell>
          <cell r="U2080">
            <v>33</v>
          </cell>
          <cell r="V2080">
            <v>0</v>
          </cell>
          <cell r="W2080">
            <v>0</v>
          </cell>
          <cell r="AA2080">
            <v>0</v>
          </cell>
          <cell r="AB2080">
            <v>0</v>
          </cell>
          <cell r="AC2080">
            <v>0</v>
          </cell>
          <cell r="AD2080">
            <v>33</v>
          </cell>
          <cell r="AE2080">
            <v>430210</v>
          </cell>
          <cell r="AF2080">
            <v>0</v>
          </cell>
          <cell r="AI2080">
            <v>2282</v>
          </cell>
          <cell r="AK2080">
            <v>0</v>
          </cell>
          <cell r="AM2080">
            <v>211</v>
          </cell>
          <cell r="AN2080">
            <v>1</v>
          </cell>
          <cell r="AO2080">
            <v>393216</v>
          </cell>
          <cell r="AQ2080">
            <v>0</v>
          </cell>
          <cell r="AR2080">
            <v>0</v>
          </cell>
          <cell r="AS2080" t="str">
            <v>Ы</v>
          </cell>
          <cell r="AT2080" t="str">
            <v>Ы</v>
          </cell>
          <cell r="AU2080">
            <v>0</v>
          </cell>
          <cell r="AV2080">
            <v>0</v>
          </cell>
          <cell r="AW2080">
            <v>23</v>
          </cell>
          <cell r="AX2080">
            <v>1</v>
          </cell>
          <cell r="AY2080">
            <v>0</v>
          </cell>
          <cell r="AZ2080">
            <v>0</v>
          </cell>
          <cell r="BA2080">
            <v>0</v>
          </cell>
          <cell r="BB2080">
            <v>0</v>
          </cell>
          <cell r="BC2080">
            <v>38828</v>
          </cell>
        </row>
        <row r="2081">
          <cell r="A2081">
            <v>2006</v>
          </cell>
          <cell r="B2081">
            <v>3</v>
          </cell>
          <cell r="C2081">
            <v>55</v>
          </cell>
          <cell r="D2081">
            <v>21</v>
          </cell>
          <cell r="E2081">
            <v>792020</v>
          </cell>
          <cell r="F2081">
            <v>0</v>
          </cell>
          <cell r="G2081" t="str">
            <v>Затраты по ШПЗ (основные)</v>
          </cell>
          <cell r="H2081">
            <v>2011</v>
          </cell>
          <cell r="I2081">
            <v>7920</v>
          </cell>
          <cell r="J2081">
            <v>4010</v>
          </cell>
          <cell r="K2081">
            <v>1</v>
          </cell>
          <cell r="L2081">
            <v>0</v>
          </cell>
          <cell r="M2081">
            <v>0</v>
          </cell>
          <cell r="N2081">
            <v>0</v>
          </cell>
          <cell r="R2081">
            <v>0</v>
          </cell>
          <cell r="S2081">
            <v>0</v>
          </cell>
          <cell r="T2081">
            <v>0</v>
          </cell>
          <cell r="U2081">
            <v>33</v>
          </cell>
          <cell r="V2081">
            <v>0</v>
          </cell>
          <cell r="W2081">
            <v>0</v>
          </cell>
          <cell r="AA2081">
            <v>0</v>
          </cell>
          <cell r="AB2081">
            <v>0</v>
          </cell>
          <cell r="AC2081">
            <v>0</v>
          </cell>
          <cell r="AD2081">
            <v>33</v>
          </cell>
          <cell r="AE2081">
            <v>430230</v>
          </cell>
          <cell r="AF2081">
            <v>0</v>
          </cell>
          <cell r="AI2081">
            <v>2282</v>
          </cell>
          <cell r="AK2081">
            <v>0</v>
          </cell>
          <cell r="AM2081">
            <v>212</v>
          </cell>
          <cell r="AN2081">
            <v>1</v>
          </cell>
          <cell r="AO2081">
            <v>393216</v>
          </cell>
          <cell r="AQ2081">
            <v>0</v>
          </cell>
          <cell r="AR2081">
            <v>0</v>
          </cell>
          <cell r="AS2081" t="str">
            <v>Ы</v>
          </cell>
          <cell r="AT2081" t="str">
            <v>Ы</v>
          </cell>
          <cell r="AU2081">
            <v>0</v>
          </cell>
          <cell r="AV2081">
            <v>0</v>
          </cell>
          <cell r="AW2081">
            <v>23</v>
          </cell>
          <cell r="AX2081">
            <v>1</v>
          </cell>
          <cell r="AY2081">
            <v>0</v>
          </cell>
          <cell r="AZ2081">
            <v>0</v>
          </cell>
          <cell r="BA2081">
            <v>0</v>
          </cell>
          <cell r="BB2081">
            <v>0</v>
          </cell>
          <cell r="BC2081">
            <v>38828</v>
          </cell>
        </row>
        <row r="2082">
          <cell r="A2082">
            <v>2006</v>
          </cell>
          <cell r="B2082">
            <v>3</v>
          </cell>
          <cell r="C2082">
            <v>56</v>
          </cell>
          <cell r="D2082">
            <v>21</v>
          </cell>
          <cell r="E2082">
            <v>792020</v>
          </cell>
          <cell r="F2082">
            <v>0</v>
          </cell>
          <cell r="G2082" t="str">
            <v>Затраты по ШПЗ (основные)</v>
          </cell>
          <cell r="H2082">
            <v>2011</v>
          </cell>
          <cell r="I2082">
            <v>7920</v>
          </cell>
          <cell r="J2082">
            <v>32628</v>
          </cell>
          <cell r="K2082">
            <v>1</v>
          </cell>
          <cell r="L2082">
            <v>0</v>
          </cell>
          <cell r="M2082">
            <v>0</v>
          </cell>
          <cell r="N2082">
            <v>0</v>
          </cell>
          <cell r="R2082">
            <v>0</v>
          </cell>
          <cell r="S2082">
            <v>0</v>
          </cell>
          <cell r="T2082">
            <v>0</v>
          </cell>
          <cell r="U2082">
            <v>33</v>
          </cell>
          <cell r="V2082">
            <v>0</v>
          </cell>
          <cell r="W2082">
            <v>0</v>
          </cell>
          <cell r="AA2082">
            <v>0</v>
          </cell>
          <cell r="AB2082">
            <v>0</v>
          </cell>
          <cell r="AC2082">
            <v>0</v>
          </cell>
          <cell r="AD2082">
            <v>33</v>
          </cell>
          <cell r="AE2082">
            <v>430240</v>
          </cell>
          <cell r="AF2082">
            <v>0</v>
          </cell>
          <cell r="AI2082">
            <v>2282</v>
          </cell>
          <cell r="AK2082">
            <v>0</v>
          </cell>
          <cell r="AM2082">
            <v>213</v>
          </cell>
          <cell r="AN2082">
            <v>1</v>
          </cell>
          <cell r="AO2082">
            <v>393216</v>
          </cell>
          <cell r="AQ2082">
            <v>0</v>
          </cell>
          <cell r="AR2082">
            <v>0</v>
          </cell>
          <cell r="AS2082" t="str">
            <v>Ы</v>
          </cell>
          <cell r="AT2082" t="str">
            <v>Ы</v>
          </cell>
          <cell r="AU2082">
            <v>0</v>
          </cell>
          <cell r="AV2082">
            <v>0</v>
          </cell>
          <cell r="AW2082">
            <v>23</v>
          </cell>
          <cell r="AX2082">
            <v>1</v>
          </cell>
          <cell r="AY2082">
            <v>0</v>
          </cell>
          <cell r="AZ2082">
            <v>0</v>
          </cell>
          <cell r="BA2082">
            <v>0</v>
          </cell>
          <cell r="BB2082">
            <v>0</v>
          </cell>
          <cell r="BC2082">
            <v>38828</v>
          </cell>
        </row>
        <row r="2083">
          <cell r="A2083">
            <v>2006</v>
          </cell>
          <cell r="B2083">
            <v>3</v>
          </cell>
          <cell r="C2083">
            <v>57</v>
          </cell>
          <cell r="D2083">
            <v>21</v>
          </cell>
          <cell r="E2083">
            <v>792020</v>
          </cell>
          <cell r="F2083">
            <v>0</v>
          </cell>
          <cell r="G2083" t="str">
            <v>Затраты по ШПЗ (основные)</v>
          </cell>
          <cell r="H2083">
            <v>2011</v>
          </cell>
          <cell r="I2083">
            <v>7920</v>
          </cell>
          <cell r="J2083">
            <v>76857</v>
          </cell>
          <cell r="K2083">
            <v>1</v>
          </cell>
          <cell r="L2083">
            <v>0</v>
          </cell>
          <cell r="M2083">
            <v>0</v>
          </cell>
          <cell r="N2083">
            <v>0</v>
          </cell>
          <cell r="R2083">
            <v>0</v>
          </cell>
          <cell r="S2083">
            <v>0</v>
          </cell>
          <cell r="T2083">
            <v>0</v>
          </cell>
          <cell r="U2083">
            <v>33</v>
          </cell>
          <cell r="V2083">
            <v>0</v>
          </cell>
          <cell r="W2083">
            <v>0</v>
          </cell>
          <cell r="AA2083">
            <v>0</v>
          </cell>
          <cell r="AB2083">
            <v>0</v>
          </cell>
          <cell r="AC2083">
            <v>0</v>
          </cell>
          <cell r="AD2083">
            <v>33</v>
          </cell>
          <cell r="AE2083">
            <v>450000</v>
          </cell>
          <cell r="AF2083">
            <v>0</v>
          </cell>
          <cell r="AI2083">
            <v>2282</v>
          </cell>
          <cell r="AK2083">
            <v>0</v>
          </cell>
          <cell r="AM2083">
            <v>214</v>
          </cell>
          <cell r="AN2083">
            <v>1</v>
          </cell>
          <cell r="AO2083">
            <v>393216</v>
          </cell>
          <cell r="AQ2083">
            <v>0</v>
          </cell>
          <cell r="AR2083">
            <v>0</v>
          </cell>
          <cell r="AS2083" t="str">
            <v>Ы</v>
          </cell>
          <cell r="AT2083" t="str">
            <v>Ы</v>
          </cell>
          <cell r="AU2083">
            <v>0</v>
          </cell>
          <cell r="AV2083">
            <v>0</v>
          </cell>
          <cell r="AW2083">
            <v>23</v>
          </cell>
          <cell r="AX2083">
            <v>1</v>
          </cell>
          <cell r="AY2083">
            <v>0</v>
          </cell>
          <cell r="AZ2083">
            <v>0</v>
          </cell>
          <cell r="BA2083">
            <v>0</v>
          </cell>
          <cell r="BB2083">
            <v>0</v>
          </cell>
          <cell r="BC2083">
            <v>38828</v>
          </cell>
        </row>
        <row r="2084">
          <cell r="A2084">
            <v>2006</v>
          </cell>
          <cell r="B2084">
            <v>3</v>
          </cell>
          <cell r="C2084">
            <v>58</v>
          </cell>
          <cell r="D2084">
            <v>21</v>
          </cell>
          <cell r="E2084">
            <v>792020</v>
          </cell>
          <cell r="F2084">
            <v>0</v>
          </cell>
          <cell r="G2084" t="str">
            <v>Затраты по ШПЗ (основные)</v>
          </cell>
          <cell r="H2084">
            <v>2011</v>
          </cell>
          <cell r="I2084">
            <v>7920</v>
          </cell>
          <cell r="J2084">
            <v>23623</v>
          </cell>
          <cell r="K2084">
            <v>1</v>
          </cell>
          <cell r="L2084">
            <v>0</v>
          </cell>
          <cell r="M2084">
            <v>0</v>
          </cell>
          <cell r="N2084">
            <v>0</v>
          </cell>
          <cell r="R2084">
            <v>0</v>
          </cell>
          <cell r="S2084">
            <v>0</v>
          </cell>
          <cell r="T2084">
            <v>0</v>
          </cell>
          <cell r="U2084">
            <v>33</v>
          </cell>
          <cell r="V2084">
            <v>0</v>
          </cell>
          <cell r="W2084">
            <v>0</v>
          </cell>
          <cell r="AA2084">
            <v>0</v>
          </cell>
          <cell r="AB2084">
            <v>0</v>
          </cell>
          <cell r="AC2084">
            <v>0</v>
          </cell>
          <cell r="AD2084">
            <v>33</v>
          </cell>
          <cell r="AE2084">
            <v>460000</v>
          </cell>
          <cell r="AF2084">
            <v>0</v>
          </cell>
          <cell r="AI2084">
            <v>2282</v>
          </cell>
          <cell r="AK2084">
            <v>0</v>
          </cell>
          <cell r="AM2084">
            <v>215</v>
          </cell>
          <cell r="AN2084">
            <v>1</v>
          </cell>
          <cell r="AO2084">
            <v>393216</v>
          </cell>
          <cell r="AQ2084">
            <v>0</v>
          </cell>
          <cell r="AR2084">
            <v>0</v>
          </cell>
          <cell r="AS2084" t="str">
            <v>Ы</v>
          </cell>
          <cell r="AT2084" t="str">
            <v>Ы</v>
          </cell>
          <cell r="AU2084">
            <v>0</v>
          </cell>
          <cell r="AV2084">
            <v>0</v>
          </cell>
          <cell r="AW2084">
            <v>23</v>
          </cell>
          <cell r="AX2084">
            <v>1</v>
          </cell>
          <cell r="AY2084">
            <v>0</v>
          </cell>
          <cell r="AZ2084">
            <v>0</v>
          </cell>
          <cell r="BA2084">
            <v>0</v>
          </cell>
          <cell r="BB2084">
            <v>0</v>
          </cell>
          <cell r="BC2084">
            <v>38828</v>
          </cell>
        </row>
        <row r="2085">
          <cell r="A2085">
            <v>2006</v>
          </cell>
          <cell r="B2085">
            <v>3</v>
          </cell>
          <cell r="C2085">
            <v>59</v>
          </cell>
          <cell r="D2085">
            <v>21</v>
          </cell>
          <cell r="E2085">
            <v>792020</v>
          </cell>
          <cell r="F2085">
            <v>0</v>
          </cell>
          <cell r="G2085" t="str">
            <v>Затраты по ШПЗ (основные)</v>
          </cell>
          <cell r="H2085">
            <v>2011</v>
          </cell>
          <cell r="I2085">
            <v>7920</v>
          </cell>
          <cell r="J2085">
            <v>518592.69</v>
          </cell>
          <cell r="K2085">
            <v>1</v>
          </cell>
          <cell r="L2085">
            <v>0</v>
          </cell>
          <cell r="M2085">
            <v>0</v>
          </cell>
          <cell r="N2085">
            <v>0</v>
          </cell>
          <cell r="R2085">
            <v>0</v>
          </cell>
          <cell r="S2085">
            <v>0</v>
          </cell>
          <cell r="T2085">
            <v>0</v>
          </cell>
          <cell r="U2085">
            <v>33</v>
          </cell>
          <cell r="V2085">
            <v>0</v>
          </cell>
          <cell r="W2085">
            <v>0</v>
          </cell>
          <cell r="AA2085">
            <v>0</v>
          </cell>
          <cell r="AB2085">
            <v>0</v>
          </cell>
          <cell r="AC2085">
            <v>0</v>
          </cell>
          <cell r="AD2085">
            <v>33</v>
          </cell>
          <cell r="AE2085">
            <v>501103</v>
          </cell>
          <cell r="AF2085">
            <v>0</v>
          </cell>
          <cell r="AI2085">
            <v>2282</v>
          </cell>
          <cell r="AK2085">
            <v>0</v>
          </cell>
          <cell r="AM2085">
            <v>216</v>
          </cell>
          <cell r="AN2085">
            <v>1</v>
          </cell>
          <cell r="AO2085">
            <v>393216</v>
          </cell>
          <cell r="AQ2085">
            <v>0</v>
          </cell>
          <cell r="AR2085">
            <v>0</v>
          </cell>
          <cell r="AS2085" t="str">
            <v>Ы</v>
          </cell>
          <cell r="AT2085" t="str">
            <v>Ы</v>
          </cell>
          <cell r="AU2085">
            <v>0</v>
          </cell>
          <cell r="AV2085">
            <v>0</v>
          </cell>
          <cell r="AW2085">
            <v>23</v>
          </cell>
          <cell r="AX2085">
            <v>1</v>
          </cell>
          <cell r="AY2085">
            <v>0</v>
          </cell>
          <cell r="AZ2085">
            <v>0</v>
          </cell>
          <cell r="BA2085">
            <v>0</v>
          </cell>
          <cell r="BB2085">
            <v>0</v>
          </cell>
          <cell r="BC2085">
            <v>38828</v>
          </cell>
        </row>
        <row r="2086">
          <cell r="A2086">
            <v>2006</v>
          </cell>
          <cell r="B2086">
            <v>3</v>
          </cell>
          <cell r="C2086">
            <v>60</v>
          </cell>
          <cell r="D2086">
            <v>21</v>
          </cell>
          <cell r="E2086">
            <v>792020</v>
          </cell>
          <cell r="F2086">
            <v>0</v>
          </cell>
          <cell r="G2086" t="str">
            <v>Затраты по ШПЗ (основные)</v>
          </cell>
          <cell r="H2086">
            <v>2011</v>
          </cell>
          <cell r="I2086">
            <v>7920</v>
          </cell>
          <cell r="J2086">
            <v>77983</v>
          </cell>
          <cell r="K2086">
            <v>1</v>
          </cell>
          <cell r="L2086">
            <v>0</v>
          </cell>
          <cell r="M2086">
            <v>0</v>
          </cell>
          <cell r="N2086">
            <v>0</v>
          </cell>
          <cell r="R2086">
            <v>0</v>
          </cell>
          <cell r="S2086">
            <v>0</v>
          </cell>
          <cell r="T2086">
            <v>0</v>
          </cell>
          <cell r="U2086">
            <v>33</v>
          </cell>
          <cell r="V2086">
            <v>0</v>
          </cell>
          <cell r="W2086">
            <v>0</v>
          </cell>
          <cell r="AA2086">
            <v>0</v>
          </cell>
          <cell r="AB2086">
            <v>0</v>
          </cell>
          <cell r="AC2086">
            <v>0</v>
          </cell>
          <cell r="AD2086">
            <v>33</v>
          </cell>
          <cell r="AE2086">
            <v>501105</v>
          </cell>
          <cell r="AF2086">
            <v>0</v>
          </cell>
          <cell r="AI2086">
            <v>2282</v>
          </cell>
          <cell r="AK2086">
            <v>0</v>
          </cell>
          <cell r="AM2086">
            <v>217</v>
          </cell>
          <cell r="AN2086">
            <v>1</v>
          </cell>
          <cell r="AO2086">
            <v>393216</v>
          </cell>
          <cell r="AQ2086">
            <v>0</v>
          </cell>
          <cell r="AR2086">
            <v>0</v>
          </cell>
          <cell r="AS2086" t="str">
            <v>Ы</v>
          </cell>
          <cell r="AT2086" t="str">
            <v>Ы</v>
          </cell>
          <cell r="AU2086">
            <v>0</v>
          </cell>
          <cell r="AV2086">
            <v>0</v>
          </cell>
          <cell r="AW2086">
            <v>23</v>
          </cell>
          <cell r="AX2086">
            <v>1</v>
          </cell>
          <cell r="AY2086">
            <v>0</v>
          </cell>
          <cell r="AZ2086">
            <v>0</v>
          </cell>
          <cell r="BA2086">
            <v>0</v>
          </cell>
          <cell r="BB2086">
            <v>0</v>
          </cell>
          <cell r="BC2086">
            <v>38828</v>
          </cell>
        </row>
        <row r="2087">
          <cell r="A2087">
            <v>2006</v>
          </cell>
          <cell r="B2087">
            <v>3</v>
          </cell>
          <cell r="C2087">
            <v>61</v>
          </cell>
          <cell r="D2087">
            <v>21</v>
          </cell>
          <cell r="E2087">
            <v>792020</v>
          </cell>
          <cell r="F2087">
            <v>0</v>
          </cell>
          <cell r="G2087" t="str">
            <v>Затраты по ШПЗ (основные)</v>
          </cell>
          <cell r="H2087">
            <v>2011</v>
          </cell>
          <cell r="I2087">
            <v>7920</v>
          </cell>
          <cell r="J2087">
            <v>6530</v>
          </cell>
          <cell r="K2087">
            <v>1</v>
          </cell>
          <cell r="L2087">
            <v>0</v>
          </cell>
          <cell r="M2087">
            <v>0</v>
          </cell>
          <cell r="N2087">
            <v>0</v>
          </cell>
          <cell r="R2087">
            <v>0</v>
          </cell>
          <cell r="S2087">
            <v>0</v>
          </cell>
          <cell r="T2087">
            <v>0</v>
          </cell>
          <cell r="U2087">
            <v>33</v>
          </cell>
          <cell r="V2087">
            <v>0</v>
          </cell>
          <cell r="W2087">
            <v>0</v>
          </cell>
          <cell r="AA2087">
            <v>0</v>
          </cell>
          <cell r="AB2087">
            <v>0</v>
          </cell>
          <cell r="AC2087">
            <v>0</v>
          </cell>
          <cell r="AD2087">
            <v>33</v>
          </cell>
          <cell r="AE2087">
            <v>501106</v>
          </cell>
          <cell r="AF2087">
            <v>0</v>
          </cell>
          <cell r="AI2087">
            <v>2282</v>
          </cell>
          <cell r="AK2087">
            <v>0</v>
          </cell>
          <cell r="AM2087">
            <v>218</v>
          </cell>
          <cell r="AN2087">
            <v>1</v>
          </cell>
          <cell r="AO2087">
            <v>393216</v>
          </cell>
          <cell r="AQ2087">
            <v>0</v>
          </cell>
          <cell r="AR2087">
            <v>0</v>
          </cell>
          <cell r="AS2087" t="str">
            <v>Ы</v>
          </cell>
          <cell r="AT2087" t="str">
            <v>Ы</v>
          </cell>
          <cell r="AU2087">
            <v>0</v>
          </cell>
          <cell r="AV2087">
            <v>0</v>
          </cell>
          <cell r="AW2087">
            <v>23</v>
          </cell>
          <cell r="AX2087">
            <v>1</v>
          </cell>
          <cell r="AY2087">
            <v>0</v>
          </cell>
          <cell r="AZ2087">
            <v>0</v>
          </cell>
          <cell r="BA2087">
            <v>0</v>
          </cell>
          <cell r="BB2087">
            <v>0</v>
          </cell>
          <cell r="BC2087">
            <v>38828</v>
          </cell>
        </row>
        <row r="2088">
          <cell r="A2088">
            <v>2006</v>
          </cell>
          <cell r="B2088">
            <v>3</v>
          </cell>
          <cell r="C2088">
            <v>62</v>
          </cell>
          <cell r="D2088">
            <v>21</v>
          </cell>
          <cell r="E2088">
            <v>792020</v>
          </cell>
          <cell r="F2088">
            <v>0</v>
          </cell>
          <cell r="G2088" t="str">
            <v>Затраты по ШПЗ (основные)</v>
          </cell>
          <cell r="H2088">
            <v>2011</v>
          </cell>
          <cell r="I2088">
            <v>7920</v>
          </cell>
          <cell r="J2088">
            <v>391453.36</v>
          </cell>
          <cell r="K2088">
            <v>1</v>
          </cell>
          <cell r="L2088">
            <v>0</v>
          </cell>
          <cell r="M2088">
            <v>0</v>
          </cell>
          <cell r="N2088">
            <v>0</v>
          </cell>
          <cell r="R2088">
            <v>0</v>
          </cell>
          <cell r="S2088">
            <v>0</v>
          </cell>
          <cell r="T2088">
            <v>0</v>
          </cell>
          <cell r="U2088">
            <v>33</v>
          </cell>
          <cell r="V2088">
            <v>0</v>
          </cell>
          <cell r="W2088">
            <v>0</v>
          </cell>
          <cell r="AA2088">
            <v>0</v>
          </cell>
          <cell r="AB2088">
            <v>0</v>
          </cell>
          <cell r="AC2088">
            <v>0</v>
          </cell>
          <cell r="AD2088">
            <v>33</v>
          </cell>
          <cell r="AE2088">
            <v>503000</v>
          </cell>
          <cell r="AF2088">
            <v>0</v>
          </cell>
          <cell r="AI2088">
            <v>2282</v>
          </cell>
          <cell r="AK2088">
            <v>0</v>
          </cell>
          <cell r="AM2088">
            <v>219</v>
          </cell>
          <cell r="AN2088">
            <v>1</v>
          </cell>
          <cell r="AO2088">
            <v>393216</v>
          </cell>
          <cell r="AQ2088">
            <v>0</v>
          </cell>
          <cell r="AR2088">
            <v>0</v>
          </cell>
          <cell r="AS2088" t="str">
            <v>Ы</v>
          </cell>
          <cell r="AT2088" t="str">
            <v>Ы</v>
          </cell>
          <cell r="AU2088">
            <v>0</v>
          </cell>
          <cell r="AV2088">
            <v>0</v>
          </cell>
          <cell r="AW2088">
            <v>23</v>
          </cell>
          <cell r="AX2088">
            <v>1</v>
          </cell>
          <cell r="AY2088">
            <v>0</v>
          </cell>
          <cell r="AZ2088">
            <v>0</v>
          </cell>
          <cell r="BA2088">
            <v>0</v>
          </cell>
          <cell r="BB2088">
            <v>0</v>
          </cell>
          <cell r="BC2088">
            <v>38828</v>
          </cell>
        </row>
        <row r="2089">
          <cell r="A2089">
            <v>2006</v>
          </cell>
          <cell r="B2089">
            <v>3</v>
          </cell>
          <cell r="C2089">
            <v>63</v>
          </cell>
          <cell r="D2089">
            <v>21</v>
          </cell>
          <cell r="E2089">
            <v>792020</v>
          </cell>
          <cell r="F2089">
            <v>0</v>
          </cell>
          <cell r="G2089" t="str">
            <v>Затраты по ШПЗ (основные)</v>
          </cell>
          <cell r="H2089">
            <v>2011</v>
          </cell>
          <cell r="I2089">
            <v>7920</v>
          </cell>
          <cell r="J2089">
            <v>1198</v>
          </cell>
          <cell r="K2089">
            <v>1</v>
          </cell>
          <cell r="L2089">
            <v>0</v>
          </cell>
          <cell r="M2089">
            <v>0</v>
          </cell>
          <cell r="N2089">
            <v>0</v>
          </cell>
          <cell r="R2089">
            <v>0</v>
          </cell>
          <cell r="S2089">
            <v>0</v>
          </cell>
          <cell r="T2089">
            <v>0</v>
          </cell>
          <cell r="U2089">
            <v>33</v>
          </cell>
          <cell r="V2089">
            <v>0</v>
          </cell>
          <cell r="W2089">
            <v>0</v>
          </cell>
          <cell r="AA2089">
            <v>0</v>
          </cell>
          <cell r="AB2089">
            <v>0</v>
          </cell>
          <cell r="AC2089">
            <v>0</v>
          </cell>
          <cell r="AD2089">
            <v>33</v>
          </cell>
          <cell r="AE2089">
            <v>504900</v>
          </cell>
          <cell r="AF2089">
            <v>0</v>
          </cell>
          <cell r="AI2089">
            <v>2282</v>
          </cell>
          <cell r="AK2089">
            <v>0</v>
          </cell>
          <cell r="AM2089">
            <v>220</v>
          </cell>
          <cell r="AN2089">
            <v>1</v>
          </cell>
          <cell r="AO2089">
            <v>393216</v>
          </cell>
          <cell r="AQ2089">
            <v>0</v>
          </cell>
          <cell r="AR2089">
            <v>0</v>
          </cell>
          <cell r="AS2089" t="str">
            <v>Ы</v>
          </cell>
          <cell r="AT2089" t="str">
            <v>Ы</v>
          </cell>
          <cell r="AU2089">
            <v>0</v>
          </cell>
          <cell r="AV2089">
            <v>0</v>
          </cell>
          <cell r="AW2089">
            <v>23</v>
          </cell>
          <cell r="AX2089">
            <v>1</v>
          </cell>
          <cell r="AY2089">
            <v>0</v>
          </cell>
          <cell r="AZ2089">
            <v>0</v>
          </cell>
          <cell r="BA2089">
            <v>0</v>
          </cell>
          <cell r="BB2089">
            <v>0</v>
          </cell>
          <cell r="BC2089">
            <v>38828</v>
          </cell>
        </row>
        <row r="2090">
          <cell r="A2090">
            <v>2006</v>
          </cell>
          <cell r="B2090">
            <v>3</v>
          </cell>
          <cell r="C2090">
            <v>64</v>
          </cell>
          <cell r="D2090">
            <v>21</v>
          </cell>
          <cell r="E2090">
            <v>792020</v>
          </cell>
          <cell r="F2090">
            <v>0</v>
          </cell>
          <cell r="G2090" t="str">
            <v>Затраты по ШПЗ (основные)</v>
          </cell>
          <cell r="H2090">
            <v>2011</v>
          </cell>
          <cell r="I2090">
            <v>7920</v>
          </cell>
          <cell r="J2090">
            <v>2103.65</v>
          </cell>
          <cell r="K2090">
            <v>1</v>
          </cell>
          <cell r="L2090">
            <v>0</v>
          </cell>
          <cell r="M2090">
            <v>0</v>
          </cell>
          <cell r="N2090">
            <v>0</v>
          </cell>
          <cell r="R2090">
            <v>0</v>
          </cell>
          <cell r="S2090">
            <v>0</v>
          </cell>
          <cell r="T2090">
            <v>0</v>
          </cell>
          <cell r="U2090">
            <v>33</v>
          </cell>
          <cell r="V2090">
            <v>0</v>
          </cell>
          <cell r="W2090">
            <v>0</v>
          </cell>
          <cell r="AA2090">
            <v>0</v>
          </cell>
          <cell r="AB2090">
            <v>0</v>
          </cell>
          <cell r="AC2090">
            <v>0</v>
          </cell>
          <cell r="AD2090">
            <v>33</v>
          </cell>
          <cell r="AE2090">
            <v>505100</v>
          </cell>
          <cell r="AF2090">
            <v>0</v>
          </cell>
          <cell r="AI2090">
            <v>2282</v>
          </cell>
          <cell r="AK2090">
            <v>0</v>
          </cell>
          <cell r="AM2090">
            <v>221</v>
          </cell>
          <cell r="AN2090">
            <v>1</v>
          </cell>
          <cell r="AO2090">
            <v>393216</v>
          </cell>
          <cell r="AQ2090">
            <v>0</v>
          </cell>
          <cell r="AR2090">
            <v>0</v>
          </cell>
          <cell r="AS2090" t="str">
            <v>Ы</v>
          </cell>
          <cell r="AT2090" t="str">
            <v>Ы</v>
          </cell>
          <cell r="AU2090">
            <v>0</v>
          </cell>
          <cell r="AV2090">
            <v>0</v>
          </cell>
          <cell r="AW2090">
            <v>23</v>
          </cell>
          <cell r="AX2090">
            <v>1</v>
          </cell>
          <cell r="AY2090">
            <v>0</v>
          </cell>
          <cell r="AZ2090">
            <v>0</v>
          </cell>
          <cell r="BA2090">
            <v>0</v>
          </cell>
          <cell r="BB2090">
            <v>0</v>
          </cell>
          <cell r="BC2090">
            <v>38828</v>
          </cell>
        </row>
        <row r="2091">
          <cell r="A2091">
            <v>2006</v>
          </cell>
          <cell r="B2091">
            <v>3</v>
          </cell>
          <cell r="C2091">
            <v>65</v>
          </cell>
          <cell r="D2091">
            <v>21</v>
          </cell>
          <cell r="E2091">
            <v>792020</v>
          </cell>
          <cell r="F2091">
            <v>0</v>
          </cell>
          <cell r="G2091" t="str">
            <v>Затраты по ШПЗ (основные)</v>
          </cell>
          <cell r="H2091">
            <v>2011</v>
          </cell>
          <cell r="I2091">
            <v>7920</v>
          </cell>
          <cell r="J2091">
            <v>153756.10999999999</v>
          </cell>
          <cell r="K2091">
            <v>1</v>
          </cell>
          <cell r="L2091">
            <v>0</v>
          </cell>
          <cell r="M2091">
            <v>0</v>
          </cell>
          <cell r="N2091">
            <v>0</v>
          </cell>
          <cell r="R2091">
            <v>0</v>
          </cell>
          <cell r="S2091">
            <v>0</v>
          </cell>
          <cell r="T2091">
            <v>0</v>
          </cell>
          <cell r="U2091">
            <v>33</v>
          </cell>
          <cell r="V2091">
            <v>0</v>
          </cell>
          <cell r="W2091">
            <v>0</v>
          </cell>
          <cell r="AA2091">
            <v>0</v>
          </cell>
          <cell r="AB2091">
            <v>0</v>
          </cell>
          <cell r="AC2091">
            <v>0</v>
          </cell>
          <cell r="AD2091">
            <v>33</v>
          </cell>
          <cell r="AE2091">
            <v>505200</v>
          </cell>
          <cell r="AF2091">
            <v>0</v>
          </cell>
          <cell r="AI2091">
            <v>2282</v>
          </cell>
          <cell r="AK2091">
            <v>0</v>
          </cell>
          <cell r="AM2091">
            <v>222</v>
          </cell>
          <cell r="AN2091">
            <v>1</v>
          </cell>
          <cell r="AO2091">
            <v>393216</v>
          </cell>
          <cell r="AQ2091">
            <v>0</v>
          </cell>
          <cell r="AR2091">
            <v>0</v>
          </cell>
          <cell r="AS2091" t="str">
            <v>Ы</v>
          </cell>
          <cell r="AT2091" t="str">
            <v>Ы</v>
          </cell>
          <cell r="AU2091">
            <v>0</v>
          </cell>
          <cell r="AV2091">
            <v>0</v>
          </cell>
          <cell r="AW2091">
            <v>23</v>
          </cell>
          <cell r="AX2091">
            <v>1</v>
          </cell>
          <cell r="AY2091">
            <v>0</v>
          </cell>
          <cell r="AZ2091">
            <v>0</v>
          </cell>
          <cell r="BA2091">
            <v>0</v>
          </cell>
          <cell r="BB2091">
            <v>0</v>
          </cell>
          <cell r="BC2091">
            <v>38828</v>
          </cell>
        </row>
        <row r="2092">
          <cell r="A2092">
            <v>2006</v>
          </cell>
          <cell r="B2092">
            <v>3</v>
          </cell>
          <cell r="C2092">
            <v>66</v>
          </cell>
          <cell r="D2092">
            <v>21</v>
          </cell>
          <cell r="E2092">
            <v>792020</v>
          </cell>
          <cell r="F2092">
            <v>0</v>
          </cell>
          <cell r="G2092" t="str">
            <v>Затраты по ШПЗ (основные)</v>
          </cell>
          <cell r="H2092">
            <v>2011</v>
          </cell>
          <cell r="I2092">
            <v>7920</v>
          </cell>
          <cell r="J2092">
            <v>2080</v>
          </cell>
          <cell r="K2092">
            <v>1</v>
          </cell>
          <cell r="L2092">
            <v>0</v>
          </cell>
          <cell r="M2092">
            <v>0</v>
          </cell>
          <cell r="N2092">
            <v>0</v>
          </cell>
          <cell r="R2092">
            <v>0</v>
          </cell>
          <cell r="S2092">
            <v>0</v>
          </cell>
          <cell r="T2092">
            <v>0</v>
          </cell>
          <cell r="U2092">
            <v>33</v>
          </cell>
          <cell r="V2092">
            <v>0</v>
          </cell>
          <cell r="W2092">
            <v>0</v>
          </cell>
          <cell r="AA2092">
            <v>0</v>
          </cell>
          <cell r="AB2092">
            <v>0</v>
          </cell>
          <cell r="AC2092">
            <v>0</v>
          </cell>
          <cell r="AD2092">
            <v>33</v>
          </cell>
          <cell r="AE2092">
            <v>505300</v>
          </cell>
          <cell r="AF2092">
            <v>0</v>
          </cell>
          <cell r="AI2092">
            <v>2282</v>
          </cell>
          <cell r="AK2092">
            <v>0</v>
          </cell>
          <cell r="AM2092">
            <v>223</v>
          </cell>
          <cell r="AN2092">
            <v>1</v>
          </cell>
          <cell r="AO2092">
            <v>393216</v>
          </cell>
          <cell r="AQ2092">
            <v>0</v>
          </cell>
          <cell r="AR2092">
            <v>0</v>
          </cell>
          <cell r="AS2092" t="str">
            <v>Ы</v>
          </cell>
          <cell r="AT2092" t="str">
            <v>Ы</v>
          </cell>
          <cell r="AU2092">
            <v>0</v>
          </cell>
          <cell r="AV2092">
            <v>0</v>
          </cell>
          <cell r="AW2092">
            <v>23</v>
          </cell>
          <cell r="AX2092">
            <v>1</v>
          </cell>
          <cell r="AY2092">
            <v>0</v>
          </cell>
          <cell r="AZ2092">
            <v>0</v>
          </cell>
          <cell r="BA2092">
            <v>0</v>
          </cell>
          <cell r="BB2092">
            <v>0</v>
          </cell>
          <cell r="BC2092">
            <v>38828</v>
          </cell>
        </row>
        <row r="2093">
          <cell r="A2093">
            <v>2006</v>
          </cell>
          <cell r="B2093">
            <v>3</v>
          </cell>
          <cell r="C2093">
            <v>67</v>
          </cell>
          <cell r="D2093">
            <v>21</v>
          </cell>
          <cell r="E2093">
            <v>792020</v>
          </cell>
          <cell r="F2093">
            <v>0</v>
          </cell>
          <cell r="G2093" t="str">
            <v>Затраты по ШПЗ (основные)</v>
          </cell>
          <cell r="H2093">
            <v>2011</v>
          </cell>
          <cell r="I2093">
            <v>7920</v>
          </cell>
          <cell r="J2093">
            <v>17738.52</v>
          </cell>
          <cell r="K2093">
            <v>1</v>
          </cell>
          <cell r="L2093">
            <v>0</v>
          </cell>
          <cell r="M2093">
            <v>0</v>
          </cell>
          <cell r="N2093">
            <v>0</v>
          </cell>
          <cell r="R2093">
            <v>0</v>
          </cell>
          <cell r="S2093">
            <v>0</v>
          </cell>
          <cell r="T2093">
            <v>0</v>
          </cell>
          <cell r="U2093">
            <v>33</v>
          </cell>
          <cell r="V2093">
            <v>0</v>
          </cell>
          <cell r="W2093">
            <v>0</v>
          </cell>
          <cell r="AA2093">
            <v>0</v>
          </cell>
          <cell r="AB2093">
            <v>0</v>
          </cell>
          <cell r="AC2093">
            <v>0</v>
          </cell>
          <cell r="AD2093">
            <v>33</v>
          </cell>
          <cell r="AE2093">
            <v>505400</v>
          </cell>
          <cell r="AF2093">
            <v>0</v>
          </cell>
          <cell r="AI2093">
            <v>2282</v>
          </cell>
          <cell r="AK2093">
            <v>0</v>
          </cell>
          <cell r="AM2093">
            <v>224</v>
          </cell>
          <cell r="AN2093">
            <v>1</v>
          </cell>
          <cell r="AO2093">
            <v>393216</v>
          </cell>
          <cell r="AQ2093">
            <v>0</v>
          </cell>
          <cell r="AR2093">
            <v>0</v>
          </cell>
          <cell r="AS2093" t="str">
            <v>Ы</v>
          </cell>
          <cell r="AT2093" t="str">
            <v>Ы</v>
          </cell>
          <cell r="AU2093">
            <v>0</v>
          </cell>
          <cell r="AV2093">
            <v>0</v>
          </cell>
          <cell r="AW2093">
            <v>23</v>
          </cell>
          <cell r="AX2093">
            <v>1</v>
          </cell>
          <cell r="AY2093">
            <v>0</v>
          </cell>
          <cell r="AZ2093">
            <v>0</v>
          </cell>
          <cell r="BA2093">
            <v>0</v>
          </cell>
          <cell r="BB2093">
            <v>0</v>
          </cell>
          <cell r="BC2093">
            <v>38828</v>
          </cell>
        </row>
        <row r="2094">
          <cell r="A2094">
            <v>2006</v>
          </cell>
          <cell r="B2094">
            <v>3</v>
          </cell>
          <cell r="C2094">
            <v>68</v>
          </cell>
          <cell r="D2094">
            <v>21</v>
          </cell>
          <cell r="E2094">
            <v>792020</v>
          </cell>
          <cell r="F2094">
            <v>0</v>
          </cell>
          <cell r="G2094" t="str">
            <v>Затраты по ШПЗ (основные)</v>
          </cell>
          <cell r="H2094">
            <v>2011</v>
          </cell>
          <cell r="I2094">
            <v>7920</v>
          </cell>
          <cell r="J2094">
            <v>1222.48</v>
          </cell>
          <cell r="K2094">
            <v>1</v>
          </cell>
          <cell r="L2094">
            <v>0</v>
          </cell>
          <cell r="M2094">
            <v>0</v>
          </cell>
          <cell r="N2094">
            <v>0</v>
          </cell>
          <cell r="R2094">
            <v>0</v>
          </cell>
          <cell r="S2094">
            <v>0</v>
          </cell>
          <cell r="T2094">
            <v>0</v>
          </cell>
          <cell r="U2094">
            <v>33</v>
          </cell>
          <cell r="V2094">
            <v>0</v>
          </cell>
          <cell r="W2094">
            <v>0</v>
          </cell>
          <cell r="AA2094">
            <v>0</v>
          </cell>
          <cell r="AB2094">
            <v>0</v>
          </cell>
          <cell r="AC2094">
            <v>0</v>
          </cell>
          <cell r="AD2094">
            <v>33</v>
          </cell>
          <cell r="AE2094">
            <v>507000</v>
          </cell>
          <cell r="AF2094">
            <v>0</v>
          </cell>
          <cell r="AI2094">
            <v>2282</v>
          </cell>
          <cell r="AK2094">
            <v>0</v>
          </cell>
          <cell r="AM2094">
            <v>225</v>
          </cell>
          <cell r="AN2094">
            <v>1</v>
          </cell>
          <cell r="AO2094">
            <v>393216</v>
          </cell>
          <cell r="AQ2094">
            <v>0</v>
          </cell>
          <cell r="AR2094">
            <v>0</v>
          </cell>
          <cell r="AS2094" t="str">
            <v>Ы</v>
          </cell>
          <cell r="AT2094" t="str">
            <v>Ы</v>
          </cell>
          <cell r="AU2094">
            <v>0</v>
          </cell>
          <cell r="AV2094">
            <v>0</v>
          </cell>
          <cell r="AW2094">
            <v>23</v>
          </cell>
          <cell r="AX2094">
            <v>1</v>
          </cell>
          <cell r="AY2094">
            <v>0</v>
          </cell>
          <cell r="AZ2094">
            <v>0</v>
          </cell>
          <cell r="BA2094">
            <v>0</v>
          </cell>
          <cell r="BB2094">
            <v>0</v>
          </cell>
          <cell r="BC2094">
            <v>38828</v>
          </cell>
        </row>
        <row r="2095">
          <cell r="A2095">
            <v>2006</v>
          </cell>
          <cell r="B2095">
            <v>3</v>
          </cell>
          <cell r="C2095">
            <v>69</v>
          </cell>
          <cell r="D2095">
            <v>21</v>
          </cell>
          <cell r="E2095">
            <v>792020</v>
          </cell>
          <cell r="F2095">
            <v>0</v>
          </cell>
          <cell r="G2095" t="str">
            <v>Затраты по ШПЗ (основные)</v>
          </cell>
          <cell r="H2095">
            <v>2011</v>
          </cell>
          <cell r="I2095">
            <v>7920</v>
          </cell>
          <cell r="J2095">
            <v>1341</v>
          </cell>
          <cell r="K2095">
            <v>1</v>
          </cell>
          <cell r="L2095">
            <v>0</v>
          </cell>
          <cell r="M2095">
            <v>0</v>
          </cell>
          <cell r="N2095">
            <v>0</v>
          </cell>
          <cell r="R2095">
            <v>0</v>
          </cell>
          <cell r="S2095">
            <v>0</v>
          </cell>
          <cell r="T2095">
            <v>0</v>
          </cell>
          <cell r="U2095">
            <v>33</v>
          </cell>
          <cell r="V2095">
            <v>0</v>
          </cell>
          <cell r="W2095">
            <v>0</v>
          </cell>
          <cell r="AA2095">
            <v>0</v>
          </cell>
          <cell r="AB2095">
            <v>0</v>
          </cell>
          <cell r="AC2095">
            <v>0</v>
          </cell>
          <cell r="AD2095">
            <v>33</v>
          </cell>
          <cell r="AE2095">
            <v>508310</v>
          </cell>
          <cell r="AF2095">
            <v>0</v>
          </cell>
          <cell r="AI2095">
            <v>2282</v>
          </cell>
          <cell r="AK2095">
            <v>0</v>
          </cell>
          <cell r="AM2095">
            <v>226</v>
          </cell>
          <cell r="AN2095">
            <v>1</v>
          </cell>
          <cell r="AO2095">
            <v>393216</v>
          </cell>
          <cell r="AQ2095">
            <v>0</v>
          </cell>
          <cell r="AR2095">
            <v>0</v>
          </cell>
          <cell r="AS2095" t="str">
            <v>Ы</v>
          </cell>
          <cell r="AT2095" t="str">
            <v>Ы</v>
          </cell>
          <cell r="AU2095">
            <v>0</v>
          </cell>
          <cell r="AV2095">
            <v>0</v>
          </cell>
          <cell r="AW2095">
            <v>23</v>
          </cell>
          <cell r="AX2095">
            <v>1</v>
          </cell>
          <cell r="AY2095">
            <v>0</v>
          </cell>
          <cell r="AZ2095">
            <v>0</v>
          </cell>
          <cell r="BA2095">
            <v>0</v>
          </cell>
          <cell r="BB2095">
            <v>0</v>
          </cell>
          <cell r="BC2095">
            <v>38828</v>
          </cell>
        </row>
        <row r="2096">
          <cell r="A2096">
            <v>2006</v>
          </cell>
          <cell r="B2096">
            <v>3</v>
          </cell>
          <cell r="C2096">
            <v>70</v>
          </cell>
          <cell r="D2096">
            <v>21</v>
          </cell>
          <cell r="E2096">
            <v>792020</v>
          </cell>
          <cell r="F2096">
            <v>0</v>
          </cell>
          <cell r="G2096" t="str">
            <v>Затраты по ШПЗ (основные)</v>
          </cell>
          <cell r="H2096">
            <v>2011</v>
          </cell>
          <cell r="I2096">
            <v>7920</v>
          </cell>
          <cell r="J2096">
            <v>1870</v>
          </cell>
          <cell r="K2096">
            <v>1</v>
          </cell>
          <cell r="L2096">
            <v>0</v>
          </cell>
          <cell r="M2096">
            <v>0</v>
          </cell>
          <cell r="N2096">
            <v>0</v>
          </cell>
          <cell r="R2096">
            <v>0</v>
          </cell>
          <cell r="S2096">
            <v>0</v>
          </cell>
          <cell r="T2096">
            <v>0</v>
          </cell>
          <cell r="U2096">
            <v>33</v>
          </cell>
          <cell r="V2096">
            <v>0</v>
          </cell>
          <cell r="W2096">
            <v>0</v>
          </cell>
          <cell r="AA2096">
            <v>0</v>
          </cell>
          <cell r="AB2096">
            <v>0</v>
          </cell>
          <cell r="AC2096">
            <v>0</v>
          </cell>
          <cell r="AD2096">
            <v>33</v>
          </cell>
          <cell r="AE2096">
            <v>508700</v>
          </cell>
          <cell r="AF2096">
            <v>0</v>
          </cell>
          <cell r="AI2096">
            <v>2282</v>
          </cell>
          <cell r="AK2096">
            <v>0</v>
          </cell>
          <cell r="AM2096">
            <v>227</v>
          </cell>
          <cell r="AN2096">
            <v>1</v>
          </cell>
          <cell r="AO2096">
            <v>393216</v>
          </cell>
          <cell r="AQ2096">
            <v>0</v>
          </cell>
          <cell r="AR2096">
            <v>0</v>
          </cell>
          <cell r="AS2096" t="str">
            <v>Ы</v>
          </cell>
          <cell r="AT2096" t="str">
            <v>Ы</v>
          </cell>
          <cell r="AU2096">
            <v>0</v>
          </cell>
          <cell r="AV2096">
            <v>0</v>
          </cell>
          <cell r="AW2096">
            <v>23</v>
          </cell>
          <cell r="AX2096">
            <v>1</v>
          </cell>
          <cell r="AY2096">
            <v>0</v>
          </cell>
          <cell r="AZ2096">
            <v>0</v>
          </cell>
          <cell r="BA2096">
            <v>0</v>
          </cell>
          <cell r="BB2096">
            <v>0</v>
          </cell>
          <cell r="BC2096">
            <v>38828</v>
          </cell>
        </row>
        <row r="2097">
          <cell r="A2097">
            <v>2006</v>
          </cell>
          <cell r="B2097">
            <v>3</v>
          </cell>
          <cell r="C2097">
            <v>71</v>
          </cell>
          <cell r="D2097">
            <v>21</v>
          </cell>
          <cell r="E2097">
            <v>792020</v>
          </cell>
          <cell r="F2097">
            <v>0</v>
          </cell>
          <cell r="G2097" t="str">
            <v>Затраты по ШПЗ (основные)</v>
          </cell>
          <cell r="H2097">
            <v>2011</v>
          </cell>
          <cell r="I2097">
            <v>7920</v>
          </cell>
          <cell r="J2097">
            <v>401007.92</v>
          </cell>
          <cell r="K2097">
            <v>1</v>
          </cell>
          <cell r="L2097">
            <v>0</v>
          </cell>
          <cell r="M2097">
            <v>0</v>
          </cell>
          <cell r="N2097">
            <v>0</v>
          </cell>
          <cell r="R2097">
            <v>0</v>
          </cell>
          <cell r="S2097">
            <v>0</v>
          </cell>
          <cell r="T2097">
            <v>0</v>
          </cell>
          <cell r="U2097">
            <v>33</v>
          </cell>
          <cell r="V2097">
            <v>0</v>
          </cell>
          <cell r="W2097">
            <v>0</v>
          </cell>
          <cell r="AA2097">
            <v>0</v>
          </cell>
          <cell r="AB2097">
            <v>0</v>
          </cell>
          <cell r="AC2097">
            <v>0</v>
          </cell>
          <cell r="AD2097">
            <v>33</v>
          </cell>
          <cell r="AE2097">
            <v>510100</v>
          </cell>
          <cell r="AF2097">
            <v>0</v>
          </cell>
          <cell r="AI2097">
            <v>2282</v>
          </cell>
          <cell r="AK2097">
            <v>0</v>
          </cell>
          <cell r="AM2097">
            <v>228</v>
          </cell>
          <cell r="AN2097">
            <v>1</v>
          </cell>
          <cell r="AO2097">
            <v>393216</v>
          </cell>
          <cell r="AQ2097">
            <v>0</v>
          </cell>
          <cell r="AR2097">
            <v>0</v>
          </cell>
          <cell r="AS2097" t="str">
            <v>Ы</v>
          </cell>
          <cell r="AT2097" t="str">
            <v>Ы</v>
          </cell>
          <cell r="AU2097">
            <v>0</v>
          </cell>
          <cell r="AV2097">
            <v>0</v>
          </cell>
          <cell r="AW2097">
            <v>23</v>
          </cell>
          <cell r="AX2097">
            <v>1</v>
          </cell>
          <cell r="AY2097">
            <v>0</v>
          </cell>
          <cell r="AZ2097">
            <v>0</v>
          </cell>
          <cell r="BA2097">
            <v>0</v>
          </cell>
          <cell r="BB2097">
            <v>0</v>
          </cell>
          <cell r="BC2097">
            <v>38828</v>
          </cell>
        </row>
        <row r="2098">
          <cell r="A2098">
            <v>2006</v>
          </cell>
          <cell r="B2098">
            <v>3</v>
          </cell>
          <cell r="C2098">
            <v>72</v>
          </cell>
          <cell r="D2098">
            <v>21</v>
          </cell>
          <cell r="E2098">
            <v>792020</v>
          </cell>
          <cell r="F2098">
            <v>0</v>
          </cell>
          <cell r="G2098" t="str">
            <v>Затраты по ШПЗ (основные)</v>
          </cell>
          <cell r="H2098">
            <v>2011</v>
          </cell>
          <cell r="I2098">
            <v>7920</v>
          </cell>
          <cell r="J2098">
            <v>7160.58</v>
          </cell>
          <cell r="K2098">
            <v>1</v>
          </cell>
          <cell r="L2098">
            <v>0</v>
          </cell>
          <cell r="M2098">
            <v>0</v>
          </cell>
          <cell r="N2098">
            <v>0</v>
          </cell>
          <cell r="R2098">
            <v>0</v>
          </cell>
          <cell r="S2098">
            <v>0</v>
          </cell>
          <cell r="T2098">
            <v>0</v>
          </cell>
          <cell r="U2098">
            <v>33</v>
          </cell>
          <cell r="V2098">
            <v>0</v>
          </cell>
          <cell r="W2098">
            <v>0</v>
          </cell>
          <cell r="AA2098">
            <v>0</v>
          </cell>
          <cell r="AB2098">
            <v>0</v>
          </cell>
          <cell r="AC2098">
            <v>0</v>
          </cell>
          <cell r="AD2098">
            <v>33</v>
          </cell>
          <cell r="AE2098">
            <v>510400</v>
          </cell>
          <cell r="AF2098">
            <v>0</v>
          </cell>
          <cell r="AI2098">
            <v>2282</v>
          </cell>
          <cell r="AK2098">
            <v>0</v>
          </cell>
          <cell r="AM2098">
            <v>229</v>
          </cell>
          <cell r="AN2098">
            <v>1</v>
          </cell>
          <cell r="AO2098">
            <v>393216</v>
          </cell>
          <cell r="AQ2098">
            <v>0</v>
          </cell>
          <cell r="AR2098">
            <v>0</v>
          </cell>
          <cell r="AS2098" t="str">
            <v>Ы</v>
          </cell>
          <cell r="AT2098" t="str">
            <v>Ы</v>
          </cell>
          <cell r="AU2098">
            <v>0</v>
          </cell>
          <cell r="AV2098">
            <v>0</v>
          </cell>
          <cell r="AW2098">
            <v>23</v>
          </cell>
          <cell r="AX2098">
            <v>1</v>
          </cell>
          <cell r="AY2098">
            <v>0</v>
          </cell>
          <cell r="AZ2098">
            <v>0</v>
          </cell>
          <cell r="BA2098">
            <v>0</v>
          </cell>
          <cell r="BB2098">
            <v>0</v>
          </cell>
          <cell r="BC2098">
            <v>38828</v>
          </cell>
        </row>
        <row r="2099">
          <cell r="A2099">
            <v>2006</v>
          </cell>
          <cell r="B2099">
            <v>3</v>
          </cell>
          <cell r="C2099">
            <v>73</v>
          </cell>
          <cell r="D2099">
            <v>21</v>
          </cell>
          <cell r="E2099">
            <v>792020</v>
          </cell>
          <cell r="F2099">
            <v>0</v>
          </cell>
          <cell r="G2099" t="str">
            <v>Затраты по ШПЗ (основные)</v>
          </cell>
          <cell r="H2099">
            <v>2011</v>
          </cell>
          <cell r="I2099">
            <v>7920</v>
          </cell>
          <cell r="J2099">
            <v>407332</v>
          </cell>
          <cell r="K2099">
            <v>1</v>
          </cell>
          <cell r="L2099">
            <v>0</v>
          </cell>
          <cell r="M2099">
            <v>0</v>
          </cell>
          <cell r="N2099">
            <v>0</v>
          </cell>
          <cell r="R2099">
            <v>0</v>
          </cell>
          <cell r="S2099">
            <v>0</v>
          </cell>
          <cell r="T2099">
            <v>0</v>
          </cell>
          <cell r="U2099">
            <v>33</v>
          </cell>
          <cell r="V2099">
            <v>0</v>
          </cell>
          <cell r="W2099">
            <v>0</v>
          </cell>
          <cell r="AA2099">
            <v>0</v>
          </cell>
          <cell r="AB2099">
            <v>0</v>
          </cell>
          <cell r="AC2099">
            <v>0</v>
          </cell>
          <cell r="AD2099">
            <v>33</v>
          </cell>
          <cell r="AE2099">
            <v>510600</v>
          </cell>
          <cell r="AF2099">
            <v>0</v>
          </cell>
          <cell r="AI2099">
            <v>2282</v>
          </cell>
          <cell r="AK2099">
            <v>0</v>
          </cell>
          <cell r="AM2099">
            <v>230</v>
          </cell>
          <cell r="AN2099">
            <v>1</v>
          </cell>
          <cell r="AO2099">
            <v>393216</v>
          </cell>
          <cell r="AQ2099">
            <v>0</v>
          </cell>
          <cell r="AR2099">
            <v>0</v>
          </cell>
          <cell r="AS2099" t="str">
            <v>Ы</v>
          </cell>
          <cell r="AT2099" t="str">
            <v>Ы</v>
          </cell>
          <cell r="AU2099">
            <v>0</v>
          </cell>
          <cell r="AV2099">
            <v>0</v>
          </cell>
          <cell r="AW2099">
            <v>23</v>
          </cell>
          <cell r="AX2099">
            <v>1</v>
          </cell>
          <cell r="AY2099">
            <v>0</v>
          </cell>
          <cell r="AZ2099">
            <v>0</v>
          </cell>
          <cell r="BA2099">
            <v>0</v>
          </cell>
          <cell r="BB2099">
            <v>0</v>
          </cell>
          <cell r="BC2099">
            <v>38828</v>
          </cell>
        </row>
        <row r="2100">
          <cell r="A2100">
            <v>2006</v>
          </cell>
          <cell r="B2100">
            <v>3</v>
          </cell>
          <cell r="C2100">
            <v>74</v>
          </cell>
          <cell r="D2100">
            <v>21</v>
          </cell>
          <cell r="E2100">
            <v>792020</v>
          </cell>
          <cell r="F2100">
            <v>0</v>
          </cell>
          <cell r="G2100" t="str">
            <v>Затраты по ШПЗ (основные)</v>
          </cell>
          <cell r="H2100">
            <v>2011</v>
          </cell>
          <cell r="I2100">
            <v>7920</v>
          </cell>
          <cell r="J2100">
            <v>388.42</v>
          </cell>
          <cell r="K2100">
            <v>1</v>
          </cell>
          <cell r="L2100">
            <v>0</v>
          </cell>
          <cell r="M2100">
            <v>0</v>
          </cell>
          <cell r="N2100">
            <v>0</v>
          </cell>
          <cell r="R2100">
            <v>0</v>
          </cell>
          <cell r="S2100">
            <v>0</v>
          </cell>
          <cell r="T2100">
            <v>0</v>
          </cell>
          <cell r="U2100">
            <v>33</v>
          </cell>
          <cell r="V2100">
            <v>0</v>
          </cell>
          <cell r="W2100">
            <v>0</v>
          </cell>
          <cell r="AA2100">
            <v>0</v>
          </cell>
          <cell r="AB2100">
            <v>0</v>
          </cell>
          <cell r="AC2100">
            <v>0</v>
          </cell>
          <cell r="AD2100">
            <v>33</v>
          </cell>
          <cell r="AE2100">
            <v>512000</v>
          </cell>
          <cell r="AF2100">
            <v>0</v>
          </cell>
          <cell r="AI2100">
            <v>2282</v>
          </cell>
          <cell r="AK2100">
            <v>0</v>
          </cell>
          <cell r="AM2100">
            <v>231</v>
          </cell>
          <cell r="AN2100">
            <v>1</v>
          </cell>
          <cell r="AO2100">
            <v>393216</v>
          </cell>
          <cell r="AQ2100">
            <v>0</v>
          </cell>
          <cell r="AR2100">
            <v>0</v>
          </cell>
          <cell r="AS2100" t="str">
            <v>Ы</v>
          </cell>
          <cell r="AT2100" t="str">
            <v>Ы</v>
          </cell>
          <cell r="AU2100">
            <v>0</v>
          </cell>
          <cell r="AV2100">
            <v>0</v>
          </cell>
          <cell r="AW2100">
            <v>23</v>
          </cell>
          <cell r="AX2100">
            <v>1</v>
          </cell>
          <cell r="AY2100">
            <v>0</v>
          </cell>
          <cell r="AZ2100">
            <v>0</v>
          </cell>
          <cell r="BA2100">
            <v>0</v>
          </cell>
          <cell r="BB2100">
            <v>0</v>
          </cell>
          <cell r="BC2100">
            <v>38828</v>
          </cell>
        </row>
        <row r="2101">
          <cell r="A2101">
            <v>2006</v>
          </cell>
          <cell r="B2101">
            <v>3</v>
          </cell>
          <cell r="C2101">
            <v>75</v>
          </cell>
          <cell r="D2101">
            <v>21</v>
          </cell>
          <cell r="E2101">
            <v>792020</v>
          </cell>
          <cell r="F2101">
            <v>0</v>
          </cell>
          <cell r="G2101" t="str">
            <v>Затраты по ШПЗ (основные)</v>
          </cell>
          <cell r="H2101">
            <v>2011</v>
          </cell>
          <cell r="I2101">
            <v>7920</v>
          </cell>
          <cell r="J2101">
            <v>10498.48</v>
          </cell>
          <cell r="K2101">
            <v>1</v>
          </cell>
          <cell r="L2101">
            <v>0</v>
          </cell>
          <cell r="M2101">
            <v>0</v>
          </cell>
          <cell r="N2101">
            <v>0</v>
          </cell>
          <cell r="R2101">
            <v>0</v>
          </cell>
          <cell r="S2101">
            <v>0</v>
          </cell>
          <cell r="T2101">
            <v>0</v>
          </cell>
          <cell r="U2101">
            <v>33</v>
          </cell>
          <cell r="V2101">
            <v>0</v>
          </cell>
          <cell r="W2101">
            <v>0</v>
          </cell>
          <cell r="AA2101">
            <v>0</v>
          </cell>
          <cell r="AB2101">
            <v>0</v>
          </cell>
          <cell r="AC2101">
            <v>0</v>
          </cell>
          <cell r="AD2101">
            <v>33</v>
          </cell>
          <cell r="AE2101">
            <v>513100</v>
          </cell>
          <cell r="AF2101">
            <v>0</v>
          </cell>
          <cell r="AI2101">
            <v>2282</v>
          </cell>
          <cell r="AK2101">
            <v>0</v>
          </cell>
          <cell r="AM2101">
            <v>232</v>
          </cell>
          <cell r="AN2101">
            <v>1</v>
          </cell>
          <cell r="AO2101">
            <v>393216</v>
          </cell>
          <cell r="AQ2101">
            <v>0</v>
          </cell>
          <cell r="AR2101">
            <v>0</v>
          </cell>
          <cell r="AS2101" t="str">
            <v>Ы</v>
          </cell>
          <cell r="AT2101" t="str">
            <v>Ы</v>
          </cell>
          <cell r="AU2101">
            <v>0</v>
          </cell>
          <cell r="AV2101">
            <v>0</v>
          </cell>
          <cell r="AW2101">
            <v>23</v>
          </cell>
          <cell r="AX2101">
            <v>1</v>
          </cell>
          <cell r="AY2101">
            <v>0</v>
          </cell>
          <cell r="AZ2101">
            <v>0</v>
          </cell>
          <cell r="BA2101">
            <v>0</v>
          </cell>
          <cell r="BB2101">
            <v>0</v>
          </cell>
          <cell r="BC2101">
            <v>38828</v>
          </cell>
        </row>
        <row r="2102">
          <cell r="A2102">
            <v>2006</v>
          </cell>
          <cell r="B2102">
            <v>3</v>
          </cell>
          <cell r="C2102">
            <v>114</v>
          </cell>
          <cell r="D2102">
            <v>21</v>
          </cell>
          <cell r="E2102">
            <v>792020</v>
          </cell>
          <cell r="F2102">
            <v>0</v>
          </cell>
          <cell r="G2102" t="str">
            <v>Затраты по ШПЗ (основные)</v>
          </cell>
          <cell r="H2102">
            <v>2011</v>
          </cell>
          <cell r="I2102">
            <v>7920</v>
          </cell>
          <cell r="J2102">
            <v>68788.72</v>
          </cell>
          <cell r="K2102">
            <v>1</v>
          </cell>
          <cell r="L2102">
            <v>0</v>
          </cell>
          <cell r="M2102">
            <v>0</v>
          </cell>
          <cell r="N2102">
            <v>0</v>
          </cell>
          <cell r="R2102">
            <v>0</v>
          </cell>
          <cell r="S2102">
            <v>0</v>
          </cell>
          <cell r="T2102">
            <v>0</v>
          </cell>
          <cell r="U2102">
            <v>35</v>
          </cell>
          <cell r="V2102">
            <v>0</v>
          </cell>
          <cell r="W2102">
            <v>0</v>
          </cell>
          <cell r="AA2102">
            <v>0</v>
          </cell>
          <cell r="AB2102">
            <v>0</v>
          </cell>
          <cell r="AC2102">
            <v>0</v>
          </cell>
          <cell r="AD2102">
            <v>35</v>
          </cell>
          <cell r="AE2102">
            <v>110000</v>
          </cell>
          <cell r="AF2102">
            <v>0</v>
          </cell>
          <cell r="AI2102">
            <v>2282</v>
          </cell>
          <cell r="AK2102">
            <v>0</v>
          </cell>
          <cell r="AM2102">
            <v>271</v>
          </cell>
          <cell r="AN2102">
            <v>1</v>
          </cell>
          <cell r="AO2102">
            <v>393216</v>
          </cell>
          <cell r="AQ2102">
            <v>0</v>
          </cell>
          <cell r="AR2102">
            <v>0</v>
          </cell>
          <cell r="AS2102" t="str">
            <v>Ы</v>
          </cell>
          <cell r="AT2102" t="str">
            <v>Ы</v>
          </cell>
          <cell r="AU2102">
            <v>0</v>
          </cell>
          <cell r="AV2102">
            <v>0</v>
          </cell>
          <cell r="AW2102">
            <v>23</v>
          </cell>
          <cell r="AX2102">
            <v>1</v>
          </cell>
          <cell r="AY2102">
            <v>0</v>
          </cell>
          <cell r="AZ2102">
            <v>0</v>
          </cell>
          <cell r="BA2102">
            <v>0</v>
          </cell>
          <cell r="BB2102">
            <v>0</v>
          </cell>
          <cell r="BC2102">
            <v>38828</v>
          </cell>
        </row>
        <row r="2103">
          <cell r="A2103">
            <v>2006</v>
          </cell>
          <cell r="B2103">
            <v>3</v>
          </cell>
          <cell r="C2103">
            <v>115</v>
          </cell>
          <cell r="D2103">
            <v>21</v>
          </cell>
          <cell r="E2103">
            <v>792020</v>
          </cell>
          <cell r="F2103">
            <v>0</v>
          </cell>
          <cell r="G2103" t="str">
            <v>Затраты по ШПЗ (основные)</v>
          </cell>
          <cell r="H2103">
            <v>2011</v>
          </cell>
          <cell r="I2103">
            <v>7920</v>
          </cell>
          <cell r="J2103">
            <v>2293.14</v>
          </cell>
          <cell r="K2103">
            <v>1</v>
          </cell>
          <cell r="L2103">
            <v>0</v>
          </cell>
          <cell r="M2103">
            <v>0</v>
          </cell>
          <cell r="N2103">
            <v>0</v>
          </cell>
          <cell r="R2103">
            <v>0</v>
          </cell>
          <cell r="S2103">
            <v>0</v>
          </cell>
          <cell r="T2103">
            <v>0</v>
          </cell>
          <cell r="U2103">
            <v>35</v>
          </cell>
          <cell r="V2103">
            <v>0</v>
          </cell>
          <cell r="W2103">
            <v>0</v>
          </cell>
          <cell r="AA2103">
            <v>0</v>
          </cell>
          <cell r="AB2103">
            <v>0</v>
          </cell>
          <cell r="AC2103">
            <v>0</v>
          </cell>
          <cell r="AD2103">
            <v>35</v>
          </cell>
          <cell r="AE2103">
            <v>114020</v>
          </cell>
          <cell r="AF2103">
            <v>0</v>
          </cell>
          <cell r="AI2103">
            <v>2282</v>
          </cell>
          <cell r="AK2103">
            <v>0</v>
          </cell>
          <cell r="AM2103">
            <v>272</v>
          </cell>
          <cell r="AN2103">
            <v>1</v>
          </cell>
          <cell r="AO2103">
            <v>393216</v>
          </cell>
          <cell r="AQ2103">
            <v>0</v>
          </cell>
          <cell r="AR2103">
            <v>0</v>
          </cell>
          <cell r="AS2103" t="str">
            <v>Ы</v>
          </cell>
          <cell r="AT2103" t="str">
            <v>Ы</v>
          </cell>
          <cell r="AU2103">
            <v>0</v>
          </cell>
          <cell r="AV2103">
            <v>0</v>
          </cell>
          <cell r="AW2103">
            <v>23</v>
          </cell>
          <cell r="AX2103">
            <v>1</v>
          </cell>
          <cell r="AY2103">
            <v>0</v>
          </cell>
          <cell r="AZ2103">
            <v>0</v>
          </cell>
          <cell r="BA2103">
            <v>0</v>
          </cell>
          <cell r="BB2103">
            <v>0</v>
          </cell>
          <cell r="BC2103">
            <v>38828</v>
          </cell>
        </row>
        <row r="2104">
          <cell r="A2104">
            <v>2006</v>
          </cell>
          <cell r="B2104">
            <v>3</v>
          </cell>
          <cell r="C2104">
            <v>116</v>
          </cell>
          <cell r="D2104">
            <v>21</v>
          </cell>
          <cell r="E2104">
            <v>792020</v>
          </cell>
          <cell r="F2104">
            <v>0</v>
          </cell>
          <cell r="G2104" t="str">
            <v>Затраты по ШПЗ (основные)</v>
          </cell>
          <cell r="H2104">
            <v>2011</v>
          </cell>
          <cell r="I2104">
            <v>7920</v>
          </cell>
          <cell r="J2104">
            <v>39439.949999999997</v>
          </cell>
          <cell r="K2104">
            <v>1</v>
          </cell>
          <cell r="L2104">
            <v>0</v>
          </cell>
          <cell r="M2104">
            <v>0</v>
          </cell>
          <cell r="N2104">
            <v>0</v>
          </cell>
          <cell r="R2104">
            <v>0</v>
          </cell>
          <cell r="S2104">
            <v>0</v>
          </cell>
          <cell r="T2104">
            <v>0</v>
          </cell>
          <cell r="U2104">
            <v>35</v>
          </cell>
          <cell r="V2104">
            <v>0</v>
          </cell>
          <cell r="W2104">
            <v>0</v>
          </cell>
          <cell r="AA2104">
            <v>0</v>
          </cell>
          <cell r="AB2104">
            <v>0</v>
          </cell>
          <cell r="AC2104">
            <v>0</v>
          </cell>
          <cell r="AD2104">
            <v>35</v>
          </cell>
          <cell r="AE2104">
            <v>116000</v>
          </cell>
          <cell r="AF2104">
            <v>0</v>
          </cell>
          <cell r="AI2104">
            <v>2282</v>
          </cell>
          <cell r="AK2104">
            <v>0</v>
          </cell>
          <cell r="AM2104">
            <v>273</v>
          </cell>
          <cell r="AN2104">
            <v>1</v>
          </cell>
          <cell r="AO2104">
            <v>393216</v>
          </cell>
          <cell r="AQ2104">
            <v>0</v>
          </cell>
          <cell r="AR2104">
            <v>0</v>
          </cell>
          <cell r="AS2104" t="str">
            <v>Ы</v>
          </cell>
          <cell r="AT2104" t="str">
            <v>Ы</v>
          </cell>
          <cell r="AU2104">
            <v>0</v>
          </cell>
          <cell r="AV2104">
            <v>0</v>
          </cell>
          <cell r="AW2104">
            <v>23</v>
          </cell>
          <cell r="AX2104">
            <v>1</v>
          </cell>
          <cell r="AY2104">
            <v>0</v>
          </cell>
          <cell r="AZ2104">
            <v>0</v>
          </cell>
          <cell r="BA2104">
            <v>0</v>
          </cell>
          <cell r="BB2104">
            <v>0</v>
          </cell>
          <cell r="BC2104">
            <v>38828</v>
          </cell>
        </row>
        <row r="2105">
          <cell r="A2105">
            <v>2006</v>
          </cell>
          <cell r="B2105">
            <v>3</v>
          </cell>
          <cell r="C2105">
            <v>117</v>
          </cell>
          <cell r="D2105">
            <v>21</v>
          </cell>
          <cell r="E2105">
            <v>792020</v>
          </cell>
          <cell r="F2105">
            <v>0</v>
          </cell>
          <cell r="G2105" t="str">
            <v>Затраты по ШПЗ (основные)</v>
          </cell>
          <cell r="H2105">
            <v>2011</v>
          </cell>
          <cell r="I2105">
            <v>7920</v>
          </cell>
          <cell r="J2105">
            <v>15904.73</v>
          </cell>
          <cell r="K2105">
            <v>1</v>
          </cell>
          <cell r="L2105">
            <v>0</v>
          </cell>
          <cell r="M2105">
            <v>0</v>
          </cell>
          <cell r="N2105">
            <v>0</v>
          </cell>
          <cell r="R2105">
            <v>0</v>
          </cell>
          <cell r="S2105">
            <v>0</v>
          </cell>
          <cell r="T2105">
            <v>0</v>
          </cell>
          <cell r="U2105">
            <v>35</v>
          </cell>
          <cell r="V2105">
            <v>0</v>
          </cell>
          <cell r="W2105">
            <v>0</v>
          </cell>
          <cell r="AA2105">
            <v>0</v>
          </cell>
          <cell r="AB2105">
            <v>0</v>
          </cell>
          <cell r="AC2105">
            <v>0</v>
          </cell>
          <cell r="AD2105">
            <v>35</v>
          </cell>
          <cell r="AE2105">
            <v>117000</v>
          </cell>
          <cell r="AF2105">
            <v>0</v>
          </cell>
          <cell r="AI2105">
            <v>2282</v>
          </cell>
          <cell r="AK2105">
            <v>0</v>
          </cell>
          <cell r="AM2105">
            <v>274</v>
          </cell>
          <cell r="AN2105">
            <v>1</v>
          </cell>
          <cell r="AO2105">
            <v>393216</v>
          </cell>
          <cell r="AQ2105">
            <v>0</v>
          </cell>
          <cell r="AR2105">
            <v>0</v>
          </cell>
          <cell r="AS2105" t="str">
            <v>Ы</v>
          </cell>
          <cell r="AT2105" t="str">
            <v>Ы</v>
          </cell>
          <cell r="AU2105">
            <v>0</v>
          </cell>
          <cell r="AV2105">
            <v>0</v>
          </cell>
          <cell r="AW2105">
            <v>23</v>
          </cell>
          <cell r="AX2105">
            <v>1</v>
          </cell>
          <cell r="AY2105">
            <v>0</v>
          </cell>
          <cell r="AZ2105">
            <v>0</v>
          </cell>
          <cell r="BA2105">
            <v>0</v>
          </cell>
          <cell r="BB2105">
            <v>0</v>
          </cell>
          <cell r="BC2105">
            <v>38828</v>
          </cell>
        </row>
        <row r="2106">
          <cell r="A2106">
            <v>2006</v>
          </cell>
          <cell r="B2106">
            <v>3</v>
          </cell>
          <cell r="C2106">
            <v>118</v>
          </cell>
          <cell r="D2106">
            <v>21</v>
          </cell>
          <cell r="E2106">
            <v>792020</v>
          </cell>
          <cell r="F2106">
            <v>0</v>
          </cell>
          <cell r="G2106" t="str">
            <v>Затраты по ШПЗ (основные)</v>
          </cell>
          <cell r="H2106">
            <v>2011</v>
          </cell>
          <cell r="I2106">
            <v>7920</v>
          </cell>
          <cell r="J2106">
            <v>27618.29</v>
          </cell>
          <cell r="K2106">
            <v>1</v>
          </cell>
          <cell r="L2106">
            <v>0</v>
          </cell>
          <cell r="M2106">
            <v>0</v>
          </cell>
          <cell r="N2106">
            <v>0</v>
          </cell>
          <cell r="R2106">
            <v>0</v>
          </cell>
          <cell r="S2106">
            <v>0</v>
          </cell>
          <cell r="T2106">
            <v>0</v>
          </cell>
          <cell r="U2106">
            <v>35</v>
          </cell>
          <cell r="V2106">
            <v>0</v>
          </cell>
          <cell r="W2106">
            <v>0</v>
          </cell>
          <cell r="AA2106">
            <v>0</v>
          </cell>
          <cell r="AB2106">
            <v>0</v>
          </cell>
          <cell r="AC2106">
            <v>0</v>
          </cell>
          <cell r="AD2106">
            <v>35</v>
          </cell>
          <cell r="AE2106">
            <v>118000</v>
          </cell>
          <cell r="AF2106">
            <v>0</v>
          </cell>
          <cell r="AI2106">
            <v>2282</v>
          </cell>
          <cell r="AK2106">
            <v>0</v>
          </cell>
          <cell r="AM2106">
            <v>275</v>
          </cell>
          <cell r="AN2106">
            <v>1</v>
          </cell>
          <cell r="AO2106">
            <v>393216</v>
          </cell>
          <cell r="AQ2106">
            <v>0</v>
          </cell>
          <cell r="AR2106">
            <v>0</v>
          </cell>
          <cell r="AS2106" t="str">
            <v>Ы</v>
          </cell>
          <cell r="AT2106" t="str">
            <v>Ы</v>
          </cell>
          <cell r="AU2106">
            <v>0</v>
          </cell>
          <cell r="AV2106">
            <v>0</v>
          </cell>
          <cell r="AW2106">
            <v>23</v>
          </cell>
          <cell r="AX2106">
            <v>1</v>
          </cell>
          <cell r="AY2106">
            <v>0</v>
          </cell>
          <cell r="AZ2106">
            <v>0</v>
          </cell>
          <cell r="BA2106">
            <v>0</v>
          </cell>
          <cell r="BB2106">
            <v>0</v>
          </cell>
          <cell r="BC2106">
            <v>38828</v>
          </cell>
        </row>
        <row r="2107">
          <cell r="A2107">
            <v>2006</v>
          </cell>
          <cell r="B2107">
            <v>3</v>
          </cell>
          <cell r="C2107">
            <v>119</v>
          </cell>
          <cell r="D2107">
            <v>21</v>
          </cell>
          <cell r="E2107">
            <v>792020</v>
          </cell>
          <cell r="F2107">
            <v>0</v>
          </cell>
          <cell r="G2107" t="str">
            <v>Затраты по ШПЗ (основные)</v>
          </cell>
          <cell r="H2107">
            <v>2011</v>
          </cell>
          <cell r="I2107">
            <v>7920</v>
          </cell>
          <cell r="J2107">
            <v>2623.28</v>
          </cell>
          <cell r="K2107">
            <v>1</v>
          </cell>
          <cell r="L2107">
            <v>0</v>
          </cell>
          <cell r="M2107">
            <v>0</v>
          </cell>
          <cell r="N2107">
            <v>0</v>
          </cell>
          <cell r="R2107">
            <v>0</v>
          </cell>
          <cell r="S2107">
            <v>0</v>
          </cell>
          <cell r="T2107">
            <v>0</v>
          </cell>
          <cell r="U2107">
            <v>35</v>
          </cell>
          <cell r="V2107">
            <v>0</v>
          </cell>
          <cell r="W2107">
            <v>0</v>
          </cell>
          <cell r="AA2107">
            <v>0</v>
          </cell>
          <cell r="AB2107">
            <v>0</v>
          </cell>
          <cell r="AC2107">
            <v>0</v>
          </cell>
          <cell r="AD2107">
            <v>35</v>
          </cell>
          <cell r="AE2107">
            <v>131000</v>
          </cell>
          <cell r="AF2107">
            <v>0</v>
          </cell>
          <cell r="AI2107">
            <v>2282</v>
          </cell>
          <cell r="AK2107">
            <v>0</v>
          </cell>
          <cell r="AM2107">
            <v>276</v>
          </cell>
          <cell r="AN2107">
            <v>1</v>
          </cell>
          <cell r="AO2107">
            <v>393216</v>
          </cell>
          <cell r="AQ2107">
            <v>0</v>
          </cell>
          <cell r="AR2107">
            <v>0</v>
          </cell>
          <cell r="AS2107" t="str">
            <v>Ы</v>
          </cell>
          <cell r="AT2107" t="str">
            <v>Ы</v>
          </cell>
          <cell r="AU2107">
            <v>0</v>
          </cell>
          <cell r="AV2107">
            <v>0</v>
          </cell>
          <cell r="AW2107">
            <v>23</v>
          </cell>
          <cell r="AX2107">
            <v>1</v>
          </cell>
          <cell r="AY2107">
            <v>0</v>
          </cell>
          <cell r="AZ2107">
            <v>0</v>
          </cell>
          <cell r="BA2107">
            <v>0</v>
          </cell>
          <cell r="BB2107">
            <v>0</v>
          </cell>
          <cell r="BC2107">
            <v>38828</v>
          </cell>
        </row>
        <row r="2108">
          <cell r="A2108">
            <v>2006</v>
          </cell>
          <cell r="B2108">
            <v>3</v>
          </cell>
          <cell r="C2108">
            <v>120</v>
          </cell>
          <cell r="D2108">
            <v>21</v>
          </cell>
          <cell r="E2108">
            <v>792020</v>
          </cell>
          <cell r="F2108">
            <v>0</v>
          </cell>
          <cell r="G2108" t="str">
            <v>Затраты по ШПЗ (основные)</v>
          </cell>
          <cell r="H2108">
            <v>2011</v>
          </cell>
          <cell r="I2108">
            <v>7920</v>
          </cell>
          <cell r="J2108">
            <v>99.64</v>
          </cell>
          <cell r="K2108">
            <v>1</v>
          </cell>
          <cell r="L2108">
            <v>0</v>
          </cell>
          <cell r="M2108">
            <v>0</v>
          </cell>
          <cell r="N2108">
            <v>0</v>
          </cell>
          <cell r="R2108">
            <v>0</v>
          </cell>
          <cell r="S2108">
            <v>0</v>
          </cell>
          <cell r="T2108">
            <v>0</v>
          </cell>
          <cell r="U2108">
            <v>35</v>
          </cell>
          <cell r="V2108">
            <v>0</v>
          </cell>
          <cell r="W2108">
            <v>0</v>
          </cell>
          <cell r="AA2108">
            <v>0</v>
          </cell>
          <cell r="AB2108">
            <v>0</v>
          </cell>
          <cell r="AC2108">
            <v>0</v>
          </cell>
          <cell r="AD2108">
            <v>35</v>
          </cell>
          <cell r="AE2108">
            <v>131100</v>
          </cell>
          <cell r="AF2108">
            <v>0</v>
          </cell>
          <cell r="AI2108">
            <v>2282</v>
          </cell>
          <cell r="AK2108">
            <v>0</v>
          </cell>
          <cell r="AM2108">
            <v>277</v>
          </cell>
          <cell r="AN2108">
            <v>1</v>
          </cell>
          <cell r="AO2108">
            <v>393216</v>
          </cell>
          <cell r="AQ2108">
            <v>0</v>
          </cell>
          <cell r="AR2108">
            <v>0</v>
          </cell>
          <cell r="AS2108" t="str">
            <v>Ы</v>
          </cell>
          <cell r="AT2108" t="str">
            <v>Ы</v>
          </cell>
          <cell r="AU2108">
            <v>0</v>
          </cell>
          <cell r="AV2108">
            <v>0</v>
          </cell>
          <cell r="AW2108">
            <v>23</v>
          </cell>
          <cell r="AX2108">
            <v>1</v>
          </cell>
          <cell r="AY2108">
            <v>0</v>
          </cell>
          <cell r="AZ2108">
            <v>0</v>
          </cell>
          <cell r="BA2108">
            <v>0</v>
          </cell>
          <cell r="BB2108">
            <v>0</v>
          </cell>
          <cell r="BC2108">
            <v>38828</v>
          </cell>
        </row>
        <row r="2109">
          <cell r="A2109">
            <v>2006</v>
          </cell>
          <cell r="B2109">
            <v>3</v>
          </cell>
          <cell r="C2109">
            <v>121</v>
          </cell>
          <cell r="D2109">
            <v>21</v>
          </cell>
          <cell r="E2109">
            <v>792020</v>
          </cell>
          <cell r="F2109">
            <v>0</v>
          </cell>
          <cell r="G2109" t="str">
            <v>Затраты по ШПЗ (основные)</v>
          </cell>
          <cell r="H2109">
            <v>2011</v>
          </cell>
          <cell r="I2109">
            <v>7920</v>
          </cell>
          <cell r="J2109">
            <v>34827.83</v>
          </cell>
          <cell r="K2109">
            <v>1</v>
          </cell>
          <cell r="L2109">
            <v>0</v>
          </cell>
          <cell r="M2109">
            <v>0</v>
          </cell>
          <cell r="N2109">
            <v>0</v>
          </cell>
          <cell r="R2109">
            <v>0</v>
          </cell>
          <cell r="S2109">
            <v>0</v>
          </cell>
          <cell r="T2109">
            <v>0</v>
          </cell>
          <cell r="U2109">
            <v>35</v>
          </cell>
          <cell r="V2109">
            <v>0</v>
          </cell>
          <cell r="W2109">
            <v>0</v>
          </cell>
          <cell r="AA2109">
            <v>0</v>
          </cell>
          <cell r="AB2109">
            <v>0</v>
          </cell>
          <cell r="AC2109">
            <v>0</v>
          </cell>
          <cell r="AD2109">
            <v>35</v>
          </cell>
          <cell r="AE2109">
            <v>132000</v>
          </cell>
          <cell r="AF2109">
            <v>0</v>
          </cell>
          <cell r="AI2109">
            <v>2282</v>
          </cell>
          <cell r="AK2109">
            <v>0</v>
          </cell>
          <cell r="AM2109">
            <v>278</v>
          </cell>
          <cell r="AN2109">
            <v>1</v>
          </cell>
          <cell r="AO2109">
            <v>393216</v>
          </cell>
          <cell r="AQ2109">
            <v>0</v>
          </cell>
          <cell r="AR2109">
            <v>0</v>
          </cell>
          <cell r="AS2109" t="str">
            <v>Ы</v>
          </cell>
          <cell r="AT2109" t="str">
            <v>Ы</v>
          </cell>
          <cell r="AU2109">
            <v>0</v>
          </cell>
          <cell r="AV2109">
            <v>0</v>
          </cell>
          <cell r="AW2109">
            <v>23</v>
          </cell>
          <cell r="AX2109">
            <v>1</v>
          </cell>
          <cell r="AY2109">
            <v>0</v>
          </cell>
          <cell r="AZ2109">
            <v>0</v>
          </cell>
          <cell r="BA2109">
            <v>0</v>
          </cell>
          <cell r="BB2109">
            <v>0</v>
          </cell>
          <cell r="BC2109">
            <v>38828</v>
          </cell>
        </row>
        <row r="2110">
          <cell r="A2110">
            <v>2006</v>
          </cell>
          <cell r="B2110">
            <v>3</v>
          </cell>
          <cell r="C2110">
            <v>122</v>
          </cell>
          <cell r="D2110">
            <v>21</v>
          </cell>
          <cell r="E2110">
            <v>792020</v>
          </cell>
          <cell r="F2110">
            <v>0</v>
          </cell>
          <cell r="G2110" t="str">
            <v>Затраты по ШПЗ (основные)</v>
          </cell>
          <cell r="H2110">
            <v>2011</v>
          </cell>
          <cell r="I2110">
            <v>7920</v>
          </cell>
          <cell r="J2110">
            <v>81044</v>
          </cell>
          <cell r="K2110">
            <v>1</v>
          </cell>
          <cell r="L2110">
            <v>0</v>
          </cell>
          <cell r="M2110">
            <v>0</v>
          </cell>
          <cell r="N2110">
            <v>0</v>
          </cell>
          <cell r="R2110">
            <v>0</v>
          </cell>
          <cell r="S2110">
            <v>0</v>
          </cell>
          <cell r="T2110">
            <v>0</v>
          </cell>
          <cell r="U2110">
            <v>35</v>
          </cell>
          <cell r="V2110">
            <v>0</v>
          </cell>
          <cell r="W2110">
            <v>0</v>
          </cell>
          <cell r="AA2110">
            <v>0</v>
          </cell>
          <cell r="AB2110">
            <v>0</v>
          </cell>
          <cell r="AC2110">
            <v>0</v>
          </cell>
          <cell r="AD2110">
            <v>35</v>
          </cell>
          <cell r="AE2110">
            <v>133200</v>
          </cell>
          <cell r="AF2110">
            <v>0</v>
          </cell>
          <cell r="AI2110">
            <v>2282</v>
          </cell>
          <cell r="AK2110">
            <v>0</v>
          </cell>
          <cell r="AM2110">
            <v>279</v>
          </cell>
          <cell r="AN2110">
            <v>1</v>
          </cell>
          <cell r="AO2110">
            <v>393216</v>
          </cell>
          <cell r="AQ2110">
            <v>0</v>
          </cell>
          <cell r="AR2110">
            <v>0</v>
          </cell>
          <cell r="AS2110" t="str">
            <v>Ы</v>
          </cell>
          <cell r="AT2110" t="str">
            <v>Ы</v>
          </cell>
          <cell r="AU2110">
            <v>0</v>
          </cell>
          <cell r="AV2110">
            <v>0</v>
          </cell>
          <cell r="AW2110">
            <v>23</v>
          </cell>
          <cell r="AX2110">
            <v>1</v>
          </cell>
          <cell r="AY2110">
            <v>0</v>
          </cell>
          <cell r="AZ2110">
            <v>0</v>
          </cell>
          <cell r="BA2110">
            <v>0</v>
          </cell>
          <cell r="BB2110">
            <v>0</v>
          </cell>
          <cell r="BC2110">
            <v>38828</v>
          </cell>
        </row>
        <row r="2111">
          <cell r="A2111">
            <v>2006</v>
          </cell>
          <cell r="B2111">
            <v>3</v>
          </cell>
          <cell r="C2111">
            <v>123</v>
          </cell>
          <cell r="D2111">
            <v>21</v>
          </cell>
          <cell r="E2111">
            <v>792020</v>
          </cell>
          <cell r="F2111">
            <v>0</v>
          </cell>
          <cell r="G2111" t="str">
            <v>Затраты по ШПЗ (основные)</v>
          </cell>
          <cell r="H2111">
            <v>2011</v>
          </cell>
          <cell r="I2111">
            <v>7920</v>
          </cell>
          <cell r="J2111">
            <v>1119.23</v>
          </cell>
          <cell r="K2111">
            <v>1</v>
          </cell>
          <cell r="L2111">
            <v>0</v>
          </cell>
          <cell r="M2111">
            <v>0</v>
          </cell>
          <cell r="N2111">
            <v>0</v>
          </cell>
          <cell r="R2111">
            <v>0</v>
          </cell>
          <cell r="S2111">
            <v>0</v>
          </cell>
          <cell r="T2111">
            <v>0</v>
          </cell>
          <cell r="U2111">
            <v>35</v>
          </cell>
          <cell r="V2111">
            <v>0</v>
          </cell>
          <cell r="W2111">
            <v>0</v>
          </cell>
          <cell r="AA2111">
            <v>0</v>
          </cell>
          <cell r="AB2111">
            <v>0</v>
          </cell>
          <cell r="AC2111">
            <v>0</v>
          </cell>
          <cell r="AD2111">
            <v>35</v>
          </cell>
          <cell r="AE2111">
            <v>135000</v>
          </cell>
          <cell r="AF2111">
            <v>0</v>
          </cell>
          <cell r="AI2111">
            <v>2282</v>
          </cell>
          <cell r="AK2111">
            <v>0</v>
          </cell>
          <cell r="AM2111">
            <v>280</v>
          </cell>
          <cell r="AN2111">
            <v>1</v>
          </cell>
          <cell r="AO2111">
            <v>393216</v>
          </cell>
          <cell r="AQ2111">
            <v>0</v>
          </cell>
          <cell r="AR2111">
            <v>0</v>
          </cell>
          <cell r="AS2111" t="str">
            <v>Ы</v>
          </cell>
          <cell r="AT2111" t="str">
            <v>Ы</v>
          </cell>
          <cell r="AU2111">
            <v>0</v>
          </cell>
          <cell r="AV2111">
            <v>0</v>
          </cell>
          <cell r="AW2111">
            <v>23</v>
          </cell>
          <cell r="AX2111">
            <v>1</v>
          </cell>
          <cell r="AY2111">
            <v>0</v>
          </cell>
          <cell r="AZ2111">
            <v>0</v>
          </cell>
          <cell r="BA2111">
            <v>0</v>
          </cell>
          <cell r="BB2111">
            <v>0</v>
          </cell>
          <cell r="BC2111">
            <v>38828</v>
          </cell>
        </row>
        <row r="2112">
          <cell r="A2112">
            <v>2006</v>
          </cell>
          <cell r="B2112">
            <v>3</v>
          </cell>
          <cell r="C2112">
            <v>124</v>
          </cell>
          <cell r="D2112">
            <v>21</v>
          </cell>
          <cell r="E2112">
            <v>792020</v>
          </cell>
          <cell r="F2112">
            <v>0</v>
          </cell>
          <cell r="G2112" t="str">
            <v>Затраты по ШПЗ (основные)</v>
          </cell>
          <cell r="H2112">
            <v>2011</v>
          </cell>
          <cell r="I2112">
            <v>7920</v>
          </cell>
          <cell r="J2112">
            <v>229836.15</v>
          </cell>
          <cell r="K2112">
            <v>1</v>
          </cell>
          <cell r="L2112">
            <v>0</v>
          </cell>
          <cell r="M2112">
            <v>0</v>
          </cell>
          <cell r="N2112">
            <v>0</v>
          </cell>
          <cell r="R2112">
            <v>0</v>
          </cell>
          <cell r="S2112">
            <v>0</v>
          </cell>
          <cell r="T2112">
            <v>0</v>
          </cell>
          <cell r="U2112">
            <v>35</v>
          </cell>
          <cell r="V2112">
            <v>0</v>
          </cell>
          <cell r="W2112">
            <v>0</v>
          </cell>
          <cell r="AA2112">
            <v>0</v>
          </cell>
          <cell r="AB2112">
            <v>0</v>
          </cell>
          <cell r="AC2112">
            <v>0</v>
          </cell>
          <cell r="AD2112">
            <v>35</v>
          </cell>
          <cell r="AE2112">
            <v>143000</v>
          </cell>
          <cell r="AF2112">
            <v>0</v>
          </cell>
          <cell r="AI2112">
            <v>2282</v>
          </cell>
          <cell r="AK2112">
            <v>0</v>
          </cell>
          <cell r="AM2112">
            <v>281</v>
          </cell>
          <cell r="AN2112">
            <v>1</v>
          </cell>
          <cell r="AO2112">
            <v>393216</v>
          </cell>
          <cell r="AQ2112">
            <v>0</v>
          </cell>
          <cell r="AR2112">
            <v>0</v>
          </cell>
          <cell r="AS2112" t="str">
            <v>Ы</v>
          </cell>
          <cell r="AT2112" t="str">
            <v>Ы</v>
          </cell>
          <cell r="AU2112">
            <v>0</v>
          </cell>
          <cell r="AV2112">
            <v>0</v>
          </cell>
          <cell r="AW2112">
            <v>23</v>
          </cell>
          <cell r="AX2112">
            <v>1</v>
          </cell>
          <cell r="AY2112">
            <v>0</v>
          </cell>
          <cell r="AZ2112">
            <v>0</v>
          </cell>
          <cell r="BA2112">
            <v>0</v>
          </cell>
          <cell r="BB2112">
            <v>0</v>
          </cell>
          <cell r="BC2112">
            <v>38828</v>
          </cell>
        </row>
        <row r="2113">
          <cell r="A2113">
            <v>2006</v>
          </cell>
          <cell r="B2113">
            <v>3</v>
          </cell>
          <cell r="C2113">
            <v>125</v>
          </cell>
          <cell r="D2113">
            <v>21</v>
          </cell>
          <cell r="E2113">
            <v>792020</v>
          </cell>
          <cell r="F2113">
            <v>0</v>
          </cell>
          <cell r="G2113" t="str">
            <v>Затраты по ШПЗ (основные)</v>
          </cell>
          <cell r="H2113">
            <v>2011</v>
          </cell>
          <cell r="I2113">
            <v>7920</v>
          </cell>
          <cell r="J2113">
            <v>198706.3</v>
          </cell>
          <cell r="K2113">
            <v>1</v>
          </cell>
          <cell r="L2113">
            <v>0</v>
          </cell>
          <cell r="M2113">
            <v>0</v>
          </cell>
          <cell r="N2113">
            <v>0</v>
          </cell>
          <cell r="R2113">
            <v>0</v>
          </cell>
          <cell r="S2113">
            <v>0</v>
          </cell>
          <cell r="T2113">
            <v>0</v>
          </cell>
          <cell r="U2113">
            <v>35</v>
          </cell>
          <cell r="V2113">
            <v>0</v>
          </cell>
          <cell r="W2113">
            <v>0</v>
          </cell>
          <cell r="AA2113">
            <v>0</v>
          </cell>
          <cell r="AB2113">
            <v>0</v>
          </cell>
          <cell r="AC2113">
            <v>0</v>
          </cell>
          <cell r="AD2113">
            <v>35</v>
          </cell>
          <cell r="AE2113">
            <v>151000</v>
          </cell>
          <cell r="AF2113">
            <v>0</v>
          </cell>
          <cell r="AI2113">
            <v>2282</v>
          </cell>
          <cell r="AK2113">
            <v>0</v>
          </cell>
          <cell r="AM2113">
            <v>282</v>
          </cell>
          <cell r="AN2113">
            <v>1</v>
          </cell>
          <cell r="AO2113">
            <v>393216</v>
          </cell>
          <cell r="AQ2113">
            <v>0</v>
          </cell>
          <cell r="AR2113">
            <v>0</v>
          </cell>
          <cell r="AS2113" t="str">
            <v>Ы</v>
          </cell>
          <cell r="AT2113" t="str">
            <v>Ы</v>
          </cell>
          <cell r="AU2113">
            <v>0</v>
          </cell>
          <cell r="AV2113">
            <v>0</v>
          </cell>
          <cell r="AW2113">
            <v>23</v>
          </cell>
          <cell r="AX2113">
            <v>1</v>
          </cell>
          <cell r="AY2113">
            <v>0</v>
          </cell>
          <cell r="AZ2113">
            <v>0</v>
          </cell>
          <cell r="BA2113">
            <v>0</v>
          </cell>
          <cell r="BB2113">
            <v>0</v>
          </cell>
          <cell r="BC2113">
            <v>38828</v>
          </cell>
        </row>
        <row r="2114">
          <cell r="A2114">
            <v>2006</v>
          </cell>
          <cell r="B2114">
            <v>3</v>
          </cell>
          <cell r="C2114">
            <v>126</v>
          </cell>
          <cell r="D2114">
            <v>21</v>
          </cell>
          <cell r="E2114">
            <v>792020</v>
          </cell>
          <cell r="F2114">
            <v>0</v>
          </cell>
          <cell r="G2114" t="str">
            <v>Затраты по ШПЗ (основные)</v>
          </cell>
          <cell r="H2114">
            <v>2011</v>
          </cell>
          <cell r="I2114">
            <v>7920</v>
          </cell>
          <cell r="J2114">
            <v>1082450.08</v>
          </cell>
          <cell r="K2114">
            <v>1</v>
          </cell>
          <cell r="L2114">
            <v>0</v>
          </cell>
          <cell r="M2114">
            <v>0</v>
          </cell>
          <cell r="N2114">
            <v>0</v>
          </cell>
          <cell r="R2114">
            <v>0</v>
          </cell>
          <cell r="S2114">
            <v>0</v>
          </cell>
          <cell r="T2114">
            <v>0</v>
          </cell>
          <cell r="U2114">
            <v>35</v>
          </cell>
          <cell r="V2114">
            <v>0</v>
          </cell>
          <cell r="W2114">
            <v>0</v>
          </cell>
          <cell r="AA2114">
            <v>0</v>
          </cell>
          <cell r="AB2114">
            <v>0</v>
          </cell>
          <cell r="AC2114">
            <v>0</v>
          </cell>
          <cell r="AD2114">
            <v>35</v>
          </cell>
          <cell r="AE2114">
            <v>220000</v>
          </cell>
          <cell r="AF2114">
            <v>0</v>
          </cell>
          <cell r="AI2114">
            <v>2282</v>
          </cell>
          <cell r="AK2114">
            <v>0</v>
          </cell>
          <cell r="AM2114">
            <v>283</v>
          </cell>
          <cell r="AN2114">
            <v>1</v>
          </cell>
          <cell r="AO2114">
            <v>393216</v>
          </cell>
          <cell r="AQ2114">
            <v>0</v>
          </cell>
          <cell r="AR2114">
            <v>0</v>
          </cell>
          <cell r="AS2114" t="str">
            <v>Ы</v>
          </cell>
          <cell r="AT2114" t="str">
            <v>Ы</v>
          </cell>
          <cell r="AU2114">
            <v>0</v>
          </cell>
          <cell r="AV2114">
            <v>0</v>
          </cell>
          <cell r="AW2114">
            <v>23</v>
          </cell>
          <cell r="AX2114">
            <v>1</v>
          </cell>
          <cell r="AY2114">
            <v>0</v>
          </cell>
          <cell r="AZ2114">
            <v>0</v>
          </cell>
          <cell r="BA2114">
            <v>0</v>
          </cell>
          <cell r="BB2114">
            <v>0</v>
          </cell>
          <cell r="BC2114">
            <v>38828</v>
          </cell>
        </row>
        <row r="2115">
          <cell r="A2115">
            <v>2006</v>
          </cell>
          <cell r="B2115">
            <v>3</v>
          </cell>
          <cell r="C2115">
            <v>127</v>
          </cell>
          <cell r="D2115">
            <v>21</v>
          </cell>
          <cell r="E2115">
            <v>792020</v>
          </cell>
          <cell r="F2115">
            <v>0</v>
          </cell>
          <cell r="G2115" t="str">
            <v>Затраты по ШПЗ (основные)</v>
          </cell>
          <cell r="H2115">
            <v>2011</v>
          </cell>
          <cell r="I2115">
            <v>7920</v>
          </cell>
          <cell r="J2115">
            <v>539034.56999999995</v>
          </cell>
          <cell r="K2115">
            <v>1</v>
          </cell>
          <cell r="L2115">
            <v>0</v>
          </cell>
          <cell r="M2115">
            <v>0</v>
          </cell>
          <cell r="N2115">
            <v>0</v>
          </cell>
          <cell r="R2115">
            <v>0</v>
          </cell>
          <cell r="S2115">
            <v>0</v>
          </cell>
          <cell r="T2115">
            <v>0</v>
          </cell>
          <cell r="U2115">
            <v>35</v>
          </cell>
          <cell r="V2115">
            <v>0</v>
          </cell>
          <cell r="W2115">
            <v>0</v>
          </cell>
          <cell r="AA2115">
            <v>0</v>
          </cell>
          <cell r="AB2115">
            <v>0</v>
          </cell>
          <cell r="AC2115">
            <v>0</v>
          </cell>
          <cell r="AD2115">
            <v>35</v>
          </cell>
          <cell r="AE2115">
            <v>230000</v>
          </cell>
          <cell r="AF2115">
            <v>0</v>
          </cell>
          <cell r="AI2115">
            <v>2282</v>
          </cell>
          <cell r="AK2115">
            <v>0</v>
          </cell>
          <cell r="AM2115">
            <v>284</v>
          </cell>
          <cell r="AN2115">
            <v>1</v>
          </cell>
          <cell r="AO2115">
            <v>393216</v>
          </cell>
          <cell r="AQ2115">
            <v>0</v>
          </cell>
          <cell r="AR2115">
            <v>0</v>
          </cell>
          <cell r="AS2115" t="str">
            <v>Ы</v>
          </cell>
          <cell r="AT2115" t="str">
            <v>Ы</v>
          </cell>
          <cell r="AU2115">
            <v>0</v>
          </cell>
          <cell r="AV2115">
            <v>0</v>
          </cell>
          <cell r="AW2115">
            <v>23</v>
          </cell>
          <cell r="AX2115">
            <v>1</v>
          </cell>
          <cell r="AY2115">
            <v>0</v>
          </cell>
          <cell r="AZ2115">
            <v>0</v>
          </cell>
          <cell r="BA2115">
            <v>0</v>
          </cell>
          <cell r="BB2115">
            <v>0</v>
          </cell>
          <cell r="BC2115">
            <v>38828</v>
          </cell>
        </row>
        <row r="2116">
          <cell r="A2116">
            <v>2006</v>
          </cell>
          <cell r="B2116">
            <v>3</v>
          </cell>
          <cell r="C2116">
            <v>128</v>
          </cell>
          <cell r="D2116">
            <v>21</v>
          </cell>
          <cell r="E2116">
            <v>792020</v>
          </cell>
          <cell r="F2116">
            <v>0</v>
          </cell>
          <cell r="G2116" t="str">
            <v>Затраты по ШПЗ (основные)</v>
          </cell>
          <cell r="H2116">
            <v>2011</v>
          </cell>
          <cell r="I2116">
            <v>7920</v>
          </cell>
          <cell r="J2116">
            <v>50145.42</v>
          </cell>
          <cell r="K2116">
            <v>1</v>
          </cell>
          <cell r="L2116">
            <v>0</v>
          </cell>
          <cell r="M2116">
            <v>0</v>
          </cell>
          <cell r="N2116">
            <v>0</v>
          </cell>
          <cell r="R2116">
            <v>0</v>
          </cell>
          <cell r="S2116">
            <v>0</v>
          </cell>
          <cell r="T2116">
            <v>0</v>
          </cell>
          <cell r="U2116">
            <v>35</v>
          </cell>
          <cell r="V2116">
            <v>0</v>
          </cell>
          <cell r="W2116">
            <v>0</v>
          </cell>
          <cell r="AA2116">
            <v>0</v>
          </cell>
          <cell r="AB2116">
            <v>0</v>
          </cell>
          <cell r="AC2116">
            <v>0</v>
          </cell>
          <cell r="AD2116">
            <v>35</v>
          </cell>
          <cell r="AE2116">
            <v>260000</v>
          </cell>
          <cell r="AF2116">
            <v>0</v>
          </cell>
          <cell r="AI2116">
            <v>2282</v>
          </cell>
          <cell r="AK2116">
            <v>0</v>
          </cell>
          <cell r="AM2116">
            <v>285</v>
          </cell>
          <cell r="AN2116">
            <v>1</v>
          </cell>
          <cell r="AO2116">
            <v>393216</v>
          </cell>
          <cell r="AQ2116">
            <v>0</v>
          </cell>
          <cell r="AR2116">
            <v>0</v>
          </cell>
          <cell r="AS2116" t="str">
            <v>Ы</v>
          </cell>
          <cell r="AT2116" t="str">
            <v>Ы</v>
          </cell>
          <cell r="AU2116">
            <v>0</v>
          </cell>
          <cell r="AV2116">
            <v>0</v>
          </cell>
          <cell r="AW2116">
            <v>23</v>
          </cell>
          <cell r="AX2116">
            <v>1</v>
          </cell>
          <cell r="AY2116">
            <v>0</v>
          </cell>
          <cell r="AZ2116">
            <v>0</v>
          </cell>
          <cell r="BA2116">
            <v>0</v>
          </cell>
          <cell r="BB2116">
            <v>0</v>
          </cell>
          <cell r="BC2116">
            <v>38828</v>
          </cell>
        </row>
        <row r="2117">
          <cell r="A2117">
            <v>2006</v>
          </cell>
          <cell r="B2117">
            <v>3</v>
          </cell>
          <cell r="C2117">
            <v>129</v>
          </cell>
          <cell r="D2117">
            <v>21</v>
          </cell>
          <cell r="E2117">
            <v>792020</v>
          </cell>
          <cell r="F2117">
            <v>0</v>
          </cell>
          <cell r="G2117" t="str">
            <v>Затраты по ШПЗ (основные)</v>
          </cell>
          <cell r="H2117">
            <v>2011</v>
          </cell>
          <cell r="I2117">
            <v>7920</v>
          </cell>
          <cell r="J2117">
            <v>150168.32999999999</v>
          </cell>
          <cell r="K2117">
            <v>1</v>
          </cell>
          <cell r="L2117">
            <v>0</v>
          </cell>
          <cell r="M2117">
            <v>0</v>
          </cell>
          <cell r="N2117">
            <v>0</v>
          </cell>
          <cell r="R2117">
            <v>0</v>
          </cell>
          <cell r="S2117">
            <v>0</v>
          </cell>
          <cell r="T2117">
            <v>0</v>
          </cell>
          <cell r="U2117">
            <v>35</v>
          </cell>
          <cell r="V2117">
            <v>0</v>
          </cell>
          <cell r="W2117">
            <v>0</v>
          </cell>
          <cell r="AA2117">
            <v>0</v>
          </cell>
          <cell r="AB2117">
            <v>0</v>
          </cell>
          <cell r="AC2117">
            <v>0</v>
          </cell>
          <cell r="AD2117">
            <v>35</v>
          </cell>
          <cell r="AE2117">
            <v>270000</v>
          </cell>
          <cell r="AF2117">
            <v>0</v>
          </cell>
          <cell r="AI2117">
            <v>2282</v>
          </cell>
          <cell r="AK2117">
            <v>0</v>
          </cell>
          <cell r="AM2117">
            <v>286</v>
          </cell>
          <cell r="AN2117">
            <v>1</v>
          </cell>
          <cell r="AO2117">
            <v>393216</v>
          </cell>
          <cell r="AQ2117">
            <v>0</v>
          </cell>
          <cell r="AR2117">
            <v>0</v>
          </cell>
          <cell r="AS2117" t="str">
            <v>Ы</v>
          </cell>
          <cell r="AT2117" t="str">
            <v>Ы</v>
          </cell>
          <cell r="AU2117">
            <v>0</v>
          </cell>
          <cell r="AV2117">
            <v>0</v>
          </cell>
          <cell r="AW2117">
            <v>23</v>
          </cell>
          <cell r="AX2117">
            <v>1</v>
          </cell>
          <cell r="AY2117">
            <v>0</v>
          </cell>
          <cell r="AZ2117">
            <v>0</v>
          </cell>
          <cell r="BA2117">
            <v>0</v>
          </cell>
          <cell r="BB2117">
            <v>0</v>
          </cell>
          <cell r="BC2117">
            <v>38828</v>
          </cell>
        </row>
        <row r="2118">
          <cell r="A2118">
            <v>2006</v>
          </cell>
          <cell r="B2118">
            <v>3</v>
          </cell>
          <cell r="C2118">
            <v>130</v>
          </cell>
          <cell r="D2118">
            <v>21</v>
          </cell>
          <cell r="E2118">
            <v>792020</v>
          </cell>
          <cell r="F2118">
            <v>0</v>
          </cell>
          <cell r="G2118" t="str">
            <v>Затраты по ШПЗ (основные)</v>
          </cell>
          <cell r="H2118">
            <v>2011</v>
          </cell>
          <cell r="I2118">
            <v>7920</v>
          </cell>
          <cell r="J2118">
            <v>3032.29</v>
          </cell>
          <cell r="K2118">
            <v>1</v>
          </cell>
          <cell r="L2118">
            <v>0</v>
          </cell>
          <cell r="M2118">
            <v>0</v>
          </cell>
          <cell r="N2118">
            <v>0</v>
          </cell>
          <cell r="R2118">
            <v>0</v>
          </cell>
          <cell r="S2118">
            <v>0</v>
          </cell>
          <cell r="T2118">
            <v>0</v>
          </cell>
          <cell r="U2118">
            <v>35</v>
          </cell>
          <cell r="V2118">
            <v>0</v>
          </cell>
          <cell r="W2118">
            <v>0</v>
          </cell>
          <cell r="AA2118">
            <v>0</v>
          </cell>
          <cell r="AB2118">
            <v>0</v>
          </cell>
          <cell r="AC2118">
            <v>0</v>
          </cell>
          <cell r="AD2118">
            <v>35</v>
          </cell>
          <cell r="AE2118">
            <v>280000</v>
          </cell>
          <cell r="AF2118">
            <v>0</v>
          </cell>
          <cell r="AI2118">
            <v>2282</v>
          </cell>
          <cell r="AK2118">
            <v>0</v>
          </cell>
          <cell r="AM2118">
            <v>287</v>
          </cell>
          <cell r="AN2118">
            <v>1</v>
          </cell>
          <cell r="AO2118">
            <v>393216</v>
          </cell>
          <cell r="AQ2118">
            <v>0</v>
          </cell>
          <cell r="AR2118">
            <v>0</v>
          </cell>
          <cell r="AS2118" t="str">
            <v>Ы</v>
          </cell>
          <cell r="AT2118" t="str">
            <v>Ы</v>
          </cell>
          <cell r="AU2118">
            <v>0</v>
          </cell>
          <cell r="AV2118">
            <v>0</v>
          </cell>
          <cell r="AW2118">
            <v>23</v>
          </cell>
          <cell r="AX2118">
            <v>1</v>
          </cell>
          <cell r="AY2118">
            <v>0</v>
          </cell>
          <cell r="AZ2118">
            <v>0</v>
          </cell>
          <cell r="BA2118">
            <v>0</v>
          </cell>
          <cell r="BB2118">
            <v>0</v>
          </cell>
          <cell r="BC2118">
            <v>38828</v>
          </cell>
        </row>
        <row r="2119">
          <cell r="A2119">
            <v>2006</v>
          </cell>
          <cell r="B2119">
            <v>3</v>
          </cell>
          <cell r="C2119">
            <v>131</v>
          </cell>
          <cell r="D2119">
            <v>21</v>
          </cell>
          <cell r="E2119">
            <v>792020</v>
          </cell>
          <cell r="F2119">
            <v>0</v>
          </cell>
          <cell r="G2119" t="str">
            <v>Затраты по ШПЗ (основные)</v>
          </cell>
          <cell r="H2119">
            <v>2011</v>
          </cell>
          <cell r="I2119">
            <v>7920</v>
          </cell>
          <cell r="J2119">
            <v>48744.2</v>
          </cell>
          <cell r="K2119">
            <v>1</v>
          </cell>
          <cell r="L2119">
            <v>0</v>
          </cell>
          <cell r="M2119">
            <v>0</v>
          </cell>
          <cell r="N2119">
            <v>0</v>
          </cell>
          <cell r="R2119">
            <v>0</v>
          </cell>
          <cell r="S2119">
            <v>0</v>
          </cell>
          <cell r="T2119">
            <v>0</v>
          </cell>
          <cell r="U2119">
            <v>35</v>
          </cell>
          <cell r="V2119">
            <v>0</v>
          </cell>
          <cell r="W2119">
            <v>0</v>
          </cell>
          <cell r="AA2119">
            <v>0</v>
          </cell>
          <cell r="AB2119">
            <v>0</v>
          </cell>
          <cell r="AC2119">
            <v>0</v>
          </cell>
          <cell r="AD2119">
            <v>35</v>
          </cell>
          <cell r="AE2119">
            <v>280100</v>
          </cell>
          <cell r="AF2119">
            <v>0</v>
          </cell>
          <cell r="AI2119">
            <v>2282</v>
          </cell>
          <cell r="AK2119">
            <v>0</v>
          </cell>
          <cell r="AM2119">
            <v>288</v>
          </cell>
          <cell r="AN2119">
            <v>1</v>
          </cell>
          <cell r="AO2119">
            <v>393216</v>
          </cell>
          <cell r="AQ2119">
            <v>0</v>
          </cell>
          <cell r="AR2119">
            <v>0</v>
          </cell>
          <cell r="AS2119" t="str">
            <v>Ы</v>
          </cell>
          <cell r="AT2119" t="str">
            <v>Ы</v>
          </cell>
          <cell r="AU2119">
            <v>0</v>
          </cell>
          <cell r="AV2119">
            <v>0</v>
          </cell>
          <cell r="AW2119">
            <v>23</v>
          </cell>
          <cell r="AX2119">
            <v>1</v>
          </cell>
          <cell r="AY2119">
            <v>0</v>
          </cell>
          <cell r="AZ2119">
            <v>0</v>
          </cell>
          <cell r="BA2119">
            <v>0</v>
          </cell>
          <cell r="BB2119">
            <v>0</v>
          </cell>
          <cell r="BC2119">
            <v>38828</v>
          </cell>
        </row>
        <row r="2120">
          <cell r="A2120">
            <v>2006</v>
          </cell>
          <cell r="B2120">
            <v>3</v>
          </cell>
          <cell r="C2120">
            <v>132</v>
          </cell>
          <cell r="D2120">
            <v>21</v>
          </cell>
          <cell r="E2120">
            <v>792020</v>
          </cell>
          <cell r="F2120">
            <v>0</v>
          </cell>
          <cell r="G2120" t="str">
            <v>Затраты по ШПЗ (основные)</v>
          </cell>
          <cell r="H2120">
            <v>2011</v>
          </cell>
          <cell r="I2120">
            <v>7920</v>
          </cell>
          <cell r="J2120">
            <v>19967.599999999999</v>
          </cell>
          <cell r="K2120">
            <v>1</v>
          </cell>
          <cell r="L2120">
            <v>0</v>
          </cell>
          <cell r="M2120">
            <v>0</v>
          </cell>
          <cell r="N2120">
            <v>0</v>
          </cell>
          <cell r="R2120">
            <v>0</v>
          </cell>
          <cell r="S2120">
            <v>0</v>
          </cell>
          <cell r="T2120">
            <v>0</v>
          </cell>
          <cell r="U2120">
            <v>35</v>
          </cell>
          <cell r="V2120">
            <v>0</v>
          </cell>
          <cell r="W2120">
            <v>0</v>
          </cell>
          <cell r="AA2120">
            <v>0</v>
          </cell>
          <cell r="AB2120">
            <v>0</v>
          </cell>
          <cell r="AC2120">
            <v>0</v>
          </cell>
          <cell r="AD2120">
            <v>35</v>
          </cell>
          <cell r="AE2120">
            <v>280300</v>
          </cell>
          <cell r="AF2120">
            <v>0</v>
          </cell>
          <cell r="AI2120">
            <v>2282</v>
          </cell>
          <cell r="AK2120">
            <v>0</v>
          </cell>
          <cell r="AM2120">
            <v>289</v>
          </cell>
          <cell r="AN2120">
            <v>1</v>
          </cell>
          <cell r="AO2120">
            <v>393216</v>
          </cell>
          <cell r="AQ2120">
            <v>0</v>
          </cell>
          <cell r="AR2120">
            <v>0</v>
          </cell>
          <cell r="AS2120" t="str">
            <v>Ы</v>
          </cell>
          <cell r="AT2120" t="str">
            <v>Ы</v>
          </cell>
          <cell r="AU2120">
            <v>0</v>
          </cell>
          <cell r="AV2120">
            <v>0</v>
          </cell>
          <cell r="AW2120">
            <v>23</v>
          </cell>
          <cell r="AX2120">
            <v>1</v>
          </cell>
          <cell r="AY2120">
            <v>0</v>
          </cell>
          <cell r="AZ2120">
            <v>0</v>
          </cell>
          <cell r="BA2120">
            <v>0</v>
          </cell>
          <cell r="BB2120">
            <v>0</v>
          </cell>
          <cell r="BC2120">
            <v>38828</v>
          </cell>
        </row>
        <row r="2121">
          <cell r="A2121">
            <v>2006</v>
          </cell>
          <cell r="B2121">
            <v>3</v>
          </cell>
          <cell r="C2121">
            <v>133</v>
          </cell>
          <cell r="D2121">
            <v>21</v>
          </cell>
          <cell r="E2121">
            <v>792020</v>
          </cell>
          <cell r="F2121">
            <v>0</v>
          </cell>
          <cell r="G2121" t="str">
            <v>Затраты по ШПЗ (основные)</v>
          </cell>
          <cell r="H2121">
            <v>2011</v>
          </cell>
          <cell r="I2121">
            <v>7920</v>
          </cell>
          <cell r="J2121">
            <v>42992.24</v>
          </cell>
          <cell r="K2121">
            <v>1</v>
          </cell>
          <cell r="L2121">
            <v>0</v>
          </cell>
          <cell r="M2121">
            <v>0</v>
          </cell>
          <cell r="N2121">
            <v>0</v>
          </cell>
          <cell r="R2121">
            <v>0</v>
          </cell>
          <cell r="S2121">
            <v>0</v>
          </cell>
          <cell r="T2121">
            <v>0</v>
          </cell>
          <cell r="U2121">
            <v>35</v>
          </cell>
          <cell r="V2121">
            <v>0</v>
          </cell>
          <cell r="W2121">
            <v>0</v>
          </cell>
          <cell r="AA2121">
            <v>0</v>
          </cell>
          <cell r="AB2121">
            <v>0</v>
          </cell>
          <cell r="AC2121">
            <v>0</v>
          </cell>
          <cell r="AD2121">
            <v>35</v>
          </cell>
          <cell r="AE2121">
            <v>280400</v>
          </cell>
          <cell r="AF2121">
            <v>0</v>
          </cell>
          <cell r="AI2121">
            <v>2282</v>
          </cell>
          <cell r="AK2121">
            <v>0</v>
          </cell>
          <cell r="AM2121">
            <v>290</v>
          </cell>
          <cell r="AN2121">
            <v>1</v>
          </cell>
          <cell r="AO2121">
            <v>393216</v>
          </cell>
          <cell r="AQ2121">
            <v>0</v>
          </cell>
          <cell r="AR2121">
            <v>0</v>
          </cell>
          <cell r="AS2121" t="str">
            <v>Ы</v>
          </cell>
          <cell r="AT2121" t="str">
            <v>Ы</v>
          </cell>
          <cell r="AU2121">
            <v>0</v>
          </cell>
          <cell r="AV2121">
            <v>0</v>
          </cell>
          <cell r="AW2121">
            <v>23</v>
          </cell>
          <cell r="AX2121">
            <v>1</v>
          </cell>
          <cell r="AY2121">
            <v>0</v>
          </cell>
          <cell r="AZ2121">
            <v>0</v>
          </cell>
          <cell r="BA2121">
            <v>0</v>
          </cell>
          <cell r="BB2121">
            <v>0</v>
          </cell>
          <cell r="BC2121">
            <v>38828</v>
          </cell>
        </row>
        <row r="2122">
          <cell r="A2122">
            <v>2006</v>
          </cell>
          <cell r="B2122">
            <v>3</v>
          </cell>
          <cell r="C2122">
            <v>134</v>
          </cell>
          <cell r="D2122">
            <v>21</v>
          </cell>
          <cell r="E2122">
            <v>792020</v>
          </cell>
          <cell r="F2122">
            <v>0</v>
          </cell>
          <cell r="G2122" t="str">
            <v>Затраты по ШПЗ (основные)</v>
          </cell>
          <cell r="H2122">
            <v>2011</v>
          </cell>
          <cell r="I2122">
            <v>7920</v>
          </cell>
          <cell r="J2122">
            <v>7017.27</v>
          </cell>
          <cell r="K2122">
            <v>1</v>
          </cell>
          <cell r="L2122">
            <v>0</v>
          </cell>
          <cell r="M2122">
            <v>0</v>
          </cell>
          <cell r="N2122">
            <v>0</v>
          </cell>
          <cell r="R2122">
            <v>0</v>
          </cell>
          <cell r="S2122">
            <v>0</v>
          </cell>
          <cell r="T2122">
            <v>0</v>
          </cell>
          <cell r="U2122">
            <v>35</v>
          </cell>
          <cell r="V2122">
            <v>0</v>
          </cell>
          <cell r="W2122">
            <v>0</v>
          </cell>
          <cell r="AA2122">
            <v>0</v>
          </cell>
          <cell r="AB2122">
            <v>0</v>
          </cell>
          <cell r="AC2122">
            <v>0</v>
          </cell>
          <cell r="AD2122">
            <v>35</v>
          </cell>
          <cell r="AE2122">
            <v>281000</v>
          </cell>
          <cell r="AF2122">
            <v>0</v>
          </cell>
          <cell r="AI2122">
            <v>2282</v>
          </cell>
          <cell r="AK2122">
            <v>0</v>
          </cell>
          <cell r="AM2122">
            <v>291</v>
          </cell>
          <cell r="AN2122">
            <v>1</v>
          </cell>
          <cell r="AO2122">
            <v>393216</v>
          </cell>
          <cell r="AQ2122">
            <v>0</v>
          </cell>
          <cell r="AR2122">
            <v>0</v>
          </cell>
          <cell r="AS2122" t="str">
            <v>Ы</v>
          </cell>
          <cell r="AT2122" t="str">
            <v>Ы</v>
          </cell>
          <cell r="AU2122">
            <v>0</v>
          </cell>
          <cell r="AV2122">
            <v>0</v>
          </cell>
          <cell r="AW2122">
            <v>23</v>
          </cell>
          <cell r="AX2122">
            <v>1</v>
          </cell>
          <cell r="AY2122">
            <v>0</v>
          </cell>
          <cell r="AZ2122">
            <v>0</v>
          </cell>
          <cell r="BA2122">
            <v>0</v>
          </cell>
          <cell r="BB2122">
            <v>0</v>
          </cell>
          <cell r="BC2122">
            <v>38828</v>
          </cell>
        </row>
        <row r="2123">
          <cell r="A2123">
            <v>2006</v>
          </cell>
          <cell r="B2123">
            <v>3</v>
          </cell>
          <cell r="C2123">
            <v>135</v>
          </cell>
          <cell r="D2123">
            <v>21</v>
          </cell>
          <cell r="E2123">
            <v>792020</v>
          </cell>
          <cell r="F2123">
            <v>0</v>
          </cell>
          <cell r="G2123" t="str">
            <v>Затраты по ШПЗ (основные)</v>
          </cell>
          <cell r="H2123">
            <v>2011</v>
          </cell>
          <cell r="I2123">
            <v>7920</v>
          </cell>
          <cell r="J2123">
            <v>63198.04</v>
          </cell>
          <cell r="K2123">
            <v>1</v>
          </cell>
          <cell r="L2123">
            <v>0</v>
          </cell>
          <cell r="M2123">
            <v>0</v>
          </cell>
          <cell r="N2123">
            <v>0</v>
          </cell>
          <cell r="R2123">
            <v>0</v>
          </cell>
          <cell r="S2123">
            <v>0</v>
          </cell>
          <cell r="T2123">
            <v>0</v>
          </cell>
          <cell r="U2123">
            <v>35</v>
          </cell>
          <cell r="V2123">
            <v>0</v>
          </cell>
          <cell r="W2123">
            <v>0</v>
          </cell>
          <cell r="AA2123">
            <v>0</v>
          </cell>
          <cell r="AB2123">
            <v>0</v>
          </cell>
          <cell r="AC2123">
            <v>0</v>
          </cell>
          <cell r="AD2123">
            <v>35</v>
          </cell>
          <cell r="AE2123">
            <v>281100</v>
          </cell>
          <cell r="AF2123">
            <v>0</v>
          </cell>
          <cell r="AI2123">
            <v>2282</v>
          </cell>
          <cell r="AK2123">
            <v>0</v>
          </cell>
          <cell r="AM2123">
            <v>292</v>
          </cell>
          <cell r="AN2123">
            <v>1</v>
          </cell>
          <cell r="AO2123">
            <v>393216</v>
          </cell>
          <cell r="AQ2123">
            <v>0</v>
          </cell>
          <cell r="AR2123">
            <v>0</v>
          </cell>
          <cell r="AS2123" t="str">
            <v>Ы</v>
          </cell>
          <cell r="AT2123" t="str">
            <v>Ы</v>
          </cell>
          <cell r="AU2123">
            <v>0</v>
          </cell>
          <cell r="AV2123">
            <v>0</v>
          </cell>
          <cell r="AW2123">
            <v>23</v>
          </cell>
          <cell r="AX2123">
            <v>1</v>
          </cell>
          <cell r="AY2123">
            <v>0</v>
          </cell>
          <cell r="AZ2123">
            <v>0</v>
          </cell>
          <cell r="BA2123">
            <v>0</v>
          </cell>
          <cell r="BB2123">
            <v>0</v>
          </cell>
          <cell r="BC2123">
            <v>38828</v>
          </cell>
        </row>
        <row r="2124">
          <cell r="A2124">
            <v>2006</v>
          </cell>
          <cell r="B2124">
            <v>3</v>
          </cell>
          <cell r="C2124">
            <v>136</v>
          </cell>
          <cell r="D2124">
            <v>21</v>
          </cell>
          <cell r="E2124">
            <v>792020</v>
          </cell>
          <cell r="F2124">
            <v>0</v>
          </cell>
          <cell r="G2124" t="str">
            <v>Затраты по ШПЗ (основные)</v>
          </cell>
          <cell r="H2124">
            <v>2011</v>
          </cell>
          <cell r="I2124">
            <v>7920</v>
          </cell>
          <cell r="J2124">
            <v>1410.78</v>
          </cell>
          <cell r="K2124">
            <v>1</v>
          </cell>
          <cell r="L2124">
            <v>0</v>
          </cell>
          <cell r="M2124">
            <v>0</v>
          </cell>
          <cell r="N2124">
            <v>0</v>
          </cell>
          <cell r="R2124">
            <v>0</v>
          </cell>
          <cell r="S2124">
            <v>0</v>
          </cell>
          <cell r="T2124">
            <v>0</v>
          </cell>
          <cell r="U2124">
            <v>35</v>
          </cell>
          <cell r="V2124">
            <v>0</v>
          </cell>
          <cell r="W2124">
            <v>0</v>
          </cell>
          <cell r="AA2124">
            <v>0</v>
          </cell>
          <cell r="AB2124">
            <v>0</v>
          </cell>
          <cell r="AC2124">
            <v>0</v>
          </cell>
          <cell r="AD2124">
            <v>35</v>
          </cell>
          <cell r="AE2124">
            <v>282200</v>
          </cell>
          <cell r="AF2124">
            <v>0</v>
          </cell>
          <cell r="AI2124">
            <v>2282</v>
          </cell>
          <cell r="AK2124">
            <v>0</v>
          </cell>
          <cell r="AM2124">
            <v>293</v>
          </cell>
          <cell r="AN2124">
            <v>1</v>
          </cell>
          <cell r="AO2124">
            <v>393216</v>
          </cell>
          <cell r="AQ2124">
            <v>0</v>
          </cell>
          <cell r="AR2124">
            <v>0</v>
          </cell>
          <cell r="AS2124" t="str">
            <v>Ы</v>
          </cell>
          <cell r="AT2124" t="str">
            <v>Ы</v>
          </cell>
          <cell r="AU2124">
            <v>0</v>
          </cell>
          <cell r="AV2124">
            <v>0</v>
          </cell>
          <cell r="AW2124">
            <v>23</v>
          </cell>
          <cell r="AX2124">
            <v>1</v>
          </cell>
          <cell r="AY2124">
            <v>0</v>
          </cell>
          <cell r="AZ2124">
            <v>0</v>
          </cell>
          <cell r="BA2124">
            <v>0</v>
          </cell>
          <cell r="BB2124">
            <v>0</v>
          </cell>
          <cell r="BC2124">
            <v>38828</v>
          </cell>
        </row>
        <row r="2125">
          <cell r="A2125">
            <v>2006</v>
          </cell>
          <cell r="B2125">
            <v>3</v>
          </cell>
          <cell r="C2125">
            <v>137</v>
          </cell>
          <cell r="D2125">
            <v>21</v>
          </cell>
          <cell r="E2125">
            <v>792020</v>
          </cell>
          <cell r="F2125">
            <v>0</v>
          </cell>
          <cell r="G2125" t="str">
            <v>Затраты по ШПЗ (основные)</v>
          </cell>
          <cell r="H2125">
            <v>2011</v>
          </cell>
          <cell r="I2125">
            <v>7920</v>
          </cell>
          <cell r="J2125">
            <v>12680</v>
          </cell>
          <cell r="K2125">
            <v>1</v>
          </cell>
          <cell r="L2125">
            <v>0</v>
          </cell>
          <cell r="M2125">
            <v>0</v>
          </cell>
          <cell r="N2125">
            <v>0</v>
          </cell>
          <cell r="R2125">
            <v>0</v>
          </cell>
          <cell r="S2125">
            <v>0</v>
          </cell>
          <cell r="T2125">
            <v>0</v>
          </cell>
          <cell r="U2125">
            <v>35</v>
          </cell>
          <cell r="V2125">
            <v>0</v>
          </cell>
          <cell r="W2125">
            <v>0</v>
          </cell>
          <cell r="AA2125">
            <v>0</v>
          </cell>
          <cell r="AB2125">
            <v>0</v>
          </cell>
          <cell r="AC2125">
            <v>0</v>
          </cell>
          <cell r="AD2125">
            <v>35</v>
          </cell>
          <cell r="AE2125">
            <v>283000</v>
          </cell>
          <cell r="AF2125">
            <v>0</v>
          </cell>
          <cell r="AI2125">
            <v>2282</v>
          </cell>
          <cell r="AK2125">
            <v>0</v>
          </cell>
          <cell r="AM2125">
            <v>294</v>
          </cell>
          <cell r="AN2125">
            <v>1</v>
          </cell>
          <cell r="AO2125">
            <v>393216</v>
          </cell>
          <cell r="AQ2125">
            <v>0</v>
          </cell>
          <cell r="AR2125">
            <v>0</v>
          </cell>
          <cell r="AS2125" t="str">
            <v>Ы</v>
          </cell>
          <cell r="AT2125" t="str">
            <v>Ы</v>
          </cell>
          <cell r="AU2125">
            <v>0</v>
          </cell>
          <cell r="AV2125">
            <v>0</v>
          </cell>
          <cell r="AW2125">
            <v>23</v>
          </cell>
          <cell r="AX2125">
            <v>1</v>
          </cell>
          <cell r="AY2125">
            <v>0</v>
          </cell>
          <cell r="AZ2125">
            <v>0</v>
          </cell>
          <cell r="BA2125">
            <v>0</v>
          </cell>
          <cell r="BB2125">
            <v>0</v>
          </cell>
          <cell r="BC2125">
            <v>38828</v>
          </cell>
        </row>
        <row r="2126">
          <cell r="A2126">
            <v>2006</v>
          </cell>
          <cell r="B2126">
            <v>3</v>
          </cell>
          <cell r="C2126">
            <v>138</v>
          </cell>
          <cell r="D2126">
            <v>21</v>
          </cell>
          <cell r="E2126">
            <v>792020</v>
          </cell>
          <cell r="F2126">
            <v>0</v>
          </cell>
          <cell r="G2126" t="str">
            <v>Затраты по ШПЗ (основные)</v>
          </cell>
          <cell r="H2126">
            <v>2011</v>
          </cell>
          <cell r="I2126">
            <v>7920</v>
          </cell>
          <cell r="J2126">
            <v>16498.439999999999</v>
          </cell>
          <cell r="K2126">
            <v>1</v>
          </cell>
          <cell r="L2126">
            <v>0</v>
          </cell>
          <cell r="M2126">
            <v>0</v>
          </cell>
          <cell r="N2126">
            <v>0</v>
          </cell>
          <cell r="R2126">
            <v>0</v>
          </cell>
          <cell r="S2126">
            <v>0</v>
          </cell>
          <cell r="T2126">
            <v>0</v>
          </cell>
          <cell r="U2126">
            <v>35</v>
          </cell>
          <cell r="V2126">
            <v>0</v>
          </cell>
          <cell r="W2126">
            <v>0</v>
          </cell>
          <cell r="AA2126">
            <v>0</v>
          </cell>
          <cell r="AB2126">
            <v>0</v>
          </cell>
          <cell r="AC2126">
            <v>0</v>
          </cell>
          <cell r="AD2126">
            <v>35</v>
          </cell>
          <cell r="AE2126">
            <v>285000</v>
          </cell>
          <cell r="AF2126">
            <v>0</v>
          </cell>
          <cell r="AI2126">
            <v>2282</v>
          </cell>
          <cell r="AK2126">
            <v>0</v>
          </cell>
          <cell r="AM2126">
            <v>295</v>
          </cell>
          <cell r="AN2126">
            <v>1</v>
          </cell>
          <cell r="AO2126">
            <v>393216</v>
          </cell>
          <cell r="AQ2126">
            <v>0</v>
          </cell>
          <cell r="AR2126">
            <v>0</v>
          </cell>
          <cell r="AS2126" t="str">
            <v>Ы</v>
          </cell>
          <cell r="AT2126" t="str">
            <v>Ы</v>
          </cell>
          <cell r="AU2126">
            <v>0</v>
          </cell>
          <cell r="AV2126">
            <v>0</v>
          </cell>
          <cell r="AW2126">
            <v>23</v>
          </cell>
          <cell r="AX2126">
            <v>1</v>
          </cell>
          <cell r="AY2126">
            <v>0</v>
          </cell>
          <cell r="AZ2126">
            <v>0</v>
          </cell>
          <cell r="BA2126">
            <v>0</v>
          </cell>
          <cell r="BB2126">
            <v>0</v>
          </cell>
          <cell r="BC2126">
            <v>38828</v>
          </cell>
        </row>
        <row r="2127">
          <cell r="A2127">
            <v>2006</v>
          </cell>
          <cell r="B2127">
            <v>3</v>
          </cell>
          <cell r="C2127">
            <v>139</v>
          </cell>
          <cell r="D2127">
            <v>21</v>
          </cell>
          <cell r="E2127">
            <v>792020</v>
          </cell>
          <cell r="F2127">
            <v>0</v>
          </cell>
          <cell r="G2127" t="str">
            <v>Затраты по ШПЗ (основные)</v>
          </cell>
          <cell r="H2127">
            <v>2011</v>
          </cell>
          <cell r="I2127">
            <v>7920</v>
          </cell>
          <cell r="J2127">
            <v>58096.44</v>
          </cell>
          <cell r="K2127">
            <v>1</v>
          </cell>
          <cell r="L2127">
            <v>0</v>
          </cell>
          <cell r="M2127">
            <v>0</v>
          </cell>
          <cell r="N2127">
            <v>0</v>
          </cell>
          <cell r="R2127">
            <v>0</v>
          </cell>
          <cell r="S2127">
            <v>0</v>
          </cell>
          <cell r="T2127">
            <v>0</v>
          </cell>
          <cell r="U2127">
            <v>35</v>
          </cell>
          <cell r="V2127">
            <v>0</v>
          </cell>
          <cell r="W2127">
            <v>0</v>
          </cell>
          <cell r="AA2127">
            <v>0</v>
          </cell>
          <cell r="AB2127">
            <v>0</v>
          </cell>
          <cell r="AC2127">
            <v>0</v>
          </cell>
          <cell r="AD2127">
            <v>35</v>
          </cell>
          <cell r="AE2127">
            <v>311000</v>
          </cell>
          <cell r="AF2127">
            <v>0</v>
          </cell>
          <cell r="AI2127">
            <v>2282</v>
          </cell>
          <cell r="AK2127">
            <v>0</v>
          </cell>
          <cell r="AM2127">
            <v>296</v>
          </cell>
          <cell r="AN2127">
            <v>1</v>
          </cell>
          <cell r="AO2127">
            <v>393216</v>
          </cell>
          <cell r="AQ2127">
            <v>0</v>
          </cell>
          <cell r="AR2127">
            <v>0</v>
          </cell>
          <cell r="AS2127" t="str">
            <v>Ы</v>
          </cell>
          <cell r="AT2127" t="str">
            <v>Ы</v>
          </cell>
          <cell r="AU2127">
            <v>0</v>
          </cell>
          <cell r="AV2127">
            <v>0</v>
          </cell>
          <cell r="AW2127">
            <v>23</v>
          </cell>
          <cell r="AX2127">
            <v>1</v>
          </cell>
          <cell r="AY2127">
            <v>0</v>
          </cell>
          <cell r="AZ2127">
            <v>0</v>
          </cell>
          <cell r="BA2127">
            <v>0</v>
          </cell>
          <cell r="BB2127">
            <v>0</v>
          </cell>
          <cell r="BC2127">
            <v>38828</v>
          </cell>
        </row>
        <row r="2128">
          <cell r="A2128">
            <v>2006</v>
          </cell>
          <cell r="B2128">
            <v>3</v>
          </cell>
          <cell r="C2128">
            <v>140</v>
          </cell>
          <cell r="D2128">
            <v>21</v>
          </cell>
          <cell r="E2128">
            <v>792020</v>
          </cell>
          <cell r="F2128">
            <v>0</v>
          </cell>
          <cell r="G2128" t="str">
            <v>Затраты по ШПЗ (основные)</v>
          </cell>
          <cell r="H2128">
            <v>2011</v>
          </cell>
          <cell r="I2128">
            <v>7920</v>
          </cell>
          <cell r="J2128">
            <v>117944.97</v>
          </cell>
          <cell r="K2128">
            <v>1</v>
          </cell>
          <cell r="L2128">
            <v>0</v>
          </cell>
          <cell r="M2128">
            <v>0</v>
          </cell>
          <cell r="N2128">
            <v>0</v>
          </cell>
          <cell r="R2128">
            <v>0</v>
          </cell>
          <cell r="S2128">
            <v>0</v>
          </cell>
          <cell r="T2128">
            <v>0</v>
          </cell>
          <cell r="U2128">
            <v>35</v>
          </cell>
          <cell r="V2128">
            <v>0</v>
          </cell>
          <cell r="W2128">
            <v>0</v>
          </cell>
          <cell r="AA2128">
            <v>0</v>
          </cell>
          <cell r="AB2128">
            <v>0</v>
          </cell>
          <cell r="AC2128">
            <v>0</v>
          </cell>
          <cell r="AD2128">
            <v>35</v>
          </cell>
          <cell r="AE2128">
            <v>312000</v>
          </cell>
          <cell r="AF2128">
            <v>0</v>
          </cell>
          <cell r="AI2128">
            <v>2282</v>
          </cell>
          <cell r="AK2128">
            <v>0</v>
          </cell>
          <cell r="AM2128">
            <v>297</v>
          </cell>
          <cell r="AN2128">
            <v>1</v>
          </cell>
          <cell r="AO2128">
            <v>393216</v>
          </cell>
          <cell r="AQ2128">
            <v>0</v>
          </cell>
          <cell r="AR2128">
            <v>0</v>
          </cell>
          <cell r="AS2128" t="str">
            <v>Ы</v>
          </cell>
          <cell r="AT2128" t="str">
            <v>Ы</v>
          </cell>
          <cell r="AU2128">
            <v>0</v>
          </cell>
          <cell r="AV2128">
            <v>0</v>
          </cell>
          <cell r="AW2128">
            <v>23</v>
          </cell>
          <cell r="AX2128">
            <v>1</v>
          </cell>
          <cell r="AY2128">
            <v>0</v>
          </cell>
          <cell r="AZ2128">
            <v>0</v>
          </cell>
          <cell r="BA2128">
            <v>0</v>
          </cell>
          <cell r="BB2128">
            <v>0</v>
          </cell>
          <cell r="BC2128">
            <v>38828</v>
          </cell>
        </row>
        <row r="2129">
          <cell r="A2129">
            <v>2006</v>
          </cell>
          <cell r="B2129">
            <v>3</v>
          </cell>
          <cell r="C2129">
            <v>141</v>
          </cell>
          <cell r="D2129">
            <v>21</v>
          </cell>
          <cell r="E2129">
            <v>792020</v>
          </cell>
          <cell r="F2129">
            <v>0</v>
          </cell>
          <cell r="G2129" t="str">
            <v>Затраты по ШПЗ (основные)</v>
          </cell>
          <cell r="H2129">
            <v>2011</v>
          </cell>
          <cell r="I2129">
            <v>7920</v>
          </cell>
          <cell r="J2129">
            <v>28672.7</v>
          </cell>
          <cell r="K2129">
            <v>1</v>
          </cell>
          <cell r="L2129">
            <v>0</v>
          </cell>
          <cell r="M2129">
            <v>0</v>
          </cell>
          <cell r="N2129">
            <v>0</v>
          </cell>
          <cell r="R2129">
            <v>0</v>
          </cell>
          <cell r="S2129">
            <v>0</v>
          </cell>
          <cell r="T2129">
            <v>0</v>
          </cell>
          <cell r="U2129">
            <v>35</v>
          </cell>
          <cell r="V2129">
            <v>0</v>
          </cell>
          <cell r="W2129">
            <v>0</v>
          </cell>
          <cell r="AA2129">
            <v>0</v>
          </cell>
          <cell r="AB2129">
            <v>0</v>
          </cell>
          <cell r="AC2129">
            <v>0</v>
          </cell>
          <cell r="AD2129">
            <v>35</v>
          </cell>
          <cell r="AE2129">
            <v>312100</v>
          </cell>
          <cell r="AF2129">
            <v>0</v>
          </cell>
          <cell r="AI2129">
            <v>2282</v>
          </cell>
          <cell r="AK2129">
            <v>0</v>
          </cell>
          <cell r="AM2129">
            <v>298</v>
          </cell>
          <cell r="AN2129">
            <v>1</v>
          </cell>
          <cell r="AO2129">
            <v>393216</v>
          </cell>
          <cell r="AQ2129">
            <v>0</v>
          </cell>
          <cell r="AR2129">
            <v>0</v>
          </cell>
          <cell r="AS2129" t="str">
            <v>Ы</v>
          </cell>
          <cell r="AT2129" t="str">
            <v>Ы</v>
          </cell>
          <cell r="AU2129">
            <v>0</v>
          </cell>
          <cell r="AV2129">
            <v>0</v>
          </cell>
          <cell r="AW2129">
            <v>23</v>
          </cell>
          <cell r="AX2129">
            <v>1</v>
          </cell>
          <cell r="AY2129">
            <v>0</v>
          </cell>
          <cell r="AZ2129">
            <v>0</v>
          </cell>
          <cell r="BA2129">
            <v>0</v>
          </cell>
          <cell r="BB2129">
            <v>0</v>
          </cell>
          <cell r="BC2129">
            <v>38828</v>
          </cell>
        </row>
        <row r="2130">
          <cell r="A2130">
            <v>2006</v>
          </cell>
          <cell r="B2130">
            <v>3</v>
          </cell>
          <cell r="C2130">
            <v>142</v>
          </cell>
          <cell r="D2130">
            <v>21</v>
          </cell>
          <cell r="E2130">
            <v>792020</v>
          </cell>
          <cell r="F2130">
            <v>0</v>
          </cell>
          <cell r="G2130" t="str">
            <v>Затраты по ШПЗ (основные)</v>
          </cell>
          <cell r="H2130">
            <v>2011</v>
          </cell>
          <cell r="I2130">
            <v>7920</v>
          </cell>
          <cell r="J2130">
            <v>256302.05</v>
          </cell>
          <cell r="K2130">
            <v>1</v>
          </cell>
          <cell r="L2130">
            <v>0</v>
          </cell>
          <cell r="M2130">
            <v>0</v>
          </cell>
          <cell r="N2130">
            <v>0</v>
          </cell>
          <cell r="R2130">
            <v>0</v>
          </cell>
          <cell r="S2130">
            <v>0</v>
          </cell>
          <cell r="T2130">
            <v>0</v>
          </cell>
          <cell r="U2130">
            <v>35</v>
          </cell>
          <cell r="V2130">
            <v>0</v>
          </cell>
          <cell r="W2130">
            <v>0</v>
          </cell>
          <cell r="AA2130">
            <v>0</v>
          </cell>
          <cell r="AB2130">
            <v>0</v>
          </cell>
          <cell r="AC2130">
            <v>0</v>
          </cell>
          <cell r="AD2130">
            <v>35</v>
          </cell>
          <cell r="AE2130">
            <v>312200</v>
          </cell>
          <cell r="AF2130">
            <v>0</v>
          </cell>
          <cell r="AI2130">
            <v>2282</v>
          </cell>
          <cell r="AK2130">
            <v>0</v>
          </cell>
          <cell r="AM2130">
            <v>299</v>
          </cell>
          <cell r="AN2130">
            <v>1</v>
          </cell>
          <cell r="AO2130">
            <v>393216</v>
          </cell>
          <cell r="AQ2130">
            <v>0</v>
          </cell>
          <cell r="AR2130">
            <v>0</v>
          </cell>
          <cell r="AS2130" t="str">
            <v>Ы</v>
          </cell>
          <cell r="AT2130" t="str">
            <v>Ы</v>
          </cell>
          <cell r="AU2130">
            <v>0</v>
          </cell>
          <cell r="AV2130">
            <v>0</v>
          </cell>
          <cell r="AW2130">
            <v>23</v>
          </cell>
          <cell r="AX2130">
            <v>1</v>
          </cell>
          <cell r="AY2130">
            <v>0</v>
          </cell>
          <cell r="AZ2130">
            <v>0</v>
          </cell>
          <cell r="BA2130">
            <v>0</v>
          </cell>
          <cell r="BB2130">
            <v>0</v>
          </cell>
          <cell r="BC2130">
            <v>38828</v>
          </cell>
        </row>
        <row r="2131">
          <cell r="A2131">
            <v>2006</v>
          </cell>
          <cell r="B2131">
            <v>3</v>
          </cell>
          <cell r="C2131">
            <v>143</v>
          </cell>
          <cell r="D2131">
            <v>21</v>
          </cell>
          <cell r="E2131">
            <v>792020</v>
          </cell>
          <cell r="F2131">
            <v>0</v>
          </cell>
          <cell r="G2131" t="str">
            <v>Затраты по ШПЗ (основные)</v>
          </cell>
          <cell r="H2131">
            <v>2011</v>
          </cell>
          <cell r="I2131">
            <v>7920</v>
          </cell>
          <cell r="J2131">
            <v>22036.639999999999</v>
          </cell>
          <cell r="K2131">
            <v>1</v>
          </cell>
          <cell r="L2131">
            <v>0</v>
          </cell>
          <cell r="M2131">
            <v>0</v>
          </cell>
          <cell r="N2131">
            <v>0</v>
          </cell>
          <cell r="R2131">
            <v>0</v>
          </cell>
          <cell r="S2131">
            <v>0</v>
          </cell>
          <cell r="T2131">
            <v>0</v>
          </cell>
          <cell r="U2131">
            <v>35</v>
          </cell>
          <cell r="V2131">
            <v>0</v>
          </cell>
          <cell r="W2131">
            <v>0</v>
          </cell>
          <cell r="AA2131">
            <v>0</v>
          </cell>
          <cell r="AB2131">
            <v>0</v>
          </cell>
          <cell r="AC2131">
            <v>0</v>
          </cell>
          <cell r="AD2131">
            <v>35</v>
          </cell>
          <cell r="AE2131">
            <v>313000</v>
          </cell>
          <cell r="AF2131">
            <v>0</v>
          </cell>
          <cell r="AI2131">
            <v>2282</v>
          </cell>
          <cell r="AK2131">
            <v>0</v>
          </cell>
          <cell r="AM2131">
            <v>300</v>
          </cell>
          <cell r="AN2131">
            <v>1</v>
          </cell>
          <cell r="AO2131">
            <v>393216</v>
          </cell>
          <cell r="AQ2131">
            <v>0</v>
          </cell>
          <cell r="AR2131">
            <v>0</v>
          </cell>
          <cell r="AS2131" t="str">
            <v>Ы</v>
          </cell>
          <cell r="AT2131" t="str">
            <v>Ы</v>
          </cell>
          <cell r="AU2131">
            <v>0</v>
          </cell>
          <cell r="AV2131">
            <v>0</v>
          </cell>
          <cell r="AW2131">
            <v>23</v>
          </cell>
          <cell r="AX2131">
            <v>1</v>
          </cell>
          <cell r="AY2131">
            <v>0</v>
          </cell>
          <cell r="AZ2131">
            <v>0</v>
          </cell>
          <cell r="BA2131">
            <v>0</v>
          </cell>
          <cell r="BB2131">
            <v>0</v>
          </cell>
          <cell r="BC2131">
            <v>38828</v>
          </cell>
        </row>
        <row r="2132">
          <cell r="A2132">
            <v>2006</v>
          </cell>
          <cell r="B2132">
            <v>3</v>
          </cell>
          <cell r="C2132">
            <v>144</v>
          </cell>
          <cell r="D2132">
            <v>21</v>
          </cell>
          <cell r="E2132">
            <v>792020</v>
          </cell>
          <cell r="F2132">
            <v>0</v>
          </cell>
          <cell r="G2132" t="str">
            <v>Затраты по ШПЗ (основные)</v>
          </cell>
          <cell r="H2132">
            <v>2011</v>
          </cell>
          <cell r="I2132">
            <v>7920</v>
          </cell>
          <cell r="J2132">
            <v>40066.519999999997</v>
          </cell>
          <cell r="K2132">
            <v>1</v>
          </cell>
          <cell r="L2132">
            <v>0</v>
          </cell>
          <cell r="M2132">
            <v>0</v>
          </cell>
          <cell r="N2132">
            <v>0</v>
          </cell>
          <cell r="R2132">
            <v>0</v>
          </cell>
          <cell r="S2132">
            <v>0</v>
          </cell>
          <cell r="T2132">
            <v>0</v>
          </cell>
          <cell r="U2132">
            <v>35</v>
          </cell>
          <cell r="V2132">
            <v>0</v>
          </cell>
          <cell r="W2132">
            <v>0</v>
          </cell>
          <cell r="AA2132">
            <v>0</v>
          </cell>
          <cell r="AB2132">
            <v>0</v>
          </cell>
          <cell r="AC2132">
            <v>0</v>
          </cell>
          <cell r="AD2132">
            <v>35</v>
          </cell>
          <cell r="AE2132">
            <v>314000</v>
          </cell>
          <cell r="AF2132">
            <v>0</v>
          </cell>
          <cell r="AI2132">
            <v>2282</v>
          </cell>
          <cell r="AK2132">
            <v>0</v>
          </cell>
          <cell r="AM2132">
            <v>301</v>
          </cell>
          <cell r="AN2132">
            <v>1</v>
          </cell>
          <cell r="AO2132">
            <v>393216</v>
          </cell>
          <cell r="AQ2132">
            <v>0</v>
          </cell>
          <cell r="AR2132">
            <v>0</v>
          </cell>
          <cell r="AS2132" t="str">
            <v>Ы</v>
          </cell>
          <cell r="AT2132" t="str">
            <v>Ы</v>
          </cell>
          <cell r="AU2132">
            <v>0</v>
          </cell>
          <cell r="AV2132">
            <v>0</v>
          </cell>
          <cell r="AW2132">
            <v>23</v>
          </cell>
          <cell r="AX2132">
            <v>1</v>
          </cell>
          <cell r="AY2132">
            <v>0</v>
          </cell>
          <cell r="AZ2132">
            <v>0</v>
          </cell>
          <cell r="BA2132">
            <v>0</v>
          </cell>
          <cell r="BB2132">
            <v>0</v>
          </cell>
          <cell r="BC2132">
            <v>38828</v>
          </cell>
        </row>
        <row r="2133">
          <cell r="A2133">
            <v>2006</v>
          </cell>
          <cell r="B2133">
            <v>3</v>
          </cell>
          <cell r="C2133">
            <v>145</v>
          </cell>
          <cell r="D2133">
            <v>21</v>
          </cell>
          <cell r="E2133">
            <v>792020</v>
          </cell>
          <cell r="F2133">
            <v>0</v>
          </cell>
          <cell r="G2133" t="str">
            <v>Затраты по ШПЗ (основные)</v>
          </cell>
          <cell r="H2133">
            <v>2011</v>
          </cell>
          <cell r="I2133">
            <v>7920</v>
          </cell>
          <cell r="J2133">
            <v>8053.92</v>
          </cell>
          <cell r="K2133">
            <v>1</v>
          </cell>
          <cell r="L2133">
            <v>0</v>
          </cell>
          <cell r="M2133">
            <v>0</v>
          </cell>
          <cell r="N2133">
            <v>0</v>
          </cell>
          <cell r="R2133">
            <v>0</v>
          </cell>
          <cell r="S2133">
            <v>0</v>
          </cell>
          <cell r="T2133">
            <v>0</v>
          </cell>
          <cell r="U2133">
            <v>35</v>
          </cell>
          <cell r="V2133">
            <v>0</v>
          </cell>
          <cell r="W2133">
            <v>0</v>
          </cell>
          <cell r="AA2133">
            <v>0</v>
          </cell>
          <cell r="AB2133">
            <v>0</v>
          </cell>
          <cell r="AC2133">
            <v>0</v>
          </cell>
          <cell r="AD2133">
            <v>35</v>
          </cell>
          <cell r="AE2133">
            <v>315000</v>
          </cell>
          <cell r="AF2133">
            <v>0</v>
          </cell>
          <cell r="AI2133">
            <v>2282</v>
          </cell>
          <cell r="AK2133">
            <v>0</v>
          </cell>
          <cell r="AM2133">
            <v>302</v>
          </cell>
          <cell r="AN2133">
            <v>1</v>
          </cell>
          <cell r="AO2133">
            <v>393216</v>
          </cell>
          <cell r="AQ2133">
            <v>0</v>
          </cell>
          <cell r="AR2133">
            <v>0</v>
          </cell>
          <cell r="AS2133" t="str">
            <v>Ы</v>
          </cell>
          <cell r="AT2133" t="str">
            <v>Ы</v>
          </cell>
          <cell r="AU2133">
            <v>0</v>
          </cell>
          <cell r="AV2133">
            <v>0</v>
          </cell>
          <cell r="AW2133">
            <v>23</v>
          </cell>
          <cell r="AX2133">
            <v>1</v>
          </cell>
          <cell r="AY2133">
            <v>0</v>
          </cell>
          <cell r="AZ2133">
            <v>0</v>
          </cell>
          <cell r="BA2133">
            <v>0</v>
          </cell>
          <cell r="BB2133">
            <v>0</v>
          </cell>
          <cell r="BC2133">
            <v>38828</v>
          </cell>
        </row>
        <row r="2134">
          <cell r="A2134">
            <v>2006</v>
          </cell>
          <cell r="B2134">
            <v>3</v>
          </cell>
          <cell r="C2134">
            <v>146</v>
          </cell>
          <cell r="D2134">
            <v>21</v>
          </cell>
          <cell r="E2134">
            <v>792020</v>
          </cell>
          <cell r="F2134">
            <v>0</v>
          </cell>
          <cell r="G2134" t="str">
            <v>Затраты по ШПЗ (основные)</v>
          </cell>
          <cell r="H2134">
            <v>2011</v>
          </cell>
          <cell r="I2134">
            <v>7920</v>
          </cell>
          <cell r="J2134">
            <v>663913.47</v>
          </cell>
          <cell r="K2134">
            <v>1</v>
          </cell>
          <cell r="L2134">
            <v>0</v>
          </cell>
          <cell r="M2134">
            <v>0</v>
          </cell>
          <cell r="N2134">
            <v>0</v>
          </cell>
          <cell r="R2134">
            <v>0</v>
          </cell>
          <cell r="S2134">
            <v>0</v>
          </cell>
          <cell r="T2134">
            <v>0</v>
          </cell>
          <cell r="U2134">
            <v>35</v>
          </cell>
          <cell r="V2134">
            <v>0</v>
          </cell>
          <cell r="W2134">
            <v>0</v>
          </cell>
          <cell r="AA2134">
            <v>0</v>
          </cell>
          <cell r="AB2134">
            <v>0</v>
          </cell>
          <cell r="AC2134">
            <v>0</v>
          </cell>
          <cell r="AD2134">
            <v>35</v>
          </cell>
          <cell r="AE2134">
            <v>410000</v>
          </cell>
          <cell r="AF2134">
            <v>0</v>
          </cell>
          <cell r="AI2134">
            <v>2282</v>
          </cell>
          <cell r="AK2134">
            <v>0</v>
          </cell>
          <cell r="AM2134">
            <v>303</v>
          </cell>
          <cell r="AN2134">
            <v>1</v>
          </cell>
          <cell r="AO2134">
            <v>393216</v>
          </cell>
          <cell r="AQ2134">
            <v>0</v>
          </cell>
          <cell r="AR2134">
            <v>0</v>
          </cell>
          <cell r="AS2134" t="str">
            <v>Ы</v>
          </cell>
          <cell r="AT2134" t="str">
            <v>Ы</v>
          </cell>
          <cell r="AU2134">
            <v>0</v>
          </cell>
          <cell r="AV2134">
            <v>0</v>
          </cell>
          <cell r="AW2134">
            <v>23</v>
          </cell>
          <cell r="AX2134">
            <v>1</v>
          </cell>
          <cell r="AY2134">
            <v>0</v>
          </cell>
          <cell r="AZ2134">
            <v>0</v>
          </cell>
          <cell r="BA2134">
            <v>0</v>
          </cell>
          <cell r="BB2134">
            <v>0</v>
          </cell>
          <cell r="BC2134">
            <v>38828</v>
          </cell>
        </row>
        <row r="2135">
          <cell r="A2135">
            <v>2006</v>
          </cell>
          <cell r="B2135">
            <v>3</v>
          </cell>
          <cell r="C2135">
            <v>147</v>
          </cell>
          <cell r="D2135">
            <v>21</v>
          </cell>
          <cell r="E2135">
            <v>792020</v>
          </cell>
          <cell r="F2135">
            <v>0</v>
          </cell>
          <cell r="G2135" t="str">
            <v>Затраты по ШПЗ (основные)</v>
          </cell>
          <cell r="H2135">
            <v>2011</v>
          </cell>
          <cell r="I2135">
            <v>7920</v>
          </cell>
          <cell r="J2135">
            <v>85801.93</v>
          </cell>
          <cell r="K2135">
            <v>1</v>
          </cell>
          <cell r="L2135">
            <v>0</v>
          </cell>
          <cell r="M2135">
            <v>0</v>
          </cell>
          <cell r="N2135">
            <v>0</v>
          </cell>
          <cell r="R2135">
            <v>0</v>
          </cell>
          <cell r="S2135">
            <v>0</v>
          </cell>
          <cell r="T2135">
            <v>0</v>
          </cell>
          <cell r="U2135">
            <v>35</v>
          </cell>
          <cell r="V2135">
            <v>0</v>
          </cell>
          <cell r="W2135">
            <v>0</v>
          </cell>
          <cell r="AA2135">
            <v>0</v>
          </cell>
          <cell r="AB2135">
            <v>0</v>
          </cell>
          <cell r="AC2135">
            <v>0</v>
          </cell>
          <cell r="AD2135">
            <v>35</v>
          </cell>
          <cell r="AE2135">
            <v>420000</v>
          </cell>
          <cell r="AF2135">
            <v>0</v>
          </cell>
          <cell r="AI2135">
            <v>2282</v>
          </cell>
          <cell r="AK2135">
            <v>0</v>
          </cell>
          <cell r="AM2135">
            <v>304</v>
          </cell>
          <cell r="AN2135">
            <v>1</v>
          </cell>
          <cell r="AO2135">
            <v>393216</v>
          </cell>
          <cell r="AQ2135">
            <v>0</v>
          </cell>
          <cell r="AR2135">
            <v>0</v>
          </cell>
          <cell r="AS2135" t="str">
            <v>Ы</v>
          </cell>
          <cell r="AT2135" t="str">
            <v>Ы</v>
          </cell>
          <cell r="AU2135">
            <v>0</v>
          </cell>
          <cell r="AV2135">
            <v>0</v>
          </cell>
          <cell r="AW2135">
            <v>23</v>
          </cell>
          <cell r="AX2135">
            <v>1</v>
          </cell>
          <cell r="AY2135">
            <v>0</v>
          </cell>
          <cell r="AZ2135">
            <v>0</v>
          </cell>
          <cell r="BA2135">
            <v>0</v>
          </cell>
          <cell r="BB2135">
            <v>0</v>
          </cell>
          <cell r="BC2135">
            <v>38828</v>
          </cell>
        </row>
        <row r="2136">
          <cell r="A2136">
            <v>2006</v>
          </cell>
          <cell r="B2136">
            <v>3</v>
          </cell>
          <cell r="C2136">
            <v>148</v>
          </cell>
          <cell r="D2136">
            <v>21</v>
          </cell>
          <cell r="E2136">
            <v>792020</v>
          </cell>
          <cell r="F2136">
            <v>0</v>
          </cell>
          <cell r="G2136" t="str">
            <v>Затраты по ШПЗ (основные)</v>
          </cell>
          <cell r="H2136">
            <v>2011</v>
          </cell>
          <cell r="I2136">
            <v>7920</v>
          </cell>
          <cell r="J2136">
            <v>61789.89</v>
          </cell>
          <cell r="K2136">
            <v>1</v>
          </cell>
          <cell r="L2136">
            <v>0</v>
          </cell>
          <cell r="M2136">
            <v>0</v>
          </cell>
          <cell r="N2136">
            <v>0</v>
          </cell>
          <cell r="R2136">
            <v>0</v>
          </cell>
          <cell r="S2136">
            <v>0</v>
          </cell>
          <cell r="T2136">
            <v>0</v>
          </cell>
          <cell r="U2136">
            <v>35</v>
          </cell>
          <cell r="V2136">
            <v>0</v>
          </cell>
          <cell r="W2136">
            <v>0</v>
          </cell>
          <cell r="AA2136">
            <v>0</v>
          </cell>
          <cell r="AB2136">
            <v>0</v>
          </cell>
          <cell r="AC2136">
            <v>0</v>
          </cell>
          <cell r="AD2136">
            <v>35</v>
          </cell>
          <cell r="AE2136">
            <v>430000</v>
          </cell>
          <cell r="AF2136">
            <v>0</v>
          </cell>
          <cell r="AI2136">
            <v>2282</v>
          </cell>
          <cell r="AK2136">
            <v>0</v>
          </cell>
          <cell r="AM2136">
            <v>305</v>
          </cell>
          <cell r="AN2136">
            <v>1</v>
          </cell>
          <cell r="AO2136">
            <v>393216</v>
          </cell>
          <cell r="AQ2136">
            <v>0</v>
          </cell>
          <cell r="AR2136">
            <v>0</v>
          </cell>
          <cell r="AS2136" t="str">
            <v>Ы</v>
          </cell>
          <cell r="AT2136" t="str">
            <v>Ы</v>
          </cell>
          <cell r="AU2136">
            <v>0</v>
          </cell>
          <cell r="AV2136">
            <v>0</v>
          </cell>
          <cell r="AW2136">
            <v>23</v>
          </cell>
          <cell r="AX2136">
            <v>1</v>
          </cell>
          <cell r="AY2136">
            <v>0</v>
          </cell>
          <cell r="AZ2136">
            <v>0</v>
          </cell>
          <cell r="BA2136">
            <v>0</v>
          </cell>
          <cell r="BB2136">
            <v>0</v>
          </cell>
          <cell r="BC2136">
            <v>38828</v>
          </cell>
        </row>
        <row r="2137">
          <cell r="A2137">
            <v>2006</v>
          </cell>
          <cell r="B2137">
            <v>3</v>
          </cell>
          <cell r="C2137">
            <v>149</v>
          </cell>
          <cell r="D2137">
            <v>21</v>
          </cell>
          <cell r="E2137">
            <v>792020</v>
          </cell>
          <cell r="F2137">
            <v>0</v>
          </cell>
          <cell r="G2137" t="str">
            <v>Затраты по ШПЗ (основные)</v>
          </cell>
          <cell r="H2137">
            <v>2011</v>
          </cell>
          <cell r="I2137">
            <v>7920</v>
          </cell>
          <cell r="J2137">
            <v>407584.87</v>
          </cell>
          <cell r="K2137">
            <v>1</v>
          </cell>
          <cell r="L2137">
            <v>0</v>
          </cell>
          <cell r="M2137">
            <v>0</v>
          </cell>
          <cell r="N2137">
            <v>0</v>
          </cell>
          <cell r="R2137">
            <v>0</v>
          </cell>
          <cell r="S2137">
            <v>0</v>
          </cell>
          <cell r="T2137">
            <v>0</v>
          </cell>
          <cell r="U2137">
            <v>35</v>
          </cell>
          <cell r="V2137">
            <v>0</v>
          </cell>
          <cell r="W2137">
            <v>0</v>
          </cell>
          <cell r="AA2137">
            <v>0</v>
          </cell>
          <cell r="AB2137">
            <v>0</v>
          </cell>
          <cell r="AC2137">
            <v>0</v>
          </cell>
          <cell r="AD2137">
            <v>35</v>
          </cell>
          <cell r="AE2137">
            <v>430110</v>
          </cell>
          <cell r="AF2137">
            <v>0</v>
          </cell>
          <cell r="AI2137">
            <v>2282</v>
          </cell>
          <cell r="AK2137">
            <v>0</v>
          </cell>
          <cell r="AM2137">
            <v>306</v>
          </cell>
          <cell r="AN2137">
            <v>1</v>
          </cell>
          <cell r="AO2137">
            <v>393216</v>
          </cell>
          <cell r="AQ2137">
            <v>0</v>
          </cell>
          <cell r="AR2137">
            <v>0</v>
          </cell>
          <cell r="AS2137" t="str">
            <v>Ы</v>
          </cell>
          <cell r="AT2137" t="str">
            <v>Ы</v>
          </cell>
          <cell r="AU2137">
            <v>0</v>
          </cell>
          <cell r="AV2137">
            <v>0</v>
          </cell>
          <cell r="AW2137">
            <v>23</v>
          </cell>
          <cell r="AX2137">
            <v>1</v>
          </cell>
          <cell r="AY2137">
            <v>0</v>
          </cell>
          <cell r="AZ2137">
            <v>0</v>
          </cell>
          <cell r="BA2137">
            <v>0</v>
          </cell>
          <cell r="BB2137">
            <v>0</v>
          </cell>
          <cell r="BC2137">
            <v>38828</v>
          </cell>
        </row>
        <row r="2138">
          <cell r="A2138">
            <v>2006</v>
          </cell>
          <cell r="B2138">
            <v>3</v>
          </cell>
          <cell r="C2138">
            <v>150</v>
          </cell>
          <cell r="D2138">
            <v>21</v>
          </cell>
          <cell r="E2138">
            <v>792020</v>
          </cell>
          <cell r="F2138">
            <v>0</v>
          </cell>
          <cell r="G2138" t="str">
            <v>Затраты по ШПЗ (основные)</v>
          </cell>
          <cell r="H2138">
            <v>2011</v>
          </cell>
          <cell r="I2138">
            <v>7920</v>
          </cell>
          <cell r="J2138">
            <v>142019.47</v>
          </cell>
          <cell r="K2138">
            <v>1</v>
          </cell>
          <cell r="L2138">
            <v>0</v>
          </cell>
          <cell r="M2138">
            <v>0</v>
          </cell>
          <cell r="N2138">
            <v>0</v>
          </cell>
          <cell r="R2138">
            <v>0</v>
          </cell>
          <cell r="S2138">
            <v>0</v>
          </cell>
          <cell r="T2138">
            <v>0</v>
          </cell>
          <cell r="U2138">
            <v>35</v>
          </cell>
          <cell r="V2138">
            <v>0</v>
          </cell>
          <cell r="W2138">
            <v>0</v>
          </cell>
          <cell r="AA2138">
            <v>0</v>
          </cell>
          <cell r="AB2138">
            <v>0</v>
          </cell>
          <cell r="AC2138">
            <v>0</v>
          </cell>
          <cell r="AD2138">
            <v>35</v>
          </cell>
          <cell r="AE2138">
            <v>430120</v>
          </cell>
          <cell r="AF2138">
            <v>0</v>
          </cell>
          <cell r="AI2138">
            <v>2282</v>
          </cell>
          <cell r="AK2138">
            <v>0</v>
          </cell>
          <cell r="AM2138">
            <v>307</v>
          </cell>
          <cell r="AN2138">
            <v>1</v>
          </cell>
          <cell r="AO2138">
            <v>393216</v>
          </cell>
          <cell r="AQ2138">
            <v>0</v>
          </cell>
          <cell r="AR2138">
            <v>0</v>
          </cell>
          <cell r="AS2138" t="str">
            <v>Ы</v>
          </cell>
          <cell r="AT2138" t="str">
            <v>Ы</v>
          </cell>
          <cell r="AU2138">
            <v>0</v>
          </cell>
          <cell r="AV2138">
            <v>0</v>
          </cell>
          <cell r="AW2138">
            <v>23</v>
          </cell>
          <cell r="AX2138">
            <v>1</v>
          </cell>
          <cell r="AY2138">
            <v>0</v>
          </cell>
          <cell r="AZ2138">
            <v>0</v>
          </cell>
          <cell r="BA2138">
            <v>0</v>
          </cell>
          <cell r="BB2138">
            <v>0</v>
          </cell>
          <cell r="BC2138">
            <v>38828</v>
          </cell>
        </row>
        <row r="2139">
          <cell r="A2139">
            <v>2006</v>
          </cell>
          <cell r="B2139">
            <v>3</v>
          </cell>
          <cell r="C2139">
            <v>151</v>
          </cell>
          <cell r="D2139">
            <v>21</v>
          </cell>
          <cell r="E2139">
            <v>792020</v>
          </cell>
          <cell r="F2139">
            <v>0</v>
          </cell>
          <cell r="G2139" t="str">
            <v>Затраты по ШПЗ (основные)</v>
          </cell>
          <cell r="H2139">
            <v>2011</v>
          </cell>
          <cell r="I2139">
            <v>7920</v>
          </cell>
          <cell r="J2139">
            <v>784371.69</v>
          </cell>
          <cell r="K2139">
            <v>1</v>
          </cell>
          <cell r="L2139">
            <v>0</v>
          </cell>
          <cell r="M2139">
            <v>0</v>
          </cell>
          <cell r="N2139">
            <v>0</v>
          </cell>
          <cell r="R2139">
            <v>0</v>
          </cell>
          <cell r="S2139">
            <v>0</v>
          </cell>
          <cell r="T2139">
            <v>0</v>
          </cell>
          <cell r="U2139">
            <v>35</v>
          </cell>
          <cell r="V2139">
            <v>0</v>
          </cell>
          <cell r="W2139">
            <v>0</v>
          </cell>
          <cell r="AA2139">
            <v>0</v>
          </cell>
          <cell r="AB2139">
            <v>0</v>
          </cell>
          <cell r="AC2139">
            <v>0</v>
          </cell>
          <cell r="AD2139">
            <v>35</v>
          </cell>
          <cell r="AE2139">
            <v>430130</v>
          </cell>
          <cell r="AF2139">
            <v>0</v>
          </cell>
          <cell r="AI2139">
            <v>2282</v>
          </cell>
          <cell r="AK2139">
            <v>0</v>
          </cell>
          <cell r="AM2139">
            <v>308</v>
          </cell>
          <cell r="AN2139">
            <v>1</v>
          </cell>
          <cell r="AO2139">
            <v>393216</v>
          </cell>
          <cell r="AQ2139">
            <v>0</v>
          </cell>
          <cell r="AR2139">
            <v>0</v>
          </cell>
          <cell r="AS2139" t="str">
            <v>Ы</v>
          </cell>
          <cell r="AT2139" t="str">
            <v>Ы</v>
          </cell>
          <cell r="AU2139">
            <v>0</v>
          </cell>
          <cell r="AV2139">
            <v>0</v>
          </cell>
          <cell r="AW2139">
            <v>23</v>
          </cell>
          <cell r="AX2139">
            <v>1</v>
          </cell>
          <cell r="AY2139">
            <v>0</v>
          </cell>
          <cell r="AZ2139">
            <v>0</v>
          </cell>
          <cell r="BA2139">
            <v>0</v>
          </cell>
          <cell r="BB2139">
            <v>0</v>
          </cell>
          <cell r="BC2139">
            <v>38828</v>
          </cell>
        </row>
        <row r="2140">
          <cell r="A2140">
            <v>2006</v>
          </cell>
          <cell r="B2140">
            <v>3</v>
          </cell>
          <cell r="C2140">
            <v>152</v>
          </cell>
          <cell r="D2140">
            <v>21</v>
          </cell>
          <cell r="E2140">
            <v>792020</v>
          </cell>
          <cell r="F2140">
            <v>0</v>
          </cell>
          <cell r="G2140" t="str">
            <v>Затраты по ШПЗ (основные)</v>
          </cell>
          <cell r="H2140">
            <v>2011</v>
          </cell>
          <cell r="I2140">
            <v>7920</v>
          </cell>
          <cell r="J2140">
            <v>479315.27</v>
          </cell>
          <cell r="K2140">
            <v>1</v>
          </cell>
          <cell r="L2140">
            <v>0</v>
          </cell>
          <cell r="M2140">
            <v>0</v>
          </cell>
          <cell r="N2140">
            <v>0</v>
          </cell>
          <cell r="R2140">
            <v>0</v>
          </cell>
          <cell r="S2140">
            <v>0</v>
          </cell>
          <cell r="T2140">
            <v>0</v>
          </cell>
          <cell r="U2140">
            <v>35</v>
          </cell>
          <cell r="V2140">
            <v>0</v>
          </cell>
          <cell r="W2140">
            <v>0</v>
          </cell>
          <cell r="AA2140">
            <v>0</v>
          </cell>
          <cell r="AB2140">
            <v>0</v>
          </cell>
          <cell r="AC2140">
            <v>0</v>
          </cell>
          <cell r="AD2140">
            <v>35</v>
          </cell>
          <cell r="AE2140">
            <v>430140</v>
          </cell>
          <cell r="AF2140">
            <v>0</v>
          </cell>
          <cell r="AI2140">
            <v>2282</v>
          </cell>
          <cell r="AK2140">
            <v>0</v>
          </cell>
          <cell r="AM2140">
            <v>309</v>
          </cell>
          <cell r="AN2140">
            <v>1</v>
          </cell>
          <cell r="AO2140">
            <v>393216</v>
          </cell>
          <cell r="AQ2140">
            <v>0</v>
          </cell>
          <cell r="AR2140">
            <v>0</v>
          </cell>
          <cell r="AS2140" t="str">
            <v>Ы</v>
          </cell>
          <cell r="AT2140" t="str">
            <v>Ы</v>
          </cell>
          <cell r="AU2140">
            <v>0</v>
          </cell>
          <cell r="AV2140">
            <v>0</v>
          </cell>
          <cell r="AW2140">
            <v>23</v>
          </cell>
          <cell r="AX2140">
            <v>1</v>
          </cell>
          <cell r="AY2140">
            <v>0</v>
          </cell>
          <cell r="AZ2140">
            <v>0</v>
          </cell>
          <cell r="BA2140">
            <v>0</v>
          </cell>
          <cell r="BB2140">
            <v>0</v>
          </cell>
          <cell r="BC2140">
            <v>38828</v>
          </cell>
        </row>
        <row r="2141">
          <cell r="A2141">
            <v>2006</v>
          </cell>
          <cell r="B2141">
            <v>3</v>
          </cell>
          <cell r="C2141">
            <v>153</v>
          </cell>
          <cell r="D2141">
            <v>21</v>
          </cell>
          <cell r="E2141">
            <v>792020</v>
          </cell>
          <cell r="F2141">
            <v>0</v>
          </cell>
          <cell r="G2141" t="str">
            <v>Затраты по ШПЗ (основные)</v>
          </cell>
          <cell r="H2141">
            <v>2011</v>
          </cell>
          <cell r="I2141">
            <v>7920</v>
          </cell>
          <cell r="J2141">
            <v>1448.83</v>
          </cell>
          <cell r="K2141">
            <v>1</v>
          </cell>
          <cell r="L2141">
            <v>0</v>
          </cell>
          <cell r="M2141">
            <v>0</v>
          </cell>
          <cell r="N2141">
            <v>0</v>
          </cell>
          <cell r="R2141">
            <v>0</v>
          </cell>
          <cell r="S2141">
            <v>0</v>
          </cell>
          <cell r="T2141">
            <v>0</v>
          </cell>
          <cell r="U2141">
            <v>35</v>
          </cell>
          <cell r="V2141">
            <v>0</v>
          </cell>
          <cell r="W2141">
            <v>0</v>
          </cell>
          <cell r="AA2141">
            <v>0</v>
          </cell>
          <cell r="AB2141">
            <v>0</v>
          </cell>
          <cell r="AC2141">
            <v>0</v>
          </cell>
          <cell r="AD2141">
            <v>35</v>
          </cell>
          <cell r="AE2141">
            <v>430230</v>
          </cell>
          <cell r="AF2141">
            <v>0</v>
          </cell>
          <cell r="AI2141">
            <v>2282</v>
          </cell>
          <cell r="AK2141">
            <v>0</v>
          </cell>
          <cell r="AM2141">
            <v>310</v>
          </cell>
          <cell r="AN2141">
            <v>1</v>
          </cell>
          <cell r="AO2141">
            <v>393216</v>
          </cell>
          <cell r="AQ2141">
            <v>0</v>
          </cell>
          <cell r="AR2141">
            <v>0</v>
          </cell>
          <cell r="AS2141" t="str">
            <v>Ы</v>
          </cell>
          <cell r="AT2141" t="str">
            <v>Ы</v>
          </cell>
          <cell r="AU2141">
            <v>0</v>
          </cell>
          <cell r="AV2141">
            <v>0</v>
          </cell>
          <cell r="AW2141">
            <v>23</v>
          </cell>
          <cell r="AX2141">
            <v>1</v>
          </cell>
          <cell r="AY2141">
            <v>0</v>
          </cell>
          <cell r="AZ2141">
            <v>0</v>
          </cell>
          <cell r="BA2141">
            <v>0</v>
          </cell>
          <cell r="BB2141">
            <v>0</v>
          </cell>
          <cell r="BC2141">
            <v>38828</v>
          </cell>
        </row>
        <row r="2142">
          <cell r="A2142">
            <v>2006</v>
          </cell>
          <cell r="B2142">
            <v>3</v>
          </cell>
          <cell r="C2142">
            <v>154</v>
          </cell>
          <cell r="D2142">
            <v>21</v>
          </cell>
          <cell r="E2142">
            <v>792020</v>
          </cell>
          <cell r="F2142">
            <v>0</v>
          </cell>
          <cell r="G2142" t="str">
            <v>Затраты по ШПЗ (основные)</v>
          </cell>
          <cell r="H2142">
            <v>2011</v>
          </cell>
          <cell r="I2142">
            <v>7920</v>
          </cell>
          <cell r="J2142">
            <v>5070.91</v>
          </cell>
          <cell r="K2142">
            <v>1</v>
          </cell>
          <cell r="L2142">
            <v>0</v>
          </cell>
          <cell r="M2142">
            <v>0</v>
          </cell>
          <cell r="N2142">
            <v>0</v>
          </cell>
          <cell r="R2142">
            <v>0</v>
          </cell>
          <cell r="S2142">
            <v>0</v>
          </cell>
          <cell r="T2142">
            <v>0</v>
          </cell>
          <cell r="U2142">
            <v>35</v>
          </cell>
          <cell r="V2142">
            <v>0</v>
          </cell>
          <cell r="W2142">
            <v>0</v>
          </cell>
          <cell r="AA2142">
            <v>0</v>
          </cell>
          <cell r="AB2142">
            <v>0</v>
          </cell>
          <cell r="AC2142">
            <v>0</v>
          </cell>
          <cell r="AD2142">
            <v>35</v>
          </cell>
          <cell r="AE2142">
            <v>430240</v>
          </cell>
          <cell r="AF2142">
            <v>0</v>
          </cell>
          <cell r="AI2142">
            <v>2282</v>
          </cell>
          <cell r="AK2142">
            <v>0</v>
          </cell>
          <cell r="AM2142">
            <v>311</v>
          </cell>
          <cell r="AN2142">
            <v>1</v>
          </cell>
          <cell r="AO2142">
            <v>393216</v>
          </cell>
          <cell r="AQ2142">
            <v>0</v>
          </cell>
          <cell r="AR2142">
            <v>0</v>
          </cell>
          <cell r="AS2142" t="str">
            <v>Ы</v>
          </cell>
          <cell r="AT2142" t="str">
            <v>Ы</v>
          </cell>
          <cell r="AU2142">
            <v>0</v>
          </cell>
          <cell r="AV2142">
            <v>0</v>
          </cell>
          <cell r="AW2142">
            <v>23</v>
          </cell>
          <cell r="AX2142">
            <v>1</v>
          </cell>
          <cell r="AY2142">
            <v>0</v>
          </cell>
          <cell r="AZ2142">
            <v>0</v>
          </cell>
          <cell r="BA2142">
            <v>0</v>
          </cell>
          <cell r="BB2142">
            <v>0</v>
          </cell>
          <cell r="BC2142">
            <v>38828</v>
          </cell>
        </row>
        <row r="2143">
          <cell r="A2143">
            <v>2006</v>
          </cell>
          <cell r="B2143">
            <v>3</v>
          </cell>
          <cell r="C2143">
            <v>155</v>
          </cell>
          <cell r="D2143">
            <v>21</v>
          </cell>
          <cell r="E2143">
            <v>792020</v>
          </cell>
          <cell r="F2143">
            <v>0</v>
          </cell>
          <cell r="G2143" t="str">
            <v>Затраты по ШПЗ (основные)</v>
          </cell>
          <cell r="H2143">
            <v>2011</v>
          </cell>
          <cell r="I2143">
            <v>7920</v>
          </cell>
          <cell r="J2143">
            <v>48071.89</v>
          </cell>
          <cell r="K2143">
            <v>1</v>
          </cell>
          <cell r="L2143">
            <v>0</v>
          </cell>
          <cell r="M2143">
            <v>0</v>
          </cell>
          <cell r="N2143">
            <v>0</v>
          </cell>
          <cell r="R2143">
            <v>0</v>
          </cell>
          <cell r="S2143">
            <v>0</v>
          </cell>
          <cell r="T2143">
            <v>0</v>
          </cell>
          <cell r="U2143">
            <v>35</v>
          </cell>
          <cell r="V2143">
            <v>0</v>
          </cell>
          <cell r="W2143">
            <v>0</v>
          </cell>
          <cell r="AA2143">
            <v>0</v>
          </cell>
          <cell r="AB2143">
            <v>0</v>
          </cell>
          <cell r="AC2143">
            <v>0</v>
          </cell>
          <cell r="AD2143">
            <v>35</v>
          </cell>
          <cell r="AE2143">
            <v>450000</v>
          </cell>
          <cell r="AF2143">
            <v>0</v>
          </cell>
          <cell r="AI2143">
            <v>2282</v>
          </cell>
          <cell r="AK2143">
            <v>0</v>
          </cell>
          <cell r="AM2143">
            <v>312</v>
          </cell>
          <cell r="AN2143">
            <v>1</v>
          </cell>
          <cell r="AO2143">
            <v>393216</v>
          </cell>
          <cell r="AQ2143">
            <v>0</v>
          </cell>
          <cell r="AR2143">
            <v>0</v>
          </cell>
          <cell r="AS2143" t="str">
            <v>Ы</v>
          </cell>
          <cell r="AT2143" t="str">
            <v>Ы</v>
          </cell>
          <cell r="AU2143">
            <v>0</v>
          </cell>
          <cell r="AV2143">
            <v>0</v>
          </cell>
          <cell r="AW2143">
            <v>23</v>
          </cell>
          <cell r="AX2143">
            <v>1</v>
          </cell>
          <cell r="AY2143">
            <v>0</v>
          </cell>
          <cell r="AZ2143">
            <v>0</v>
          </cell>
          <cell r="BA2143">
            <v>0</v>
          </cell>
          <cell r="BB2143">
            <v>0</v>
          </cell>
          <cell r="BC2143">
            <v>38828</v>
          </cell>
        </row>
        <row r="2144">
          <cell r="A2144">
            <v>2006</v>
          </cell>
          <cell r="B2144">
            <v>3</v>
          </cell>
          <cell r="C2144">
            <v>156</v>
          </cell>
          <cell r="D2144">
            <v>21</v>
          </cell>
          <cell r="E2144">
            <v>792020</v>
          </cell>
          <cell r="F2144">
            <v>0</v>
          </cell>
          <cell r="G2144" t="str">
            <v>Затраты по ШПЗ (основные)</v>
          </cell>
          <cell r="H2144">
            <v>2011</v>
          </cell>
          <cell r="I2144">
            <v>7920</v>
          </cell>
          <cell r="J2144">
            <v>5223.12</v>
          </cell>
          <cell r="K2144">
            <v>1</v>
          </cell>
          <cell r="L2144">
            <v>0</v>
          </cell>
          <cell r="M2144">
            <v>0</v>
          </cell>
          <cell r="N2144">
            <v>0</v>
          </cell>
          <cell r="R2144">
            <v>0</v>
          </cell>
          <cell r="S2144">
            <v>0</v>
          </cell>
          <cell r="T2144">
            <v>0</v>
          </cell>
          <cell r="U2144">
            <v>35</v>
          </cell>
          <cell r="V2144">
            <v>0</v>
          </cell>
          <cell r="W2144">
            <v>0</v>
          </cell>
          <cell r="AA2144">
            <v>0</v>
          </cell>
          <cell r="AB2144">
            <v>0</v>
          </cell>
          <cell r="AC2144">
            <v>0</v>
          </cell>
          <cell r="AD2144">
            <v>35</v>
          </cell>
          <cell r="AE2144">
            <v>460000</v>
          </cell>
          <cell r="AF2144">
            <v>0</v>
          </cell>
          <cell r="AI2144">
            <v>2282</v>
          </cell>
          <cell r="AK2144">
            <v>0</v>
          </cell>
          <cell r="AM2144">
            <v>313</v>
          </cell>
          <cell r="AN2144">
            <v>1</v>
          </cell>
          <cell r="AO2144">
            <v>393216</v>
          </cell>
          <cell r="AQ2144">
            <v>0</v>
          </cell>
          <cell r="AR2144">
            <v>0</v>
          </cell>
          <cell r="AS2144" t="str">
            <v>Ы</v>
          </cell>
          <cell r="AT2144" t="str">
            <v>Ы</v>
          </cell>
          <cell r="AU2144">
            <v>0</v>
          </cell>
          <cell r="AV2144">
            <v>0</v>
          </cell>
          <cell r="AW2144">
            <v>23</v>
          </cell>
          <cell r="AX2144">
            <v>1</v>
          </cell>
          <cell r="AY2144">
            <v>0</v>
          </cell>
          <cell r="AZ2144">
            <v>0</v>
          </cell>
          <cell r="BA2144">
            <v>0</v>
          </cell>
          <cell r="BB2144">
            <v>0</v>
          </cell>
          <cell r="BC2144">
            <v>38828</v>
          </cell>
        </row>
        <row r="2145">
          <cell r="A2145">
            <v>2006</v>
          </cell>
          <cell r="B2145">
            <v>3</v>
          </cell>
          <cell r="C2145">
            <v>157</v>
          </cell>
          <cell r="D2145">
            <v>21</v>
          </cell>
          <cell r="E2145">
            <v>792020</v>
          </cell>
          <cell r="F2145">
            <v>0</v>
          </cell>
          <cell r="G2145" t="str">
            <v>Затраты по ШПЗ (основные)</v>
          </cell>
          <cell r="H2145">
            <v>2011</v>
          </cell>
          <cell r="I2145">
            <v>7920</v>
          </cell>
          <cell r="J2145">
            <v>9428.58</v>
          </cell>
          <cell r="K2145">
            <v>1</v>
          </cell>
          <cell r="L2145">
            <v>0</v>
          </cell>
          <cell r="M2145">
            <v>0</v>
          </cell>
          <cell r="N2145">
            <v>0</v>
          </cell>
          <cell r="R2145">
            <v>0</v>
          </cell>
          <cell r="S2145">
            <v>0</v>
          </cell>
          <cell r="T2145">
            <v>0</v>
          </cell>
          <cell r="U2145">
            <v>35</v>
          </cell>
          <cell r="V2145">
            <v>0</v>
          </cell>
          <cell r="W2145">
            <v>0</v>
          </cell>
          <cell r="AA2145">
            <v>0</v>
          </cell>
          <cell r="AB2145">
            <v>0</v>
          </cell>
          <cell r="AC2145">
            <v>0</v>
          </cell>
          <cell r="AD2145">
            <v>35</v>
          </cell>
          <cell r="AE2145">
            <v>465000</v>
          </cell>
          <cell r="AF2145">
            <v>0</v>
          </cell>
          <cell r="AI2145">
            <v>2282</v>
          </cell>
          <cell r="AK2145">
            <v>0</v>
          </cell>
          <cell r="AM2145">
            <v>314</v>
          </cell>
          <cell r="AN2145">
            <v>1</v>
          </cell>
          <cell r="AO2145">
            <v>393216</v>
          </cell>
          <cell r="AQ2145">
            <v>0</v>
          </cell>
          <cell r="AR2145">
            <v>0</v>
          </cell>
          <cell r="AS2145" t="str">
            <v>Ы</v>
          </cell>
          <cell r="AT2145" t="str">
            <v>Ы</v>
          </cell>
          <cell r="AU2145">
            <v>0</v>
          </cell>
          <cell r="AV2145">
            <v>0</v>
          </cell>
          <cell r="AW2145">
            <v>23</v>
          </cell>
          <cell r="AX2145">
            <v>1</v>
          </cell>
          <cell r="AY2145">
            <v>0</v>
          </cell>
          <cell r="AZ2145">
            <v>0</v>
          </cell>
          <cell r="BA2145">
            <v>0</v>
          </cell>
          <cell r="BB2145">
            <v>0</v>
          </cell>
          <cell r="BC2145">
            <v>38828</v>
          </cell>
        </row>
        <row r="2146">
          <cell r="A2146">
            <v>2006</v>
          </cell>
          <cell r="B2146">
            <v>3</v>
          </cell>
          <cell r="C2146">
            <v>158</v>
          </cell>
          <cell r="D2146">
            <v>21</v>
          </cell>
          <cell r="E2146">
            <v>792020</v>
          </cell>
          <cell r="F2146">
            <v>0</v>
          </cell>
          <cell r="G2146" t="str">
            <v>Затраты по ШПЗ (основные)</v>
          </cell>
          <cell r="H2146">
            <v>2011</v>
          </cell>
          <cell r="I2146">
            <v>7920</v>
          </cell>
          <cell r="J2146">
            <v>50403.47</v>
          </cell>
          <cell r="K2146">
            <v>1</v>
          </cell>
          <cell r="L2146">
            <v>0</v>
          </cell>
          <cell r="M2146">
            <v>0</v>
          </cell>
          <cell r="N2146">
            <v>0</v>
          </cell>
          <cell r="R2146">
            <v>0</v>
          </cell>
          <cell r="S2146">
            <v>0</v>
          </cell>
          <cell r="T2146">
            <v>0</v>
          </cell>
          <cell r="U2146">
            <v>35</v>
          </cell>
          <cell r="V2146">
            <v>0</v>
          </cell>
          <cell r="W2146">
            <v>0</v>
          </cell>
          <cell r="AA2146">
            <v>0</v>
          </cell>
          <cell r="AB2146">
            <v>0</v>
          </cell>
          <cell r="AC2146">
            <v>0</v>
          </cell>
          <cell r="AD2146">
            <v>35</v>
          </cell>
          <cell r="AE2146">
            <v>501102</v>
          </cell>
          <cell r="AF2146">
            <v>0</v>
          </cell>
          <cell r="AI2146">
            <v>2282</v>
          </cell>
          <cell r="AK2146">
            <v>0</v>
          </cell>
          <cell r="AM2146">
            <v>315</v>
          </cell>
          <cell r="AN2146">
            <v>1</v>
          </cell>
          <cell r="AO2146">
            <v>393216</v>
          </cell>
          <cell r="AQ2146">
            <v>0</v>
          </cell>
          <cell r="AR2146">
            <v>0</v>
          </cell>
          <cell r="AS2146" t="str">
            <v>Ы</v>
          </cell>
          <cell r="AT2146" t="str">
            <v>Ы</v>
          </cell>
          <cell r="AU2146">
            <v>0</v>
          </cell>
          <cell r="AV2146">
            <v>0</v>
          </cell>
          <cell r="AW2146">
            <v>23</v>
          </cell>
          <cell r="AX2146">
            <v>1</v>
          </cell>
          <cell r="AY2146">
            <v>0</v>
          </cell>
          <cell r="AZ2146">
            <v>0</v>
          </cell>
          <cell r="BA2146">
            <v>0</v>
          </cell>
          <cell r="BB2146">
            <v>0</v>
          </cell>
          <cell r="BC2146">
            <v>38828</v>
          </cell>
        </row>
        <row r="2147">
          <cell r="A2147">
            <v>2006</v>
          </cell>
          <cell r="B2147">
            <v>3</v>
          </cell>
          <cell r="C2147">
            <v>159</v>
          </cell>
          <cell r="D2147">
            <v>21</v>
          </cell>
          <cell r="E2147">
            <v>792020</v>
          </cell>
          <cell r="F2147">
            <v>0</v>
          </cell>
          <cell r="G2147" t="str">
            <v>Затраты по ШПЗ (основные)</v>
          </cell>
          <cell r="H2147">
            <v>2011</v>
          </cell>
          <cell r="I2147">
            <v>7920</v>
          </cell>
          <cell r="J2147">
            <v>30318.84</v>
          </cell>
          <cell r="K2147">
            <v>1</v>
          </cell>
          <cell r="L2147">
            <v>0</v>
          </cell>
          <cell r="M2147">
            <v>0</v>
          </cell>
          <cell r="N2147">
            <v>0</v>
          </cell>
          <cell r="R2147">
            <v>0</v>
          </cell>
          <cell r="S2147">
            <v>0</v>
          </cell>
          <cell r="T2147">
            <v>0</v>
          </cell>
          <cell r="U2147">
            <v>35</v>
          </cell>
          <cell r="V2147">
            <v>0</v>
          </cell>
          <cell r="W2147">
            <v>0</v>
          </cell>
          <cell r="AA2147">
            <v>0</v>
          </cell>
          <cell r="AB2147">
            <v>0</v>
          </cell>
          <cell r="AC2147">
            <v>0</v>
          </cell>
          <cell r="AD2147">
            <v>35</v>
          </cell>
          <cell r="AE2147">
            <v>501103</v>
          </cell>
          <cell r="AF2147">
            <v>0</v>
          </cell>
          <cell r="AI2147">
            <v>2282</v>
          </cell>
          <cell r="AK2147">
            <v>0</v>
          </cell>
          <cell r="AM2147">
            <v>316</v>
          </cell>
          <cell r="AN2147">
            <v>1</v>
          </cell>
          <cell r="AO2147">
            <v>393216</v>
          </cell>
          <cell r="AQ2147">
            <v>0</v>
          </cell>
          <cell r="AR2147">
            <v>0</v>
          </cell>
          <cell r="AS2147" t="str">
            <v>Ы</v>
          </cell>
          <cell r="AT2147" t="str">
            <v>Ы</v>
          </cell>
          <cell r="AU2147">
            <v>0</v>
          </cell>
          <cell r="AV2147">
            <v>0</v>
          </cell>
          <cell r="AW2147">
            <v>23</v>
          </cell>
          <cell r="AX2147">
            <v>1</v>
          </cell>
          <cell r="AY2147">
            <v>0</v>
          </cell>
          <cell r="AZ2147">
            <v>0</v>
          </cell>
          <cell r="BA2147">
            <v>0</v>
          </cell>
          <cell r="BB2147">
            <v>0</v>
          </cell>
          <cell r="BC2147">
            <v>38828</v>
          </cell>
        </row>
        <row r="2148">
          <cell r="A2148">
            <v>2006</v>
          </cell>
          <cell r="B2148">
            <v>3</v>
          </cell>
          <cell r="C2148">
            <v>160</v>
          </cell>
          <cell r="D2148">
            <v>21</v>
          </cell>
          <cell r="E2148">
            <v>792020</v>
          </cell>
          <cell r="F2148">
            <v>0</v>
          </cell>
          <cell r="G2148" t="str">
            <v>Затраты по ШПЗ (основные)</v>
          </cell>
          <cell r="H2148">
            <v>2011</v>
          </cell>
          <cell r="I2148">
            <v>7920</v>
          </cell>
          <cell r="J2148">
            <v>57922.53</v>
          </cell>
          <cell r="K2148">
            <v>1</v>
          </cell>
          <cell r="L2148">
            <v>0</v>
          </cell>
          <cell r="M2148">
            <v>0</v>
          </cell>
          <cell r="N2148">
            <v>0</v>
          </cell>
          <cell r="R2148">
            <v>0</v>
          </cell>
          <cell r="S2148">
            <v>0</v>
          </cell>
          <cell r="T2148">
            <v>0</v>
          </cell>
          <cell r="U2148">
            <v>35</v>
          </cell>
          <cell r="V2148">
            <v>0</v>
          </cell>
          <cell r="W2148">
            <v>0</v>
          </cell>
          <cell r="AA2148">
            <v>0</v>
          </cell>
          <cell r="AB2148">
            <v>0</v>
          </cell>
          <cell r="AC2148">
            <v>0</v>
          </cell>
          <cell r="AD2148">
            <v>35</v>
          </cell>
          <cell r="AE2148">
            <v>501105</v>
          </cell>
          <cell r="AF2148">
            <v>0</v>
          </cell>
          <cell r="AI2148">
            <v>2282</v>
          </cell>
          <cell r="AK2148">
            <v>0</v>
          </cell>
          <cell r="AM2148">
            <v>317</v>
          </cell>
          <cell r="AN2148">
            <v>1</v>
          </cell>
          <cell r="AO2148">
            <v>393216</v>
          </cell>
          <cell r="AQ2148">
            <v>0</v>
          </cell>
          <cell r="AR2148">
            <v>0</v>
          </cell>
          <cell r="AS2148" t="str">
            <v>Ы</v>
          </cell>
          <cell r="AT2148" t="str">
            <v>Ы</v>
          </cell>
          <cell r="AU2148">
            <v>0</v>
          </cell>
          <cell r="AV2148">
            <v>0</v>
          </cell>
          <cell r="AW2148">
            <v>23</v>
          </cell>
          <cell r="AX2148">
            <v>1</v>
          </cell>
          <cell r="AY2148">
            <v>0</v>
          </cell>
          <cell r="AZ2148">
            <v>0</v>
          </cell>
          <cell r="BA2148">
            <v>0</v>
          </cell>
          <cell r="BB2148">
            <v>0</v>
          </cell>
          <cell r="BC2148">
            <v>38828</v>
          </cell>
        </row>
        <row r="2149">
          <cell r="A2149">
            <v>2006</v>
          </cell>
          <cell r="B2149">
            <v>3</v>
          </cell>
          <cell r="C2149">
            <v>161</v>
          </cell>
          <cell r="D2149">
            <v>21</v>
          </cell>
          <cell r="E2149">
            <v>792020</v>
          </cell>
          <cell r="F2149">
            <v>0</v>
          </cell>
          <cell r="G2149" t="str">
            <v>Затраты по ШПЗ (основные)</v>
          </cell>
          <cell r="H2149">
            <v>2011</v>
          </cell>
          <cell r="I2149">
            <v>7920</v>
          </cell>
          <cell r="J2149">
            <v>10333.99</v>
          </cell>
          <cell r="K2149">
            <v>1</v>
          </cell>
          <cell r="L2149">
            <v>0</v>
          </cell>
          <cell r="M2149">
            <v>0</v>
          </cell>
          <cell r="N2149">
            <v>0</v>
          </cell>
          <cell r="R2149">
            <v>0</v>
          </cell>
          <cell r="S2149">
            <v>0</v>
          </cell>
          <cell r="T2149">
            <v>0</v>
          </cell>
          <cell r="U2149">
            <v>35</v>
          </cell>
          <cell r="V2149">
            <v>0</v>
          </cell>
          <cell r="W2149">
            <v>0</v>
          </cell>
          <cell r="AA2149">
            <v>0</v>
          </cell>
          <cell r="AB2149">
            <v>0</v>
          </cell>
          <cell r="AC2149">
            <v>0</v>
          </cell>
          <cell r="AD2149">
            <v>35</v>
          </cell>
          <cell r="AE2149">
            <v>501106</v>
          </cell>
          <cell r="AF2149">
            <v>0</v>
          </cell>
          <cell r="AI2149">
            <v>2282</v>
          </cell>
          <cell r="AK2149">
            <v>0</v>
          </cell>
          <cell r="AM2149">
            <v>318</v>
          </cell>
          <cell r="AN2149">
            <v>1</v>
          </cell>
          <cell r="AO2149">
            <v>393216</v>
          </cell>
          <cell r="AQ2149">
            <v>0</v>
          </cell>
          <cell r="AR2149">
            <v>0</v>
          </cell>
          <cell r="AS2149" t="str">
            <v>Ы</v>
          </cell>
          <cell r="AT2149" t="str">
            <v>Ы</v>
          </cell>
          <cell r="AU2149">
            <v>0</v>
          </cell>
          <cell r="AV2149">
            <v>0</v>
          </cell>
          <cell r="AW2149">
            <v>23</v>
          </cell>
          <cell r="AX2149">
            <v>1</v>
          </cell>
          <cell r="AY2149">
            <v>0</v>
          </cell>
          <cell r="AZ2149">
            <v>0</v>
          </cell>
          <cell r="BA2149">
            <v>0</v>
          </cell>
          <cell r="BB2149">
            <v>0</v>
          </cell>
          <cell r="BC2149">
            <v>38828</v>
          </cell>
        </row>
        <row r="2150">
          <cell r="A2150">
            <v>2006</v>
          </cell>
          <cell r="B2150">
            <v>3</v>
          </cell>
          <cell r="C2150">
            <v>162</v>
          </cell>
          <cell r="D2150">
            <v>21</v>
          </cell>
          <cell r="E2150">
            <v>792020</v>
          </cell>
          <cell r="F2150">
            <v>0</v>
          </cell>
          <cell r="G2150" t="str">
            <v>Затраты по ШПЗ (основные)</v>
          </cell>
          <cell r="H2150">
            <v>2011</v>
          </cell>
          <cell r="I2150">
            <v>7920</v>
          </cell>
          <cell r="J2150">
            <v>31517.55</v>
          </cell>
          <cell r="K2150">
            <v>1</v>
          </cell>
          <cell r="L2150">
            <v>0</v>
          </cell>
          <cell r="M2150">
            <v>0</v>
          </cell>
          <cell r="N2150">
            <v>0</v>
          </cell>
          <cell r="R2150">
            <v>0</v>
          </cell>
          <cell r="S2150">
            <v>0</v>
          </cell>
          <cell r="T2150">
            <v>0</v>
          </cell>
          <cell r="U2150">
            <v>35</v>
          </cell>
          <cell r="V2150">
            <v>0</v>
          </cell>
          <cell r="W2150">
            <v>0</v>
          </cell>
          <cell r="AA2150">
            <v>0</v>
          </cell>
          <cell r="AB2150">
            <v>0</v>
          </cell>
          <cell r="AC2150">
            <v>0</v>
          </cell>
          <cell r="AD2150">
            <v>35</v>
          </cell>
          <cell r="AE2150">
            <v>503000</v>
          </cell>
          <cell r="AF2150">
            <v>0</v>
          </cell>
          <cell r="AI2150">
            <v>2282</v>
          </cell>
          <cell r="AK2150">
            <v>0</v>
          </cell>
          <cell r="AM2150">
            <v>319</v>
          </cell>
          <cell r="AN2150">
            <v>1</v>
          </cell>
          <cell r="AO2150">
            <v>393216</v>
          </cell>
          <cell r="AQ2150">
            <v>0</v>
          </cell>
          <cell r="AR2150">
            <v>0</v>
          </cell>
          <cell r="AS2150" t="str">
            <v>Ы</v>
          </cell>
          <cell r="AT2150" t="str">
            <v>Ы</v>
          </cell>
          <cell r="AU2150">
            <v>0</v>
          </cell>
          <cell r="AV2150">
            <v>0</v>
          </cell>
          <cell r="AW2150">
            <v>23</v>
          </cell>
          <cell r="AX2150">
            <v>1</v>
          </cell>
          <cell r="AY2150">
            <v>0</v>
          </cell>
          <cell r="AZ2150">
            <v>0</v>
          </cell>
          <cell r="BA2150">
            <v>0</v>
          </cell>
          <cell r="BB2150">
            <v>0</v>
          </cell>
          <cell r="BC2150">
            <v>38828</v>
          </cell>
        </row>
        <row r="2151">
          <cell r="A2151">
            <v>2006</v>
          </cell>
          <cell r="B2151">
            <v>3</v>
          </cell>
          <cell r="C2151">
            <v>163</v>
          </cell>
          <cell r="D2151">
            <v>21</v>
          </cell>
          <cell r="E2151">
            <v>792020</v>
          </cell>
          <cell r="F2151">
            <v>0</v>
          </cell>
          <cell r="G2151" t="str">
            <v>Затраты по ШПЗ (основные)</v>
          </cell>
          <cell r="H2151">
            <v>2011</v>
          </cell>
          <cell r="I2151">
            <v>7920</v>
          </cell>
          <cell r="J2151">
            <v>2690.36</v>
          </cell>
          <cell r="K2151">
            <v>1</v>
          </cell>
          <cell r="L2151">
            <v>0</v>
          </cell>
          <cell r="M2151">
            <v>0</v>
          </cell>
          <cell r="N2151">
            <v>0</v>
          </cell>
          <cell r="R2151">
            <v>0</v>
          </cell>
          <cell r="S2151">
            <v>0</v>
          </cell>
          <cell r="T2151">
            <v>0</v>
          </cell>
          <cell r="U2151">
            <v>35</v>
          </cell>
          <cell r="V2151">
            <v>0</v>
          </cell>
          <cell r="W2151">
            <v>0</v>
          </cell>
          <cell r="AA2151">
            <v>0</v>
          </cell>
          <cell r="AB2151">
            <v>0</v>
          </cell>
          <cell r="AC2151">
            <v>0</v>
          </cell>
          <cell r="AD2151">
            <v>35</v>
          </cell>
          <cell r="AE2151">
            <v>504100</v>
          </cell>
          <cell r="AF2151">
            <v>0</v>
          </cell>
          <cell r="AI2151">
            <v>2282</v>
          </cell>
          <cell r="AK2151">
            <v>0</v>
          </cell>
          <cell r="AM2151">
            <v>320</v>
          </cell>
          <cell r="AN2151">
            <v>1</v>
          </cell>
          <cell r="AO2151">
            <v>393216</v>
          </cell>
          <cell r="AQ2151">
            <v>0</v>
          </cell>
          <cell r="AR2151">
            <v>0</v>
          </cell>
          <cell r="AS2151" t="str">
            <v>Ы</v>
          </cell>
          <cell r="AT2151" t="str">
            <v>Ы</v>
          </cell>
          <cell r="AU2151">
            <v>0</v>
          </cell>
          <cell r="AV2151">
            <v>0</v>
          </cell>
          <cell r="AW2151">
            <v>23</v>
          </cell>
          <cell r="AX2151">
            <v>1</v>
          </cell>
          <cell r="AY2151">
            <v>0</v>
          </cell>
          <cell r="AZ2151">
            <v>0</v>
          </cell>
          <cell r="BA2151">
            <v>0</v>
          </cell>
          <cell r="BB2151">
            <v>0</v>
          </cell>
          <cell r="BC2151">
            <v>38828</v>
          </cell>
        </row>
        <row r="2152">
          <cell r="A2152">
            <v>2006</v>
          </cell>
          <cell r="B2152">
            <v>3</v>
          </cell>
          <cell r="C2152">
            <v>164</v>
          </cell>
          <cell r="D2152">
            <v>21</v>
          </cell>
          <cell r="E2152">
            <v>792020</v>
          </cell>
          <cell r="F2152">
            <v>0</v>
          </cell>
          <cell r="G2152" t="str">
            <v>Затраты по ШПЗ (основные)</v>
          </cell>
          <cell r="H2152">
            <v>2011</v>
          </cell>
          <cell r="I2152">
            <v>7920</v>
          </cell>
          <cell r="J2152">
            <v>27135.01</v>
          </cell>
          <cell r="K2152">
            <v>1</v>
          </cell>
          <cell r="L2152">
            <v>0</v>
          </cell>
          <cell r="M2152">
            <v>0</v>
          </cell>
          <cell r="N2152">
            <v>0</v>
          </cell>
          <cell r="R2152">
            <v>0</v>
          </cell>
          <cell r="S2152">
            <v>0</v>
          </cell>
          <cell r="T2152">
            <v>0</v>
          </cell>
          <cell r="U2152">
            <v>35</v>
          </cell>
          <cell r="V2152">
            <v>0</v>
          </cell>
          <cell r="W2152">
            <v>0</v>
          </cell>
          <cell r="AA2152">
            <v>0</v>
          </cell>
          <cell r="AB2152">
            <v>0</v>
          </cell>
          <cell r="AC2152">
            <v>0</v>
          </cell>
          <cell r="AD2152">
            <v>35</v>
          </cell>
          <cell r="AE2152">
            <v>504200</v>
          </cell>
          <cell r="AF2152">
            <v>0</v>
          </cell>
          <cell r="AI2152">
            <v>2282</v>
          </cell>
          <cell r="AK2152">
            <v>0</v>
          </cell>
          <cell r="AM2152">
            <v>321</v>
          </cell>
          <cell r="AN2152">
            <v>1</v>
          </cell>
          <cell r="AO2152">
            <v>393216</v>
          </cell>
          <cell r="AQ2152">
            <v>0</v>
          </cell>
          <cell r="AR2152">
            <v>0</v>
          </cell>
          <cell r="AS2152" t="str">
            <v>Ы</v>
          </cell>
          <cell r="AT2152" t="str">
            <v>Ы</v>
          </cell>
          <cell r="AU2152">
            <v>0</v>
          </cell>
          <cell r="AV2152">
            <v>0</v>
          </cell>
          <cell r="AW2152">
            <v>23</v>
          </cell>
          <cell r="AX2152">
            <v>1</v>
          </cell>
          <cell r="AY2152">
            <v>0</v>
          </cell>
          <cell r="AZ2152">
            <v>0</v>
          </cell>
          <cell r="BA2152">
            <v>0</v>
          </cell>
          <cell r="BB2152">
            <v>0</v>
          </cell>
          <cell r="BC2152">
            <v>38828</v>
          </cell>
        </row>
        <row r="2153">
          <cell r="A2153">
            <v>2006</v>
          </cell>
          <cell r="B2153">
            <v>3</v>
          </cell>
          <cell r="C2153">
            <v>165</v>
          </cell>
          <cell r="D2153">
            <v>21</v>
          </cell>
          <cell r="E2153">
            <v>792020</v>
          </cell>
          <cell r="F2153">
            <v>0</v>
          </cell>
          <cell r="G2153" t="str">
            <v>Затраты по ШПЗ (основные)</v>
          </cell>
          <cell r="H2153">
            <v>2011</v>
          </cell>
          <cell r="I2153">
            <v>7920</v>
          </cell>
          <cell r="J2153">
            <v>3025.16</v>
          </cell>
          <cell r="K2153">
            <v>1</v>
          </cell>
          <cell r="L2153">
            <v>0</v>
          </cell>
          <cell r="M2153">
            <v>0</v>
          </cell>
          <cell r="N2153">
            <v>0</v>
          </cell>
          <cell r="R2153">
            <v>0</v>
          </cell>
          <cell r="S2153">
            <v>0</v>
          </cell>
          <cell r="T2153">
            <v>0</v>
          </cell>
          <cell r="U2153">
            <v>35</v>
          </cell>
          <cell r="V2153">
            <v>0</v>
          </cell>
          <cell r="W2153">
            <v>0</v>
          </cell>
          <cell r="AA2153">
            <v>0</v>
          </cell>
          <cell r="AB2153">
            <v>0</v>
          </cell>
          <cell r="AC2153">
            <v>0</v>
          </cell>
          <cell r="AD2153">
            <v>35</v>
          </cell>
          <cell r="AE2153">
            <v>504400</v>
          </cell>
          <cell r="AF2153">
            <v>0</v>
          </cell>
          <cell r="AI2153">
            <v>2282</v>
          </cell>
          <cell r="AK2153">
            <v>0</v>
          </cell>
          <cell r="AM2153">
            <v>322</v>
          </cell>
          <cell r="AN2153">
            <v>1</v>
          </cell>
          <cell r="AO2153">
            <v>393216</v>
          </cell>
          <cell r="AQ2153">
            <v>0</v>
          </cell>
          <cell r="AR2153">
            <v>0</v>
          </cell>
          <cell r="AS2153" t="str">
            <v>Ы</v>
          </cell>
          <cell r="AT2153" t="str">
            <v>Ы</v>
          </cell>
          <cell r="AU2153">
            <v>0</v>
          </cell>
          <cell r="AV2153">
            <v>0</v>
          </cell>
          <cell r="AW2153">
            <v>23</v>
          </cell>
          <cell r="AX2153">
            <v>1</v>
          </cell>
          <cell r="AY2153">
            <v>0</v>
          </cell>
          <cell r="AZ2153">
            <v>0</v>
          </cell>
          <cell r="BA2153">
            <v>0</v>
          </cell>
          <cell r="BB2153">
            <v>0</v>
          </cell>
          <cell r="BC2153">
            <v>38828</v>
          </cell>
        </row>
        <row r="2154">
          <cell r="A2154">
            <v>2006</v>
          </cell>
          <cell r="B2154">
            <v>3</v>
          </cell>
          <cell r="C2154">
            <v>166</v>
          </cell>
          <cell r="D2154">
            <v>21</v>
          </cell>
          <cell r="E2154">
            <v>792020</v>
          </cell>
          <cell r="F2154">
            <v>0</v>
          </cell>
          <cell r="G2154" t="str">
            <v>Затраты по ШПЗ (основные)</v>
          </cell>
          <cell r="H2154">
            <v>2011</v>
          </cell>
          <cell r="I2154">
            <v>7920</v>
          </cell>
          <cell r="J2154">
            <v>24413.37</v>
          </cell>
          <cell r="K2154">
            <v>1</v>
          </cell>
          <cell r="L2154">
            <v>0</v>
          </cell>
          <cell r="M2154">
            <v>0</v>
          </cell>
          <cell r="N2154">
            <v>0</v>
          </cell>
          <cell r="R2154">
            <v>0</v>
          </cell>
          <cell r="S2154">
            <v>0</v>
          </cell>
          <cell r="T2154">
            <v>0</v>
          </cell>
          <cell r="U2154">
            <v>35</v>
          </cell>
          <cell r="V2154">
            <v>0</v>
          </cell>
          <cell r="W2154">
            <v>0</v>
          </cell>
          <cell r="AA2154">
            <v>0</v>
          </cell>
          <cell r="AB2154">
            <v>0</v>
          </cell>
          <cell r="AC2154">
            <v>0</v>
          </cell>
          <cell r="AD2154">
            <v>35</v>
          </cell>
          <cell r="AE2154">
            <v>505100</v>
          </cell>
          <cell r="AF2154">
            <v>0</v>
          </cell>
          <cell r="AI2154">
            <v>2282</v>
          </cell>
          <cell r="AK2154">
            <v>0</v>
          </cell>
          <cell r="AM2154">
            <v>323</v>
          </cell>
          <cell r="AN2154">
            <v>1</v>
          </cell>
          <cell r="AO2154">
            <v>393216</v>
          </cell>
          <cell r="AQ2154">
            <v>0</v>
          </cell>
          <cell r="AR2154">
            <v>0</v>
          </cell>
          <cell r="AS2154" t="str">
            <v>Ы</v>
          </cell>
          <cell r="AT2154" t="str">
            <v>Ы</v>
          </cell>
          <cell r="AU2154">
            <v>0</v>
          </cell>
          <cell r="AV2154">
            <v>0</v>
          </cell>
          <cell r="AW2154">
            <v>23</v>
          </cell>
          <cell r="AX2154">
            <v>1</v>
          </cell>
          <cell r="AY2154">
            <v>0</v>
          </cell>
          <cell r="AZ2154">
            <v>0</v>
          </cell>
          <cell r="BA2154">
            <v>0</v>
          </cell>
          <cell r="BB2154">
            <v>0</v>
          </cell>
          <cell r="BC2154">
            <v>38828</v>
          </cell>
        </row>
        <row r="2155">
          <cell r="A2155">
            <v>2006</v>
          </cell>
          <cell r="B2155">
            <v>3</v>
          </cell>
          <cell r="C2155">
            <v>167</v>
          </cell>
          <cell r="D2155">
            <v>21</v>
          </cell>
          <cell r="E2155">
            <v>792020</v>
          </cell>
          <cell r="F2155">
            <v>0</v>
          </cell>
          <cell r="G2155" t="str">
            <v>Затраты по ШПЗ (основные)</v>
          </cell>
          <cell r="H2155">
            <v>2011</v>
          </cell>
          <cell r="I2155">
            <v>7920</v>
          </cell>
          <cell r="J2155">
            <v>55148.28</v>
          </cell>
          <cell r="K2155">
            <v>1</v>
          </cell>
          <cell r="L2155">
            <v>0</v>
          </cell>
          <cell r="M2155">
            <v>0</v>
          </cell>
          <cell r="N2155">
            <v>0</v>
          </cell>
          <cell r="R2155">
            <v>0</v>
          </cell>
          <cell r="S2155">
            <v>0</v>
          </cell>
          <cell r="T2155">
            <v>0</v>
          </cell>
          <cell r="U2155">
            <v>35</v>
          </cell>
          <cell r="V2155">
            <v>0</v>
          </cell>
          <cell r="W2155">
            <v>0</v>
          </cell>
          <cell r="AA2155">
            <v>0</v>
          </cell>
          <cell r="AB2155">
            <v>0</v>
          </cell>
          <cell r="AC2155">
            <v>0</v>
          </cell>
          <cell r="AD2155">
            <v>35</v>
          </cell>
          <cell r="AE2155">
            <v>505200</v>
          </cell>
          <cell r="AF2155">
            <v>0</v>
          </cell>
          <cell r="AI2155">
            <v>2282</v>
          </cell>
          <cell r="AK2155">
            <v>0</v>
          </cell>
          <cell r="AM2155">
            <v>324</v>
          </cell>
          <cell r="AN2155">
            <v>1</v>
          </cell>
          <cell r="AO2155">
            <v>393216</v>
          </cell>
          <cell r="AQ2155">
            <v>0</v>
          </cell>
          <cell r="AR2155">
            <v>0</v>
          </cell>
          <cell r="AS2155" t="str">
            <v>Ы</v>
          </cell>
          <cell r="AT2155" t="str">
            <v>Ы</v>
          </cell>
          <cell r="AU2155">
            <v>0</v>
          </cell>
          <cell r="AV2155">
            <v>0</v>
          </cell>
          <cell r="AW2155">
            <v>23</v>
          </cell>
          <cell r="AX2155">
            <v>1</v>
          </cell>
          <cell r="AY2155">
            <v>0</v>
          </cell>
          <cell r="AZ2155">
            <v>0</v>
          </cell>
          <cell r="BA2155">
            <v>0</v>
          </cell>
          <cell r="BB2155">
            <v>0</v>
          </cell>
          <cell r="BC2155">
            <v>38828</v>
          </cell>
        </row>
        <row r="2156">
          <cell r="A2156">
            <v>2006</v>
          </cell>
          <cell r="B2156">
            <v>3</v>
          </cell>
          <cell r="C2156">
            <v>168</v>
          </cell>
          <cell r="D2156">
            <v>21</v>
          </cell>
          <cell r="E2156">
            <v>792020</v>
          </cell>
          <cell r="F2156">
            <v>0</v>
          </cell>
          <cell r="G2156" t="str">
            <v>Затраты по ШПЗ (основные)</v>
          </cell>
          <cell r="H2156">
            <v>2011</v>
          </cell>
          <cell r="I2156">
            <v>7920</v>
          </cell>
          <cell r="J2156">
            <v>185.9</v>
          </cell>
          <cell r="K2156">
            <v>1</v>
          </cell>
          <cell r="L2156">
            <v>0</v>
          </cell>
          <cell r="M2156">
            <v>0</v>
          </cell>
          <cell r="N2156">
            <v>0</v>
          </cell>
          <cell r="R2156">
            <v>0</v>
          </cell>
          <cell r="S2156">
            <v>0</v>
          </cell>
          <cell r="T2156">
            <v>0</v>
          </cell>
          <cell r="U2156">
            <v>35</v>
          </cell>
          <cell r="V2156">
            <v>0</v>
          </cell>
          <cell r="W2156">
            <v>0</v>
          </cell>
          <cell r="AA2156">
            <v>0</v>
          </cell>
          <cell r="AB2156">
            <v>0</v>
          </cell>
          <cell r="AC2156">
            <v>0</v>
          </cell>
          <cell r="AD2156">
            <v>35</v>
          </cell>
          <cell r="AE2156">
            <v>505300</v>
          </cell>
          <cell r="AF2156">
            <v>0</v>
          </cell>
          <cell r="AI2156">
            <v>2282</v>
          </cell>
          <cell r="AK2156">
            <v>0</v>
          </cell>
          <cell r="AM2156">
            <v>325</v>
          </cell>
          <cell r="AN2156">
            <v>1</v>
          </cell>
          <cell r="AO2156">
            <v>393216</v>
          </cell>
          <cell r="AQ2156">
            <v>0</v>
          </cell>
          <cell r="AR2156">
            <v>0</v>
          </cell>
          <cell r="AS2156" t="str">
            <v>Ы</v>
          </cell>
          <cell r="AT2156" t="str">
            <v>Ы</v>
          </cell>
          <cell r="AU2156">
            <v>0</v>
          </cell>
          <cell r="AV2156">
            <v>0</v>
          </cell>
          <cell r="AW2156">
            <v>23</v>
          </cell>
          <cell r="AX2156">
            <v>1</v>
          </cell>
          <cell r="AY2156">
            <v>0</v>
          </cell>
          <cell r="AZ2156">
            <v>0</v>
          </cell>
          <cell r="BA2156">
            <v>0</v>
          </cell>
          <cell r="BB2156">
            <v>0</v>
          </cell>
          <cell r="BC2156">
            <v>38828</v>
          </cell>
        </row>
        <row r="2157">
          <cell r="A2157">
            <v>2006</v>
          </cell>
          <cell r="B2157">
            <v>3</v>
          </cell>
          <cell r="C2157">
            <v>169</v>
          </cell>
          <cell r="D2157">
            <v>21</v>
          </cell>
          <cell r="E2157">
            <v>792020</v>
          </cell>
          <cell r="F2157">
            <v>0</v>
          </cell>
          <cell r="G2157" t="str">
            <v>Затраты по ШПЗ (основные)</v>
          </cell>
          <cell r="H2157">
            <v>2011</v>
          </cell>
          <cell r="I2157">
            <v>7920</v>
          </cell>
          <cell r="J2157">
            <v>1863.33</v>
          </cell>
          <cell r="K2157">
            <v>1</v>
          </cell>
          <cell r="L2157">
            <v>0</v>
          </cell>
          <cell r="M2157">
            <v>0</v>
          </cell>
          <cell r="N2157">
            <v>0</v>
          </cell>
          <cell r="R2157">
            <v>0</v>
          </cell>
          <cell r="S2157">
            <v>0</v>
          </cell>
          <cell r="T2157">
            <v>0</v>
          </cell>
          <cell r="U2157">
            <v>35</v>
          </cell>
          <cell r="V2157">
            <v>0</v>
          </cell>
          <cell r="W2157">
            <v>0</v>
          </cell>
          <cell r="AA2157">
            <v>0</v>
          </cell>
          <cell r="AB2157">
            <v>0</v>
          </cell>
          <cell r="AC2157">
            <v>0</v>
          </cell>
          <cell r="AD2157">
            <v>35</v>
          </cell>
          <cell r="AE2157">
            <v>508700</v>
          </cell>
          <cell r="AF2157">
            <v>0</v>
          </cell>
          <cell r="AI2157">
            <v>2282</v>
          </cell>
          <cell r="AK2157">
            <v>0</v>
          </cell>
          <cell r="AM2157">
            <v>326</v>
          </cell>
          <cell r="AN2157">
            <v>1</v>
          </cell>
          <cell r="AO2157">
            <v>393216</v>
          </cell>
          <cell r="AQ2157">
            <v>0</v>
          </cell>
          <cell r="AR2157">
            <v>0</v>
          </cell>
          <cell r="AS2157" t="str">
            <v>Ы</v>
          </cell>
          <cell r="AT2157" t="str">
            <v>Ы</v>
          </cell>
          <cell r="AU2157">
            <v>0</v>
          </cell>
          <cell r="AV2157">
            <v>0</v>
          </cell>
          <cell r="AW2157">
            <v>23</v>
          </cell>
          <cell r="AX2157">
            <v>1</v>
          </cell>
          <cell r="AY2157">
            <v>0</v>
          </cell>
          <cell r="AZ2157">
            <v>0</v>
          </cell>
          <cell r="BA2157">
            <v>0</v>
          </cell>
          <cell r="BB2157">
            <v>0</v>
          </cell>
          <cell r="BC2157">
            <v>38828</v>
          </cell>
        </row>
        <row r="2158">
          <cell r="A2158">
            <v>2006</v>
          </cell>
          <cell r="B2158">
            <v>3</v>
          </cell>
          <cell r="C2158">
            <v>170</v>
          </cell>
          <cell r="D2158">
            <v>21</v>
          </cell>
          <cell r="E2158">
            <v>792020</v>
          </cell>
          <cell r="F2158">
            <v>0</v>
          </cell>
          <cell r="G2158" t="str">
            <v>Затраты по ШПЗ (основные)</v>
          </cell>
          <cell r="H2158">
            <v>2011</v>
          </cell>
          <cell r="I2158">
            <v>7920</v>
          </cell>
          <cell r="J2158">
            <v>286791.59999999998</v>
          </cell>
          <cell r="K2158">
            <v>1</v>
          </cell>
          <cell r="L2158">
            <v>0</v>
          </cell>
          <cell r="M2158">
            <v>0</v>
          </cell>
          <cell r="N2158">
            <v>0</v>
          </cell>
          <cell r="R2158">
            <v>0</v>
          </cell>
          <cell r="S2158">
            <v>0</v>
          </cell>
          <cell r="T2158">
            <v>0</v>
          </cell>
          <cell r="U2158">
            <v>35</v>
          </cell>
          <cell r="V2158">
            <v>0</v>
          </cell>
          <cell r="W2158">
            <v>0</v>
          </cell>
          <cell r="AA2158">
            <v>0</v>
          </cell>
          <cell r="AB2158">
            <v>0</v>
          </cell>
          <cell r="AC2158">
            <v>0</v>
          </cell>
          <cell r="AD2158">
            <v>35</v>
          </cell>
          <cell r="AE2158">
            <v>510100</v>
          </cell>
          <cell r="AF2158">
            <v>0</v>
          </cell>
          <cell r="AI2158">
            <v>2282</v>
          </cell>
          <cell r="AK2158">
            <v>0</v>
          </cell>
          <cell r="AM2158">
            <v>327</v>
          </cell>
          <cell r="AN2158">
            <v>1</v>
          </cell>
          <cell r="AO2158">
            <v>393216</v>
          </cell>
          <cell r="AQ2158">
            <v>0</v>
          </cell>
          <cell r="AR2158">
            <v>0</v>
          </cell>
          <cell r="AS2158" t="str">
            <v>Ы</v>
          </cell>
          <cell r="AT2158" t="str">
            <v>Ы</v>
          </cell>
          <cell r="AU2158">
            <v>0</v>
          </cell>
          <cell r="AV2158">
            <v>0</v>
          </cell>
          <cell r="AW2158">
            <v>23</v>
          </cell>
          <cell r="AX2158">
            <v>1</v>
          </cell>
          <cell r="AY2158">
            <v>0</v>
          </cell>
          <cell r="AZ2158">
            <v>0</v>
          </cell>
          <cell r="BA2158">
            <v>0</v>
          </cell>
          <cell r="BB2158">
            <v>0</v>
          </cell>
          <cell r="BC2158">
            <v>38828</v>
          </cell>
        </row>
        <row r="2159">
          <cell r="A2159">
            <v>2006</v>
          </cell>
          <cell r="B2159">
            <v>3</v>
          </cell>
          <cell r="C2159">
            <v>171</v>
          </cell>
          <cell r="D2159">
            <v>21</v>
          </cell>
          <cell r="E2159">
            <v>792020</v>
          </cell>
          <cell r="F2159">
            <v>0</v>
          </cell>
          <cell r="G2159" t="str">
            <v>Затраты по ШПЗ (основные)</v>
          </cell>
          <cell r="H2159">
            <v>2011</v>
          </cell>
          <cell r="I2159">
            <v>7920</v>
          </cell>
          <cell r="J2159">
            <v>1005.25</v>
          </cell>
          <cell r="K2159">
            <v>1</v>
          </cell>
          <cell r="L2159">
            <v>0</v>
          </cell>
          <cell r="M2159">
            <v>0</v>
          </cell>
          <cell r="N2159">
            <v>0</v>
          </cell>
          <cell r="R2159">
            <v>0</v>
          </cell>
          <cell r="S2159">
            <v>0</v>
          </cell>
          <cell r="T2159">
            <v>0</v>
          </cell>
          <cell r="U2159">
            <v>35</v>
          </cell>
          <cell r="V2159">
            <v>0</v>
          </cell>
          <cell r="W2159">
            <v>0</v>
          </cell>
          <cell r="AA2159">
            <v>0</v>
          </cell>
          <cell r="AB2159">
            <v>0</v>
          </cell>
          <cell r="AC2159">
            <v>0</v>
          </cell>
          <cell r="AD2159">
            <v>35</v>
          </cell>
          <cell r="AE2159">
            <v>510200</v>
          </cell>
          <cell r="AF2159">
            <v>0</v>
          </cell>
          <cell r="AI2159">
            <v>2282</v>
          </cell>
          <cell r="AK2159">
            <v>0</v>
          </cell>
          <cell r="AM2159">
            <v>328</v>
          </cell>
          <cell r="AN2159">
            <v>1</v>
          </cell>
          <cell r="AO2159">
            <v>393216</v>
          </cell>
          <cell r="AQ2159">
            <v>0</v>
          </cell>
          <cell r="AR2159">
            <v>0</v>
          </cell>
          <cell r="AS2159" t="str">
            <v>Ы</v>
          </cell>
          <cell r="AT2159" t="str">
            <v>Ы</v>
          </cell>
          <cell r="AU2159">
            <v>0</v>
          </cell>
          <cell r="AV2159">
            <v>0</v>
          </cell>
          <cell r="AW2159">
            <v>23</v>
          </cell>
          <cell r="AX2159">
            <v>1</v>
          </cell>
          <cell r="AY2159">
            <v>0</v>
          </cell>
          <cell r="AZ2159">
            <v>0</v>
          </cell>
          <cell r="BA2159">
            <v>0</v>
          </cell>
          <cell r="BB2159">
            <v>0</v>
          </cell>
          <cell r="BC2159">
            <v>38828</v>
          </cell>
        </row>
        <row r="2160">
          <cell r="A2160">
            <v>2006</v>
          </cell>
          <cell r="B2160">
            <v>3</v>
          </cell>
          <cell r="C2160">
            <v>172</v>
          </cell>
          <cell r="D2160">
            <v>21</v>
          </cell>
          <cell r="E2160">
            <v>792020</v>
          </cell>
          <cell r="F2160">
            <v>0</v>
          </cell>
          <cell r="G2160" t="str">
            <v>Затраты по ШПЗ (основные)</v>
          </cell>
          <cell r="H2160">
            <v>2011</v>
          </cell>
          <cell r="I2160">
            <v>7920</v>
          </cell>
          <cell r="J2160">
            <v>813.09</v>
          </cell>
          <cell r="K2160">
            <v>1</v>
          </cell>
          <cell r="L2160">
            <v>0</v>
          </cell>
          <cell r="M2160">
            <v>0</v>
          </cell>
          <cell r="N2160">
            <v>0</v>
          </cell>
          <cell r="R2160">
            <v>0</v>
          </cell>
          <cell r="S2160">
            <v>0</v>
          </cell>
          <cell r="T2160">
            <v>0</v>
          </cell>
          <cell r="U2160">
            <v>35</v>
          </cell>
          <cell r="V2160">
            <v>0</v>
          </cell>
          <cell r="W2160">
            <v>0</v>
          </cell>
          <cell r="AA2160">
            <v>0</v>
          </cell>
          <cell r="AB2160">
            <v>0</v>
          </cell>
          <cell r="AC2160">
            <v>0</v>
          </cell>
          <cell r="AD2160">
            <v>35</v>
          </cell>
          <cell r="AE2160">
            <v>510300</v>
          </cell>
          <cell r="AF2160">
            <v>0</v>
          </cell>
          <cell r="AI2160">
            <v>2282</v>
          </cell>
          <cell r="AK2160">
            <v>0</v>
          </cell>
          <cell r="AM2160">
            <v>329</v>
          </cell>
          <cell r="AN2160">
            <v>1</v>
          </cell>
          <cell r="AO2160">
            <v>393216</v>
          </cell>
          <cell r="AQ2160">
            <v>0</v>
          </cell>
          <cell r="AR2160">
            <v>0</v>
          </cell>
          <cell r="AS2160" t="str">
            <v>Ы</v>
          </cell>
          <cell r="AT2160" t="str">
            <v>Ы</v>
          </cell>
          <cell r="AU2160">
            <v>0</v>
          </cell>
          <cell r="AV2160">
            <v>0</v>
          </cell>
          <cell r="AW2160">
            <v>23</v>
          </cell>
          <cell r="AX2160">
            <v>1</v>
          </cell>
          <cell r="AY2160">
            <v>0</v>
          </cell>
          <cell r="AZ2160">
            <v>0</v>
          </cell>
          <cell r="BA2160">
            <v>0</v>
          </cell>
          <cell r="BB2160">
            <v>0</v>
          </cell>
          <cell r="BC2160">
            <v>38828</v>
          </cell>
        </row>
        <row r="2161">
          <cell r="A2161">
            <v>2006</v>
          </cell>
          <cell r="B2161">
            <v>3</v>
          </cell>
          <cell r="C2161">
            <v>173</v>
          </cell>
          <cell r="D2161">
            <v>21</v>
          </cell>
          <cell r="E2161">
            <v>792020</v>
          </cell>
          <cell r="F2161">
            <v>0</v>
          </cell>
          <cell r="G2161" t="str">
            <v>Затраты по ШПЗ (основные)</v>
          </cell>
          <cell r="H2161">
            <v>2011</v>
          </cell>
          <cell r="I2161">
            <v>7920</v>
          </cell>
          <cell r="J2161">
            <v>4733.1499999999996</v>
          </cell>
          <cell r="K2161">
            <v>1</v>
          </cell>
          <cell r="L2161">
            <v>0</v>
          </cell>
          <cell r="M2161">
            <v>0</v>
          </cell>
          <cell r="N2161">
            <v>0</v>
          </cell>
          <cell r="R2161">
            <v>0</v>
          </cell>
          <cell r="S2161">
            <v>0</v>
          </cell>
          <cell r="T2161">
            <v>0</v>
          </cell>
          <cell r="U2161">
            <v>35</v>
          </cell>
          <cell r="V2161">
            <v>0</v>
          </cell>
          <cell r="W2161">
            <v>0</v>
          </cell>
          <cell r="AA2161">
            <v>0</v>
          </cell>
          <cell r="AB2161">
            <v>0</v>
          </cell>
          <cell r="AC2161">
            <v>0</v>
          </cell>
          <cell r="AD2161">
            <v>35</v>
          </cell>
          <cell r="AE2161">
            <v>510400</v>
          </cell>
          <cell r="AF2161">
            <v>0</v>
          </cell>
          <cell r="AI2161">
            <v>2282</v>
          </cell>
          <cell r="AK2161">
            <v>0</v>
          </cell>
          <cell r="AM2161">
            <v>330</v>
          </cell>
          <cell r="AN2161">
            <v>1</v>
          </cell>
          <cell r="AO2161">
            <v>393216</v>
          </cell>
          <cell r="AQ2161">
            <v>0</v>
          </cell>
          <cell r="AR2161">
            <v>0</v>
          </cell>
          <cell r="AS2161" t="str">
            <v>Ы</v>
          </cell>
          <cell r="AT2161" t="str">
            <v>Ы</v>
          </cell>
          <cell r="AU2161">
            <v>0</v>
          </cell>
          <cell r="AV2161">
            <v>0</v>
          </cell>
          <cell r="AW2161">
            <v>23</v>
          </cell>
          <cell r="AX2161">
            <v>1</v>
          </cell>
          <cell r="AY2161">
            <v>0</v>
          </cell>
          <cell r="AZ2161">
            <v>0</v>
          </cell>
          <cell r="BA2161">
            <v>0</v>
          </cell>
          <cell r="BB2161">
            <v>0</v>
          </cell>
          <cell r="BC2161">
            <v>38828</v>
          </cell>
        </row>
        <row r="2162">
          <cell r="A2162">
            <v>2006</v>
          </cell>
          <cell r="B2162">
            <v>3</v>
          </cell>
          <cell r="C2162">
            <v>174</v>
          </cell>
          <cell r="D2162">
            <v>21</v>
          </cell>
          <cell r="E2162">
            <v>792020</v>
          </cell>
          <cell r="F2162">
            <v>0</v>
          </cell>
          <cell r="G2162" t="str">
            <v>Затраты по ШПЗ (основные)</v>
          </cell>
          <cell r="H2162">
            <v>2011</v>
          </cell>
          <cell r="I2162">
            <v>7920</v>
          </cell>
          <cell r="J2162">
            <v>337186.26</v>
          </cell>
          <cell r="K2162">
            <v>1</v>
          </cell>
          <cell r="L2162">
            <v>0</v>
          </cell>
          <cell r="M2162">
            <v>0</v>
          </cell>
          <cell r="N2162">
            <v>0</v>
          </cell>
          <cell r="R2162">
            <v>0</v>
          </cell>
          <cell r="S2162">
            <v>0</v>
          </cell>
          <cell r="T2162">
            <v>0</v>
          </cell>
          <cell r="U2162">
            <v>35</v>
          </cell>
          <cell r="V2162">
            <v>0</v>
          </cell>
          <cell r="W2162">
            <v>0</v>
          </cell>
          <cell r="AA2162">
            <v>0</v>
          </cell>
          <cell r="AB2162">
            <v>0</v>
          </cell>
          <cell r="AC2162">
            <v>0</v>
          </cell>
          <cell r="AD2162">
            <v>35</v>
          </cell>
          <cell r="AE2162">
            <v>510600</v>
          </cell>
          <cell r="AF2162">
            <v>0</v>
          </cell>
          <cell r="AI2162">
            <v>2282</v>
          </cell>
          <cell r="AK2162">
            <v>0</v>
          </cell>
          <cell r="AM2162">
            <v>331</v>
          </cell>
          <cell r="AN2162">
            <v>1</v>
          </cell>
          <cell r="AO2162">
            <v>393216</v>
          </cell>
          <cell r="AQ2162">
            <v>0</v>
          </cell>
          <cell r="AR2162">
            <v>0</v>
          </cell>
          <cell r="AS2162" t="str">
            <v>Ы</v>
          </cell>
          <cell r="AT2162" t="str">
            <v>Ы</v>
          </cell>
          <cell r="AU2162">
            <v>0</v>
          </cell>
          <cell r="AV2162">
            <v>0</v>
          </cell>
          <cell r="AW2162">
            <v>23</v>
          </cell>
          <cell r="AX2162">
            <v>1</v>
          </cell>
          <cell r="AY2162">
            <v>0</v>
          </cell>
          <cell r="AZ2162">
            <v>0</v>
          </cell>
          <cell r="BA2162">
            <v>0</v>
          </cell>
          <cell r="BB2162">
            <v>0</v>
          </cell>
          <cell r="BC2162">
            <v>38828</v>
          </cell>
        </row>
        <row r="2163">
          <cell r="A2163">
            <v>2006</v>
          </cell>
          <cell r="B2163">
            <v>3</v>
          </cell>
          <cell r="C2163">
            <v>175</v>
          </cell>
          <cell r="D2163">
            <v>21</v>
          </cell>
          <cell r="E2163">
            <v>792020</v>
          </cell>
          <cell r="F2163">
            <v>0</v>
          </cell>
          <cell r="G2163" t="str">
            <v>Затраты по ШПЗ (основные)</v>
          </cell>
          <cell r="H2163">
            <v>2011</v>
          </cell>
          <cell r="I2163">
            <v>7920</v>
          </cell>
          <cell r="J2163">
            <v>24.14</v>
          </cell>
          <cell r="K2163">
            <v>1</v>
          </cell>
          <cell r="L2163">
            <v>0</v>
          </cell>
          <cell r="M2163">
            <v>0</v>
          </cell>
          <cell r="N2163">
            <v>0</v>
          </cell>
          <cell r="R2163">
            <v>0</v>
          </cell>
          <cell r="S2163">
            <v>0</v>
          </cell>
          <cell r="T2163">
            <v>0</v>
          </cell>
          <cell r="U2163">
            <v>35</v>
          </cell>
          <cell r="V2163">
            <v>0</v>
          </cell>
          <cell r="W2163">
            <v>0</v>
          </cell>
          <cell r="AA2163">
            <v>0</v>
          </cell>
          <cell r="AB2163">
            <v>0</v>
          </cell>
          <cell r="AC2163">
            <v>0</v>
          </cell>
          <cell r="AD2163">
            <v>35</v>
          </cell>
          <cell r="AE2163">
            <v>512000</v>
          </cell>
          <cell r="AF2163">
            <v>0</v>
          </cell>
          <cell r="AI2163">
            <v>2282</v>
          </cell>
          <cell r="AK2163">
            <v>0</v>
          </cell>
          <cell r="AM2163">
            <v>332</v>
          </cell>
          <cell r="AN2163">
            <v>1</v>
          </cell>
          <cell r="AO2163">
            <v>393216</v>
          </cell>
          <cell r="AQ2163">
            <v>0</v>
          </cell>
          <cell r="AR2163">
            <v>0</v>
          </cell>
          <cell r="AS2163" t="str">
            <v>Ы</v>
          </cell>
          <cell r="AT2163" t="str">
            <v>Ы</v>
          </cell>
          <cell r="AU2163">
            <v>0</v>
          </cell>
          <cell r="AV2163">
            <v>0</v>
          </cell>
          <cell r="AW2163">
            <v>23</v>
          </cell>
          <cell r="AX2163">
            <v>1</v>
          </cell>
          <cell r="AY2163">
            <v>0</v>
          </cell>
          <cell r="AZ2163">
            <v>0</v>
          </cell>
          <cell r="BA2163">
            <v>0</v>
          </cell>
          <cell r="BB2163">
            <v>0</v>
          </cell>
          <cell r="BC2163">
            <v>38828</v>
          </cell>
        </row>
        <row r="2164">
          <cell r="A2164">
            <v>2006</v>
          </cell>
          <cell r="B2164">
            <v>3</v>
          </cell>
          <cell r="C2164">
            <v>176</v>
          </cell>
          <cell r="D2164">
            <v>21</v>
          </cell>
          <cell r="E2164">
            <v>792020</v>
          </cell>
          <cell r="F2164">
            <v>0</v>
          </cell>
          <cell r="G2164" t="str">
            <v>Затраты по ШПЗ (основные)</v>
          </cell>
          <cell r="H2164">
            <v>2011</v>
          </cell>
          <cell r="I2164">
            <v>7920</v>
          </cell>
          <cell r="J2164">
            <v>4044.51</v>
          </cell>
          <cell r="K2164">
            <v>1</v>
          </cell>
          <cell r="L2164">
            <v>0</v>
          </cell>
          <cell r="M2164">
            <v>0</v>
          </cell>
          <cell r="N2164">
            <v>0</v>
          </cell>
          <cell r="R2164">
            <v>0</v>
          </cell>
          <cell r="S2164">
            <v>0</v>
          </cell>
          <cell r="T2164">
            <v>0</v>
          </cell>
          <cell r="U2164">
            <v>35</v>
          </cell>
          <cell r="V2164">
            <v>0</v>
          </cell>
          <cell r="W2164">
            <v>0</v>
          </cell>
          <cell r="AA2164">
            <v>0</v>
          </cell>
          <cell r="AB2164">
            <v>0</v>
          </cell>
          <cell r="AC2164">
            <v>0</v>
          </cell>
          <cell r="AD2164">
            <v>35</v>
          </cell>
          <cell r="AE2164">
            <v>530000</v>
          </cell>
          <cell r="AF2164">
            <v>0</v>
          </cell>
          <cell r="AI2164">
            <v>2282</v>
          </cell>
          <cell r="AK2164">
            <v>0</v>
          </cell>
          <cell r="AM2164">
            <v>333</v>
          </cell>
          <cell r="AN2164">
            <v>1</v>
          </cell>
          <cell r="AO2164">
            <v>393216</v>
          </cell>
          <cell r="AQ2164">
            <v>0</v>
          </cell>
          <cell r="AR2164">
            <v>0</v>
          </cell>
          <cell r="AS2164" t="str">
            <v>Ы</v>
          </cell>
          <cell r="AT2164" t="str">
            <v>Ы</v>
          </cell>
          <cell r="AU2164">
            <v>0</v>
          </cell>
          <cell r="AV2164">
            <v>0</v>
          </cell>
          <cell r="AW2164">
            <v>23</v>
          </cell>
          <cell r="AX2164">
            <v>1</v>
          </cell>
          <cell r="AY2164">
            <v>0</v>
          </cell>
          <cell r="AZ2164">
            <v>0</v>
          </cell>
          <cell r="BA2164">
            <v>0</v>
          </cell>
          <cell r="BB2164">
            <v>0</v>
          </cell>
          <cell r="BC2164">
            <v>38828</v>
          </cell>
        </row>
        <row r="2165">
          <cell r="A2165">
            <v>2006</v>
          </cell>
          <cell r="B2165">
            <v>3</v>
          </cell>
          <cell r="C2165">
            <v>209</v>
          </cell>
          <cell r="D2165">
            <v>21</v>
          </cell>
          <cell r="E2165">
            <v>792020</v>
          </cell>
          <cell r="F2165">
            <v>0</v>
          </cell>
          <cell r="G2165" t="str">
            <v>Затраты по ШПЗ (основные)</v>
          </cell>
          <cell r="H2165">
            <v>2011</v>
          </cell>
          <cell r="I2165">
            <v>7920</v>
          </cell>
          <cell r="J2165">
            <v>976663.88</v>
          </cell>
          <cell r="K2165">
            <v>1</v>
          </cell>
          <cell r="L2165">
            <v>0</v>
          </cell>
          <cell r="M2165">
            <v>0</v>
          </cell>
          <cell r="N2165">
            <v>0</v>
          </cell>
          <cell r="R2165">
            <v>0</v>
          </cell>
          <cell r="S2165">
            <v>0</v>
          </cell>
          <cell r="T2165">
            <v>0</v>
          </cell>
          <cell r="U2165">
            <v>42</v>
          </cell>
          <cell r="V2165">
            <v>0</v>
          </cell>
          <cell r="W2165">
            <v>0</v>
          </cell>
          <cell r="AA2165">
            <v>0</v>
          </cell>
          <cell r="AB2165">
            <v>0</v>
          </cell>
          <cell r="AC2165">
            <v>0</v>
          </cell>
          <cell r="AD2165">
            <v>42</v>
          </cell>
          <cell r="AE2165">
            <v>110000</v>
          </cell>
          <cell r="AF2165">
            <v>0</v>
          </cell>
          <cell r="AI2165">
            <v>2282</v>
          </cell>
          <cell r="AK2165">
            <v>0</v>
          </cell>
          <cell r="AM2165">
            <v>366</v>
          </cell>
          <cell r="AN2165">
            <v>1</v>
          </cell>
          <cell r="AO2165">
            <v>393216</v>
          </cell>
          <cell r="AQ2165">
            <v>0</v>
          </cell>
          <cell r="AR2165">
            <v>0</v>
          </cell>
          <cell r="AS2165" t="str">
            <v>Ы</v>
          </cell>
          <cell r="AT2165" t="str">
            <v>Ы</v>
          </cell>
          <cell r="AU2165">
            <v>0</v>
          </cell>
          <cell r="AV2165">
            <v>0</v>
          </cell>
          <cell r="AW2165">
            <v>23</v>
          </cell>
          <cell r="AX2165">
            <v>1</v>
          </cell>
          <cell r="AY2165">
            <v>0</v>
          </cell>
          <cell r="AZ2165">
            <v>0</v>
          </cell>
          <cell r="BA2165">
            <v>0</v>
          </cell>
          <cell r="BB2165">
            <v>0</v>
          </cell>
          <cell r="BC2165">
            <v>38828</v>
          </cell>
        </row>
        <row r="2166">
          <cell r="A2166">
            <v>2006</v>
          </cell>
          <cell r="B2166">
            <v>3</v>
          </cell>
          <cell r="C2166">
            <v>210</v>
          </cell>
          <cell r="D2166">
            <v>21</v>
          </cell>
          <cell r="E2166">
            <v>792020</v>
          </cell>
          <cell r="F2166">
            <v>0</v>
          </cell>
          <cell r="G2166" t="str">
            <v>Затраты по ШПЗ (основные)</v>
          </cell>
          <cell r="H2166">
            <v>2011</v>
          </cell>
          <cell r="I2166">
            <v>7920</v>
          </cell>
          <cell r="J2166">
            <v>9608.36</v>
          </cell>
          <cell r="K2166">
            <v>1</v>
          </cell>
          <cell r="L2166">
            <v>0</v>
          </cell>
          <cell r="M2166">
            <v>0</v>
          </cell>
          <cell r="N2166">
            <v>0</v>
          </cell>
          <cell r="R2166">
            <v>0</v>
          </cell>
          <cell r="S2166">
            <v>0</v>
          </cell>
          <cell r="T2166">
            <v>0</v>
          </cell>
          <cell r="U2166">
            <v>42</v>
          </cell>
          <cell r="V2166">
            <v>0</v>
          </cell>
          <cell r="W2166">
            <v>0</v>
          </cell>
          <cell r="AA2166">
            <v>0</v>
          </cell>
          <cell r="AB2166">
            <v>0</v>
          </cell>
          <cell r="AC2166">
            <v>0</v>
          </cell>
          <cell r="AD2166">
            <v>42</v>
          </cell>
          <cell r="AE2166">
            <v>114020</v>
          </cell>
          <cell r="AF2166">
            <v>0</v>
          </cell>
          <cell r="AI2166">
            <v>2282</v>
          </cell>
          <cell r="AK2166">
            <v>0</v>
          </cell>
          <cell r="AM2166">
            <v>367</v>
          </cell>
          <cell r="AN2166">
            <v>1</v>
          </cell>
          <cell r="AO2166">
            <v>393216</v>
          </cell>
          <cell r="AQ2166">
            <v>0</v>
          </cell>
          <cell r="AR2166">
            <v>0</v>
          </cell>
          <cell r="AS2166" t="str">
            <v>Ы</v>
          </cell>
          <cell r="AT2166" t="str">
            <v>Ы</v>
          </cell>
          <cell r="AU2166">
            <v>0</v>
          </cell>
          <cell r="AV2166">
            <v>0</v>
          </cell>
          <cell r="AW2166">
            <v>23</v>
          </cell>
          <cell r="AX2166">
            <v>1</v>
          </cell>
          <cell r="AY2166">
            <v>0</v>
          </cell>
          <cell r="AZ2166">
            <v>0</v>
          </cell>
          <cell r="BA2166">
            <v>0</v>
          </cell>
          <cell r="BB2166">
            <v>0</v>
          </cell>
          <cell r="BC2166">
            <v>38828</v>
          </cell>
        </row>
        <row r="2167">
          <cell r="A2167">
            <v>2006</v>
          </cell>
          <cell r="B2167">
            <v>3</v>
          </cell>
          <cell r="C2167">
            <v>211</v>
          </cell>
          <cell r="D2167">
            <v>21</v>
          </cell>
          <cell r="E2167">
            <v>792020</v>
          </cell>
          <cell r="F2167">
            <v>0</v>
          </cell>
          <cell r="G2167" t="str">
            <v>Затраты по ШПЗ (основные)</v>
          </cell>
          <cell r="H2167">
            <v>2011</v>
          </cell>
          <cell r="I2167">
            <v>7920</v>
          </cell>
          <cell r="J2167">
            <v>1707512.23</v>
          </cell>
          <cell r="K2167">
            <v>1</v>
          </cell>
          <cell r="L2167">
            <v>0</v>
          </cell>
          <cell r="M2167">
            <v>0</v>
          </cell>
          <cell r="N2167">
            <v>0</v>
          </cell>
          <cell r="R2167">
            <v>0</v>
          </cell>
          <cell r="S2167">
            <v>0</v>
          </cell>
          <cell r="T2167">
            <v>0</v>
          </cell>
          <cell r="U2167">
            <v>42</v>
          </cell>
          <cell r="V2167">
            <v>0</v>
          </cell>
          <cell r="W2167">
            <v>0</v>
          </cell>
          <cell r="AA2167">
            <v>0</v>
          </cell>
          <cell r="AB2167">
            <v>0</v>
          </cell>
          <cell r="AC2167">
            <v>0</v>
          </cell>
          <cell r="AD2167">
            <v>42</v>
          </cell>
          <cell r="AE2167">
            <v>116000</v>
          </cell>
          <cell r="AF2167">
            <v>0</v>
          </cell>
          <cell r="AI2167">
            <v>2282</v>
          </cell>
          <cell r="AK2167">
            <v>0</v>
          </cell>
          <cell r="AM2167">
            <v>368</v>
          </cell>
          <cell r="AN2167">
            <v>1</v>
          </cell>
          <cell r="AO2167">
            <v>393216</v>
          </cell>
          <cell r="AQ2167">
            <v>0</v>
          </cell>
          <cell r="AR2167">
            <v>0</v>
          </cell>
          <cell r="AS2167" t="str">
            <v>Ы</v>
          </cell>
          <cell r="AT2167" t="str">
            <v>Ы</v>
          </cell>
          <cell r="AU2167">
            <v>0</v>
          </cell>
          <cell r="AV2167">
            <v>0</v>
          </cell>
          <cell r="AW2167">
            <v>23</v>
          </cell>
          <cell r="AX2167">
            <v>1</v>
          </cell>
          <cell r="AY2167">
            <v>0</v>
          </cell>
          <cell r="AZ2167">
            <v>0</v>
          </cell>
          <cell r="BA2167">
            <v>0</v>
          </cell>
          <cell r="BB2167">
            <v>0</v>
          </cell>
          <cell r="BC2167">
            <v>38828</v>
          </cell>
        </row>
        <row r="2168">
          <cell r="A2168">
            <v>2006</v>
          </cell>
          <cell r="B2168">
            <v>3</v>
          </cell>
          <cell r="C2168">
            <v>212</v>
          </cell>
          <cell r="D2168">
            <v>21</v>
          </cell>
          <cell r="E2168">
            <v>792020</v>
          </cell>
          <cell r="F2168">
            <v>0</v>
          </cell>
          <cell r="G2168" t="str">
            <v>Затраты по ШПЗ (основные)</v>
          </cell>
          <cell r="H2168">
            <v>2011</v>
          </cell>
          <cell r="I2168">
            <v>7920</v>
          </cell>
          <cell r="J2168">
            <v>96192.99</v>
          </cell>
          <cell r="K2168">
            <v>1</v>
          </cell>
          <cell r="L2168">
            <v>0</v>
          </cell>
          <cell r="M2168">
            <v>0</v>
          </cell>
          <cell r="N2168">
            <v>0</v>
          </cell>
          <cell r="R2168">
            <v>0</v>
          </cell>
          <cell r="S2168">
            <v>0</v>
          </cell>
          <cell r="T2168">
            <v>0</v>
          </cell>
          <cell r="U2168">
            <v>42</v>
          </cell>
          <cell r="V2168">
            <v>0</v>
          </cell>
          <cell r="W2168">
            <v>0</v>
          </cell>
          <cell r="AA2168">
            <v>0</v>
          </cell>
          <cell r="AB2168">
            <v>0</v>
          </cell>
          <cell r="AC2168">
            <v>0</v>
          </cell>
          <cell r="AD2168">
            <v>42</v>
          </cell>
          <cell r="AE2168">
            <v>117000</v>
          </cell>
          <cell r="AF2168">
            <v>0</v>
          </cell>
          <cell r="AI2168">
            <v>2282</v>
          </cell>
          <cell r="AK2168">
            <v>0</v>
          </cell>
          <cell r="AM2168">
            <v>369</v>
          </cell>
          <cell r="AN2168">
            <v>1</v>
          </cell>
          <cell r="AO2168">
            <v>393216</v>
          </cell>
          <cell r="AQ2168">
            <v>0</v>
          </cell>
          <cell r="AR2168">
            <v>0</v>
          </cell>
          <cell r="AS2168" t="str">
            <v>Ы</v>
          </cell>
          <cell r="AT2168" t="str">
            <v>Ы</v>
          </cell>
          <cell r="AU2168">
            <v>0</v>
          </cell>
          <cell r="AV2168">
            <v>0</v>
          </cell>
          <cell r="AW2168">
            <v>23</v>
          </cell>
          <cell r="AX2168">
            <v>1</v>
          </cell>
          <cell r="AY2168">
            <v>0</v>
          </cell>
          <cell r="AZ2168">
            <v>0</v>
          </cell>
          <cell r="BA2168">
            <v>0</v>
          </cell>
          <cell r="BB2168">
            <v>0</v>
          </cell>
          <cell r="BC2168">
            <v>38828</v>
          </cell>
        </row>
        <row r="2169">
          <cell r="A2169">
            <v>2006</v>
          </cell>
          <cell r="B2169">
            <v>3</v>
          </cell>
          <cell r="C2169">
            <v>213</v>
          </cell>
          <cell r="D2169">
            <v>21</v>
          </cell>
          <cell r="E2169">
            <v>792020</v>
          </cell>
          <cell r="F2169">
            <v>0</v>
          </cell>
          <cell r="G2169" t="str">
            <v>Затраты по ШПЗ (основные)</v>
          </cell>
          <cell r="H2169">
            <v>2011</v>
          </cell>
          <cell r="I2169">
            <v>7920</v>
          </cell>
          <cell r="J2169">
            <v>169053.17</v>
          </cell>
          <cell r="K2169">
            <v>1</v>
          </cell>
          <cell r="L2169">
            <v>0</v>
          </cell>
          <cell r="M2169">
            <v>0</v>
          </cell>
          <cell r="N2169">
            <v>0</v>
          </cell>
          <cell r="R2169">
            <v>0</v>
          </cell>
          <cell r="S2169">
            <v>0</v>
          </cell>
          <cell r="T2169">
            <v>0</v>
          </cell>
          <cell r="U2169">
            <v>42</v>
          </cell>
          <cell r="V2169">
            <v>0</v>
          </cell>
          <cell r="W2169">
            <v>0</v>
          </cell>
          <cell r="AA2169">
            <v>0</v>
          </cell>
          <cell r="AB2169">
            <v>0</v>
          </cell>
          <cell r="AC2169">
            <v>0</v>
          </cell>
          <cell r="AD2169">
            <v>42</v>
          </cell>
          <cell r="AE2169">
            <v>118000</v>
          </cell>
          <cell r="AF2169">
            <v>0</v>
          </cell>
          <cell r="AI2169">
            <v>2282</v>
          </cell>
          <cell r="AK2169">
            <v>0</v>
          </cell>
          <cell r="AM2169">
            <v>370</v>
          </cell>
          <cell r="AN2169">
            <v>1</v>
          </cell>
          <cell r="AO2169">
            <v>393216</v>
          </cell>
          <cell r="AQ2169">
            <v>0</v>
          </cell>
          <cell r="AR2169">
            <v>0</v>
          </cell>
          <cell r="AS2169" t="str">
            <v>Ы</v>
          </cell>
          <cell r="AT2169" t="str">
            <v>Ы</v>
          </cell>
          <cell r="AU2169">
            <v>0</v>
          </cell>
          <cell r="AV2169">
            <v>0</v>
          </cell>
          <cell r="AW2169">
            <v>23</v>
          </cell>
          <cell r="AX2169">
            <v>1</v>
          </cell>
          <cell r="AY2169">
            <v>0</v>
          </cell>
          <cell r="AZ2169">
            <v>0</v>
          </cell>
          <cell r="BA2169">
            <v>0</v>
          </cell>
          <cell r="BB2169">
            <v>0</v>
          </cell>
          <cell r="BC2169">
            <v>38828</v>
          </cell>
        </row>
        <row r="2170">
          <cell r="A2170">
            <v>2006</v>
          </cell>
          <cell r="B2170">
            <v>3</v>
          </cell>
          <cell r="C2170">
            <v>214</v>
          </cell>
          <cell r="D2170">
            <v>21</v>
          </cell>
          <cell r="E2170">
            <v>792020</v>
          </cell>
          <cell r="F2170">
            <v>0</v>
          </cell>
          <cell r="G2170" t="str">
            <v>Затраты по ШПЗ (основные)</v>
          </cell>
          <cell r="H2170">
            <v>2011</v>
          </cell>
          <cell r="I2170">
            <v>7920</v>
          </cell>
          <cell r="J2170">
            <v>51131.66</v>
          </cell>
          <cell r="K2170">
            <v>1</v>
          </cell>
          <cell r="L2170">
            <v>0</v>
          </cell>
          <cell r="M2170">
            <v>0</v>
          </cell>
          <cell r="N2170">
            <v>0</v>
          </cell>
          <cell r="R2170">
            <v>0</v>
          </cell>
          <cell r="S2170">
            <v>0</v>
          </cell>
          <cell r="T2170">
            <v>0</v>
          </cell>
          <cell r="U2170">
            <v>42</v>
          </cell>
          <cell r="V2170">
            <v>0</v>
          </cell>
          <cell r="W2170">
            <v>0</v>
          </cell>
          <cell r="AA2170">
            <v>0</v>
          </cell>
          <cell r="AB2170">
            <v>0</v>
          </cell>
          <cell r="AC2170">
            <v>0</v>
          </cell>
          <cell r="AD2170">
            <v>42</v>
          </cell>
          <cell r="AE2170">
            <v>130000</v>
          </cell>
          <cell r="AF2170">
            <v>0</v>
          </cell>
          <cell r="AI2170">
            <v>2282</v>
          </cell>
          <cell r="AK2170">
            <v>0</v>
          </cell>
          <cell r="AM2170">
            <v>371</v>
          </cell>
          <cell r="AN2170">
            <v>1</v>
          </cell>
          <cell r="AO2170">
            <v>393216</v>
          </cell>
          <cell r="AQ2170">
            <v>0</v>
          </cell>
          <cell r="AR2170">
            <v>0</v>
          </cell>
          <cell r="AS2170" t="str">
            <v>Ы</v>
          </cell>
          <cell r="AT2170" t="str">
            <v>Ы</v>
          </cell>
          <cell r="AU2170">
            <v>0</v>
          </cell>
          <cell r="AV2170">
            <v>0</v>
          </cell>
          <cell r="AW2170">
            <v>23</v>
          </cell>
          <cell r="AX2170">
            <v>1</v>
          </cell>
          <cell r="AY2170">
            <v>0</v>
          </cell>
          <cell r="AZ2170">
            <v>0</v>
          </cell>
          <cell r="BA2170">
            <v>0</v>
          </cell>
          <cell r="BB2170">
            <v>0</v>
          </cell>
          <cell r="BC2170">
            <v>38828</v>
          </cell>
        </row>
        <row r="2171">
          <cell r="A2171">
            <v>2006</v>
          </cell>
          <cell r="B2171">
            <v>3</v>
          </cell>
          <cell r="C2171">
            <v>215</v>
          </cell>
          <cell r="D2171">
            <v>21</v>
          </cell>
          <cell r="E2171">
            <v>792020</v>
          </cell>
          <cell r="F2171">
            <v>0</v>
          </cell>
          <cell r="G2171" t="str">
            <v>Затраты по ШПЗ (основные)</v>
          </cell>
          <cell r="H2171">
            <v>2011</v>
          </cell>
          <cell r="I2171">
            <v>7920</v>
          </cell>
          <cell r="J2171">
            <v>311587.96999999997</v>
          </cell>
          <cell r="K2171">
            <v>1</v>
          </cell>
          <cell r="L2171">
            <v>0</v>
          </cell>
          <cell r="M2171">
            <v>0</v>
          </cell>
          <cell r="N2171">
            <v>0</v>
          </cell>
          <cell r="R2171">
            <v>0</v>
          </cell>
          <cell r="S2171">
            <v>0</v>
          </cell>
          <cell r="T2171">
            <v>0</v>
          </cell>
          <cell r="U2171">
            <v>42</v>
          </cell>
          <cell r="V2171">
            <v>0</v>
          </cell>
          <cell r="W2171">
            <v>0</v>
          </cell>
          <cell r="AA2171">
            <v>0</v>
          </cell>
          <cell r="AB2171">
            <v>0</v>
          </cell>
          <cell r="AC2171">
            <v>0</v>
          </cell>
          <cell r="AD2171">
            <v>42</v>
          </cell>
          <cell r="AE2171">
            <v>131000</v>
          </cell>
          <cell r="AF2171">
            <v>0</v>
          </cell>
          <cell r="AI2171">
            <v>2282</v>
          </cell>
          <cell r="AK2171">
            <v>0</v>
          </cell>
          <cell r="AM2171">
            <v>372</v>
          </cell>
          <cell r="AN2171">
            <v>1</v>
          </cell>
          <cell r="AO2171">
            <v>393216</v>
          </cell>
          <cell r="AQ2171">
            <v>0</v>
          </cell>
          <cell r="AR2171">
            <v>0</v>
          </cell>
          <cell r="AS2171" t="str">
            <v>Ы</v>
          </cell>
          <cell r="AT2171" t="str">
            <v>Ы</v>
          </cell>
          <cell r="AU2171">
            <v>0</v>
          </cell>
          <cell r="AV2171">
            <v>0</v>
          </cell>
          <cell r="AW2171">
            <v>23</v>
          </cell>
          <cell r="AX2171">
            <v>1</v>
          </cell>
          <cell r="AY2171">
            <v>0</v>
          </cell>
          <cell r="AZ2171">
            <v>0</v>
          </cell>
          <cell r="BA2171">
            <v>0</v>
          </cell>
          <cell r="BB2171">
            <v>0</v>
          </cell>
          <cell r="BC2171">
            <v>38828</v>
          </cell>
        </row>
        <row r="2172">
          <cell r="A2172">
            <v>2006</v>
          </cell>
          <cell r="B2172">
            <v>3</v>
          </cell>
          <cell r="C2172">
            <v>216</v>
          </cell>
          <cell r="D2172">
            <v>21</v>
          </cell>
          <cell r="E2172">
            <v>792020</v>
          </cell>
          <cell r="F2172">
            <v>0</v>
          </cell>
          <cell r="G2172" t="str">
            <v>Затраты по ШПЗ (основные)</v>
          </cell>
          <cell r="H2172">
            <v>2011</v>
          </cell>
          <cell r="I2172">
            <v>7920</v>
          </cell>
          <cell r="J2172">
            <v>-274034.17</v>
          </cell>
          <cell r="K2172">
            <v>1</v>
          </cell>
          <cell r="L2172">
            <v>0</v>
          </cell>
          <cell r="M2172">
            <v>0</v>
          </cell>
          <cell r="N2172">
            <v>0</v>
          </cell>
          <cell r="R2172">
            <v>0</v>
          </cell>
          <cell r="S2172">
            <v>0</v>
          </cell>
          <cell r="T2172">
            <v>0</v>
          </cell>
          <cell r="U2172">
            <v>42</v>
          </cell>
          <cell r="V2172">
            <v>0</v>
          </cell>
          <cell r="W2172">
            <v>0</v>
          </cell>
          <cell r="AA2172">
            <v>0</v>
          </cell>
          <cell r="AB2172">
            <v>0</v>
          </cell>
          <cell r="AC2172">
            <v>0</v>
          </cell>
          <cell r="AD2172">
            <v>42</v>
          </cell>
          <cell r="AE2172">
            <v>131100</v>
          </cell>
          <cell r="AF2172">
            <v>0</v>
          </cell>
          <cell r="AI2172">
            <v>2282</v>
          </cell>
          <cell r="AK2172">
            <v>0</v>
          </cell>
          <cell r="AM2172">
            <v>373</v>
          </cell>
          <cell r="AN2172">
            <v>1</v>
          </cell>
          <cell r="AO2172">
            <v>393216</v>
          </cell>
          <cell r="AQ2172">
            <v>0</v>
          </cell>
          <cell r="AR2172">
            <v>0</v>
          </cell>
          <cell r="AS2172" t="str">
            <v>Ы</v>
          </cell>
          <cell r="AT2172" t="str">
            <v>Ы</v>
          </cell>
          <cell r="AU2172">
            <v>0</v>
          </cell>
          <cell r="AV2172">
            <v>0</v>
          </cell>
          <cell r="AW2172">
            <v>23</v>
          </cell>
          <cell r="AX2172">
            <v>1</v>
          </cell>
          <cell r="AY2172">
            <v>0</v>
          </cell>
          <cell r="AZ2172">
            <v>0</v>
          </cell>
          <cell r="BA2172">
            <v>0</v>
          </cell>
          <cell r="BB2172">
            <v>0</v>
          </cell>
          <cell r="BC2172">
            <v>38828</v>
          </cell>
        </row>
        <row r="2173">
          <cell r="A2173">
            <v>2006</v>
          </cell>
          <cell r="B2173">
            <v>3</v>
          </cell>
          <cell r="C2173">
            <v>217</v>
          </cell>
          <cell r="D2173">
            <v>21</v>
          </cell>
          <cell r="E2173">
            <v>792020</v>
          </cell>
          <cell r="F2173">
            <v>0</v>
          </cell>
          <cell r="G2173" t="str">
            <v>Затраты по ШПЗ (основные)</v>
          </cell>
          <cell r="H2173">
            <v>2011</v>
          </cell>
          <cell r="I2173">
            <v>7920</v>
          </cell>
          <cell r="J2173">
            <v>299719.19</v>
          </cell>
          <cell r="K2173">
            <v>1</v>
          </cell>
          <cell r="L2173">
            <v>0</v>
          </cell>
          <cell r="M2173">
            <v>0</v>
          </cell>
          <cell r="N2173">
            <v>0</v>
          </cell>
          <cell r="R2173">
            <v>0</v>
          </cell>
          <cell r="S2173">
            <v>0</v>
          </cell>
          <cell r="T2173">
            <v>0</v>
          </cell>
          <cell r="U2173">
            <v>42</v>
          </cell>
          <cell r="V2173">
            <v>0</v>
          </cell>
          <cell r="W2173">
            <v>0</v>
          </cell>
          <cell r="AA2173">
            <v>0</v>
          </cell>
          <cell r="AB2173">
            <v>0</v>
          </cell>
          <cell r="AC2173">
            <v>0</v>
          </cell>
          <cell r="AD2173">
            <v>42</v>
          </cell>
          <cell r="AE2173">
            <v>132000</v>
          </cell>
          <cell r="AF2173">
            <v>0</v>
          </cell>
          <cell r="AI2173">
            <v>2282</v>
          </cell>
          <cell r="AK2173">
            <v>0</v>
          </cell>
          <cell r="AM2173">
            <v>374</v>
          </cell>
          <cell r="AN2173">
            <v>1</v>
          </cell>
          <cell r="AO2173">
            <v>393216</v>
          </cell>
          <cell r="AQ2173">
            <v>0</v>
          </cell>
          <cell r="AR2173">
            <v>0</v>
          </cell>
          <cell r="AS2173" t="str">
            <v>Ы</v>
          </cell>
          <cell r="AT2173" t="str">
            <v>Ы</v>
          </cell>
          <cell r="AU2173">
            <v>0</v>
          </cell>
          <cell r="AV2173">
            <v>0</v>
          </cell>
          <cell r="AW2173">
            <v>23</v>
          </cell>
          <cell r="AX2173">
            <v>1</v>
          </cell>
          <cell r="AY2173">
            <v>0</v>
          </cell>
          <cell r="AZ2173">
            <v>0</v>
          </cell>
          <cell r="BA2173">
            <v>0</v>
          </cell>
          <cell r="BB2173">
            <v>0</v>
          </cell>
          <cell r="BC2173">
            <v>38828</v>
          </cell>
        </row>
        <row r="2174">
          <cell r="A2174">
            <v>2006</v>
          </cell>
          <cell r="B2174">
            <v>3</v>
          </cell>
          <cell r="C2174">
            <v>218</v>
          </cell>
          <cell r="D2174">
            <v>21</v>
          </cell>
          <cell r="E2174">
            <v>792020</v>
          </cell>
          <cell r="F2174">
            <v>0</v>
          </cell>
          <cell r="G2174" t="str">
            <v>Затраты по ШПЗ (основные)</v>
          </cell>
          <cell r="H2174">
            <v>2011</v>
          </cell>
          <cell r="I2174">
            <v>7920</v>
          </cell>
          <cell r="J2174">
            <v>4237.29</v>
          </cell>
          <cell r="K2174">
            <v>1</v>
          </cell>
          <cell r="L2174">
            <v>0</v>
          </cell>
          <cell r="M2174">
            <v>0</v>
          </cell>
          <cell r="N2174">
            <v>0</v>
          </cell>
          <cell r="R2174">
            <v>0</v>
          </cell>
          <cell r="S2174">
            <v>0</v>
          </cell>
          <cell r="T2174">
            <v>0</v>
          </cell>
          <cell r="U2174">
            <v>42</v>
          </cell>
          <cell r="V2174">
            <v>0</v>
          </cell>
          <cell r="W2174">
            <v>0</v>
          </cell>
          <cell r="AA2174">
            <v>0</v>
          </cell>
          <cell r="AB2174">
            <v>0</v>
          </cell>
          <cell r="AC2174">
            <v>0</v>
          </cell>
          <cell r="AD2174">
            <v>42</v>
          </cell>
          <cell r="AE2174">
            <v>133100</v>
          </cell>
          <cell r="AF2174">
            <v>0</v>
          </cell>
          <cell r="AI2174">
            <v>2282</v>
          </cell>
          <cell r="AK2174">
            <v>0</v>
          </cell>
          <cell r="AM2174">
            <v>375</v>
          </cell>
          <cell r="AN2174">
            <v>1</v>
          </cell>
          <cell r="AO2174">
            <v>393216</v>
          </cell>
          <cell r="AQ2174">
            <v>0</v>
          </cell>
          <cell r="AR2174">
            <v>0</v>
          </cell>
          <cell r="AS2174" t="str">
            <v>Ы</v>
          </cell>
          <cell r="AT2174" t="str">
            <v>Ы</v>
          </cell>
          <cell r="AU2174">
            <v>0</v>
          </cell>
          <cell r="AV2174">
            <v>0</v>
          </cell>
          <cell r="AW2174">
            <v>23</v>
          </cell>
          <cell r="AX2174">
            <v>1</v>
          </cell>
          <cell r="AY2174">
            <v>0</v>
          </cell>
          <cell r="AZ2174">
            <v>0</v>
          </cell>
          <cell r="BA2174">
            <v>0</v>
          </cell>
          <cell r="BB2174">
            <v>0</v>
          </cell>
          <cell r="BC2174">
            <v>38828</v>
          </cell>
        </row>
        <row r="2175">
          <cell r="A2175">
            <v>2006</v>
          </cell>
          <cell r="B2175">
            <v>3</v>
          </cell>
          <cell r="C2175">
            <v>219</v>
          </cell>
          <cell r="D2175">
            <v>21</v>
          </cell>
          <cell r="E2175">
            <v>792020</v>
          </cell>
          <cell r="F2175">
            <v>0</v>
          </cell>
          <cell r="G2175" t="str">
            <v>Затраты по ШПЗ (основные)</v>
          </cell>
          <cell r="H2175">
            <v>2011</v>
          </cell>
          <cell r="I2175">
            <v>7920</v>
          </cell>
          <cell r="J2175">
            <v>10414600.02</v>
          </cell>
          <cell r="K2175">
            <v>1</v>
          </cell>
          <cell r="L2175">
            <v>0</v>
          </cell>
          <cell r="M2175">
            <v>0</v>
          </cell>
          <cell r="N2175">
            <v>0</v>
          </cell>
          <cell r="R2175">
            <v>0</v>
          </cell>
          <cell r="S2175">
            <v>0</v>
          </cell>
          <cell r="T2175">
            <v>0</v>
          </cell>
          <cell r="U2175">
            <v>42</v>
          </cell>
          <cell r="V2175">
            <v>0</v>
          </cell>
          <cell r="W2175">
            <v>0</v>
          </cell>
          <cell r="AA2175">
            <v>0</v>
          </cell>
          <cell r="AB2175">
            <v>0</v>
          </cell>
          <cell r="AC2175">
            <v>0</v>
          </cell>
          <cell r="AD2175">
            <v>42</v>
          </cell>
          <cell r="AE2175">
            <v>133200</v>
          </cell>
          <cell r="AF2175">
            <v>0</v>
          </cell>
          <cell r="AI2175">
            <v>2282</v>
          </cell>
          <cell r="AK2175">
            <v>0</v>
          </cell>
          <cell r="AM2175">
            <v>376</v>
          </cell>
          <cell r="AN2175">
            <v>1</v>
          </cell>
          <cell r="AO2175">
            <v>393216</v>
          </cell>
          <cell r="AQ2175">
            <v>0</v>
          </cell>
          <cell r="AR2175">
            <v>0</v>
          </cell>
          <cell r="AS2175" t="str">
            <v>Ы</v>
          </cell>
          <cell r="AT2175" t="str">
            <v>Ы</v>
          </cell>
          <cell r="AU2175">
            <v>0</v>
          </cell>
          <cell r="AV2175">
            <v>0</v>
          </cell>
          <cell r="AW2175">
            <v>23</v>
          </cell>
          <cell r="AX2175">
            <v>1</v>
          </cell>
          <cell r="AY2175">
            <v>0</v>
          </cell>
          <cell r="AZ2175">
            <v>0</v>
          </cell>
          <cell r="BA2175">
            <v>0</v>
          </cell>
          <cell r="BB2175">
            <v>0</v>
          </cell>
          <cell r="BC2175">
            <v>38828</v>
          </cell>
        </row>
        <row r="2176">
          <cell r="A2176">
            <v>2006</v>
          </cell>
          <cell r="B2176">
            <v>3</v>
          </cell>
          <cell r="C2176">
            <v>220</v>
          </cell>
          <cell r="D2176">
            <v>21</v>
          </cell>
          <cell r="E2176">
            <v>792020</v>
          </cell>
          <cell r="F2176">
            <v>0</v>
          </cell>
          <cell r="G2176" t="str">
            <v>Затраты по ШПЗ (основные)</v>
          </cell>
          <cell r="H2176">
            <v>2011</v>
          </cell>
          <cell r="I2176">
            <v>7920</v>
          </cell>
          <cell r="J2176">
            <v>32776.699999999997</v>
          </cell>
          <cell r="K2176">
            <v>1</v>
          </cell>
          <cell r="L2176">
            <v>0</v>
          </cell>
          <cell r="M2176">
            <v>0</v>
          </cell>
          <cell r="N2176">
            <v>0</v>
          </cell>
          <cell r="R2176">
            <v>0</v>
          </cell>
          <cell r="S2176">
            <v>0</v>
          </cell>
          <cell r="T2176">
            <v>0</v>
          </cell>
          <cell r="U2176">
            <v>42</v>
          </cell>
          <cell r="V2176">
            <v>0</v>
          </cell>
          <cell r="W2176">
            <v>0</v>
          </cell>
          <cell r="AA2176">
            <v>0</v>
          </cell>
          <cell r="AB2176">
            <v>0</v>
          </cell>
          <cell r="AC2176">
            <v>0</v>
          </cell>
          <cell r="AD2176">
            <v>42</v>
          </cell>
          <cell r="AE2176">
            <v>135000</v>
          </cell>
          <cell r="AF2176">
            <v>0</v>
          </cell>
          <cell r="AI2176">
            <v>2282</v>
          </cell>
          <cell r="AK2176">
            <v>0</v>
          </cell>
          <cell r="AM2176">
            <v>377</v>
          </cell>
          <cell r="AN2176">
            <v>1</v>
          </cell>
          <cell r="AO2176">
            <v>393216</v>
          </cell>
          <cell r="AQ2176">
            <v>0</v>
          </cell>
          <cell r="AR2176">
            <v>0</v>
          </cell>
          <cell r="AS2176" t="str">
            <v>Ы</v>
          </cell>
          <cell r="AT2176" t="str">
            <v>Ы</v>
          </cell>
          <cell r="AU2176">
            <v>0</v>
          </cell>
          <cell r="AV2176">
            <v>0</v>
          </cell>
          <cell r="AW2176">
            <v>23</v>
          </cell>
          <cell r="AX2176">
            <v>1</v>
          </cell>
          <cell r="AY2176">
            <v>0</v>
          </cell>
          <cell r="AZ2176">
            <v>0</v>
          </cell>
          <cell r="BA2176">
            <v>0</v>
          </cell>
          <cell r="BB2176">
            <v>0</v>
          </cell>
          <cell r="BC2176">
            <v>38828</v>
          </cell>
        </row>
        <row r="2177">
          <cell r="A2177">
            <v>2006</v>
          </cell>
          <cell r="B2177">
            <v>3</v>
          </cell>
          <cell r="C2177">
            <v>221</v>
          </cell>
          <cell r="D2177">
            <v>21</v>
          </cell>
          <cell r="E2177">
            <v>792020</v>
          </cell>
          <cell r="F2177">
            <v>0</v>
          </cell>
          <cell r="G2177" t="str">
            <v>Затраты по ШПЗ (основные)</v>
          </cell>
          <cell r="H2177">
            <v>2011</v>
          </cell>
          <cell r="I2177">
            <v>7920</v>
          </cell>
          <cell r="J2177">
            <v>1145577.8700000001</v>
          </cell>
          <cell r="K2177">
            <v>1</v>
          </cell>
          <cell r="L2177">
            <v>0</v>
          </cell>
          <cell r="M2177">
            <v>0</v>
          </cell>
          <cell r="N2177">
            <v>0</v>
          </cell>
          <cell r="R2177">
            <v>0</v>
          </cell>
          <cell r="S2177">
            <v>0</v>
          </cell>
          <cell r="T2177">
            <v>0</v>
          </cell>
          <cell r="U2177">
            <v>42</v>
          </cell>
          <cell r="V2177">
            <v>0</v>
          </cell>
          <cell r="W2177">
            <v>0</v>
          </cell>
          <cell r="AA2177">
            <v>0</v>
          </cell>
          <cell r="AB2177">
            <v>0</v>
          </cell>
          <cell r="AC2177">
            <v>0</v>
          </cell>
          <cell r="AD2177">
            <v>42</v>
          </cell>
          <cell r="AE2177">
            <v>143000</v>
          </cell>
          <cell r="AF2177">
            <v>0</v>
          </cell>
          <cell r="AI2177">
            <v>2282</v>
          </cell>
          <cell r="AK2177">
            <v>0</v>
          </cell>
          <cell r="AM2177">
            <v>378</v>
          </cell>
          <cell r="AN2177">
            <v>1</v>
          </cell>
          <cell r="AO2177">
            <v>393216</v>
          </cell>
          <cell r="AQ2177">
            <v>0</v>
          </cell>
          <cell r="AR2177">
            <v>0</v>
          </cell>
          <cell r="AS2177" t="str">
            <v>Ы</v>
          </cell>
          <cell r="AT2177" t="str">
            <v>Ы</v>
          </cell>
          <cell r="AU2177">
            <v>0</v>
          </cell>
          <cell r="AV2177">
            <v>0</v>
          </cell>
          <cell r="AW2177">
            <v>23</v>
          </cell>
          <cell r="AX2177">
            <v>1</v>
          </cell>
          <cell r="AY2177">
            <v>0</v>
          </cell>
          <cell r="AZ2177">
            <v>0</v>
          </cell>
          <cell r="BA2177">
            <v>0</v>
          </cell>
          <cell r="BB2177">
            <v>0</v>
          </cell>
          <cell r="BC2177">
            <v>38828</v>
          </cell>
        </row>
        <row r="2178">
          <cell r="A2178">
            <v>2006</v>
          </cell>
          <cell r="B2178">
            <v>3</v>
          </cell>
          <cell r="C2178">
            <v>222</v>
          </cell>
          <cell r="D2178">
            <v>21</v>
          </cell>
          <cell r="E2178">
            <v>792020</v>
          </cell>
          <cell r="F2178">
            <v>0</v>
          </cell>
          <cell r="G2178" t="str">
            <v>Затраты по ШПЗ (основные)</v>
          </cell>
          <cell r="H2178">
            <v>2011</v>
          </cell>
          <cell r="I2178">
            <v>7920</v>
          </cell>
          <cell r="J2178">
            <v>356143.87</v>
          </cell>
          <cell r="K2178">
            <v>1</v>
          </cell>
          <cell r="L2178">
            <v>0</v>
          </cell>
          <cell r="M2178">
            <v>0</v>
          </cell>
          <cell r="N2178">
            <v>0</v>
          </cell>
          <cell r="R2178">
            <v>0</v>
          </cell>
          <cell r="S2178">
            <v>0</v>
          </cell>
          <cell r="T2178">
            <v>0</v>
          </cell>
          <cell r="U2178">
            <v>42</v>
          </cell>
          <cell r="V2178">
            <v>0</v>
          </cell>
          <cell r="W2178">
            <v>0</v>
          </cell>
          <cell r="AA2178">
            <v>0</v>
          </cell>
          <cell r="AB2178">
            <v>0</v>
          </cell>
          <cell r="AC2178">
            <v>0</v>
          </cell>
          <cell r="AD2178">
            <v>42</v>
          </cell>
          <cell r="AE2178">
            <v>151000</v>
          </cell>
          <cell r="AF2178">
            <v>0</v>
          </cell>
          <cell r="AI2178">
            <v>2282</v>
          </cell>
          <cell r="AK2178">
            <v>0</v>
          </cell>
          <cell r="AM2178">
            <v>379</v>
          </cell>
          <cell r="AN2178">
            <v>1</v>
          </cell>
          <cell r="AO2178">
            <v>393216</v>
          </cell>
          <cell r="AQ2178">
            <v>0</v>
          </cell>
          <cell r="AR2178">
            <v>0</v>
          </cell>
          <cell r="AS2178" t="str">
            <v>Ы</v>
          </cell>
          <cell r="AT2178" t="str">
            <v>Ы</v>
          </cell>
          <cell r="AU2178">
            <v>0</v>
          </cell>
          <cell r="AV2178">
            <v>0</v>
          </cell>
          <cell r="AW2178">
            <v>23</v>
          </cell>
          <cell r="AX2178">
            <v>1</v>
          </cell>
          <cell r="AY2178">
            <v>0</v>
          </cell>
          <cell r="AZ2178">
            <v>0</v>
          </cell>
          <cell r="BA2178">
            <v>0</v>
          </cell>
          <cell r="BB2178">
            <v>0</v>
          </cell>
          <cell r="BC2178">
            <v>38828</v>
          </cell>
        </row>
        <row r="2179">
          <cell r="A2179">
            <v>2006</v>
          </cell>
          <cell r="B2179">
            <v>3</v>
          </cell>
          <cell r="C2179">
            <v>223</v>
          </cell>
          <cell r="D2179">
            <v>21</v>
          </cell>
          <cell r="E2179">
            <v>792020</v>
          </cell>
          <cell r="F2179">
            <v>0</v>
          </cell>
          <cell r="G2179" t="str">
            <v>Затраты по ШПЗ (основные)</v>
          </cell>
          <cell r="H2179">
            <v>2011</v>
          </cell>
          <cell r="I2179">
            <v>7920</v>
          </cell>
          <cell r="J2179">
            <v>727461.24</v>
          </cell>
          <cell r="K2179">
            <v>1</v>
          </cell>
          <cell r="L2179">
            <v>0</v>
          </cell>
          <cell r="M2179">
            <v>0</v>
          </cell>
          <cell r="N2179">
            <v>0</v>
          </cell>
          <cell r="R2179">
            <v>0</v>
          </cell>
          <cell r="S2179">
            <v>0</v>
          </cell>
          <cell r="T2179">
            <v>0</v>
          </cell>
          <cell r="U2179">
            <v>42</v>
          </cell>
          <cell r="V2179">
            <v>0</v>
          </cell>
          <cell r="W2179">
            <v>0</v>
          </cell>
          <cell r="AA2179">
            <v>0</v>
          </cell>
          <cell r="AB2179">
            <v>0</v>
          </cell>
          <cell r="AC2179">
            <v>0</v>
          </cell>
          <cell r="AD2179">
            <v>42</v>
          </cell>
          <cell r="AE2179">
            <v>152000</v>
          </cell>
          <cell r="AF2179">
            <v>0</v>
          </cell>
          <cell r="AI2179">
            <v>2282</v>
          </cell>
          <cell r="AK2179">
            <v>0</v>
          </cell>
          <cell r="AM2179">
            <v>380</v>
          </cell>
          <cell r="AN2179">
            <v>1</v>
          </cell>
          <cell r="AO2179">
            <v>393216</v>
          </cell>
          <cell r="AQ2179">
            <v>0</v>
          </cell>
          <cell r="AR2179">
            <v>0</v>
          </cell>
          <cell r="AS2179" t="str">
            <v>Ы</v>
          </cell>
          <cell r="AT2179" t="str">
            <v>Ы</v>
          </cell>
          <cell r="AU2179">
            <v>0</v>
          </cell>
          <cell r="AV2179">
            <v>0</v>
          </cell>
          <cell r="AW2179">
            <v>23</v>
          </cell>
          <cell r="AX2179">
            <v>1</v>
          </cell>
          <cell r="AY2179">
            <v>0</v>
          </cell>
          <cell r="AZ2179">
            <v>0</v>
          </cell>
          <cell r="BA2179">
            <v>0</v>
          </cell>
          <cell r="BB2179">
            <v>0</v>
          </cell>
          <cell r="BC2179">
            <v>38828</v>
          </cell>
        </row>
        <row r="2180">
          <cell r="A2180">
            <v>2006</v>
          </cell>
          <cell r="B2180">
            <v>3</v>
          </cell>
          <cell r="C2180">
            <v>224</v>
          </cell>
          <cell r="D2180">
            <v>21</v>
          </cell>
          <cell r="E2180">
            <v>792020</v>
          </cell>
          <cell r="F2180">
            <v>0</v>
          </cell>
          <cell r="G2180" t="str">
            <v>Затраты по ШПЗ (основные)</v>
          </cell>
          <cell r="H2180">
            <v>2011</v>
          </cell>
          <cell r="I2180">
            <v>7920</v>
          </cell>
          <cell r="J2180">
            <v>7192093.1100000003</v>
          </cell>
          <cell r="K2180">
            <v>1</v>
          </cell>
          <cell r="L2180">
            <v>0</v>
          </cell>
          <cell r="M2180">
            <v>0</v>
          </cell>
          <cell r="N2180">
            <v>0</v>
          </cell>
          <cell r="R2180">
            <v>0</v>
          </cell>
          <cell r="S2180">
            <v>0</v>
          </cell>
          <cell r="T2180">
            <v>0</v>
          </cell>
          <cell r="U2180">
            <v>42</v>
          </cell>
          <cell r="V2180">
            <v>0</v>
          </cell>
          <cell r="W2180">
            <v>0</v>
          </cell>
          <cell r="AA2180">
            <v>0</v>
          </cell>
          <cell r="AB2180">
            <v>0</v>
          </cell>
          <cell r="AC2180">
            <v>0</v>
          </cell>
          <cell r="AD2180">
            <v>42</v>
          </cell>
          <cell r="AE2180">
            <v>220000</v>
          </cell>
          <cell r="AF2180">
            <v>0</v>
          </cell>
          <cell r="AI2180">
            <v>2282</v>
          </cell>
          <cell r="AK2180">
            <v>0</v>
          </cell>
          <cell r="AM2180">
            <v>381</v>
          </cell>
          <cell r="AN2180">
            <v>1</v>
          </cell>
          <cell r="AO2180">
            <v>393216</v>
          </cell>
          <cell r="AQ2180">
            <v>0</v>
          </cell>
          <cell r="AR2180">
            <v>0</v>
          </cell>
          <cell r="AS2180" t="str">
            <v>Ы</v>
          </cell>
          <cell r="AT2180" t="str">
            <v>Ы</v>
          </cell>
          <cell r="AU2180">
            <v>0</v>
          </cell>
          <cell r="AV2180">
            <v>0</v>
          </cell>
          <cell r="AW2180">
            <v>23</v>
          </cell>
          <cell r="AX2180">
            <v>1</v>
          </cell>
          <cell r="AY2180">
            <v>0</v>
          </cell>
          <cell r="AZ2180">
            <v>0</v>
          </cell>
          <cell r="BA2180">
            <v>0</v>
          </cell>
          <cell r="BB2180">
            <v>0</v>
          </cell>
          <cell r="BC2180">
            <v>38828</v>
          </cell>
        </row>
        <row r="2181">
          <cell r="A2181">
            <v>2006</v>
          </cell>
          <cell r="B2181">
            <v>3</v>
          </cell>
          <cell r="C2181">
            <v>225</v>
          </cell>
          <cell r="D2181">
            <v>21</v>
          </cell>
          <cell r="E2181">
            <v>792020</v>
          </cell>
          <cell r="F2181">
            <v>0</v>
          </cell>
          <cell r="G2181" t="str">
            <v>Затраты по ШПЗ (основные)</v>
          </cell>
          <cell r="H2181">
            <v>2011</v>
          </cell>
          <cell r="I2181">
            <v>7920</v>
          </cell>
          <cell r="J2181">
            <v>3773963.83</v>
          </cell>
          <cell r="K2181">
            <v>1</v>
          </cell>
          <cell r="L2181">
            <v>0</v>
          </cell>
          <cell r="M2181">
            <v>0</v>
          </cell>
          <cell r="N2181">
            <v>0</v>
          </cell>
          <cell r="R2181">
            <v>0</v>
          </cell>
          <cell r="S2181">
            <v>0</v>
          </cell>
          <cell r="T2181">
            <v>0</v>
          </cell>
          <cell r="U2181">
            <v>42</v>
          </cell>
          <cell r="V2181">
            <v>0</v>
          </cell>
          <cell r="W2181">
            <v>0</v>
          </cell>
          <cell r="AA2181">
            <v>0</v>
          </cell>
          <cell r="AB2181">
            <v>0</v>
          </cell>
          <cell r="AC2181">
            <v>0</v>
          </cell>
          <cell r="AD2181">
            <v>42</v>
          </cell>
          <cell r="AE2181">
            <v>230000</v>
          </cell>
          <cell r="AF2181">
            <v>0</v>
          </cell>
          <cell r="AI2181">
            <v>2282</v>
          </cell>
          <cell r="AK2181">
            <v>0</v>
          </cell>
          <cell r="AM2181">
            <v>382</v>
          </cell>
          <cell r="AN2181">
            <v>1</v>
          </cell>
          <cell r="AO2181">
            <v>393216</v>
          </cell>
          <cell r="AQ2181">
            <v>0</v>
          </cell>
          <cell r="AR2181">
            <v>0</v>
          </cell>
          <cell r="AS2181" t="str">
            <v>Ы</v>
          </cell>
          <cell r="AT2181" t="str">
            <v>Ы</v>
          </cell>
          <cell r="AU2181">
            <v>0</v>
          </cell>
          <cell r="AV2181">
            <v>0</v>
          </cell>
          <cell r="AW2181">
            <v>23</v>
          </cell>
          <cell r="AX2181">
            <v>1</v>
          </cell>
          <cell r="AY2181">
            <v>0</v>
          </cell>
          <cell r="AZ2181">
            <v>0</v>
          </cell>
          <cell r="BA2181">
            <v>0</v>
          </cell>
          <cell r="BB2181">
            <v>0</v>
          </cell>
          <cell r="BC2181">
            <v>38828</v>
          </cell>
        </row>
        <row r="2182">
          <cell r="A2182">
            <v>2006</v>
          </cell>
          <cell r="B2182">
            <v>3</v>
          </cell>
          <cell r="C2182">
            <v>226</v>
          </cell>
          <cell r="D2182">
            <v>21</v>
          </cell>
          <cell r="E2182">
            <v>792020</v>
          </cell>
          <cell r="F2182">
            <v>0</v>
          </cell>
          <cell r="G2182" t="str">
            <v>Затраты по ШПЗ (основные)</v>
          </cell>
          <cell r="H2182">
            <v>2011</v>
          </cell>
          <cell r="I2182">
            <v>7920</v>
          </cell>
          <cell r="J2182">
            <v>570463.51</v>
          </cell>
          <cell r="K2182">
            <v>1</v>
          </cell>
          <cell r="L2182">
            <v>0</v>
          </cell>
          <cell r="M2182">
            <v>0</v>
          </cell>
          <cell r="N2182">
            <v>0</v>
          </cell>
          <cell r="R2182">
            <v>0</v>
          </cell>
          <cell r="S2182">
            <v>0</v>
          </cell>
          <cell r="T2182">
            <v>0</v>
          </cell>
          <cell r="U2182">
            <v>42</v>
          </cell>
          <cell r="V2182">
            <v>0</v>
          </cell>
          <cell r="W2182">
            <v>0</v>
          </cell>
          <cell r="AA2182">
            <v>0</v>
          </cell>
          <cell r="AB2182">
            <v>0</v>
          </cell>
          <cell r="AC2182">
            <v>0</v>
          </cell>
          <cell r="AD2182">
            <v>42</v>
          </cell>
          <cell r="AE2182">
            <v>260000</v>
          </cell>
          <cell r="AF2182">
            <v>0</v>
          </cell>
          <cell r="AI2182">
            <v>2282</v>
          </cell>
          <cell r="AK2182">
            <v>0</v>
          </cell>
          <cell r="AM2182">
            <v>383</v>
          </cell>
          <cell r="AN2182">
            <v>1</v>
          </cell>
          <cell r="AO2182">
            <v>393216</v>
          </cell>
          <cell r="AQ2182">
            <v>0</v>
          </cell>
          <cell r="AR2182">
            <v>0</v>
          </cell>
          <cell r="AS2182" t="str">
            <v>Ы</v>
          </cell>
          <cell r="AT2182" t="str">
            <v>Ы</v>
          </cell>
          <cell r="AU2182">
            <v>0</v>
          </cell>
          <cell r="AV2182">
            <v>0</v>
          </cell>
          <cell r="AW2182">
            <v>23</v>
          </cell>
          <cell r="AX2182">
            <v>1</v>
          </cell>
          <cell r="AY2182">
            <v>0</v>
          </cell>
          <cell r="AZ2182">
            <v>0</v>
          </cell>
          <cell r="BA2182">
            <v>0</v>
          </cell>
          <cell r="BB2182">
            <v>0</v>
          </cell>
          <cell r="BC2182">
            <v>38828</v>
          </cell>
        </row>
        <row r="2183">
          <cell r="A2183">
            <v>2006</v>
          </cell>
          <cell r="B2183">
            <v>3</v>
          </cell>
          <cell r="C2183">
            <v>227</v>
          </cell>
          <cell r="D2183">
            <v>21</v>
          </cell>
          <cell r="E2183">
            <v>792020</v>
          </cell>
          <cell r="F2183">
            <v>0</v>
          </cell>
          <cell r="G2183" t="str">
            <v>Затраты по ШПЗ (основные)</v>
          </cell>
          <cell r="H2183">
            <v>2011</v>
          </cell>
          <cell r="I2183">
            <v>7920</v>
          </cell>
          <cell r="J2183">
            <v>929454.17</v>
          </cell>
          <cell r="K2183">
            <v>1</v>
          </cell>
          <cell r="L2183">
            <v>0</v>
          </cell>
          <cell r="M2183">
            <v>0</v>
          </cell>
          <cell r="N2183">
            <v>0</v>
          </cell>
          <cell r="R2183">
            <v>0</v>
          </cell>
          <cell r="S2183">
            <v>0</v>
          </cell>
          <cell r="T2183">
            <v>0</v>
          </cell>
          <cell r="U2183">
            <v>42</v>
          </cell>
          <cell r="V2183">
            <v>0</v>
          </cell>
          <cell r="W2183">
            <v>0</v>
          </cell>
          <cell r="AA2183">
            <v>0</v>
          </cell>
          <cell r="AB2183">
            <v>0</v>
          </cell>
          <cell r="AC2183">
            <v>0</v>
          </cell>
          <cell r="AD2183">
            <v>42</v>
          </cell>
          <cell r="AE2183">
            <v>270000</v>
          </cell>
          <cell r="AF2183">
            <v>0</v>
          </cell>
          <cell r="AI2183">
            <v>2282</v>
          </cell>
          <cell r="AK2183">
            <v>0</v>
          </cell>
          <cell r="AM2183">
            <v>384</v>
          </cell>
          <cell r="AN2183">
            <v>1</v>
          </cell>
          <cell r="AO2183">
            <v>393216</v>
          </cell>
          <cell r="AQ2183">
            <v>0</v>
          </cell>
          <cell r="AR2183">
            <v>0</v>
          </cell>
          <cell r="AS2183" t="str">
            <v>Ы</v>
          </cell>
          <cell r="AT2183" t="str">
            <v>Ы</v>
          </cell>
          <cell r="AU2183">
            <v>0</v>
          </cell>
          <cell r="AV2183">
            <v>0</v>
          </cell>
          <cell r="AW2183">
            <v>23</v>
          </cell>
          <cell r="AX2183">
            <v>1</v>
          </cell>
          <cell r="AY2183">
            <v>0</v>
          </cell>
          <cell r="AZ2183">
            <v>0</v>
          </cell>
          <cell r="BA2183">
            <v>0</v>
          </cell>
          <cell r="BB2183">
            <v>0</v>
          </cell>
          <cell r="BC2183">
            <v>38828</v>
          </cell>
        </row>
        <row r="2184">
          <cell r="A2184">
            <v>2006</v>
          </cell>
          <cell r="B2184">
            <v>3</v>
          </cell>
          <cell r="C2184">
            <v>228</v>
          </cell>
          <cell r="D2184">
            <v>21</v>
          </cell>
          <cell r="E2184">
            <v>792020</v>
          </cell>
          <cell r="F2184">
            <v>0</v>
          </cell>
          <cell r="G2184" t="str">
            <v>Затраты по ШПЗ (основные)</v>
          </cell>
          <cell r="H2184">
            <v>2011</v>
          </cell>
          <cell r="I2184">
            <v>7920</v>
          </cell>
          <cell r="J2184">
            <v>57726.19</v>
          </cell>
          <cell r="K2184">
            <v>1</v>
          </cell>
          <cell r="L2184">
            <v>0</v>
          </cell>
          <cell r="M2184">
            <v>0</v>
          </cell>
          <cell r="N2184">
            <v>0</v>
          </cell>
          <cell r="R2184">
            <v>0</v>
          </cell>
          <cell r="S2184">
            <v>0</v>
          </cell>
          <cell r="T2184">
            <v>0</v>
          </cell>
          <cell r="U2184">
            <v>42</v>
          </cell>
          <cell r="V2184">
            <v>0</v>
          </cell>
          <cell r="W2184">
            <v>0</v>
          </cell>
          <cell r="AA2184">
            <v>0</v>
          </cell>
          <cell r="AB2184">
            <v>0</v>
          </cell>
          <cell r="AC2184">
            <v>0</v>
          </cell>
          <cell r="AD2184">
            <v>42</v>
          </cell>
          <cell r="AE2184">
            <v>280000</v>
          </cell>
          <cell r="AF2184">
            <v>0</v>
          </cell>
          <cell r="AI2184">
            <v>2282</v>
          </cell>
          <cell r="AK2184">
            <v>0</v>
          </cell>
          <cell r="AM2184">
            <v>385</v>
          </cell>
          <cell r="AN2184">
            <v>1</v>
          </cell>
          <cell r="AO2184">
            <v>393216</v>
          </cell>
          <cell r="AQ2184">
            <v>0</v>
          </cell>
          <cell r="AR2184">
            <v>0</v>
          </cell>
          <cell r="AS2184" t="str">
            <v>Ы</v>
          </cell>
          <cell r="AT2184" t="str">
            <v>Ы</v>
          </cell>
          <cell r="AU2184">
            <v>0</v>
          </cell>
          <cell r="AV2184">
            <v>0</v>
          </cell>
          <cell r="AW2184">
            <v>23</v>
          </cell>
          <cell r="AX2184">
            <v>1</v>
          </cell>
          <cell r="AY2184">
            <v>0</v>
          </cell>
          <cell r="AZ2184">
            <v>0</v>
          </cell>
          <cell r="BA2184">
            <v>0</v>
          </cell>
          <cell r="BB2184">
            <v>0</v>
          </cell>
          <cell r="BC2184">
            <v>38828</v>
          </cell>
        </row>
        <row r="2185">
          <cell r="A2185">
            <v>2006</v>
          </cell>
          <cell r="B2185">
            <v>3</v>
          </cell>
          <cell r="C2185">
            <v>229</v>
          </cell>
          <cell r="D2185">
            <v>21</v>
          </cell>
          <cell r="E2185">
            <v>792020</v>
          </cell>
          <cell r="F2185">
            <v>0</v>
          </cell>
          <cell r="G2185" t="str">
            <v>Затраты по ШПЗ (основные)</v>
          </cell>
          <cell r="H2185">
            <v>2011</v>
          </cell>
          <cell r="I2185">
            <v>7920</v>
          </cell>
          <cell r="J2185">
            <v>321914.96999999997</v>
          </cell>
          <cell r="K2185">
            <v>1</v>
          </cell>
          <cell r="L2185">
            <v>0</v>
          </cell>
          <cell r="M2185">
            <v>0</v>
          </cell>
          <cell r="N2185">
            <v>0</v>
          </cell>
          <cell r="R2185">
            <v>0</v>
          </cell>
          <cell r="S2185">
            <v>0</v>
          </cell>
          <cell r="T2185">
            <v>0</v>
          </cell>
          <cell r="U2185">
            <v>42</v>
          </cell>
          <cell r="V2185">
            <v>0</v>
          </cell>
          <cell r="W2185">
            <v>0</v>
          </cell>
          <cell r="AA2185">
            <v>0</v>
          </cell>
          <cell r="AB2185">
            <v>0</v>
          </cell>
          <cell r="AC2185">
            <v>0</v>
          </cell>
          <cell r="AD2185">
            <v>42</v>
          </cell>
          <cell r="AE2185">
            <v>280100</v>
          </cell>
          <cell r="AF2185">
            <v>0</v>
          </cell>
          <cell r="AI2185">
            <v>2282</v>
          </cell>
          <cell r="AK2185">
            <v>0</v>
          </cell>
          <cell r="AM2185">
            <v>386</v>
          </cell>
          <cell r="AN2185">
            <v>1</v>
          </cell>
          <cell r="AO2185">
            <v>393216</v>
          </cell>
          <cell r="AQ2185">
            <v>0</v>
          </cell>
          <cell r="AR2185">
            <v>0</v>
          </cell>
          <cell r="AS2185" t="str">
            <v>Ы</v>
          </cell>
          <cell r="AT2185" t="str">
            <v>Ы</v>
          </cell>
          <cell r="AU2185">
            <v>0</v>
          </cell>
          <cell r="AV2185">
            <v>0</v>
          </cell>
          <cell r="AW2185">
            <v>23</v>
          </cell>
          <cell r="AX2185">
            <v>1</v>
          </cell>
          <cell r="AY2185">
            <v>0</v>
          </cell>
          <cell r="AZ2185">
            <v>0</v>
          </cell>
          <cell r="BA2185">
            <v>0</v>
          </cell>
          <cell r="BB2185">
            <v>0</v>
          </cell>
          <cell r="BC2185">
            <v>38828</v>
          </cell>
        </row>
        <row r="2186">
          <cell r="A2186">
            <v>2006</v>
          </cell>
          <cell r="B2186">
            <v>3</v>
          </cell>
          <cell r="C2186">
            <v>230</v>
          </cell>
          <cell r="D2186">
            <v>21</v>
          </cell>
          <cell r="E2186">
            <v>792020</v>
          </cell>
          <cell r="F2186">
            <v>0</v>
          </cell>
          <cell r="G2186" t="str">
            <v>Затраты по ШПЗ (основные)</v>
          </cell>
          <cell r="H2186">
            <v>2011</v>
          </cell>
          <cell r="I2186">
            <v>7920</v>
          </cell>
          <cell r="J2186">
            <v>41843.949999999997</v>
          </cell>
          <cell r="K2186">
            <v>1</v>
          </cell>
          <cell r="L2186">
            <v>0</v>
          </cell>
          <cell r="M2186">
            <v>0</v>
          </cell>
          <cell r="N2186">
            <v>0</v>
          </cell>
          <cell r="R2186">
            <v>0</v>
          </cell>
          <cell r="S2186">
            <v>0</v>
          </cell>
          <cell r="T2186">
            <v>0</v>
          </cell>
          <cell r="U2186">
            <v>42</v>
          </cell>
          <cell r="V2186">
            <v>0</v>
          </cell>
          <cell r="W2186">
            <v>0</v>
          </cell>
          <cell r="AA2186">
            <v>0</v>
          </cell>
          <cell r="AB2186">
            <v>0</v>
          </cell>
          <cell r="AC2186">
            <v>0</v>
          </cell>
          <cell r="AD2186">
            <v>42</v>
          </cell>
          <cell r="AE2186">
            <v>280200</v>
          </cell>
          <cell r="AF2186">
            <v>0</v>
          </cell>
          <cell r="AI2186">
            <v>2282</v>
          </cell>
          <cell r="AK2186">
            <v>0</v>
          </cell>
          <cell r="AM2186">
            <v>387</v>
          </cell>
          <cell r="AN2186">
            <v>1</v>
          </cell>
          <cell r="AO2186">
            <v>393216</v>
          </cell>
          <cell r="AQ2186">
            <v>0</v>
          </cell>
          <cell r="AR2186">
            <v>0</v>
          </cell>
          <cell r="AS2186" t="str">
            <v>Ы</v>
          </cell>
          <cell r="AT2186" t="str">
            <v>Ы</v>
          </cell>
          <cell r="AU2186">
            <v>0</v>
          </cell>
          <cell r="AV2186">
            <v>0</v>
          </cell>
          <cell r="AW2186">
            <v>23</v>
          </cell>
          <cell r="AX2186">
            <v>1</v>
          </cell>
          <cell r="AY2186">
            <v>0</v>
          </cell>
          <cell r="AZ2186">
            <v>0</v>
          </cell>
          <cell r="BA2186">
            <v>0</v>
          </cell>
          <cell r="BB2186">
            <v>0</v>
          </cell>
          <cell r="BC2186">
            <v>38828</v>
          </cell>
        </row>
        <row r="2187">
          <cell r="A2187">
            <v>2006</v>
          </cell>
          <cell r="B2187">
            <v>3</v>
          </cell>
          <cell r="C2187">
            <v>231</v>
          </cell>
          <cell r="D2187">
            <v>21</v>
          </cell>
          <cell r="E2187">
            <v>792020</v>
          </cell>
          <cell r="F2187">
            <v>0</v>
          </cell>
          <cell r="G2187" t="str">
            <v>Затраты по ШПЗ (основные)</v>
          </cell>
          <cell r="H2187">
            <v>2011</v>
          </cell>
          <cell r="I2187">
            <v>7920</v>
          </cell>
          <cell r="J2187">
            <v>563652.56999999995</v>
          </cell>
          <cell r="K2187">
            <v>1</v>
          </cell>
          <cell r="L2187">
            <v>0</v>
          </cell>
          <cell r="M2187">
            <v>0</v>
          </cell>
          <cell r="N2187">
            <v>0</v>
          </cell>
          <cell r="R2187">
            <v>0</v>
          </cell>
          <cell r="S2187">
            <v>0</v>
          </cell>
          <cell r="T2187">
            <v>0</v>
          </cell>
          <cell r="U2187">
            <v>42</v>
          </cell>
          <cell r="V2187">
            <v>0</v>
          </cell>
          <cell r="W2187">
            <v>0</v>
          </cell>
          <cell r="AA2187">
            <v>0</v>
          </cell>
          <cell r="AB2187">
            <v>0</v>
          </cell>
          <cell r="AC2187">
            <v>0</v>
          </cell>
          <cell r="AD2187">
            <v>42</v>
          </cell>
          <cell r="AE2187">
            <v>280400</v>
          </cell>
          <cell r="AF2187">
            <v>0</v>
          </cell>
          <cell r="AI2187">
            <v>2282</v>
          </cell>
          <cell r="AK2187">
            <v>0</v>
          </cell>
          <cell r="AM2187">
            <v>388</v>
          </cell>
          <cell r="AN2187">
            <v>1</v>
          </cell>
          <cell r="AO2187">
            <v>393216</v>
          </cell>
          <cell r="AQ2187">
            <v>0</v>
          </cell>
          <cell r="AR2187">
            <v>0</v>
          </cell>
          <cell r="AS2187" t="str">
            <v>Ы</v>
          </cell>
          <cell r="AT2187" t="str">
            <v>Ы</v>
          </cell>
          <cell r="AU2187">
            <v>0</v>
          </cell>
          <cell r="AV2187">
            <v>0</v>
          </cell>
          <cell r="AW2187">
            <v>23</v>
          </cell>
          <cell r="AX2187">
            <v>1</v>
          </cell>
          <cell r="AY2187">
            <v>0</v>
          </cell>
          <cell r="AZ2187">
            <v>0</v>
          </cell>
          <cell r="BA2187">
            <v>0</v>
          </cell>
          <cell r="BB2187">
            <v>0</v>
          </cell>
          <cell r="BC2187">
            <v>38828</v>
          </cell>
        </row>
        <row r="2188">
          <cell r="A2188">
            <v>2006</v>
          </cell>
          <cell r="B2188">
            <v>3</v>
          </cell>
          <cell r="C2188">
            <v>232</v>
          </cell>
          <cell r="D2188">
            <v>21</v>
          </cell>
          <cell r="E2188">
            <v>792020</v>
          </cell>
          <cell r="F2188">
            <v>0</v>
          </cell>
          <cell r="G2188" t="str">
            <v>Затраты по ШПЗ (основные)</v>
          </cell>
          <cell r="H2188">
            <v>2011</v>
          </cell>
          <cell r="I2188">
            <v>7920</v>
          </cell>
          <cell r="J2188">
            <v>163752.63</v>
          </cell>
          <cell r="K2188">
            <v>1</v>
          </cell>
          <cell r="L2188">
            <v>0</v>
          </cell>
          <cell r="M2188">
            <v>0</v>
          </cell>
          <cell r="N2188">
            <v>0</v>
          </cell>
          <cell r="R2188">
            <v>0</v>
          </cell>
          <cell r="S2188">
            <v>0</v>
          </cell>
          <cell r="T2188">
            <v>0</v>
          </cell>
          <cell r="U2188">
            <v>42</v>
          </cell>
          <cell r="V2188">
            <v>0</v>
          </cell>
          <cell r="W2188">
            <v>0</v>
          </cell>
          <cell r="AA2188">
            <v>0</v>
          </cell>
          <cell r="AB2188">
            <v>0</v>
          </cell>
          <cell r="AC2188">
            <v>0</v>
          </cell>
          <cell r="AD2188">
            <v>42</v>
          </cell>
          <cell r="AE2188">
            <v>281100</v>
          </cell>
          <cell r="AF2188">
            <v>0</v>
          </cell>
          <cell r="AI2188">
            <v>2282</v>
          </cell>
          <cell r="AK2188">
            <v>0</v>
          </cell>
          <cell r="AM2188">
            <v>389</v>
          </cell>
          <cell r="AN2188">
            <v>1</v>
          </cell>
          <cell r="AO2188">
            <v>393216</v>
          </cell>
          <cell r="AQ2188">
            <v>0</v>
          </cell>
          <cell r="AR2188">
            <v>0</v>
          </cell>
          <cell r="AS2188" t="str">
            <v>Ы</v>
          </cell>
          <cell r="AT2188" t="str">
            <v>Ы</v>
          </cell>
          <cell r="AU2188">
            <v>0</v>
          </cell>
          <cell r="AV2188">
            <v>0</v>
          </cell>
          <cell r="AW2188">
            <v>23</v>
          </cell>
          <cell r="AX2188">
            <v>1</v>
          </cell>
          <cell r="AY2188">
            <v>0</v>
          </cell>
          <cell r="AZ2188">
            <v>0</v>
          </cell>
          <cell r="BA2188">
            <v>0</v>
          </cell>
          <cell r="BB2188">
            <v>0</v>
          </cell>
          <cell r="BC2188">
            <v>38828</v>
          </cell>
        </row>
        <row r="2189">
          <cell r="A2189">
            <v>2006</v>
          </cell>
          <cell r="B2189">
            <v>3</v>
          </cell>
          <cell r="C2189">
            <v>233</v>
          </cell>
          <cell r="D2189">
            <v>21</v>
          </cell>
          <cell r="E2189">
            <v>792020</v>
          </cell>
          <cell r="F2189">
            <v>0</v>
          </cell>
          <cell r="G2189" t="str">
            <v>Затраты по ШПЗ (основные)</v>
          </cell>
          <cell r="H2189">
            <v>2011</v>
          </cell>
          <cell r="I2189">
            <v>7920</v>
          </cell>
          <cell r="J2189">
            <v>400</v>
          </cell>
          <cell r="K2189">
            <v>1</v>
          </cell>
          <cell r="L2189">
            <v>0</v>
          </cell>
          <cell r="M2189">
            <v>0</v>
          </cell>
          <cell r="N2189">
            <v>0</v>
          </cell>
          <cell r="R2189">
            <v>0</v>
          </cell>
          <cell r="S2189">
            <v>0</v>
          </cell>
          <cell r="T2189">
            <v>0</v>
          </cell>
          <cell r="U2189">
            <v>42</v>
          </cell>
          <cell r="V2189">
            <v>0</v>
          </cell>
          <cell r="W2189">
            <v>0</v>
          </cell>
          <cell r="AA2189">
            <v>0</v>
          </cell>
          <cell r="AB2189">
            <v>0</v>
          </cell>
          <cell r="AC2189">
            <v>0</v>
          </cell>
          <cell r="AD2189">
            <v>42</v>
          </cell>
          <cell r="AE2189">
            <v>282000</v>
          </cell>
          <cell r="AF2189">
            <v>0</v>
          </cell>
          <cell r="AI2189">
            <v>2282</v>
          </cell>
          <cell r="AK2189">
            <v>0</v>
          </cell>
          <cell r="AM2189">
            <v>390</v>
          </cell>
          <cell r="AN2189">
            <v>1</v>
          </cell>
          <cell r="AO2189">
            <v>393216</v>
          </cell>
          <cell r="AQ2189">
            <v>0</v>
          </cell>
          <cell r="AR2189">
            <v>0</v>
          </cell>
          <cell r="AS2189" t="str">
            <v>Ы</v>
          </cell>
          <cell r="AT2189" t="str">
            <v>Ы</v>
          </cell>
          <cell r="AU2189">
            <v>0</v>
          </cell>
          <cell r="AV2189">
            <v>0</v>
          </cell>
          <cell r="AW2189">
            <v>23</v>
          </cell>
          <cell r="AX2189">
            <v>1</v>
          </cell>
          <cell r="AY2189">
            <v>0</v>
          </cell>
          <cell r="AZ2189">
            <v>0</v>
          </cell>
          <cell r="BA2189">
            <v>0</v>
          </cell>
          <cell r="BB2189">
            <v>0</v>
          </cell>
          <cell r="BC2189">
            <v>38828</v>
          </cell>
        </row>
        <row r="2190">
          <cell r="A2190">
            <v>2006</v>
          </cell>
          <cell r="B2190">
            <v>3</v>
          </cell>
          <cell r="C2190">
            <v>234</v>
          </cell>
          <cell r="D2190">
            <v>21</v>
          </cell>
          <cell r="E2190">
            <v>792020</v>
          </cell>
          <cell r="F2190">
            <v>0</v>
          </cell>
          <cell r="G2190" t="str">
            <v>Затраты по ШПЗ (основные)</v>
          </cell>
          <cell r="H2190">
            <v>2011</v>
          </cell>
          <cell r="I2190">
            <v>7920</v>
          </cell>
          <cell r="J2190">
            <v>55816.33</v>
          </cell>
          <cell r="K2190">
            <v>1</v>
          </cell>
          <cell r="L2190">
            <v>0</v>
          </cell>
          <cell r="M2190">
            <v>0</v>
          </cell>
          <cell r="N2190">
            <v>0</v>
          </cell>
          <cell r="R2190">
            <v>0</v>
          </cell>
          <cell r="S2190">
            <v>0</v>
          </cell>
          <cell r="T2190">
            <v>0</v>
          </cell>
          <cell r="U2190">
            <v>42</v>
          </cell>
          <cell r="V2190">
            <v>0</v>
          </cell>
          <cell r="W2190">
            <v>0</v>
          </cell>
          <cell r="AA2190">
            <v>0</v>
          </cell>
          <cell r="AB2190">
            <v>0</v>
          </cell>
          <cell r="AC2190">
            <v>0</v>
          </cell>
          <cell r="AD2190">
            <v>42</v>
          </cell>
          <cell r="AE2190">
            <v>282200</v>
          </cell>
          <cell r="AF2190">
            <v>0</v>
          </cell>
          <cell r="AI2190">
            <v>2282</v>
          </cell>
          <cell r="AK2190">
            <v>0</v>
          </cell>
          <cell r="AM2190">
            <v>391</v>
          </cell>
          <cell r="AN2190">
            <v>1</v>
          </cell>
          <cell r="AO2190">
            <v>393216</v>
          </cell>
          <cell r="AQ2190">
            <v>0</v>
          </cell>
          <cell r="AR2190">
            <v>0</v>
          </cell>
          <cell r="AS2190" t="str">
            <v>Ы</v>
          </cell>
          <cell r="AT2190" t="str">
            <v>Ы</v>
          </cell>
          <cell r="AU2190">
            <v>0</v>
          </cell>
          <cell r="AV2190">
            <v>0</v>
          </cell>
          <cell r="AW2190">
            <v>23</v>
          </cell>
          <cell r="AX2190">
            <v>1</v>
          </cell>
          <cell r="AY2190">
            <v>0</v>
          </cell>
          <cell r="AZ2190">
            <v>0</v>
          </cell>
          <cell r="BA2190">
            <v>0</v>
          </cell>
          <cell r="BB2190">
            <v>0</v>
          </cell>
          <cell r="BC2190">
            <v>38828</v>
          </cell>
        </row>
        <row r="2191">
          <cell r="A2191">
            <v>2006</v>
          </cell>
          <cell r="B2191">
            <v>3</v>
          </cell>
          <cell r="C2191">
            <v>235</v>
          </cell>
          <cell r="D2191">
            <v>21</v>
          </cell>
          <cell r="E2191">
            <v>792020</v>
          </cell>
          <cell r="F2191">
            <v>0</v>
          </cell>
          <cell r="G2191" t="str">
            <v>Затраты по ШПЗ (основные)</v>
          </cell>
          <cell r="H2191">
            <v>2011</v>
          </cell>
          <cell r="I2191">
            <v>7920</v>
          </cell>
          <cell r="J2191">
            <v>414.94</v>
          </cell>
          <cell r="K2191">
            <v>1</v>
          </cell>
          <cell r="L2191">
            <v>0</v>
          </cell>
          <cell r="M2191">
            <v>0</v>
          </cell>
          <cell r="N2191">
            <v>0</v>
          </cell>
          <cell r="R2191">
            <v>0</v>
          </cell>
          <cell r="S2191">
            <v>0</v>
          </cell>
          <cell r="T2191">
            <v>0</v>
          </cell>
          <cell r="U2191">
            <v>42</v>
          </cell>
          <cell r="V2191">
            <v>0</v>
          </cell>
          <cell r="W2191">
            <v>0</v>
          </cell>
          <cell r="AA2191">
            <v>0</v>
          </cell>
          <cell r="AB2191">
            <v>0</v>
          </cell>
          <cell r="AC2191">
            <v>0</v>
          </cell>
          <cell r="AD2191">
            <v>42</v>
          </cell>
          <cell r="AE2191">
            <v>282600</v>
          </cell>
          <cell r="AF2191">
            <v>0</v>
          </cell>
          <cell r="AI2191">
            <v>2282</v>
          </cell>
          <cell r="AK2191">
            <v>0</v>
          </cell>
          <cell r="AM2191">
            <v>392</v>
          </cell>
          <cell r="AN2191">
            <v>1</v>
          </cell>
          <cell r="AO2191">
            <v>393216</v>
          </cell>
          <cell r="AQ2191">
            <v>0</v>
          </cell>
          <cell r="AR2191">
            <v>0</v>
          </cell>
          <cell r="AS2191" t="str">
            <v>Ы</v>
          </cell>
          <cell r="AT2191" t="str">
            <v>Ы</v>
          </cell>
          <cell r="AU2191">
            <v>0</v>
          </cell>
          <cell r="AV2191">
            <v>0</v>
          </cell>
          <cell r="AW2191">
            <v>23</v>
          </cell>
          <cell r="AX2191">
            <v>1</v>
          </cell>
          <cell r="AY2191">
            <v>0</v>
          </cell>
          <cell r="AZ2191">
            <v>0</v>
          </cell>
          <cell r="BA2191">
            <v>0</v>
          </cell>
          <cell r="BB2191">
            <v>0</v>
          </cell>
          <cell r="BC2191">
            <v>38828</v>
          </cell>
        </row>
        <row r="2192">
          <cell r="A2192">
            <v>2006</v>
          </cell>
          <cell r="B2192">
            <v>3</v>
          </cell>
          <cell r="C2192">
            <v>236</v>
          </cell>
          <cell r="D2192">
            <v>21</v>
          </cell>
          <cell r="E2192">
            <v>792020</v>
          </cell>
          <cell r="F2192">
            <v>0</v>
          </cell>
          <cell r="G2192" t="str">
            <v>Затраты по ШПЗ (основные)</v>
          </cell>
          <cell r="H2192">
            <v>2011</v>
          </cell>
          <cell r="I2192">
            <v>7920</v>
          </cell>
          <cell r="J2192">
            <v>211594.44</v>
          </cell>
          <cell r="K2192">
            <v>1</v>
          </cell>
          <cell r="L2192">
            <v>0</v>
          </cell>
          <cell r="M2192">
            <v>0</v>
          </cell>
          <cell r="N2192">
            <v>0</v>
          </cell>
          <cell r="R2192">
            <v>0</v>
          </cell>
          <cell r="S2192">
            <v>0</v>
          </cell>
          <cell r="T2192">
            <v>0</v>
          </cell>
          <cell r="U2192">
            <v>42</v>
          </cell>
          <cell r="V2192">
            <v>0</v>
          </cell>
          <cell r="W2192">
            <v>0</v>
          </cell>
          <cell r="AA2192">
            <v>0</v>
          </cell>
          <cell r="AB2192">
            <v>0</v>
          </cell>
          <cell r="AC2192">
            <v>0</v>
          </cell>
          <cell r="AD2192">
            <v>42</v>
          </cell>
          <cell r="AE2192">
            <v>283000</v>
          </cell>
          <cell r="AF2192">
            <v>0</v>
          </cell>
          <cell r="AI2192">
            <v>2282</v>
          </cell>
          <cell r="AK2192">
            <v>0</v>
          </cell>
          <cell r="AM2192">
            <v>393</v>
          </cell>
          <cell r="AN2192">
            <v>1</v>
          </cell>
          <cell r="AO2192">
            <v>393216</v>
          </cell>
          <cell r="AQ2192">
            <v>0</v>
          </cell>
          <cell r="AR2192">
            <v>0</v>
          </cell>
          <cell r="AS2192" t="str">
            <v>Ы</v>
          </cell>
          <cell r="AT2192" t="str">
            <v>Ы</v>
          </cell>
          <cell r="AU2192">
            <v>0</v>
          </cell>
          <cell r="AV2192">
            <v>0</v>
          </cell>
          <cell r="AW2192">
            <v>23</v>
          </cell>
          <cell r="AX2192">
            <v>1</v>
          </cell>
          <cell r="AY2192">
            <v>0</v>
          </cell>
          <cell r="AZ2192">
            <v>0</v>
          </cell>
          <cell r="BA2192">
            <v>0</v>
          </cell>
          <cell r="BB2192">
            <v>0</v>
          </cell>
          <cell r="BC2192">
            <v>38828</v>
          </cell>
        </row>
        <row r="2193">
          <cell r="A2193">
            <v>2006</v>
          </cell>
          <cell r="B2193">
            <v>3</v>
          </cell>
          <cell r="C2193">
            <v>237</v>
          </cell>
          <cell r="D2193">
            <v>21</v>
          </cell>
          <cell r="E2193">
            <v>792020</v>
          </cell>
          <cell r="F2193">
            <v>0</v>
          </cell>
          <cell r="G2193" t="str">
            <v>Затраты по ШПЗ (основные)</v>
          </cell>
          <cell r="H2193">
            <v>2011</v>
          </cell>
          <cell r="I2193">
            <v>7920</v>
          </cell>
          <cell r="J2193">
            <v>61737.56</v>
          </cell>
          <cell r="K2193">
            <v>1</v>
          </cell>
          <cell r="L2193">
            <v>0</v>
          </cell>
          <cell r="M2193">
            <v>0</v>
          </cell>
          <cell r="N2193">
            <v>0</v>
          </cell>
          <cell r="R2193">
            <v>0</v>
          </cell>
          <cell r="S2193">
            <v>0</v>
          </cell>
          <cell r="T2193">
            <v>0</v>
          </cell>
          <cell r="U2193">
            <v>42</v>
          </cell>
          <cell r="V2193">
            <v>0</v>
          </cell>
          <cell r="W2193">
            <v>0</v>
          </cell>
          <cell r="AA2193">
            <v>0</v>
          </cell>
          <cell r="AB2193">
            <v>0</v>
          </cell>
          <cell r="AC2193">
            <v>0</v>
          </cell>
          <cell r="AD2193">
            <v>42</v>
          </cell>
          <cell r="AE2193">
            <v>285000</v>
          </cell>
          <cell r="AF2193">
            <v>0</v>
          </cell>
          <cell r="AI2193">
            <v>2282</v>
          </cell>
          <cell r="AK2193">
            <v>0</v>
          </cell>
          <cell r="AM2193">
            <v>394</v>
          </cell>
          <cell r="AN2193">
            <v>1</v>
          </cell>
          <cell r="AO2193">
            <v>393216</v>
          </cell>
          <cell r="AQ2193">
            <v>0</v>
          </cell>
          <cell r="AR2193">
            <v>0</v>
          </cell>
          <cell r="AS2193" t="str">
            <v>Ы</v>
          </cell>
          <cell r="AT2193" t="str">
            <v>Ы</v>
          </cell>
          <cell r="AU2193">
            <v>0</v>
          </cell>
          <cell r="AV2193">
            <v>0</v>
          </cell>
          <cell r="AW2193">
            <v>23</v>
          </cell>
          <cell r="AX2193">
            <v>1</v>
          </cell>
          <cell r="AY2193">
            <v>0</v>
          </cell>
          <cell r="AZ2193">
            <v>0</v>
          </cell>
          <cell r="BA2193">
            <v>0</v>
          </cell>
          <cell r="BB2193">
            <v>0</v>
          </cell>
          <cell r="BC2193">
            <v>38828</v>
          </cell>
        </row>
        <row r="2194">
          <cell r="A2194">
            <v>2006</v>
          </cell>
          <cell r="B2194">
            <v>3</v>
          </cell>
          <cell r="C2194">
            <v>238</v>
          </cell>
          <cell r="D2194">
            <v>21</v>
          </cell>
          <cell r="E2194">
            <v>792020</v>
          </cell>
          <cell r="F2194">
            <v>0</v>
          </cell>
          <cell r="G2194" t="str">
            <v>Затраты по ШПЗ (основные)</v>
          </cell>
          <cell r="H2194">
            <v>2011</v>
          </cell>
          <cell r="I2194">
            <v>7920</v>
          </cell>
          <cell r="J2194">
            <v>400436.59</v>
          </cell>
          <cell r="K2194">
            <v>1</v>
          </cell>
          <cell r="L2194">
            <v>0</v>
          </cell>
          <cell r="M2194">
            <v>0</v>
          </cell>
          <cell r="N2194">
            <v>0</v>
          </cell>
          <cell r="R2194">
            <v>0</v>
          </cell>
          <cell r="S2194">
            <v>0</v>
          </cell>
          <cell r="T2194">
            <v>0</v>
          </cell>
          <cell r="U2194">
            <v>42</v>
          </cell>
          <cell r="V2194">
            <v>0</v>
          </cell>
          <cell r="W2194">
            <v>0</v>
          </cell>
          <cell r="AA2194">
            <v>0</v>
          </cell>
          <cell r="AB2194">
            <v>0</v>
          </cell>
          <cell r="AC2194">
            <v>0</v>
          </cell>
          <cell r="AD2194">
            <v>42</v>
          </cell>
          <cell r="AE2194">
            <v>311000</v>
          </cell>
          <cell r="AF2194">
            <v>0</v>
          </cell>
          <cell r="AI2194">
            <v>2282</v>
          </cell>
          <cell r="AK2194">
            <v>0</v>
          </cell>
          <cell r="AM2194">
            <v>395</v>
          </cell>
          <cell r="AN2194">
            <v>1</v>
          </cell>
          <cell r="AO2194">
            <v>393216</v>
          </cell>
          <cell r="AQ2194">
            <v>0</v>
          </cell>
          <cell r="AR2194">
            <v>0</v>
          </cell>
          <cell r="AS2194" t="str">
            <v>Ы</v>
          </cell>
          <cell r="AT2194" t="str">
            <v>Ы</v>
          </cell>
          <cell r="AU2194">
            <v>0</v>
          </cell>
          <cell r="AV2194">
            <v>0</v>
          </cell>
          <cell r="AW2194">
            <v>23</v>
          </cell>
          <cell r="AX2194">
            <v>1</v>
          </cell>
          <cell r="AY2194">
            <v>0</v>
          </cell>
          <cell r="AZ2194">
            <v>0</v>
          </cell>
          <cell r="BA2194">
            <v>0</v>
          </cell>
          <cell r="BB2194">
            <v>0</v>
          </cell>
          <cell r="BC2194">
            <v>38828</v>
          </cell>
        </row>
        <row r="2195">
          <cell r="A2195">
            <v>2006</v>
          </cell>
          <cell r="B2195">
            <v>3</v>
          </cell>
          <cell r="C2195">
            <v>239</v>
          </cell>
          <cell r="D2195">
            <v>21</v>
          </cell>
          <cell r="E2195">
            <v>792020</v>
          </cell>
          <cell r="F2195">
            <v>0</v>
          </cell>
          <cell r="G2195" t="str">
            <v>Затраты по ШПЗ (основные)</v>
          </cell>
          <cell r="H2195">
            <v>2011</v>
          </cell>
          <cell r="I2195">
            <v>7920</v>
          </cell>
          <cell r="J2195">
            <v>2764251.9</v>
          </cell>
          <cell r="K2195">
            <v>1</v>
          </cell>
          <cell r="L2195">
            <v>0</v>
          </cell>
          <cell r="M2195">
            <v>0</v>
          </cell>
          <cell r="N2195">
            <v>0</v>
          </cell>
          <cell r="R2195">
            <v>0</v>
          </cell>
          <cell r="S2195">
            <v>0</v>
          </cell>
          <cell r="T2195">
            <v>0</v>
          </cell>
          <cell r="U2195">
            <v>42</v>
          </cell>
          <cell r="V2195">
            <v>0</v>
          </cell>
          <cell r="W2195">
            <v>0</v>
          </cell>
          <cell r="AA2195">
            <v>0</v>
          </cell>
          <cell r="AB2195">
            <v>0</v>
          </cell>
          <cell r="AC2195">
            <v>0</v>
          </cell>
          <cell r="AD2195">
            <v>42</v>
          </cell>
          <cell r="AE2195">
            <v>312000</v>
          </cell>
          <cell r="AF2195">
            <v>0</v>
          </cell>
          <cell r="AI2195">
            <v>2282</v>
          </cell>
          <cell r="AK2195">
            <v>0</v>
          </cell>
          <cell r="AM2195">
            <v>396</v>
          </cell>
          <cell r="AN2195">
            <v>1</v>
          </cell>
          <cell r="AO2195">
            <v>393216</v>
          </cell>
          <cell r="AQ2195">
            <v>0</v>
          </cell>
          <cell r="AR2195">
            <v>0</v>
          </cell>
          <cell r="AS2195" t="str">
            <v>Ы</v>
          </cell>
          <cell r="AT2195" t="str">
            <v>Ы</v>
          </cell>
          <cell r="AU2195">
            <v>0</v>
          </cell>
          <cell r="AV2195">
            <v>0</v>
          </cell>
          <cell r="AW2195">
            <v>23</v>
          </cell>
          <cell r="AX2195">
            <v>1</v>
          </cell>
          <cell r="AY2195">
            <v>0</v>
          </cell>
          <cell r="AZ2195">
            <v>0</v>
          </cell>
          <cell r="BA2195">
            <v>0</v>
          </cell>
          <cell r="BB2195">
            <v>0</v>
          </cell>
          <cell r="BC2195">
            <v>38828</v>
          </cell>
        </row>
        <row r="2196">
          <cell r="A2196">
            <v>2006</v>
          </cell>
          <cell r="B2196">
            <v>3</v>
          </cell>
          <cell r="C2196">
            <v>240</v>
          </cell>
          <cell r="D2196">
            <v>21</v>
          </cell>
          <cell r="E2196">
            <v>792020</v>
          </cell>
          <cell r="F2196">
            <v>0</v>
          </cell>
          <cell r="G2196" t="str">
            <v>Затраты по ШПЗ (основные)</v>
          </cell>
          <cell r="H2196">
            <v>2011</v>
          </cell>
          <cell r="I2196">
            <v>7920</v>
          </cell>
          <cell r="J2196">
            <v>151889.68</v>
          </cell>
          <cell r="K2196">
            <v>1</v>
          </cell>
          <cell r="L2196">
            <v>0</v>
          </cell>
          <cell r="M2196">
            <v>0</v>
          </cell>
          <cell r="N2196">
            <v>0</v>
          </cell>
          <cell r="R2196">
            <v>0</v>
          </cell>
          <cell r="S2196">
            <v>0</v>
          </cell>
          <cell r="T2196">
            <v>0</v>
          </cell>
          <cell r="U2196">
            <v>42</v>
          </cell>
          <cell r="V2196">
            <v>0</v>
          </cell>
          <cell r="W2196">
            <v>0</v>
          </cell>
          <cell r="AA2196">
            <v>0</v>
          </cell>
          <cell r="AB2196">
            <v>0</v>
          </cell>
          <cell r="AC2196">
            <v>0</v>
          </cell>
          <cell r="AD2196">
            <v>42</v>
          </cell>
          <cell r="AE2196">
            <v>313000</v>
          </cell>
          <cell r="AF2196">
            <v>0</v>
          </cell>
          <cell r="AI2196">
            <v>2282</v>
          </cell>
          <cell r="AK2196">
            <v>0</v>
          </cell>
          <cell r="AM2196">
            <v>397</v>
          </cell>
          <cell r="AN2196">
            <v>1</v>
          </cell>
          <cell r="AO2196">
            <v>393216</v>
          </cell>
          <cell r="AQ2196">
            <v>0</v>
          </cell>
          <cell r="AR2196">
            <v>0</v>
          </cell>
          <cell r="AS2196" t="str">
            <v>Ы</v>
          </cell>
          <cell r="AT2196" t="str">
            <v>Ы</v>
          </cell>
          <cell r="AU2196">
            <v>0</v>
          </cell>
          <cell r="AV2196">
            <v>0</v>
          </cell>
          <cell r="AW2196">
            <v>23</v>
          </cell>
          <cell r="AX2196">
            <v>1</v>
          </cell>
          <cell r="AY2196">
            <v>0</v>
          </cell>
          <cell r="AZ2196">
            <v>0</v>
          </cell>
          <cell r="BA2196">
            <v>0</v>
          </cell>
          <cell r="BB2196">
            <v>0</v>
          </cell>
          <cell r="BC2196">
            <v>38828</v>
          </cell>
        </row>
        <row r="2197">
          <cell r="A2197">
            <v>2006</v>
          </cell>
          <cell r="B2197">
            <v>3</v>
          </cell>
          <cell r="C2197">
            <v>241</v>
          </cell>
          <cell r="D2197">
            <v>21</v>
          </cell>
          <cell r="E2197">
            <v>792020</v>
          </cell>
          <cell r="F2197">
            <v>0</v>
          </cell>
          <cell r="G2197" t="str">
            <v>Затраты по ШПЗ (основные)</v>
          </cell>
          <cell r="H2197">
            <v>2011</v>
          </cell>
          <cell r="I2197">
            <v>7920</v>
          </cell>
          <cell r="J2197">
            <v>276163.53999999998</v>
          </cell>
          <cell r="K2197">
            <v>1</v>
          </cell>
          <cell r="L2197">
            <v>0</v>
          </cell>
          <cell r="M2197">
            <v>0</v>
          </cell>
          <cell r="N2197">
            <v>0</v>
          </cell>
          <cell r="R2197">
            <v>0</v>
          </cell>
          <cell r="S2197">
            <v>0</v>
          </cell>
          <cell r="T2197">
            <v>0</v>
          </cell>
          <cell r="U2197">
            <v>42</v>
          </cell>
          <cell r="V2197">
            <v>0</v>
          </cell>
          <cell r="W2197">
            <v>0</v>
          </cell>
          <cell r="AA2197">
            <v>0</v>
          </cell>
          <cell r="AB2197">
            <v>0</v>
          </cell>
          <cell r="AC2197">
            <v>0</v>
          </cell>
          <cell r="AD2197">
            <v>42</v>
          </cell>
          <cell r="AE2197">
            <v>314000</v>
          </cell>
          <cell r="AF2197">
            <v>0</v>
          </cell>
          <cell r="AI2197">
            <v>2282</v>
          </cell>
          <cell r="AK2197">
            <v>0</v>
          </cell>
          <cell r="AM2197">
            <v>398</v>
          </cell>
          <cell r="AN2197">
            <v>1</v>
          </cell>
          <cell r="AO2197">
            <v>393216</v>
          </cell>
          <cell r="AQ2197">
            <v>0</v>
          </cell>
          <cell r="AR2197">
            <v>0</v>
          </cell>
          <cell r="AS2197" t="str">
            <v>Ы</v>
          </cell>
          <cell r="AT2197" t="str">
            <v>Ы</v>
          </cell>
          <cell r="AU2197">
            <v>0</v>
          </cell>
          <cell r="AV2197">
            <v>0</v>
          </cell>
          <cell r="AW2197">
            <v>23</v>
          </cell>
          <cell r="AX2197">
            <v>1</v>
          </cell>
          <cell r="AY2197">
            <v>0</v>
          </cell>
          <cell r="AZ2197">
            <v>0</v>
          </cell>
          <cell r="BA2197">
            <v>0</v>
          </cell>
          <cell r="BB2197">
            <v>0</v>
          </cell>
          <cell r="BC2197">
            <v>38828</v>
          </cell>
        </row>
        <row r="2198">
          <cell r="A2198">
            <v>2006</v>
          </cell>
          <cell r="B2198">
            <v>3</v>
          </cell>
          <cell r="C2198">
            <v>242</v>
          </cell>
          <cell r="D2198">
            <v>21</v>
          </cell>
          <cell r="E2198">
            <v>792020</v>
          </cell>
          <cell r="F2198">
            <v>0</v>
          </cell>
          <cell r="G2198" t="str">
            <v>Затраты по ШПЗ (основные)</v>
          </cell>
          <cell r="H2198">
            <v>2011</v>
          </cell>
          <cell r="I2198">
            <v>7920</v>
          </cell>
          <cell r="J2198">
            <v>55278.14</v>
          </cell>
          <cell r="K2198">
            <v>1</v>
          </cell>
          <cell r="L2198">
            <v>0</v>
          </cell>
          <cell r="M2198">
            <v>0</v>
          </cell>
          <cell r="N2198">
            <v>0</v>
          </cell>
          <cell r="R2198">
            <v>0</v>
          </cell>
          <cell r="S2198">
            <v>0</v>
          </cell>
          <cell r="T2198">
            <v>0</v>
          </cell>
          <cell r="U2198">
            <v>42</v>
          </cell>
          <cell r="V2198">
            <v>0</v>
          </cell>
          <cell r="W2198">
            <v>0</v>
          </cell>
          <cell r="AA2198">
            <v>0</v>
          </cell>
          <cell r="AB2198">
            <v>0</v>
          </cell>
          <cell r="AC2198">
            <v>0</v>
          </cell>
          <cell r="AD2198">
            <v>42</v>
          </cell>
          <cell r="AE2198">
            <v>315000</v>
          </cell>
          <cell r="AF2198">
            <v>0</v>
          </cell>
          <cell r="AI2198">
            <v>2282</v>
          </cell>
          <cell r="AK2198">
            <v>0</v>
          </cell>
          <cell r="AM2198">
            <v>399</v>
          </cell>
          <cell r="AN2198">
            <v>1</v>
          </cell>
          <cell r="AO2198">
            <v>393216</v>
          </cell>
          <cell r="AQ2198">
            <v>0</v>
          </cell>
          <cell r="AR2198">
            <v>0</v>
          </cell>
          <cell r="AS2198" t="str">
            <v>Ы</v>
          </cell>
          <cell r="AT2198" t="str">
            <v>Ы</v>
          </cell>
          <cell r="AU2198">
            <v>0</v>
          </cell>
          <cell r="AV2198">
            <v>0</v>
          </cell>
          <cell r="AW2198">
            <v>23</v>
          </cell>
          <cell r="AX2198">
            <v>1</v>
          </cell>
          <cell r="AY2198">
            <v>0</v>
          </cell>
          <cell r="AZ2198">
            <v>0</v>
          </cell>
          <cell r="BA2198">
            <v>0</v>
          </cell>
          <cell r="BB2198">
            <v>0</v>
          </cell>
          <cell r="BC2198">
            <v>38828</v>
          </cell>
        </row>
        <row r="2199">
          <cell r="A2199">
            <v>2006</v>
          </cell>
          <cell r="B2199">
            <v>3</v>
          </cell>
          <cell r="C2199">
            <v>243</v>
          </cell>
          <cell r="D2199">
            <v>21</v>
          </cell>
          <cell r="E2199">
            <v>792020</v>
          </cell>
          <cell r="F2199">
            <v>0</v>
          </cell>
          <cell r="G2199" t="str">
            <v>Затраты по ШПЗ (основные)</v>
          </cell>
          <cell r="H2199">
            <v>2011</v>
          </cell>
          <cell r="I2199">
            <v>7920</v>
          </cell>
          <cell r="J2199">
            <v>7822482.4199999999</v>
          </cell>
          <cell r="K2199">
            <v>1</v>
          </cell>
          <cell r="L2199">
            <v>0</v>
          </cell>
          <cell r="M2199">
            <v>0</v>
          </cell>
          <cell r="N2199">
            <v>0</v>
          </cell>
          <cell r="R2199">
            <v>0</v>
          </cell>
          <cell r="S2199">
            <v>0</v>
          </cell>
          <cell r="T2199">
            <v>0</v>
          </cell>
          <cell r="U2199">
            <v>42</v>
          </cell>
          <cell r="V2199">
            <v>0</v>
          </cell>
          <cell r="W2199">
            <v>0</v>
          </cell>
          <cell r="AA2199">
            <v>0</v>
          </cell>
          <cell r="AB2199">
            <v>0</v>
          </cell>
          <cell r="AC2199">
            <v>0</v>
          </cell>
          <cell r="AD2199">
            <v>42</v>
          </cell>
          <cell r="AE2199">
            <v>410000</v>
          </cell>
          <cell r="AF2199">
            <v>0</v>
          </cell>
          <cell r="AI2199">
            <v>2282</v>
          </cell>
          <cell r="AK2199">
            <v>0</v>
          </cell>
          <cell r="AM2199">
            <v>400</v>
          </cell>
          <cell r="AN2199">
            <v>1</v>
          </cell>
          <cell r="AO2199">
            <v>393216</v>
          </cell>
          <cell r="AQ2199">
            <v>0</v>
          </cell>
          <cell r="AR2199">
            <v>0</v>
          </cell>
          <cell r="AS2199" t="str">
            <v>Ы</v>
          </cell>
          <cell r="AT2199" t="str">
            <v>Ы</v>
          </cell>
          <cell r="AU2199">
            <v>0</v>
          </cell>
          <cell r="AV2199">
            <v>0</v>
          </cell>
          <cell r="AW2199">
            <v>23</v>
          </cell>
          <cell r="AX2199">
            <v>1</v>
          </cell>
          <cell r="AY2199">
            <v>0</v>
          </cell>
          <cell r="AZ2199">
            <v>0</v>
          </cell>
          <cell r="BA2199">
            <v>0</v>
          </cell>
          <cell r="BB2199">
            <v>0</v>
          </cell>
          <cell r="BC2199">
            <v>38828</v>
          </cell>
        </row>
        <row r="2200">
          <cell r="A2200">
            <v>2006</v>
          </cell>
          <cell r="B2200">
            <v>3</v>
          </cell>
          <cell r="C2200">
            <v>244</v>
          </cell>
          <cell r="D2200">
            <v>21</v>
          </cell>
          <cell r="E2200">
            <v>792020</v>
          </cell>
          <cell r="F2200">
            <v>0</v>
          </cell>
          <cell r="G2200" t="str">
            <v>Затраты по ШПЗ (основные)</v>
          </cell>
          <cell r="H2200">
            <v>2011</v>
          </cell>
          <cell r="I2200">
            <v>7920</v>
          </cell>
          <cell r="J2200">
            <v>1348242</v>
          </cell>
          <cell r="K2200">
            <v>1</v>
          </cell>
          <cell r="L2200">
            <v>0</v>
          </cell>
          <cell r="M2200">
            <v>0</v>
          </cell>
          <cell r="N2200">
            <v>0</v>
          </cell>
          <cell r="R2200">
            <v>0</v>
          </cell>
          <cell r="S2200">
            <v>0</v>
          </cell>
          <cell r="T2200">
            <v>0</v>
          </cell>
          <cell r="U2200">
            <v>42</v>
          </cell>
          <cell r="V2200">
            <v>0</v>
          </cell>
          <cell r="W2200">
            <v>0</v>
          </cell>
          <cell r="AA2200">
            <v>0</v>
          </cell>
          <cell r="AB2200">
            <v>0</v>
          </cell>
          <cell r="AC2200">
            <v>0</v>
          </cell>
          <cell r="AD2200">
            <v>42</v>
          </cell>
          <cell r="AE2200">
            <v>420000</v>
          </cell>
          <cell r="AF2200">
            <v>0</v>
          </cell>
          <cell r="AI2200">
            <v>2282</v>
          </cell>
          <cell r="AK2200">
            <v>0</v>
          </cell>
          <cell r="AM2200">
            <v>401</v>
          </cell>
          <cell r="AN2200">
            <v>1</v>
          </cell>
          <cell r="AO2200">
            <v>393216</v>
          </cell>
          <cell r="AQ2200">
            <v>0</v>
          </cell>
          <cell r="AR2200">
            <v>0</v>
          </cell>
          <cell r="AS2200" t="str">
            <v>Ы</v>
          </cell>
          <cell r="AT2200" t="str">
            <v>Ы</v>
          </cell>
          <cell r="AU2200">
            <v>0</v>
          </cell>
          <cell r="AV2200">
            <v>0</v>
          </cell>
          <cell r="AW2200">
            <v>23</v>
          </cell>
          <cell r="AX2200">
            <v>1</v>
          </cell>
          <cell r="AY2200">
            <v>0</v>
          </cell>
          <cell r="AZ2200">
            <v>0</v>
          </cell>
          <cell r="BA2200">
            <v>0</v>
          </cell>
          <cell r="BB2200">
            <v>0</v>
          </cell>
          <cell r="BC2200">
            <v>38828</v>
          </cell>
        </row>
        <row r="2201">
          <cell r="A2201">
            <v>2006</v>
          </cell>
          <cell r="B2201">
            <v>3</v>
          </cell>
          <cell r="C2201">
            <v>245</v>
          </cell>
          <cell r="D2201">
            <v>21</v>
          </cell>
          <cell r="E2201">
            <v>792020</v>
          </cell>
          <cell r="F2201">
            <v>0</v>
          </cell>
          <cell r="G2201" t="str">
            <v>Затраты по ШПЗ (основные)</v>
          </cell>
          <cell r="H2201">
            <v>2011</v>
          </cell>
          <cell r="I2201">
            <v>7920</v>
          </cell>
          <cell r="J2201">
            <v>26895186.640000001</v>
          </cell>
          <cell r="K2201">
            <v>1</v>
          </cell>
          <cell r="L2201">
            <v>0</v>
          </cell>
          <cell r="M2201">
            <v>0</v>
          </cell>
          <cell r="N2201">
            <v>0</v>
          </cell>
          <cell r="R2201">
            <v>0</v>
          </cell>
          <cell r="S2201">
            <v>0</v>
          </cell>
          <cell r="T2201">
            <v>0</v>
          </cell>
          <cell r="U2201">
            <v>42</v>
          </cell>
          <cell r="V2201">
            <v>0</v>
          </cell>
          <cell r="W2201">
            <v>0</v>
          </cell>
          <cell r="AA2201">
            <v>0</v>
          </cell>
          <cell r="AB2201">
            <v>0</v>
          </cell>
          <cell r="AC2201">
            <v>0</v>
          </cell>
          <cell r="AD2201">
            <v>42</v>
          </cell>
          <cell r="AE2201">
            <v>430000</v>
          </cell>
          <cell r="AF2201">
            <v>0</v>
          </cell>
          <cell r="AI2201">
            <v>2282</v>
          </cell>
          <cell r="AK2201">
            <v>0</v>
          </cell>
          <cell r="AM2201">
            <v>402</v>
          </cell>
          <cell r="AN2201">
            <v>1</v>
          </cell>
          <cell r="AO2201">
            <v>393216</v>
          </cell>
          <cell r="AQ2201">
            <v>0</v>
          </cell>
          <cell r="AR2201">
            <v>0</v>
          </cell>
          <cell r="AS2201" t="str">
            <v>Ы</v>
          </cell>
          <cell r="AT2201" t="str">
            <v>Ы</v>
          </cell>
          <cell r="AU2201">
            <v>0</v>
          </cell>
          <cell r="AV2201">
            <v>0</v>
          </cell>
          <cell r="AW2201">
            <v>23</v>
          </cell>
          <cell r="AX2201">
            <v>1</v>
          </cell>
          <cell r="AY2201">
            <v>0</v>
          </cell>
          <cell r="AZ2201">
            <v>0</v>
          </cell>
          <cell r="BA2201">
            <v>0</v>
          </cell>
          <cell r="BB2201">
            <v>0</v>
          </cell>
          <cell r="BC2201">
            <v>38828</v>
          </cell>
        </row>
        <row r="2202">
          <cell r="A2202">
            <v>2006</v>
          </cell>
          <cell r="B2202">
            <v>3</v>
          </cell>
          <cell r="C2202">
            <v>246</v>
          </cell>
          <cell r="D2202">
            <v>21</v>
          </cell>
          <cell r="E2202">
            <v>792020</v>
          </cell>
          <cell r="F2202">
            <v>0</v>
          </cell>
          <cell r="G2202" t="str">
            <v>Затраты по ШПЗ (основные)</v>
          </cell>
          <cell r="H2202">
            <v>2011</v>
          </cell>
          <cell r="I2202">
            <v>7920</v>
          </cell>
          <cell r="J2202">
            <v>243325.96</v>
          </cell>
          <cell r="K2202">
            <v>1</v>
          </cell>
          <cell r="L2202">
            <v>0</v>
          </cell>
          <cell r="M2202">
            <v>0</v>
          </cell>
          <cell r="N2202">
            <v>0</v>
          </cell>
          <cell r="R2202">
            <v>0</v>
          </cell>
          <cell r="S2202">
            <v>0</v>
          </cell>
          <cell r="T2202">
            <v>0</v>
          </cell>
          <cell r="U2202">
            <v>42</v>
          </cell>
          <cell r="V2202">
            <v>0</v>
          </cell>
          <cell r="W2202">
            <v>0</v>
          </cell>
          <cell r="AA2202">
            <v>0</v>
          </cell>
          <cell r="AB2202">
            <v>0</v>
          </cell>
          <cell r="AC2202">
            <v>0</v>
          </cell>
          <cell r="AD2202">
            <v>42</v>
          </cell>
          <cell r="AE2202">
            <v>450000</v>
          </cell>
          <cell r="AF2202">
            <v>0</v>
          </cell>
          <cell r="AI2202">
            <v>2282</v>
          </cell>
          <cell r="AK2202">
            <v>0</v>
          </cell>
          <cell r="AM2202">
            <v>403</v>
          </cell>
          <cell r="AN2202">
            <v>1</v>
          </cell>
          <cell r="AO2202">
            <v>393216</v>
          </cell>
          <cell r="AQ2202">
            <v>0</v>
          </cell>
          <cell r="AR2202">
            <v>0</v>
          </cell>
          <cell r="AS2202" t="str">
            <v>Ы</v>
          </cell>
          <cell r="AT2202" t="str">
            <v>Ы</v>
          </cell>
          <cell r="AU2202">
            <v>0</v>
          </cell>
          <cell r="AV2202">
            <v>0</v>
          </cell>
          <cell r="AW2202">
            <v>23</v>
          </cell>
          <cell r="AX2202">
            <v>1</v>
          </cell>
          <cell r="AY2202">
            <v>0</v>
          </cell>
          <cell r="AZ2202">
            <v>0</v>
          </cell>
          <cell r="BA2202">
            <v>0</v>
          </cell>
          <cell r="BB2202">
            <v>0</v>
          </cell>
          <cell r="BC2202">
            <v>38828</v>
          </cell>
        </row>
        <row r="2203">
          <cell r="A2203">
            <v>2006</v>
          </cell>
          <cell r="B2203">
            <v>3</v>
          </cell>
          <cell r="C2203">
            <v>247</v>
          </cell>
          <cell r="D2203">
            <v>21</v>
          </cell>
          <cell r="E2203">
            <v>792020</v>
          </cell>
          <cell r="F2203">
            <v>0</v>
          </cell>
          <cell r="G2203" t="str">
            <v>Затраты по ШПЗ (основные)</v>
          </cell>
          <cell r="H2203">
            <v>2011</v>
          </cell>
          <cell r="I2203">
            <v>7920</v>
          </cell>
          <cell r="J2203">
            <v>23974.55</v>
          </cell>
          <cell r="K2203">
            <v>1</v>
          </cell>
          <cell r="L2203">
            <v>0</v>
          </cell>
          <cell r="M2203">
            <v>0</v>
          </cell>
          <cell r="N2203">
            <v>0</v>
          </cell>
          <cell r="R2203">
            <v>0</v>
          </cell>
          <cell r="S2203">
            <v>0</v>
          </cell>
          <cell r="T2203">
            <v>0</v>
          </cell>
          <cell r="U2203">
            <v>42</v>
          </cell>
          <cell r="V2203">
            <v>0</v>
          </cell>
          <cell r="W2203">
            <v>0</v>
          </cell>
          <cell r="AA2203">
            <v>0</v>
          </cell>
          <cell r="AB2203">
            <v>0</v>
          </cell>
          <cell r="AC2203">
            <v>0</v>
          </cell>
          <cell r="AD2203">
            <v>42</v>
          </cell>
          <cell r="AE2203">
            <v>460000</v>
          </cell>
          <cell r="AF2203">
            <v>0</v>
          </cell>
          <cell r="AI2203">
            <v>2282</v>
          </cell>
          <cell r="AK2203">
            <v>0</v>
          </cell>
          <cell r="AM2203">
            <v>404</v>
          </cell>
          <cell r="AN2203">
            <v>1</v>
          </cell>
          <cell r="AO2203">
            <v>393216</v>
          </cell>
          <cell r="AQ2203">
            <v>0</v>
          </cell>
          <cell r="AR2203">
            <v>0</v>
          </cell>
          <cell r="AS2203" t="str">
            <v>Ы</v>
          </cell>
          <cell r="AT2203" t="str">
            <v>Ы</v>
          </cell>
          <cell r="AU2203">
            <v>0</v>
          </cell>
          <cell r="AV2203">
            <v>0</v>
          </cell>
          <cell r="AW2203">
            <v>23</v>
          </cell>
          <cell r="AX2203">
            <v>1</v>
          </cell>
          <cell r="AY2203">
            <v>0</v>
          </cell>
          <cell r="AZ2203">
            <v>0</v>
          </cell>
          <cell r="BA2203">
            <v>0</v>
          </cell>
          <cell r="BB2203">
            <v>0</v>
          </cell>
          <cell r="BC2203">
            <v>38828</v>
          </cell>
        </row>
        <row r="2204">
          <cell r="A2204">
            <v>2006</v>
          </cell>
          <cell r="B2204">
            <v>3</v>
          </cell>
          <cell r="C2204">
            <v>248</v>
          </cell>
          <cell r="D2204">
            <v>21</v>
          </cell>
          <cell r="E2204">
            <v>792020</v>
          </cell>
          <cell r="F2204">
            <v>0</v>
          </cell>
          <cell r="G2204" t="str">
            <v>Затраты по ШПЗ (основные)</v>
          </cell>
          <cell r="H2204">
            <v>2011</v>
          </cell>
          <cell r="I2204">
            <v>7920</v>
          </cell>
          <cell r="J2204">
            <v>10748.87</v>
          </cell>
          <cell r="K2204">
            <v>1</v>
          </cell>
          <cell r="L2204">
            <v>0</v>
          </cell>
          <cell r="M2204">
            <v>0</v>
          </cell>
          <cell r="N2204">
            <v>0</v>
          </cell>
          <cell r="R2204">
            <v>0</v>
          </cell>
          <cell r="S2204">
            <v>0</v>
          </cell>
          <cell r="T2204">
            <v>0</v>
          </cell>
          <cell r="U2204">
            <v>42</v>
          </cell>
          <cell r="V2204">
            <v>0</v>
          </cell>
          <cell r="W2204">
            <v>0</v>
          </cell>
          <cell r="AA2204">
            <v>0</v>
          </cell>
          <cell r="AB2204">
            <v>0</v>
          </cell>
          <cell r="AC2204">
            <v>0</v>
          </cell>
          <cell r="AD2204">
            <v>42</v>
          </cell>
          <cell r="AE2204">
            <v>465000</v>
          </cell>
          <cell r="AF2204">
            <v>0</v>
          </cell>
          <cell r="AI2204">
            <v>2282</v>
          </cell>
          <cell r="AK2204">
            <v>0</v>
          </cell>
          <cell r="AM2204">
            <v>405</v>
          </cell>
          <cell r="AN2204">
            <v>1</v>
          </cell>
          <cell r="AO2204">
            <v>393216</v>
          </cell>
          <cell r="AQ2204">
            <v>0</v>
          </cell>
          <cell r="AR2204">
            <v>0</v>
          </cell>
          <cell r="AS2204" t="str">
            <v>Ы</v>
          </cell>
          <cell r="AT2204" t="str">
            <v>Ы</v>
          </cell>
          <cell r="AU2204">
            <v>0</v>
          </cell>
          <cell r="AV2204">
            <v>0</v>
          </cell>
          <cell r="AW2204">
            <v>23</v>
          </cell>
          <cell r="AX2204">
            <v>1</v>
          </cell>
          <cell r="AY2204">
            <v>0</v>
          </cell>
          <cell r="AZ2204">
            <v>0</v>
          </cell>
          <cell r="BA2204">
            <v>0</v>
          </cell>
          <cell r="BB2204">
            <v>0</v>
          </cell>
          <cell r="BC2204">
            <v>38828</v>
          </cell>
        </row>
        <row r="2205">
          <cell r="A2205">
            <v>2006</v>
          </cell>
          <cell r="B2205">
            <v>3</v>
          </cell>
          <cell r="C2205">
            <v>249</v>
          </cell>
          <cell r="D2205">
            <v>21</v>
          </cell>
          <cell r="E2205">
            <v>792020</v>
          </cell>
          <cell r="F2205">
            <v>0</v>
          </cell>
          <cell r="G2205" t="str">
            <v>Затраты по ШПЗ (основные)</v>
          </cell>
          <cell r="H2205">
            <v>2011</v>
          </cell>
          <cell r="I2205">
            <v>7920</v>
          </cell>
          <cell r="J2205">
            <v>22718.73</v>
          </cell>
          <cell r="K2205">
            <v>1</v>
          </cell>
          <cell r="L2205">
            <v>0</v>
          </cell>
          <cell r="M2205">
            <v>0</v>
          </cell>
          <cell r="N2205">
            <v>0</v>
          </cell>
          <cell r="R2205">
            <v>0</v>
          </cell>
          <cell r="S2205">
            <v>0</v>
          </cell>
          <cell r="T2205">
            <v>0</v>
          </cell>
          <cell r="U2205">
            <v>42</v>
          </cell>
          <cell r="V2205">
            <v>0</v>
          </cell>
          <cell r="W2205">
            <v>0</v>
          </cell>
          <cell r="AA2205">
            <v>0</v>
          </cell>
          <cell r="AB2205">
            <v>0</v>
          </cell>
          <cell r="AC2205">
            <v>0</v>
          </cell>
          <cell r="AD2205">
            <v>42</v>
          </cell>
          <cell r="AE2205">
            <v>501103</v>
          </cell>
          <cell r="AF2205">
            <v>0</v>
          </cell>
          <cell r="AI2205">
            <v>2282</v>
          </cell>
          <cell r="AK2205">
            <v>0</v>
          </cell>
          <cell r="AM2205">
            <v>406</v>
          </cell>
          <cell r="AN2205">
            <v>1</v>
          </cell>
          <cell r="AO2205">
            <v>393216</v>
          </cell>
          <cell r="AQ2205">
            <v>0</v>
          </cell>
          <cell r="AR2205">
            <v>0</v>
          </cell>
          <cell r="AS2205" t="str">
            <v>Ы</v>
          </cell>
          <cell r="AT2205" t="str">
            <v>Ы</v>
          </cell>
          <cell r="AU2205">
            <v>0</v>
          </cell>
          <cell r="AV2205">
            <v>0</v>
          </cell>
          <cell r="AW2205">
            <v>23</v>
          </cell>
          <cell r="AX2205">
            <v>1</v>
          </cell>
          <cell r="AY2205">
            <v>0</v>
          </cell>
          <cell r="AZ2205">
            <v>0</v>
          </cell>
          <cell r="BA2205">
            <v>0</v>
          </cell>
          <cell r="BB2205">
            <v>0</v>
          </cell>
          <cell r="BC2205">
            <v>38828</v>
          </cell>
        </row>
        <row r="2206">
          <cell r="A2206">
            <v>2006</v>
          </cell>
          <cell r="B2206">
            <v>3</v>
          </cell>
          <cell r="C2206">
            <v>250</v>
          </cell>
          <cell r="D2206">
            <v>21</v>
          </cell>
          <cell r="E2206">
            <v>792020</v>
          </cell>
          <cell r="F2206">
            <v>0</v>
          </cell>
          <cell r="G2206" t="str">
            <v>Затраты по ШПЗ (основные)</v>
          </cell>
          <cell r="H2206">
            <v>2011</v>
          </cell>
          <cell r="I2206">
            <v>7920</v>
          </cell>
          <cell r="J2206">
            <v>63489.31</v>
          </cell>
          <cell r="K2206">
            <v>1</v>
          </cell>
          <cell r="L2206">
            <v>0</v>
          </cell>
          <cell r="M2206">
            <v>0</v>
          </cell>
          <cell r="N2206">
            <v>0</v>
          </cell>
          <cell r="R2206">
            <v>0</v>
          </cell>
          <cell r="S2206">
            <v>0</v>
          </cell>
          <cell r="T2206">
            <v>0</v>
          </cell>
          <cell r="U2206">
            <v>42</v>
          </cell>
          <cell r="V2206">
            <v>0</v>
          </cell>
          <cell r="W2206">
            <v>0</v>
          </cell>
          <cell r="AA2206">
            <v>0</v>
          </cell>
          <cell r="AB2206">
            <v>0</v>
          </cell>
          <cell r="AC2206">
            <v>0</v>
          </cell>
          <cell r="AD2206">
            <v>42</v>
          </cell>
          <cell r="AE2206">
            <v>501106</v>
          </cell>
          <cell r="AF2206">
            <v>0</v>
          </cell>
          <cell r="AI2206">
            <v>2282</v>
          </cell>
          <cell r="AK2206">
            <v>0</v>
          </cell>
          <cell r="AM2206">
            <v>407</v>
          </cell>
          <cell r="AN2206">
            <v>1</v>
          </cell>
          <cell r="AO2206">
            <v>393216</v>
          </cell>
          <cell r="AQ2206">
            <v>0</v>
          </cell>
          <cell r="AR2206">
            <v>0</v>
          </cell>
          <cell r="AS2206" t="str">
            <v>Ы</v>
          </cell>
          <cell r="AT2206" t="str">
            <v>Ы</v>
          </cell>
          <cell r="AU2206">
            <v>0</v>
          </cell>
          <cell r="AV2206">
            <v>0</v>
          </cell>
          <cell r="AW2206">
            <v>23</v>
          </cell>
          <cell r="AX2206">
            <v>1</v>
          </cell>
          <cell r="AY2206">
            <v>0</v>
          </cell>
          <cell r="AZ2206">
            <v>0</v>
          </cell>
          <cell r="BA2206">
            <v>0</v>
          </cell>
          <cell r="BB2206">
            <v>0</v>
          </cell>
          <cell r="BC2206">
            <v>38828</v>
          </cell>
        </row>
        <row r="2207">
          <cell r="A2207">
            <v>2006</v>
          </cell>
          <cell r="B2207">
            <v>3</v>
          </cell>
          <cell r="C2207">
            <v>251</v>
          </cell>
          <cell r="D2207">
            <v>21</v>
          </cell>
          <cell r="E2207">
            <v>792020</v>
          </cell>
          <cell r="F2207">
            <v>0</v>
          </cell>
          <cell r="G2207" t="str">
            <v>Затраты по ШПЗ (основные)</v>
          </cell>
          <cell r="H2207">
            <v>2011</v>
          </cell>
          <cell r="I2207">
            <v>7920</v>
          </cell>
          <cell r="J2207">
            <v>1179807.4099999999</v>
          </cell>
          <cell r="K2207">
            <v>1</v>
          </cell>
          <cell r="L2207">
            <v>0</v>
          </cell>
          <cell r="M2207">
            <v>0</v>
          </cell>
          <cell r="N2207">
            <v>0</v>
          </cell>
          <cell r="R2207">
            <v>0</v>
          </cell>
          <cell r="S2207">
            <v>0</v>
          </cell>
          <cell r="T2207">
            <v>0</v>
          </cell>
          <cell r="U2207">
            <v>42</v>
          </cell>
          <cell r="V2207">
            <v>0</v>
          </cell>
          <cell r="W2207">
            <v>0</v>
          </cell>
          <cell r="AA2207">
            <v>0</v>
          </cell>
          <cell r="AB2207">
            <v>0</v>
          </cell>
          <cell r="AC2207">
            <v>0</v>
          </cell>
          <cell r="AD2207">
            <v>42</v>
          </cell>
          <cell r="AE2207">
            <v>502100</v>
          </cell>
          <cell r="AF2207">
            <v>0</v>
          </cell>
          <cell r="AI2207">
            <v>2282</v>
          </cell>
          <cell r="AK2207">
            <v>0</v>
          </cell>
          <cell r="AM2207">
            <v>408</v>
          </cell>
          <cell r="AN2207">
            <v>1</v>
          </cell>
          <cell r="AO2207">
            <v>393216</v>
          </cell>
          <cell r="AQ2207">
            <v>0</v>
          </cell>
          <cell r="AR2207">
            <v>0</v>
          </cell>
          <cell r="AS2207" t="str">
            <v>Ы</v>
          </cell>
          <cell r="AT2207" t="str">
            <v>Ы</v>
          </cell>
          <cell r="AU2207">
            <v>0</v>
          </cell>
          <cell r="AV2207">
            <v>0</v>
          </cell>
          <cell r="AW2207">
            <v>23</v>
          </cell>
          <cell r="AX2207">
            <v>1</v>
          </cell>
          <cell r="AY2207">
            <v>0</v>
          </cell>
          <cell r="AZ2207">
            <v>0</v>
          </cell>
          <cell r="BA2207">
            <v>0</v>
          </cell>
          <cell r="BB2207">
            <v>0</v>
          </cell>
          <cell r="BC2207">
            <v>38828</v>
          </cell>
        </row>
        <row r="2208">
          <cell r="A2208">
            <v>2006</v>
          </cell>
          <cell r="B2208">
            <v>3</v>
          </cell>
          <cell r="C2208">
            <v>252</v>
          </cell>
          <cell r="D2208">
            <v>21</v>
          </cell>
          <cell r="E2208">
            <v>792020</v>
          </cell>
          <cell r="F2208">
            <v>0</v>
          </cell>
          <cell r="G2208" t="str">
            <v>Затраты по ШПЗ (основные)</v>
          </cell>
          <cell r="H2208">
            <v>2011</v>
          </cell>
          <cell r="I2208">
            <v>7920</v>
          </cell>
          <cell r="J2208">
            <v>6308.61</v>
          </cell>
          <cell r="K2208">
            <v>1</v>
          </cell>
          <cell r="L2208">
            <v>0</v>
          </cell>
          <cell r="M2208">
            <v>0</v>
          </cell>
          <cell r="N2208">
            <v>0</v>
          </cell>
          <cell r="R2208">
            <v>0</v>
          </cell>
          <cell r="S2208">
            <v>0</v>
          </cell>
          <cell r="T2208">
            <v>0</v>
          </cell>
          <cell r="U2208">
            <v>42</v>
          </cell>
          <cell r="V2208">
            <v>0</v>
          </cell>
          <cell r="W2208">
            <v>0</v>
          </cell>
          <cell r="AA2208">
            <v>0</v>
          </cell>
          <cell r="AB2208">
            <v>0</v>
          </cell>
          <cell r="AC2208">
            <v>0</v>
          </cell>
          <cell r="AD2208">
            <v>42</v>
          </cell>
          <cell r="AE2208">
            <v>502400</v>
          </cell>
          <cell r="AF2208">
            <v>0</v>
          </cell>
          <cell r="AI2208">
            <v>2282</v>
          </cell>
          <cell r="AK2208">
            <v>0</v>
          </cell>
          <cell r="AM2208">
            <v>409</v>
          </cell>
          <cell r="AN2208">
            <v>1</v>
          </cell>
          <cell r="AO2208">
            <v>393216</v>
          </cell>
          <cell r="AQ2208">
            <v>0</v>
          </cell>
          <cell r="AR2208">
            <v>0</v>
          </cell>
          <cell r="AS2208" t="str">
            <v>Ы</v>
          </cell>
          <cell r="AT2208" t="str">
            <v>Ы</v>
          </cell>
          <cell r="AU2208">
            <v>0</v>
          </cell>
          <cell r="AV2208">
            <v>0</v>
          </cell>
          <cell r="AW2208">
            <v>23</v>
          </cell>
          <cell r="AX2208">
            <v>1</v>
          </cell>
          <cell r="AY2208">
            <v>0</v>
          </cell>
          <cell r="AZ2208">
            <v>0</v>
          </cell>
          <cell r="BA2208">
            <v>0</v>
          </cell>
          <cell r="BB2208">
            <v>0</v>
          </cell>
          <cell r="BC2208">
            <v>38828</v>
          </cell>
        </row>
        <row r="2209">
          <cell r="A2209">
            <v>2006</v>
          </cell>
          <cell r="B2209">
            <v>3</v>
          </cell>
          <cell r="C2209">
            <v>253</v>
          </cell>
          <cell r="D2209">
            <v>21</v>
          </cell>
          <cell r="E2209">
            <v>792020</v>
          </cell>
          <cell r="F2209">
            <v>0</v>
          </cell>
          <cell r="G2209" t="str">
            <v>Затраты по ШПЗ (основные)</v>
          </cell>
          <cell r="H2209">
            <v>2011</v>
          </cell>
          <cell r="I2209">
            <v>7920</v>
          </cell>
          <cell r="J2209">
            <v>18133.04</v>
          </cell>
          <cell r="K2209">
            <v>1</v>
          </cell>
          <cell r="L2209">
            <v>0</v>
          </cell>
          <cell r="M2209">
            <v>0</v>
          </cell>
          <cell r="N2209">
            <v>0</v>
          </cell>
          <cell r="R2209">
            <v>0</v>
          </cell>
          <cell r="S2209">
            <v>0</v>
          </cell>
          <cell r="T2209">
            <v>0</v>
          </cell>
          <cell r="U2209">
            <v>42</v>
          </cell>
          <cell r="V2209">
            <v>0</v>
          </cell>
          <cell r="W2209">
            <v>0</v>
          </cell>
          <cell r="AA2209">
            <v>0</v>
          </cell>
          <cell r="AB2209">
            <v>0</v>
          </cell>
          <cell r="AC2209">
            <v>0</v>
          </cell>
          <cell r="AD2209">
            <v>42</v>
          </cell>
          <cell r="AE2209">
            <v>503000</v>
          </cell>
          <cell r="AF2209">
            <v>0</v>
          </cell>
          <cell r="AI2209">
            <v>2282</v>
          </cell>
          <cell r="AK2209">
            <v>0</v>
          </cell>
          <cell r="AM2209">
            <v>410</v>
          </cell>
          <cell r="AN2209">
            <v>1</v>
          </cell>
          <cell r="AO2209">
            <v>393216</v>
          </cell>
          <cell r="AQ2209">
            <v>0</v>
          </cell>
          <cell r="AR2209">
            <v>0</v>
          </cell>
          <cell r="AS2209" t="str">
            <v>Ы</v>
          </cell>
          <cell r="AT2209" t="str">
            <v>Ы</v>
          </cell>
          <cell r="AU2209">
            <v>0</v>
          </cell>
          <cell r="AV2209">
            <v>0</v>
          </cell>
          <cell r="AW2209">
            <v>23</v>
          </cell>
          <cell r="AX2209">
            <v>1</v>
          </cell>
          <cell r="AY2209">
            <v>0</v>
          </cell>
          <cell r="AZ2209">
            <v>0</v>
          </cell>
          <cell r="BA2209">
            <v>0</v>
          </cell>
          <cell r="BB2209">
            <v>0</v>
          </cell>
          <cell r="BC2209">
            <v>38828</v>
          </cell>
        </row>
        <row r="2210">
          <cell r="A2210">
            <v>2006</v>
          </cell>
          <cell r="B2210">
            <v>3</v>
          </cell>
          <cell r="C2210">
            <v>254</v>
          </cell>
          <cell r="D2210">
            <v>21</v>
          </cell>
          <cell r="E2210">
            <v>792020</v>
          </cell>
          <cell r="F2210">
            <v>0</v>
          </cell>
          <cell r="G2210" t="str">
            <v>Затраты по ШПЗ (основные)</v>
          </cell>
          <cell r="H2210">
            <v>2011</v>
          </cell>
          <cell r="I2210">
            <v>7920</v>
          </cell>
          <cell r="J2210">
            <v>127563.69</v>
          </cell>
          <cell r="K2210">
            <v>1</v>
          </cell>
          <cell r="L2210">
            <v>0</v>
          </cell>
          <cell r="M2210">
            <v>0</v>
          </cell>
          <cell r="N2210">
            <v>0</v>
          </cell>
          <cell r="R2210">
            <v>0</v>
          </cell>
          <cell r="S2210">
            <v>0</v>
          </cell>
          <cell r="T2210">
            <v>0</v>
          </cell>
          <cell r="U2210">
            <v>42</v>
          </cell>
          <cell r="V2210">
            <v>0</v>
          </cell>
          <cell r="W2210">
            <v>0</v>
          </cell>
          <cell r="AA2210">
            <v>0</v>
          </cell>
          <cell r="AB2210">
            <v>0</v>
          </cell>
          <cell r="AC2210">
            <v>0</v>
          </cell>
          <cell r="AD2210">
            <v>42</v>
          </cell>
          <cell r="AE2210">
            <v>504900</v>
          </cell>
          <cell r="AF2210">
            <v>0</v>
          </cell>
          <cell r="AI2210">
            <v>2282</v>
          </cell>
          <cell r="AK2210">
            <v>0</v>
          </cell>
          <cell r="AM2210">
            <v>411</v>
          </cell>
          <cell r="AN2210">
            <v>1</v>
          </cell>
          <cell r="AO2210">
            <v>393216</v>
          </cell>
          <cell r="AQ2210">
            <v>0</v>
          </cell>
          <cell r="AR2210">
            <v>0</v>
          </cell>
          <cell r="AS2210" t="str">
            <v>Ы</v>
          </cell>
          <cell r="AT2210" t="str">
            <v>Ы</v>
          </cell>
          <cell r="AU2210">
            <v>0</v>
          </cell>
          <cell r="AV2210">
            <v>0</v>
          </cell>
          <cell r="AW2210">
            <v>23</v>
          </cell>
          <cell r="AX2210">
            <v>1</v>
          </cell>
          <cell r="AY2210">
            <v>0</v>
          </cell>
          <cell r="AZ2210">
            <v>0</v>
          </cell>
          <cell r="BA2210">
            <v>0</v>
          </cell>
          <cell r="BB2210">
            <v>0</v>
          </cell>
          <cell r="BC2210">
            <v>38828</v>
          </cell>
        </row>
        <row r="2211">
          <cell r="A2211">
            <v>2006</v>
          </cell>
          <cell r="B2211">
            <v>3</v>
          </cell>
          <cell r="C2211">
            <v>255</v>
          </cell>
          <cell r="D2211">
            <v>21</v>
          </cell>
          <cell r="E2211">
            <v>792020</v>
          </cell>
          <cell r="F2211">
            <v>0</v>
          </cell>
          <cell r="G2211" t="str">
            <v>Затраты по ШПЗ (основные)</v>
          </cell>
          <cell r="H2211">
            <v>2011</v>
          </cell>
          <cell r="I2211">
            <v>7920</v>
          </cell>
          <cell r="J2211">
            <v>95452.19</v>
          </cell>
          <cell r="K2211">
            <v>1</v>
          </cell>
          <cell r="L2211">
            <v>0</v>
          </cell>
          <cell r="M2211">
            <v>0</v>
          </cell>
          <cell r="N2211">
            <v>0</v>
          </cell>
          <cell r="R2211">
            <v>0</v>
          </cell>
          <cell r="S2211">
            <v>0</v>
          </cell>
          <cell r="T2211">
            <v>0</v>
          </cell>
          <cell r="U2211">
            <v>42</v>
          </cell>
          <cell r="V2211">
            <v>0</v>
          </cell>
          <cell r="W2211">
            <v>0</v>
          </cell>
          <cell r="AA2211">
            <v>0</v>
          </cell>
          <cell r="AB2211">
            <v>0</v>
          </cell>
          <cell r="AC2211">
            <v>0</v>
          </cell>
          <cell r="AD2211">
            <v>42</v>
          </cell>
          <cell r="AE2211">
            <v>505100</v>
          </cell>
          <cell r="AF2211">
            <v>0</v>
          </cell>
          <cell r="AI2211">
            <v>2282</v>
          </cell>
          <cell r="AK2211">
            <v>0</v>
          </cell>
          <cell r="AM2211">
            <v>412</v>
          </cell>
          <cell r="AN2211">
            <v>1</v>
          </cell>
          <cell r="AO2211">
            <v>393216</v>
          </cell>
          <cell r="AQ2211">
            <v>0</v>
          </cell>
          <cell r="AR2211">
            <v>0</v>
          </cell>
          <cell r="AS2211" t="str">
            <v>Ы</v>
          </cell>
          <cell r="AT2211" t="str">
            <v>Ы</v>
          </cell>
          <cell r="AU2211">
            <v>0</v>
          </cell>
          <cell r="AV2211">
            <v>0</v>
          </cell>
          <cell r="AW2211">
            <v>23</v>
          </cell>
          <cell r="AX2211">
            <v>1</v>
          </cell>
          <cell r="AY2211">
            <v>0</v>
          </cell>
          <cell r="AZ2211">
            <v>0</v>
          </cell>
          <cell r="BA2211">
            <v>0</v>
          </cell>
          <cell r="BB2211">
            <v>0</v>
          </cell>
          <cell r="BC2211">
            <v>38828</v>
          </cell>
        </row>
        <row r="2212">
          <cell r="A2212">
            <v>2006</v>
          </cell>
          <cell r="B2212">
            <v>3</v>
          </cell>
          <cell r="C2212">
            <v>256</v>
          </cell>
          <cell r="D2212">
            <v>21</v>
          </cell>
          <cell r="E2212">
            <v>792020</v>
          </cell>
          <cell r="F2212">
            <v>0</v>
          </cell>
          <cell r="G2212" t="str">
            <v>Затраты по ШПЗ (основные)</v>
          </cell>
          <cell r="H2212">
            <v>2011</v>
          </cell>
          <cell r="I2212">
            <v>7920</v>
          </cell>
          <cell r="J2212">
            <v>264463.34999999998</v>
          </cell>
          <cell r="K2212">
            <v>1</v>
          </cell>
          <cell r="L2212">
            <v>0</v>
          </cell>
          <cell r="M2212">
            <v>0</v>
          </cell>
          <cell r="N2212">
            <v>0</v>
          </cell>
          <cell r="R2212">
            <v>0</v>
          </cell>
          <cell r="S2212">
            <v>0</v>
          </cell>
          <cell r="T2212">
            <v>0</v>
          </cell>
          <cell r="U2212">
            <v>42</v>
          </cell>
          <cell r="V2212">
            <v>0</v>
          </cell>
          <cell r="W2212">
            <v>0</v>
          </cell>
          <cell r="AA2212">
            <v>0</v>
          </cell>
          <cell r="AB2212">
            <v>0</v>
          </cell>
          <cell r="AC2212">
            <v>0</v>
          </cell>
          <cell r="AD2212">
            <v>42</v>
          </cell>
          <cell r="AE2212">
            <v>505200</v>
          </cell>
          <cell r="AF2212">
            <v>0</v>
          </cell>
          <cell r="AI2212">
            <v>2282</v>
          </cell>
          <cell r="AK2212">
            <v>0</v>
          </cell>
          <cell r="AM2212">
            <v>413</v>
          </cell>
          <cell r="AN2212">
            <v>1</v>
          </cell>
          <cell r="AO2212">
            <v>393216</v>
          </cell>
          <cell r="AQ2212">
            <v>0</v>
          </cell>
          <cell r="AR2212">
            <v>0</v>
          </cell>
          <cell r="AS2212" t="str">
            <v>Ы</v>
          </cell>
          <cell r="AT2212" t="str">
            <v>Ы</v>
          </cell>
          <cell r="AU2212">
            <v>0</v>
          </cell>
          <cell r="AV2212">
            <v>0</v>
          </cell>
          <cell r="AW2212">
            <v>23</v>
          </cell>
          <cell r="AX2212">
            <v>1</v>
          </cell>
          <cell r="AY2212">
            <v>0</v>
          </cell>
          <cell r="AZ2212">
            <v>0</v>
          </cell>
          <cell r="BA2212">
            <v>0</v>
          </cell>
          <cell r="BB2212">
            <v>0</v>
          </cell>
          <cell r="BC2212">
            <v>38828</v>
          </cell>
        </row>
        <row r="2213">
          <cell r="A2213">
            <v>2006</v>
          </cell>
          <cell r="B2213">
            <v>3</v>
          </cell>
          <cell r="C2213">
            <v>257</v>
          </cell>
          <cell r="D2213">
            <v>21</v>
          </cell>
          <cell r="E2213">
            <v>792020</v>
          </cell>
          <cell r="F2213">
            <v>0</v>
          </cell>
          <cell r="G2213" t="str">
            <v>Затраты по ШПЗ (основные)</v>
          </cell>
          <cell r="H2213">
            <v>2011</v>
          </cell>
          <cell r="I2213">
            <v>7920</v>
          </cell>
          <cell r="J2213">
            <v>3613</v>
          </cell>
          <cell r="K2213">
            <v>1</v>
          </cell>
          <cell r="L2213">
            <v>0</v>
          </cell>
          <cell r="M2213">
            <v>0</v>
          </cell>
          <cell r="N2213">
            <v>0</v>
          </cell>
          <cell r="R2213">
            <v>0</v>
          </cell>
          <cell r="S2213">
            <v>0</v>
          </cell>
          <cell r="T2213">
            <v>0</v>
          </cell>
          <cell r="U2213">
            <v>42</v>
          </cell>
          <cell r="V2213">
            <v>0</v>
          </cell>
          <cell r="W2213">
            <v>0</v>
          </cell>
          <cell r="AA2213">
            <v>0</v>
          </cell>
          <cell r="AB2213">
            <v>0</v>
          </cell>
          <cell r="AC2213">
            <v>0</v>
          </cell>
          <cell r="AD2213">
            <v>42</v>
          </cell>
          <cell r="AE2213">
            <v>505400</v>
          </cell>
          <cell r="AF2213">
            <v>0</v>
          </cell>
          <cell r="AI2213">
            <v>2282</v>
          </cell>
          <cell r="AK2213">
            <v>0</v>
          </cell>
          <cell r="AM2213">
            <v>414</v>
          </cell>
          <cell r="AN2213">
            <v>1</v>
          </cell>
          <cell r="AO2213">
            <v>393216</v>
          </cell>
          <cell r="AQ2213">
            <v>0</v>
          </cell>
          <cell r="AR2213">
            <v>0</v>
          </cell>
          <cell r="AS2213" t="str">
            <v>Ы</v>
          </cell>
          <cell r="AT2213" t="str">
            <v>Ы</v>
          </cell>
          <cell r="AU2213">
            <v>0</v>
          </cell>
          <cell r="AV2213">
            <v>0</v>
          </cell>
          <cell r="AW2213">
            <v>23</v>
          </cell>
          <cell r="AX2213">
            <v>1</v>
          </cell>
          <cell r="AY2213">
            <v>0</v>
          </cell>
          <cell r="AZ2213">
            <v>0</v>
          </cell>
          <cell r="BA2213">
            <v>0</v>
          </cell>
          <cell r="BB2213">
            <v>0</v>
          </cell>
          <cell r="BC2213">
            <v>38828</v>
          </cell>
        </row>
        <row r="2214">
          <cell r="A2214">
            <v>2006</v>
          </cell>
          <cell r="B2214">
            <v>3</v>
          </cell>
          <cell r="C2214">
            <v>258</v>
          </cell>
          <cell r="D2214">
            <v>21</v>
          </cell>
          <cell r="E2214">
            <v>792020</v>
          </cell>
          <cell r="F2214">
            <v>0</v>
          </cell>
          <cell r="G2214" t="str">
            <v>Затраты по ШПЗ (основные)</v>
          </cell>
          <cell r="H2214">
            <v>2011</v>
          </cell>
          <cell r="I2214">
            <v>7920</v>
          </cell>
          <cell r="J2214">
            <v>3709.08</v>
          </cell>
          <cell r="K2214">
            <v>1</v>
          </cell>
          <cell r="L2214">
            <v>0</v>
          </cell>
          <cell r="M2214">
            <v>0</v>
          </cell>
          <cell r="N2214">
            <v>0</v>
          </cell>
          <cell r="R2214">
            <v>0</v>
          </cell>
          <cell r="S2214">
            <v>0</v>
          </cell>
          <cell r="T2214">
            <v>0</v>
          </cell>
          <cell r="U2214">
            <v>42</v>
          </cell>
          <cell r="V2214">
            <v>0</v>
          </cell>
          <cell r="W2214">
            <v>0</v>
          </cell>
          <cell r="AA2214">
            <v>0</v>
          </cell>
          <cell r="AB2214">
            <v>0</v>
          </cell>
          <cell r="AC2214">
            <v>0</v>
          </cell>
          <cell r="AD2214">
            <v>42</v>
          </cell>
          <cell r="AE2214">
            <v>506200</v>
          </cell>
          <cell r="AF2214">
            <v>0</v>
          </cell>
          <cell r="AI2214">
            <v>2282</v>
          </cell>
          <cell r="AK2214">
            <v>0</v>
          </cell>
          <cell r="AM2214">
            <v>415</v>
          </cell>
          <cell r="AN2214">
            <v>1</v>
          </cell>
          <cell r="AO2214">
            <v>393216</v>
          </cell>
          <cell r="AQ2214">
            <v>0</v>
          </cell>
          <cell r="AR2214">
            <v>0</v>
          </cell>
          <cell r="AS2214" t="str">
            <v>Ы</v>
          </cell>
          <cell r="AT2214" t="str">
            <v>Ы</v>
          </cell>
          <cell r="AU2214">
            <v>0</v>
          </cell>
          <cell r="AV2214">
            <v>0</v>
          </cell>
          <cell r="AW2214">
            <v>23</v>
          </cell>
          <cell r="AX2214">
            <v>1</v>
          </cell>
          <cell r="AY2214">
            <v>0</v>
          </cell>
          <cell r="AZ2214">
            <v>0</v>
          </cell>
          <cell r="BA2214">
            <v>0</v>
          </cell>
          <cell r="BB2214">
            <v>0</v>
          </cell>
          <cell r="BC2214">
            <v>38828</v>
          </cell>
        </row>
        <row r="2215">
          <cell r="A2215">
            <v>2006</v>
          </cell>
          <cell r="B2215">
            <v>3</v>
          </cell>
          <cell r="C2215">
            <v>259</v>
          </cell>
          <cell r="D2215">
            <v>21</v>
          </cell>
          <cell r="E2215">
            <v>792020</v>
          </cell>
          <cell r="F2215">
            <v>0</v>
          </cell>
          <cell r="G2215" t="str">
            <v>Затраты по ШПЗ (основные)</v>
          </cell>
          <cell r="H2215">
            <v>2011</v>
          </cell>
          <cell r="I2215">
            <v>7920</v>
          </cell>
          <cell r="J2215">
            <v>149.96</v>
          </cell>
          <cell r="K2215">
            <v>1</v>
          </cell>
          <cell r="L2215">
            <v>0</v>
          </cell>
          <cell r="M2215">
            <v>0</v>
          </cell>
          <cell r="N2215">
            <v>0</v>
          </cell>
          <cell r="R2215">
            <v>0</v>
          </cell>
          <cell r="S2215">
            <v>0</v>
          </cell>
          <cell r="T2215">
            <v>0</v>
          </cell>
          <cell r="U2215">
            <v>42</v>
          </cell>
          <cell r="V2215">
            <v>0</v>
          </cell>
          <cell r="W2215">
            <v>0</v>
          </cell>
          <cell r="AA2215">
            <v>0</v>
          </cell>
          <cell r="AB2215">
            <v>0</v>
          </cell>
          <cell r="AC2215">
            <v>0</v>
          </cell>
          <cell r="AD2215">
            <v>42</v>
          </cell>
          <cell r="AE2215">
            <v>508400</v>
          </cell>
          <cell r="AF2215">
            <v>0</v>
          </cell>
          <cell r="AI2215">
            <v>2282</v>
          </cell>
          <cell r="AK2215">
            <v>0</v>
          </cell>
          <cell r="AM2215">
            <v>416</v>
          </cell>
          <cell r="AN2215">
            <v>1</v>
          </cell>
          <cell r="AO2215">
            <v>393216</v>
          </cell>
          <cell r="AQ2215">
            <v>0</v>
          </cell>
          <cell r="AR2215">
            <v>0</v>
          </cell>
          <cell r="AS2215" t="str">
            <v>Ы</v>
          </cell>
          <cell r="AT2215" t="str">
            <v>Ы</v>
          </cell>
          <cell r="AU2215">
            <v>0</v>
          </cell>
          <cell r="AV2215">
            <v>0</v>
          </cell>
          <cell r="AW2215">
            <v>23</v>
          </cell>
          <cell r="AX2215">
            <v>1</v>
          </cell>
          <cell r="AY2215">
            <v>0</v>
          </cell>
          <cell r="AZ2215">
            <v>0</v>
          </cell>
          <cell r="BA2215">
            <v>0</v>
          </cell>
          <cell r="BB2215">
            <v>0</v>
          </cell>
          <cell r="BC2215">
            <v>38828</v>
          </cell>
        </row>
        <row r="2216">
          <cell r="A2216">
            <v>2006</v>
          </cell>
          <cell r="B2216">
            <v>3</v>
          </cell>
          <cell r="C2216">
            <v>260</v>
          </cell>
          <cell r="D2216">
            <v>21</v>
          </cell>
          <cell r="E2216">
            <v>792020</v>
          </cell>
          <cell r="F2216">
            <v>0</v>
          </cell>
          <cell r="G2216" t="str">
            <v>Затраты по ШПЗ (основные)</v>
          </cell>
          <cell r="H2216">
            <v>2011</v>
          </cell>
          <cell r="I2216">
            <v>7920</v>
          </cell>
          <cell r="J2216">
            <v>2699.33</v>
          </cell>
          <cell r="K2216">
            <v>1</v>
          </cell>
          <cell r="L2216">
            <v>0</v>
          </cell>
          <cell r="M2216">
            <v>0</v>
          </cell>
          <cell r="N2216">
            <v>0</v>
          </cell>
          <cell r="R2216">
            <v>0</v>
          </cell>
          <cell r="S2216">
            <v>0</v>
          </cell>
          <cell r="T2216">
            <v>0</v>
          </cell>
          <cell r="U2216">
            <v>42</v>
          </cell>
          <cell r="V2216">
            <v>0</v>
          </cell>
          <cell r="W2216">
            <v>0</v>
          </cell>
          <cell r="AA2216">
            <v>0</v>
          </cell>
          <cell r="AB2216">
            <v>0</v>
          </cell>
          <cell r="AC2216">
            <v>0</v>
          </cell>
          <cell r="AD2216">
            <v>42</v>
          </cell>
          <cell r="AE2216">
            <v>508700</v>
          </cell>
          <cell r="AF2216">
            <v>0</v>
          </cell>
          <cell r="AI2216">
            <v>2282</v>
          </cell>
          <cell r="AK2216">
            <v>0</v>
          </cell>
          <cell r="AM2216">
            <v>417</v>
          </cell>
          <cell r="AN2216">
            <v>1</v>
          </cell>
          <cell r="AO2216">
            <v>393216</v>
          </cell>
          <cell r="AQ2216">
            <v>0</v>
          </cell>
          <cell r="AR2216">
            <v>0</v>
          </cell>
          <cell r="AS2216" t="str">
            <v>Ы</v>
          </cell>
          <cell r="AT2216" t="str">
            <v>Ы</v>
          </cell>
          <cell r="AU2216">
            <v>0</v>
          </cell>
          <cell r="AV2216">
            <v>0</v>
          </cell>
          <cell r="AW2216">
            <v>23</v>
          </cell>
          <cell r="AX2216">
            <v>1</v>
          </cell>
          <cell r="AY2216">
            <v>0</v>
          </cell>
          <cell r="AZ2216">
            <v>0</v>
          </cell>
          <cell r="BA2216">
            <v>0</v>
          </cell>
          <cell r="BB2216">
            <v>0</v>
          </cell>
          <cell r="BC2216">
            <v>38828</v>
          </cell>
        </row>
        <row r="2217">
          <cell r="A2217">
            <v>2006</v>
          </cell>
          <cell r="B2217">
            <v>3</v>
          </cell>
          <cell r="C2217">
            <v>261</v>
          </cell>
          <cell r="D2217">
            <v>21</v>
          </cell>
          <cell r="E2217">
            <v>792020</v>
          </cell>
          <cell r="F2217">
            <v>0</v>
          </cell>
          <cell r="G2217" t="str">
            <v>Затраты по ШПЗ (основные)</v>
          </cell>
          <cell r="H2217">
            <v>2011</v>
          </cell>
          <cell r="I2217">
            <v>7920</v>
          </cell>
          <cell r="J2217">
            <v>705652.15</v>
          </cell>
          <cell r="K2217">
            <v>1</v>
          </cell>
          <cell r="L2217">
            <v>0</v>
          </cell>
          <cell r="M2217">
            <v>0</v>
          </cell>
          <cell r="N2217">
            <v>0</v>
          </cell>
          <cell r="R2217">
            <v>0</v>
          </cell>
          <cell r="S2217">
            <v>0</v>
          </cell>
          <cell r="T2217">
            <v>0</v>
          </cell>
          <cell r="U2217">
            <v>42</v>
          </cell>
          <cell r="V2217">
            <v>0</v>
          </cell>
          <cell r="W2217">
            <v>0</v>
          </cell>
          <cell r="AA2217">
            <v>0</v>
          </cell>
          <cell r="AB2217">
            <v>0</v>
          </cell>
          <cell r="AC2217">
            <v>0</v>
          </cell>
          <cell r="AD2217">
            <v>42</v>
          </cell>
          <cell r="AE2217">
            <v>510100</v>
          </cell>
          <cell r="AF2217">
            <v>0</v>
          </cell>
          <cell r="AI2217">
            <v>2282</v>
          </cell>
          <cell r="AK2217">
            <v>0</v>
          </cell>
          <cell r="AM2217">
            <v>418</v>
          </cell>
          <cell r="AN2217">
            <v>1</v>
          </cell>
          <cell r="AO2217">
            <v>393216</v>
          </cell>
          <cell r="AQ2217">
            <v>0</v>
          </cell>
          <cell r="AR2217">
            <v>0</v>
          </cell>
          <cell r="AS2217" t="str">
            <v>Ы</v>
          </cell>
          <cell r="AT2217" t="str">
            <v>Ы</v>
          </cell>
          <cell r="AU2217">
            <v>0</v>
          </cell>
          <cell r="AV2217">
            <v>0</v>
          </cell>
          <cell r="AW2217">
            <v>23</v>
          </cell>
          <cell r="AX2217">
            <v>1</v>
          </cell>
          <cell r="AY2217">
            <v>0</v>
          </cell>
          <cell r="AZ2217">
            <v>0</v>
          </cell>
          <cell r="BA2217">
            <v>0</v>
          </cell>
          <cell r="BB2217">
            <v>0</v>
          </cell>
          <cell r="BC2217">
            <v>38828</v>
          </cell>
        </row>
        <row r="2218">
          <cell r="A2218">
            <v>2006</v>
          </cell>
          <cell r="B2218">
            <v>3</v>
          </cell>
          <cell r="C2218">
            <v>262</v>
          </cell>
          <cell r="D2218">
            <v>21</v>
          </cell>
          <cell r="E2218">
            <v>792020</v>
          </cell>
          <cell r="F2218">
            <v>0</v>
          </cell>
          <cell r="G2218" t="str">
            <v>Затраты по ШПЗ (основные)</v>
          </cell>
          <cell r="H2218">
            <v>2011</v>
          </cell>
          <cell r="I2218">
            <v>7920</v>
          </cell>
          <cell r="J2218">
            <v>1322.02</v>
          </cell>
          <cell r="K2218">
            <v>1</v>
          </cell>
          <cell r="L2218">
            <v>0</v>
          </cell>
          <cell r="M2218">
            <v>0</v>
          </cell>
          <cell r="N2218">
            <v>0</v>
          </cell>
          <cell r="R2218">
            <v>0</v>
          </cell>
          <cell r="S2218">
            <v>0</v>
          </cell>
          <cell r="T2218">
            <v>0</v>
          </cell>
          <cell r="U2218">
            <v>42</v>
          </cell>
          <cell r="V2218">
            <v>0</v>
          </cell>
          <cell r="W2218">
            <v>0</v>
          </cell>
          <cell r="AA2218">
            <v>0</v>
          </cell>
          <cell r="AB2218">
            <v>0</v>
          </cell>
          <cell r="AC2218">
            <v>0</v>
          </cell>
          <cell r="AD2218">
            <v>42</v>
          </cell>
          <cell r="AE2218">
            <v>510200</v>
          </cell>
          <cell r="AF2218">
            <v>0</v>
          </cell>
          <cell r="AI2218">
            <v>2282</v>
          </cell>
          <cell r="AK2218">
            <v>0</v>
          </cell>
          <cell r="AM2218">
            <v>419</v>
          </cell>
          <cell r="AN2218">
            <v>1</v>
          </cell>
          <cell r="AO2218">
            <v>393216</v>
          </cell>
          <cell r="AQ2218">
            <v>0</v>
          </cell>
          <cell r="AR2218">
            <v>0</v>
          </cell>
          <cell r="AS2218" t="str">
            <v>Ы</v>
          </cell>
          <cell r="AT2218" t="str">
            <v>Ы</v>
          </cell>
          <cell r="AU2218">
            <v>0</v>
          </cell>
          <cell r="AV2218">
            <v>0</v>
          </cell>
          <cell r="AW2218">
            <v>23</v>
          </cell>
          <cell r="AX2218">
            <v>1</v>
          </cell>
          <cell r="AY2218">
            <v>0</v>
          </cell>
          <cell r="AZ2218">
            <v>0</v>
          </cell>
          <cell r="BA2218">
            <v>0</v>
          </cell>
          <cell r="BB2218">
            <v>0</v>
          </cell>
          <cell r="BC2218">
            <v>38828</v>
          </cell>
        </row>
        <row r="2219">
          <cell r="A2219">
            <v>2006</v>
          </cell>
          <cell r="B2219">
            <v>3</v>
          </cell>
          <cell r="C2219">
            <v>263</v>
          </cell>
          <cell r="D2219">
            <v>21</v>
          </cell>
          <cell r="E2219">
            <v>792020</v>
          </cell>
          <cell r="F2219">
            <v>0</v>
          </cell>
          <cell r="G2219" t="str">
            <v>Затраты по ШПЗ (основные)</v>
          </cell>
          <cell r="H2219">
            <v>2011</v>
          </cell>
          <cell r="I2219">
            <v>7920</v>
          </cell>
          <cell r="J2219">
            <v>-220432.01</v>
          </cell>
          <cell r="K2219">
            <v>1</v>
          </cell>
          <cell r="L2219">
            <v>0</v>
          </cell>
          <cell r="M2219">
            <v>0</v>
          </cell>
          <cell r="N2219">
            <v>0</v>
          </cell>
          <cell r="R2219">
            <v>0</v>
          </cell>
          <cell r="S2219">
            <v>0</v>
          </cell>
          <cell r="T2219">
            <v>0</v>
          </cell>
          <cell r="U2219">
            <v>42</v>
          </cell>
          <cell r="V2219">
            <v>0</v>
          </cell>
          <cell r="W2219">
            <v>0</v>
          </cell>
          <cell r="AA2219">
            <v>0</v>
          </cell>
          <cell r="AB2219">
            <v>0</v>
          </cell>
          <cell r="AC2219">
            <v>0</v>
          </cell>
          <cell r="AD2219">
            <v>42</v>
          </cell>
          <cell r="AE2219">
            <v>510300</v>
          </cell>
          <cell r="AF2219">
            <v>0</v>
          </cell>
          <cell r="AI2219">
            <v>2282</v>
          </cell>
          <cell r="AK2219">
            <v>0</v>
          </cell>
          <cell r="AM2219">
            <v>420</v>
          </cell>
          <cell r="AN2219">
            <v>1</v>
          </cell>
          <cell r="AO2219">
            <v>393216</v>
          </cell>
          <cell r="AQ2219">
            <v>0</v>
          </cell>
          <cell r="AR2219">
            <v>0</v>
          </cell>
          <cell r="AS2219" t="str">
            <v>Ы</v>
          </cell>
          <cell r="AT2219" t="str">
            <v>Ы</v>
          </cell>
          <cell r="AU2219">
            <v>0</v>
          </cell>
          <cell r="AV2219">
            <v>0</v>
          </cell>
          <cell r="AW2219">
            <v>23</v>
          </cell>
          <cell r="AX2219">
            <v>1</v>
          </cell>
          <cell r="AY2219">
            <v>0</v>
          </cell>
          <cell r="AZ2219">
            <v>0</v>
          </cell>
          <cell r="BA2219">
            <v>0</v>
          </cell>
          <cell r="BB2219">
            <v>0</v>
          </cell>
          <cell r="BC2219">
            <v>38828</v>
          </cell>
        </row>
        <row r="2220">
          <cell r="A2220">
            <v>2006</v>
          </cell>
          <cell r="B2220">
            <v>3</v>
          </cell>
          <cell r="C2220">
            <v>264</v>
          </cell>
          <cell r="D2220">
            <v>21</v>
          </cell>
          <cell r="E2220">
            <v>792020</v>
          </cell>
          <cell r="F2220">
            <v>0</v>
          </cell>
          <cell r="G2220" t="str">
            <v>Затраты по ШПЗ (основные)</v>
          </cell>
          <cell r="H2220">
            <v>2011</v>
          </cell>
          <cell r="I2220">
            <v>7920</v>
          </cell>
          <cell r="J2220">
            <v>7392.04</v>
          </cell>
          <cell r="K2220">
            <v>1</v>
          </cell>
          <cell r="L2220">
            <v>0</v>
          </cell>
          <cell r="M2220">
            <v>0</v>
          </cell>
          <cell r="N2220">
            <v>0</v>
          </cell>
          <cell r="R2220">
            <v>0</v>
          </cell>
          <cell r="S2220">
            <v>0</v>
          </cell>
          <cell r="T2220">
            <v>0</v>
          </cell>
          <cell r="U2220">
            <v>42</v>
          </cell>
          <cell r="V2220">
            <v>0</v>
          </cell>
          <cell r="W2220">
            <v>0</v>
          </cell>
          <cell r="AA2220">
            <v>0</v>
          </cell>
          <cell r="AB2220">
            <v>0</v>
          </cell>
          <cell r="AC2220">
            <v>0</v>
          </cell>
          <cell r="AD2220">
            <v>42</v>
          </cell>
          <cell r="AE2220">
            <v>510400</v>
          </cell>
          <cell r="AF2220">
            <v>0</v>
          </cell>
          <cell r="AI2220">
            <v>2282</v>
          </cell>
          <cell r="AK2220">
            <v>0</v>
          </cell>
          <cell r="AM2220">
            <v>421</v>
          </cell>
          <cell r="AN2220">
            <v>1</v>
          </cell>
          <cell r="AO2220">
            <v>393216</v>
          </cell>
          <cell r="AQ2220">
            <v>0</v>
          </cell>
          <cell r="AR2220">
            <v>0</v>
          </cell>
          <cell r="AS2220" t="str">
            <v>Ы</v>
          </cell>
          <cell r="AT2220" t="str">
            <v>Ы</v>
          </cell>
          <cell r="AU2220">
            <v>0</v>
          </cell>
          <cell r="AV2220">
            <v>0</v>
          </cell>
          <cell r="AW2220">
            <v>23</v>
          </cell>
          <cell r="AX2220">
            <v>1</v>
          </cell>
          <cell r="AY2220">
            <v>0</v>
          </cell>
          <cell r="AZ2220">
            <v>0</v>
          </cell>
          <cell r="BA2220">
            <v>0</v>
          </cell>
          <cell r="BB2220">
            <v>0</v>
          </cell>
          <cell r="BC2220">
            <v>38828</v>
          </cell>
        </row>
        <row r="2221">
          <cell r="A2221">
            <v>2006</v>
          </cell>
          <cell r="B2221">
            <v>3</v>
          </cell>
          <cell r="C2221">
            <v>265</v>
          </cell>
          <cell r="D2221">
            <v>21</v>
          </cell>
          <cell r="E2221">
            <v>792020</v>
          </cell>
          <cell r="F2221">
            <v>0</v>
          </cell>
          <cell r="G2221" t="str">
            <v>Затраты по ШПЗ (основные)</v>
          </cell>
          <cell r="H2221">
            <v>2011</v>
          </cell>
          <cell r="I2221">
            <v>7920</v>
          </cell>
          <cell r="J2221">
            <v>5273.75</v>
          </cell>
          <cell r="K2221">
            <v>1</v>
          </cell>
          <cell r="L2221">
            <v>0</v>
          </cell>
          <cell r="M2221">
            <v>0</v>
          </cell>
          <cell r="N2221">
            <v>0</v>
          </cell>
          <cell r="R2221">
            <v>0</v>
          </cell>
          <cell r="S2221">
            <v>0</v>
          </cell>
          <cell r="T2221">
            <v>0</v>
          </cell>
          <cell r="U2221">
            <v>42</v>
          </cell>
          <cell r="V2221">
            <v>0</v>
          </cell>
          <cell r="W2221">
            <v>0</v>
          </cell>
          <cell r="AA2221">
            <v>0</v>
          </cell>
          <cell r="AB2221">
            <v>0</v>
          </cell>
          <cell r="AC2221">
            <v>0</v>
          </cell>
          <cell r="AD2221">
            <v>42</v>
          </cell>
          <cell r="AE2221">
            <v>510500</v>
          </cell>
          <cell r="AF2221">
            <v>0</v>
          </cell>
          <cell r="AI2221">
            <v>2282</v>
          </cell>
          <cell r="AK2221">
            <v>0</v>
          </cell>
          <cell r="AM2221">
            <v>422</v>
          </cell>
          <cell r="AN2221">
            <v>1</v>
          </cell>
          <cell r="AO2221">
            <v>393216</v>
          </cell>
          <cell r="AQ2221">
            <v>0</v>
          </cell>
          <cell r="AR2221">
            <v>0</v>
          </cell>
          <cell r="AS2221" t="str">
            <v>Ы</v>
          </cell>
          <cell r="AT2221" t="str">
            <v>Ы</v>
          </cell>
          <cell r="AU2221">
            <v>0</v>
          </cell>
          <cell r="AV2221">
            <v>0</v>
          </cell>
          <cell r="AW2221">
            <v>23</v>
          </cell>
          <cell r="AX2221">
            <v>1</v>
          </cell>
          <cell r="AY2221">
            <v>0</v>
          </cell>
          <cell r="AZ2221">
            <v>0</v>
          </cell>
          <cell r="BA2221">
            <v>0</v>
          </cell>
          <cell r="BB2221">
            <v>0</v>
          </cell>
          <cell r="BC2221">
            <v>38828</v>
          </cell>
        </row>
        <row r="2222">
          <cell r="A2222">
            <v>2006</v>
          </cell>
          <cell r="B2222">
            <v>3</v>
          </cell>
          <cell r="C2222">
            <v>266</v>
          </cell>
          <cell r="D2222">
            <v>21</v>
          </cell>
          <cell r="E2222">
            <v>792020</v>
          </cell>
          <cell r="F2222">
            <v>0</v>
          </cell>
          <cell r="G2222" t="str">
            <v>Затраты по ШПЗ (основные)</v>
          </cell>
          <cell r="H2222">
            <v>2011</v>
          </cell>
          <cell r="I2222">
            <v>7920</v>
          </cell>
          <cell r="J2222">
            <v>721527.97</v>
          </cell>
          <cell r="K2222">
            <v>1</v>
          </cell>
          <cell r="L2222">
            <v>0</v>
          </cell>
          <cell r="M2222">
            <v>0</v>
          </cell>
          <cell r="N2222">
            <v>0</v>
          </cell>
          <cell r="R2222">
            <v>0</v>
          </cell>
          <cell r="S2222">
            <v>0</v>
          </cell>
          <cell r="T2222">
            <v>0</v>
          </cell>
          <cell r="U2222">
            <v>42</v>
          </cell>
          <cell r="V2222">
            <v>0</v>
          </cell>
          <cell r="W2222">
            <v>0</v>
          </cell>
          <cell r="AA2222">
            <v>0</v>
          </cell>
          <cell r="AB2222">
            <v>0</v>
          </cell>
          <cell r="AC2222">
            <v>0</v>
          </cell>
          <cell r="AD2222">
            <v>42</v>
          </cell>
          <cell r="AE2222">
            <v>510600</v>
          </cell>
          <cell r="AF2222">
            <v>0</v>
          </cell>
          <cell r="AI2222">
            <v>2282</v>
          </cell>
          <cell r="AK2222">
            <v>0</v>
          </cell>
          <cell r="AM2222">
            <v>423</v>
          </cell>
          <cell r="AN2222">
            <v>1</v>
          </cell>
          <cell r="AO2222">
            <v>393216</v>
          </cell>
          <cell r="AQ2222">
            <v>0</v>
          </cell>
          <cell r="AR2222">
            <v>0</v>
          </cell>
          <cell r="AS2222" t="str">
            <v>Ы</v>
          </cell>
          <cell r="AT2222" t="str">
            <v>Ы</v>
          </cell>
          <cell r="AU2222">
            <v>0</v>
          </cell>
          <cell r="AV2222">
            <v>0</v>
          </cell>
          <cell r="AW2222">
            <v>23</v>
          </cell>
          <cell r="AX2222">
            <v>1</v>
          </cell>
          <cell r="AY2222">
            <v>0</v>
          </cell>
          <cell r="AZ2222">
            <v>0</v>
          </cell>
          <cell r="BA2222">
            <v>0</v>
          </cell>
          <cell r="BB2222">
            <v>0</v>
          </cell>
          <cell r="BC2222">
            <v>38828</v>
          </cell>
        </row>
        <row r="2223">
          <cell r="A2223">
            <v>2006</v>
          </cell>
          <cell r="B2223">
            <v>3</v>
          </cell>
          <cell r="C2223">
            <v>267</v>
          </cell>
          <cell r="D2223">
            <v>21</v>
          </cell>
          <cell r="E2223">
            <v>792020</v>
          </cell>
          <cell r="F2223">
            <v>0</v>
          </cell>
          <cell r="G2223" t="str">
            <v>Затраты по ШПЗ (основные)</v>
          </cell>
          <cell r="H2223">
            <v>2011</v>
          </cell>
          <cell r="I2223">
            <v>7920</v>
          </cell>
          <cell r="J2223">
            <v>1912.03</v>
          </cell>
          <cell r="K2223">
            <v>1</v>
          </cell>
          <cell r="L2223">
            <v>0</v>
          </cell>
          <cell r="M2223">
            <v>0</v>
          </cell>
          <cell r="N2223">
            <v>0</v>
          </cell>
          <cell r="R2223">
            <v>0</v>
          </cell>
          <cell r="S2223">
            <v>0</v>
          </cell>
          <cell r="T2223">
            <v>0</v>
          </cell>
          <cell r="U2223">
            <v>42</v>
          </cell>
          <cell r="V2223">
            <v>0</v>
          </cell>
          <cell r="W2223">
            <v>0</v>
          </cell>
          <cell r="AA2223">
            <v>0</v>
          </cell>
          <cell r="AB2223">
            <v>0</v>
          </cell>
          <cell r="AC2223">
            <v>0</v>
          </cell>
          <cell r="AD2223">
            <v>42</v>
          </cell>
          <cell r="AE2223">
            <v>510630</v>
          </cell>
          <cell r="AF2223">
            <v>0</v>
          </cell>
          <cell r="AI2223">
            <v>2282</v>
          </cell>
          <cell r="AK2223">
            <v>0</v>
          </cell>
          <cell r="AM2223">
            <v>424</v>
          </cell>
          <cell r="AN2223">
            <v>1</v>
          </cell>
          <cell r="AO2223">
            <v>393216</v>
          </cell>
          <cell r="AQ2223">
            <v>0</v>
          </cell>
          <cell r="AR2223">
            <v>0</v>
          </cell>
          <cell r="AS2223" t="str">
            <v>Ы</v>
          </cell>
          <cell r="AT2223" t="str">
            <v>Ы</v>
          </cell>
          <cell r="AU2223">
            <v>0</v>
          </cell>
          <cell r="AV2223">
            <v>0</v>
          </cell>
          <cell r="AW2223">
            <v>23</v>
          </cell>
          <cell r="AX2223">
            <v>1</v>
          </cell>
          <cell r="AY2223">
            <v>0</v>
          </cell>
          <cell r="AZ2223">
            <v>0</v>
          </cell>
          <cell r="BA2223">
            <v>0</v>
          </cell>
          <cell r="BB2223">
            <v>0</v>
          </cell>
          <cell r="BC2223">
            <v>38828</v>
          </cell>
        </row>
        <row r="2224">
          <cell r="A2224">
            <v>2006</v>
          </cell>
          <cell r="B2224">
            <v>3</v>
          </cell>
          <cell r="C2224">
            <v>294</v>
          </cell>
          <cell r="D2224">
            <v>21</v>
          </cell>
          <cell r="E2224">
            <v>792020</v>
          </cell>
          <cell r="F2224">
            <v>0</v>
          </cell>
          <cell r="G2224" t="str">
            <v>Затраты по ШПЗ (основные)</v>
          </cell>
          <cell r="H2224">
            <v>2011</v>
          </cell>
          <cell r="I2224">
            <v>7920</v>
          </cell>
          <cell r="J2224">
            <v>466863.17</v>
          </cell>
          <cell r="K2224">
            <v>1</v>
          </cell>
          <cell r="L2224">
            <v>0</v>
          </cell>
          <cell r="M2224">
            <v>0</v>
          </cell>
          <cell r="N2224">
            <v>0</v>
          </cell>
          <cell r="R2224">
            <v>0</v>
          </cell>
          <cell r="S2224">
            <v>0</v>
          </cell>
          <cell r="T2224">
            <v>0</v>
          </cell>
          <cell r="U2224">
            <v>31</v>
          </cell>
          <cell r="V2224">
            <v>0</v>
          </cell>
          <cell r="W2224">
            <v>0</v>
          </cell>
          <cell r="AA2224">
            <v>0</v>
          </cell>
          <cell r="AB2224">
            <v>0</v>
          </cell>
          <cell r="AC2224">
            <v>0</v>
          </cell>
          <cell r="AD2224">
            <v>31</v>
          </cell>
          <cell r="AE2224">
            <v>110000</v>
          </cell>
          <cell r="AF2224">
            <v>0</v>
          </cell>
          <cell r="AI2224">
            <v>2282</v>
          </cell>
          <cell r="AK2224">
            <v>0</v>
          </cell>
          <cell r="AM2224">
            <v>451</v>
          </cell>
          <cell r="AN2224">
            <v>1</v>
          </cell>
          <cell r="AO2224">
            <v>393216</v>
          </cell>
          <cell r="AQ2224">
            <v>0</v>
          </cell>
          <cell r="AR2224">
            <v>0</v>
          </cell>
          <cell r="AS2224" t="str">
            <v>Ы</v>
          </cell>
          <cell r="AT2224" t="str">
            <v>Ы</v>
          </cell>
          <cell r="AU2224">
            <v>0</v>
          </cell>
          <cell r="AV2224">
            <v>0</v>
          </cell>
          <cell r="AW2224">
            <v>23</v>
          </cell>
          <cell r="AX2224">
            <v>1</v>
          </cell>
          <cell r="AY2224">
            <v>0</v>
          </cell>
          <cell r="AZ2224">
            <v>0</v>
          </cell>
          <cell r="BA2224">
            <v>0</v>
          </cell>
          <cell r="BB2224">
            <v>0</v>
          </cell>
          <cell r="BC2224">
            <v>38828</v>
          </cell>
        </row>
        <row r="2225">
          <cell r="A2225">
            <v>2006</v>
          </cell>
          <cell r="B2225">
            <v>3</v>
          </cell>
          <cell r="C2225">
            <v>295</v>
          </cell>
          <cell r="D2225">
            <v>21</v>
          </cell>
          <cell r="E2225">
            <v>792020</v>
          </cell>
          <cell r="F2225">
            <v>0</v>
          </cell>
          <cell r="G2225" t="str">
            <v>Затраты по ШПЗ (основные)</v>
          </cell>
          <cell r="H2225">
            <v>2011</v>
          </cell>
          <cell r="I2225">
            <v>7920</v>
          </cell>
          <cell r="J2225">
            <v>8052.47</v>
          </cell>
          <cell r="K2225">
            <v>1</v>
          </cell>
          <cell r="L2225">
            <v>0</v>
          </cell>
          <cell r="M2225">
            <v>0</v>
          </cell>
          <cell r="N2225">
            <v>0</v>
          </cell>
          <cell r="R2225">
            <v>0</v>
          </cell>
          <cell r="S2225">
            <v>0</v>
          </cell>
          <cell r="T2225">
            <v>0</v>
          </cell>
          <cell r="U2225">
            <v>31</v>
          </cell>
          <cell r="V2225">
            <v>0</v>
          </cell>
          <cell r="W2225">
            <v>0</v>
          </cell>
          <cell r="AA2225">
            <v>0</v>
          </cell>
          <cell r="AB2225">
            <v>0</v>
          </cell>
          <cell r="AC2225">
            <v>0</v>
          </cell>
          <cell r="AD2225">
            <v>31</v>
          </cell>
          <cell r="AE2225">
            <v>114020</v>
          </cell>
          <cell r="AF2225">
            <v>0</v>
          </cell>
          <cell r="AI2225">
            <v>2282</v>
          </cell>
          <cell r="AK2225">
            <v>0</v>
          </cell>
          <cell r="AM2225">
            <v>452</v>
          </cell>
          <cell r="AN2225">
            <v>1</v>
          </cell>
          <cell r="AO2225">
            <v>393216</v>
          </cell>
          <cell r="AQ2225">
            <v>0</v>
          </cell>
          <cell r="AR2225">
            <v>0</v>
          </cell>
          <cell r="AS2225" t="str">
            <v>Ы</v>
          </cell>
          <cell r="AT2225" t="str">
            <v>Ы</v>
          </cell>
          <cell r="AU2225">
            <v>0</v>
          </cell>
          <cell r="AV2225">
            <v>0</v>
          </cell>
          <cell r="AW2225">
            <v>23</v>
          </cell>
          <cell r="AX2225">
            <v>1</v>
          </cell>
          <cell r="AY2225">
            <v>0</v>
          </cell>
          <cell r="AZ2225">
            <v>0</v>
          </cell>
          <cell r="BA2225">
            <v>0</v>
          </cell>
          <cell r="BB2225">
            <v>0</v>
          </cell>
          <cell r="BC2225">
            <v>38828</v>
          </cell>
        </row>
        <row r="2226">
          <cell r="A2226">
            <v>2006</v>
          </cell>
          <cell r="B2226">
            <v>3</v>
          </cell>
          <cell r="C2226">
            <v>296</v>
          </cell>
          <cell r="D2226">
            <v>21</v>
          </cell>
          <cell r="E2226">
            <v>792020</v>
          </cell>
          <cell r="F2226">
            <v>0</v>
          </cell>
          <cell r="G2226" t="str">
            <v>Затраты по ШПЗ (основные)</v>
          </cell>
          <cell r="H2226">
            <v>2011</v>
          </cell>
          <cell r="I2226">
            <v>7920</v>
          </cell>
          <cell r="J2226">
            <v>15957.53</v>
          </cell>
          <cell r="K2226">
            <v>1</v>
          </cell>
          <cell r="L2226">
            <v>0</v>
          </cell>
          <cell r="M2226">
            <v>0</v>
          </cell>
          <cell r="N2226">
            <v>0</v>
          </cell>
          <cell r="R2226">
            <v>0</v>
          </cell>
          <cell r="S2226">
            <v>0</v>
          </cell>
          <cell r="T2226">
            <v>0</v>
          </cell>
          <cell r="U2226">
            <v>31</v>
          </cell>
          <cell r="V2226">
            <v>0</v>
          </cell>
          <cell r="W2226">
            <v>0</v>
          </cell>
          <cell r="AA2226">
            <v>0</v>
          </cell>
          <cell r="AB2226">
            <v>0</v>
          </cell>
          <cell r="AC2226">
            <v>0</v>
          </cell>
          <cell r="AD2226">
            <v>31</v>
          </cell>
          <cell r="AE2226">
            <v>117000</v>
          </cell>
          <cell r="AF2226">
            <v>0</v>
          </cell>
          <cell r="AI2226">
            <v>2282</v>
          </cell>
          <cell r="AK2226">
            <v>0</v>
          </cell>
          <cell r="AM2226">
            <v>453</v>
          </cell>
          <cell r="AN2226">
            <v>1</v>
          </cell>
          <cell r="AO2226">
            <v>393216</v>
          </cell>
          <cell r="AQ2226">
            <v>0</v>
          </cell>
          <cell r="AR2226">
            <v>0</v>
          </cell>
          <cell r="AS2226" t="str">
            <v>Ы</v>
          </cell>
          <cell r="AT2226" t="str">
            <v>Ы</v>
          </cell>
          <cell r="AU2226">
            <v>0</v>
          </cell>
          <cell r="AV2226">
            <v>0</v>
          </cell>
          <cell r="AW2226">
            <v>23</v>
          </cell>
          <cell r="AX2226">
            <v>1</v>
          </cell>
          <cell r="AY2226">
            <v>0</v>
          </cell>
          <cell r="AZ2226">
            <v>0</v>
          </cell>
          <cell r="BA2226">
            <v>0</v>
          </cell>
          <cell r="BB2226">
            <v>0</v>
          </cell>
          <cell r="BC2226">
            <v>38828</v>
          </cell>
        </row>
        <row r="2227">
          <cell r="A2227">
            <v>2006</v>
          </cell>
          <cell r="B2227">
            <v>3</v>
          </cell>
          <cell r="C2227">
            <v>297</v>
          </cell>
          <cell r="D2227">
            <v>21</v>
          </cell>
          <cell r="E2227">
            <v>792020</v>
          </cell>
          <cell r="F2227">
            <v>0</v>
          </cell>
          <cell r="G2227" t="str">
            <v>Затраты по ШПЗ (основные)</v>
          </cell>
          <cell r="H2227">
            <v>2011</v>
          </cell>
          <cell r="I2227">
            <v>7920</v>
          </cell>
          <cell r="J2227">
            <v>21659</v>
          </cell>
          <cell r="K2227">
            <v>1</v>
          </cell>
          <cell r="L2227">
            <v>0</v>
          </cell>
          <cell r="M2227">
            <v>0</v>
          </cell>
          <cell r="N2227">
            <v>0</v>
          </cell>
          <cell r="R2227">
            <v>0</v>
          </cell>
          <cell r="S2227">
            <v>0</v>
          </cell>
          <cell r="T2227">
            <v>0</v>
          </cell>
          <cell r="U2227">
            <v>31</v>
          </cell>
          <cell r="V2227">
            <v>0</v>
          </cell>
          <cell r="W2227">
            <v>0</v>
          </cell>
          <cell r="AA2227">
            <v>0</v>
          </cell>
          <cell r="AB2227">
            <v>0</v>
          </cell>
          <cell r="AC2227">
            <v>0</v>
          </cell>
          <cell r="AD2227">
            <v>31</v>
          </cell>
          <cell r="AE2227">
            <v>118000</v>
          </cell>
          <cell r="AF2227">
            <v>0</v>
          </cell>
          <cell r="AI2227">
            <v>2282</v>
          </cell>
          <cell r="AK2227">
            <v>0</v>
          </cell>
          <cell r="AM2227">
            <v>454</v>
          </cell>
          <cell r="AN2227">
            <v>1</v>
          </cell>
          <cell r="AO2227">
            <v>393216</v>
          </cell>
          <cell r="AQ2227">
            <v>0</v>
          </cell>
          <cell r="AR2227">
            <v>0</v>
          </cell>
          <cell r="AS2227" t="str">
            <v>Ы</v>
          </cell>
          <cell r="AT2227" t="str">
            <v>Ы</v>
          </cell>
          <cell r="AU2227">
            <v>0</v>
          </cell>
          <cell r="AV2227">
            <v>0</v>
          </cell>
          <cell r="AW2227">
            <v>23</v>
          </cell>
          <cell r="AX2227">
            <v>1</v>
          </cell>
          <cell r="AY2227">
            <v>0</v>
          </cell>
          <cell r="AZ2227">
            <v>0</v>
          </cell>
          <cell r="BA2227">
            <v>0</v>
          </cell>
          <cell r="BB2227">
            <v>0</v>
          </cell>
          <cell r="BC2227">
            <v>38828</v>
          </cell>
        </row>
        <row r="2228">
          <cell r="A2228">
            <v>2006</v>
          </cell>
          <cell r="B2228">
            <v>3</v>
          </cell>
          <cell r="C2228">
            <v>298</v>
          </cell>
          <cell r="D2228">
            <v>21</v>
          </cell>
          <cell r="E2228">
            <v>792020</v>
          </cell>
          <cell r="F2228">
            <v>0</v>
          </cell>
          <cell r="G2228" t="str">
            <v>Затраты по ШПЗ (основные)</v>
          </cell>
          <cell r="H2228">
            <v>2011</v>
          </cell>
          <cell r="I2228">
            <v>7920</v>
          </cell>
          <cell r="J2228">
            <v>2430</v>
          </cell>
          <cell r="K2228">
            <v>1</v>
          </cell>
          <cell r="L2228">
            <v>0</v>
          </cell>
          <cell r="M2228">
            <v>0</v>
          </cell>
          <cell r="N2228">
            <v>0</v>
          </cell>
          <cell r="R2228">
            <v>0</v>
          </cell>
          <cell r="S2228">
            <v>0</v>
          </cell>
          <cell r="T2228">
            <v>0</v>
          </cell>
          <cell r="U2228">
            <v>31</v>
          </cell>
          <cell r="V2228">
            <v>0</v>
          </cell>
          <cell r="W2228">
            <v>0</v>
          </cell>
          <cell r="AA2228">
            <v>0</v>
          </cell>
          <cell r="AB2228">
            <v>0</v>
          </cell>
          <cell r="AC2228">
            <v>0</v>
          </cell>
          <cell r="AD2228">
            <v>31</v>
          </cell>
          <cell r="AE2228">
            <v>130100</v>
          </cell>
          <cell r="AF2228">
            <v>0</v>
          </cell>
          <cell r="AI2228">
            <v>2282</v>
          </cell>
          <cell r="AK2228">
            <v>0</v>
          </cell>
          <cell r="AM2228">
            <v>455</v>
          </cell>
          <cell r="AN2228">
            <v>1</v>
          </cell>
          <cell r="AO2228">
            <v>393216</v>
          </cell>
          <cell r="AQ2228">
            <v>0</v>
          </cell>
          <cell r="AR2228">
            <v>0</v>
          </cell>
          <cell r="AS2228" t="str">
            <v>Ы</v>
          </cell>
          <cell r="AT2228" t="str">
            <v>Ы</v>
          </cell>
          <cell r="AU2228">
            <v>0</v>
          </cell>
          <cell r="AV2228">
            <v>0</v>
          </cell>
          <cell r="AW2228">
            <v>23</v>
          </cell>
          <cell r="AX2228">
            <v>1</v>
          </cell>
          <cell r="AY2228">
            <v>0</v>
          </cell>
          <cell r="AZ2228">
            <v>0</v>
          </cell>
          <cell r="BA2228">
            <v>0</v>
          </cell>
          <cell r="BB2228">
            <v>0</v>
          </cell>
          <cell r="BC2228">
            <v>38828</v>
          </cell>
        </row>
        <row r="2229">
          <cell r="A2229">
            <v>2006</v>
          </cell>
          <cell r="B2229">
            <v>3</v>
          </cell>
          <cell r="C2229">
            <v>299</v>
          </cell>
          <cell r="D2229">
            <v>21</v>
          </cell>
          <cell r="E2229">
            <v>792020</v>
          </cell>
          <cell r="F2229">
            <v>0</v>
          </cell>
          <cell r="G2229" t="str">
            <v>Затраты по ШПЗ (основные)</v>
          </cell>
          <cell r="H2229">
            <v>2011</v>
          </cell>
          <cell r="I2229">
            <v>7920</v>
          </cell>
          <cell r="J2229">
            <v>11089.83</v>
          </cell>
          <cell r="K2229">
            <v>1</v>
          </cell>
          <cell r="L2229">
            <v>0</v>
          </cell>
          <cell r="M2229">
            <v>0</v>
          </cell>
          <cell r="N2229">
            <v>0</v>
          </cell>
          <cell r="R2229">
            <v>0</v>
          </cell>
          <cell r="S2229">
            <v>0</v>
          </cell>
          <cell r="T2229">
            <v>0</v>
          </cell>
          <cell r="U2229">
            <v>31</v>
          </cell>
          <cell r="V2229">
            <v>0</v>
          </cell>
          <cell r="W2229">
            <v>0</v>
          </cell>
          <cell r="AA2229">
            <v>0</v>
          </cell>
          <cell r="AB2229">
            <v>0</v>
          </cell>
          <cell r="AC2229">
            <v>0</v>
          </cell>
          <cell r="AD2229">
            <v>31</v>
          </cell>
          <cell r="AE2229">
            <v>132000</v>
          </cell>
          <cell r="AF2229">
            <v>0</v>
          </cell>
          <cell r="AI2229">
            <v>2282</v>
          </cell>
          <cell r="AK2229">
            <v>0</v>
          </cell>
          <cell r="AM2229">
            <v>456</v>
          </cell>
          <cell r="AN2229">
            <v>1</v>
          </cell>
          <cell r="AO2229">
            <v>393216</v>
          </cell>
          <cell r="AQ2229">
            <v>0</v>
          </cell>
          <cell r="AR2229">
            <v>0</v>
          </cell>
          <cell r="AS2229" t="str">
            <v>Ы</v>
          </cell>
          <cell r="AT2229" t="str">
            <v>Ы</v>
          </cell>
          <cell r="AU2229">
            <v>0</v>
          </cell>
          <cell r="AV2229">
            <v>0</v>
          </cell>
          <cell r="AW2229">
            <v>23</v>
          </cell>
          <cell r="AX2229">
            <v>1</v>
          </cell>
          <cell r="AY2229">
            <v>0</v>
          </cell>
          <cell r="AZ2229">
            <v>0</v>
          </cell>
          <cell r="BA2229">
            <v>0</v>
          </cell>
          <cell r="BB2229">
            <v>0</v>
          </cell>
          <cell r="BC2229">
            <v>38828</v>
          </cell>
        </row>
        <row r="2230">
          <cell r="A2230">
            <v>2006</v>
          </cell>
          <cell r="B2230">
            <v>3</v>
          </cell>
          <cell r="C2230">
            <v>300</v>
          </cell>
          <cell r="D2230">
            <v>21</v>
          </cell>
          <cell r="E2230">
            <v>792020</v>
          </cell>
          <cell r="F2230">
            <v>0</v>
          </cell>
          <cell r="G2230" t="str">
            <v>Затраты по ШПЗ (основные)</v>
          </cell>
          <cell r="H2230">
            <v>2011</v>
          </cell>
          <cell r="I2230">
            <v>7920</v>
          </cell>
          <cell r="J2230">
            <v>1430.72</v>
          </cell>
          <cell r="K2230">
            <v>1</v>
          </cell>
          <cell r="L2230">
            <v>0</v>
          </cell>
          <cell r="M2230">
            <v>0</v>
          </cell>
          <cell r="N2230">
            <v>0</v>
          </cell>
          <cell r="R2230">
            <v>0</v>
          </cell>
          <cell r="S2230">
            <v>0</v>
          </cell>
          <cell r="T2230">
            <v>0</v>
          </cell>
          <cell r="U2230">
            <v>31</v>
          </cell>
          <cell r="V2230">
            <v>0</v>
          </cell>
          <cell r="W2230">
            <v>0</v>
          </cell>
          <cell r="AA2230">
            <v>0</v>
          </cell>
          <cell r="AB2230">
            <v>0</v>
          </cell>
          <cell r="AC2230">
            <v>0</v>
          </cell>
          <cell r="AD2230">
            <v>31</v>
          </cell>
          <cell r="AE2230">
            <v>135000</v>
          </cell>
          <cell r="AF2230">
            <v>0</v>
          </cell>
          <cell r="AI2230">
            <v>2282</v>
          </cell>
          <cell r="AK2230">
            <v>0</v>
          </cell>
          <cell r="AM2230">
            <v>457</v>
          </cell>
          <cell r="AN2230">
            <v>1</v>
          </cell>
          <cell r="AO2230">
            <v>393216</v>
          </cell>
          <cell r="AQ2230">
            <v>0</v>
          </cell>
          <cell r="AR2230">
            <v>0</v>
          </cell>
          <cell r="AS2230" t="str">
            <v>Ы</v>
          </cell>
          <cell r="AT2230" t="str">
            <v>Ы</v>
          </cell>
          <cell r="AU2230">
            <v>0</v>
          </cell>
          <cell r="AV2230">
            <v>0</v>
          </cell>
          <cell r="AW2230">
            <v>23</v>
          </cell>
          <cell r="AX2230">
            <v>1</v>
          </cell>
          <cell r="AY2230">
            <v>0</v>
          </cell>
          <cell r="AZ2230">
            <v>0</v>
          </cell>
          <cell r="BA2230">
            <v>0</v>
          </cell>
          <cell r="BB2230">
            <v>0</v>
          </cell>
          <cell r="BC2230">
            <v>38828</v>
          </cell>
        </row>
        <row r="2231">
          <cell r="A2231">
            <v>2006</v>
          </cell>
          <cell r="B2231">
            <v>3</v>
          </cell>
          <cell r="C2231">
            <v>301</v>
          </cell>
          <cell r="D2231">
            <v>21</v>
          </cell>
          <cell r="E2231">
            <v>792020</v>
          </cell>
          <cell r="F2231">
            <v>0</v>
          </cell>
          <cell r="G2231" t="str">
            <v>Затраты по ШПЗ (основные)</v>
          </cell>
          <cell r="H2231">
            <v>2011</v>
          </cell>
          <cell r="I2231">
            <v>7920</v>
          </cell>
          <cell r="J2231">
            <v>305198.26</v>
          </cell>
          <cell r="K2231">
            <v>1</v>
          </cell>
          <cell r="L2231">
            <v>0</v>
          </cell>
          <cell r="M2231">
            <v>0</v>
          </cell>
          <cell r="N2231">
            <v>0</v>
          </cell>
          <cell r="R2231">
            <v>0</v>
          </cell>
          <cell r="S2231">
            <v>0</v>
          </cell>
          <cell r="T2231">
            <v>0</v>
          </cell>
          <cell r="U2231">
            <v>31</v>
          </cell>
          <cell r="V2231">
            <v>0</v>
          </cell>
          <cell r="W2231">
            <v>0</v>
          </cell>
          <cell r="AA2231">
            <v>0</v>
          </cell>
          <cell r="AB2231">
            <v>0</v>
          </cell>
          <cell r="AC2231">
            <v>0</v>
          </cell>
          <cell r="AD2231">
            <v>31</v>
          </cell>
          <cell r="AE2231">
            <v>143000</v>
          </cell>
          <cell r="AF2231">
            <v>0</v>
          </cell>
          <cell r="AI2231">
            <v>2282</v>
          </cell>
          <cell r="AK2231">
            <v>0</v>
          </cell>
          <cell r="AM2231">
            <v>458</v>
          </cell>
          <cell r="AN2231">
            <v>1</v>
          </cell>
          <cell r="AO2231">
            <v>393216</v>
          </cell>
          <cell r="AQ2231">
            <v>0</v>
          </cell>
          <cell r="AR2231">
            <v>0</v>
          </cell>
          <cell r="AS2231" t="str">
            <v>Ы</v>
          </cell>
          <cell r="AT2231" t="str">
            <v>Ы</v>
          </cell>
          <cell r="AU2231">
            <v>0</v>
          </cell>
          <cell r="AV2231">
            <v>0</v>
          </cell>
          <cell r="AW2231">
            <v>23</v>
          </cell>
          <cell r="AX2231">
            <v>1</v>
          </cell>
          <cell r="AY2231">
            <v>0</v>
          </cell>
          <cell r="AZ2231">
            <v>0</v>
          </cell>
          <cell r="BA2231">
            <v>0</v>
          </cell>
          <cell r="BB2231">
            <v>0</v>
          </cell>
          <cell r="BC2231">
            <v>38828</v>
          </cell>
        </row>
        <row r="2232">
          <cell r="A2232">
            <v>2006</v>
          </cell>
          <cell r="B2232">
            <v>3</v>
          </cell>
          <cell r="C2232">
            <v>302</v>
          </cell>
          <cell r="D2232">
            <v>21</v>
          </cell>
          <cell r="E2232">
            <v>792020</v>
          </cell>
          <cell r="F2232">
            <v>0</v>
          </cell>
          <cell r="G2232" t="str">
            <v>Затраты по ШПЗ (основные)</v>
          </cell>
          <cell r="H2232">
            <v>2011</v>
          </cell>
          <cell r="I2232">
            <v>7920</v>
          </cell>
          <cell r="J2232">
            <v>1604199.76</v>
          </cell>
          <cell r="K2232">
            <v>1</v>
          </cell>
          <cell r="L2232">
            <v>0</v>
          </cell>
          <cell r="M2232">
            <v>0</v>
          </cell>
          <cell r="N2232">
            <v>0</v>
          </cell>
          <cell r="R2232">
            <v>0</v>
          </cell>
          <cell r="S2232">
            <v>0</v>
          </cell>
          <cell r="T2232">
            <v>0</v>
          </cell>
          <cell r="U2232">
            <v>31</v>
          </cell>
          <cell r="V2232">
            <v>0</v>
          </cell>
          <cell r="W2232">
            <v>0</v>
          </cell>
          <cell r="AA2232">
            <v>0</v>
          </cell>
          <cell r="AB2232">
            <v>0</v>
          </cell>
          <cell r="AC2232">
            <v>0</v>
          </cell>
          <cell r="AD2232">
            <v>31</v>
          </cell>
          <cell r="AE2232">
            <v>151000</v>
          </cell>
          <cell r="AF2232">
            <v>0</v>
          </cell>
          <cell r="AI2232">
            <v>2282</v>
          </cell>
          <cell r="AK2232">
            <v>0</v>
          </cell>
          <cell r="AM2232">
            <v>459</v>
          </cell>
          <cell r="AN2232">
            <v>1</v>
          </cell>
          <cell r="AO2232">
            <v>393216</v>
          </cell>
          <cell r="AQ2232">
            <v>0</v>
          </cell>
          <cell r="AR2232">
            <v>0</v>
          </cell>
          <cell r="AS2232" t="str">
            <v>Ы</v>
          </cell>
          <cell r="AT2232" t="str">
            <v>Ы</v>
          </cell>
          <cell r="AU2232">
            <v>0</v>
          </cell>
          <cell r="AV2232">
            <v>0</v>
          </cell>
          <cell r="AW2232">
            <v>23</v>
          </cell>
          <cell r="AX2232">
            <v>1</v>
          </cell>
          <cell r="AY2232">
            <v>0</v>
          </cell>
          <cell r="AZ2232">
            <v>0</v>
          </cell>
          <cell r="BA2232">
            <v>0</v>
          </cell>
          <cell r="BB2232">
            <v>0</v>
          </cell>
          <cell r="BC2232">
            <v>38828</v>
          </cell>
        </row>
        <row r="2233">
          <cell r="A2233">
            <v>2006</v>
          </cell>
          <cell r="B2233">
            <v>3</v>
          </cell>
          <cell r="C2233">
            <v>303</v>
          </cell>
          <cell r="D2233">
            <v>21</v>
          </cell>
          <cell r="E2233">
            <v>792020</v>
          </cell>
          <cell r="F2233">
            <v>0</v>
          </cell>
          <cell r="G2233" t="str">
            <v>Затраты по ШПЗ (основные)</v>
          </cell>
          <cell r="H2233">
            <v>2011</v>
          </cell>
          <cell r="I2233">
            <v>7920</v>
          </cell>
          <cell r="J2233">
            <v>144395.64000000001</v>
          </cell>
          <cell r="K2233">
            <v>1</v>
          </cell>
          <cell r="L2233">
            <v>0</v>
          </cell>
          <cell r="M2233">
            <v>0</v>
          </cell>
          <cell r="N2233">
            <v>0</v>
          </cell>
          <cell r="R2233">
            <v>0</v>
          </cell>
          <cell r="S2233">
            <v>0</v>
          </cell>
          <cell r="T2233">
            <v>0</v>
          </cell>
          <cell r="U2233">
            <v>31</v>
          </cell>
          <cell r="V2233">
            <v>0</v>
          </cell>
          <cell r="W2233">
            <v>0</v>
          </cell>
          <cell r="AA2233">
            <v>0</v>
          </cell>
          <cell r="AB2233">
            <v>0</v>
          </cell>
          <cell r="AC2233">
            <v>0</v>
          </cell>
          <cell r="AD2233">
            <v>31</v>
          </cell>
          <cell r="AE2233">
            <v>152000</v>
          </cell>
          <cell r="AF2233">
            <v>0</v>
          </cell>
          <cell r="AI2233">
            <v>2282</v>
          </cell>
          <cell r="AK2233">
            <v>0</v>
          </cell>
          <cell r="AM2233">
            <v>460</v>
          </cell>
          <cell r="AN2233">
            <v>1</v>
          </cell>
          <cell r="AO2233">
            <v>393216</v>
          </cell>
          <cell r="AQ2233">
            <v>0</v>
          </cell>
          <cell r="AR2233">
            <v>0</v>
          </cell>
          <cell r="AS2233" t="str">
            <v>Ы</v>
          </cell>
          <cell r="AT2233" t="str">
            <v>Ы</v>
          </cell>
          <cell r="AU2233">
            <v>0</v>
          </cell>
          <cell r="AV2233">
            <v>0</v>
          </cell>
          <cell r="AW2233">
            <v>23</v>
          </cell>
          <cell r="AX2233">
            <v>1</v>
          </cell>
          <cell r="AY2233">
            <v>0</v>
          </cell>
          <cell r="AZ2233">
            <v>0</v>
          </cell>
          <cell r="BA2233">
            <v>0</v>
          </cell>
          <cell r="BB2233">
            <v>0</v>
          </cell>
          <cell r="BC2233">
            <v>38828</v>
          </cell>
        </row>
        <row r="2234">
          <cell r="A2234">
            <v>2006</v>
          </cell>
          <cell r="B2234">
            <v>3</v>
          </cell>
          <cell r="C2234">
            <v>304</v>
          </cell>
          <cell r="D2234">
            <v>21</v>
          </cell>
          <cell r="E2234">
            <v>792020</v>
          </cell>
          <cell r="F2234">
            <v>0</v>
          </cell>
          <cell r="G2234" t="str">
            <v>Затраты по ШПЗ (основные)</v>
          </cell>
          <cell r="H2234">
            <v>2011</v>
          </cell>
          <cell r="I2234">
            <v>7920</v>
          </cell>
          <cell r="J2234">
            <v>2965499.73</v>
          </cell>
          <cell r="K2234">
            <v>1</v>
          </cell>
          <cell r="L2234">
            <v>0</v>
          </cell>
          <cell r="M2234">
            <v>0</v>
          </cell>
          <cell r="N2234">
            <v>0</v>
          </cell>
          <cell r="R2234">
            <v>0</v>
          </cell>
          <cell r="S2234">
            <v>0</v>
          </cell>
          <cell r="T2234">
            <v>0</v>
          </cell>
          <cell r="U2234">
            <v>31</v>
          </cell>
          <cell r="V2234">
            <v>0</v>
          </cell>
          <cell r="W2234">
            <v>0</v>
          </cell>
          <cell r="AA2234">
            <v>0</v>
          </cell>
          <cell r="AB2234">
            <v>0</v>
          </cell>
          <cell r="AC2234">
            <v>0</v>
          </cell>
          <cell r="AD2234">
            <v>31</v>
          </cell>
          <cell r="AE2234">
            <v>220000</v>
          </cell>
          <cell r="AF2234">
            <v>0</v>
          </cell>
          <cell r="AI2234">
            <v>2282</v>
          </cell>
          <cell r="AK2234">
            <v>0</v>
          </cell>
          <cell r="AM2234">
            <v>461</v>
          </cell>
          <cell r="AN2234">
            <v>1</v>
          </cell>
          <cell r="AO2234">
            <v>393216</v>
          </cell>
          <cell r="AQ2234">
            <v>0</v>
          </cell>
          <cell r="AR2234">
            <v>0</v>
          </cell>
          <cell r="AS2234" t="str">
            <v>Ы</v>
          </cell>
          <cell r="AT2234" t="str">
            <v>Ы</v>
          </cell>
          <cell r="AU2234">
            <v>0</v>
          </cell>
          <cell r="AV2234">
            <v>0</v>
          </cell>
          <cell r="AW2234">
            <v>23</v>
          </cell>
          <cell r="AX2234">
            <v>1</v>
          </cell>
          <cell r="AY2234">
            <v>0</v>
          </cell>
          <cell r="AZ2234">
            <v>0</v>
          </cell>
          <cell r="BA2234">
            <v>0</v>
          </cell>
          <cell r="BB2234">
            <v>0</v>
          </cell>
          <cell r="BC2234">
            <v>38828</v>
          </cell>
        </row>
        <row r="2235">
          <cell r="A2235">
            <v>2006</v>
          </cell>
          <cell r="B2235">
            <v>3</v>
          </cell>
          <cell r="C2235">
            <v>305</v>
          </cell>
          <cell r="D2235">
            <v>21</v>
          </cell>
          <cell r="E2235">
            <v>792020</v>
          </cell>
          <cell r="F2235">
            <v>0</v>
          </cell>
          <cell r="G2235" t="str">
            <v>Затраты по ШПЗ (основные)</v>
          </cell>
          <cell r="H2235">
            <v>2011</v>
          </cell>
          <cell r="I2235">
            <v>7920</v>
          </cell>
          <cell r="J2235">
            <v>1673057</v>
          </cell>
          <cell r="K2235">
            <v>1</v>
          </cell>
          <cell r="L2235">
            <v>0</v>
          </cell>
          <cell r="M2235">
            <v>0</v>
          </cell>
          <cell r="N2235">
            <v>0</v>
          </cell>
          <cell r="R2235">
            <v>0</v>
          </cell>
          <cell r="S2235">
            <v>0</v>
          </cell>
          <cell r="T2235">
            <v>0</v>
          </cell>
          <cell r="U2235">
            <v>31</v>
          </cell>
          <cell r="V2235">
            <v>0</v>
          </cell>
          <cell r="W2235">
            <v>0</v>
          </cell>
          <cell r="AA2235">
            <v>0</v>
          </cell>
          <cell r="AB2235">
            <v>0</v>
          </cell>
          <cell r="AC2235">
            <v>0</v>
          </cell>
          <cell r="AD2235">
            <v>31</v>
          </cell>
          <cell r="AE2235">
            <v>230000</v>
          </cell>
          <cell r="AF2235">
            <v>0</v>
          </cell>
          <cell r="AI2235">
            <v>2282</v>
          </cell>
          <cell r="AK2235">
            <v>0</v>
          </cell>
          <cell r="AM2235">
            <v>462</v>
          </cell>
          <cell r="AN2235">
            <v>1</v>
          </cell>
          <cell r="AO2235">
            <v>393216</v>
          </cell>
          <cell r="AQ2235">
            <v>0</v>
          </cell>
          <cell r="AR2235">
            <v>0</v>
          </cell>
          <cell r="AS2235" t="str">
            <v>Ы</v>
          </cell>
          <cell r="AT2235" t="str">
            <v>Ы</v>
          </cell>
          <cell r="AU2235">
            <v>0</v>
          </cell>
          <cell r="AV2235">
            <v>0</v>
          </cell>
          <cell r="AW2235">
            <v>23</v>
          </cell>
          <cell r="AX2235">
            <v>1</v>
          </cell>
          <cell r="AY2235">
            <v>0</v>
          </cell>
          <cell r="AZ2235">
            <v>0</v>
          </cell>
          <cell r="BA2235">
            <v>0</v>
          </cell>
          <cell r="BB2235">
            <v>0</v>
          </cell>
          <cell r="BC2235">
            <v>38828</v>
          </cell>
        </row>
        <row r="2236">
          <cell r="A2236">
            <v>2006</v>
          </cell>
          <cell r="B2236">
            <v>3</v>
          </cell>
          <cell r="C2236">
            <v>306</v>
          </cell>
          <cell r="D2236">
            <v>21</v>
          </cell>
          <cell r="E2236">
            <v>792020</v>
          </cell>
          <cell r="F2236">
            <v>0</v>
          </cell>
          <cell r="G2236" t="str">
            <v>Затраты по ШПЗ (основные)</v>
          </cell>
          <cell r="H2236">
            <v>2011</v>
          </cell>
          <cell r="I2236">
            <v>7920</v>
          </cell>
          <cell r="J2236">
            <v>223128.28</v>
          </cell>
          <cell r="K2236">
            <v>1</v>
          </cell>
          <cell r="L2236">
            <v>0</v>
          </cell>
          <cell r="M2236">
            <v>0</v>
          </cell>
          <cell r="N2236">
            <v>0</v>
          </cell>
          <cell r="R2236">
            <v>0</v>
          </cell>
          <cell r="S2236">
            <v>0</v>
          </cell>
          <cell r="T2236">
            <v>0</v>
          </cell>
          <cell r="U2236">
            <v>31</v>
          </cell>
          <cell r="V2236">
            <v>0</v>
          </cell>
          <cell r="W2236">
            <v>0</v>
          </cell>
          <cell r="AA2236">
            <v>0</v>
          </cell>
          <cell r="AB2236">
            <v>0</v>
          </cell>
          <cell r="AC2236">
            <v>0</v>
          </cell>
          <cell r="AD2236">
            <v>31</v>
          </cell>
          <cell r="AE2236">
            <v>260000</v>
          </cell>
          <cell r="AF2236">
            <v>0</v>
          </cell>
          <cell r="AI2236">
            <v>2282</v>
          </cell>
          <cell r="AK2236">
            <v>0</v>
          </cell>
          <cell r="AM2236">
            <v>463</v>
          </cell>
          <cell r="AN2236">
            <v>1</v>
          </cell>
          <cell r="AO2236">
            <v>393216</v>
          </cell>
          <cell r="AQ2236">
            <v>0</v>
          </cell>
          <cell r="AR2236">
            <v>0</v>
          </cell>
          <cell r="AS2236" t="str">
            <v>Ы</v>
          </cell>
          <cell r="AT2236" t="str">
            <v>Ы</v>
          </cell>
          <cell r="AU2236">
            <v>0</v>
          </cell>
          <cell r="AV2236">
            <v>0</v>
          </cell>
          <cell r="AW2236">
            <v>23</v>
          </cell>
          <cell r="AX2236">
            <v>1</v>
          </cell>
          <cell r="AY2236">
            <v>0</v>
          </cell>
          <cell r="AZ2236">
            <v>0</v>
          </cell>
          <cell r="BA2236">
            <v>0</v>
          </cell>
          <cell r="BB2236">
            <v>0</v>
          </cell>
          <cell r="BC2236">
            <v>38828</v>
          </cell>
        </row>
        <row r="2237">
          <cell r="A2237">
            <v>2006</v>
          </cell>
          <cell r="B2237">
            <v>3</v>
          </cell>
          <cell r="C2237">
            <v>307</v>
          </cell>
          <cell r="D2237">
            <v>21</v>
          </cell>
          <cell r="E2237">
            <v>792020</v>
          </cell>
          <cell r="F2237">
            <v>0</v>
          </cell>
          <cell r="G2237" t="str">
            <v>Затраты по ШПЗ (основные)</v>
          </cell>
          <cell r="H2237">
            <v>2011</v>
          </cell>
          <cell r="I2237">
            <v>7920</v>
          </cell>
          <cell r="J2237">
            <v>366521.22</v>
          </cell>
          <cell r="K2237">
            <v>1</v>
          </cell>
          <cell r="L2237">
            <v>0</v>
          </cell>
          <cell r="M2237">
            <v>0</v>
          </cell>
          <cell r="N2237">
            <v>0</v>
          </cell>
          <cell r="R2237">
            <v>0</v>
          </cell>
          <cell r="S2237">
            <v>0</v>
          </cell>
          <cell r="T2237">
            <v>0</v>
          </cell>
          <cell r="U2237">
            <v>31</v>
          </cell>
          <cell r="V2237">
            <v>0</v>
          </cell>
          <cell r="W2237">
            <v>0</v>
          </cell>
          <cell r="AA2237">
            <v>0</v>
          </cell>
          <cell r="AB2237">
            <v>0</v>
          </cell>
          <cell r="AC2237">
            <v>0</v>
          </cell>
          <cell r="AD2237">
            <v>31</v>
          </cell>
          <cell r="AE2237">
            <v>270000</v>
          </cell>
          <cell r="AF2237">
            <v>0</v>
          </cell>
          <cell r="AI2237">
            <v>2282</v>
          </cell>
          <cell r="AK2237">
            <v>0</v>
          </cell>
          <cell r="AM2237">
            <v>464</v>
          </cell>
          <cell r="AN2237">
            <v>1</v>
          </cell>
          <cell r="AO2237">
            <v>393216</v>
          </cell>
          <cell r="AQ2237">
            <v>0</v>
          </cell>
          <cell r="AR2237">
            <v>0</v>
          </cell>
          <cell r="AS2237" t="str">
            <v>Ы</v>
          </cell>
          <cell r="AT2237" t="str">
            <v>Ы</v>
          </cell>
          <cell r="AU2237">
            <v>0</v>
          </cell>
          <cell r="AV2237">
            <v>0</v>
          </cell>
          <cell r="AW2237">
            <v>23</v>
          </cell>
          <cell r="AX2237">
            <v>1</v>
          </cell>
          <cell r="AY2237">
            <v>0</v>
          </cell>
          <cell r="AZ2237">
            <v>0</v>
          </cell>
          <cell r="BA2237">
            <v>0</v>
          </cell>
          <cell r="BB2237">
            <v>0</v>
          </cell>
          <cell r="BC2237">
            <v>38828</v>
          </cell>
        </row>
        <row r="2238">
          <cell r="A2238">
            <v>2006</v>
          </cell>
          <cell r="B2238">
            <v>3</v>
          </cell>
          <cell r="C2238">
            <v>308</v>
          </cell>
          <cell r="D2238">
            <v>21</v>
          </cell>
          <cell r="E2238">
            <v>792020</v>
          </cell>
          <cell r="F2238">
            <v>0</v>
          </cell>
          <cell r="G2238" t="str">
            <v>Затраты по ШПЗ (основные)</v>
          </cell>
          <cell r="H2238">
            <v>2011</v>
          </cell>
          <cell r="I2238">
            <v>7920</v>
          </cell>
          <cell r="J2238">
            <v>138599.46</v>
          </cell>
          <cell r="K2238">
            <v>1</v>
          </cell>
          <cell r="L2238">
            <v>0</v>
          </cell>
          <cell r="M2238">
            <v>0</v>
          </cell>
          <cell r="N2238">
            <v>0</v>
          </cell>
          <cell r="R2238">
            <v>0</v>
          </cell>
          <cell r="S2238">
            <v>0</v>
          </cell>
          <cell r="T2238">
            <v>0</v>
          </cell>
          <cell r="U2238">
            <v>31</v>
          </cell>
          <cell r="V2238">
            <v>0</v>
          </cell>
          <cell r="W2238">
            <v>0</v>
          </cell>
          <cell r="AA2238">
            <v>0</v>
          </cell>
          <cell r="AB2238">
            <v>0</v>
          </cell>
          <cell r="AC2238">
            <v>0</v>
          </cell>
          <cell r="AD2238">
            <v>31</v>
          </cell>
          <cell r="AE2238">
            <v>280100</v>
          </cell>
          <cell r="AF2238">
            <v>0</v>
          </cell>
          <cell r="AI2238">
            <v>2282</v>
          </cell>
          <cell r="AK2238">
            <v>0</v>
          </cell>
          <cell r="AM2238">
            <v>465</v>
          </cell>
          <cell r="AN2238">
            <v>1</v>
          </cell>
          <cell r="AO2238">
            <v>393216</v>
          </cell>
          <cell r="AQ2238">
            <v>0</v>
          </cell>
          <cell r="AR2238">
            <v>0</v>
          </cell>
          <cell r="AS2238" t="str">
            <v>Ы</v>
          </cell>
          <cell r="AT2238" t="str">
            <v>Ы</v>
          </cell>
          <cell r="AU2238">
            <v>0</v>
          </cell>
          <cell r="AV2238">
            <v>0</v>
          </cell>
          <cell r="AW2238">
            <v>23</v>
          </cell>
          <cell r="AX2238">
            <v>1</v>
          </cell>
          <cell r="AY2238">
            <v>0</v>
          </cell>
          <cell r="AZ2238">
            <v>0</v>
          </cell>
          <cell r="BA2238">
            <v>0</v>
          </cell>
          <cell r="BB2238">
            <v>0</v>
          </cell>
          <cell r="BC2238">
            <v>38828</v>
          </cell>
        </row>
        <row r="2239">
          <cell r="A2239">
            <v>2006</v>
          </cell>
          <cell r="B2239">
            <v>3</v>
          </cell>
          <cell r="C2239">
            <v>309</v>
          </cell>
          <cell r="D2239">
            <v>21</v>
          </cell>
          <cell r="E2239">
            <v>792020</v>
          </cell>
          <cell r="F2239">
            <v>0</v>
          </cell>
          <cell r="G2239" t="str">
            <v>Затраты по ШПЗ (основные)</v>
          </cell>
          <cell r="H2239">
            <v>2011</v>
          </cell>
          <cell r="I2239">
            <v>7920</v>
          </cell>
          <cell r="J2239">
            <v>22174.26</v>
          </cell>
          <cell r="K2239">
            <v>1</v>
          </cell>
          <cell r="L2239">
            <v>0</v>
          </cell>
          <cell r="M2239">
            <v>0</v>
          </cell>
          <cell r="N2239">
            <v>0</v>
          </cell>
          <cell r="R2239">
            <v>0</v>
          </cell>
          <cell r="S2239">
            <v>0</v>
          </cell>
          <cell r="T2239">
            <v>0</v>
          </cell>
          <cell r="U2239">
            <v>31</v>
          </cell>
          <cell r="V2239">
            <v>0</v>
          </cell>
          <cell r="W2239">
            <v>0</v>
          </cell>
          <cell r="AA2239">
            <v>0</v>
          </cell>
          <cell r="AB2239">
            <v>0</v>
          </cell>
          <cell r="AC2239">
            <v>0</v>
          </cell>
          <cell r="AD2239">
            <v>31</v>
          </cell>
          <cell r="AE2239">
            <v>280200</v>
          </cell>
          <cell r="AF2239">
            <v>0</v>
          </cell>
          <cell r="AI2239">
            <v>2282</v>
          </cell>
          <cell r="AK2239">
            <v>0</v>
          </cell>
          <cell r="AM2239">
            <v>466</v>
          </cell>
          <cell r="AN2239">
            <v>1</v>
          </cell>
          <cell r="AO2239">
            <v>393216</v>
          </cell>
          <cell r="AQ2239">
            <v>0</v>
          </cell>
          <cell r="AR2239">
            <v>0</v>
          </cell>
          <cell r="AS2239" t="str">
            <v>Ы</v>
          </cell>
          <cell r="AT2239" t="str">
            <v>Ы</v>
          </cell>
          <cell r="AU2239">
            <v>0</v>
          </cell>
          <cell r="AV2239">
            <v>0</v>
          </cell>
          <cell r="AW2239">
            <v>23</v>
          </cell>
          <cell r="AX2239">
            <v>1</v>
          </cell>
          <cell r="AY2239">
            <v>0</v>
          </cell>
          <cell r="AZ2239">
            <v>0</v>
          </cell>
          <cell r="BA2239">
            <v>0</v>
          </cell>
          <cell r="BB2239">
            <v>0</v>
          </cell>
          <cell r="BC2239">
            <v>38828</v>
          </cell>
        </row>
        <row r="2240">
          <cell r="A2240">
            <v>2006</v>
          </cell>
          <cell r="B2240">
            <v>3</v>
          </cell>
          <cell r="C2240">
            <v>310</v>
          </cell>
          <cell r="D2240">
            <v>21</v>
          </cell>
          <cell r="E2240">
            <v>792020</v>
          </cell>
          <cell r="F2240">
            <v>0</v>
          </cell>
          <cell r="G2240" t="str">
            <v>Затраты по ШПЗ (основные)</v>
          </cell>
          <cell r="H2240">
            <v>2011</v>
          </cell>
          <cell r="I2240">
            <v>7920</v>
          </cell>
          <cell r="J2240">
            <v>367834.51</v>
          </cell>
          <cell r="K2240">
            <v>1</v>
          </cell>
          <cell r="L2240">
            <v>0</v>
          </cell>
          <cell r="M2240">
            <v>0</v>
          </cell>
          <cell r="N2240">
            <v>0</v>
          </cell>
          <cell r="R2240">
            <v>0</v>
          </cell>
          <cell r="S2240">
            <v>0</v>
          </cell>
          <cell r="T2240">
            <v>0</v>
          </cell>
          <cell r="U2240">
            <v>31</v>
          </cell>
          <cell r="V2240">
            <v>0</v>
          </cell>
          <cell r="W2240">
            <v>0</v>
          </cell>
          <cell r="AA2240">
            <v>0</v>
          </cell>
          <cell r="AB2240">
            <v>0</v>
          </cell>
          <cell r="AC2240">
            <v>0</v>
          </cell>
          <cell r="AD2240">
            <v>31</v>
          </cell>
          <cell r="AE2240">
            <v>280400</v>
          </cell>
          <cell r="AF2240">
            <v>0</v>
          </cell>
          <cell r="AI2240">
            <v>2282</v>
          </cell>
          <cell r="AK2240">
            <v>0</v>
          </cell>
          <cell r="AM2240">
            <v>467</v>
          </cell>
          <cell r="AN2240">
            <v>1</v>
          </cell>
          <cell r="AO2240">
            <v>393216</v>
          </cell>
          <cell r="AQ2240">
            <v>0</v>
          </cell>
          <cell r="AR2240">
            <v>0</v>
          </cell>
          <cell r="AS2240" t="str">
            <v>Ы</v>
          </cell>
          <cell r="AT2240" t="str">
            <v>Ы</v>
          </cell>
          <cell r="AU2240">
            <v>0</v>
          </cell>
          <cell r="AV2240">
            <v>0</v>
          </cell>
          <cell r="AW2240">
            <v>23</v>
          </cell>
          <cell r="AX2240">
            <v>1</v>
          </cell>
          <cell r="AY2240">
            <v>0</v>
          </cell>
          <cell r="AZ2240">
            <v>0</v>
          </cell>
          <cell r="BA2240">
            <v>0</v>
          </cell>
          <cell r="BB2240">
            <v>0</v>
          </cell>
          <cell r="BC2240">
            <v>38828</v>
          </cell>
        </row>
        <row r="2241">
          <cell r="A2241">
            <v>2006</v>
          </cell>
          <cell r="B2241">
            <v>3</v>
          </cell>
          <cell r="C2241">
            <v>311</v>
          </cell>
          <cell r="D2241">
            <v>21</v>
          </cell>
          <cell r="E2241">
            <v>792020</v>
          </cell>
          <cell r="F2241">
            <v>0</v>
          </cell>
          <cell r="G2241" t="str">
            <v>Затраты по ШПЗ (основные)</v>
          </cell>
          <cell r="H2241">
            <v>2011</v>
          </cell>
          <cell r="I2241">
            <v>7920</v>
          </cell>
          <cell r="J2241">
            <v>99672.23</v>
          </cell>
          <cell r="K2241">
            <v>1</v>
          </cell>
          <cell r="L2241">
            <v>0</v>
          </cell>
          <cell r="M2241">
            <v>0</v>
          </cell>
          <cell r="N2241">
            <v>0</v>
          </cell>
          <cell r="R2241">
            <v>0</v>
          </cell>
          <cell r="S2241">
            <v>0</v>
          </cell>
          <cell r="T2241">
            <v>0</v>
          </cell>
          <cell r="U2241">
            <v>31</v>
          </cell>
          <cell r="V2241">
            <v>0</v>
          </cell>
          <cell r="W2241">
            <v>0</v>
          </cell>
          <cell r="AA2241">
            <v>0</v>
          </cell>
          <cell r="AB2241">
            <v>0</v>
          </cell>
          <cell r="AC2241">
            <v>0</v>
          </cell>
          <cell r="AD2241">
            <v>31</v>
          </cell>
          <cell r="AE2241">
            <v>281000</v>
          </cell>
          <cell r="AF2241">
            <v>0</v>
          </cell>
          <cell r="AI2241">
            <v>2282</v>
          </cell>
          <cell r="AK2241">
            <v>0</v>
          </cell>
          <cell r="AM2241">
            <v>468</v>
          </cell>
          <cell r="AN2241">
            <v>1</v>
          </cell>
          <cell r="AO2241">
            <v>393216</v>
          </cell>
          <cell r="AQ2241">
            <v>0</v>
          </cell>
          <cell r="AR2241">
            <v>0</v>
          </cell>
          <cell r="AS2241" t="str">
            <v>Ы</v>
          </cell>
          <cell r="AT2241" t="str">
            <v>Ы</v>
          </cell>
          <cell r="AU2241">
            <v>0</v>
          </cell>
          <cell r="AV2241">
            <v>0</v>
          </cell>
          <cell r="AW2241">
            <v>23</v>
          </cell>
          <cell r="AX2241">
            <v>1</v>
          </cell>
          <cell r="AY2241">
            <v>0</v>
          </cell>
          <cell r="AZ2241">
            <v>0</v>
          </cell>
          <cell r="BA2241">
            <v>0</v>
          </cell>
          <cell r="BB2241">
            <v>0</v>
          </cell>
          <cell r="BC2241">
            <v>38828</v>
          </cell>
        </row>
        <row r="2242">
          <cell r="A2242">
            <v>2006</v>
          </cell>
          <cell r="B2242">
            <v>3</v>
          </cell>
          <cell r="C2242">
            <v>312</v>
          </cell>
          <cell r="D2242">
            <v>21</v>
          </cell>
          <cell r="E2242">
            <v>792020</v>
          </cell>
          <cell r="F2242">
            <v>0</v>
          </cell>
          <cell r="G2242" t="str">
            <v>Затраты по ШПЗ (основные)</v>
          </cell>
          <cell r="H2242">
            <v>2011</v>
          </cell>
          <cell r="I2242">
            <v>7920</v>
          </cell>
          <cell r="J2242">
            <v>65248.77</v>
          </cell>
          <cell r="K2242">
            <v>1</v>
          </cell>
          <cell r="L2242">
            <v>0</v>
          </cell>
          <cell r="M2242">
            <v>0</v>
          </cell>
          <cell r="N2242">
            <v>0</v>
          </cell>
          <cell r="R2242">
            <v>0</v>
          </cell>
          <cell r="S2242">
            <v>0</v>
          </cell>
          <cell r="T2242">
            <v>0</v>
          </cell>
          <cell r="U2242">
            <v>31</v>
          </cell>
          <cell r="V2242">
            <v>0</v>
          </cell>
          <cell r="W2242">
            <v>0</v>
          </cell>
          <cell r="AA2242">
            <v>0</v>
          </cell>
          <cell r="AB2242">
            <v>0</v>
          </cell>
          <cell r="AC2242">
            <v>0</v>
          </cell>
          <cell r="AD2242">
            <v>31</v>
          </cell>
          <cell r="AE2242">
            <v>281100</v>
          </cell>
          <cell r="AF2242">
            <v>0</v>
          </cell>
          <cell r="AI2242">
            <v>2282</v>
          </cell>
          <cell r="AK2242">
            <v>0</v>
          </cell>
          <cell r="AM2242">
            <v>469</v>
          </cell>
          <cell r="AN2242">
            <v>1</v>
          </cell>
          <cell r="AO2242">
            <v>393216</v>
          </cell>
          <cell r="AQ2242">
            <v>0</v>
          </cell>
          <cell r="AR2242">
            <v>0</v>
          </cell>
          <cell r="AS2242" t="str">
            <v>Ы</v>
          </cell>
          <cell r="AT2242" t="str">
            <v>Ы</v>
          </cell>
          <cell r="AU2242">
            <v>0</v>
          </cell>
          <cell r="AV2242">
            <v>0</v>
          </cell>
          <cell r="AW2242">
            <v>23</v>
          </cell>
          <cell r="AX2242">
            <v>1</v>
          </cell>
          <cell r="AY2242">
            <v>0</v>
          </cell>
          <cell r="AZ2242">
            <v>0</v>
          </cell>
          <cell r="BA2242">
            <v>0</v>
          </cell>
          <cell r="BB2242">
            <v>0</v>
          </cell>
          <cell r="BC2242">
            <v>38828</v>
          </cell>
        </row>
        <row r="2243">
          <cell r="A2243">
            <v>2006</v>
          </cell>
          <cell r="B2243">
            <v>3</v>
          </cell>
          <cell r="C2243">
            <v>313</v>
          </cell>
          <cell r="D2243">
            <v>21</v>
          </cell>
          <cell r="E2243">
            <v>792020</v>
          </cell>
          <cell r="F2243">
            <v>0</v>
          </cell>
          <cell r="G2243" t="str">
            <v>Затраты по ШПЗ (основные)</v>
          </cell>
          <cell r="H2243">
            <v>2011</v>
          </cell>
          <cell r="I2243">
            <v>7920</v>
          </cell>
          <cell r="J2243">
            <v>3120.96</v>
          </cell>
          <cell r="K2243">
            <v>1</v>
          </cell>
          <cell r="L2243">
            <v>0</v>
          </cell>
          <cell r="M2243">
            <v>0</v>
          </cell>
          <cell r="N2243">
            <v>0</v>
          </cell>
          <cell r="R2243">
            <v>0</v>
          </cell>
          <cell r="S2243">
            <v>0</v>
          </cell>
          <cell r="T2243">
            <v>0</v>
          </cell>
          <cell r="U2243">
            <v>31</v>
          </cell>
          <cell r="V2243">
            <v>0</v>
          </cell>
          <cell r="W2243">
            <v>0</v>
          </cell>
          <cell r="AA2243">
            <v>0</v>
          </cell>
          <cell r="AB2243">
            <v>0</v>
          </cell>
          <cell r="AC2243">
            <v>0</v>
          </cell>
          <cell r="AD2243">
            <v>31</v>
          </cell>
          <cell r="AE2243">
            <v>281200</v>
          </cell>
          <cell r="AF2243">
            <v>0</v>
          </cell>
          <cell r="AI2243">
            <v>2282</v>
          </cell>
          <cell r="AK2243">
            <v>0</v>
          </cell>
          <cell r="AM2243">
            <v>470</v>
          </cell>
          <cell r="AN2243">
            <v>1</v>
          </cell>
          <cell r="AO2243">
            <v>393216</v>
          </cell>
          <cell r="AQ2243">
            <v>0</v>
          </cell>
          <cell r="AR2243">
            <v>0</v>
          </cell>
          <cell r="AS2243" t="str">
            <v>Ы</v>
          </cell>
          <cell r="AT2243" t="str">
            <v>Ы</v>
          </cell>
          <cell r="AU2243">
            <v>0</v>
          </cell>
          <cell r="AV2243">
            <v>0</v>
          </cell>
          <cell r="AW2243">
            <v>23</v>
          </cell>
          <cell r="AX2243">
            <v>1</v>
          </cell>
          <cell r="AY2243">
            <v>0</v>
          </cell>
          <cell r="AZ2243">
            <v>0</v>
          </cell>
          <cell r="BA2243">
            <v>0</v>
          </cell>
          <cell r="BB2243">
            <v>0</v>
          </cell>
          <cell r="BC2243">
            <v>38828</v>
          </cell>
        </row>
        <row r="2244">
          <cell r="A2244">
            <v>2006</v>
          </cell>
          <cell r="B2244">
            <v>3</v>
          </cell>
          <cell r="C2244">
            <v>314</v>
          </cell>
          <cell r="D2244">
            <v>21</v>
          </cell>
          <cell r="E2244">
            <v>792020</v>
          </cell>
          <cell r="F2244">
            <v>0</v>
          </cell>
          <cell r="G2244" t="str">
            <v>Затраты по ШПЗ (основные)</v>
          </cell>
          <cell r="H2244">
            <v>2011</v>
          </cell>
          <cell r="I2244">
            <v>7920</v>
          </cell>
          <cell r="J2244">
            <v>250</v>
          </cell>
          <cell r="K2244">
            <v>1</v>
          </cell>
          <cell r="L2244">
            <v>0</v>
          </cell>
          <cell r="M2244">
            <v>0</v>
          </cell>
          <cell r="N2244">
            <v>0</v>
          </cell>
          <cell r="R2244">
            <v>0</v>
          </cell>
          <cell r="S2244">
            <v>0</v>
          </cell>
          <cell r="T2244">
            <v>0</v>
          </cell>
          <cell r="U2244">
            <v>31</v>
          </cell>
          <cell r="V2244">
            <v>0</v>
          </cell>
          <cell r="W2244">
            <v>0</v>
          </cell>
          <cell r="AA2244">
            <v>0</v>
          </cell>
          <cell r="AB2244">
            <v>0</v>
          </cell>
          <cell r="AC2244">
            <v>0</v>
          </cell>
          <cell r="AD2244">
            <v>31</v>
          </cell>
          <cell r="AE2244">
            <v>282000</v>
          </cell>
          <cell r="AF2244">
            <v>0</v>
          </cell>
          <cell r="AI2244">
            <v>2282</v>
          </cell>
          <cell r="AK2244">
            <v>0</v>
          </cell>
          <cell r="AM2244">
            <v>471</v>
          </cell>
          <cell r="AN2244">
            <v>1</v>
          </cell>
          <cell r="AO2244">
            <v>393216</v>
          </cell>
          <cell r="AQ2244">
            <v>0</v>
          </cell>
          <cell r="AR2244">
            <v>0</v>
          </cell>
          <cell r="AS2244" t="str">
            <v>Ы</v>
          </cell>
          <cell r="AT2244" t="str">
            <v>Ы</v>
          </cell>
          <cell r="AU2244">
            <v>0</v>
          </cell>
          <cell r="AV2244">
            <v>0</v>
          </cell>
          <cell r="AW2244">
            <v>23</v>
          </cell>
          <cell r="AX2244">
            <v>1</v>
          </cell>
          <cell r="AY2244">
            <v>0</v>
          </cell>
          <cell r="AZ2244">
            <v>0</v>
          </cell>
          <cell r="BA2244">
            <v>0</v>
          </cell>
          <cell r="BB2244">
            <v>0</v>
          </cell>
          <cell r="BC2244">
            <v>38828</v>
          </cell>
        </row>
        <row r="2245">
          <cell r="A2245">
            <v>2006</v>
          </cell>
          <cell r="B2245">
            <v>3</v>
          </cell>
          <cell r="C2245">
            <v>315</v>
          </cell>
          <cell r="D2245">
            <v>21</v>
          </cell>
          <cell r="E2245">
            <v>792020</v>
          </cell>
          <cell r="F2245">
            <v>0</v>
          </cell>
          <cell r="G2245" t="str">
            <v>Затраты по ШПЗ (основные)</v>
          </cell>
          <cell r="H2245">
            <v>2011</v>
          </cell>
          <cell r="I2245">
            <v>7920</v>
          </cell>
          <cell r="J2245">
            <v>14602.38</v>
          </cell>
          <cell r="K2245">
            <v>1</v>
          </cell>
          <cell r="L2245">
            <v>0</v>
          </cell>
          <cell r="M2245">
            <v>0</v>
          </cell>
          <cell r="N2245">
            <v>0</v>
          </cell>
          <cell r="R2245">
            <v>0</v>
          </cell>
          <cell r="S2245">
            <v>0</v>
          </cell>
          <cell r="T2245">
            <v>0</v>
          </cell>
          <cell r="U2245">
            <v>31</v>
          </cell>
          <cell r="V2245">
            <v>0</v>
          </cell>
          <cell r="W2245">
            <v>0</v>
          </cell>
          <cell r="AA2245">
            <v>0</v>
          </cell>
          <cell r="AB2245">
            <v>0</v>
          </cell>
          <cell r="AC2245">
            <v>0</v>
          </cell>
          <cell r="AD2245">
            <v>31</v>
          </cell>
          <cell r="AE2245">
            <v>282200</v>
          </cell>
          <cell r="AF2245">
            <v>0</v>
          </cell>
          <cell r="AI2245">
            <v>2282</v>
          </cell>
          <cell r="AK2245">
            <v>0</v>
          </cell>
          <cell r="AM2245">
            <v>472</v>
          </cell>
          <cell r="AN2245">
            <v>1</v>
          </cell>
          <cell r="AO2245">
            <v>393216</v>
          </cell>
          <cell r="AQ2245">
            <v>0</v>
          </cell>
          <cell r="AR2245">
            <v>0</v>
          </cell>
          <cell r="AS2245" t="str">
            <v>Ы</v>
          </cell>
          <cell r="AT2245" t="str">
            <v>Ы</v>
          </cell>
          <cell r="AU2245">
            <v>0</v>
          </cell>
          <cell r="AV2245">
            <v>0</v>
          </cell>
          <cell r="AW2245">
            <v>23</v>
          </cell>
          <cell r="AX2245">
            <v>1</v>
          </cell>
          <cell r="AY2245">
            <v>0</v>
          </cell>
          <cell r="AZ2245">
            <v>0</v>
          </cell>
          <cell r="BA2245">
            <v>0</v>
          </cell>
          <cell r="BB2245">
            <v>0</v>
          </cell>
          <cell r="BC2245">
            <v>38828</v>
          </cell>
        </row>
        <row r="2246">
          <cell r="A2246">
            <v>2006</v>
          </cell>
          <cell r="B2246">
            <v>3</v>
          </cell>
          <cell r="C2246">
            <v>316</v>
          </cell>
          <cell r="D2246">
            <v>21</v>
          </cell>
          <cell r="E2246">
            <v>792020</v>
          </cell>
          <cell r="F2246">
            <v>0</v>
          </cell>
          <cell r="G2246" t="str">
            <v>Затраты по ШПЗ (основные)</v>
          </cell>
          <cell r="H2246">
            <v>2011</v>
          </cell>
          <cell r="I2246">
            <v>7920</v>
          </cell>
          <cell r="J2246">
            <v>122662</v>
          </cell>
          <cell r="K2246">
            <v>1</v>
          </cell>
          <cell r="L2246">
            <v>0</v>
          </cell>
          <cell r="M2246">
            <v>0</v>
          </cell>
          <cell r="N2246">
            <v>0</v>
          </cell>
          <cell r="R2246">
            <v>0</v>
          </cell>
          <cell r="S2246">
            <v>0</v>
          </cell>
          <cell r="T2246">
            <v>0</v>
          </cell>
          <cell r="U2246">
            <v>31</v>
          </cell>
          <cell r="V2246">
            <v>0</v>
          </cell>
          <cell r="W2246">
            <v>0</v>
          </cell>
          <cell r="AA2246">
            <v>0</v>
          </cell>
          <cell r="AB2246">
            <v>0</v>
          </cell>
          <cell r="AC2246">
            <v>0</v>
          </cell>
          <cell r="AD2246">
            <v>31</v>
          </cell>
          <cell r="AE2246">
            <v>283000</v>
          </cell>
          <cell r="AF2246">
            <v>0</v>
          </cell>
          <cell r="AI2246">
            <v>2282</v>
          </cell>
          <cell r="AK2246">
            <v>0</v>
          </cell>
          <cell r="AM2246">
            <v>473</v>
          </cell>
          <cell r="AN2246">
            <v>1</v>
          </cell>
          <cell r="AO2246">
            <v>393216</v>
          </cell>
          <cell r="AQ2246">
            <v>0</v>
          </cell>
          <cell r="AR2246">
            <v>0</v>
          </cell>
          <cell r="AS2246" t="str">
            <v>Ы</v>
          </cell>
          <cell r="AT2246" t="str">
            <v>Ы</v>
          </cell>
          <cell r="AU2246">
            <v>0</v>
          </cell>
          <cell r="AV2246">
            <v>0</v>
          </cell>
          <cell r="AW2246">
            <v>23</v>
          </cell>
          <cell r="AX2246">
            <v>1</v>
          </cell>
          <cell r="AY2246">
            <v>0</v>
          </cell>
          <cell r="AZ2246">
            <v>0</v>
          </cell>
          <cell r="BA2246">
            <v>0</v>
          </cell>
          <cell r="BB2246">
            <v>0</v>
          </cell>
          <cell r="BC2246">
            <v>38828</v>
          </cell>
        </row>
        <row r="2247">
          <cell r="A2247">
            <v>2006</v>
          </cell>
          <cell r="B2247">
            <v>3</v>
          </cell>
          <cell r="C2247">
            <v>317</v>
          </cell>
          <cell r="D2247">
            <v>21</v>
          </cell>
          <cell r="E2247">
            <v>792020</v>
          </cell>
          <cell r="F2247">
            <v>0</v>
          </cell>
          <cell r="G2247" t="str">
            <v>Затраты по ШПЗ (основные)</v>
          </cell>
          <cell r="H2247">
            <v>2011</v>
          </cell>
          <cell r="I2247">
            <v>7920</v>
          </cell>
          <cell r="J2247">
            <v>26133.81</v>
          </cell>
          <cell r="K2247">
            <v>1</v>
          </cell>
          <cell r="L2247">
            <v>0</v>
          </cell>
          <cell r="M2247">
            <v>0</v>
          </cell>
          <cell r="N2247">
            <v>0</v>
          </cell>
          <cell r="R2247">
            <v>0</v>
          </cell>
          <cell r="S2247">
            <v>0</v>
          </cell>
          <cell r="T2247">
            <v>0</v>
          </cell>
          <cell r="U2247">
            <v>31</v>
          </cell>
          <cell r="V2247">
            <v>0</v>
          </cell>
          <cell r="W2247">
            <v>0</v>
          </cell>
          <cell r="AA2247">
            <v>0</v>
          </cell>
          <cell r="AB2247">
            <v>0</v>
          </cell>
          <cell r="AC2247">
            <v>0</v>
          </cell>
          <cell r="AD2247">
            <v>31</v>
          </cell>
          <cell r="AE2247">
            <v>285000</v>
          </cell>
          <cell r="AF2247">
            <v>0</v>
          </cell>
          <cell r="AI2247">
            <v>2282</v>
          </cell>
          <cell r="AK2247">
            <v>0</v>
          </cell>
          <cell r="AM2247">
            <v>474</v>
          </cell>
          <cell r="AN2247">
            <v>1</v>
          </cell>
          <cell r="AO2247">
            <v>393216</v>
          </cell>
          <cell r="AQ2247">
            <v>0</v>
          </cell>
          <cell r="AR2247">
            <v>0</v>
          </cell>
          <cell r="AS2247" t="str">
            <v>Ы</v>
          </cell>
          <cell r="AT2247" t="str">
            <v>Ы</v>
          </cell>
          <cell r="AU2247">
            <v>0</v>
          </cell>
          <cell r="AV2247">
            <v>0</v>
          </cell>
          <cell r="AW2247">
            <v>23</v>
          </cell>
          <cell r="AX2247">
            <v>1</v>
          </cell>
          <cell r="AY2247">
            <v>0</v>
          </cell>
          <cell r="AZ2247">
            <v>0</v>
          </cell>
          <cell r="BA2247">
            <v>0</v>
          </cell>
          <cell r="BB2247">
            <v>0</v>
          </cell>
          <cell r="BC2247">
            <v>38828</v>
          </cell>
        </row>
        <row r="2248">
          <cell r="A2248">
            <v>2006</v>
          </cell>
          <cell r="B2248">
            <v>3</v>
          </cell>
          <cell r="C2248">
            <v>318</v>
          </cell>
          <cell r="D2248">
            <v>21</v>
          </cell>
          <cell r="E2248">
            <v>792020</v>
          </cell>
          <cell r="F2248">
            <v>0</v>
          </cell>
          <cell r="G2248" t="str">
            <v>Затраты по ШПЗ (основные)</v>
          </cell>
          <cell r="H2248">
            <v>2011</v>
          </cell>
          <cell r="I2248">
            <v>7920</v>
          </cell>
          <cell r="J2248">
            <v>175330.45</v>
          </cell>
          <cell r="K2248">
            <v>1</v>
          </cell>
          <cell r="L2248">
            <v>0</v>
          </cell>
          <cell r="M2248">
            <v>0</v>
          </cell>
          <cell r="N2248">
            <v>0</v>
          </cell>
          <cell r="R2248">
            <v>0</v>
          </cell>
          <cell r="S2248">
            <v>0</v>
          </cell>
          <cell r="T2248">
            <v>0</v>
          </cell>
          <cell r="U2248">
            <v>31</v>
          </cell>
          <cell r="V2248">
            <v>0</v>
          </cell>
          <cell r="W2248">
            <v>0</v>
          </cell>
          <cell r="AA2248">
            <v>0</v>
          </cell>
          <cell r="AB2248">
            <v>0</v>
          </cell>
          <cell r="AC2248">
            <v>0</v>
          </cell>
          <cell r="AD2248">
            <v>31</v>
          </cell>
          <cell r="AE2248">
            <v>311000</v>
          </cell>
          <cell r="AF2248">
            <v>0</v>
          </cell>
          <cell r="AI2248">
            <v>2282</v>
          </cell>
          <cell r="AK2248">
            <v>0</v>
          </cell>
          <cell r="AM2248">
            <v>475</v>
          </cell>
          <cell r="AN2248">
            <v>1</v>
          </cell>
          <cell r="AO2248">
            <v>393216</v>
          </cell>
          <cell r="AQ2248">
            <v>0</v>
          </cell>
          <cell r="AR2248">
            <v>0</v>
          </cell>
          <cell r="AS2248" t="str">
            <v>Ы</v>
          </cell>
          <cell r="AT2248" t="str">
            <v>Ы</v>
          </cell>
          <cell r="AU2248">
            <v>0</v>
          </cell>
          <cell r="AV2248">
            <v>0</v>
          </cell>
          <cell r="AW2248">
            <v>23</v>
          </cell>
          <cell r="AX2248">
            <v>1</v>
          </cell>
          <cell r="AY2248">
            <v>0</v>
          </cell>
          <cell r="AZ2248">
            <v>0</v>
          </cell>
          <cell r="BA2248">
            <v>0</v>
          </cell>
          <cell r="BB2248">
            <v>0</v>
          </cell>
          <cell r="BC2248">
            <v>38828</v>
          </cell>
        </row>
        <row r="2249">
          <cell r="A2249">
            <v>2006</v>
          </cell>
          <cell r="B2249">
            <v>3</v>
          </cell>
          <cell r="C2249">
            <v>319</v>
          </cell>
          <cell r="D2249">
            <v>21</v>
          </cell>
          <cell r="E2249">
            <v>792020</v>
          </cell>
          <cell r="F2249">
            <v>0</v>
          </cell>
          <cell r="G2249" t="str">
            <v>Затраты по ШПЗ (основные)</v>
          </cell>
          <cell r="H2249">
            <v>2011</v>
          </cell>
          <cell r="I2249">
            <v>7920</v>
          </cell>
          <cell r="J2249">
            <v>362752.64</v>
          </cell>
          <cell r="K2249">
            <v>1</v>
          </cell>
          <cell r="L2249">
            <v>0</v>
          </cell>
          <cell r="M2249">
            <v>0</v>
          </cell>
          <cell r="N2249">
            <v>0</v>
          </cell>
          <cell r="R2249">
            <v>0</v>
          </cell>
          <cell r="S2249">
            <v>0</v>
          </cell>
          <cell r="T2249">
            <v>0</v>
          </cell>
          <cell r="U2249">
            <v>31</v>
          </cell>
          <cell r="V2249">
            <v>0</v>
          </cell>
          <cell r="W2249">
            <v>0</v>
          </cell>
          <cell r="AA2249">
            <v>0</v>
          </cell>
          <cell r="AB2249">
            <v>0</v>
          </cell>
          <cell r="AC2249">
            <v>0</v>
          </cell>
          <cell r="AD2249">
            <v>31</v>
          </cell>
          <cell r="AE2249">
            <v>312000</v>
          </cell>
          <cell r="AF2249">
            <v>0</v>
          </cell>
          <cell r="AI2249">
            <v>2282</v>
          </cell>
          <cell r="AK2249">
            <v>0</v>
          </cell>
          <cell r="AM2249">
            <v>476</v>
          </cell>
          <cell r="AN2249">
            <v>1</v>
          </cell>
          <cell r="AO2249">
            <v>393216</v>
          </cell>
          <cell r="AQ2249">
            <v>0</v>
          </cell>
          <cell r="AR2249">
            <v>0</v>
          </cell>
          <cell r="AS2249" t="str">
            <v>Ы</v>
          </cell>
          <cell r="AT2249" t="str">
            <v>Ы</v>
          </cell>
          <cell r="AU2249">
            <v>0</v>
          </cell>
          <cell r="AV2249">
            <v>0</v>
          </cell>
          <cell r="AW2249">
            <v>23</v>
          </cell>
          <cell r="AX2249">
            <v>1</v>
          </cell>
          <cell r="AY2249">
            <v>0</v>
          </cell>
          <cell r="AZ2249">
            <v>0</v>
          </cell>
          <cell r="BA2249">
            <v>0</v>
          </cell>
          <cell r="BB2249">
            <v>0</v>
          </cell>
          <cell r="BC2249">
            <v>38828</v>
          </cell>
        </row>
        <row r="2250">
          <cell r="A2250">
            <v>2006</v>
          </cell>
          <cell r="B2250">
            <v>3</v>
          </cell>
          <cell r="C2250">
            <v>320</v>
          </cell>
          <cell r="D2250">
            <v>21</v>
          </cell>
          <cell r="E2250">
            <v>792020</v>
          </cell>
          <cell r="F2250">
            <v>0</v>
          </cell>
          <cell r="G2250" t="str">
            <v>Затраты по ШПЗ (основные)</v>
          </cell>
          <cell r="H2250">
            <v>2011</v>
          </cell>
          <cell r="I2250">
            <v>7920</v>
          </cell>
          <cell r="J2250">
            <v>70739.39</v>
          </cell>
          <cell r="K2250">
            <v>1</v>
          </cell>
          <cell r="L2250">
            <v>0</v>
          </cell>
          <cell r="M2250">
            <v>0</v>
          </cell>
          <cell r="N2250">
            <v>0</v>
          </cell>
          <cell r="R2250">
            <v>0</v>
          </cell>
          <cell r="S2250">
            <v>0</v>
          </cell>
          <cell r="T2250">
            <v>0</v>
          </cell>
          <cell r="U2250">
            <v>31</v>
          </cell>
          <cell r="V2250">
            <v>0</v>
          </cell>
          <cell r="W2250">
            <v>0</v>
          </cell>
          <cell r="AA2250">
            <v>0</v>
          </cell>
          <cell r="AB2250">
            <v>0</v>
          </cell>
          <cell r="AC2250">
            <v>0</v>
          </cell>
          <cell r="AD2250">
            <v>31</v>
          </cell>
          <cell r="AE2250">
            <v>312100</v>
          </cell>
          <cell r="AF2250">
            <v>0</v>
          </cell>
          <cell r="AI2250">
            <v>2282</v>
          </cell>
          <cell r="AK2250">
            <v>0</v>
          </cell>
          <cell r="AM2250">
            <v>477</v>
          </cell>
          <cell r="AN2250">
            <v>1</v>
          </cell>
          <cell r="AO2250">
            <v>393216</v>
          </cell>
          <cell r="AQ2250">
            <v>0</v>
          </cell>
          <cell r="AR2250">
            <v>0</v>
          </cell>
          <cell r="AS2250" t="str">
            <v>Ы</v>
          </cell>
          <cell r="AT2250" t="str">
            <v>Ы</v>
          </cell>
          <cell r="AU2250">
            <v>0</v>
          </cell>
          <cell r="AV2250">
            <v>0</v>
          </cell>
          <cell r="AW2250">
            <v>23</v>
          </cell>
          <cell r="AX2250">
            <v>1</v>
          </cell>
          <cell r="AY2250">
            <v>0</v>
          </cell>
          <cell r="AZ2250">
            <v>0</v>
          </cell>
          <cell r="BA2250">
            <v>0</v>
          </cell>
          <cell r="BB2250">
            <v>0</v>
          </cell>
          <cell r="BC2250">
            <v>38828</v>
          </cell>
        </row>
        <row r="2251">
          <cell r="A2251">
            <v>2006</v>
          </cell>
          <cell r="B2251">
            <v>3</v>
          </cell>
          <cell r="C2251">
            <v>321</v>
          </cell>
          <cell r="D2251">
            <v>21</v>
          </cell>
          <cell r="E2251">
            <v>792020</v>
          </cell>
          <cell r="F2251">
            <v>0</v>
          </cell>
          <cell r="G2251" t="str">
            <v>Затраты по ШПЗ (основные)</v>
          </cell>
          <cell r="H2251">
            <v>2011</v>
          </cell>
          <cell r="I2251">
            <v>7920</v>
          </cell>
          <cell r="J2251">
            <v>775683.47</v>
          </cell>
          <cell r="K2251">
            <v>1</v>
          </cell>
          <cell r="L2251">
            <v>0</v>
          </cell>
          <cell r="M2251">
            <v>0</v>
          </cell>
          <cell r="N2251">
            <v>0</v>
          </cell>
          <cell r="R2251">
            <v>0</v>
          </cell>
          <cell r="S2251">
            <v>0</v>
          </cell>
          <cell r="T2251">
            <v>0</v>
          </cell>
          <cell r="U2251">
            <v>31</v>
          </cell>
          <cell r="V2251">
            <v>0</v>
          </cell>
          <cell r="W2251">
            <v>0</v>
          </cell>
          <cell r="AA2251">
            <v>0</v>
          </cell>
          <cell r="AB2251">
            <v>0</v>
          </cell>
          <cell r="AC2251">
            <v>0</v>
          </cell>
          <cell r="AD2251">
            <v>31</v>
          </cell>
          <cell r="AE2251">
            <v>312200</v>
          </cell>
          <cell r="AF2251">
            <v>0</v>
          </cell>
          <cell r="AI2251">
            <v>2282</v>
          </cell>
          <cell r="AK2251">
            <v>0</v>
          </cell>
          <cell r="AM2251">
            <v>478</v>
          </cell>
          <cell r="AN2251">
            <v>1</v>
          </cell>
          <cell r="AO2251">
            <v>393216</v>
          </cell>
          <cell r="AQ2251">
            <v>0</v>
          </cell>
          <cell r="AR2251">
            <v>0</v>
          </cell>
          <cell r="AS2251" t="str">
            <v>Ы</v>
          </cell>
          <cell r="AT2251" t="str">
            <v>Ы</v>
          </cell>
          <cell r="AU2251">
            <v>0</v>
          </cell>
          <cell r="AV2251">
            <v>0</v>
          </cell>
          <cell r="AW2251">
            <v>23</v>
          </cell>
          <cell r="AX2251">
            <v>1</v>
          </cell>
          <cell r="AY2251">
            <v>0</v>
          </cell>
          <cell r="AZ2251">
            <v>0</v>
          </cell>
          <cell r="BA2251">
            <v>0</v>
          </cell>
          <cell r="BB2251">
            <v>0</v>
          </cell>
          <cell r="BC2251">
            <v>38828</v>
          </cell>
        </row>
        <row r="2252">
          <cell r="A2252">
            <v>2006</v>
          </cell>
          <cell r="B2252">
            <v>3</v>
          </cell>
          <cell r="C2252">
            <v>322</v>
          </cell>
          <cell r="D2252">
            <v>21</v>
          </cell>
          <cell r="E2252">
            <v>792020</v>
          </cell>
          <cell r="F2252">
            <v>0</v>
          </cell>
          <cell r="G2252" t="str">
            <v>Затраты по ШПЗ (основные)</v>
          </cell>
          <cell r="H2252">
            <v>2011</v>
          </cell>
          <cell r="I2252">
            <v>7920</v>
          </cell>
          <cell r="J2252">
            <v>66504.649999999994</v>
          </cell>
          <cell r="K2252">
            <v>1</v>
          </cell>
          <cell r="L2252">
            <v>0</v>
          </cell>
          <cell r="M2252">
            <v>0</v>
          </cell>
          <cell r="N2252">
            <v>0</v>
          </cell>
          <cell r="R2252">
            <v>0</v>
          </cell>
          <cell r="S2252">
            <v>0</v>
          </cell>
          <cell r="T2252">
            <v>0</v>
          </cell>
          <cell r="U2252">
            <v>31</v>
          </cell>
          <cell r="V2252">
            <v>0</v>
          </cell>
          <cell r="W2252">
            <v>0</v>
          </cell>
          <cell r="AA2252">
            <v>0</v>
          </cell>
          <cell r="AB2252">
            <v>0</v>
          </cell>
          <cell r="AC2252">
            <v>0</v>
          </cell>
          <cell r="AD2252">
            <v>31</v>
          </cell>
          <cell r="AE2252">
            <v>313000</v>
          </cell>
          <cell r="AF2252">
            <v>0</v>
          </cell>
          <cell r="AI2252">
            <v>2282</v>
          </cell>
          <cell r="AK2252">
            <v>0</v>
          </cell>
          <cell r="AM2252">
            <v>479</v>
          </cell>
          <cell r="AN2252">
            <v>1</v>
          </cell>
          <cell r="AO2252">
            <v>393216</v>
          </cell>
          <cell r="AQ2252">
            <v>0</v>
          </cell>
          <cell r="AR2252">
            <v>0</v>
          </cell>
          <cell r="AS2252" t="str">
            <v>Ы</v>
          </cell>
          <cell r="AT2252" t="str">
            <v>Ы</v>
          </cell>
          <cell r="AU2252">
            <v>0</v>
          </cell>
          <cell r="AV2252">
            <v>0</v>
          </cell>
          <cell r="AW2252">
            <v>23</v>
          </cell>
          <cell r="AX2252">
            <v>1</v>
          </cell>
          <cell r="AY2252">
            <v>0</v>
          </cell>
          <cell r="AZ2252">
            <v>0</v>
          </cell>
          <cell r="BA2252">
            <v>0</v>
          </cell>
          <cell r="BB2252">
            <v>0</v>
          </cell>
          <cell r="BC2252">
            <v>38828</v>
          </cell>
        </row>
        <row r="2253">
          <cell r="A2253">
            <v>2006</v>
          </cell>
          <cell r="B2253">
            <v>3</v>
          </cell>
          <cell r="C2253">
            <v>323</v>
          </cell>
          <cell r="D2253">
            <v>21</v>
          </cell>
          <cell r="E2253">
            <v>792020</v>
          </cell>
          <cell r="F2253">
            <v>0</v>
          </cell>
          <cell r="G2253" t="str">
            <v>Затраты по ШПЗ (основные)</v>
          </cell>
          <cell r="H2253">
            <v>2011</v>
          </cell>
          <cell r="I2253">
            <v>7920</v>
          </cell>
          <cell r="J2253">
            <v>120917.55</v>
          </cell>
          <cell r="K2253">
            <v>1</v>
          </cell>
          <cell r="L2253">
            <v>0</v>
          </cell>
          <cell r="M2253">
            <v>0</v>
          </cell>
          <cell r="N2253">
            <v>0</v>
          </cell>
          <cell r="R2253">
            <v>0</v>
          </cell>
          <cell r="S2253">
            <v>0</v>
          </cell>
          <cell r="T2253">
            <v>0</v>
          </cell>
          <cell r="U2253">
            <v>31</v>
          </cell>
          <cell r="V2253">
            <v>0</v>
          </cell>
          <cell r="W2253">
            <v>0</v>
          </cell>
          <cell r="AA2253">
            <v>0</v>
          </cell>
          <cell r="AB2253">
            <v>0</v>
          </cell>
          <cell r="AC2253">
            <v>0</v>
          </cell>
          <cell r="AD2253">
            <v>31</v>
          </cell>
          <cell r="AE2253">
            <v>314000</v>
          </cell>
          <cell r="AF2253">
            <v>0</v>
          </cell>
          <cell r="AI2253">
            <v>2282</v>
          </cell>
          <cell r="AK2253">
            <v>0</v>
          </cell>
          <cell r="AM2253">
            <v>480</v>
          </cell>
          <cell r="AN2253">
            <v>1</v>
          </cell>
          <cell r="AO2253">
            <v>393216</v>
          </cell>
          <cell r="AQ2253">
            <v>0</v>
          </cell>
          <cell r="AR2253">
            <v>0</v>
          </cell>
          <cell r="AS2253" t="str">
            <v>Ы</v>
          </cell>
          <cell r="AT2253" t="str">
            <v>Ы</v>
          </cell>
          <cell r="AU2253">
            <v>0</v>
          </cell>
          <cell r="AV2253">
            <v>0</v>
          </cell>
          <cell r="AW2253">
            <v>23</v>
          </cell>
          <cell r="AX2253">
            <v>1</v>
          </cell>
          <cell r="AY2253">
            <v>0</v>
          </cell>
          <cell r="AZ2253">
            <v>0</v>
          </cell>
          <cell r="BA2253">
            <v>0</v>
          </cell>
          <cell r="BB2253">
            <v>0</v>
          </cell>
          <cell r="BC2253">
            <v>38828</v>
          </cell>
        </row>
        <row r="2254">
          <cell r="A2254">
            <v>2006</v>
          </cell>
          <cell r="B2254">
            <v>3</v>
          </cell>
          <cell r="C2254">
            <v>324</v>
          </cell>
          <cell r="D2254">
            <v>21</v>
          </cell>
          <cell r="E2254">
            <v>792020</v>
          </cell>
          <cell r="F2254">
            <v>0</v>
          </cell>
          <cell r="G2254" t="str">
            <v>Затраты по ШПЗ (основные)</v>
          </cell>
          <cell r="H2254">
            <v>2011</v>
          </cell>
          <cell r="I2254">
            <v>7920</v>
          </cell>
          <cell r="J2254">
            <v>24183.51</v>
          </cell>
          <cell r="K2254">
            <v>1</v>
          </cell>
          <cell r="L2254">
            <v>0</v>
          </cell>
          <cell r="M2254">
            <v>0</v>
          </cell>
          <cell r="N2254">
            <v>0</v>
          </cell>
          <cell r="R2254">
            <v>0</v>
          </cell>
          <cell r="S2254">
            <v>0</v>
          </cell>
          <cell r="T2254">
            <v>0</v>
          </cell>
          <cell r="U2254">
            <v>31</v>
          </cell>
          <cell r="V2254">
            <v>0</v>
          </cell>
          <cell r="W2254">
            <v>0</v>
          </cell>
          <cell r="AA2254">
            <v>0</v>
          </cell>
          <cell r="AB2254">
            <v>0</v>
          </cell>
          <cell r="AC2254">
            <v>0</v>
          </cell>
          <cell r="AD2254">
            <v>31</v>
          </cell>
          <cell r="AE2254">
            <v>315000</v>
          </cell>
          <cell r="AF2254">
            <v>0</v>
          </cell>
          <cell r="AI2254">
            <v>2282</v>
          </cell>
          <cell r="AK2254">
            <v>0</v>
          </cell>
          <cell r="AM2254">
            <v>481</v>
          </cell>
          <cell r="AN2254">
            <v>1</v>
          </cell>
          <cell r="AO2254">
            <v>393216</v>
          </cell>
          <cell r="AQ2254">
            <v>0</v>
          </cell>
          <cell r="AR2254">
            <v>0</v>
          </cell>
          <cell r="AS2254" t="str">
            <v>Ы</v>
          </cell>
          <cell r="AT2254" t="str">
            <v>Ы</v>
          </cell>
          <cell r="AU2254">
            <v>0</v>
          </cell>
          <cell r="AV2254">
            <v>0</v>
          </cell>
          <cell r="AW2254">
            <v>23</v>
          </cell>
          <cell r="AX2254">
            <v>1</v>
          </cell>
          <cell r="AY2254">
            <v>0</v>
          </cell>
          <cell r="AZ2254">
            <v>0</v>
          </cell>
          <cell r="BA2254">
            <v>0</v>
          </cell>
          <cell r="BB2254">
            <v>0</v>
          </cell>
          <cell r="BC2254">
            <v>38828</v>
          </cell>
        </row>
        <row r="2255">
          <cell r="A2255">
            <v>2006</v>
          </cell>
          <cell r="B2255">
            <v>3</v>
          </cell>
          <cell r="C2255">
            <v>325</v>
          </cell>
          <cell r="D2255">
            <v>21</v>
          </cell>
          <cell r="E2255">
            <v>792020</v>
          </cell>
          <cell r="F2255">
            <v>0</v>
          </cell>
          <cell r="G2255" t="str">
            <v>Затраты по ШПЗ (основные)</v>
          </cell>
          <cell r="H2255">
            <v>2011</v>
          </cell>
          <cell r="I2255">
            <v>7920</v>
          </cell>
          <cell r="J2255">
            <v>1548875</v>
          </cell>
          <cell r="K2255">
            <v>1</v>
          </cell>
          <cell r="L2255">
            <v>0</v>
          </cell>
          <cell r="M2255">
            <v>0</v>
          </cell>
          <cell r="N2255">
            <v>0</v>
          </cell>
          <cell r="R2255">
            <v>0</v>
          </cell>
          <cell r="S2255">
            <v>0</v>
          </cell>
          <cell r="T2255">
            <v>0</v>
          </cell>
          <cell r="U2255">
            <v>31</v>
          </cell>
          <cell r="V2255">
            <v>0</v>
          </cell>
          <cell r="W2255">
            <v>0</v>
          </cell>
          <cell r="AA2255">
            <v>0</v>
          </cell>
          <cell r="AB2255">
            <v>0</v>
          </cell>
          <cell r="AC2255">
            <v>0</v>
          </cell>
          <cell r="AD2255">
            <v>31</v>
          </cell>
          <cell r="AE2255">
            <v>410000</v>
          </cell>
          <cell r="AF2255">
            <v>0</v>
          </cell>
          <cell r="AI2255">
            <v>2282</v>
          </cell>
          <cell r="AK2255">
            <v>0</v>
          </cell>
          <cell r="AM2255">
            <v>482</v>
          </cell>
          <cell r="AN2255">
            <v>1</v>
          </cell>
          <cell r="AO2255">
            <v>393216</v>
          </cell>
          <cell r="AQ2255">
            <v>0</v>
          </cell>
          <cell r="AR2255">
            <v>0</v>
          </cell>
          <cell r="AS2255" t="str">
            <v>Ы</v>
          </cell>
          <cell r="AT2255" t="str">
            <v>Ы</v>
          </cell>
          <cell r="AU2255">
            <v>0</v>
          </cell>
          <cell r="AV2255">
            <v>0</v>
          </cell>
          <cell r="AW2255">
            <v>23</v>
          </cell>
          <cell r="AX2255">
            <v>1</v>
          </cell>
          <cell r="AY2255">
            <v>0</v>
          </cell>
          <cell r="AZ2255">
            <v>0</v>
          </cell>
          <cell r="BA2255">
            <v>0</v>
          </cell>
          <cell r="BB2255">
            <v>0</v>
          </cell>
          <cell r="BC2255">
            <v>38828</v>
          </cell>
        </row>
        <row r="2256">
          <cell r="A2256">
            <v>2006</v>
          </cell>
          <cell r="B2256">
            <v>3</v>
          </cell>
          <cell r="C2256">
            <v>326</v>
          </cell>
          <cell r="D2256">
            <v>21</v>
          </cell>
          <cell r="E2256">
            <v>792020</v>
          </cell>
          <cell r="F2256">
            <v>0</v>
          </cell>
          <cell r="G2256" t="str">
            <v>Затраты по ШПЗ (основные)</v>
          </cell>
          <cell r="H2256">
            <v>2011</v>
          </cell>
          <cell r="I2256">
            <v>7920</v>
          </cell>
          <cell r="J2256">
            <v>11600</v>
          </cell>
          <cell r="K2256">
            <v>1</v>
          </cell>
          <cell r="L2256">
            <v>0</v>
          </cell>
          <cell r="M2256">
            <v>0</v>
          </cell>
          <cell r="N2256">
            <v>0</v>
          </cell>
          <cell r="R2256">
            <v>0</v>
          </cell>
          <cell r="S2256">
            <v>0</v>
          </cell>
          <cell r="T2256">
            <v>0</v>
          </cell>
          <cell r="U2256">
            <v>31</v>
          </cell>
          <cell r="V2256">
            <v>0</v>
          </cell>
          <cell r="W2256">
            <v>0</v>
          </cell>
          <cell r="AA2256">
            <v>0</v>
          </cell>
          <cell r="AB2256">
            <v>0</v>
          </cell>
          <cell r="AC2256">
            <v>0</v>
          </cell>
          <cell r="AD2256">
            <v>31</v>
          </cell>
          <cell r="AE2256">
            <v>410200</v>
          </cell>
          <cell r="AF2256">
            <v>0</v>
          </cell>
          <cell r="AI2256">
            <v>2282</v>
          </cell>
          <cell r="AK2256">
            <v>0</v>
          </cell>
          <cell r="AM2256">
            <v>483</v>
          </cell>
          <cell r="AN2256">
            <v>1</v>
          </cell>
          <cell r="AO2256">
            <v>393216</v>
          </cell>
          <cell r="AQ2256">
            <v>0</v>
          </cell>
          <cell r="AR2256">
            <v>0</v>
          </cell>
          <cell r="AS2256" t="str">
            <v>Ы</v>
          </cell>
          <cell r="AT2256" t="str">
            <v>Ы</v>
          </cell>
          <cell r="AU2256">
            <v>0</v>
          </cell>
          <cell r="AV2256">
            <v>0</v>
          </cell>
          <cell r="AW2256">
            <v>23</v>
          </cell>
          <cell r="AX2256">
            <v>1</v>
          </cell>
          <cell r="AY2256">
            <v>0</v>
          </cell>
          <cell r="AZ2256">
            <v>0</v>
          </cell>
          <cell r="BA2256">
            <v>0</v>
          </cell>
          <cell r="BB2256">
            <v>0</v>
          </cell>
          <cell r="BC2256">
            <v>38828</v>
          </cell>
        </row>
        <row r="2257">
          <cell r="A2257">
            <v>2006</v>
          </cell>
          <cell r="B2257">
            <v>3</v>
          </cell>
          <cell r="C2257">
            <v>327</v>
          </cell>
          <cell r="D2257">
            <v>21</v>
          </cell>
          <cell r="E2257">
            <v>792020</v>
          </cell>
          <cell r="F2257">
            <v>0</v>
          </cell>
          <cell r="G2257" t="str">
            <v>Затраты по ШПЗ (основные)</v>
          </cell>
          <cell r="H2257">
            <v>2011</v>
          </cell>
          <cell r="I2257">
            <v>7920</v>
          </cell>
          <cell r="J2257">
            <v>200211</v>
          </cell>
          <cell r="K2257">
            <v>1</v>
          </cell>
          <cell r="L2257">
            <v>0</v>
          </cell>
          <cell r="M2257">
            <v>0</v>
          </cell>
          <cell r="N2257">
            <v>0</v>
          </cell>
          <cell r="R2257">
            <v>0</v>
          </cell>
          <cell r="S2257">
            <v>0</v>
          </cell>
          <cell r="T2257">
            <v>0</v>
          </cell>
          <cell r="U2257">
            <v>31</v>
          </cell>
          <cell r="V2257">
            <v>0</v>
          </cell>
          <cell r="W2257">
            <v>0</v>
          </cell>
          <cell r="AA2257">
            <v>0</v>
          </cell>
          <cell r="AB2257">
            <v>0</v>
          </cell>
          <cell r="AC2257">
            <v>0</v>
          </cell>
          <cell r="AD2257">
            <v>31</v>
          </cell>
          <cell r="AE2257">
            <v>420000</v>
          </cell>
          <cell r="AF2257">
            <v>0</v>
          </cell>
          <cell r="AI2257">
            <v>2282</v>
          </cell>
          <cell r="AK2257">
            <v>0</v>
          </cell>
          <cell r="AM2257">
            <v>484</v>
          </cell>
          <cell r="AN2257">
            <v>1</v>
          </cell>
          <cell r="AO2257">
            <v>393216</v>
          </cell>
          <cell r="AQ2257">
            <v>0</v>
          </cell>
          <cell r="AR2257">
            <v>0</v>
          </cell>
          <cell r="AS2257" t="str">
            <v>Ы</v>
          </cell>
          <cell r="AT2257" t="str">
            <v>Ы</v>
          </cell>
          <cell r="AU2257">
            <v>0</v>
          </cell>
          <cell r="AV2257">
            <v>0</v>
          </cell>
          <cell r="AW2257">
            <v>23</v>
          </cell>
          <cell r="AX2257">
            <v>1</v>
          </cell>
          <cell r="AY2257">
            <v>0</v>
          </cell>
          <cell r="AZ2257">
            <v>0</v>
          </cell>
          <cell r="BA2257">
            <v>0</v>
          </cell>
          <cell r="BB2257">
            <v>0</v>
          </cell>
          <cell r="BC2257">
            <v>38828</v>
          </cell>
        </row>
        <row r="2258">
          <cell r="A2258">
            <v>2006</v>
          </cell>
          <cell r="B2258">
            <v>3</v>
          </cell>
          <cell r="C2258">
            <v>328</v>
          </cell>
          <cell r="D2258">
            <v>21</v>
          </cell>
          <cell r="E2258">
            <v>792020</v>
          </cell>
          <cell r="F2258">
            <v>0</v>
          </cell>
          <cell r="G2258" t="str">
            <v>Затраты по ШПЗ (основные)</v>
          </cell>
          <cell r="H2258">
            <v>2011</v>
          </cell>
          <cell r="I2258">
            <v>7920</v>
          </cell>
          <cell r="J2258">
            <v>2287801</v>
          </cell>
          <cell r="K2258">
            <v>1</v>
          </cell>
          <cell r="L2258">
            <v>0</v>
          </cell>
          <cell r="M2258">
            <v>0</v>
          </cell>
          <cell r="N2258">
            <v>0</v>
          </cell>
          <cell r="R2258">
            <v>0</v>
          </cell>
          <cell r="S2258">
            <v>0</v>
          </cell>
          <cell r="T2258">
            <v>0</v>
          </cell>
          <cell r="U2258">
            <v>31</v>
          </cell>
          <cell r="V2258">
            <v>0</v>
          </cell>
          <cell r="W2258">
            <v>0</v>
          </cell>
          <cell r="AA2258">
            <v>0</v>
          </cell>
          <cell r="AB2258">
            <v>0</v>
          </cell>
          <cell r="AC2258">
            <v>0</v>
          </cell>
          <cell r="AD2258">
            <v>31</v>
          </cell>
          <cell r="AE2258">
            <v>430000</v>
          </cell>
          <cell r="AF2258">
            <v>0</v>
          </cell>
          <cell r="AI2258">
            <v>2282</v>
          </cell>
          <cell r="AK2258">
            <v>0</v>
          </cell>
          <cell r="AM2258">
            <v>485</v>
          </cell>
          <cell r="AN2258">
            <v>1</v>
          </cell>
          <cell r="AO2258">
            <v>393216</v>
          </cell>
          <cell r="AQ2258">
            <v>0</v>
          </cell>
          <cell r="AR2258">
            <v>0</v>
          </cell>
          <cell r="AS2258" t="str">
            <v>Ы</v>
          </cell>
          <cell r="AT2258" t="str">
            <v>Ы</v>
          </cell>
          <cell r="AU2258">
            <v>0</v>
          </cell>
          <cell r="AV2258">
            <v>0</v>
          </cell>
          <cell r="AW2258">
            <v>23</v>
          </cell>
          <cell r="AX2258">
            <v>1</v>
          </cell>
          <cell r="AY2258">
            <v>0</v>
          </cell>
          <cell r="AZ2258">
            <v>0</v>
          </cell>
          <cell r="BA2258">
            <v>0</v>
          </cell>
          <cell r="BB2258">
            <v>0</v>
          </cell>
          <cell r="BC2258">
            <v>38828</v>
          </cell>
        </row>
        <row r="2259">
          <cell r="A2259">
            <v>2006</v>
          </cell>
          <cell r="B2259">
            <v>3</v>
          </cell>
          <cell r="C2259">
            <v>329</v>
          </cell>
          <cell r="D2259">
            <v>21</v>
          </cell>
          <cell r="E2259">
            <v>792020</v>
          </cell>
          <cell r="F2259">
            <v>0</v>
          </cell>
          <cell r="G2259" t="str">
            <v>Затраты по ШПЗ (основные)</v>
          </cell>
          <cell r="H2259">
            <v>2011</v>
          </cell>
          <cell r="I2259">
            <v>7920</v>
          </cell>
          <cell r="J2259">
            <v>1470856</v>
          </cell>
          <cell r="K2259">
            <v>1</v>
          </cell>
          <cell r="L2259">
            <v>0</v>
          </cell>
          <cell r="M2259">
            <v>0</v>
          </cell>
          <cell r="N2259">
            <v>0</v>
          </cell>
          <cell r="R2259">
            <v>0</v>
          </cell>
          <cell r="S2259">
            <v>0</v>
          </cell>
          <cell r="T2259">
            <v>0</v>
          </cell>
          <cell r="U2259">
            <v>31</v>
          </cell>
          <cell r="V2259">
            <v>0</v>
          </cell>
          <cell r="W2259">
            <v>0</v>
          </cell>
          <cell r="AA2259">
            <v>0</v>
          </cell>
          <cell r="AB2259">
            <v>0</v>
          </cell>
          <cell r="AC2259">
            <v>0</v>
          </cell>
          <cell r="AD2259">
            <v>31</v>
          </cell>
          <cell r="AE2259">
            <v>430110</v>
          </cell>
          <cell r="AF2259">
            <v>0</v>
          </cell>
          <cell r="AI2259">
            <v>2282</v>
          </cell>
          <cell r="AK2259">
            <v>0</v>
          </cell>
          <cell r="AM2259">
            <v>486</v>
          </cell>
          <cell r="AN2259">
            <v>1</v>
          </cell>
          <cell r="AO2259">
            <v>393216</v>
          </cell>
          <cell r="AQ2259">
            <v>0</v>
          </cell>
          <cell r="AR2259">
            <v>0</v>
          </cell>
          <cell r="AS2259" t="str">
            <v>Ы</v>
          </cell>
          <cell r="AT2259" t="str">
            <v>Ы</v>
          </cell>
          <cell r="AU2259">
            <v>0</v>
          </cell>
          <cell r="AV2259">
            <v>0</v>
          </cell>
          <cell r="AW2259">
            <v>23</v>
          </cell>
          <cell r="AX2259">
            <v>1</v>
          </cell>
          <cell r="AY2259">
            <v>0</v>
          </cell>
          <cell r="AZ2259">
            <v>0</v>
          </cell>
          <cell r="BA2259">
            <v>0</v>
          </cell>
          <cell r="BB2259">
            <v>0</v>
          </cell>
          <cell r="BC2259">
            <v>38828</v>
          </cell>
        </row>
        <row r="2260">
          <cell r="A2260">
            <v>2006</v>
          </cell>
          <cell r="B2260">
            <v>3</v>
          </cell>
          <cell r="C2260">
            <v>330</v>
          </cell>
          <cell r="D2260">
            <v>21</v>
          </cell>
          <cell r="E2260">
            <v>792020</v>
          </cell>
          <cell r="F2260">
            <v>0</v>
          </cell>
          <cell r="G2260" t="str">
            <v>Затраты по ШПЗ (основные)</v>
          </cell>
          <cell r="H2260">
            <v>2011</v>
          </cell>
          <cell r="I2260">
            <v>7920</v>
          </cell>
          <cell r="J2260">
            <v>37224</v>
          </cell>
          <cell r="K2260">
            <v>1</v>
          </cell>
          <cell r="L2260">
            <v>0</v>
          </cell>
          <cell r="M2260">
            <v>0</v>
          </cell>
          <cell r="N2260">
            <v>0</v>
          </cell>
          <cell r="R2260">
            <v>0</v>
          </cell>
          <cell r="S2260">
            <v>0</v>
          </cell>
          <cell r="T2260">
            <v>0</v>
          </cell>
          <cell r="U2260">
            <v>31</v>
          </cell>
          <cell r="V2260">
            <v>0</v>
          </cell>
          <cell r="W2260">
            <v>0</v>
          </cell>
          <cell r="AA2260">
            <v>0</v>
          </cell>
          <cell r="AB2260">
            <v>0</v>
          </cell>
          <cell r="AC2260">
            <v>0</v>
          </cell>
          <cell r="AD2260">
            <v>31</v>
          </cell>
          <cell r="AE2260">
            <v>430120</v>
          </cell>
          <cell r="AF2260">
            <v>0</v>
          </cell>
          <cell r="AI2260">
            <v>2282</v>
          </cell>
          <cell r="AK2260">
            <v>0</v>
          </cell>
          <cell r="AM2260">
            <v>487</v>
          </cell>
          <cell r="AN2260">
            <v>1</v>
          </cell>
          <cell r="AO2260">
            <v>393216</v>
          </cell>
          <cell r="AQ2260">
            <v>0</v>
          </cell>
          <cell r="AR2260">
            <v>0</v>
          </cell>
          <cell r="AS2260" t="str">
            <v>Ы</v>
          </cell>
          <cell r="AT2260" t="str">
            <v>Ы</v>
          </cell>
          <cell r="AU2260">
            <v>0</v>
          </cell>
          <cell r="AV2260">
            <v>0</v>
          </cell>
          <cell r="AW2260">
            <v>23</v>
          </cell>
          <cell r="AX2260">
            <v>1</v>
          </cell>
          <cell r="AY2260">
            <v>0</v>
          </cell>
          <cell r="AZ2260">
            <v>0</v>
          </cell>
          <cell r="BA2260">
            <v>0</v>
          </cell>
          <cell r="BB2260">
            <v>0</v>
          </cell>
          <cell r="BC2260">
            <v>38828</v>
          </cell>
        </row>
        <row r="2261">
          <cell r="A2261">
            <v>2006</v>
          </cell>
          <cell r="B2261">
            <v>3</v>
          </cell>
          <cell r="C2261">
            <v>331</v>
          </cell>
          <cell r="D2261">
            <v>21</v>
          </cell>
          <cell r="E2261">
            <v>792020</v>
          </cell>
          <cell r="F2261">
            <v>0</v>
          </cell>
          <cell r="G2261" t="str">
            <v>Затраты по ШПЗ (основные)</v>
          </cell>
          <cell r="H2261">
            <v>2011</v>
          </cell>
          <cell r="I2261">
            <v>7920</v>
          </cell>
          <cell r="J2261">
            <v>698033</v>
          </cell>
          <cell r="K2261">
            <v>1</v>
          </cell>
          <cell r="L2261">
            <v>0</v>
          </cell>
          <cell r="M2261">
            <v>0</v>
          </cell>
          <cell r="N2261">
            <v>0</v>
          </cell>
          <cell r="R2261">
            <v>0</v>
          </cell>
          <cell r="S2261">
            <v>0</v>
          </cell>
          <cell r="T2261">
            <v>0</v>
          </cell>
          <cell r="U2261">
            <v>31</v>
          </cell>
          <cell r="V2261">
            <v>0</v>
          </cell>
          <cell r="W2261">
            <v>0</v>
          </cell>
          <cell r="AA2261">
            <v>0</v>
          </cell>
          <cell r="AB2261">
            <v>0</v>
          </cell>
          <cell r="AC2261">
            <v>0</v>
          </cell>
          <cell r="AD2261">
            <v>31</v>
          </cell>
          <cell r="AE2261">
            <v>430130</v>
          </cell>
          <cell r="AF2261">
            <v>0</v>
          </cell>
          <cell r="AI2261">
            <v>2282</v>
          </cell>
          <cell r="AK2261">
            <v>0</v>
          </cell>
          <cell r="AM2261">
            <v>488</v>
          </cell>
          <cell r="AN2261">
            <v>1</v>
          </cell>
          <cell r="AO2261">
            <v>393216</v>
          </cell>
          <cell r="AQ2261">
            <v>0</v>
          </cell>
          <cell r="AR2261">
            <v>0</v>
          </cell>
          <cell r="AS2261" t="str">
            <v>Ы</v>
          </cell>
          <cell r="AT2261" t="str">
            <v>Ы</v>
          </cell>
          <cell r="AU2261">
            <v>0</v>
          </cell>
          <cell r="AV2261">
            <v>0</v>
          </cell>
          <cell r="AW2261">
            <v>23</v>
          </cell>
          <cell r="AX2261">
            <v>1</v>
          </cell>
          <cell r="AY2261">
            <v>0</v>
          </cell>
          <cell r="AZ2261">
            <v>0</v>
          </cell>
          <cell r="BA2261">
            <v>0</v>
          </cell>
          <cell r="BB2261">
            <v>0</v>
          </cell>
          <cell r="BC2261">
            <v>38828</v>
          </cell>
        </row>
        <row r="2262">
          <cell r="A2262">
            <v>2006</v>
          </cell>
          <cell r="B2262">
            <v>3</v>
          </cell>
          <cell r="C2262">
            <v>332</v>
          </cell>
          <cell r="D2262">
            <v>21</v>
          </cell>
          <cell r="E2262">
            <v>792020</v>
          </cell>
          <cell r="F2262">
            <v>0</v>
          </cell>
          <cell r="G2262" t="str">
            <v>Затраты по ШПЗ (основные)</v>
          </cell>
          <cell r="H2262">
            <v>2011</v>
          </cell>
          <cell r="I2262">
            <v>7920</v>
          </cell>
          <cell r="J2262">
            <v>66334</v>
          </cell>
          <cell r="K2262">
            <v>1</v>
          </cell>
          <cell r="L2262">
            <v>0</v>
          </cell>
          <cell r="M2262">
            <v>0</v>
          </cell>
          <cell r="N2262">
            <v>0</v>
          </cell>
          <cell r="R2262">
            <v>0</v>
          </cell>
          <cell r="S2262">
            <v>0</v>
          </cell>
          <cell r="T2262">
            <v>0</v>
          </cell>
          <cell r="U2262">
            <v>31</v>
          </cell>
          <cell r="V2262">
            <v>0</v>
          </cell>
          <cell r="W2262">
            <v>0</v>
          </cell>
          <cell r="AA2262">
            <v>0</v>
          </cell>
          <cell r="AB2262">
            <v>0</v>
          </cell>
          <cell r="AC2262">
            <v>0</v>
          </cell>
          <cell r="AD2262">
            <v>31</v>
          </cell>
          <cell r="AE2262">
            <v>430140</v>
          </cell>
          <cell r="AF2262">
            <v>0</v>
          </cell>
          <cell r="AI2262">
            <v>2282</v>
          </cell>
          <cell r="AK2262">
            <v>0</v>
          </cell>
          <cell r="AM2262">
            <v>489</v>
          </cell>
          <cell r="AN2262">
            <v>1</v>
          </cell>
          <cell r="AO2262">
            <v>393216</v>
          </cell>
          <cell r="AQ2262">
            <v>0</v>
          </cell>
          <cell r="AR2262">
            <v>0</v>
          </cell>
          <cell r="AS2262" t="str">
            <v>Ы</v>
          </cell>
          <cell r="AT2262" t="str">
            <v>Ы</v>
          </cell>
          <cell r="AU2262">
            <v>0</v>
          </cell>
          <cell r="AV2262">
            <v>0</v>
          </cell>
          <cell r="AW2262">
            <v>23</v>
          </cell>
          <cell r="AX2262">
            <v>1</v>
          </cell>
          <cell r="AY2262">
            <v>0</v>
          </cell>
          <cell r="AZ2262">
            <v>0</v>
          </cell>
          <cell r="BA2262">
            <v>0</v>
          </cell>
          <cell r="BB2262">
            <v>0</v>
          </cell>
          <cell r="BC2262">
            <v>38828</v>
          </cell>
        </row>
        <row r="2263">
          <cell r="A2263">
            <v>2006</v>
          </cell>
          <cell r="B2263">
            <v>3</v>
          </cell>
          <cell r="C2263">
            <v>333</v>
          </cell>
          <cell r="D2263">
            <v>21</v>
          </cell>
          <cell r="E2263">
            <v>792020</v>
          </cell>
          <cell r="F2263">
            <v>0</v>
          </cell>
          <cell r="G2263" t="str">
            <v>Затраты по ШПЗ (основные)</v>
          </cell>
          <cell r="H2263">
            <v>2011</v>
          </cell>
          <cell r="I2263">
            <v>7920</v>
          </cell>
          <cell r="J2263">
            <v>162308</v>
          </cell>
          <cell r="K2263">
            <v>1</v>
          </cell>
          <cell r="L2263">
            <v>0</v>
          </cell>
          <cell r="M2263">
            <v>0</v>
          </cell>
          <cell r="N2263">
            <v>0</v>
          </cell>
          <cell r="R2263">
            <v>0</v>
          </cell>
          <cell r="S2263">
            <v>0</v>
          </cell>
          <cell r="T2263">
            <v>0</v>
          </cell>
          <cell r="U2263">
            <v>31</v>
          </cell>
          <cell r="V2263">
            <v>0</v>
          </cell>
          <cell r="W2263">
            <v>0</v>
          </cell>
          <cell r="AA2263">
            <v>0</v>
          </cell>
          <cell r="AB2263">
            <v>0</v>
          </cell>
          <cell r="AC2263">
            <v>0</v>
          </cell>
          <cell r="AD2263">
            <v>31</v>
          </cell>
          <cell r="AE2263">
            <v>430220</v>
          </cell>
          <cell r="AF2263">
            <v>0</v>
          </cell>
          <cell r="AI2263">
            <v>2282</v>
          </cell>
          <cell r="AK2263">
            <v>0</v>
          </cell>
          <cell r="AM2263">
            <v>490</v>
          </cell>
          <cell r="AN2263">
            <v>1</v>
          </cell>
          <cell r="AO2263">
            <v>393216</v>
          </cell>
          <cell r="AQ2263">
            <v>0</v>
          </cell>
          <cell r="AR2263">
            <v>0</v>
          </cell>
          <cell r="AS2263" t="str">
            <v>Ы</v>
          </cell>
          <cell r="AT2263" t="str">
            <v>Ы</v>
          </cell>
          <cell r="AU2263">
            <v>0</v>
          </cell>
          <cell r="AV2263">
            <v>0</v>
          </cell>
          <cell r="AW2263">
            <v>23</v>
          </cell>
          <cell r="AX2263">
            <v>1</v>
          </cell>
          <cell r="AY2263">
            <v>0</v>
          </cell>
          <cell r="AZ2263">
            <v>0</v>
          </cell>
          <cell r="BA2263">
            <v>0</v>
          </cell>
          <cell r="BB2263">
            <v>0</v>
          </cell>
          <cell r="BC2263">
            <v>38828</v>
          </cell>
        </row>
        <row r="2264">
          <cell r="A2264">
            <v>2006</v>
          </cell>
          <cell r="B2264">
            <v>3</v>
          </cell>
          <cell r="C2264">
            <v>334</v>
          </cell>
          <cell r="D2264">
            <v>21</v>
          </cell>
          <cell r="E2264">
            <v>792020</v>
          </cell>
          <cell r="F2264">
            <v>0</v>
          </cell>
          <cell r="G2264" t="str">
            <v>Затраты по ШПЗ (основные)</v>
          </cell>
          <cell r="H2264">
            <v>2011</v>
          </cell>
          <cell r="I2264">
            <v>7920</v>
          </cell>
          <cell r="J2264">
            <v>151371</v>
          </cell>
          <cell r="K2264">
            <v>1</v>
          </cell>
          <cell r="L2264">
            <v>0</v>
          </cell>
          <cell r="M2264">
            <v>0</v>
          </cell>
          <cell r="N2264">
            <v>0</v>
          </cell>
          <cell r="R2264">
            <v>0</v>
          </cell>
          <cell r="S2264">
            <v>0</v>
          </cell>
          <cell r="T2264">
            <v>0</v>
          </cell>
          <cell r="U2264">
            <v>31</v>
          </cell>
          <cell r="V2264">
            <v>0</v>
          </cell>
          <cell r="W2264">
            <v>0</v>
          </cell>
          <cell r="AA2264">
            <v>0</v>
          </cell>
          <cell r="AB2264">
            <v>0</v>
          </cell>
          <cell r="AC2264">
            <v>0</v>
          </cell>
          <cell r="AD2264">
            <v>31</v>
          </cell>
          <cell r="AE2264">
            <v>430230</v>
          </cell>
          <cell r="AF2264">
            <v>0</v>
          </cell>
          <cell r="AI2264">
            <v>2282</v>
          </cell>
          <cell r="AK2264">
            <v>0</v>
          </cell>
          <cell r="AM2264">
            <v>491</v>
          </cell>
          <cell r="AN2264">
            <v>1</v>
          </cell>
          <cell r="AO2264">
            <v>393216</v>
          </cell>
          <cell r="AQ2264">
            <v>0</v>
          </cell>
          <cell r="AR2264">
            <v>0</v>
          </cell>
          <cell r="AS2264" t="str">
            <v>Ы</v>
          </cell>
          <cell r="AT2264" t="str">
            <v>Ы</v>
          </cell>
          <cell r="AU2264">
            <v>0</v>
          </cell>
          <cell r="AV2264">
            <v>0</v>
          </cell>
          <cell r="AW2264">
            <v>23</v>
          </cell>
          <cell r="AX2264">
            <v>1</v>
          </cell>
          <cell r="AY2264">
            <v>0</v>
          </cell>
          <cell r="AZ2264">
            <v>0</v>
          </cell>
          <cell r="BA2264">
            <v>0</v>
          </cell>
          <cell r="BB2264">
            <v>0</v>
          </cell>
          <cell r="BC2264">
            <v>38828</v>
          </cell>
        </row>
        <row r="2265">
          <cell r="A2265">
            <v>2006</v>
          </cell>
          <cell r="B2265">
            <v>3</v>
          </cell>
          <cell r="C2265">
            <v>335</v>
          </cell>
          <cell r="D2265">
            <v>21</v>
          </cell>
          <cell r="E2265">
            <v>792020</v>
          </cell>
          <cell r="F2265">
            <v>0</v>
          </cell>
          <cell r="G2265" t="str">
            <v>Затраты по ШПЗ (основные)</v>
          </cell>
          <cell r="H2265">
            <v>2011</v>
          </cell>
          <cell r="I2265">
            <v>7920</v>
          </cell>
          <cell r="J2265">
            <v>61460</v>
          </cell>
          <cell r="K2265">
            <v>1</v>
          </cell>
          <cell r="L2265">
            <v>0</v>
          </cell>
          <cell r="M2265">
            <v>0</v>
          </cell>
          <cell r="N2265">
            <v>0</v>
          </cell>
          <cell r="R2265">
            <v>0</v>
          </cell>
          <cell r="S2265">
            <v>0</v>
          </cell>
          <cell r="T2265">
            <v>0</v>
          </cell>
          <cell r="U2265">
            <v>31</v>
          </cell>
          <cell r="V2265">
            <v>0</v>
          </cell>
          <cell r="W2265">
            <v>0</v>
          </cell>
          <cell r="AA2265">
            <v>0</v>
          </cell>
          <cell r="AB2265">
            <v>0</v>
          </cell>
          <cell r="AC2265">
            <v>0</v>
          </cell>
          <cell r="AD2265">
            <v>31</v>
          </cell>
          <cell r="AE2265">
            <v>430240</v>
          </cell>
          <cell r="AF2265">
            <v>0</v>
          </cell>
          <cell r="AI2265">
            <v>2282</v>
          </cell>
          <cell r="AK2265">
            <v>0</v>
          </cell>
          <cell r="AM2265">
            <v>492</v>
          </cell>
          <cell r="AN2265">
            <v>1</v>
          </cell>
          <cell r="AO2265">
            <v>393216</v>
          </cell>
          <cell r="AQ2265">
            <v>0</v>
          </cell>
          <cell r="AR2265">
            <v>0</v>
          </cell>
          <cell r="AS2265" t="str">
            <v>Ы</v>
          </cell>
          <cell r="AT2265" t="str">
            <v>Ы</v>
          </cell>
          <cell r="AU2265">
            <v>0</v>
          </cell>
          <cell r="AV2265">
            <v>0</v>
          </cell>
          <cell r="AW2265">
            <v>23</v>
          </cell>
          <cell r="AX2265">
            <v>1</v>
          </cell>
          <cell r="AY2265">
            <v>0</v>
          </cell>
          <cell r="AZ2265">
            <v>0</v>
          </cell>
          <cell r="BA2265">
            <v>0</v>
          </cell>
          <cell r="BB2265">
            <v>0</v>
          </cell>
          <cell r="BC2265">
            <v>38828</v>
          </cell>
        </row>
        <row r="2266">
          <cell r="A2266">
            <v>2006</v>
          </cell>
          <cell r="B2266">
            <v>3</v>
          </cell>
          <cell r="C2266">
            <v>336</v>
          </cell>
          <cell r="D2266">
            <v>21</v>
          </cell>
          <cell r="E2266">
            <v>792020</v>
          </cell>
          <cell r="F2266">
            <v>0</v>
          </cell>
          <cell r="G2266" t="str">
            <v>Затраты по ШПЗ (основные)</v>
          </cell>
          <cell r="H2266">
            <v>2011</v>
          </cell>
          <cell r="I2266">
            <v>7920</v>
          </cell>
          <cell r="J2266">
            <v>135766</v>
          </cell>
          <cell r="K2266">
            <v>1</v>
          </cell>
          <cell r="L2266">
            <v>0</v>
          </cell>
          <cell r="M2266">
            <v>0</v>
          </cell>
          <cell r="N2266">
            <v>0</v>
          </cell>
          <cell r="R2266">
            <v>0</v>
          </cell>
          <cell r="S2266">
            <v>0</v>
          </cell>
          <cell r="T2266">
            <v>0</v>
          </cell>
          <cell r="U2266">
            <v>31</v>
          </cell>
          <cell r="V2266">
            <v>0</v>
          </cell>
          <cell r="W2266">
            <v>0</v>
          </cell>
          <cell r="AA2266">
            <v>0</v>
          </cell>
          <cell r="AB2266">
            <v>0</v>
          </cell>
          <cell r="AC2266">
            <v>0</v>
          </cell>
          <cell r="AD2266">
            <v>31</v>
          </cell>
          <cell r="AE2266">
            <v>450000</v>
          </cell>
          <cell r="AF2266">
            <v>0</v>
          </cell>
          <cell r="AI2266">
            <v>2282</v>
          </cell>
          <cell r="AK2266">
            <v>0</v>
          </cell>
          <cell r="AM2266">
            <v>493</v>
          </cell>
          <cell r="AN2266">
            <v>1</v>
          </cell>
          <cell r="AO2266">
            <v>393216</v>
          </cell>
          <cell r="AQ2266">
            <v>0</v>
          </cell>
          <cell r="AR2266">
            <v>0</v>
          </cell>
          <cell r="AS2266" t="str">
            <v>Ы</v>
          </cell>
          <cell r="AT2266" t="str">
            <v>Ы</v>
          </cell>
          <cell r="AU2266">
            <v>0</v>
          </cell>
          <cell r="AV2266">
            <v>0</v>
          </cell>
          <cell r="AW2266">
            <v>23</v>
          </cell>
          <cell r="AX2266">
            <v>1</v>
          </cell>
          <cell r="AY2266">
            <v>0</v>
          </cell>
          <cell r="AZ2266">
            <v>0</v>
          </cell>
          <cell r="BA2266">
            <v>0</v>
          </cell>
          <cell r="BB2266">
            <v>0</v>
          </cell>
          <cell r="BC2266">
            <v>38828</v>
          </cell>
        </row>
        <row r="2267">
          <cell r="A2267">
            <v>2006</v>
          </cell>
          <cell r="B2267">
            <v>3</v>
          </cell>
          <cell r="C2267">
            <v>337</v>
          </cell>
          <cell r="D2267">
            <v>21</v>
          </cell>
          <cell r="E2267">
            <v>792020</v>
          </cell>
          <cell r="F2267">
            <v>0</v>
          </cell>
          <cell r="G2267" t="str">
            <v>Затраты по ШПЗ (основные)</v>
          </cell>
          <cell r="H2267">
            <v>2011</v>
          </cell>
          <cell r="I2267">
            <v>7920</v>
          </cell>
          <cell r="J2267">
            <v>13560</v>
          </cell>
          <cell r="K2267">
            <v>1</v>
          </cell>
          <cell r="L2267">
            <v>0</v>
          </cell>
          <cell r="M2267">
            <v>0</v>
          </cell>
          <cell r="N2267">
            <v>0</v>
          </cell>
          <cell r="R2267">
            <v>0</v>
          </cell>
          <cell r="S2267">
            <v>0</v>
          </cell>
          <cell r="T2267">
            <v>0</v>
          </cell>
          <cell r="U2267">
            <v>31</v>
          </cell>
          <cell r="V2267">
            <v>0</v>
          </cell>
          <cell r="W2267">
            <v>0</v>
          </cell>
          <cell r="AA2267">
            <v>0</v>
          </cell>
          <cell r="AB2267">
            <v>0</v>
          </cell>
          <cell r="AC2267">
            <v>0</v>
          </cell>
          <cell r="AD2267">
            <v>31</v>
          </cell>
          <cell r="AE2267">
            <v>460000</v>
          </cell>
          <cell r="AF2267">
            <v>0</v>
          </cell>
          <cell r="AI2267">
            <v>2282</v>
          </cell>
          <cell r="AK2267">
            <v>0</v>
          </cell>
          <cell r="AM2267">
            <v>494</v>
          </cell>
          <cell r="AN2267">
            <v>1</v>
          </cell>
          <cell r="AO2267">
            <v>393216</v>
          </cell>
          <cell r="AQ2267">
            <v>0</v>
          </cell>
          <cell r="AR2267">
            <v>0</v>
          </cell>
          <cell r="AS2267" t="str">
            <v>Ы</v>
          </cell>
          <cell r="AT2267" t="str">
            <v>Ы</v>
          </cell>
          <cell r="AU2267">
            <v>0</v>
          </cell>
          <cell r="AV2267">
            <v>0</v>
          </cell>
          <cell r="AW2267">
            <v>23</v>
          </cell>
          <cell r="AX2267">
            <v>1</v>
          </cell>
          <cell r="AY2267">
            <v>0</v>
          </cell>
          <cell r="AZ2267">
            <v>0</v>
          </cell>
          <cell r="BA2267">
            <v>0</v>
          </cell>
          <cell r="BB2267">
            <v>0</v>
          </cell>
          <cell r="BC2267">
            <v>38828</v>
          </cell>
        </row>
        <row r="2268">
          <cell r="A2268">
            <v>2006</v>
          </cell>
          <cell r="B2268">
            <v>3</v>
          </cell>
          <cell r="C2268">
            <v>338</v>
          </cell>
          <cell r="D2268">
            <v>21</v>
          </cell>
          <cell r="E2268">
            <v>792020</v>
          </cell>
          <cell r="F2268">
            <v>0</v>
          </cell>
          <cell r="G2268" t="str">
            <v>Затраты по ШПЗ (основные)</v>
          </cell>
          <cell r="H2268">
            <v>2011</v>
          </cell>
          <cell r="I2268">
            <v>7920</v>
          </cell>
          <cell r="J2268">
            <v>991</v>
          </cell>
          <cell r="K2268">
            <v>1</v>
          </cell>
          <cell r="L2268">
            <v>0</v>
          </cell>
          <cell r="M2268">
            <v>0</v>
          </cell>
          <cell r="N2268">
            <v>0</v>
          </cell>
          <cell r="R2268">
            <v>0</v>
          </cell>
          <cell r="S2268">
            <v>0</v>
          </cell>
          <cell r="T2268">
            <v>0</v>
          </cell>
          <cell r="U2268">
            <v>31</v>
          </cell>
          <cell r="V2268">
            <v>0</v>
          </cell>
          <cell r="W2268">
            <v>0</v>
          </cell>
          <cell r="AA2268">
            <v>0</v>
          </cell>
          <cell r="AB2268">
            <v>0</v>
          </cell>
          <cell r="AC2268">
            <v>0</v>
          </cell>
          <cell r="AD2268">
            <v>31</v>
          </cell>
          <cell r="AE2268">
            <v>465000</v>
          </cell>
          <cell r="AF2268">
            <v>0</v>
          </cell>
          <cell r="AI2268">
            <v>2282</v>
          </cell>
          <cell r="AK2268">
            <v>0</v>
          </cell>
          <cell r="AM2268">
            <v>495</v>
          </cell>
          <cell r="AN2268">
            <v>1</v>
          </cell>
          <cell r="AO2268">
            <v>393216</v>
          </cell>
          <cell r="AQ2268">
            <v>0</v>
          </cell>
          <cell r="AR2268">
            <v>0</v>
          </cell>
          <cell r="AS2268" t="str">
            <v>Ы</v>
          </cell>
          <cell r="AT2268" t="str">
            <v>Ы</v>
          </cell>
          <cell r="AU2268">
            <v>0</v>
          </cell>
          <cell r="AV2268">
            <v>0</v>
          </cell>
          <cell r="AW2268">
            <v>23</v>
          </cell>
          <cell r="AX2268">
            <v>1</v>
          </cell>
          <cell r="AY2268">
            <v>0</v>
          </cell>
          <cell r="AZ2268">
            <v>0</v>
          </cell>
          <cell r="BA2268">
            <v>0</v>
          </cell>
          <cell r="BB2268">
            <v>0</v>
          </cell>
          <cell r="BC2268">
            <v>38828</v>
          </cell>
        </row>
        <row r="2269">
          <cell r="A2269">
            <v>2006</v>
          </cell>
          <cell r="B2269">
            <v>3</v>
          </cell>
          <cell r="C2269">
            <v>339</v>
          </cell>
          <cell r="D2269">
            <v>21</v>
          </cell>
          <cell r="E2269">
            <v>792020</v>
          </cell>
          <cell r="F2269">
            <v>0</v>
          </cell>
          <cell r="G2269" t="str">
            <v>Затраты по ШПЗ (основные)</v>
          </cell>
          <cell r="H2269">
            <v>2011</v>
          </cell>
          <cell r="I2269">
            <v>7920</v>
          </cell>
          <cell r="J2269">
            <v>-315165</v>
          </cell>
          <cell r="K2269">
            <v>1</v>
          </cell>
          <cell r="L2269">
            <v>0</v>
          </cell>
          <cell r="M2269">
            <v>0</v>
          </cell>
          <cell r="N2269">
            <v>0</v>
          </cell>
          <cell r="R2269">
            <v>0</v>
          </cell>
          <cell r="S2269">
            <v>0</v>
          </cell>
          <cell r="T2269">
            <v>0</v>
          </cell>
          <cell r="U2269">
            <v>31</v>
          </cell>
          <cell r="V2269">
            <v>0</v>
          </cell>
          <cell r="W2269">
            <v>0</v>
          </cell>
          <cell r="AA2269">
            <v>0</v>
          </cell>
          <cell r="AB2269">
            <v>0</v>
          </cell>
          <cell r="AC2269">
            <v>0</v>
          </cell>
          <cell r="AD2269">
            <v>31</v>
          </cell>
          <cell r="AE2269">
            <v>501102</v>
          </cell>
          <cell r="AF2269">
            <v>0</v>
          </cell>
          <cell r="AI2269">
            <v>2282</v>
          </cell>
          <cell r="AK2269">
            <v>0</v>
          </cell>
          <cell r="AM2269">
            <v>496</v>
          </cell>
          <cell r="AN2269">
            <v>1</v>
          </cell>
          <cell r="AO2269">
            <v>393216</v>
          </cell>
          <cell r="AQ2269">
            <v>0</v>
          </cell>
          <cell r="AR2269">
            <v>0</v>
          </cell>
          <cell r="AS2269" t="str">
            <v>Ы</v>
          </cell>
          <cell r="AT2269" t="str">
            <v>Ы</v>
          </cell>
          <cell r="AU2269">
            <v>0</v>
          </cell>
          <cell r="AV2269">
            <v>0</v>
          </cell>
          <cell r="AW2269">
            <v>23</v>
          </cell>
          <cell r="AX2269">
            <v>1</v>
          </cell>
          <cell r="AY2269">
            <v>0</v>
          </cell>
          <cell r="AZ2269">
            <v>0</v>
          </cell>
          <cell r="BA2269">
            <v>0</v>
          </cell>
          <cell r="BB2269">
            <v>0</v>
          </cell>
          <cell r="BC2269">
            <v>38828</v>
          </cell>
        </row>
        <row r="2270">
          <cell r="A2270">
            <v>2006</v>
          </cell>
          <cell r="B2270">
            <v>3</v>
          </cell>
          <cell r="C2270">
            <v>340</v>
          </cell>
          <cell r="D2270">
            <v>21</v>
          </cell>
          <cell r="E2270">
            <v>792020</v>
          </cell>
          <cell r="F2270">
            <v>0</v>
          </cell>
          <cell r="G2270" t="str">
            <v>Затраты по ШПЗ (основные)</v>
          </cell>
          <cell r="H2270">
            <v>2011</v>
          </cell>
          <cell r="I2270">
            <v>7920</v>
          </cell>
          <cell r="J2270">
            <v>122951</v>
          </cell>
          <cell r="K2270">
            <v>1</v>
          </cell>
          <cell r="L2270">
            <v>0</v>
          </cell>
          <cell r="M2270">
            <v>0</v>
          </cell>
          <cell r="N2270">
            <v>0</v>
          </cell>
          <cell r="R2270">
            <v>0</v>
          </cell>
          <cell r="S2270">
            <v>0</v>
          </cell>
          <cell r="T2270">
            <v>0</v>
          </cell>
          <cell r="U2270">
            <v>31</v>
          </cell>
          <cell r="V2270">
            <v>0</v>
          </cell>
          <cell r="W2270">
            <v>0</v>
          </cell>
          <cell r="AA2270">
            <v>0</v>
          </cell>
          <cell r="AB2270">
            <v>0</v>
          </cell>
          <cell r="AC2270">
            <v>0</v>
          </cell>
          <cell r="AD2270">
            <v>31</v>
          </cell>
          <cell r="AE2270">
            <v>501105</v>
          </cell>
          <cell r="AF2270">
            <v>0</v>
          </cell>
          <cell r="AI2270">
            <v>2282</v>
          </cell>
          <cell r="AK2270">
            <v>0</v>
          </cell>
          <cell r="AM2270">
            <v>497</v>
          </cell>
          <cell r="AN2270">
            <v>1</v>
          </cell>
          <cell r="AO2270">
            <v>393216</v>
          </cell>
          <cell r="AQ2270">
            <v>0</v>
          </cell>
          <cell r="AR2270">
            <v>0</v>
          </cell>
          <cell r="AS2270" t="str">
            <v>Ы</v>
          </cell>
          <cell r="AT2270" t="str">
            <v>Ы</v>
          </cell>
          <cell r="AU2270">
            <v>0</v>
          </cell>
          <cell r="AV2270">
            <v>0</v>
          </cell>
          <cell r="AW2270">
            <v>23</v>
          </cell>
          <cell r="AX2270">
            <v>1</v>
          </cell>
          <cell r="AY2270">
            <v>0</v>
          </cell>
          <cell r="AZ2270">
            <v>0</v>
          </cell>
          <cell r="BA2270">
            <v>0</v>
          </cell>
          <cell r="BB2270">
            <v>0</v>
          </cell>
          <cell r="BC2270">
            <v>38828</v>
          </cell>
        </row>
        <row r="2271">
          <cell r="A2271">
            <v>2006</v>
          </cell>
          <cell r="B2271">
            <v>3</v>
          </cell>
          <cell r="C2271">
            <v>341</v>
          </cell>
          <cell r="D2271">
            <v>21</v>
          </cell>
          <cell r="E2271">
            <v>792020</v>
          </cell>
          <cell r="F2271">
            <v>0</v>
          </cell>
          <cell r="G2271" t="str">
            <v>Затраты по ШПЗ (основные)</v>
          </cell>
          <cell r="H2271">
            <v>2011</v>
          </cell>
          <cell r="I2271">
            <v>7920</v>
          </cell>
          <cell r="J2271">
            <v>51507</v>
          </cell>
          <cell r="K2271">
            <v>1</v>
          </cell>
          <cell r="L2271">
            <v>0</v>
          </cell>
          <cell r="M2271">
            <v>0</v>
          </cell>
          <cell r="N2271">
            <v>0</v>
          </cell>
          <cell r="R2271">
            <v>0</v>
          </cell>
          <cell r="S2271">
            <v>0</v>
          </cell>
          <cell r="T2271">
            <v>0</v>
          </cell>
          <cell r="U2271">
            <v>31</v>
          </cell>
          <cell r="V2271">
            <v>0</v>
          </cell>
          <cell r="W2271">
            <v>0</v>
          </cell>
          <cell r="AA2271">
            <v>0</v>
          </cell>
          <cell r="AB2271">
            <v>0</v>
          </cell>
          <cell r="AC2271">
            <v>0</v>
          </cell>
          <cell r="AD2271">
            <v>31</v>
          </cell>
          <cell r="AE2271">
            <v>501106</v>
          </cell>
          <cell r="AF2271">
            <v>0</v>
          </cell>
          <cell r="AI2271">
            <v>2282</v>
          </cell>
          <cell r="AK2271">
            <v>0</v>
          </cell>
          <cell r="AM2271">
            <v>498</v>
          </cell>
          <cell r="AN2271">
            <v>1</v>
          </cell>
          <cell r="AO2271">
            <v>393216</v>
          </cell>
          <cell r="AQ2271">
            <v>0</v>
          </cell>
          <cell r="AR2271">
            <v>0</v>
          </cell>
          <cell r="AS2271" t="str">
            <v>Ы</v>
          </cell>
          <cell r="AT2271" t="str">
            <v>Ы</v>
          </cell>
          <cell r="AU2271">
            <v>0</v>
          </cell>
          <cell r="AV2271">
            <v>0</v>
          </cell>
          <cell r="AW2271">
            <v>23</v>
          </cell>
          <cell r="AX2271">
            <v>1</v>
          </cell>
          <cell r="AY2271">
            <v>0</v>
          </cell>
          <cell r="AZ2271">
            <v>0</v>
          </cell>
          <cell r="BA2271">
            <v>0</v>
          </cell>
          <cell r="BB2271">
            <v>0</v>
          </cell>
          <cell r="BC2271">
            <v>38828</v>
          </cell>
        </row>
        <row r="2272">
          <cell r="A2272">
            <v>2006</v>
          </cell>
          <cell r="B2272">
            <v>3</v>
          </cell>
          <cell r="C2272">
            <v>342</v>
          </cell>
          <cell r="D2272">
            <v>21</v>
          </cell>
          <cell r="E2272">
            <v>792020</v>
          </cell>
          <cell r="F2272">
            <v>0</v>
          </cell>
          <cell r="G2272" t="str">
            <v>Затраты по ШПЗ (основные)</v>
          </cell>
          <cell r="H2272">
            <v>2011</v>
          </cell>
          <cell r="I2272">
            <v>7920</v>
          </cell>
          <cell r="J2272">
            <v>21178</v>
          </cell>
          <cell r="K2272">
            <v>1</v>
          </cell>
          <cell r="L2272">
            <v>0</v>
          </cell>
          <cell r="M2272">
            <v>0</v>
          </cell>
          <cell r="N2272">
            <v>0</v>
          </cell>
          <cell r="R2272">
            <v>0</v>
          </cell>
          <cell r="S2272">
            <v>0</v>
          </cell>
          <cell r="T2272">
            <v>0</v>
          </cell>
          <cell r="U2272">
            <v>31</v>
          </cell>
          <cell r="V2272">
            <v>0</v>
          </cell>
          <cell r="W2272">
            <v>0</v>
          </cell>
          <cell r="AA2272">
            <v>0</v>
          </cell>
          <cell r="AB2272">
            <v>0</v>
          </cell>
          <cell r="AC2272">
            <v>0</v>
          </cell>
          <cell r="AD2272">
            <v>31</v>
          </cell>
          <cell r="AE2272">
            <v>502400</v>
          </cell>
          <cell r="AF2272">
            <v>0</v>
          </cell>
          <cell r="AI2272">
            <v>2282</v>
          </cell>
          <cell r="AK2272">
            <v>0</v>
          </cell>
          <cell r="AM2272">
            <v>499</v>
          </cell>
          <cell r="AN2272">
            <v>1</v>
          </cell>
          <cell r="AO2272">
            <v>393216</v>
          </cell>
          <cell r="AQ2272">
            <v>0</v>
          </cell>
          <cell r="AR2272">
            <v>0</v>
          </cell>
          <cell r="AS2272" t="str">
            <v>Ы</v>
          </cell>
          <cell r="AT2272" t="str">
            <v>Ы</v>
          </cell>
          <cell r="AU2272">
            <v>0</v>
          </cell>
          <cell r="AV2272">
            <v>0</v>
          </cell>
          <cell r="AW2272">
            <v>23</v>
          </cell>
          <cell r="AX2272">
            <v>1</v>
          </cell>
          <cell r="AY2272">
            <v>0</v>
          </cell>
          <cell r="AZ2272">
            <v>0</v>
          </cell>
          <cell r="BA2272">
            <v>0</v>
          </cell>
          <cell r="BB2272">
            <v>0</v>
          </cell>
          <cell r="BC2272">
            <v>38828</v>
          </cell>
        </row>
        <row r="2273">
          <cell r="A2273">
            <v>2006</v>
          </cell>
          <cell r="B2273">
            <v>3</v>
          </cell>
          <cell r="C2273">
            <v>343</v>
          </cell>
          <cell r="D2273">
            <v>21</v>
          </cell>
          <cell r="E2273">
            <v>792020</v>
          </cell>
          <cell r="F2273">
            <v>0</v>
          </cell>
          <cell r="G2273" t="str">
            <v>Затраты по ШПЗ (основные)</v>
          </cell>
          <cell r="H2273">
            <v>2011</v>
          </cell>
          <cell r="I2273">
            <v>7920</v>
          </cell>
          <cell r="J2273">
            <v>382690.9</v>
          </cell>
          <cell r="K2273">
            <v>1</v>
          </cell>
          <cell r="L2273">
            <v>0</v>
          </cell>
          <cell r="M2273">
            <v>0</v>
          </cell>
          <cell r="N2273">
            <v>0</v>
          </cell>
          <cell r="R2273">
            <v>0</v>
          </cell>
          <cell r="S2273">
            <v>0</v>
          </cell>
          <cell r="T2273">
            <v>0</v>
          </cell>
          <cell r="U2273">
            <v>31</v>
          </cell>
          <cell r="V2273">
            <v>0</v>
          </cell>
          <cell r="W2273">
            <v>0</v>
          </cell>
          <cell r="AA2273">
            <v>0</v>
          </cell>
          <cell r="AB2273">
            <v>0</v>
          </cell>
          <cell r="AC2273">
            <v>0</v>
          </cell>
          <cell r="AD2273">
            <v>31</v>
          </cell>
          <cell r="AE2273">
            <v>503000</v>
          </cell>
          <cell r="AF2273">
            <v>0</v>
          </cell>
          <cell r="AI2273">
            <v>2282</v>
          </cell>
          <cell r="AK2273">
            <v>0</v>
          </cell>
          <cell r="AM2273">
            <v>500</v>
          </cell>
          <cell r="AN2273">
            <v>1</v>
          </cell>
          <cell r="AO2273">
            <v>393216</v>
          </cell>
          <cell r="AQ2273">
            <v>0</v>
          </cell>
          <cell r="AR2273">
            <v>0</v>
          </cell>
          <cell r="AS2273" t="str">
            <v>Ы</v>
          </cell>
          <cell r="AT2273" t="str">
            <v>Ы</v>
          </cell>
          <cell r="AU2273">
            <v>0</v>
          </cell>
          <cell r="AV2273">
            <v>0</v>
          </cell>
          <cell r="AW2273">
            <v>23</v>
          </cell>
          <cell r="AX2273">
            <v>1</v>
          </cell>
          <cell r="AY2273">
            <v>0</v>
          </cell>
          <cell r="AZ2273">
            <v>0</v>
          </cell>
          <cell r="BA2273">
            <v>0</v>
          </cell>
          <cell r="BB2273">
            <v>0</v>
          </cell>
          <cell r="BC2273">
            <v>38828</v>
          </cell>
        </row>
        <row r="2274">
          <cell r="A2274">
            <v>2006</v>
          </cell>
          <cell r="B2274">
            <v>3</v>
          </cell>
          <cell r="C2274">
            <v>344</v>
          </cell>
          <cell r="D2274">
            <v>21</v>
          </cell>
          <cell r="E2274">
            <v>792020</v>
          </cell>
          <cell r="F2274">
            <v>0</v>
          </cell>
          <cell r="G2274" t="str">
            <v>Затраты по ШПЗ (основные)</v>
          </cell>
          <cell r="H2274">
            <v>2011</v>
          </cell>
          <cell r="I2274">
            <v>7920</v>
          </cell>
          <cell r="J2274">
            <v>5600</v>
          </cell>
          <cell r="K2274">
            <v>1</v>
          </cell>
          <cell r="L2274">
            <v>0</v>
          </cell>
          <cell r="M2274">
            <v>0</v>
          </cell>
          <cell r="N2274">
            <v>0</v>
          </cell>
          <cell r="R2274">
            <v>0</v>
          </cell>
          <cell r="S2274">
            <v>0</v>
          </cell>
          <cell r="T2274">
            <v>0</v>
          </cell>
          <cell r="U2274">
            <v>31</v>
          </cell>
          <cell r="V2274">
            <v>0</v>
          </cell>
          <cell r="W2274">
            <v>0</v>
          </cell>
          <cell r="AA2274">
            <v>0</v>
          </cell>
          <cell r="AB2274">
            <v>0</v>
          </cell>
          <cell r="AC2274">
            <v>0</v>
          </cell>
          <cell r="AD2274">
            <v>31</v>
          </cell>
          <cell r="AE2274">
            <v>504100</v>
          </cell>
          <cell r="AF2274">
            <v>0</v>
          </cell>
          <cell r="AI2274">
            <v>2282</v>
          </cell>
          <cell r="AK2274">
            <v>0</v>
          </cell>
          <cell r="AM2274">
            <v>501</v>
          </cell>
          <cell r="AN2274">
            <v>1</v>
          </cell>
          <cell r="AO2274">
            <v>393216</v>
          </cell>
          <cell r="AQ2274">
            <v>0</v>
          </cell>
          <cell r="AR2274">
            <v>0</v>
          </cell>
          <cell r="AS2274" t="str">
            <v>Ы</v>
          </cell>
          <cell r="AT2274" t="str">
            <v>Ы</v>
          </cell>
          <cell r="AU2274">
            <v>0</v>
          </cell>
          <cell r="AV2274">
            <v>0</v>
          </cell>
          <cell r="AW2274">
            <v>23</v>
          </cell>
          <cell r="AX2274">
            <v>1</v>
          </cell>
          <cell r="AY2274">
            <v>0</v>
          </cell>
          <cell r="AZ2274">
            <v>0</v>
          </cell>
          <cell r="BA2274">
            <v>0</v>
          </cell>
          <cell r="BB2274">
            <v>0</v>
          </cell>
          <cell r="BC2274">
            <v>38828</v>
          </cell>
        </row>
        <row r="2275">
          <cell r="A2275">
            <v>2006</v>
          </cell>
          <cell r="B2275">
            <v>3</v>
          </cell>
          <cell r="C2275">
            <v>345</v>
          </cell>
          <cell r="D2275">
            <v>21</v>
          </cell>
          <cell r="E2275">
            <v>792020</v>
          </cell>
          <cell r="F2275">
            <v>0</v>
          </cell>
          <cell r="G2275" t="str">
            <v>Затраты по ШПЗ (основные)</v>
          </cell>
          <cell r="H2275">
            <v>2011</v>
          </cell>
          <cell r="I2275">
            <v>7920</v>
          </cell>
          <cell r="J2275">
            <v>39565.32</v>
          </cell>
          <cell r="K2275">
            <v>1</v>
          </cell>
          <cell r="L2275">
            <v>0</v>
          </cell>
          <cell r="M2275">
            <v>0</v>
          </cell>
          <cell r="N2275">
            <v>0</v>
          </cell>
          <cell r="R2275">
            <v>0</v>
          </cell>
          <cell r="S2275">
            <v>0</v>
          </cell>
          <cell r="T2275">
            <v>0</v>
          </cell>
          <cell r="U2275">
            <v>31</v>
          </cell>
          <cell r="V2275">
            <v>0</v>
          </cell>
          <cell r="W2275">
            <v>0</v>
          </cell>
          <cell r="AA2275">
            <v>0</v>
          </cell>
          <cell r="AB2275">
            <v>0</v>
          </cell>
          <cell r="AC2275">
            <v>0</v>
          </cell>
          <cell r="AD2275">
            <v>31</v>
          </cell>
          <cell r="AE2275">
            <v>504200</v>
          </cell>
          <cell r="AF2275">
            <v>0</v>
          </cell>
          <cell r="AI2275">
            <v>2282</v>
          </cell>
          <cell r="AK2275">
            <v>0</v>
          </cell>
          <cell r="AM2275">
            <v>502</v>
          </cell>
          <cell r="AN2275">
            <v>1</v>
          </cell>
          <cell r="AO2275">
            <v>393216</v>
          </cell>
          <cell r="AQ2275">
            <v>0</v>
          </cell>
          <cell r="AR2275">
            <v>0</v>
          </cell>
          <cell r="AS2275" t="str">
            <v>Ы</v>
          </cell>
          <cell r="AT2275" t="str">
            <v>Ы</v>
          </cell>
          <cell r="AU2275">
            <v>0</v>
          </cell>
          <cell r="AV2275">
            <v>0</v>
          </cell>
          <cell r="AW2275">
            <v>23</v>
          </cell>
          <cell r="AX2275">
            <v>1</v>
          </cell>
          <cell r="AY2275">
            <v>0</v>
          </cell>
          <cell r="AZ2275">
            <v>0</v>
          </cell>
          <cell r="BA2275">
            <v>0</v>
          </cell>
          <cell r="BB2275">
            <v>0</v>
          </cell>
          <cell r="BC2275">
            <v>38828</v>
          </cell>
        </row>
        <row r="2276">
          <cell r="A2276">
            <v>2006</v>
          </cell>
          <cell r="B2276">
            <v>3</v>
          </cell>
          <cell r="C2276">
            <v>346</v>
          </cell>
          <cell r="D2276">
            <v>21</v>
          </cell>
          <cell r="E2276">
            <v>792020</v>
          </cell>
          <cell r="F2276">
            <v>0</v>
          </cell>
          <cell r="G2276" t="str">
            <v>Затраты по ШПЗ (основные)</v>
          </cell>
          <cell r="H2276">
            <v>2011</v>
          </cell>
          <cell r="I2276">
            <v>7920</v>
          </cell>
          <cell r="J2276">
            <v>180</v>
          </cell>
          <cell r="K2276">
            <v>1</v>
          </cell>
          <cell r="L2276">
            <v>0</v>
          </cell>
          <cell r="M2276">
            <v>0</v>
          </cell>
          <cell r="N2276">
            <v>0</v>
          </cell>
          <cell r="R2276">
            <v>0</v>
          </cell>
          <cell r="S2276">
            <v>0</v>
          </cell>
          <cell r="T2276">
            <v>0</v>
          </cell>
          <cell r="U2276">
            <v>31</v>
          </cell>
          <cell r="V2276">
            <v>0</v>
          </cell>
          <cell r="W2276">
            <v>0</v>
          </cell>
          <cell r="AA2276">
            <v>0</v>
          </cell>
          <cell r="AB2276">
            <v>0</v>
          </cell>
          <cell r="AC2276">
            <v>0</v>
          </cell>
          <cell r="AD2276">
            <v>31</v>
          </cell>
          <cell r="AE2276">
            <v>504400</v>
          </cell>
          <cell r="AF2276">
            <v>0</v>
          </cell>
          <cell r="AI2276">
            <v>2282</v>
          </cell>
          <cell r="AK2276">
            <v>0</v>
          </cell>
          <cell r="AM2276">
            <v>503</v>
          </cell>
          <cell r="AN2276">
            <v>1</v>
          </cell>
          <cell r="AO2276">
            <v>393216</v>
          </cell>
          <cell r="AQ2276">
            <v>0</v>
          </cell>
          <cell r="AR2276">
            <v>0</v>
          </cell>
          <cell r="AS2276" t="str">
            <v>Ы</v>
          </cell>
          <cell r="AT2276" t="str">
            <v>Ы</v>
          </cell>
          <cell r="AU2276">
            <v>0</v>
          </cell>
          <cell r="AV2276">
            <v>0</v>
          </cell>
          <cell r="AW2276">
            <v>23</v>
          </cell>
          <cell r="AX2276">
            <v>1</v>
          </cell>
          <cell r="AY2276">
            <v>0</v>
          </cell>
          <cell r="AZ2276">
            <v>0</v>
          </cell>
          <cell r="BA2276">
            <v>0</v>
          </cell>
          <cell r="BB2276">
            <v>0</v>
          </cell>
          <cell r="BC2276">
            <v>38828</v>
          </cell>
        </row>
        <row r="2277">
          <cell r="A2277">
            <v>2006</v>
          </cell>
          <cell r="B2277">
            <v>3</v>
          </cell>
          <cell r="C2277">
            <v>347</v>
          </cell>
          <cell r="D2277">
            <v>21</v>
          </cell>
          <cell r="E2277">
            <v>792020</v>
          </cell>
          <cell r="F2277">
            <v>0</v>
          </cell>
          <cell r="G2277" t="str">
            <v>Затраты по ШПЗ (основные)</v>
          </cell>
          <cell r="H2277">
            <v>2011</v>
          </cell>
          <cell r="I2277">
            <v>7920</v>
          </cell>
          <cell r="J2277">
            <v>7309</v>
          </cell>
          <cell r="K2277">
            <v>1</v>
          </cell>
          <cell r="L2277">
            <v>0</v>
          </cell>
          <cell r="M2277">
            <v>0</v>
          </cell>
          <cell r="N2277">
            <v>0</v>
          </cell>
          <cell r="R2277">
            <v>0</v>
          </cell>
          <cell r="S2277">
            <v>0</v>
          </cell>
          <cell r="T2277">
            <v>0</v>
          </cell>
          <cell r="U2277">
            <v>31</v>
          </cell>
          <cell r="V2277">
            <v>0</v>
          </cell>
          <cell r="W2277">
            <v>0</v>
          </cell>
          <cell r="AA2277">
            <v>0</v>
          </cell>
          <cell r="AB2277">
            <v>0</v>
          </cell>
          <cell r="AC2277">
            <v>0</v>
          </cell>
          <cell r="AD2277">
            <v>31</v>
          </cell>
          <cell r="AE2277">
            <v>504900</v>
          </cell>
          <cell r="AF2277">
            <v>0</v>
          </cell>
          <cell r="AI2277">
            <v>2282</v>
          </cell>
          <cell r="AK2277">
            <v>0</v>
          </cell>
          <cell r="AM2277">
            <v>504</v>
          </cell>
          <cell r="AN2277">
            <v>1</v>
          </cell>
          <cell r="AO2277">
            <v>393216</v>
          </cell>
          <cell r="AQ2277">
            <v>0</v>
          </cell>
          <cell r="AR2277">
            <v>0</v>
          </cell>
          <cell r="AS2277" t="str">
            <v>Ы</v>
          </cell>
          <cell r="AT2277" t="str">
            <v>Ы</v>
          </cell>
          <cell r="AU2277">
            <v>0</v>
          </cell>
          <cell r="AV2277">
            <v>0</v>
          </cell>
          <cell r="AW2277">
            <v>23</v>
          </cell>
          <cell r="AX2277">
            <v>1</v>
          </cell>
          <cell r="AY2277">
            <v>0</v>
          </cell>
          <cell r="AZ2277">
            <v>0</v>
          </cell>
          <cell r="BA2277">
            <v>0</v>
          </cell>
          <cell r="BB2277">
            <v>0</v>
          </cell>
          <cell r="BC2277">
            <v>38828</v>
          </cell>
        </row>
        <row r="2278">
          <cell r="A2278">
            <v>2006</v>
          </cell>
          <cell r="B2278">
            <v>3</v>
          </cell>
          <cell r="C2278">
            <v>348</v>
          </cell>
          <cell r="D2278">
            <v>21</v>
          </cell>
          <cell r="E2278">
            <v>792020</v>
          </cell>
          <cell r="F2278">
            <v>0</v>
          </cell>
          <cell r="G2278" t="str">
            <v>Затраты по ШПЗ (основные)</v>
          </cell>
          <cell r="H2278">
            <v>2011</v>
          </cell>
          <cell r="I2278">
            <v>7920</v>
          </cell>
          <cell r="J2278">
            <v>2688.02</v>
          </cell>
          <cell r="K2278">
            <v>1</v>
          </cell>
          <cell r="L2278">
            <v>0</v>
          </cell>
          <cell r="M2278">
            <v>0</v>
          </cell>
          <cell r="N2278">
            <v>0</v>
          </cell>
          <cell r="R2278">
            <v>0</v>
          </cell>
          <cell r="S2278">
            <v>0</v>
          </cell>
          <cell r="T2278">
            <v>0</v>
          </cell>
          <cell r="U2278">
            <v>31</v>
          </cell>
          <cell r="V2278">
            <v>0</v>
          </cell>
          <cell r="W2278">
            <v>0</v>
          </cell>
          <cell r="AA2278">
            <v>0</v>
          </cell>
          <cell r="AB2278">
            <v>0</v>
          </cell>
          <cell r="AC2278">
            <v>0</v>
          </cell>
          <cell r="AD2278">
            <v>31</v>
          </cell>
          <cell r="AE2278">
            <v>505100</v>
          </cell>
          <cell r="AF2278">
            <v>0</v>
          </cell>
          <cell r="AI2278">
            <v>2282</v>
          </cell>
          <cell r="AK2278">
            <v>0</v>
          </cell>
          <cell r="AM2278">
            <v>505</v>
          </cell>
          <cell r="AN2278">
            <v>1</v>
          </cell>
          <cell r="AO2278">
            <v>393216</v>
          </cell>
          <cell r="AQ2278">
            <v>0</v>
          </cell>
          <cell r="AR2278">
            <v>0</v>
          </cell>
          <cell r="AS2278" t="str">
            <v>Ы</v>
          </cell>
          <cell r="AT2278" t="str">
            <v>Ы</v>
          </cell>
          <cell r="AU2278">
            <v>0</v>
          </cell>
          <cell r="AV2278">
            <v>0</v>
          </cell>
          <cell r="AW2278">
            <v>23</v>
          </cell>
          <cell r="AX2278">
            <v>1</v>
          </cell>
          <cell r="AY2278">
            <v>0</v>
          </cell>
          <cell r="AZ2278">
            <v>0</v>
          </cell>
          <cell r="BA2278">
            <v>0</v>
          </cell>
          <cell r="BB2278">
            <v>0</v>
          </cell>
          <cell r="BC2278">
            <v>38828</v>
          </cell>
        </row>
        <row r="2279">
          <cell r="A2279">
            <v>2006</v>
          </cell>
          <cell r="B2279">
            <v>3</v>
          </cell>
          <cell r="C2279">
            <v>349</v>
          </cell>
          <cell r="D2279">
            <v>21</v>
          </cell>
          <cell r="E2279">
            <v>792020</v>
          </cell>
          <cell r="F2279">
            <v>0</v>
          </cell>
          <cell r="G2279" t="str">
            <v>Затраты по ШПЗ (основные)</v>
          </cell>
          <cell r="H2279">
            <v>2011</v>
          </cell>
          <cell r="I2279">
            <v>7920</v>
          </cell>
          <cell r="J2279">
            <v>199543.94</v>
          </cell>
          <cell r="K2279">
            <v>1</v>
          </cell>
          <cell r="L2279">
            <v>0</v>
          </cell>
          <cell r="M2279">
            <v>0</v>
          </cell>
          <cell r="N2279">
            <v>0</v>
          </cell>
          <cell r="R2279">
            <v>0</v>
          </cell>
          <cell r="S2279">
            <v>0</v>
          </cell>
          <cell r="T2279">
            <v>0</v>
          </cell>
          <cell r="U2279">
            <v>31</v>
          </cell>
          <cell r="V2279">
            <v>0</v>
          </cell>
          <cell r="W2279">
            <v>0</v>
          </cell>
          <cell r="AA2279">
            <v>0</v>
          </cell>
          <cell r="AB2279">
            <v>0</v>
          </cell>
          <cell r="AC2279">
            <v>0</v>
          </cell>
          <cell r="AD2279">
            <v>31</v>
          </cell>
          <cell r="AE2279">
            <v>505200</v>
          </cell>
          <cell r="AF2279">
            <v>0</v>
          </cell>
          <cell r="AI2279">
            <v>2282</v>
          </cell>
          <cell r="AK2279">
            <v>0</v>
          </cell>
          <cell r="AM2279">
            <v>506</v>
          </cell>
          <cell r="AN2279">
            <v>1</v>
          </cell>
          <cell r="AO2279">
            <v>393216</v>
          </cell>
          <cell r="AQ2279">
            <v>0</v>
          </cell>
          <cell r="AR2279">
            <v>0</v>
          </cell>
          <cell r="AS2279" t="str">
            <v>Ы</v>
          </cell>
          <cell r="AT2279" t="str">
            <v>Ы</v>
          </cell>
          <cell r="AU2279">
            <v>0</v>
          </cell>
          <cell r="AV2279">
            <v>0</v>
          </cell>
          <cell r="AW2279">
            <v>23</v>
          </cell>
          <cell r="AX2279">
            <v>1</v>
          </cell>
          <cell r="AY2279">
            <v>0</v>
          </cell>
          <cell r="AZ2279">
            <v>0</v>
          </cell>
          <cell r="BA2279">
            <v>0</v>
          </cell>
          <cell r="BB2279">
            <v>0</v>
          </cell>
          <cell r="BC2279">
            <v>38828</v>
          </cell>
        </row>
        <row r="2280">
          <cell r="A2280">
            <v>2006</v>
          </cell>
          <cell r="B2280">
            <v>3</v>
          </cell>
          <cell r="C2280">
            <v>350</v>
          </cell>
          <cell r="D2280">
            <v>21</v>
          </cell>
          <cell r="E2280">
            <v>792020</v>
          </cell>
          <cell r="F2280">
            <v>0</v>
          </cell>
          <cell r="G2280" t="str">
            <v>Затраты по ШПЗ (основные)</v>
          </cell>
          <cell r="H2280">
            <v>2011</v>
          </cell>
          <cell r="I2280">
            <v>7920</v>
          </cell>
          <cell r="J2280">
            <v>2785.19</v>
          </cell>
          <cell r="K2280">
            <v>1</v>
          </cell>
          <cell r="L2280">
            <v>0</v>
          </cell>
          <cell r="M2280">
            <v>0</v>
          </cell>
          <cell r="N2280">
            <v>0</v>
          </cell>
          <cell r="R2280">
            <v>0</v>
          </cell>
          <cell r="S2280">
            <v>0</v>
          </cell>
          <cell r="T2280">
            <v>0</v>
          </cell>
          <cell r="U2280">
            <v>31</v>
          </cell>
          <cell r="V2280">
            <v>0</v>
          </cell>
          <cell r="W2280">
            <v>0</v>
          </cell>
          <cell r="AA2280">
            <v>0</v>
          </cell>
          <cell r="AB2280">
            <v>0</v>
          </cell>
          <cell r="AC2280">
            <v>0</v>
          </cell>
          <cell r="AD2280">
            <v>31</v>
          </cell>
          <cell r="AE2280">
            <v>505300</v>
          </cell>
          <cell r="AF2280">
            <v>0</v>
          </cell>
          <cell r="AI2280">
            <v>2282</v>
          </cell>
          <cell r="AK2280">
            <v>0</v>
          </cell>
          <cell r="AM2280">
            <v>507</v>
          </cell>
          <cell r="AN2280">
            <v>1</v>
          </cell>
          <cell r="AO2280">
            <v>393216</v>
          </cell>
          <cell r="AQ2280">
            <v>0</v>
          </cell>
          <cell r="AR2280">
            <v>0</v>
          </cell>
          <cell r="AS2280" t="str">
            <v>Ы</v>
          </cell>
          <cell r="AT2280" t="str">
            <v>Ы</v>
          </cell>
          <cell r="AU2280">
            <v>0</v>
          </cell>
          <cell r="AV2280">
            <v>0</v>
          </cell>
          <cell r="AW2280">
            <v>23</v>
          </cell>
          <cell r="AX2280">
            <v>1</v>
          </cell>
          <cell r="AY2280">
            <v>0</v>
          </cell>
          <cell r="AZ2280">
            <v>0</v>
          </cell>
          <cell r="BA2280">
            <v>0</v>
          </cell>
          <cell r="BB2280">
            <v>0</v>
          </cell>
          <cell r="BC2280">
            <v>38828</v>
          </cell>
        </row>
        <row r="2281">
          <cell r="A2281">
            <v>2006</v>
          </cell>
          <cell r="B2281">
            <v>3</v>
          </cell>
          <cell r="C2281">
            <v>351</v>
          </cell>
          <cell r="D2281">
            <v>21</v>
          </cell>
          <cell r="E2281">
            <v>792020</v>
          </cell>
          <cell r="F2281">
            <v>0</v>
          </cell>
          <cell r="G2281" t="str">
            <v>Затраты по ШПЗ (основные)</v>
          </cell>
          <cell r="H2281">
            <v>2011</v>
          </cell>
          <cell r="I2281">
            <v>7920</v>
          </cell>
          <cell r="J2281">
            <v>2062</v>
          </cell>
          <cell r="K2281">
            <v>1</v>
          </cell>
          <cell r="L2281">
            <v>0</v>
          </cell>
          <cell r="M2281">
            <v>0</v>
          </cell>
          <cell r="N2281">
            <v>0</v>
          </cell>
          <cell r="R2281">
            <v>0</v>
          </cell>
          <cell r="S2281">
            <v>0</v>
          </cell>
          <cell r="T2281">
            <v>0</v>
          </cell>
          <cell r="U2281">
            <v>31</v>
          </cell>
          <cell r="V2281">
            <v>0</v>
          </cell>
          <cell r="W2281">
            <v>0</v>
          </cell>
          <cell r="AA2281">
            <v>0</v>
          </cell>
          <cell r="AB2281">
            <v>0</v>
          </cell>
          <cell r="AC2281">
            <v>0</v>
          </cell>
          <cell r="AD2281">
            <v>31</v>
          </cell>
          <cell r="AE2281">
            <v>505400</v>
          </cell>
          <cell r="AF2281">
            <v>0</v>
          </cell>
          <cell r="AI2281">
            <v>2282</v>
          </cell>
          <cell r="AK2281">
            <v>0</v>
          </cell>
          <cell r="AM2281">
            <v>508</v>
          </cell>
          <cell r="AN2281">
            <v>1</v>
          </cell>
          <cell r="AO2281">
            <v>393216</v>
          </cell>
          <cell r="AQ2281">
            <v>0</v>
          </cell>
          <cell r="AR2281">
            <v>0</v>
          </cell>
          <cell r="AS2281" t="str">
            <v>Ы</v>
          </cell>
          <cell r="AT2281" t="str">
            <v>Ы</v>
          </cell>
          <cell r="AU2281">
            <v>0</v>
          </cell>
          <cell r="AV2281">
            <v>0</v>
          </cell>
          <cell r="AW2281">
            <v>23</v>
          </cell>
          <cell r="AX2281">
            <v>1</v>
          </cell>
          <cell r="AY2281">
            <v>0</v>
          </cell>
          <cell r="AZ2281">
            <v>0</v>
          </cell>
          <cell r="BA2281">
            <v>0</v>
          </cell>
          <cell r="BB2281">
            <v>0</v>
          </cell>
          <cell r="BC2281">
            <v>38828</v>
          </cell>
        </row>
        <row r="2282">
          <cell r="A2282">
            <v>2006</v>
          </cell>
          <cell r="B2282">
            <v>3</v>
          </cell>
          <cell r="C2282">
            <v>352</v>
          </cell>
          <cell r="D2282">
            <v>21</v>
          </cell>
          <cell r="E2282">
            <v>792020</v>
          </cell>
          <cell r="F2282">
            <v>0</v>
          </cell>
          <cell r="G2282" t="str">
            <v>Затраты по ШПЗ (основные)</v>
          </cell>
          <cell r="H2282">
            <v>2011</v>
          </cell>
          <cell r="I2282">
            <v>7920</v>
          </cell>
          <cell r="J2282">
            <v>445314.38</v>
          </cell>
          <cell r="K2282">
            <v>1</v>
          </cell>
          <cell r="L2282">
            <v>0</v>
          </cell>
          <cell r="M2282">
            <v>0</v>
          </cell>
          <cell r="N2282">
            <v>0</v>
          </cell>
          <cell r="R2282">
            <v>0</v>
          </cell>
          <cell r="S2282">
            <v>0</v>
          </cell>
          <cell r="T2282">
            <v>0</v>
          </cell>
          <cell r="U2282">
            <v>31</v>
          </cell>
          <cell r="V2282">
            <v>0</v>
          </cell>
          <cell r="W2282">
            <v>0</v>
          </cell>
          <cell r="AA2282">
            <v>0</v>
          </cell>
          <cell r="AB2282">
            <v>0</v>
          </cell>
          <cell r="AC2282">
            <v>0</v>
          </cell>
          <cell r="AD2282">
            <v>31</v>
          </cell>
          <cell r="AE2282">
            <v>510100</v>
          </cell>
          <cell r="AF2282">
            <v>0</v>
          </cell>
          <cell r="AI2282">
            <v>2282</v>
          </cell>
          <cell r="AK2282">
            <v>0</v>
          </cell>
          <cell r="AM2282">
            <v>509</v>
          </cell>
          <cell r="AN2282">
            <v>1</v>
          </cell>
          <cell r="AO2282">
            <v>393216</v>
          </cell>
          <cell r="AQ2282">
            <v>0</v>
          </cell>
          <cell r="AR2282">
            <v>0</v>
          </cell>
          <cell r="AS2282" t="str">
            <v>Ы</v>
          </cell>
          <cell r="AT2282" t="str">
            <v>Ы</v>
          </cell>
          <cell r="AU2282">
            <v>0</v>
          </cell>
          <cell r="AV2282">
            <v>0</v>
          </cell>
          <cell r="AW2282">
            <v>23</v>
          </cell>
          <cell r="AX2282">
            <v>1</v>
          </cell>
          <cell r="AY2282">
            <v>0</v>
          </cell>
          <cell r="AZ2282">
            <v>0</v>
          </cell>
          <cell r="BA2282">
            <v>0</v>
          </cell>
          <cell r="BB2282">
            <v>0</v>
          </cell>
          <cell r="BC2282">
            <v>38828</v>
          </cell>
        </row>
        <row r="2283">
          <cell r="A2283">
            <v>2006</v>
          </cell>
          <cell r="B2283">
            <v>3</v>
          </cell>
          <cell r="C2283">
            <v>353</v>
          </cell>
          <cell r="D2283">
            <v>21</v>
          </cell>
          <cell r="E2283">
            <v>792020</v>
          </cell>
          <cell r="F2283">
            <v>0</v>
          </cell>
          <cell r="G2283" t="str">
            <v>Затраты по ШПЗ (основные)</v>
          </cell>
          <cell r="H2283">
            <v>2011</v>
          </cell>
          <cell r="I2283">
            <v>7920</v>
          </cell>
          <cell r="J2283">
            <v>644</v>
          </cell>
          <cell r="K2283">
            <v>1</v>
          </cell>
          <cell r="L2283">
            <v>0</v>
          </cell>
          <cell r="M2283">
            <v>0</v>
          </cell>
          <cell r="N2283">
            <v>0</v>
          </cell>
          <cell r="R2283">
            <v>0</v>
          </cell>
          <cell r="S2283">
            <v>0</v>
          </cell>
          <cell r="T2283">
            <v>0</v>
          </cell>
          <cell r="U2283">
            <v>31</v>
          </cell>
          <cell r="V2283">
            <v>0</v>
          </cell>
          <cell r="W2283">
            <v>0</v>
          </cell>
          <cell r="AA2283">
            <v>0</v>
          </cell>
          <cell r="AB2283">
            <v>0</v>
          </cell>
          <cell r="AC2283">
            <v>0</v>
          </cell>
          <cell r="AD2283">
            <v>31</v>
          </cell>
          <cell r="AE2283">
            <v>510200</v>
          </cell>
          <cell r="AF2283">
            <v>0</v>
          </cell>
          <cell r="AI2283">
            <v>2282</v>
          </cell>
          <cell r="AK2283">
            <v>0</v>
          </cell>
          <cell r="AM2283">
            <v>510</v>
          </cell>
          <cell r="AN2283">
            <v>1</v>
          </cell>
          <cell r="AO2283">
            <v>393216</v>
          </cell>
          <cell r="AQ2283">
            <v>0</v>
          </cell>
          <cell r="AR2283">
            <v>0</v>
          </cell>
          <cell r="AS2283" t="str">
            <v>Ы</v>
          </cell>
          <cell r="AT2283" t="str">
            <v>Ы</v>
          </cell>
          <cell r="AU2283">
            <v>0</v>
          </cell>
          <cell r="AV2283">
            <v>0</v>
          </cell>
          <cell r="AW2283">
            <v>23</v>
          </cell>
          <cell r="AX2283">
            <v>1</v>
          </cell>
          <cell r="AY2283">
            <v>0</v>
          </cell>
          <cell r="AZ2283">
            <v>0</v>
          </cell>
          <cell r="BA2283">
            <v>0</v>
          </cell>
          <cell r="BB2283">
            <v>0</v>
          </cell>
          <cell r="BC2283">
            <v>38828</v>
          </cell>
        </row>
        <row r="2284">
          <cell r="A2284">
            <v>2006</v>
          </cell>
          <cell r="B2284">
            <v>3</v>
          </cell>
          <cell r="C2284">
            <v>354</v>
          </cell>
          <cell r="D2284">
            <v>21</v>
          </cell>
          <cell r="E2284">
            <v>792020</v>
          </cell>
          <cell r="F2284">
            <v>0</v>
          </cell>
          <cell r="G2284" t="str">
            <v>Затраты по ШПЗ (основные)</v>
          </cell>
          <cell r="H2284">
            <v>2011</v>
          </cell>
          <cell r="I2284">
            <v>7920</v>
          </cell>
          <cell r="J2284">
            <v>3993.17</v>
          </cell>
          <cell r="K2284">
            <v>1</v>
          </cell>
          <cell r="L2284">
            <v>0</v>
          </cell>
          <cell r="M2284">
            <v>0</v>
          </cell>
          <cell r="N2284">
            <v>0</v>
          </cell>
          <cell r="R2284">
            <v>0</v>
          </cell>
          <cell r="S2284">
            <v>0</v>
          </cell>
          <cell r="T2284">
            <v>0</v>
          </cell>
          <cell r="U2284">
            <v>31</v>
          </cell>
          <cell r="V2284">
            <v>0</v>
          </cell>
          <cell r="W2284">
            <v>0</v>
          </cell>
          <cell r="AA2284">
            <v>0</v>
          </cell>
          <cell r="AB2284">
            <v>0</v>
          </cell>
          <cell r="AC2284">
            <v>0</v>
          </cell>
          <cell r="AD2284">
            <v>31</v>
          </cell>
          <cell r="AE2284">
            <v>510400</v>
          </cell>
          <cell r="AF2284">
            <v>0</v>
          </cell>
          <cell r="AI2284">
            <v>2282</v>
          </cell>
          <cell r="AK2284">
            <v>0</v>
          </cell>
          <cell r="AM2284">
            <v>511</v>
          </cell>
          <cell r="AN2284">
            <v>1</v>
          </cell>
          <cell r="AO2284">
            <v>393216</v>
          </cell>
          <cell r="AQ2284">
            <v>0</v>
          </cell>
          <cell r="AR2284">
            <v>0</v>
          </cell>
          <cell r="AS2284" t="str">
            <v>Ы</v>
          </cell>
          <cell r="AT2284" t="str">
            <v>Ы</v>
          </cell>
          <cell r="AU2284">
            <v>0</v>
          </cell>
          <cell r="AV2284">
            <v>0</v>
          </cell>
          <cell r="AW2284">
            <v>23</v>
          </cell>
          <cell r="AX2284">
            <v>1</v>
          </cell>
          <cell r="AY2284">
            <v>0</v>
          </cell>
          <cell r="AZ2284">
            <v>0</v>
          </cell>
          <cell r="BA2284">
            <v>0</v>
          </cell>
          <cell r="BB2284">
            <v>0</v>
          </cell>
          <cell r="BC2284">
            <v>38828</v>
          </cell>
        </row>
        <row r="2285">
          <cell r="A2285">
            <v>2006</v>
          </cell>
          <cell r="B2285">
            <v>3</v>
          </cell>
          <cell r="C2285">
            <v>355</v>
          </cell>
          <cell r="D2285">
            <v>21</v>
          </cell>
          <cell r="E2285">
            <v>792020</v>
          </cell>
          <cell r="F2285">
            <v>0</v>
          </cell>
          <cell r="G2285" t="str">
            <v>Затраты по ШПЗ (основные)</v>
          </cell>
          <cell r="H2285">
            <v>2011</v>
          </cell>
          <cell r="I2285">
            <v>7920</v>
          </cell>
          <cell r="J2285">
            <v>460347.24</v>
          </cell>
          <cell r="K2285">
            <v>1</v>
          </cell>
          <cell r="L2285">
            <v>0</v>
          </cell>
          <cell r="M2285">
            <v>0</v>
          </cell>
          <cell r="N2285">
            <v>0</v>
          </cell>
          <cell r="R2285">
            <v>0</v>
          </cell>
          <cell r="S2285">
            <v>0</v>
          </cell>
          <cell r="T2285">
            <v>0</v>
          </cell>
          <cell r="U2285">
            <v>31</v>
          </cell>
          <cell r="V2285">
            <v>0</v>
          </cell>
          <cell r="W2285">
            <v>0</v>
          </cell>
          <cell r="AA2285">
            <v>0</v>
          </cell>
          <cell r="AB2285">
            <v>0</v>
          </cell>
          <cell r="AC2285">
            <v>0</v>
          </cell>
          <cell r="AD2285">
            <v>31</v>
          </cell>
          <cell r="AE2285">
            <v>510600</v>
          </cell>
          <cell r="AF2285">
            <v>0</v>
          </cell>
          <cell r="AI2285">
            <v>2282</v>
          </cell>
          <cell r="AK2285">
            <v>0</v>
          </cell>
          <cell r="AM2285">
            <v>512</v>
          </cell>
          <cell r="AN2285">
            <v>1</v>
          </cell>
          <cell r="AO2285">
            <v>393216</v>
          </cell>
          <cell r="AQ2285">
            <v>0</v>
          </cell>
          <cell r="AR2285">
            <v>0</v>
          </cell>
          <cell r="AS2285" t="str">
            <v>Ы</v>
          </cell>
          <cell r="AT2285" t="str">
            <v>Ы</v>
          </cell>
          <cell r="AU2285">
            <v>0</v>
          </cell>
          <cell r="AV2285">
            <v>0</v>
          </cell>
          <cell r="AW2285">
            <v>23</v>
          </cell>
          <cell r="AX2285">
            <v>1</v>
          </cell>
          <cell r="AY2285">
            <v>0</v>
          </cell>
          <cell r="AZ2285">
            <v>0</v>
          </cell>
          <cell r="BA2285">
            <v>0</v>
          </cell>
          <cell r="BB2285">
            <v>0</v>
          </cell>
          <cell r="BC2285">
            <v>38828</v>
          </cell>
        </row>
        <row r="2286">
          <cell r="A2286">
            <v>2006</v>
          </cell>
          <cell r="B2286">
            <v>3</v>
          </cell>
          <cell r="C2286">
            <v>356</v>
          </cell>
          <cell r="D2286">
            <v>21</v>
          </cell>
          <cell r="E2286">
            <v>792020</v>
          </cell>
          <cell r="F2286">
            <v>0</v>
          </cell>
          <cell r="G2286" t="str">
            <v>Затраты по ШПЗ (основные)</v>
          </cell>
          <cell r="H2286">
            <v>2011</v>
          </cell>
          <cell r="I2286">
            <v>7920</v>
          </cell>
          <cell r="J2286">
            <v>16707.490000000002</v>
          </cell>
          <cell r="K2286">
            <v>1</v>
          </cell>
          <cell r="L2286">
            <v>0</v>
          </cell>
          <cell r="M2286">
            <v>0</v>
          </cell>
          <cell r="N2286">
            <v>0</v>
          </cell>
          <cell r="R2286">
            <v>0</v>
          </cell>
          <cell r="S2286">
            <v>0</v>
          </cell>
          <cell r="T2286">
            <v>0</v>
          </cell>
          <cell r="U2286">
            <v>31</v>
          </cell>
          <cell r="V2286">
            <v>0</v>
          </cell>
          <cell r="W2286">
            <v>0</v>
          </cell>
          <cell r="AA2286">
            <v>0</v>
          </cell>
          <cell r="AB2286">
            <v>0</v>
          </cell>
          <cell r="AC2286">
            <v>0</v>
          </cell>
          <cell r="AD2286">
            <v>31</v>
          </cell>
          <cell r="AE2286">
            <v>513600</v>
          </cell>
          <cell r="AF2286">
            <v>0</v>
          </cell>
          <cell r="AI2286">
            <v>2282</v>
          </cell>
          <cell r="AK2286">
            <v>0</v>
          </cell>
          <cell r="AM2286">
            <v>513</v>
          </cell>
          <cell r="AN2286">
            <v>1</v>
          </cell>
          <cell r="AO2286">
            <v>393216</v>
          </cell>
          <cell r="AQ2286">
            <v>0</v>
          </cell>
          <cell r="AR2286">
            <v>0</v>
          </cell>
          <cell r="AS2286" t="str">
            <v>Ы</v>
          </cell>
          <cell r="AT2286" t="str">
            <v>Ы</v>
          </cell>
          <cell r="AU2286">
            <v>0</v>
          </cell>
          <cell r="AV2286">
            <v>0</v>
          </cell>
          <cell r="AW2286">
            <v>23</v>
          </cell>
          <cell r="AX2286">
            <v>1</v>
          </cell>
          <cell r="AY2286">
            <v>0</v>
          </cell>
          <cell r="AZ2286">
            <v>0</v>
          </cell>
          <cell r="BA2286">
            <v>0</v>
          </cell>
          <cell r="BB2286">
            <v>0</v>
          </cell>
          <cell r="BC2286">
            <v>38828</v>
          </cell>
        </row>
        <row r="2287">
          <cell r="A2287">
            <v>2006</v>
          </cell>
          <cell r="B2287">
            <v>3</v>
          </cell>
          <cell r="C2287">
            <v>357</v>
          </cell>
          <cell r="D2287">
            <v>21</v>
          </cell>
          <cell r="E2287">
            <v>792020</v>
          </cell>
          <cell r="F2287">
            <v>0</v>
          </cell>
          <cell r="G2287" t="str">
            <v>Затраты по ШПЗ (основные)</v>
          </cell>
          <cell r="H2287">
            <v>2011</v>
          </cell>
          <cell r="I2287">
            <v>7920</v>
          </cell>
          <cell r="J2287">
            <v>3235.51</v>
          </cell>
          <cell r="K2287">
            <v>1</v>
          </cell>
          <cell r="L2287">
            <v>0</v>
          </cell>
          <cell r="M2287">
            <v>0</v>
          </cell>
          <cell r="N2287">
            <v>0</v>
          </cell>
          <cell r="R2287">
            <v>0</v>
          </cell>
          <cell r="S2287">
            <v>0</v>
          </cell>
          <cell r="T2287">
            <v>0</v>
          </cell>
          <cell r="U2287">
            <v>31</v>
          </cell>
          <cell r="V2287">
            <v>0</v>
          </cell>
          <cell r="W2287">
            <v>0</v>
          </cell>
          <cell r="AA2287">
            <v>0</v>
          </cell>
          <cell r="AB2287">
            <v>0</v>
          </cell>
          <cell r="AC2287">
            <v>0</v>
          </cell>
          <cell r="AD2287">
            <v>31</v>
          </cell>
          <cell r="AE2287">
            <v>530000</v>
          </cell>
          <cell r="AF2287">
            <v>0</v>
          </cell>
          <cell r="AI2287">
            <v>2282</v>
          </cell>
          <cell r="AK2287">
            <v>0</v>
          </cell>
          <cell r="AM2287">
            <v>514</v>
          </cell>
          <cell r="AN2287">
            <v>1</v>
          </cell>
          <cell r="AO2287">
            <v>393216</v>
          </cell>
          <cell r="AQ2287">
            <v>0</v>
          </cell>
          <cell r="AR2287">
            <v>0</v>
          </cell>
          <cell r="AS2287" t="str">
            <v>Ы</v>
          </cell>
          <cell r="AT2287" t="str">
            <v>Ы</v>
          </cell>
          <cell r="AU2287">
            <v>0</v>
          </cell>
          <cell r="AV2287">
            <v>0</v>
          </cell>
          <cell r="AW2287">
            <v>23</v>
          </cell>
          <cell r="AX2287">
            <v>1</v>
          </cell>
          <cell r="AY2287">
            <v>0</v>
          </cell>
          <cell r="AZ2287">
            <v>0</v>
          </cell>
          <cell r="BA2287">
            <v>0</v>
          </cell>
          <cell r="BB2287">
            <v>0</v>
          </cell>
          <cell r="BC2287">
            <v>38828</v>
          </cell>
        </row>
        <row r="2288">
          <cell r="A2288">
            <v>2006</v>
          </cell>
          <cell r="B2288">
            <v>3</v>
          </cell>
          <cell r="C2288">
            <v>358</v>
          </cell>
          <cell r="D2288">
            <v>21</v>
          </cell>
          <cell r="E2288">
            <v>792020</v>
          </cell>
          <cell r="F2288">
            <v>0</v>
          </cell>
          <cell r="G2288" t="str">
            <v>Затраты по ШПЗ (основные)</v>
          </cell>
          <cell r="H2288">
            <v>2011</v>
          </cell>
          <cell r="I2288">
            <v>7920</v>
          </cell>
          <cell r="J2288">
            <v>35486.089999999997</v>
          </cell>
          <cell r="K2288">
            <v>1</v>
          </cell>
          <cell r="L2288">
            <v>0</v>
          </cell>
          <cell r="M2288">
            <v>0</v>
          </cell>
          <cell r="N2288">
            <v>0</v>
          </cell>
          <cell r="R2288">
            <v>0</v>
          </cell>
          <cell r="S2288">
            <v>0</v>
          </cell>
          <cell r="T2288">
            <v>0</v>
          </cell>
          <cell r="U2288">
            <v>36</v>
          </cell>
          <cell r="V2288">
            <v>0</v>
          </cell>
          <cell r="W2288">
            <v>0</v>
          </cell>
          <cell r="AA2288">
            <v>0</v>
          </cell>
          <cell r="AB2288">
            <v>0</v>
          </cell>
          <cell r="AC2288">
            <v>0</v>
          </cell>
          <cell r="AD2288">
            <v>36</v>
          </cell>
          <cell r="AE2288">
            <v>110000</v>
          </cell>
          <cell r="AF2288">
            <v>0</v>
          </cell>
          <cell r="AI2288">
            <v>2282</v>
          </cell>
          <cell r="AK2288">
            <v>0</v>
          </cell>
          <cell r="AM2288">
            <v>515</v>
          </cell>
          <cell r="AN2288">
            <v>1</v>
          </cell>
          <cell r="AO2288">
            <v>393216</v>
          </cell>
          <cell r="AQ2288">
            <v>0</v>
          </cell>
          <cell r="AR2288">
            <v>0</v>
          </cell>
          <cell r="AS2288" t="str">
            <v>Ы</v>
          </cell>
          <cell r="AT2288" t="str">
            <v>Ы</v>
          </cell>
          <cell r="AU2288">
            <v>0</v>
          </cell>
          <cell r="AV2288">
            <v>0</v>
          </cell>
          <cell r="AW2288">
            <v>23</v>
          </cell>
          <cell r="AX2288">
            <v>1</v>
          </cell>
          <cell r="AY2288">
            <v>0</v>
          </cell>
          <cell r="AZ2288">
            <v>0</v>
          </cell>
          <cell r="BA2288">
            <v>0</v>
          </cell>
          <cell r="BB2288">
            <v>0</v>
          </cell>
          <cell r="BC2288">
            <v>38828</v>
          </cell>
        </row>
        <row r="2289">
          <cell r="A2289">
            <v>2006</v>
          </cell>
          <cell r="B2289">
            <v>3</v>
          </cell>
          <cell r="C2289">
            <v>359</v>
          </cell>
          <cell r="D2289">
            <v>21</v>
          </cell>
          <cell r="E2289">
            <v>792020</v>
          </cell>
          <cell r="F2289">
            <v>0</v>
          </cell>
          <cell r="G2289" t="str">
            <v>Затраты по ШПЗ (основные)</v>
          </cell>
          <cell r="H2289">
            <v>2011</v>
          </cell>
          <cell r="I2289">
            <v>7920</v>
          </cell>
          <cell r="J2289">
            <v>-7545.46</v>
          </cell>
          <cell r="K2289">
            <v>1</v>
          </cell>
          <cell r="L2289">
            <v>0</v>
          </cell>
          <cell r="M2289">
            <v>0</v>
          </cell>
          <cell r="N2289">
            <v>0</v>
          </cell>
          <cell r="R2289">
            <v>0</v>
          </cell>
          <cell r="S2289">
            <v>0</v>
          </cell>
          <cell r="T2289">
            <v>0</v>
          </cell>
          <cell r="U2289">
            <v>36</v>
          </cell>
          <cell r="V2289">
            <v>0</v>
          </cell>
          <cell r="W2289">
            <v>0</v>
          </cell>
          <cell r="AA2289">
            <v>0</v>
          </cell>
          <cell r="AB2289">
            <v>0</v>
          </cell>
          <cell r="AC2289">
            <v>0</v>
          </cell>
          <cell r="AD2289">
            <v>36</v>
          </cell>
          <cell r="AE2289">
            <v>114020</v>
          </cell>
          <cell r="AF2289">
            <v>0</v>
          </cell>
          <cell r="AI2289">
            <v>2282</v>
          </cell>
          <cell r="AK2289">
            <v>0</v>
          </cell>
          <cell r="AM2289">
            <v>516</v>
          </cell>
          <cell r="AN2289">
            <v>1</v>
          </cell>
          <cell r="AO2289">
            <v>393216</v>
          </cell>
          <cell r="AQ2289">
            <v>0</v>
          </cell>
          <cell r="AR2289">
            <v>0</v>
          </cell>
          <cell r="AS2289" t="str">
            <v>Ы</v>
          </cell>
          <cell r="AT2289" t="str">
            <v>Ы</v>
          </cell>
          <cell r="AU2289">
            <v>0</v>
          </cell>
          <cell r="AV2289">
            <v>0</v>
          </cell>
          <cell r="AW2289">
            <v>23</v>
          </cell>
          <cell r="AX2289">
            <v>1</v>
          </cell>
          <cell r="AY2289">
            <v>0</v>
          </cell>
          <cell r="AZ2289">
            <v>0</v>
          </cell>
          <cell r="BA2289">
            <v>0</v>
          </cell>
          <cell r="BB2289">
            <v>0</v>
          </cell>
          <cell r="BC2289">
            <v>38828</v>
          </cell>
        </row>
        <row r="2290">
          <cell r="A2290">
            <v>2006</v>
          </cell>
          <cell r="B2290">
            <v>3</v>
          </cell>
          <cell r="C2290">
            <v>360</v>
          </cell>
          <cell r="D2290">
            <v>21</v>
          </cell>
          <cell r="E2290">
            <v>792020</v>
          </cell>
          <cell r="F2290">
            <v>0</v>
          </cell>
          <cell r="G2290" t="str">
            <v>Затраты по ШПЗ (основные)</v>
          </cell>
          <cell r="H2290">
            <v>2011</v>
          </cell>
          <cell r="I2290">
            <v>7920</v>
          </cell>
          <cell r="J2290">
            <v>154021.37</v>
          </cell>
          <cell r="K2290">
            <v>1</v>
          </cell>
          <cell r="L2290">
            <v>0</v>
          </cell>
          <cell r="M2290">
            <v>0</v>
          </cell>
          <cell r="N2290">
            <v>0</v>
          </cell>
          <cell r="R2290">
            <v>0</v>
          </cell>
          <cell r="S2290">
            <v>0</v>
          </cell>
          <cell r="T2290">
            <v>0</v>
          </cell>
          <cell r="U2290">
            <v>36</v>
          </cell>
          <cell r="V2290">
            <v>0</v>
          </cell>
          <cell r="W2290">
            <v>0</v>
          </cell>
          <cell r="AA2290">
            <v>0</v>
          </cell>
          <cell r="AB2290">
            <v>0</v>
          </cell>
          <cell r="AC2290">
            <v>0</v>
          </cell>
          <cell r="AD2290">
            <v>36</v>
          </cell>
          <cell r="AE2290">
            <v>116000</v>
          </cell>
          <cell r="AF2290">
            <v>0</v>
          </cell>
          <cell r="AI2290">
            <v>2282</v>
          </cell>
          <cell r="AK2290">
            <v>0</v>
          </cell>
          <cell r="AM2290">
            <v>517</v>
          </cell>
          <cell r="AN2290">
            <v>1</v>
          </cell>
          <cell r="AO2290">
            <v>393216</v>
          </cell>
          <cell r="AQ2290">
            <v>0</v>
          </cell>
          <cell r="AR2290">
            <v>0</v>
          </cell>
          <cell r="AS2290" t="str">
            <v>Ы</v>
          </cell>
          <cell r="AT2290" t="str">
            <v>Ы</v>
          </cell>
          <cell r="AU2290">
            <v>0</v>
          </cell>
          <cell r="AV2290">
            <v>0</v>
          </cell>
          <cell r="AW2290">
            <v>23</v>
          </cell>
          <cell r="AX2290">
            <v>1</v>
          </cell>
          <cell r="AY2290">
            <v>0</v>
          </cell>
          <cell r="AZ2290">
            <v>0</v>
          </cell>
          <cell r="BA2290">
            <v>0</v>
          </cell>
          <cell r="BB2290">
            <v>0</v>
          </cell>
          <cell r="BC2290">
            <v>38828</v>
          </cell>
        </row>
        <row r="2291">
          <cell r="A2291">
            <v>2006</v>
          </cell>
          <cell r="B2291">
            <v>3</v>
          </cell>
          <cell r="C2291">
            <v>361</v>
          </cell>
          <cell r="D2291">
            <v>21</v>
          </cell>
          <cell r="E2291">
            <v>792020</v>
          </cell>
          <cell r="F2291">
            <v>0</v>
          </cell>
          <cell r="G2291" t="str">
            <v>Затраты по ШПЗ (основные)</v>
          </cell>
          <cell r="H2291">
            <v>2011</v>
          </cell>
          <cell r="I2291">
            <v>7920</v>
          </cell>
          <cell r="J2291">
            <v>6723.39</v>
          </cell>
          <cell r="K2291">
            <v>1</v>
          </cell>
          <cell r="L2291">
            <v>0</v>
          </cell>
          <cell r="M2291">
            <v>0</v>
          </cell>
          <cell r="N2291">
            <v>0</v>
          </cell>
          <cell r="R2291">
            <v>0</v>
          </cell>
          <cell r="S2291">
            <v>0</v>
          </cell>
          <cell r="T2291">
            <v>0</v>
          </cell>
          <cell r="U2291">
            <v>36</v>
          </cell>
          <cell r="V2291">
            <v>0</v>
          </cell>
          <cell r="W2291">
            <v>0</v>
          </cell>
          <cell r="AA2291">
            <v>0</v>
          </cell>
          <cell r="AB2291">
            <v>0</v>
          </cell>
          <cell r="AC2291">
            <v>0</v>
          </cell>
          <cell r="AD2291">
            <v>36</v>
          </cell>
          <cell r="AE2291">
            <v>117000</v>
          </cell>
          <cell r="AF2291">
            <v>0</v>
          </cell>
          <cell r="AI2291">
            <v>2282</v>
          </cell>
          <cell r="AK2291">
            <v>0</v>
          </cell>
          <cell r="AM2291">
            <v>518</v>
          </cell>
          <cell r="AN2291">
            <v>1</v>
          </cell>
          <cell r="AO2291">
            <v>393216</v>
          </cell>
          <cell r="AQ2291">
            <v>0</v>
          </cell>
          <cell r="AR2291">
            <v>0</v>
          </cell>
          <cell r="AS2291" t="str">
            <v>Ы</v>
          </cell>
          <cell r="AT2291" t="str">
            <v>Ы</v>
          </cell>
          <cell r="AU2291">
            <v>0</v>
          </cell>
          <cell r="AV2291">
            <v>0</v>
          </cell>
          <cell r="AW2291">
            <v>23</v>
          </cell>
          <cell r="AX2291">
            <v>1</v>
          </cell>
          <cell r="AY2291">
            <v>0</v>
          </cell>
          <cell r="AZ2291">
            <v>0</v>
          </cell>
          <cell r="BA2291">
            <v>0</v>
          </cell>
          <cell r="BB2291">
            <v>0</v>
          </cell>
          <cell r="BC2291">
            <v>38828</v>
          </cell>
        </row>
        <row r="2292">
          <cell r="A2292">
            <v>2006</v>
          </cell>
          <cell r="B2292">
            <v>3</v>
          </cell>
          <cell r="C2292">
            <v>362</v>
          </cell>
          <cell r="D2292">
            <v>21</v>
          </cell>
          <cell r="E2292">
            <v>792020</v>
          </cell>
          <cell r="F2292">
            <v>0</v>
          </cell>
          <cell r="G2292" t="str">
            <v>Затраты по ШПЗ (основные)</v>
          </cell>
          <cell r="H2292">
            <v>2011</v>
          </cell>
          <cell r="I2292">
            <v>7920</v>
          </cell>
          <cell r="J2292">
            <v>14140</v>
          </cell>
          <cell r="K2292">
            <v>1</v>
          </cell>
          <cell r="L2292">
            <v>0</v>
          </cell>
          <cell r="M2292">
            <v>0</v>
          </cell>
          <cell r="N2292">
            <v>0</v>
          </cell>
          <cell r="R2292">
            <v>0</v>
          </cell>
          <cell r="S2292">
            <v>0</v>
          </cell>
          <cell r="T2292">
            <v>0</v>
          </cell>
          <cell r="U2292">
            <v>36</v>
          </cell>
          <cell r="V2292">
            <v>0</v>
          </cell>
          <cell r="W2292">
            <v>0</v>
          </cell>
          <cell r="AA2292">
            <v>0</v>
          </cell>
          <cell r="AB2292">
            <v>0</v>
          </cell>
          <cell r="AC2292">
            <v>0</v>
          </cell>
          <cell r="AD2292">
            <v>36</v>
          </cell>
          <cell r="AE2292">
            <v>131000</v>
          </cell>
          <cell r="AF2292">
            <v>0</v>
          </cell>
          <cell r="AI2292">
            <v>2282</v>
          </cell>
          <cell r="AK2292">
            <v>0</v>
          </cell>
          <cell r="AM2292">
            <v>519</v>
          </cell>
          <cell r="AN2292">
            <v>1</v>
          </cell>
          <cell r="AO2292">
            <v>393216</v>
          </cell>
          <cell r="AQ2292">
            <v>0</v>
          </cell>
          <cell r="AR2292">
            <v>0</v>
          </cell>
          <cell r="AS2292" t="str">
            <v>Ы</v>
          </cell>
          <cell r="AT2292" t="str">
            <v>Ы</v>
          </cell>
          <cell r="AU2292">
            <v>0</v>
          </cell>
          <cell r="AV2292">
            <v>0</v>
          </cell>
          <cell r="AW2292">
            <v>23</v>
          </cell>
          <cell r="AX2292">
            <v>1</v>
          </cell>
          <cell r="AY2292">
            <v>0</v>
          </cell>
          <cell r="AZ2292">
            <v>0</v>
          </cell>
          <cell r="BA2292">
            <v>0</v>
          </cell>
          <cell r="BB2292">
            <v>0</v>
          </cell>
          <cell r="BC2292">
            <v>38828</v>
          </cell>
        </row>
        <row r="2293">
          <cell r="A2293">
            <v>2006</v>
          </cell>
          <cell r="B2293">
            <v>3</v>
          </cell>
          <cell r="C2293">
            <v>363</v>
          </cell>
          <cell r="D2293">
            <v>21</v>
          </cell>
          <cell r="E2293">
            <v>792020</v>
          </cell>
          <cell r="F2293">
            <v>0</v>
          </cell>
          <cell r="G2293" t="str">
            <v>Затраты по ШПЗ (основные)</v>
          </cell>
          <cell r="H2293">
            <v>2011</v>
          </cell>
          <cell r="I2293">
            <v>7920</v>
          </cell>
          <cell r="J2293">
            <v>6827.01</v>
          </cell>
          <cell r="K2293">
            <v>1</v>
          </cell>
          <cell r="L2293">
            <v>0</v>
          </cell>
          <cell r="M2293">
            <v>0</v>
          </cell>
          <cell r="N2293">
            <v>0</v>
          </cell>
          <cell r="R2293">
            <v>0</v>
          </cell>
          <cell r="S2293">
            <v>0</v>
          </cell>
          <cell r="T2293">
            <v>0</v>
          </cell>
          <cell r="U2293">
            <v>36</v>
          </cell>
          <cell r="V2293">
            <v>0</v>
          </cell>
          <cell r="W2293">
            <v>0</v>
          </cell>
          <cell r="AA2293">
            <v>0</v>
          </cell>
          <cell r="AB2293">
            <v>0</v>
          </cell>
          <cell r="AC2293">
            <v>0</v>
          </cell>
          <cell r="AD2293">
            <v>36</v>
          </cell>
          <cell r="AE2293">
            <v>132000</v>
          </cell>
          <cell r="AF2293">
            <v>0</v>
          </cell>
          <cell r="AI2293">
            <v>2282</v>
          </cell>
          <cell r="AK2293">
            <v>0</v>
          </cell>
          <cell r="AM2293">
            <v>520</v>
          </cell>
          <cell r="AN2293">
            <v>1</v>
          </cell>
          <cell r="AO2293">
            <v>393216</v>
          </cell>
          <cell r="AQ2293">
            <v>0</v>
          </cell>
          <cell r="AR2293">
            <v>0</v>
          </cell>
          <cell r="AS2293" t="str">
            <v>Ы</v>
          </cell>
          <cell r="AT2293" t="str">
            <v>Ы</v>
          </cell>
          <cell r="AU2293">
            <v>0</v>
          </cell>
          <cell r="AV2293">
            <v>0</v>
          </cell>
          <cell r="AW2293">
            <v>23</v>
          </cell>
          <cell r="AX2293">
            <v>1</v>
          </cell>
          <cell r="AY2293">
            <v>0</v>
          </cell>
          <cell r="AZ2293">
            <v>0</v>
          </cell>
          <cell r="BA2293">
            <v>0</v>
          </cell>
          <cell r="BB2293">
            <v>0</v>
          </cell>
          <cell r="BC2293">
            <v>38828</v>
          </cell>
        </row>
        <row r="2294">
          <cell r="A2294">
            <v>2006</v>
          </cell>
          <cell r="B2294">
            <v>3</v>
          </cell>
          <cell r="C2294">
            <v>364</v>
          </cell>
          <cell r="D2294">
            <v>21</v>
          </cell>
          <cell r="E2294">
            <v>792020</v>
          </cell>
          <cell r="F2294">
            <v>0</v>
          </cell>
          <cell r="G2294" t="str">
            <v>Затраты по ШПЗ (основные)</v>
          </cell>
          <cell r="H2294">
            <v>2011</v>
          </cell>
          <cell r="I2294">
            <v>7920</v>
          </cell>
          <cell r="J2294">
            <v>-1413.61</v>
          </cell>
          <cell r="K2294">
            <v>1</v>
          </cell>
          <cell r="L2294">
            <v>0</v>
          </cell>
          <cell r="M2294">
            <v>0</v>
          </cell>
          <cell r="N2294">
            <v>0</v>
          </cell>
          <cell r="R2294">
            <v>0</v>
          </cell>
          <cell r="S2294">
            <v>0</v>
          </cell>
          <cell r="T2294">
            <v>0</v>
          </cell>
          <cell r="U2294">
            <v>36</v>
          </cell>
          <cell r="V2294">
            <v>0</v>
          </cell>
          <cell r="W2294">
            <v>0</v>
          </cell>
          <cell r="AA2294">
            <v>0</v>
          </cell>
          <cell r="AB2294">
            <v>0</v>
          </cell>
          <cell r="AC2294">
            <v>0</v>
          </cell>
          <cell r="AD2294">
            <v>36</v>
          </cell>
          <cell r="AE2294">
            <v>135000</v>
          </cell>
          <cell r="AF2294">
            <v>0</v>
          </cell>
          <cell r="AI2294">
            <v>2282</v>
          </cell>
          <cell r="AK2294">
            <v>0</v>
          </cell>
          <cell r="AM2294">
            <v>521</v>
          </cell>
          <cell r="AN2294">
            <v>1</v>
          </cell>
          <cell r="AO2294">
            <v>393216</v>
          </cell>
          <cell r="AQ2294">
            <v>0</v>
          </cell>
          <cell r="AR2294">
            <v>0</v>
          </cell>
          <cell r="AS2294" t="str">
            <v>Ы</v>
          </cell>
          <cell r="AT2294" t="str">
            <v>Ы</v>
          </cell>
          <cell r="AU2294">
            <v>0</v>
          </cell>
          <cell r="AV2294">
            <v>0</v>
          </cell>
          <cell r="AW2294">
            <v>23</v>
          </cell>
          <cell r="AX2294">
            <v>1</v>
          </cell>
          <cell r="AY2294">
            <v>0</v>
          </cell>
          <cell r="AZ2294">
            <v>0</v>
          </cell>
          <cell r="BA2294">
            <v>0</v>
          </cell>
          <cell r="BB2294">
            <v>0</v>
          </cell>
          <cell r="BC2294">
            <v>38828</v>
          </cell>
        </row>
        <row r="2295">
          <cell r="A2295">
            <v>2006</v>
          </cell>
          <cell r="B2295">
            <v>3</v>
          </cell>
          <cell r="C2295">
            <v>365</v>
          </cell>
          <cell r="D2295">
            <v>21</v>
          </cell>
          <cell r="E2295">
            <v>792020</v>
          </cell>
          <cell r="F2295">
            <v>0</v>
          </cell>
          <cell r="G2295" t="str">
            <v>Затраты по ШПЗ (основные)</v>
          </cell>
          <cell r="H2295">
            <v>2011</v>
          </cell>
          <cell r="I2295">
            <v>7920</v>
          </cell>
          <cell r="J2295">
            <v>170674.54</v>
          </cell>
          <cell r="K2295">
            <v>1</v>
          </cell>
          <cell r="L2295">
            <v>0</v>
          </cell>
          <cell r="M2295">
            <v>0</v>
          </cell>
          <cell r="N2295">
            <v>0</v>
          </cell>
          <cell r="R2295">
            <v>0</v>
          </cell>
          <cell r="S2295">
            <v>0</v>
          </cell>
          <cell r="T2295">
            <v>0</v>
          </cell>
          <cell r="U2295">
            <v>36</v>
          </cell>
          <cell r="V2295">
            <v>0</v>
          </cell>
          <cell r="W2295">
            <v>0</v>
          </cell>
          <cell r="AA2295">
            <v>0</v>
          </cell>
          <cell r="AB2295">
            <v>0</v>
          </cell>
          <cell r="AC2295">
            <v>0</v>
          </cell>
          <cell r="AD2295">
            <v>36</v>
          </cell>
          <cell r="AE2295">
            <v>143000</v>
          </cell>
          <cell r="AF2295">
            <v>0</v>
          </cell>
          <cell r="AI2295">
            <v>2282</v>
          </cell>
          <cell r="AK2295">
            <v>0</v>
          </cell>
          <cell r="AM2295">
            <v>522</v>
          </cell>
          <cell r="AN2295">
            <v>1</v>
          </cell>
          <cell r="AO2295">
            <v>393216</v>
          </cell>
          <cell r="AQ2295">
            <v>0</v>
          </cell>
          <cell r="AR2295">
            <v>0</v>
          </cell>
          <cell r="AS2295" t="str">
            <v>Ы</v>
          </cell>
          <cell r="AT2295" t="str">
            <v>Ы</v>
          </cell>
          <cell r="AU2295">
            <v>0</v>
          </cell>
          <cell r="AV2295">
            <v>0</v>
          </cell>
          <cell r="AW2295">
            <v>23</v>
          </cell>
          <cell r="AX2295">
            <v>1</v>
          </cell>
          <cell r="AY2295">
            <v>0</v>
          </cell>
          <cell r="AZ2295">
            <v>0</v>
          </cell>
          <cell r="BA2295">
            <v>0</v>
          </cell>
          <cell r="BB2295">
            <v>0</v>
          </cell>
          <cell r="BC2295">
            <v>38828</v>
          </cell>
        </row>
        <row r="2296">
          <cell r="A2296">
            <v>2006</v>
          </cell>
          <cell r="B2296">
            <v>3</v>
          </cell>
          <cell r="C2296">
            <v>366</v>
          </cell>
          <cell r="D2296">
            <v>21</v>
          </cell>
          <cell r="E2296">
            <v>792020</v>
          </cell>
          <cell r="F2296">
            <v>0</v>
          </cell>
          <cell r="G2296" t="str">
            <v>Затраты по ШПЗ (основные)</v>
          </cell>
          <cell r="H2296">
            <v>2011</v>
          </cell>
          <cell r="I2296">
            <v>7920</v>
          </cell>
          <cell r="J2296">
            <v>194533.33</v>
          </cell>
          <cell r="K2296">
            <v>1</v>
          </cell>
          <cell r="L2296">
            <v>0</v>
          </cell>
          <cell r="M2296">
            <v>0</v>
          </cell>
          <cell r="N2296">
            <v>0</v>
          </cell>
          <cell r="R2296">
            <v>0</v>
          </cell>
          <cell r="S2296">
            <v>0</v>
          </cell>
          <cell r="T2296">
            <v>0</v>
          </cell>
          <cell r="U2296">
            <v>36</v>
          </cell>
          <cell r="V2296">
            <v>0</v>
          </cell>
          <cell r="W2296">
            <v>0</v>
          </cell>
          <cell r="AA2296">
            <v>0</v>
          </cell>
          <cell r="AB2296">
            <v>0</v>
          </cell>
          <cell r="AC2296">
            <v>0</v>
          </cell>
          <cell r="AD2296">
            <v>36</v>
          </cell>
          <cell r="AE2296">
            <v>151000</v>
          </cell>
          <cell r="AF2296">
            <v>0</v>
          </cell>
          <cell r="AI2296">
            <v>2282</v>
          </cell>
          <cell r="AK2296">
            <v>0</v>
          </cell>
          <cell r="AM2296">
            <v>523</v>
          </cell>
          <cell r="AN2296">
            <v>1</v>
          </cell>
          <cell r="AO2296">
            <v>393216</v>
          </cell>
          <cell r="AQ2296">
            <v>0</v>
          </cell>
          <cell r="AR2296">
            <v>0</v>
          </cell>
          <cell r="AS2296" t="str">
            <v>Ы</v>
          </cell>
          <cell r="AT2296" t="str">
            <v>Ы</v>
          </cell>
          <cell r="AU2296">
            <v>0</v>
          </cell>
          <cell r="AV2296">
            <v>0</v>
          </cell>
          <cell r="AW2296">
            <v>23</v>
          </cell>
          <cell r="AX2296">
            <v>1</v>
          </cell>
          <cell r="AY2296">
            <v>0</v>
          </cell>
          <cell r="AZ2296">
            <v>0</v>
          </cell>
          <cell r="BA2296">
            <v>0</v>
          </cell>
          <cell r="BB2296">
            <v>0</v>
          </cell>
          <cell r="BC2296">
            <v>38828</v>
          </cell>
        </row>
        <row r="2297">
          <cell r="A2297">
            <v>2006</v>
          </cell>
          <cell r="B2297">
            <v>3</v>
          </cell>
          <cell r="C2297">
            <v>367</v>
          </cell>
          <cell r="D2297">
            <v>21</v>
          </cell>
          <cell r="E2297">
            <v>792020</v>
          </cell>
          <cell r="F2297">
            <v>0</v>
          </cell>
          <cell r="G2297" t="str">
            <v>Затраты по ШПЗ (основные)</v>
          </cell>
          <cell r="H2297">
            <v>2011</v>
          </cell>
          <cell r="I2297">
            <v>7920</v>
          </cell>
          <cell r="J2297">
            <v>98418.18</v>
          </cell>
          <cell r="K2297">
            <v>1</v>
          </cell>
          <cell r="L2297">
            <v>0</v>
          </cell>
          <cell r="M2297">
            <v>0</v>
          </cell>
          <cell r="N2297">
            <v>0</v>
          </cell>
          <cell r="R2297">
            <v>0</v>
          </cell>
          <cell r="S2297">
            <v>0</v>
          </cell>
          <cell r="T2297">
            <v>0</v>
          </cell>
          <cell r="U2297">
            <v>36</v>
          </cell>
          <cell r="V2297">
            <v>0</v>
          </cell>
          <cell r="W2297">
            <v>0</v>
          </cell>
          <cell r="AA2297">
            <v>0</v>
          </cell>
          <cell r="AB2297">
            <v>0</v>
          </cell>
          <cell r="AC2297">
            <v>0</v>
          </cell>
          <cell r="AD2297">
            <v>36</v>
          </cell>
          <cell r="AE2297">
            <v>152000</v>
          </cell>
          <cell r="AF2297">
            <v>0</v>
          </cell>
          <cell r="AI2297">
            <v>2282</v>
          </cell>
          <cell r="AK2297">
            <v>0</v>
          </cell>
          <cell r="AM2297">
            <v>524</v>
          </cell>
          <cell r="AN2297">
            <v>1</v>
          </cell>
          <cell r="AO2297">
            <v>393216</v>
          </cell>
          <cell r="AQ2297">
            <v>0</v>
          </cell>
          <cell r="AR2297">
            <v>0</v>
          </cell>
          <cell r="AS2297" t="str">
            <v>Ы</v>
          </cell>
          <cell r="AT2297" t="str">
            <v>Ы</v>
          </cell>
          <cell r="AU2297">
            <v>0</v>
          </cell>
          <cell r="AV2297">
            <v>0</v>
          </cell>
          <cell r="AW2297">
            <v>23</v>
          </cell>
          <cell r="AX2297">
            <v>1</v>
          </cell>
          <cell r="AY2297">
            <v>0</v>
          </cell>
          <cell r="AZ2297">
            <v>0</v>
          </cell>
          <cell r="BA2297">
            <v>0</v>
          </cell>
          <cell r="BB2297">
            <v>0</v>
          </cell>
          <cell r="BC2297">
            <v>38828</v>
          </cell>
        </row>
        <row r="2298">
          <cell r="A2298">
            <v>2006</v>
          </cell>
          <cell r="B2298">
            <v>3</v>
          </cell>
          <cell r="C2298">
            <v>368</v>
          </cell>
          <cell r="D2298">
            <v>21</v>
          </cell>
          <cell r="E2298">
            <v>792020</v>
          </cell>
          <cell r="F2298">
            <v>0</v>
          </cell>
          <cell r="G2298" t="str">
            <v>Затраты по ШПЗ (основные)</v>
          </cell>
          <cell r="H2298">
            <v>2011</v>
          </cell>
          <cell r="I2298">
            <v>7920</v>
          </cell>
          <cell r="J2298">
            <v>1393065.91</v>
          </cell>
          <cell r="K2298">
            <v>1</v>
          </cell>
          <cell r="L2298">
            <v>0</v>
          </cell>
          <cell r="M2298">
            <v>0</v>
          </cell>
          <cell r="N2298">
            <v>0</v>
          </cell>
          <cell r="R2298">
            <v>0</v>
          </cell>
          <cell r="S2298">
            <v>0</v>
          </cell>
          <cell r="T2298">
            <v>0</v>
          </cell>
          <cell r="U2298">
            <v>36</v>
          </cell>
          <cell r="V2298">
            <v>0</v>
          </cell>
          <cell r="W2298">
            <v>0</v>
          </cell>
          <cell r="AA2298">
            <v>0</v>
          </cell>
          <cell r="AB2298">
            <v>0</v>
          </cell>
          <cell r="AC2298">
            <v>0</v>
          </cell>
          <cell r="AD2298">
            <v>36</v>
          </cell>
          <cell r="AE2298">
            <v>220000</v>
          </cell>
          <cell r="AF2298">
            <v>0</v>
          </cell>
          <cell r="AI2298">
            <v>2282</v>
          </cell>
          <cell r="AK2298">
            <v>0</v>
          </cell>
          <cell r="AM2298">
            <v>525</v>
          </cell>
          <cell r="AN2298">
            <v>1</v>
          </cell>
          <cell r="AO2298">
            <v>393216</v>
          </cell>
          <cell r="AQ2298">
            <v>0</v>
          </cell>
          <cell r="AR2298">
            <v>0</v>
          </cell>
          <cell r="AS2298" t="str">
            <v>Ы</v>
          </cell>
          <cell r="AT2298" t="str">
            <v>Ы</v>
          </cell>
          <cell r="AU2298">
            <v>0</v>
          </cell>
          <cell r="AV2298">
            <v>0</v>
          </cell>
          <cell r="AW2298">
            <v>23</v>
          </cell>
          <cell r="AX2298">
            <v>1</v>
          </cell>
          <cell r="AY2298">
            <v>0</v>
          </cell>
          <cell r="AZ2298">
            <v>0</v>
          </cell>
          <cell r="BA2298">
            <v>0</v>
          </cell>
          <cell r="BB2298">
            <v>0</v>
          </cell>
          <cell r="BC2298">
            <v>38828</v>
          </cell>
        </row>
        <row r="2299">
          <cell r="A2299">
            <v>2006</v>
          </cell>
          <cell r="B2299">
            <v>3</v>
          </cell>
          <cell r="C2299">
            <v>369</v>
          </cell>
          <cell r="D2299">
            <v>21</v>
          </cell>
          <cell r="E2299">
            <v>792020</v>
          </cell>
          <cell r="F2299">
            <v>0</v>
          </cell>
          <cell r="G2299" t="str">
            <v>Затраты по ШПЗ (основные)</v>
          </cell>
          <cell r="H2299">
            <v>2011</v>
          </cell>
          <cell r="I2299">
            <v>7920</v>
          </cell>
          <cell r="J2299">
            <v>778481.05</v>
          </cell>
          <cell r="K2299">
            <v>1</v>
          </cell>
          <cell r="L2299">
            <v>0</v>
          </cell>
          <cell r="M2299">
            <v>0</v>
          </cell>
          <cell r="N2299">
            <v>0</v>
          </cell>
          <cell r="R2299">
            <v>0</v>
          </cell>
          <cell r="S2299">
            <v>0</v>
          </cell>
          <cell r="T2299">
            <v>0</v>
          </cell>
          <cell r="U2299">
            <v>36</v>
          </cell>
          <cell r="V2299">
            <v>0</v>
          </cell>
          <cell r="W2299">
            <v>0</v>
          </cell>
          <cell r="AA2299">
            <v>0</v>
          </cell>
          <cell r="AB2299">
            <v>0</v>
          </cell>
          <cell r="AC2299">
            <v>0</v>
          </cell>
          <cell r="AD2299">
            <v>36</v>
          </cell>
          <cell r="AE2299">
            <v>230000</v>
          </cell>
          <cell r="AF2299">
            <v>0</v>
          </cell>
          <cell r="AI2299">
            <v>2282</v>
          </cell>
          <cell r="AK2299">
            <v>0</v>
          </cell>
          <cell r="AM2299">
            <v>526</v>
          </cell>
          <cell r="AN2299">
            <v>1</v>
          </cell>
          <cell r="AO2299">
            <v>393216</v>
          </cell>
          <cell r="AQ2299">
            <v>0</v>
          </cell>
          <cell r="AR2299">
            <v>0</v>
          </cell>
          <cell r="AS2299" t="str">
            <v>Ы</v>
          </cell>
          <cell r="AT2299" t="str">
            <v>Ы</v>
          </cell>
          <cell r="AU2299">
            <v>0</v>
          </cell>
          <cell r="AV2299">
            <v>0</v>
          </cell>
          <cell r="AW2299">
            <v>23</v>
          </cell>
          <cell r="AX2299">
            <v>1</v>
          </cell>
          <cell r="AY2299">
            <v>0</v>
          </cell>
          <cell r="AZ2299">
            <v>0</v>
          </cell>
          <cell r="BA2299">
            <v>0</v>
          </cell>
          <cell r="BB2299">
            <v>0</v>
          </cell>
          <cell r="BC2299">
            <v>38828</v>
          </cell>
        </row>
        <row r="2300">
          <cell r="A2300">
            <v>2006</v>
          </cell>
          <cell r="B2300">
            <v>3</v>
          </cell>
          <cell r="C2300">
            <v>370</v>
          </cell>
          <cell r="D2300">
            <v>21</v>
          </cell>
          <cell r="E2300">
            <v>792020</v>
          </cell>
          <cell r="F2300">
            <v>0</v>
          </cell>
          <cell r="G2300" t="str">
            <v>Затраты по ШПЗ (основные)</v>
          </cell>
          <cell r="H2300">
            <v>2011</v>
          </cell>
          <cell r="I2300">
            <v>7920</v>
          </cell>
          <cell r="J2300">
            <v>73769.84</v>
          </cell>
          <cell r="K2300">
            <v>1</v>
          </cell>
          <cell r="L2300">
            <v>0</v>
          </cell>
          <cell r="M2300">
            <v>0</v>
          </cell>
          <cell r="N2300">
            <v>0</v>
          </cell>
          <cell r="R2300">
            <v>0</v>
          </cell>
          <cell r="S2300">
            <v>0</v>
          </cell>
          <cell r="T2300">
            <v>0</v>
          </cell>
          <cell r="U2300">
            <v>36</v>
          </cell>
          <cell r="V2300">
            <v>0</v>
          </cell>
          <cell r="W2300">
            <v>0</v>
          </cell>
          <cell r="AA2300">
            <v>0</v>
          </cell>
          <cell r="AB2300">
            <v>0</v>
          </cell>
          <cell r="AC2300">
            <v>0</v>
          </cell>
          <cell r="AD2300">
            <v>36</v>
          </cell>
          <cell r="AE2300">
            <v>260000</v>
          </cell>
          <cell r="AF2300">
            <v>0</v>
          </cell>
          <cell r="AI2300">
            <v>2282</v>
          </cell>
          <cell r="AK2300">
            <v>0</v>
          </cell>
          <cell r="AM2300">
            <v>527</v>
          </cell>
          <cell r="AN2300">
            <v>1</v>
          </cell>
          <cell r="AO2300">
            <v>393216</v>
          </cell>
          <cell r="AQ2300">
            <v>0</v>
          </cell>
          <cell r="AR2300">
            <v>0</v>
          </cell>
          <cell r="AS2300" t="str">
            <v>Ы</v>
          </cell>
          <cell r="AT2300" t="str">
            <v>Ы</v>
          </cell>
          <cell r="AU2300">
            <v>0</v>
          </cell>
          <cell r="AV2300">
            <v>0</v>
          </cell>
          <cell r="AW2300">
            <v>23</v>
          </cell>
          <cell r="AX2300">
            <v>1</v>
          </cell>
          <cell r="AY2300">
            <v>0</v>
          </cell>
          <cell r="AZ2300">
            <v>0</v>
          </cell>
          <cell r="BA2300">
            <v>0</v>
          </cell>
          <cell r="BB2300">
            <v>0</v>
          </cell>
          <cell r="BC2300">
            <v>38828</v>
          </cell>
        </row>
        <row r="2301">
          <cell r="A2301">
            <v>2006</v>
          </cell>
          <cell r="B2301">
            <v>3</v>
          </cell>
          <cell r="C2301">
            <v>371</v>
          </cell>
          <cell r="D2301">
            <v>21</v>
          </cell>
          <cell r="E2301">
            <v>792020</v>
          </cell>
          <cell r="F2301">
            <v>0</v>
          </cell>
          <cell r="G2301" t="str">
            <v>Затраты по ШПЗ (основные)</v>
          </cell>
          <cell r="H2301">
            <v>2011</v>
          </cell>
          <cell r="I2301">
            <v>7920</v>
          </cell>
          <cell r="J2301">
            <v>193598.04</v>
          </cell>
          <cell r="K2301">
            <v>1</v>
          </cell>
          <cell r="L2301">
            <v>0</v>
          </cell>
          <cell r="M2301">
            <v>0</v>
          </cell>
          <cell r="N2301">
            <v>0</v>
          </cell>
          <cell r="R2301">
            <v>0</v>
          </cell>
          <cell r="S2301">
            <v>0</v>
          </cell>
          <cell r="T2301">
            <v>0</v>
          </cell>
          <cell r="U2301">
            <v>36</v>
          </cell>
          <cell r="V2301">
            <v>0</v>
          </cell>
          <cell r="W2301">
            <v>0</v>
          </cell>
          <cell r="AA2301">
            <v>0</v>
          </cell>
          <cell r="AB2301">
            <v>0</v>
          </cell>
          <cell r="AC2301">
            <v>0</v>
          </cell>
          <cell r="AD2301">
            <v>36</v>
          </cell>
          <cell r="AE2301">
            <v>270000</v>
          </cell>
          <cell r="AF2301">
            <v>0</v>
          </cell>
          <cell r="AI2301">
            <v>2282</v>
          </cell>
          <cell r="AK2301">
            <v>0</v>
          </cell>
          <cell r="AM2301">
            <v>528</v>
          </cell>
          <cell r="AN2301">
            <v>1</v>
          </cell>
          <cell r="AO2301">
            <v>393216</v>
          </cell>
          <cell r="AQ2301">
            <v>0</v>
          </cell>
          <cell r="AR2301">
            <v>0</v>
          </cell>
          <cell r="AS2301" t="str">
            <v>Ы</v>
          </cell>
          <cell r="AT2301" t="str">
            <v>Ы</v>
          </cell>
          <cell r="AU2301">
            <v>0</v>
          </cell>
          <cell r="AV2301">
            <v>0</v>
          </cell>
          <cell r="AW2301">
            <v>23</v>
          </cell>
          <cell r="AX2301">
            <v>1</v>
          </cell>
          <cell r="AY2301">
            <v>0</v>
          </cell>
          <cell r="AZ2301">
            <v>0</v>
          </cell>
          <cell r="BA2301">
            <v>0</v>
          </cell>
          <cell r="BB2301">
            <v>0</v>
          </cell>
          <cell r="BC2301">
            <v>38828</v>
          </cell>
        </row>
        <row r="2302">
          <cell r="A2302">
            <v>2006</v>
          </cell>
          <cell r="B2302">
            <v>3</v>
          </cell>
          <cell r="C2302">
            <v>372</v>
          </cell>
          <cell r="D2302">
            <v>21</v>
          </cell>
          <cell r="E2302">
            <v>792020</v>
          </cell>
          <cell r="F2302">
            <v>0</v>
          </cell>
          <cell r="G2302" t="str">
            <v>Затраты по ШПЗ (основные)</v>
          </cell>
          <cell r="H2302">
            <v>2011</v>
          </cell>
          <cell r="I2302">
            <v>7920</v>
          </cell>
          <cell r="J2302">
            <v>5308.79</v>
          </cell>
          <cell r="K2302">
            <v>1</v>
          </cell>
          <cell r="L2302">
            <v>0</v>
          </cell>
          <cell r="M2302">
            <v>0</v>
          </cell>
          <cell r="N2302">
            <v>0</v>
          </cell>
          <cell r="R2302">
            <v>0</v>
          </cell>
          <cell r="S2302">
            <v>0</v>
          </cell>
          <cell r="T2302">
            <v>0</v>
          </cell>
          <cell r="U2302">
            <v>36</v>
          </cell>
          <cell r="V2302">
            <v>0</v>
          </cell>
          <cell r="W2302">
            <v>0</v>
          </cell>
          <cell r="AA2302">
            <v>0</v>
          </cell>
          <cell r="AB2302">
            <v>0</v>
          </cell>
          <cell r="AC2302">
            <v>0</v>
          </cell>
          <cell r="AD2302">
            <v>36</v>
          </cell>
          <cell r="AE2302">
            <v>280000</v>
          </cell>
          <cell r="AF2302">
            <v>0</v>
          </cell>
          <cell r="AI2302">
            <v>2282</v>
          </cell>
          <cell r="AK2302">
            <v>0</v>
          </cell>
          <cell r="AM2302">
            <v>529</v>
          </cell>
          <cell r="AN2302">
            <v>1</v>
          </cell>
          <cell r="AO2302">
            <v>393216</v>
          </cell>
          <cell r="AQ2302">
            <v>0</v>
          </cell>
          <cell r="AR2302">
            <v>0</v>
          </cell>
          <cell r="AS2302" t="str">
            <v>Ы</v>
          </cell>
          <cell r="AT2302" t="str">
            <v>Ы</v>
          </cell>
          <cell r="AU2302">
            <v>0</v>
          </cell>
          <cell r="AV2302">
            <v>0</v>
          </cell>
          <cell r="AW2302">
            <v>23</v>
          </cell>
          <cell r="AX2302">
            <v>1</v>
          </cell>
          <cell r="AY2302">
            <v>0</v>
          </cell>
          <cell r="AZ2302">
            <v>0</v>
          </cell>
          <cell r="BA2302">
            <v>0</v>
          </cell>
          <cell r="BB2302">
            <v>0</v>
          </cell>
          <cell r="BC2302">
            <v>38828</v>
          </cell>
        </row>
        <row r="2303">
          <cell r="A2303">
            <v>2006</v>
          </cell>
          <cell r="B2303">
            <v>3</v>
          </cell>
          <cell r="C2303">
            <v>373</v>
          </cell>
          <cell r="D2303">
            <v>21</v>
          </cell>
          <cell r="E2303">
            <v>792020</v>
          </cell>
          <cell r="F2303">
            <v>0</v>
          </cell>
          <cell r="G2303" t="str">
            <v>Затраты по ШПЗ (основные)</v>
          </cell>
          <cell r="H2303">
            <v>2011</v>
          </cell>
          <cell r="I2303">
            <v>7920</v>
          </cell>
          <cell r="J2303">
            <v>70150.06</v>
          </cell>
          <cell r="K2303">
            <v>1</v>
          </cell>
          <cell r="L2303">
            <v>0</v>
          </cell>
          <cell r="M2303">
            <v>0</v>
          </cell>
          <cell r="N2303">
            <v>0</v>
          </cell>
          <cell r="R2303">
            <v>0</v>
          </cell>
          <cell r="S2303">
            <v>0</v>
          </cell>
          <cell r="T2303">
            <v>0</v>
          </cell>
          <cell r="U2303">
            <v>36</v>
          </cell>
          <cell r="V2303">
            <v>0</v>
          </cell>
          <cell r="W2303">
            <v>0</v>
          </cell>
          <cell r="AA2303">
            <v>0</v>
          </cell>
          <cell r="AB2303">
            <v>0</v>
          </cell>
          <cell r="AC2303">
            <v>0</v>
          </cell>
          <cell r="AD2303">
            <v>36</v>
          </cell>
          <cell r="AE2303">
            <v>280100</v>
          </cell>
          <cell r="AF2303">
            <v>0</v>
          </cell>
          <cell r="AI2303">
            <v>2282</v>
          </cell>
          <cell r="AK2303">
            <v>0</v>
          </cell>
          <cell r="AM2303">
            <v>530</v>
          </cell>
          <cell r="AN2303">
            <v>1</v>
          </cell>
          <cell r="AO2303">
            <v>393216</v>
          </cell>
          <cell r="AQ2303">
            <v>0</v>
          </cell>
          <cell r="AR2303">
            <v>0</v>
          </cell>
          <cell r="AS2303" t="str">
            <v>Ы</v>
          </cell>
          <cell r="AT2303" t="str">
            <v>Ы</v>
          </cell>
          <cell r="AU2303">
            <v>0</v>
          </cell>
          <cell r="AV2303">
            <v>0</v>
          </cell>
          <cell r="AW2303">
            <v>23</v>
          </cell>
          <cell r="AX2303">
            <v>1</v>
          </cell>
          <cell r="AY2303">
            <v>0</v>
          </cell>
          <cell r="AZ2303">
            <v>0</v>
          </cell>
          <cell r="BA2303">
            <v>0</v>
          </cell>
          <cell r="BB2303">
            <v>0</v>
          </cell>
          <cell r="BC2303">
            <v>38828</v>
          </cell>
        </row>
        <row r="2304">
          <cell r="A2304">
            <v>2006</v>
          </cell>
          <cell r="B2304">
            <v>3</v>
          </cell>
          <cell r="C2304">
            <v>374</v>
          </cell>
          <cell r="D2304">
            <v>21</v>
          </cell>
          <cell r="E2304">
            <v>792020</v>
          </cell>
          <cell r="F2304">
            <v>0</v>
          </cell>
          <cell r="G2304" t="str">
            <v>Затраты по ШПЗ (основные)</v>
          </cell>
          <cell r="H2304">
            <v>2011</v>
          </cell>
          <cell r="I2304">
            <v>7920</v>
          </cell>
          <cell r="J2304">
            <v>1730.28</v>
          </cell>
          <cell r="K2304">
            <v>1</v>
          </cell>
          <cell r="L2304">
            <v>0</v>
          </cell>
          <cell r="M2304">
            <v>0</v>
          </cell>
          <cell r="N2304">
            <v>0</v>
          </cell>
          <cell r="R2304">
            <v>0</v>
          </cell>
          <cell r="S2304">
            <v>0</v>
          </cell>
          <cell r="T2304">
            <v>0</v>
          </cell>
          <cell r="U2304">
            <v>36</v>
          </cell>
          <cell r="V2304">
            <v>0</v>
          </cell>
          <cell r="W2304">
            <v>0</v>
          </cell>
          <cell r="AA2304">
            <v>0</v>
          </cell>
          <cell r="AB2304">
            <v>0</v>
          </cell>
          <cell r="AC2304">
            <v>0</v>
          </cell>
          <cell r="AD2304">
            <v>36</v>
          </cell>
          <cell r="AE2304">
            <v>280200</v>
          </cell>
          <cell r="AF2304">
            <v>0</v>
          </cell>
          <cell r="AI2304">
            <v>2282</v>
          </cell>
          <cell r="AK2304">
            <v>0</v>
          </cell>
          <cell r="AM2304">
            <v>531</v>
          </cell>
          <cell r="AN2304">
            <v>1</v>
          </cell>
          <cell r="AO2304">
            <v>393216</v>
          </cell>
          <cell r="AQ2304">
            <v>0</v>
          </cell>
          <cell r="AR2304">
            <v>0</v>
          </cell>
          <cell r="AS2304" t="str">
            <v>Ы</v>
          </cell>
          <cell r="AT2304" t="str">
            <v>Ы</v>
          </cell>
          <cell r="AU2304">
            <v>0</v>
          </cell>
          <cell r="AV2304">
            <v>0</v>
          </cell>
          <cell r="AW2304">
            <v>23</v>
          </cell>
          <cell r="AX2304">
            <v>1</v>
          </cell>
          <cell r="AY2304">
            <v>0</v>
          </cell>
          <cell r="AZ2304">
            <v>0</v>
          </cell>
          <cell r="BA2304">
            <v>0</v>
          </cell>
          <cell r="BB2304">
            <v>0</v>
          </cell>
          <cell r="BC2304">
            <v>38828</v>
          </cell>
        </row>
        <row r="2305">
          <cell r="A2305">
            <v>2006</v>
          </cell>
          <cell r="B2305">
            <v>3</v>
          </cell>
          <cell r="C2305">
            <v>375</v>
          </cell>
          <cell r="D2305">
            <v>21</v>
          </cell>
          <cell r="E2305">
            <v>792020</v>
          </cell>
          <cell r="F2305">
            <v>0</v>
          </cell>
          <cell r="G2305" t="str">
            <v>Затраты по ШПЗ (основные)</v>
          </cell>
          <cell r="H2305">
            <v>2011</v>
          </cell>
          <cell r="I2305">
            <v>7920</v>
          </cell>
          <cell r="J2305">
            <v>13832.3</v>
          </cell>
          <cell r="K2305">
            <v>1</v>
          </cell>
          <cell r="L2305">
            <v>0</v>
          </cell>
          <cell r="M2305">
            <v>0</v>
          </cell>
          <cell r="N2305">
            <v>0</v>
          </cell>
          <cell r="R2305">
            <v>0</v>
          </cell>
          <cell r="S2305">
            <v>0</v>
          </cell>
          <cell r="T2305">
            <v>0</v>
          </cell>
          <cell r="U2305">
            <v>36</v>
          </cell>
          <cell r="V2305">
            <v>0</v>
          </cell>
          <cell r="W2305">
            <v>0</v>
          </cell>
          <cell r="AA2305">
            <v>0</v>
          </cell>
          <cell r="AB2305">
            <v>0</v>
          </cell>
          <cell r="AC2305">
            <v>0</v>
          </cell>
          <cell r="AD2305">
            <v>36</v>
          </cell>
          <cell r="AE2305">
            <v>280300</v>
          </cell>
          <cell r="AF2305">
            <v>0</v>
          </cell>
          <cell r="AI2305">
            <v>2282</v>
          </cell>
          <cell r="AK2305">
            <v>0</v>
          </cell>
          <cell r="AM2305">
            <v>532</v>
          </cell>
          <cell r="AN2305">
            <v>1</v>
          </cell>
          <cell r="AO2305">
            <v>393216</v>
          </cell>
          <cell r="AQ2305">
            <v>0</v>
          </cell>
          <cell r="AR2305">
            <v>0</v>
          </cell>
          <cell r="AS2305" t="str">
            <v>Ы</v>
          </cell>
          <cell r="AT2305" t="str">
            <v>Ы</v>
          </cell>
          <cell r="AU2305">
            <v>0</v>
          </cell>
          <cell r="AV2305">
            <v>0</v>
          </cell>
          <cell r="AW2305">
            <v>23</v>
          </cell>
          <cell r="AX2305">
            <v>1</v>
          </cell>
          <cell r="AY2305">
            <v>0</v>
          </cell>
          <cell r="AZ2305">
            <v>0</v>
          </cell>
          <cell r="BA2305">
            <v>0</v>
          </cell>
          <cell r="BB2305">
            <v>0</v>
          </cell>
          <cell r="BC2305">
            <v>38828</v>
          </cell>
        </row>
        <row r="2306">
          <cell r="A2306">
            <v>2006</v>
          </cell>
          <cell r="B2306">
            <v>3</v>
          </cell>
          <cell r="C2306">
            <v>376</v>
          </cell>
          <cell r="D2306">
            <v>21</v>
          </cell>
          <cell r="E2306">
            <v>792020</v>
          </cell>
          <cell r="F2306">
            <v>0</v>
          </cell>
          <cell r="G2306" t="str">
            <v>Затраты по ШПЗ (основные)</v>
          </cell>
          <cell r="H2306">
            <v>2011</v>
          </cell>
          <cell r="I2306">
            <v>7920</v>
          </cell>
          <cell r="J2306">
            <v>120538.99</v>
          </cell>
          <cell r="K2306">
            <v>1</v>
          </cell>
          <cell r="L2306">
            <v>0</v>
          </cell>
          <cell r="M2306">
            <v>0</v>
          </cell>
          <cell r="N2306">
            <v>0</v>
          </cell>
          <cell r="R2306">
            <v>0</v>
          </cell>
          <cell r="S2306">
            <v>0</v>
          </cell>
          <cell r="T2306">
            <v>0</v>
          </cell>
          <cell r="U2306">
            <v>36</v>
          </cell>
          <cell r="V2306">
            <v>0</v>
          </cell>
          <cell r="W2306">
            <v>0</v>
          </cell>
          <cell r="AA2306">
            <v>0</v>
          </cell>
          <cell r="AB2306">
            <v>0</v>
          </cell>
          <cell r="AC2306">
            <v>0</v>
          </cell>
          <cell r="AD2306">
            <v>36</v>
          </cell>
          <cell r="AE2306">
            <v>280400</v>
          </cell>
          <cell r="AF2306">
            <v>0</v>
          </cell>
          <cell r="AI2306">
            <v>2282</v>
          </cell>
          <cell r="AK2306">
            <v>0</v>
          </cell>
          <cell r="AM2306">
            <v>533</v>
          </cell>
          <cell r="AN2306">
            <v>1</v>
          </cell>
          <cell r="AO2306">
            <v>393216</v>
          </cell>
          <cell r="AQ2306">
            <v>0</v>
          </cell>
          <cell r="AR2306">
            <v>0</v>
          </cell>
          <cell r="AS2306" t="str">
            <v>Ы</v>
          </cell>
          <cell r="AT2306" t="str">
            <v>Ы</v>
          </cell>
          <cell r="AU2306">
            <v>0</v>
          </cell>
          <cell r="AV2306">
            <v>0</v>
          </cell>
          <cell r="AW2306">
            <v>23</v>
          </cell>
          <cell r="AX2306">
            <v>1</v>
          </cell>
          <cell r="AY2306">
            <v>0</v>
          </cell>
          <cell r="AZ2306">
            <v>0</v>
          </cell>
          <cell r="BA2306">
            <v>0</v>
          </cell>
          <cell r="BB2306">
            <v>0</v>
          </cell>
          <cell r="BC2306">
            <v>38828</v>
          </cell>
        </row>
        <row r="2307">
          <cell r="A2307">
            <v>2006</v>
          </cell>
          <cell r="B2307">
            <v>3</v>
          </cell>
          <cell r="C2307">
            <v>377</v>
          </cell>
          <cell r="D2307">
            <v>21</v>
          </cell>
          <cell r="E2307">
            <v>792020</v>
          </cell>
          <cell r="F2307">
            <v>0</v>
          </cell>
          <cell r="G2307" t="str">
            <v>Затраты по ШПЗ (основные)</v>
          </cell>
          <cell r="H2307">
            <v>2011</v>
          </cell>
          <cell r="I2307">
            <v>7920</v>
          </cell>
          <cell r="J2307">
            <v>20326.28</v>
          </cell>
          <cell r="K2307">
            <v>1</v>
          </cell>
          <cell r="L2307">
            <v>0</v>
          </cell>
          <cell r="M2307">
            <v>0</v>
          </cell>
          <cell r="N2307">
            <v>0</v>
          </cell>
          <cell r="R2307">
            <v>0</v>
          </cell>
          <cell r="S2307">
            <v>0</v>
          </cell>
          <cell r="T2307">
            <v>0</v>
          </cell>
          <cell r="U2307">
            <v>36</v>
          </cell>
          <cell r="V2307">
            <v>0</v>
          </cell>
          <cell r="W2307">
            <v>0</v>
          </cell>
          <cell r="AA2307">
            <v>0</v>
          </cell>
          <cell r="AB2307">
            <v>0</v>
          </cell>
          <cell r="AC2307">
            <v>0</v>
          </cell>
          <cell r="AD2307">
            <v>36</v>
          </cell>
          <cell r="AE2307">
            <v>281000</v>
          </cell>
          <cell r="AF2307">
            <v>0</v>
          </cell>
          <cell r="AI2307">
            <v>2282</v>
          </cell>
          <cell r="AK2307">
            <v>0</v>
          </cell>
          <cell r="AM2307">
            <v>534</v>
          </cell>
          <cell r="AN2307">
            <v>1</v>
          </cell>
          <cell r="AO2307">
            <v>393216</v>
          </cell>
          <cell r="AQ2307">
            <v>0</v>
          </cell>
          <cell r="AR2307">
            <v>0</v>
          </cell>
          <cell r="AS2307" t="str">
            <v>Ы</v>
          </cell>
          <cell r="AT2307" t="str">
            <v>Ы</v>
          </cell>
          <cell r="AU2307">
            <v>0</v>
          </cell>
          <cell r="AV2307">
            <v>0</v>
          </cell>
          <cell r="AW2307">
            <v>23</v>
          </cell>
          <cell r="AX2307">
            <v>1</v>
          </cell>
          <cell r="AY2307">
            <v>0</v>
          </cell>
          <cell r="AZ2307">
            <v>0</v>
          </cell>
          <cell r="BA2307">
            <v>0</v>
          </cell>
          <cell r="BB2307">
            <v>0</v>
          </cell>
          <cell r="BC2307">
            <v>38828</v>
          </cell>
        </row>
        <row r="2308">
          <cell r="A2308">
            <v>2006</v>
          </cell>
          <cell r="B2308">
            <v>3</v>
          </cell>
          <cell r="C2308">
            <v>378</v>
          </cell>
          <cell r="D2308">
            <v>21</v>
          </cell>
          <cell r="E2308">
            <v>792020</v>
          </cell>
          <cell r="F2308">
            <v>0</v>
          </cell>
          <cell r="G2308" t="str">
            <v>Затраты по ШПЗ (основные)</v>
          </cell>
          <cell r="H2308">
            <v>2011</v>
          </cell>
          <cell r="I2308">
            <v>7920</v>
          </cell>
          <cell r="J2308">
            <v>18112.87</v>
          </cell>
          <cell r="K2308">
            <v>1</v>
          </cell>
          <cell r="L2308">
            <v>0</v>
          </cell>
          <cell r="M2308">
            <v>0</v>
          </cell>
          <cell r="N2308">
            <v>0</v>
          </cell>
          <cell r="R2308">
            <v>0</v>
          </cell>
          <cell r="S2308">
            <v>0</v>
          </cell>
          <cell r="T2308">
            <v>0</v>
          </cell>
          <cell r="U2308">
            <v>36</v>
          </cell>
          <cell r="V2308">
            <v>0</v>
          </cell>
          <cell r="W2308">
            <v>0</v>
          </cell>
          <cell r="AA2308">
            <v>0</v>
          </cell>
          <cell r="AB2308">
            <v>0</v>
          </cell>
          <cell r="AC2308">
            <v>0</v>
          </cell>
          <cell r="AD2308">
            <v>36</v>
          </cell>
          <cell r="AE2308">
            <v>281100</v>
          </cell>
          <cell r="AF2308">
            <v>0</v>
          </cell>
          <cell r="AI2308">
            <v>2282</v>
          </cell>
          <cell r="AK2308">
            <v>0</v>
          </cell>
          <cell r="AM2308">
            <v>535</v>
          </cell>
          <cell r="AN2308">
            <v>1</v>
          </cell>
          <cell r="AO2308">
            <v>393216</v>
          </cell>
          <cell r="AQ2308">
            <v>0</v>
          </cell>
          <cell r="AR2308">
            <v>0</v>
          </cell>
          <cell r="AS2308" t="str">
            <v>Ы</v>
          </cell>
          <cell r="AT2308" t="str">
            <v>Ы</v>
          </cell>
          <cell r="AU2308">
            <v>0</v>
          </cell>
          <cell r="AV2308">
            <v>0</v>
          </cell>
          <cell r="AW2308">
            <v>23</v>
          </cell>
          <cell r="AX2308">
            <v>1</v>
          </cell>
          <cell r="AY2308">
            <v>0</v>
          </cell>
          <cell r="AZ2308">
            <v>0</v>
          </cell>
          <cell r="BA2308">
            <v>0</v>
          </cell>
          <cell r="BB2308">
            <v>0</v>
          </cell>
          <cell r="BC2308">
            <v>38828</v>
          </cell>
        </row>
        <row r="2309">
          <cell r="A2309">
            <v>2006</v>
          </cell>
          <cell r="B2309">
            <v>3</v>
          </cell>
          <cell r="C2309">
            <v>379</v>
          </cell>
          <cell r="D2309">
            <v>21</v>
          </cell>
          <cell r="E2309">
            <v>792020</v>
          </cell>
          <cell r="F2309">
            <v>0</v>
          </cell>
          <cell r="G2309" t="str">
            <v>Затраты по ШПЗ (основные)</v>
          </cell>
          <cell r="H2309">
            <v>2011</v>
          </cell>
          <cell r="I2309">
            <v>7920</v>
          </cell>
          <cell r="J2309">
            <v>13414.2</v>
          </cell>
          <cell r="K2309">
            <v>1</v>
          </cell>
          <cell r="L2309">
            <v>0</v>
          </cell>
          <cell r="M2309">
            <v>0</v>
          </cell>
          <cell r="N2309">
            <v>0</v>
          </cell>
          <cell r="R2309">
            <v>0</v>
          </cell>
          <cell r="S2309">
            <v>0</v>
          </cell>
          <cell r="T2309">
            <v>0</v>
          </cell>
          <cell r="U2309">
            <v>36</v>
          </cell>
          <cell r="V2309">
            <v>0</v>
          </cell>
          <cell r="W2309">
            <v>0</v>
          </cell>
          <cell r="AA2309">
            <v>0</v>
          </cell>
          <cell r="AB2309">
            <v>0</v>
          </cell>
          <cell r="AC2309">
            <v>0</v>
          </cell>
          <cell r="AD2309">
            <v>36</v>
          </cell>
          <cell r="AE2309">
            <v>281200</v>
          </cell>
          <cell r="AF2309">
            <v>0</v>
          </cell>
          <cell r="AI2309">
            <v>2282</v>
          </cell>
          <cell r="AK2309">
            <v>0</v>
          </cell>
          <cell r="AM2309">
            <v>536</v>
          </cell>
          <cell r="AN2309">
            <v>1</v>
          </cell>
          <cell r="AO2309">
            <v>393216</v>
          </cell>
          <cell r="AQ2309">
            <v>0</v>
          </cell>
          <cell r="AR2309">
            <v>0</v>
          </cell>
          <cell r="AS2309" t="str">
            <v>Ы</v>
          </cell>
          <cell r="AT2309" t="str">
            <v>Ы</v>
          </cell>
          <cell r="AU2309">
            <v>0</v>
          </cell>
          <cell r="AV2309">
            <v>0</v>
          </cell>
          <cell r="AW2309">
            <v>23</v>
          </cell>
          <cell r="AX2309">
            <v>1</v>
          </cell>
          <cell r="AY2309">
            <v>0</v>
          </cell>
          <cell r="AZ2309">
            <v>0</v>
          </cell>
          <cell r="BA2309">
            <v>0</v>
          </cell>
          <cell r="BB2309">
            <v>0</v>
          </cell>
          <cell r="BC2309">
            <v>38828</v>
          </cell>
        </row>
        <row r="2310">
          <cell r="A2310">
            <v>2006</v>
          </cell>
          <cell r="B2310">
            <v>3</v>
          </cell>
          <cell r="C2310">
            <v>380</v>
          </cell>
          <cell r="D2310">
            <v>21</v>
          </cell>
          <cell r="E2310">
            <v>792020</v>
          </cell>
          <cell r="F2310">
            <v>0</v>
          </cell>
          <cell r="G2310" t="str">
            <v>Затраты по ШПЗ (основные)</v>
          </cell>
          <cell r="H2310">
            <v>2011</v>
          </cell>
          <cell r="I2310">
            <v>7920</v>
          </cell>
          <cell r="J2310">
            <v>100</v>
          </cell>
          <cell r="K2310">
            <v>1</v>
          </cell>
          <cell r="L2310">
            <v>0</v>
          </cell>
          <cell r="M2310">
            <v>0</v>
          </cell>
          <cell r="N2310">
            <v>0</v>
          </cell>
          <cell r="R2310">
            <v>0</v>
          </cell>
          <cell r="S2310">
            <v>0</v>
          </cell>
          <cell r="T2310">
            <v>0</v>
          </cell>
          <cell r="U2310">
            <v>36</v>
          </cell>
          <cell r="V2310">
            <v>0</v>
          </cell>
          <cell r="W2310">
            <v>0</v>
          </cell>
          <cell r="AA2310">
            <v>0</v>
          </cell>
          <cell r="AB2310">
            <v>0</v>
          </cell>
          <cell r="AC2310">
            <v>0</v>
          </cell>
          <cell r="AD2310">
            <v>36</v>
          </cell>
          <cell r="AE2310">
            <v>282000</v>
          </cell>
          <cell r="AF2310">
            <v>0</v>
          </cell>
          <cell r="AI2310">
            <v>2282</v>
          </cell>
          <cell r="AK2310">
            <v>0</v>
          </cell>
          <cell r="AM2310">
            <v>537</v>
          </cell>
          <cell r="AN2310">
            <v>1</v>
          </cell>
          <cell r="AO2310">
            <v>393216</v>
          </cell>
          <cell r="AQ2310">
            <v>0</v>
          </cell>
          <cell r="AR2310">
            <v>0</v>
          </cell>
          <cell r="AS2310" t="str">
            <v>Ы</v>
          </cell>
          <cell r="AT2310" t="str">
            <v>Ы</v>
          </cell>
          <cell r="AU2310">
            <v>0</v>
          </cell>
          <cell r="AV2310">
            <v>0</v>
          </cell>
          <cell r="AW2310">
            <v>23</v>
          </cell>
          <cell r="AX2310">
            <v>1</v>
          </cell>
          <cell r="AY2310">
            <v>0</v>
          </cell>
          <cell r="AZ2310">
            <v>0</v>
          </cell>
          <cell r="BA2310">
            <v>0</v>
          </cell>
          <cell r="BB2310">
            <v>0</v>
          </cell>
          <cell r="BC2310">
            <v>38828</v>
          </cell>
        </row>
        <row r="2311">
          <cell r="A2311">
            <v>2006</v>
          </cell>
          <cell r="B2311">
            <v>3</v>
          </cell>
          <cell r="C2311">
            <v>381</v>
          </cell>
          <cell r="D2311">
            <v>21</v>
          </cell>
          <cell r="E2311">
            <v>792020</v>
          </cell>
          <cell r="F2311">
            <v>0</v>
          </cell>
          <cell r="G2311" t="str">
            <v>Затраты по ШПЗ (основные)</v>
          </cell>
          <cell r="H2311">
            <v>2011</v>
          </cell>
          <cell r="I2311">
            <v>7920</v>
          </cell>
          <cell r="J2311">
            <v>-1011.1</v>
          </cell>
          <cell r="K2311">
            <v>1</v>
          </cell>
          <cell r="L2311">
            <v>0</v>
          </cell>
          <cell r="M2311">
            <v>0</v>
          </cell>
          <cell r="N2311">
            <v>0</v>
          </cell>
          <cell r="R2311">
            <v>0</v>
          </cell>
          <cell r="S2311">
            <v>0</v>
          </cell>
          <cell r="T2311">
            <v>0</v>
          </cell>
          <cell r="U2311">
            <v>36</v>
          </cell>
          <cell r="V2311">
            <v>0</v>
          </cell>
          <cell r="W2311">
            <v>0</v>
          </cell>
          <cell r="AA2311">
            <v>0</v>
          </cell>
          <cell r="AB2311">
            <v>0</v>
          </cell>
          <cell r="AC2311">
            <v>0</v>
          </cell>
          <cell r="AD2311">
            <v>36</v>
          </cell>
          <cell r="AE2311">
            <v>282200</v>
          </cell>
          <cell r="AF2311">
            <v>0</v>
          </cell>
          <cell r="AI2311">
            <v>2282</v>
          </cell>
          <cell r="AK2311">
            <v>0</v>
          </cell>
          <cell r="AM2311">
            <v>538</v>
          </cell>
          <cell r="AN2311">
            <v>1</v>
          </cell>
          <cell r="AO2311">
            <v>393216</v>
          </cell>
          <cell r="AQ2311">
            <v>0</v>
          </cell>
          <cell r="AR2311">
            <v>0</v>
          </cell>
          <cell r="AS2311" t="str">
            <v>Ы</v>
          </cell>
          <cell r="AT2311" t="str">
            <v>Ы</v>
          </cell>
          <cell r="AU2311">
            <v>0</v>
          </cell>
          <cell r="AV2311">
            <v>0</v>
          </cell>
          <cell r="AW2311">
            <v>23</v>
          </cell>
          <cell r="AX2311">
            <v>1</v>
          </cell>
          <cell r="AY2311">
            <v>0</v>
          </cell>
          <cell r="AZ2311">
            <v>0</v>
          </cell>
          <cell r="BA2311">
            <v>0</v>
          </cell>
          <cell r="BB2311">
            <v>0</v>
          </cell>
          <cell r="BC2311">
            <v>38828</v>
          </cell>
        </row>
        <row r="2312">
          <cell r="A2312">
            <v>2006</v>
          </cell>
          <cell r="B2312">
            <v>3</v>
          </cell>
          <cell r="C2312">
            <v>382</v>
          </cell>
          <cell r="D2312">
            <v>21</v>
          </cell>
          <cell r="E2312">
            <v>792020</v>
          </cell>
          <cell r="F2312">
            <v>0</v>
          </cell>
          <cell r="G2312" t="str">
            <v>Затраты по ШПЗ (основные)</v>
          </cell>
          <cell r="H2312">
            <v>2011</v>
          </cell>
          <cell r="I2312">
            <v>7920</v>
          </cell>
          <cell r="J2312">
            <v>45537</v>
          </cell>
          <cell r="K2312">
            <v>1</v>
          </cell>
          <cell r="L2312">
            <v>0</v>
          </cell>
          <cell r="M2312">
            <v>0</v>
          </cell>
          <cell r="N2312">
            <v>0</v>
          </cell>
          <cell r="R2312">
            <v>0</v>
          </cell>
          <cell r="S2312">
            <v>0</v>
          </cell>
          <cell r="T2312">
            <v>0</v>
          </cell>
          <cell r="U2312">
            <v>36</v>
          </cell>
          <cell r="V2312">
            <v>0</v>
          </cell>
          <cell r="W2312">
            <v>0</v>
          </cell>
          <cell r="AA2312">
            <v>0</v>
          </cell>
          <cell r="AB2312">
            <v>0</v>
          </cell>
          <cell r="AC2312">
            <v>0</v>
          </cell>
          <cell r="AD2312">
            <v>36</v>
          </cell>
          <cell r="AE2312">
            <v>283000</v>
          </cell>
          <cell r="AF2312">
            <v>0</v>
          </cell>
          <cell r="AI2312">
            <v>2282</v>
          </cell>
          <cell r="AK2312">
            <v>0</v>
          </cell>
          <cell r="AM2312">
            <v>539</v>
          </cell>
          <cell r="AN2312">
            <v>1</v>
          </cell>
          <cell r="AO2312">
            <v>393216</v>
          </cell>
          <cell r="AQ2312">
            <v>0</v>
          </cell>
          <cell r="AR2312">
            <v>0</v>
          </cell>
          <cell r="AS2312" t="str">
            <v>Ы</v>
          </cell>
          <cell r="AT2312" t="str">
            <v>Ы</v>
          </cell>
          <cell r="AU2312">
            <v>0</v>
          </cell>
          <cell r="AV2312">
            <v>0</v>
          </cell>
          <cell r="AW2312">
            <v>23</v>
          </cell>
          <cell r="AX2312">
            <v>1</v>
          </cell>
          <cell r="AY2312">
            <v>0</v>
          </cell>
          <cell r="AZ2312">
            <v>0</v>
          </cell>
          <cell r="BA2312">
            <v>0</v>
          </cell>
          <cell r="BB2312">
            <v>0</v>
          </cell>
          <cell r="BC2312">
            <v>38828</v>
          </cell>
        </row>
        <row r="2313">
          <cell r="A2313">
            <v>2006</v>
          </cell>
          <cell r="B2313">
            <v>3</v>
          </cell>
          <cell r="C2313">
            <v>383</v>
          </cell>
          <cell r="D2313">
            <v>21</v>
          </cell>
          <cell r="E2313">
            <v>792020</v>
          </cell>
          <cell r="F2313">
            <v>0</v>
          </cell>
          <cell r="G2313" t="str">
            <v>Затраты по ШПЗ (основные)</v>
          </cell>
          <cell r="H2313">
            <v>2011</v>
          </cell>
          <cell r="I2313">
            <v>7920</v>
          </cell>
          <cell r="J2313">
            <v>20334.59</v>
          </cell>
          <cell r="K2313">
            <v>1</v>
          </cell>
          <cell r="L2313">
            <v>0</v>
          </cell>
          <cell r="M2313">
            <v>0</v>
          </cell>
          <cell r="N2313">
            <v>0</v>
          </cell>
          <cell r="R2313">
            <v>0</v>
          </cell>
          <cell r="S2313">
            <v>0</v>
          </cell>
          <cell r="T2313">
            <v>0</v>
          </cell>
          <cell r="U2313">
            <v>36</v>
          </cell>
          <cell r="V2313">
            <v>0</v>
          </cell>
          <cell r="W2313">
            <v>0</v>
          </cell>
          <cell r="AA2313">
            <v>0</v>
          </cell>
          <cell r="AB2313">
            <v>0</v>
          </cell>
          <cell r="AC2313">
            <v>0</v>
          </cell>
          <cell r="AD2313">
            <v>36</v>
          </cell>
          <cell r="AE2313">
            <v>285000</v>
          </cell>
          <cell r="AF2313">
            <v>0</v>
          </cell>
          <cell r="AI2313">
            <v>2282</v>
          </cell>
          <cell r="AK2313">
            <v>0</v>
          </cell>
          <cell r="AM2313">
            <v>540</v>
          </cell>
          <cell r="AN2313">
            <v>1</v>
          </cell>
          <cell r="AO2313">
            <v>393216</v>
          </cell>
          <cell r="AQ2313">
            <v>0</v>
          </cell>
          <cell r="AR2313">
            <v>0</v>
          </cell>
          <cell r="AS2313" t="str">
            <v>Ы</v>
          </cell>
          <cell r="AT2313" t="str">
            <v>Ы</v>
          </cell>
          <cell r="AU2313">
            <v>0</v>
          </cell>
          <cell r="AV2313">
            <v>0</v>
          </cell>
          <cell r="AW2313">
            <v>23</v>
          </cell>
          <cell r="AX2313">
            <v>1</v>
          </cell>
          <cell r="AY2313">
            <v>0</v>
          </cell>
          <cell r="AZ2313">
            <v>0</v>
          </cell>
          <cell r="BA2313">
            <v>0</v>
          </cell>
          <cell r="BB2313">
            <v>0</v>
          </cell>
          <cell r="BC2313">
            <v>38828</v>
          </cell>
        </row>
        <row r="2314">
          <cell r="A2314">
            <v>2006</v>
          </cell>
          <cell r="B2314">
            <v>3</v>
          </cell>
          <cell r="C2314">
            <v>384</v>
          </cell>
          <cell r="D2314">
            <v>21</v>
          </cell>
          <cell r="E2314">
            <v>792020</v>
          </cell>
          <cell r="F2314">
            <v>0</v>
          </cell>
          <cell r="G2314" t="str">
            <v>Затраты по ШПЗ (основные)</v>
          </cell>
          <cell r="H2314">
            <v>2011</v>
          </cell>
          <cell r="I2314">
            <v>7920</v>
          </cell>
          <cell r="J2314">
            <v>79512.95</v>
          </cell>
          <cell r="K2314">
            <v>1</v>
          </cell>
          <cell r="L2314">
            <v>0</v>
          </cell>
          <cell r="M2314">
            <v>0</v>
          </cell>
          <cell r="N2314">
            <v>0</v>
          </cell>
          <cell r="R2314">
            <v>0</v>
          </cell>
          <cell r="S2314">
            <v>0</v>
          </cell>
          <cell r="T2314">
            <v>0</v>
          </cell>
          <cell r="U2314">
            <v>36</v>
          </cell>
          <cell r="V2314">
            <v>0</v>
          </cell>
          <cell r="W2314">
            <v>0</v>
          </cell>
          <cell r="AA2314">
            <v>0</v>
          </cell>
          <cell r="AB2314">
            <v>0</v>
          </cell>
          <cell r="AC2314">
            <v>0</v>
          </cell>
          <cell r="AD2314">
            <v>36</v>
          </cell>
          <cell r="AE2314">
            <v>311000</v>
          </cell>
          <cell r="AF2314">
            <v>0</v>
          </cell>
          <cell r="AI2314">
            <v>2282</v>
          </cell>
          <cell r="AK2314">
            <v>0</v>
          </cell>
          <cell r="AM2314">
            <v>541</v>
          </cell>
          <cell r="AN2314">
            <v>1</v>
          </cell>
          <cell r="AO2314">
            <v>393216</v>
          </cell>
          <cell r="AQ2314">
            <v>0</v>
          </cell>
          <cell r="AR2314">
            <v>0</v>
          </cell>
          <cell r="AS2314" t="str">
            <v>Ы</v>
          </cell>
          <cell r="AT2314" t="str">
            <v>Ы</v>
          </cell>
          <cell r="AU2314">
            <v>0</v>
          </cell>
          <cell r="AV2314">
            <v>0</v>
          </cell>
          <cell r="AW2314">
            <v>23</v>
          </cell>
          <cell r="AX2314">
            <v>1</v>
          </cell>
          <cell r="AY2314">
            <v>0</v>
          </cell>
          <cell r="AZ2314">
            <v>0</v>
          </cell>
          <cell r="BA2314">
            <v>0</v>
          </cell>
          <cell r="BB2314">
            <v>0</v>
          </cell>
          <cell r="BC2314">
            <v>38828</v>
          </cell>
        </row>
        <row r="2315">
          <cell r="A2315">
            <v>2006</v>
          </cell>
          <cell r="B2315">
            <v>3</v>
          </cell>
          <cell r="C2315">
            <v>385</v>
          </cell>
          <cell r="D2315">
            <v>21</v>
          </cell>
          <cell r="E2315">
            <v>792020</v>
          </cell>
          <cell r="F2315">
            <v>0</v>
          </cell>
          <cell r="G2315" t="str">
            <v>Затраты по ШПЗ (основные)</v>
          </cell>
          <cell r="H2315">
            <v>2011</v>
          </cell>
          <cell r="I2315">
            <v>7920</v>
          </cell>
          <cell r="J2315">
            <v>274184.92</v>
          </cell>
          <cell r="K2315">
            <v>1</v>
          </cell>
          <cell r="L2315">
            <v>0</v>
          </cell>
          <cell r="M2315">
            <v>0</v>
          </cell>
          <cell r="N2315">
            <v>0</v>
          </cell>
          <cell r="R2315">
            <v>0</v>
          </cell>
          <cell r="S2315">
            <v>0</v>
          </cell>
          <cell r="T2315">
            <v>0</v>
          </cell>
          <cell r="U2315">
            <v>36</v>
          </cell>
          <cell r="V2315">
            <v>0</v>
          </cell>
          <cell r="W2315">
            <v>0</v>
          </cell>
          <cell r="AA2315">
            <v>0</v>
          </cell>
          <cell r="AB2315">
            <v>0</v>
          </cell>
          <cell r="AC2315">
            <v>0</v>
          </cell>
          <cell r="AD2315">
            <v>36</v>
          </cell>
          <cell r="AE2315">
            <v>312000</v>
          </cell>
          <cell r="AF2315">
            <v>0</v>
          </cell>
          <cell r="AI2315">
            <v>2282</v>
          </cell>
          <cell r="AK2315">
            <v>0</v>
          </cell>
          <cell r="AM2315">
            <v>542</v>
          </cell>
          <cell r="AN2315">
            <v>1</v>
          </cell>
          <cell r="AO2315">
            <v>393216</v>
          </cell>
          <cell r="AQ2315">
            <v>0</v>
          </cell>
          <cell r="AR2315">
            <v>0</v>
          </cell>
          <cell r="AS2315" t="str">
            <v>Ы</v>
          </cell>
          <cell r="AT2315" t="str">
            <v>Ы</v>
          </cell>
          <cell r="AU2315">
            <v>0</v>
          </cell>
          <cell r="AV2315">
            <v>0</v>
          </cell>
          <cell r="AW2315">
            <v>23</v>
          </cell>
          <cell r="AX2315">
            <v>1</v>
          </cell>
          <cell r="AY2315">
            <v>0</v>
          </cell>
          <cell r="AZ2315">
            <v>0</v>
          </cell>
          <cell r="BA2315">
            <v>0</v>
          </cell>
          <cell r="BB2315">
            <v>0</v>
          </cell>
          <cell r="BC2315">
            <v>38828</v>
          </cell>
        </row>
        <row r="2316">
          <cell r="A2316">
            <v>2006</v>
          </cell>
          <cell r="B2316">
            <v>3</v>
          </cell>
          <cell r="C2316">
            <v>386</v>
          </cell>
          <cell r="D2316">
            <v>21</v>
          </cell>
          <cell r="E2316">
            <v>792020</v>
          </cell>
          <cell r="F2316">
            <v>0</v>
          </cell>
          <cell r="G2316" t="str">
            <v>Затраты по ШПЗ (основные)</v>
          </cell>
          <cell r="H2316">
            <v>2011</v>
          </cell>
          <cell r="I2316">
            <v>7920</v>
          </cell>
          <cell r="J2316">
            <v>34913.94</v>
          </cell>
          <cell r="K2316">
            <v>1</v>
          </cell>
          <cell r="L2316">
            <v>0</v>
          </cell>
          <cell r="M2316">
            <v>0</v>
          </cell>
          <cell r="N2316">
            <v>0</v>
          </cell>
          <cell r="R2316">
            <v>0</v>
          </cell>
          <cell r="S2316">
            <v>0</v>
          </cell>
          <cell r="T2316">
            <v>0</v>
          </cell>
          <cell r="U2316">
            <v>36</v>
          </cell>
          <cell r="V2316">
            <v>0</v>
          </cell>
          <cell r="W2316">
            <v>0</v>
          </cell>
          <cell r="AA2316">
            <v>0</v>
          </cell>
          <cell r="AB2316">
            <v>0</v>
          </cell>
          <cell r="AC2316">
            <v>0</v>
          </cell>
          <cell r="AD2316">
            <v>36</v>
          </cell>
          <cell r="AE2316">
            <v>312100</v>
          </cell>
          <cell r="AF2316">
            <v>0</v>
          </cell>
          <cell r="AI2316">
            <v>2282</v>
          </cell>
          <cell r="AK2316">
            <v>0</v>
          </cell>
          <cell r="AM2316">
            <v>543</v>
          </cell>
          <cell r="AN2316">
            <v>1</v>
          </cell>
          <cell r="AO2316">
            <v>393216</v>
          </cell>
          <cell r="AQ2316">
            <v>0</v>
          </cell>
          <cell r="AR2316">
            <v>0</v>
          </cell>
          <cell r="AS2316" t="str">
            <v>Ы</v>
          </cell>
          <cell r="AT2316" t="str">
            <v>Ы</v>
          </cell>
          <cell r="AU2316">
            <v>0</v>
          </cell>
          <cell r="AV2316">
            <v>0</v>
          </cell>
          <cell r="AW2316">
            <v>23</v>
          </cell>
          <cell r="AX2316">
            <v>1</v>
          </cell>
          <cell r="AY2316">
            <v>0</v>
          </cell>
          <cell r="AZ2316">
            <v>0</v>
          </cell>
          <cell r="BA2316">
            <v>0</v>
          </cell>
          <cell r="BB2316">
            <v>0</v>
          </cell>
          <cell r="BC2316">
            <v>38828</v>
          </cell>
        </row>
        <row r="2317">
          <cell r="A2317">
            <v>2006</v>
          </cell>
          <cell r="B2317">
            <v>3</v>
          </cell>
          <cell r="C2317">
            <v>387</v>
          </cell>
          <cell r="D2317">
            <v>21</v>
          </cell>
          <cell r="E2317">
            <v>792020</v>
          </cell>
          <cell r="F2317">
            <v>0</v>
          </cell>
          <cell r="G2317" t="str">
            <v>Затраты по ШПЗ (основные)</v>
          </cell>
          <cell r="H2317">
            <v>2011</v>
          </cell>
          <cell r="I2317">
            <v>7920</v>
          </cell>
          <cell r="J2317">
            <v>239268.64</v>
          </cell>
          <cell r="K2317">
            <v>1</v>
          </cell>
          <cell r="L2317">
            <v>0</v>
          </cell>
          <cell r="M2317">
            <v>0</v>
          </cell>
          <cell r="N2317">
            <v>0</v>
          </cell>
          <cell r="R2317">
            <v>0</v>
          </cell>
          <cell r="S2317">
            <v>0</v>
          </cell>
          <cell r="T2317">
            <v>0</v>
          </cell>
          <cell r="U2317">
            <v>36</v>
          </cell>
          <cell r="V2317">
            <v>0</v>
          </cell>
          <cell r="W2317">
            <v>0</v>
          </cell>
          <cell r="AA2317">
            <v>0</v>
          </cell>
          <cell r="AB2317">
            <v>0</v>
          </cell>
          <cell r="AC2317">
            <v>0</v>
          </cell>
          <cell r="AD2317">
            <v>36</v>
          </cell>
          <cell r="AE2317">
            <v>312200</v>
          </cell>
          <cell r="AF2317">
            <v>0</v>
          </cell>
          <cell r="AI2317">
            <v>2282</v>
          </cell>
          <cell r="AK2317">
            <v>0</v>
          </cell>
          <cell r="AM2317">
            <v>544</v>
          </cell>
          <cell r="AN2317">
            <v>1</v>
          </cell>
          <cell r="AO2317">
            <v>393216</v>
          </cell>
          <cell r="AQ2317">
            <v>0</v>
          </cell>
          <cell r="AR2317">
            <v>0</v>
          </cell>
          <cell r="AS2317" t="str">
            <v>Ы</v>
          </cell>
          <cell r="AT2317" t="str">
            <v>Ы</v>
          </cell>
          <cell r="AU2317">
            <v>0</v>
          </cell>
          <cell r="AV2317">
            <v>0</v>
          </cell>
          <cell r="AW2317">
            <v>23</v>
          </cell>
          <cell r="AX2317">
            <v>1</v>
          </cell>
          <cell r="AY2317">
            <v>0</v>
          </cell>
          <cell r="AZ2317">
            <v>0</v>
          </cell>
          <cell r="BA2317">
            <v>0</v>
          </cell>
          <cell r="BB2317">
            <v>0</v>
          </cell>
          <cell r="BC2317">
            <v>38828</v>
          </cell>
        </row>
        <row r="2318">
          <cell r="A2318">
            <v>2006</v>
          </cell>
          <cell r="B2318">
            <v>3</v>
          </cell>
          <cell r="C2318">
            <v>388</v>
          </cell>
          <cell r="D2318">
            <v>21</v>
          </cell>
          <cell r="E2318">
            <v>792020</v>
          </cell>
          <cell r="F2318">
            <v>0</v>
          </cell>
          <cell r="G2318" t="str">
            <v>Затраты по ШПЗ (основные)</v>
          </cell>
          <cell r="H2318">
            <v>2011</v>
          </cell>
          <cell r="I2318">
            <v>7920</v>
          </cell>
          <cell r="J2318">
            <v>30160.09</v>
          </cell>
          <cell r="K2318">
            <v>1</v>
          </cell>
          <cell r="L2318">
            <v>0</v>
          </cell>
          <cell r="M2318">
            <v>0</v>
          </cell>
          <cell r="N2318">
            <v>0</v>
          </cell>
          <cell r="R2318">
            <v>0</v>
          </cell>
          <cell r="S2318">
            <v>0</v>
          </cell>
          <cell r="T2318">
            <v>0</v>
          </cell>
          <cell r="U2318">
            <v>36</v>
          </cell>
          <cell r="V2318">
            <v>0</v>
          </cell>
          <cell r="W2318">
            <v>0</v>
          </cell>
          <cell r="AA2318">
            <v>0</v>
          </cell>
          <cell r="AB2318">
            <v>0</v>
          </cell>
          <cell r="AC2318">
            <v>0</v>
          </cell>
          <cell r="AD2318">
            <v>36</v>
          </cell>
          <cell r="AE2318">
            <v>313000</v>
          </cell>
          <cell r="AF2318">
            <v>0</v>
          </cell>
          <cell r="AI2318">
            <v>2282</v>
          </cell>
          <cell r="AK2318">
            <v>0</v>
          </cell>
          <cell r="AM2318">
            <v>545</v>
          </cell>
          <cell r="AN2318">
            <v>1</v>
          </cell>
          <cell r="AO2318">
            <v>393216</v>
          </cell>
          <cell r="AQ2318">
            <v>0</v>
          </cell>
          <cell r="AR2318">
            <v>0</v>
          </cell>
          <cell r="AS2318" t="str">
            <v>Ы</v>
          </cell>
          <cell r="AT2318" t="str">
            <v>Ы</v>
          </cell>
          <cell r="AU2318">
            <v>0</v>
          </cell>
          <cell r="AV2318">
            <v>0</v>
          </cell>
          <cell r="AW2318">
            <v>23</v>
          </cell>
          <cell r="AX2318">
            <v>1</v>
          </cell>
          <cell r="AY2318">
            <v>0</v>
          </cell>
          <cell r="AZ2318">
            <v>0</v>
          </cell>
          <cell r="BA2318">
            <v>0</v>
          </cell>
          <cell r="BB2318">
            <v>0</v>
          </cell>
          <cell r="BC2318">
            <v>38828</v>
          </cell>
        </row>
        <row r="2319">
          <cell r="A2319">
            <v>2006</v>
          </cell>
          <cell r="B2319">
            <v>3</v>
          </cell>
          <cell r="C2319">
            <v>389</v>
          </cell>
          <cell r="D2319">
            <v>21</v>
          </cell>
          <cell r="E2319">
            <v>792020</v>
          </cell>
          <cell r="F2319">
            <v>0</v>
          </cell>
          <cell r="G2319" t="str">
            <v>Затраты по ШПЗ (основные)</v>
          </cell>
          <cell r="H2319">
            <v>2011</v>
          </cell>
          <cell r="I2319">
            <v>7920</v>
          </cell>
          <cell r="J2319">
            <v>54836.52</v>
          </cell>
          <cell r="K2319">
            <v>1</v>
          </cell>
          <cell r="L2319">
            <v>0</v>
          </cell>
          <cell r="M2319">
            <v>0</v>
          </cell>
          <cell r="N2319">
            <v>0</v>
          </cell>
          <cell r="R2319">
            <v>0</v>
          </cell>
          <cell r="S2319">
            <v>0</v>
          </cell>
          <cell r="T2319">
            <v>0</v>
          </cell>
          <cell r="U2319">
            <v>36</v>
          </cell>
          <cell r="V2319">
            <v>0</v>
          </cell>
          <cell r="W2319">
            <v>0</v>
          </cell>
          <cell r="AA2319">
            <v>0</v>
          </cell>
          <cell r="AB2319">
            <v>0</v>
          </cell>
          <cell r="AC2319">
            <v>0</v>
          </cell>
          <cell r="AD2319">
            <v>36</v>
          </cell>
          <cell r="AE2319">
            <v>314000</v>
          </cell>
          <cell r="AF2319">
            <v>0</v>
          </cell>
          <cell r="AI2319">
            <v>2282</v>
          </cell>
          <cell r="AK2319">
            <v>0</v>
          </cell>
          <cell r="AM2319">
            <v>546</v>
          </cell>
          <cell r="AN2319">
            <v>1</v>
          </cell>
          <cell r="AO2319">
            <v>393216</v>
          </cell>
          <cell r="AQ2319">
            <v>0</v>
          </cell>
          <cell r="AR2319">
            <v>0</v>
          </cell>
          <cell r="AS2319" t="str">
            <v>Ы</v>
          </cell>
          <cell r="AT2319" t="str">
            <v>Ы</v>
          </cell>
          <cell r="AU2319">
            <v>0</v>
          </cell>
          <cell r="AV2319">
            <v>0</v>
          </cell>
          <cell r="AW2319">
            <v>23</v>
          </cell>
          <cell r="AX2319">
            <v>1</v>
          </cell>
          <cell r="AY2319">
            <v>0</v>
          </cell>
          <cell r="AZ2319">
            <v>0</v>
          </cell>
          <cell r="BA2319">
            <v>0</v>
          </cell>
          <cell r="BB2319">
            <v>0</v>
          </cell>
          <cell r="BC2319">
            <v>38828</v>
          </cell>
        </row>
        <row r="2320">
          <cell r="A2320">
            <v>2006</v>
          </cell>
          <cell r="B2320">
            <v>3</v>
          </cell>
          <cell r="C2320">
            <v>390</v>
          </cell>
          <cell r="D2320">
            <v>21</v>
          </cell>
          <cell r="E2320">
            <v>792020</v>
          </cell>
          <cell r="F2320">
            <v>0</v>
          </cell>
          <cell r="G2320" t="str">
            <v>Затраты по ШПЗ (основные)</v>
          </cell>
          <cell r="H2320">
            <v>2011</v>
          </cell>
          <cell r="I2320">
            <v>7920</v>
          </cell>
          <cell r="J2320">
            <v>10967.3</v>
          </cell>
          <cell r="K2320">
            <v>1</v>
          </cell>
          <cell r="L2320">
            <v>0</v>
          </cell>
          <cell r="M2320">
            <v>0</v>
          </cell>
          <cell r="N2320">
            <v>0</v>
          </cell>
          <cell r="R2320">
            <v>0</v>
          </cell>
          <cell r="S2320">
            <v>0</v>
          </cell>
          <cell r="T2320">
            <v>0</v>
          </cell>
          <cell r="U2320">
            <v>36</v>
          </cell>
          <cell r="V2320">
            <v>0</v>
          </cell>
          <cell r="W2320">
            <v>0</v>
          </cell>
          <cell r="AA2320">
            <v>0</v>
          </cell>
          <cell r="AB2320">
            <v>0</v>
          </cell>
          <cell r="AC2320">
            <v>0</v>
          </cell>
          <cell r="AD2320">
            <v>36</v>
          </cell>
          <cell r="AE2320">
            <v>315000</v>
          </cell>
          <cell r="AF2320">
            <v>0</v>
          </cell>
          <cell r="AI2320">
            <v>2282</v>
          </cell>
          <cell r="AK2320">
            <v>0</v>
          </cell>
          <cell r="AM2320">
            <v>547</v>
          </cell>
          <cell r="AN2320">
            <v>1</v>
          </cell>
          <cell r="AO2320">
            <v>393216</v>
          </cell>
          <cell r="AQ2320">
            <v>0</v>
          </cell>
          <cell r="AR2320">
            <v>0</v>
          </cell>
          <cell r="AS2320" t="str">
            <v>Ы</v>
          </cell>
          <cell r="AT2320" t="str">
            <v>Ы</v>
          </cell>
          <cell r="AU2320">
            <v>0</v>
          </cell>
          <cell r="AV2320">
            <v>0</v>
          </cell>
          <cell r="AW2320">
            <v>23</v>
          </cell>
          <cell r="AX2320">
            <v>1</v>
          </cell>
          <cell r="AY2320">
            <v>0</v>
          </cell>
          <cell r="AZ2320">
            <v>0</v>
          </cell>
          <cell r="BA2320">
            <v>0</v>
          </cell>
          <cell r="BB2320">
            <v>0</v>
          </cell>
          <cell r="BC2320">
            <v>38828</v>
          </cell>
        </row>
        <row r="2321">
          <cell r="A2321">
            <v>2006</v>
          </cell>
          <cell r="B2321">
            <v>3</v>
          </cell>
          <cell r="C2321">
            <v>391</v>
          </cell>
          <cell r="D2321">
            <v>21</v>
          </cell>
          <cell r="E2321">
            <v>792020</v>
          </cell>
          <cell r="F2321">
            <v>0</v>
          </cell>
          <cell r="G2321" t="str">
            <v>Затраты по ШПЗ (основные)</v>
          </cell>
          <cell r="H2321">
            <v>2011</v>
          </cell>
          <cell r="I2321">
            <v>7920</v>
          </cell>
          <cell r="J2321">
            <v>509091</v>
          </cell>
          <cell r="K2321">
            <v>1</v>
          </cell>
          <cell r="L2321">
            <v>0</v>
          </cell>
          <cell r="M2321">
            <v>0</v>
          </cell>
          <cell r="N2321">
            <v>0</v>
          </cell>
          <cell r="R2321">
            <v>0</v>
          </cell>
          <cell r="S2321">
            <v>0</v>
          </cell>
          <cell r="T2321">
            <v>0</v>
          </cell>
          <cell r="U2321">
            <v>36</v>
          </cell>
          <cell r="V2321">
            <v>0</v>
          </cell>
          <cell r="W2321">
            <v>0</v>
          </cell>
          <cell r="AA2321">
            <v>0</v>
          </cell>
          <cell r="AB2321">
            <v>0</v>
          </cell>
          <cell r="AC2321">
            <v>0</v>
          </cell>
          <cell r="AD2321">
            <v>36</v>
          </cell>
          <cell r="AE2321">
            <v>410000</v>
          </cell>
          <cell r="AF2321">
            <v>0</v>
          </cell>
          <cell r="AI2321">
            <v>2282</v>
          </cell>
          <cell r="AK2321">
            <v>0</v>
          </cell>
          <cell r="AM2321">
            <v>548</v>
          </cell>
          <cell r="AN2321">
            <v>1</v>
          </cell>
          <cell r="AO2321">
            <v>393216</v>
          </cell>
          <cell r="AQ2321">
            <v>0</v>
          </cell>
          <cell r="AR2321">
            <v>0</v>
          </cell>
          <cell r="AS2321" t="str">
            <v>Ы</v>
          </cell>
          <cell r="AT2321" t="str">
            <v>Ы</v>
          </cell>
          <cell r="AU2321">
            <v>0</v>
          </cell>
          <cell r="AV2321">
            <v>0</v>
          </cell>
          <cell r="AW2321">
            <v>23</v>
          </cell>
          <cell r="AX2321">
            <v>1</v>
          </cell>
          <cell r="AY2321">
            <v>0</v>
          </cell>
          <cell r="AZ2321">
            <v>0</v>
          </cell>
          <cell r="BA2321">
            <v>0</v>
          </cell>
          <cell r="BB2321">
            <v>0</v>
          </cell>
          <cell r="BC2321">
            <v>38828</v>
          </cell>
        </row>
        <row r="2322">
          <cell r="A2322">
            <v>2006</v>
          </cell>
          <cell r="B2322">
            <v>3</v>
          </cell>
          <cell r="C2322">
            <v>392</v>
          </cell>
          <cell r="D2322">
            <v>21</v>
          </cell>
          <cell r="E2322">
            <v>792020</v>
          </cell>
          <cell r="F2322">
            <v>0</v>
          </cell>
          <cell r="G2322" t="str">
            <v>Затраты по ШПЗ (основные)</v>
          </cell>
          <cell r="H2322">
            <v>2011</v>
          </cell>
          <cell r="I2322">
            <v>7920</v>
          </cell>
          <cell r="J2322">
            <v>12430</v>
          </cell>
          <cell r="K2322">
            <v>1</v>
          </cell>
          <cell r="L2322">
            <v>0</v>
          </cell>
          <cell r="M2322">
            <v>0</v>
          </cell>
          <cell r="N2322">
            <v>0</v>
          </cell>
          <cell r="R2322">
            <v>0</v>
          </cell>
          <cell r="S2322">
            <v>0</v>
          </cell>
          <cell r="T2322">
            <v>0</v>
          </cell>
          <cell r="U2322">
            <v>36</v>
          </cell>
          <cell r="V2322">
            <v>0</v>
          </cell>
          <cell r="W2322">
            <v>0</v>
          </cell>
          <cell r="AA2322">
            <v>0</v>
          </cell>
          <cell r="AB2322">
            <v>0</v>
          </cell>
          <cell r="AC2322">
            <v>0</v>
          </cell>
          <cell r="AD2322">
            <v>36</v>
          </cell>
          <cell r="AE2322">
            <v>410200</v>
          </cell>
          <cell r="AF2322">
            <v>0</v>
          </cell>
          <cell r="AI2322">
            <v>2282</v>
          </cell>
          <cell r="AK2322">
            <v>0</v>
          </cell>
          <cell r="AM2322">
            <v>549</v>
          </cell>
          <cell r="AN2322">
            <v>1</v>
          </cell>
          <cell r="AO2322">
            <v>393216</v>
          </cell>
          <cell r="AQ2322">
            <v>0</v>
          </cell>
          <cell r="AR2322">
            <v>0</v>
          </cell>
          <cell r="AS2322" t="str">
            <v>Ы</v>
          </cell>
          <cell r="AT2322" t="str">
            <v>Ы</v>
          </cell>
          <cell r="AU2322">
            <v>0</v>
          </cell>
          <cell r="AV2322">
            <v>0</v>
          </cell>
          <cell r="AW2322">
            <v>23</v>
          </cell>
          <cell r="AX2322">
            <v>1</v>
          </cell>
          <cell r="AY2322">
            <v>0</v>
          </cell>
          <cell r="AZ2322">
            <v>0</v>
          </cell>
          <cell r="BA2322">
            <v>0</v>
          </cell>
          <cell r="BB2322">
            <v>0</v>
          </cell>
          <cell r="BC2322">
            <v>38828</v>
          </cell>
        </row>
        <row r="2323">
          <cell r="A2323">
            <v>2006</v>
          </cell>
          <cell r="B2323">
            <v>3</v>
          </cell>
          <cell r="C2323">
            <v>393</v>
          </cell>
          <cell r="D2323">
            <v>21</v>
          </cell>
          <cell r="E2323">
            <v>792020</v>
          </cell>
          <cell r="F2323">
            <v>0</v>
          </cell>
          <cell r="G2323" t="str">
            <v>Затраты по ШПЗ (основные)</v>
          </cell>
          <cell r="H2323">
            <v>2011</v>
          </cell>
          <cell r="I2323">
            <v>7920</v>
          </cell>
          <cell r="J2323">
            <v>82321</v>
          </cell>
          <cell r="K2323">
            <v>1</v>
          </cell>
          <cell r="L2323">
            <v>0</v>
          </cell>
          <cell r="M2323">
            <v>0</v>
          </cell>
          <cell r="N2323">
            <v>0</v>
          </cell>
          <cell r="R2323">
            <v>0</v>
          </cell>
          <cell r="S2323">
            <v>0</v>
          </cell>
          <cell r="T2323">
            <v>0</v>
          </cell>
          <cell r="U2323">
            <v>36</v>
          </cell>
          <cell r="V2323">
            <v>0</v>
          </cell>
          <cell r="W2323">
            <v>0</v>
          </cell>
          <cell r="AA2323">
            <v>0</v>
          </cell>
          <cell r="AB2323">
            <v>0</v>
          </cell>
          <cell r="AC2323">
            <v>0</v>
          </cell>
          <cell r="AD2323">
            <v>36</v>
          </cell>
          <cell r="AE2323">
            <v>420000</v>
          </cell>
          <cell r="AF2323">
            <v>0</v>
          </cell>
          <cell r="AI2323">
            <v>2282</v>
          </cell>
          <cell r="AK2323">
            <v>0</v>
          </cell>
          <cell r="AM2323">
            <v>550</v>
          </cell>
          <cell r="AN2323">
            <v>1</v>
          </cell>
          <cell r="AO2323">
            <v>393216</v>
          </cell>
          <cell r="AQ2323">
            <v>0</v>
          </cell>
          <cell r="AR2323">
            <v>0</v>
          </cell>
          <cell r="AS2323" t="str">
            <v>Ы</v>
          </cell>
          <cell r="AT2323" t="str">
            <v>Ы</v>
          </cell>
          <cell r="AU2323">
            <v>0</v>
          </cell>
          <cell r="AV2323">
            <v>0</v>
          </cell>
          <cell r="AW2323">
            <v>23</v>
          </cell>
          <cell r="AX2323">
            <v>1</v>
          </cell>
          <cell r="AY2323">
            <v>0</v>
          </cell>
          <cell r="AZ2323">
            <v>0</v>
          </cell>
          <cell r="BA2323">
            <v>0</v>
          </cell>
          <cell r="BB2323">
            <v>0</v>
          </cell>
          <cell r="BC2323">
            <v>38828</v>
          </cell>
        </row>
        <row r="2324">
          <cell r="A2324">
            <v>2006</v>
          </cell>
          <cell r="B2324">
            <v>3</v>
          </cell>
          <cell r="C2324">
            <v>394</v>
          </cell>
          <cell r="D2324">
            <v>21</v>
          </cell>
          <cell r="E2324">
            <v>792020</v>
          </cell>
          <cell r="F2324">
            <v>0</v>
          </cell>
          <cell r="G2324" t="str">
            <v>Затраты по ШПЗ (основные)</v>
          </cell>
          <cell r="H2324">
            <v>2011</v>
          </cell>
          <cell r="I2324">
            <v>7920</v>
          </cell>
          <cell r="J2324">
            <v>81172</v>
          </cell>
          <cell r="K2324">
            <v>1</v>
          </cell>
          <cell r="L2324">
            <v>0</v>
          </cell>
          <cell r="M2324">
            <v>0</v>
          </cell>
          <cell r="N2324">
            <v>0</v>
          </cell>
          <cell r="R2324">
            <v>0</v>
          </cell>
          <cell r="S2324">
            <v>0</v>
          </cell>
          <cell r="T2324">
            <v>0</v>
          </cell>
          <cell r="U2324">
            <v>36</v>
          </cell>
          <cell r="V2324">
            <v>0</v>
          </cell>
          <cell r="W2324">
            <v>0</v>
          </cell>
          <cell r="AA2324">
            <v>0</v>
          </cell>
          <cell r="AB2324">
            <v>0</v>
          </cell>
          <cell r="AC2324">
            <v>0</v>
          </cell>
          <cell r="AD2324">
            <v>36</v>
          </cell>
          <cell r="AE2324">
            <v>430000</v>
          </cell>
          <cell r="AF2324">
            <v>0</v>
          </cell>
          <cell r="AI2324">
            <v>2282</v>
          </cell>
          <cell r="AK2324">
            <v>0</v>
          </cell>
          <cell r="AM2324">
            <v>551</v>
          </cell>
          <cell r="AN2324">
            <v>1</v>
          </cell>
          <cell r="AO2324">
            <v>393216</v>
          </cell>
          <cell r="AQ2324">
            <v>0</v>
          </cell>
          <cell r="AR2324">
            <v>0</v>
          </cell>
          <cell r="AS2324" t="str">
            <v>Ы</v>
          </cell>
          <cell r="AT2324" t="str">
            <v>Ы</v>
          </cell>
          <cell r="AU2324">
            <v>0</v>
          </cell>
          <cell r="AV2324">
            <v>0</v>
          </cell>
          <cell r="AW2324">
            <v>23</v>
          </cell>
          <cell r="AX2324">
            <v>1</v>
          </cell>
          <cell r="AY2324">
            <v>0</v>
          </cell>
          <cell r="AZ2324">
            <v>0</v>
          </cell>
          <cell r="BA2324">
            <v>0</v>
          </cell>
          <cell r="BB2324">
            <v>0</v>
          </cell>
          <cell r="BC2324">
            <v>38828</v>
          </cell>
        </row>
        <row r="2325">
          <cell r="A2325">
            <v>2006</v>
          </cell>
          <cell r="B2325">
            <v>3</v>
          </cell>
          <cell r="C2325">
            <v>395</v>
          </cell>
          <cell r="D2325">
            <v>21</v>
          </cell>
          <cell r="E2325">
            <v>792020</v>
          </cell>
          <cell r="F2325">
            <v>0</v>
          </cell>
          <cell r="G2325" t="str">
            <v>Затраты по ШПЗ (основные)</v>
          </cell>
          <cell r="H2325">
            <v>2011</v>
          </cell>
          <cell r="I2325">
            <v>7920</v>
          </cell>
          <cell r="J2325">
            <v>568260</v>
          </cell>
          <cell r="K2325">
            <v>1</v>
          </cell>
          <cell r="L2325">
            <v>0</v>
          </cell>
          <cell r="M2325">
            <v>0</v>
          </cell>
          <cell r="N2325">
            <v>0</v>
          </cell>
          <cell r="R2325">
            <v>0</v>
          </cell>
          <cell r="S2325">
            <v>0</v>
          </cell>
          <cell r="T2325">
            <v>0</v>
          </cell>
          <cell r="U2325">
            <v>36</v>
          </cell>
          <cell r="V2325">
            <v>0</v>
          </cell>
          <cell r="W2325">
            <v>0</v>
          </cell>
          <cell r="AA2325">
            <v>0</v>
          </cell>
          <cell r="AB2325">
            <v>0</v>
          </cell>
          <cell r="AC2325">
            <v>0</v>
          </cell>
          <cell r="AD2325">
            <v>36</v>
          </cell>
          <cell r="AE2325">
            <v>430110</v>
          </cell>
          <cell r="AF2325">
            <v>0</v>
          </cell>
          <cell r="AI2325">
            <v>2282</v>
          </cell>
          <cell r="AK2325">
            <v>0</v>
          </cell>
          <cell r="AM2325">
            <v>552</v>
          </cell>
          <cell r="AN2325">
            <v>1</v>
          </cell>
          <cell r="AO2325">
            <v>393216</v>
          </cell>
          <cell r="AQ2325">
            <v>0</v>
          </cell>
          <cell r="AR2325">
            <v>0</v>
          </cell>
          <cell r="AS2325" t="str">
            <v>Ы</v>
          </cell>
          <cell r="AT2325" t="str">
            <v>Ы</v>
          </cell>
          <cell r="AU2325">
            <v>0</v>
          </cell>
          <cell r="AV2325">
            <v>0</v>
          </cell>
          <cell r="AW2325">
            <v>23</v>
          </cell>
          <cell r="AX2325">
            <v>1</v>
          </cell>
          <cell r="AY2325">
            <v>0</v>
          </cell>
          <cell r="AZ2325">
            <v>0</v>
          </cell>
          <cell r="BA2325">
            <v>0</v>
          </cell>
          <cell r="BB2325">
            <v>0</v>
          </cell>
          <cell r="BC2325">
            <v>38828</v>
          </cell>
        </row>
        <row r="2326">
          <cell r="A2326">
            <v>2006</v>
          </cell>
          <cell r="B2326">
            <v>3</v>
          </cell>
          <cell r="C2326">
            <v>396</v>
          </cell>
          <cell r="D2326">
            <v>21</v>
          </cell>
          <cell r="E2326">
            <v>792020</v>
          </cell>
          <cell r="F2326">
            <v>0</v>
          </cell>
          <cell r="G2326" t="str">
            <v>Затраты по ШПЗ (основные)</v>
          </cell>
          <cell r="H2326">
            <v>2011</v>
          </cell>
          <cell r="I2326">
            <v>7920</v>
          </cell>
          <cell r="J2326">
            <v>207683</v>
          </cell>
          <cell r="K2326">
            <v>1</v>
          </cell>
          <cell r="L2326">
            <v>0</v>
          </cell>
          <cell r="M2326">
            <v>0</v>
          </cell>
          <cell r="N2326">
            <v>0</v>
          </cell>
          <cell r="R2326">
            <v>0</v>
          </cell>
          <cell r="S2326">
            <v>0</v>
          </cell>
          <cell r="T2326">
            <v>0</v>
          </cell>
          <cell r="U2326">
            <v>36</v>
          </cell>
          <cell r="V2326">
            <v>0</v>
          </cell>
          <cell r="W2326">
            <v>0</v>
          </cell>
          <cell r="AA2326">
            <v>0</v>
          </cell>
          <cell r="AB2326">
            <v>0</v>
          </cell>
          <cell r="AC2326">
            <v>0</v>
          </cell>
          <cell r="AD2326">
            <v>36</v>
          </cell>
          <cell r="AE2326">
            <v>430120</v>
          </cell>
          <cell r="AF2326">
            <v>0</v>
          </cell>
          <cell r="AI2326">
            <v>2282</v>
          </cell>
          <cell r="AK2326">
            <v>0</v>
          </cell>
          <cell r="AM2326">
            <v>553</v>
          </cell>
          <cell r="AN2326">
            <v>1</v>
          </cell>
          <cell r="AO2326">
            <v>393216</v>
          </cell>
          <cell r="AQ2326">
            <v>0</v>
          </cell>
          <cell r="AR2326">
            <v>0</v>
          </cell>
          <cell r="AS2326" t="str">
            <v>Ы</v>
          </cell>
          <cell r="AT2326" t="str">
            <v>Ы</v>
          </cell>
          <cell r="AU2326">
            <v>0</v>
          </cell>
          <cell r="AV2326">
            <v>0</v>
          </cell>
          <cell r="AW2326">
            <v>23</v>
          </cell>
          <cell r="AX2326">
            <v>1</v>
          </cell>
          <cell r="AY2326">
            <v>0</v>
          </cell>
          <cell r="AZ2326">
            <v>0</v>
          </cell>
          <cell r="BA2326">
            <v>0</v>
          </cell>
          <cell r="BB2326">
            <v>0</v>
          </cell>
          <cell r="BC2326">
            <v>38828</v>
          </cell>
        </row>
        <row r="2327">
          <cell r="A2327">
            <v>2006</v>
          </cell>
          <cell r="B2327">
            <v>3</v>
          </cell>
          <cell r="C2327">
            <v>397</v>
          </cell>
          <cell r="D2327">
            <v>21</v>
          </cell>
          <cell r="E2327">
            <v>792020</v>
          </cell>
          <cell r="F2327">
            <v>0</v>
          </cell>
          <cell r="G2327" t="str">
            <v>Затраты по ШПЗ (основные)</v>
          </cell>
          <cell r="H2327">
            <v>2011</v>
          </cell>
          <cell r="I2327">
            <v>7920</v>
          </cell>
          <cell r="J2327">
            <v>651840</v>
          </cell>
          <cell r="K2327">
            <v>1</v>
          </cell>
          <cell r="L2327">
            <v>0</v>
          </cell>
          <cell r="M2327">
            <v>0</v>
          </cell>
          <cell r="N2327">
            <v>0</v>
          </cell>
          <cell r="R2327">
            <v>0</v>
          </cell>
          <cell r="S2327">
            <v>0</v>
          </cell>
          <cell r="T2327">
            <v>0</v>
          </cell>
          <cell r="U2327">
            <v>36</v>
          </cell>
          <cell r="V2327">
            <v>0</v>
          </cell>
          <cell r="W2327">
            <v>0</v>
          </cell>
          <cell r="AA2327">
            <v>0</v>
          </cell>
          <cell r="AB2327">
            <v>0</v>
          </cell>
          <cell r="AC2327">
            <v>0</v>
          </cell>
          <cell r="AD2327">
            <v>36</v>
          </cell>
          <cell r="AE2327">
            <v>430130</v>
          </cell>
          <cell r="AF2327">
            <v>0</v>
          </cell>
          <cell r="AI2327">
            <v>2282</v>
          </cell>
          <cell r="AK2327">
            <v>0</v>
          </cell>
          <cell r="AM2327">
            <v>554</v>
          </cell>
          <cell r="AN2327">
            <v>1</v>
          </cell>
          <cell r="AO2327">
            <v>393216</v>
          </cell>
          <cell r="AQ2327">
            <v>0</v>
          </cell>
          <cell r="AR2327">
            <v>0</v>
          </cell>
          <cell r="AS2327" t="str">
            <v>Ы</v>
          </cell>
          <cell r="AT2327" t="str">
            <v>Ы</v>
          </cell>
          <cell r="AU2327">
            <v>0</v>
          </cell>
          <cell r="AV2327">
            <v>0</v>
          </cell>
          <cell r="AW2327">
            <v>23</v>
          </cell>
          <cell r="AX2327">
            <v>1</v>
          </cell>
          <cell r="AY2327">
            <v>0</v>
          </cell>
          <cell r="AZ2327">
            <v>0</v>
          </cell>
          <cell r="BA2327">
            <v>0</v>
          </cell>
          <cell r="BB2327">
            <v>0</v>
          </cell>
          <cell r="BC2327">
            <v>38828</v>
          </cell>
        </row>
        <row r="2328">
          <cell r="A2328">
            <v>2006</v>
          </cell>
          <cell r="B2328">
            <v>3</v>
          </cell>
          <cell r="C2328">
            <v>398</v>
          </cell>
          <cell r="D2328">
            <v>21</v>
          </cell>
          <cell r="E2328">
            <v>792020</v>
          </cell>
          <cell r="F2328">
            <v>0</v>
          </cell>
          <cell r="G2328" t="str">
            <v>Затраты по ШПЗ (основные)</v>
          </cell>
          <cell r="H2328">
            <v>2011</v>
          </cell>
          <cell r="I2328">
            <v>7920</v>
          </cell>
          <cell r="J2328">
            <v>560413</v>
          </cell>
          <cell r="K2328">
            <v>1</v>
          </cell>
          <cell r="L2328">
            <v>0</v>
          </cell>
          <cell r="M2328">
            <v>0</v>
          </cell>
          <cell r="N2328">
            <v>0</v>
          </cell>
          <cell r="R2328">
            <v>0</v>
          </cell>
          <cell r="S2328">
            <v>0</v>
          </cell>
          <cell r="T2328">
            <v>0</v>
          </cell>
          <cell r="U2328">
            <v>36</v>
          </cell>
          <cell r="V2328">
            <v>0</v>
          </cell>
          <cell r="W2328">
            <v>0</v>
          </cell>
          <cell r="AA2328">
            <v>0</v>
          </cell>
          <cell r="AB2328">
            <v>0</v>
          </cell>
          <cell r="AC2328">
            <v>0</v>
          </cell>
          <cell r="AD2328">
            <v>36</v>
          </cell>
          <cell r="AE2328">
            <v>430140</v>
          </cell>
          <cell r="AF2328">
            <v>0</v>
          </cell>
          <cell r="AI2328">
            <v>2282</v>
          </cell>
          <cell r="AK2328">
            <v>0</v>
          </cell>
          <cell r="AM2328">
            <v>555</v>
          </cell>
          <cell r="AN2328">
            <v>1</v>
          </cell>
          <cell r="AO2328">
            <v>393216</v>
          </cell>
          <cell r="AQ2328">
            <v>0</v>
          </cell>
          <cell r="AR2328">
            <v>0</v>
          </cell>
          <cell r="AS2328" t="str">
            <v>Ы</v>
          </cell>
          <cell r="AT2328" t="str">
            <v>Ы</v>
          </cell>
          <cell r="AU2328">
            <v>0</v>
          </cell>
          <cell r="AV2328">
            <v>0</v>
          </cell>
          <cell r="AW2328">
            <v>23</v>
          </cell>
          <cell r="AX2328">
            <v>1</v>
          </cell>
          <cell r="AY2328">
            <v>0</v>
          </cell>
          <cell r="AZ2328">
            <v>0</v>
          </cell>
          <cell r="BA2328">
            <v>0</v>
          </cell>
          <cell r="BB2328">
            <v>0</v>
          </cell>
          <cell r="BC2328">
            <v>38828</v>
          </cell>
        </row>
        <row r="2329">
          <cell r="A2329">
            <v>2006</v>
          </cell>
          <cell r="B2329">
            <v>3</v>
          </cell>
          <cell r="C2329">
            <v>399</v>
          </cell>
          <cell r="D2329">
            <v>21</v>
          </cell>
          <cell r="E2329">
            <v>792020</v>
          </cell>
          <cell r="F2329">
            <v>0</v>
          </cell>
          <cell r="G2329" t="str">
            <v>Затраты по ШПЗ (основные)</v>
          </cell>
          <cell r="H2329">
            <v>2011</v>
          </cell>
          <cell r="I2329">
            <v>7920</v>
          </cell>
          <cell r="J2329">
            <v>90371</v>
          </cell>
          <cell r="K2329">
            <v>1</v>
          </cell>
          <cell r="L2329">
            <v>0</v>
          </cell>
          <cell r="M2329">
            <v>0</v>
          </cell>
          <cell r="N2329">
            <v>0</v>
          </cell>
          <cell r="R2329">
            <v>0</v>
          </cell>
          <cell r="S2329">
            <v>0</v>
          </cell>
          <cell r="T2329">
            <v>0</v>
          </cell>
          <cell r="U2329">
            <v>36</v>
          </cell>
          <cell r="V2329">
            <v>0</v>
          </cell>
          <cell r="W2329">
            <v>0</v>
          </cell>
          <cell r="AA2329">
            <v>0</v>
          </cell>
          <cell r="AB2329">
            <v>0</v>
          </cell>
          <cell r="AC2329">
            <v>0</v>
          </cell>
          <cell r="AD2329">
            <v>36</v>
          </cell>
          <cell r="AE2329">
            <v>430230</v>
          </cell>
          <cell r="AF2329">
            <v>0</v>
          </cell>
          <cell r="AI2329">
            <v>2282</v>
          </cell>
          <cell r="AK2329">
            <v>0</v>
          </cell>
          <cell r="AM2329">
            <v>556</v>
          </cell>
          <cell r="AN2329">
            <v>1</v>
          </cell>
          <cell r="AO2329">
            <v>393216</v>
          </cell>
          <cell r="AQ2329">
            <v>0</v>
          </cell>
          <cell r="AR2329">
            <v>0</v>
          </cell>
          <cell r="AS2329" t="str">
            <v>Ы</v>
          </cell>
          <cell r="AT2329" t="str">
            <v>Ы</v>
          </cell>
          <cell r="AU2329">
            <v>0</v>
          </cell>
          <cell r="AV2329">
            <v>0</v>
          </cell>
          <cell r="AW2329">
            <v>23</v>
          </cell>
          <cell r="AX2329">
            <v>1</v>
          </cell>
          <cell r="AY2329">
            <v>0</v>
          </cell>
          <cell r="AZ2329">
            <v>0</v>
          </cell>
          <cell r="BA2329">
            <v>0</v>
          </cell>
          <cell r="BB2329">
            <v>0</v>
          </cell>
          <cell r="BC2329">
            <v>38828</v>
          </cell>
        </row>
        <row r="2330">
          <cell r="A2330">
            <v>2006</v>
          </cell>
          <cell r="B2330">
            <v>3</v>
          </cell>
          <cell r="C2330">
            <v>400</v>
          </cell>
          <cell r="D2330">
            <v>21</v>
          </cell>
          <cell r="E2330">
            <v>792020</v>
          </cell>
          <cell r="F2330">
            <v>0</v>
          </cell>
          <cell r="G2330" t="str">
            <v>Затраты по ШПЗ (основные)</v>
          </cell>
          <cell r="H2330">
            <v>2011</v>
          </cell>
          <cell r="I2330">
            <v>7920</v>
          </cell>
          <cell r="J2330">
            <v>18533</v>
          </cell>
          <cell r="K2330">
            <v>1</v>
          </cell>
          <cell r="L2330">
            <v>0</v>
          </cell>
          <cell r="M2330">
            <v>0</v>
          </cell>
          <cell r="N2330">
            <v>0</v>
          </cell>
          <cell r="R2330">
            <v>0</v>
          </cell>
          <cell r="S2330">
            <v>0</v>
          </cell>
          <cell r="T2330">
            <v>0</v>
          </cell>
          <cell r="U2330">
            <v>36</v>
          </cell>
          <cell r="V2330">
            <v>0</v>
          </cell>
          <cell r="W2330">
            <v>0</v>
          </cell>
          <cell r="AA2330">
            <v>0</v>
          </cell>
          <cell r="AB2330">
            <v>0</v>
          </cell>
          <cell r="AC2330">
            <v>0</v>
          </cell>
          <cell r="AD2330">
            <v>36</v>
          </cell>
          <cell r="AE2330">
            <v>430240</v>
          </cell>
          <cell r="AF2330">
            <v>0</v>
          </cell>
          <cell r="AI2330">
            <v>2282</v>
          </cell>
          <cell r="AK2330">
            <v>0</v>
          </cell>
          <cell r="AM2330">
            <v>557</v>
          </cell>
          <cell r="AN2330">
            <v>1</v>
          </cell>
          <cell r="AO2330">
            <v>393216</v>
          </cell>
          <cell r="AQ2330">
            <v>0</v>
          </cell>
          <cell r="AR2330">
            <v>0</v>
          </cell>
          <cell r="AS2330" t="str">
            <v>Ы</v>
          </cell>
          <cell r="AT2330" t="str">
            <v>Ы</v>
          </cell>
          <cell r="AU2330">
            <v>0</v>
          </cell>
          <cell r="AV2330">
            <v>0</v>
          </cell>
          <cell r="AW2330">
            <v>23</v>
          </cell>
          <cell r="AX2330">
            <v>1</v>
          </cell>
          <cell r="AY2330">
            <v>0</v>
          </cell>
          <cell r="AZ2330">
            <v>0</v>
          </cell>
          <cell r="BA2330">
            <v>0</v>
          </cell>
          <cell r="BB2330">
            <v>0</v>
          </cell>
          <cell r="BC2330">
            <v>38828</v>
          </cell>
        </row>
        <row r="2331">
          <cell r="A2331">
            <v>2006</v>
          </cell>
          <cell r="B2331">
            <v>3</v>
          </cell>
          <cell r="C2331">
            <v>401</v>
          </cell>
          <cell r="D2331">
            <v>21</v>
          </cell>
          <cell r="E2331">
            <v>792020</v>
          </cell>
          <cell r="F2331">
            <v>0</v>
          </cell>
          <cell r="G2331" t="str">
            <v>Затраты по ШПЗ (основные)</v>
          </cell>
          <cell r="H2331">
            <v>2011</v>
          </cell>
          <cell r="I2331">
            <v>7920</v>
          </cell>
          <cell r="J2331">
            <v>41218</v>
          </cell>
          <cell r="K2331">
            <v>1</v>
          </cell>
          <cell r="L2331">
            <v>0</v>
          </cell>
          <cell r="M2331">
            <v>0</v>
          </cell>
          <cell r="N2331">
            <v>0</v>
          </cell>
          <cell r="R2331">
            <v>0</v>
          </cell>
          <cell r="S2331">
            <v>0</v>
          </cell>
          <cell r="T2331">
            <v>0</v>
          </cell>
          <cell r="U2331">
            <v>36</v>
          </cell>
          <cell r="V2331">
            <v>0</v>
          </cell>
          <cell r="W2331">
            <v>0</v>
          </cell>
          <cell r="AA2331">
            <v>0</v>
          </cell>
          <cell r="AB2331">
            <v>0</v>
          </cell>
          <cell r="AC2331">
            <v>0</v>
          </cell>
          <cell r="AD2331">
            <v>36</v>
          </cell>
          <cell r="AE2331">
            <v>450000</v>
          </cell>
          <cell r="AF2331">
            <v>0</v>
          </cell>
          <cell r="AI2331">
            <v>2282</v>
          </cell>
          <cell r="AK2331">
            <v>0</v>
          </cell>
          <cell r="AM2331">
            <v>558</v>
          </cell>
          <cell r="AN2331">
            <v>1</v>
          </cell>
          <cell r="AO2331">
            <v>393216</v>
          </cell>
          <cell r="AQ2331">
            <v>0</v>
          </cell>
          <cell r="AR2331">
            <v>0</v>
          </cell>
          <cell r="AS2331" t="str">
            <v>Ы</v>
          </cell>
          <cell r="AT2331" t="str">
            <v>Ы</v>
          </cell>
          <cell r="AU2331">
            <v>0</v>
          </cell>
          <cell r="AV2331">
            <v>0</v>
          </cell>
          <cell r="AW2331">
            <v>23</v>
          </cell>
          <cell r="AX2331">
            <v>1</v>
          </cell>
          <cell r="AY2331">
            <v>0</v>
          </cell>
          <cell r="AZ2331">
            <v>0</v>
          </cell>
          <cell r="BA2331">
            <v>0</v>
          </cell>
          <cell r="BB2331">
            <v>0</v>
          </cell>
          <cell r="BC2331">
            <v>38828</v>
          </cell>
        </row>
        <row r="2332">
          <cell r="A2332">
            <v>2006</v>
          </cell>
          <cell r="B2332">
            <v>3</v>
          </cell>
          <cell r="C2332">
            <v>402</v>
          </cell>
          <cell r="D2332">
            <v>21</v>
          </cell>
          <cell r="E2332">
            <v>792020</v>
          </cell>
          <cell r="F2332">
            <v>0</v>
          </cell>
          <cell r="G2332" t="str">
            <v>Затраты по ШПЗ (основные)</v>
          </cell>
          <cell r="H2332">
            <v>2011</v>
          </cell>
          <cell r="I2332">
            <v>7920</v>
          </cell>
          <cell r="J2332">
            <v>19402</v>
          </cell>
          <cell r="K2332">
            <v>1</v>
          </cell>
          <cell r="L2332">
            <v>0</v>
          </cell>
          <cell r="M2332">
            <v>0</v>
          </cell>
          <cell r="N2332">
            <v>0</v>
          </cell>
          <cell r="R2332">
            <v>0</v>
          </cell>
          <cell r="S2332">
            <v>0</v>
          </cell>
          <cell r="T2332">
            <v>0</v>
          </cell>
          <cell r="U2332">
            <v>36</v>
          </cell>
          <cell r="V2332">
            <v>0</v>
          </cell>
          <cell r="W2332">
            <v>0</v>
          </cell>
          <cell r="AA2332">
            <v>0</v>
          </cell>
          <cell r="AB2332">
            <v>0</v>
          </cell>
          <cell r="AC2332">
            <v>0</v>
          </cell>
          <cell r="AD2332">
            <v>36</v>
          </cell>
          <cell r="AE2332">
            <v>460000</v>
          </cell>
          <cell r="AF2332">
            <v>0</v>
          </cell>
          <cell r="AI2332">
            <v>2282</v>
          </cell>
          <cell r="AK2332">
            <v>0</v>
          </cell>
          <cell r="AM2332">
            <v>559</v>
          </cell>
          <cell r="AN2332">
            <v>1</v>
          </cell>
          <cell r="AO2332">
            <v>393216</v>
          </cell>
          <cell r="AQ2332">
            <v>0</v>
          </cell>
          <cell r="AR2332">
            <v>0</v>
          </cell>
          <cell r="AS2332" t="str">
            <v>Ы</v>
          </cell>
          <cell r="AT2332" t="str">
            <v>Ы</v>
          </cell>
          <cell r="AU2332">
            <v>0</v>
          </cell>
          <cell r="AV2332">
            <v>0</v>
          </cell>
          <cell r="AW2332">
            <v>23</v>
          </cell>
          <cell r="AX2332">
            <v>1</v>
          </cell>
          <cell r="AY2332">
            <v>0</v>
          </cell>
          <cell r="AZ2332">
            <v>0</v>
          </cell>
          <cell r="BA2332">
            <v>0</v>
          </cell>
          <cell r="BB2332">
            <v>0</v>
          </cell>
          <cell r="BC2332">
            <v>38828</v>
          </cell>
        </row>
        <row r="2333">
          <cell r="A2333">
            <v>2006</v>
          </cell>
          <cell r="B2333">
            <v>3</v>
          </cell>
          <cell r="C2333">
            <v>403</v>
          </cell>
          <cell r="D2333">
            <v>21</v>
          </cell>
          <cell r="E2333">
            <v>792020</v>
          </cell>
          <cell r="F2333">
            <v>0</v>
          </cell>
          <cell r="G2333" t="str">
            <v>Затраты по ШПЗ (основные)</v>
          </cell>
          <cell r="H2333">
            <v>2011</v>
          </cell>
          <cell r="I2333">
            <v>7920</v>
          </cell>
          <cell r="J2333">
            <v>2697</v>
          </cell>
          <cell r="K2333">
            <v>1</v>
          </cell>
          <cell r="L2333">
            <v>0</v>
          </cell>
          <cell r="M2333">
            <v>0</v>
          </cell>
          <cell r="N2333">
            <v>0</v>
          </cell>
          <cell r="R2333">
            <v>0</v>
          </cell>
          <cell r="S2333">
            <v>0</v>
          </cell>
          <cell r="T2333">
            <v>0</v>
          </cell>
          <cell r="U2333">
            <v>36</v>
          </cell>
          <cell r="V2333">
            <v>0</v>
          </cell>
          <cell r="W2333">
            <v>0</v>
          </cell>
          <cell r="AA2333">
            <v>0</v>
          </cell>
          <cell r="AB2333">
            <v>0</v>
          </cell>
          <cell r="AC2333">
            <v>0</v>
          </cell>
          <cell r="AD2333">
            <v>36</v>
          </cell>
          <cell r="AE2333">
            <v>465000</v>
          </cell>
          <cell r="AF2333">
            <v>0</v>
          </cell>
          <cell r="AI2333">
            <v>2282</v>
          </cell>
          <cell r="AK2333">
            <v>0</v>
          </cell>
          <cell r="AM2333">
            <v>560</v>
          </cell>
          <cell r="AN2333">
            <v>1</v>
          </cell>
          <cell r="AO2333">
            <v>393216</v>
          </cell>
          <cell r="AQ2333">
            <v>0</v>
          </cell>
          <cell r="AR2333">
            <v>0</v>
          </cell>
          <cell r="AS2333" t="str">
            <v>Ы</v>
          </cell>
          <cell r="AT2333" t="str">
            <v>Ы</v>
          </cell>
          <cell r="AU2333">
            <v>0</v>
          </cell>
          <cell r="AV2333">
            <v>0</v>
          </cell>
          <cell r="AW2333">
            <v>23</v>
          </cell>
          <cell r="AX2333">
            <v>1</v>
          </cell>
          <cell r="AY2333">
            <v>0</v>
          </cell>
          <cell r="AZ2333">
            <v>0</v>
          </cell>
          <cell r="BA2333">
            <v>0</v>
          </cell>
          <cell r="BB2333">
            <v>0</v>
          </cell>
          <cell r="BC2333">
            <v>38828</v>
          </cell>
        </row>
        <row r="2334">
          <cell r="A2334">
            <v>2006</v>
          </cell>
          <cell r="B2334">
            <v>3</v>
          </cell>
          <cell r="C2334">
            <v>404</v>
          </cell>
          <cell r="D2334">
            <v>21</v>
          </cell>
          <cell r="E2334">
            <v>792020</v>
          </cell>
          <cell r="F2334">
            <v>0</v>
          </cell>
          <cell r="G2334" t="str">
            <v>Затраты по ШПЗ (основные)</v>
          </cell>
          <cell r="H2334">
            <v>2011</v>
          </cell>
          <cell r="I2334">
            <v>7920</v>
          </cell>
          <cell r="J2334">
            <v>71103</v>
          </cell>
          <cell r="K2334">
            <v>1</v>
          </cell>
          <cell r="L2334">
            <v>0</v>
          </cell>
          <cell r="M2334">
            <v>0</v>
          </cell>
          <cell r="N2334">
            <v>0</v>
          </cell>
          <cell r="R2334">
            <v>0</v>
          </cell>
          <cell r="S2334">
            <v>0</v>
          </cell>
          <cell r="T2334">
            <v>0</v>
          </cell>
          <cell r="U2334">
            <v>36</v>
          </cell>
          <cell r="V2334">
            <v>0</v>
          </cell>
          <cell r="W2334">
            <v>0</v>
          </cell>
          <cell r="AA2334">
            <v>0</v>
          </cell>
          <cell r="AB2334">
            <v>0</v>
          </cell>
          <cell r="AC2334">
            <v>0</v>
          </cell>
          <cell r="AD2334">
            <v>36</v>
          </cell>
          <cell r="AE2334">
            <v>501102</v>
          </cell>
          <cell r="AF2334">
            <v>0</v>
          </cell>
          <cell r="AI2334">
            <v>2282</v>
          </cell>
          <cell r="AK2334">
            <v>0</v>
          </cell>
          <cell r="AM2334">
            <v>561</v>
          </cell>
          <cell r="AN2334">
            <v>1</v>
          </cell>
          <cell r="AO2334">
            <v>393216</v>
          </cell>
          <cell r="AQ2334">
            <v>0</v>
          </cell>
          <cell r="AR2334">
            <v>0</v>
          </cell>
          <cell r="AS2334" t="str">
            <v>Ы</v>
          </cell>
          <cell r="AT2334" t="str">
            <v>Ы</v>
          </cell>
          <cell r="AU2334">
            <v>0</v>
          </cell>
          <cell r="AV2334">
            <v>0</v>
          </cell>
          <cell r="AW2334">
            <v>23</v>
          </cell>
          <cell r="AX2334">
            <v>1</v>
          </cell>
          <cell r="AY2334">
            <v>0</v>
          </cell>
          <cell r="AZ2334">
            <v>0</v>
          </cell>
          <cell r="BA2334">
            <v>0</v>
          </cell>
          <cell r="BB2334">
            <v>0</v>
          </cell>
          <cell r="BC2334">
            <v>38828</v>
          </cell>
        </row>
        <row r="2335">
          <cell r="A2335">
            <v>2006</v>
          </cell>
          <cell r="B2335">
            <v>3</v>
          </cell>
          <cell r="C2335">
            <v>405</v>
          </cell>
          <cell r="D2335">
            <v>21</v>
          </cell>
          <cell r="E2335">
            <v>792020</v>
          </cell>
          <cell r="F2335">
            <v>0</v>
          </cell>
          <cell r="G2335" t="str">
            <v>Затраты по ШПЗ (основные)</v>
          </cell>
          <cell r="H2335">
            <v>2011</v>
          </cell>
          <cell r="I2335">
            <v>7920</v>
          </cell>
          <cell r="J2335">
            <v>136921.57999999999</v>
          </cell>
          <cell r="K2335">
            <v>1</v>
          </cell>
          <cell r="L2335">
            <v>0</v>
          </cell>
          <cell r="M2335">
            <v>0</v>
          </cell>
          <cell r="N2335">
            <v>0</v>
          </cell>
          <cell r="R2335">
            <v>0</v>
          </cell>
          <cell r="S2335">
            <v>0</v>
          </cell>
          <cell r="T2335">
            <v>0</v>
          </cell>
          <cell r="U2335">
            <v>36</v>
          </cell>
          <cell r="V2335">
            <v>0</v>
          </cell>
          <cell r="W2335">
            <v>0</v>
          </cell>
          <cell r="AA2335">
            <v>0</v>
          </cell>
          <cell r="AB2335">
            <v>0</v>
          </cell>
          <cell r="AC2335">
            <v>0</v>
          </cell>
          <cell r="AD2335">
            <v>36</v>
          </cell>
          <cell r="AE2335">
            <v>501103</v>
          </cell>
          <cell r="AF2335">
            <v>0</v>
          </cell>
          <cell r="AI2335">
            <v>2282</v>
          </cell>
          <cell r="AK2335">
            <v>0</v>
          </cell>
          <cell r="AM2335">
            <v>562</v>
          </cell>
          <cell r="AN2335">
            <v>1</v>
          </cell>
          <cell r="AO2335">
            <v>393216</v>
          </cell>
          <cell r="AQ2335">
            <v>0</v>
          </cell>
          <cell r="AR2335">
            <v>0</v>
          </cell>
          <cell r="AS2335" t="str">
            <v>Ы</v>
          </cell>
          <cell r="AT2335" t="str">
            <v>Ы</v>
          </cell>
          <cell r="AU2335">
            <v>0</v>
          </cell>
          <cell r="AV2335">
            <v>0</v>
          </cell>
          <cell r="AW2335">
            <v>23</v>
          </cell>
          <cell r="AX2335">
            <v>1</v>
          </cell>
          <cell r="AY2335">
            <v>0</v>
          </cell>
          <cell r="AZ2335">
            <v>0</v>
          </cell>
          <cell r="BA2335">
            <v>0</v>
          </cell>
          <cell r="BB2335">
            <v>0</v>
          </cell>
          <cell r="BC2335">
            <v>38828</v>
          </cell>
        </row>
        <row r="2336">
          <cell r="A2336">
            <v>2006</v>
          </cell>
          <cell r="B2336">
            <v>3</v>
          </cell>
          <cell r="C2336">
            <v>406</v>
          </cell>
          <cell r="D2336">
            <v>21</v>
          </cell>
          <cell r="E2336">
            <v>792020</v>
          </cell>
          <cell r="F2336">
            <v>0</v>
          </cell>
          <cell r="G2336" t="str">
            <v>Затраты по ШПЗ (основные)</v>
          </cell>
          <cell r="H2336">
            <v>2011</v>
          </cell>
          <cell r="I2336">
            <v>7920</v>
          </cell>
          <cell r="J2336">
            <v>75481</v>
          </cell>
          <cell r="K2336">
            <v>1</v>
          </cell>
          <cell r="L2336">
            <v>0</v>
          </cell>
          <cell r="M2336">
            <v>0</v>
          </cell>
          <cell r="N2336">
            <v>0</v>
          </cell>
          <cell r="R2336">
            <v>0</v>
          </cell>
          <cell r="S2336">
            <v>0</v>
          </cell>
          <cell r="T2336">
            <v>0</v>
          </cell>
          <cell r="U2336">
            <v>36</v>
          </cell>
          <cell r="V2336">
            <v>0</v>
          </cell>
          <cell r="W2336">
            <v>0</v>
          </cell>
          <cell r="AA2336">
            <v>0</v>
          </cell>
          <cell r="AB2336">
            <v>0</v>
          </cell>
          <cell r="AC2336">
            <v>0</v>
          </cell>
          <cell r="AD2336">
            <v>36</v>
          </cell>
          <cell r="AE2336">
            <v>501105</v>
          </cell>
          <cell r="AF2336">
            <v>0</v>
          </cell>
          <cell r="AI2336">
            <v>2282</v>
          </cell>
          <cell r="AK2336">
            <v>0</v>
          </cell>
          <cell r="AM2336">
            <v>563</v>
          </cell>
          <cell r="AN2336">
            <v>1</v>
          </cell>
          <cell r="AO2336">
            <v>393216</v>
          </cell>
          <cell r="AQ2336">
            <v>0</v>
          </cell>
          <cell r="AR2336">
            <v>0</v>
          </cell>
          <cell r="AS2336" t="str">
            <v>Ы</v>
          </cell>
          <cell r="AT2336" t="str">
            <v>Ы</v>
          </cell>
          <cell r="AU2336">
            <v>0</v>
          </cell>
          <cell r="AV2336">
            <v>0</v>
          </cell>
          <cell r="AW2336">
            <v>23</v>
          </cell>
          <cell r="AX2336">
            <v>1</v>
          </cell>
          <cell r="AY2336">
            <v>0</v>
          </cell>
          <cell r="AZ2336">
            <v>0</v>
          </cell>
          <cell r="BA2336">
            <v>0</v>
          </cell>
          <cell r="BB2336">
            <v>0</v>
          </cell>
          <cell r="BC2336">
            <v>38828</v>
          </cell>
        </row>
        <row r="2337">
          <cell r="A2337">
            <v>2006</v>
          </cell>
          <cell r="B2337">
            <v>3</v>
          </cell>
          <cell r="C2337">
            <v>407</v>
          </cell>
          <cell r="D2337">
            <v>21</v>
          </cell>
          <cell r="E2337">
            <v>792020</v>
          </cell>
          <cell r="F2337">
            <v>0</v>
          </cell>
          <cell r="G2337" t="str">
            <v>Затраты по ШПЗ (основные)</v>
          </cell>
          <cell r="H2337">
            <v>2011</v>
          </cell>
          <cell r="I2337">
            <v>7920</v>
          </cell>
          <cell r="J2337">
            <v>57388</v>
          </cell>
          <cell r="K2337">
            <v>1</v>
          </cell>
          <cell r="L2337">
            <v>0</v>
          </cell>
          <cell r="M2337">
            <v>0</v>
          </cell>
          <cell r="N2337">
            <v>0</v>
          </cell>
          <cell r="R2337">
            <v>0</v>
          </cell>
          <cell r="S2337">
            <v>0</v>
          </cell>
          <cell r="T2337">
            <v>0</v>
          </cell>
          <cell r="U2337">
            <v>36</v>
          </cell>
          <cell r="V2337">
            <v>0</v>
          </cell>
          <cell r="W2337">
            <v>0</v>
          </cell>
          <cell r="AA2337">
            <v>0</v>
          </cell>
          <cell r="AB2337">
            <v>0</v>
          </cell>
          <cell r="AC2337">
            <v>0</v>
          </cell>
          <cell r="AD2337">
            <v>36</v>
          </cell>
          <cell r="AE2337">
            <v>501106</v>
          </cell>
          <cell r="AF2337">
            <v>0</v>
          </cell>
          <cell r="AI2337">
            <v>2282</v>
          </cell>
          <cell r="AK2337">
            <v>0</v>
          </cell>
          <cell r="AM2337">
            <v>564</v>
          </cell>
          <cell r="AN2337">
            <v>1</v>
          </cell>
          <cell r="AO2337">
            <v>393216</v>
          </cell>
          <cell r="AQ2337">
            <v>0</v>
          </cell>
          <cell r="AR2337">
            <v>0</v>
          </cell>
          <cell r="AS2337" t="str">
            <v>Ы</v>
          </cell>
          <cell r="AT2337" t="str">
            <v>Ы</v>
          </cell>
          <cell r="AU2337">
            <v>0</v>
          </cell>
          <cell r="AV2337">
            <v>0</v>
          </cell>
          <cell r="AW2337">
            <v>23</v>
          </cell>
          <cell r="AX2337">
            <v>1</v>
          </cell>
          <cell r="AY2337">
            <v>0</v>
          </cell>
          <cell r="AZ2337">
            <v>0</v>
          </cell>
          <cell r="BA2337">
            <v>0</v>
          </cell>
          <cell r="BB2337">
            <v>0</v>
          </cell>
          <cell r="BC2337">
            <v>38828</v>
          </cell>
        </row>
        <row r="2338">
          <cell r="A2338">
            <v>2006</v>
          </cell>
          <cell r="B2338">
            <v>3</v>
          </cell>
          <cell r="C2338">
            <v>408</v>
          </cell>
          <cell r="D2338">
            <v>21</v>
          </cell>
          <cell r="E2338">
            <v>792020</v>
          </cell>
          <cell r="F2338">
            <v>0</v>
          </cell>
          <cell r="G2338" t="str">
            <v>Затраты по ШПЗ (основные)</v>
          </cell>
          <cell r="H2338">
            <v>2011</v>
          </cell>
          <cell r="I2338">
            <v>7920</v>
          </cell>
          <cell r="J2338">
            <v>6400</v>
          </cell>
          <cell r="K2338">
            <v>1</v>
          </cell>
          <cell r="L2338">
            <v>0</v>
          </cell>
          <cell r="M2338">
            <v>0</v>
          </cell>
          <cell r="N2338">
            <v>0</v>
          </cell>
          <cell r="R2338">
            <v>0</v>
          </cell>
          <cell r="S2338">
            <v>0</v>
          </cell>
          <cell r="T2338">
            <v>0</v>
          </cell>
          <cell r="U2338">
            <v>36</v>
          </cell>
          <cell r="V2338">
            <v>0</v>
          </cell>
          <cell r="W2338">
            <v>0</v>
          </cell>
          <cell r="AA2338">
            <v>0</v>
          </cell>
          <cell r="AB2338">
            <v>0</v>
          </cell>
          <cell r="AC2338">
            <v>0</v>
          </cell>
          <cell r="AD2338">
            <v>36</v>
          </cell>
          <cell r="AE2338">
            <v>504100</v>
          </cell>
          <cell r="AF2338">
            <v>0</v>
          </cell>
          <cell r="AI2338">
            <v>2282</v>
          </cell>
          <cell r="AK2338">
            <v>0</v>
          </cell>
          <cell r="AM2338">
            <v>565</v>
          </cell>
          <cell r="AN2338">
            <v>1</v>
          </cell>
          <cell r="AO2338">
            <v>393216</v>
          </cell>
          <cell r="AQ2338">
            <v>0</v>
          </cell>
          <cell r="AR2338">
            <v>0</v>
          </cell>
          <cell r="AS2338" t="str">
            <v>Ы</v>
          </cell>
          <cell r="AT2338" t="str">
            <v>Ы</v>
          </cell>
          <cell r="AU2338">
            <v>0</v>
          </cell>
          <cell r="AV2338">
            <v>0</v>
          </cell>
          <cell r="AW2338">
            <v>23</v>
          </cell>
          <cell r="AX2338">
            <v>1</v>
          </cell>
          <cell r="AY2338">
            <v>0</v>
          </cell>
          <cell r="AZ2338">
            <v>0</v>
          </cell>
          <cell r="BA2338">
            <v>0</v>
          </cell>
          <cell r="BB2338">
            <v>0</v>
          </cell>
          <cell r="BC2338">
            <v>38828</v>
          </cell>
        </row>
        <row r="2339">
          <cell r="A2339">
            <v>2006</v>
          </cell>
          <cell r="B2339">
            <v>3</v>
          </cell>
          <cell r="C2339">
            <v>409</v>
          </cell>
          <cell r="D2339">
            <v>21</v>
          </cell>
          <cell r="E2339">
            <v>792020</v>
          </cell>
          <cell r="F2339">
            <v>0</v>
          </cell>
          <cell r="G2339" t="str">
            <v>Затраты по ШПЗ (основные)</v>
          </cell>
          <cell r="H2339">
            <v>2011</v>
          </cell>
          <cell r="I2339">
            <v>7920</v>
          </cell>
          <cell r="J2339">
            <v>56881.36</v>
          </cell>
          <cell r="K2339">
            <v>1</v>
          </cell>
          <cell r="L2339">
            <v>0</v>
          </cell>
          <cell r="M2339">
            <v>0</v>
          </cell>
          <cell r="N2339">
            <v>0</v>
          </cell>
          <cell r="R2339">
            <v>0</v>
          </cell>
          <cell r="S2339">
            <v>0</v>
          </cell>
          <cell r="T2339">
            <v>0</v>
          </cell>
          <cell r="U2339">
            <v>36</v>
          </cell>
          <cell r="V2339">
            <v>0</v>
          </cell>
          <cell r="W2339">
            <v>0</v>
          </cell>
          <cell r="AA2339">
            <v>0</v>
          </cell>
          <cell r="AB2339">
            <v>0</v>
          </cell>
          <cell r="AC2339">
            <v>0</v>
          </cell>
          <cell r="AD2339">
            <v>36</v>
          </cell>
          <cell r="AE2339">
            <v>504200</v>
          </cell>
          <cell r="AF2339">
            <v>0</v>
          </cell>
          <cell r="AI2339">
            <v>2282</v>
          </cell>
          <cell r="AK2339">
            <v>0</v>
          </cell>
          <cell r="AM2339">
            <v>566</v>
          </cell>
          <cell r="AN2339">
            <v>1</v>
          </cell>
          <cell r="AO2339">
            <v>393216</v>
          </cell>
          <cell r="AQ2339">
            <v>0</v>
          </cell>
          <cell r="AR2339">
            <v>0</v>
          </cell>
          <cell r="AS2339" t="str">
            <v>Ы</v>
          </cell>
          <cell r="AT2339" t="str">
            <v>Ы</v>
          </cell>
          <cell r="AU2339">
            <v>0</v>
          </cell>
          <cell r="AV2339">
            <v>0</v>
          </cell>
          <cell r="AW2339">
            <v>23</v>
          </cell>
          <cell r="AX2339">
            <v>1</v>
          </cell>
          <cell r="AY2339">
            <v>0</v>
          </cell>
          <cell r="AZ2339">
            <v>0</v>
          </cell>
          <cell r="BA2339">
            <v>0</v>
          </cell>
          <cell r="BB2339">
            <v>0</v>
          </cell>
          <cell r="BC2339">
            <v>38828</v>
          </cell>
        </row>
        <row r="2340">
          <cell r="A2340">
            <v>2006</v>
          </cell>
          <cell r="B2340">
            <v>3</v>
          </cell>
          <cell r="C2340">
            <v>410</v>
          </cell>
          <cell r="D2340">
            <v>21</v>
          </cell>
          <cell r="E2340">
            <v>792020</v>
          </cell>
          <cell r="F2340">
            <v>0</v>
          </cell>
          <cell r="G2340" t="str">
            <v>Затраты по ШПЗ (основные)</v>
          </cell>
          <cell r="H2340">
            <v>2011</v>
          </cell>
          <cell r="I2340">
            <v>7920</v>
          </cell>
          <cell r="J2340">
            <v>1755.3</v>
          </cell>
          <cell r="K2340">
            <v>1</v>
          </cell>
          <cell r="L2340">
            <v>0</v>
          </cell>
          <cell r="M2340">
            <v>0</v>
          </cell>
          <cell r="N2340">
            <v>0</v>
          </cell>
          <cell r="R2340">
            <v>0</v>
          </cell>
          <cell r="S2340">
            <v>0</v>
          </cell>
          <cell r="T2340">
            <v>0</v>
          </cell>
          <cell r="U2340">
            <v>36</v>
          </cell>
          <cell r="V2340">
            <v>0</v>
          </cell>
          <cell r="W2340">
            <v>0</v>
          </cell>
          <cell r="AA2340">
            <v>0</v>
          </cell>
          <cell r="AB2340">
            <v>0</v>
          </cell>
          <cell r="AC2340">
            <v>0</v>
          </cell>
          <cell r="AD2340">
            <v>36</v>
          </cell>
          <cell r="AE2340">
            <v>504400</v>
          </cell>
          <cell r="AF2340">
            <v>0</v>
          </cell>
          <cell r="AI2340">
            <v>2282</v>
          </cell>
          <cell r="AK2340">
            <v>0</v>
          </cell>
          <cell r="AM2340">
            <v>567</v>
          </cell>
          <cell r="AN2340">
            <v>1</v>
          </cell>
          <cell r="AO2340">
            <v>393216</v>
          </cell>
          <cell r="AQ2340">
            <v>0</v>
          </cell>
          <cell r="AR2340">
            <v>0</v>
          </cell>
          <cell r="AS2340" t="str">
            <v>Ы</v>
          </cell>
          <cell r="AT2340" t="str">
            <v>Ы</v>
          </cell>
          <cell r="AU2340">
            <v>0</v>
          </cell>
          <cell r="AV2340">
            <v>0</v>
          </cell>
          <cell r="AW2340">
            <v>23</v>
          </cell>
          <cell r="AX2340">
            <v>1</v>
          </cell>
          <cell r="AY2340">
            <v>0</v>
          </cell>
          <cell r="AZ2340">
            <v>0</v>
          </cell>
          <cell r="BA2340">
            <v>0</v>
          </cell>
          <cell r="BB2340">
            <v>0</v>
          </cell>
          <cell r="BC2340">
            <v>38828</v>
          </cell>
        </row>
        <row r="2341">
          <cell r="A2341">
            <v>2006</v>
          </cell>
          <cell r="B2341">
            <v>3</v>
          </cell>
          <cell r="C2341">
            <v>411</v>
          </cell>
          <cell r="D2341">
            <v>21</v>
          </cell>
          <cell r="E2341">
            <v>792020</v>
          </cell>
          <cell r="F2341">
            <v>0</v>
          </cell>
          <cell r="G2341" t="str">
            <v>Затраты по ШПЗ (основные)</v>
          </cell>
          <cell r="H2341">
            <v>2011</v>
          </cell>
          <cell r="I2341">
            <v>7920</v>
          </cell>
          <cell r="J2341">
            <v>943</v>
          </cell>
          <cell r="K2341">
            <v>1</v>
          </cell>
          <cell r="L2341">
            <v>0</v>
          </cell>
          <cell r="M2341">
            <v>0</v>
          </cell>
          <cell r="N2341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раметры"/>
      <sheetName val="Производство электроэнергии"/>
      <sheetName val="Производство теплоэнергии"/>
      <sheetName val="Передача электроэнергии"/>
      <sheetName val="Передача теплоэнергии"/>
      <sheetName val="Финансы"/>
      <sheetName val="T1"/>
      <sheetName val="T2"/>
      <sheetName val="T3"/>
      <sheetName val="T4"/>
      <sheetName val="T5"/>
      <sheetName val="T6"/>
      <sheetName val="T7"/>
      <sheetName val="T8"/>
      <sheetName val="T9"/>
      <sheetName val="T10"/>
      <sheetName val="T11"/>
      <sheetName val="T12"/>
      <sheetName val="T13"/>
      <sheetName val="T14"/>
      <sheetName val="T15"/>
      <sheetName val="T15.1"/>
      <sheetName val="T15.2"/>
      <sheetName val="T15.3"/>
      <sheetName val="T15.4"/>
      <sheetName val="T16"/>
      <sheetName val="T16.1"/>
      <sheetName val="T16.2"/>
      <sheetName val="T16.3"/>
      <sheetName val="T16.4"/>
      <sheetName val="T17"/>
      <sheetName val="T17.1"/>
      <sheetName val="T17.2"/>
      <sheetName val="T17.3"/>
      <sheetName val="T17.4"/>
      <sheetName val="T18"/>
      <sheetName val="T18.1"/>
      <sheetName val="T18.2"/>
      <sheetName val="T19"/>
      <sheetName val="T19.1"/>
      <sheetName val="T19.2"/>
      <sheetName val="T20"/>
      <sheetName val="T21"/>
      <sheetName val="T21.1"/>
      <sheetName val="T21.2"/>
      <sheetName val="T21.3"/>
      <sheetName val="T21.4"/>
      <sheetName val="T22"/>
      <sheetName val="T23"/>
      <sheetName val="T24"/>
      <sheetName val="T24.1"/>
      <sheetName val="T25"/>
      <sheetName val="T25.1"/>
      <sheetName val="T26"/>
      <sheetName val="T27"/>
      <sheetName val="T28"/>
      <sheetName val="T28.1"/>
      <sheetName val="T28.2"/>
      <sheetName val="T28.3"/>
      <sheetName val="T29"/>
      <sheetName val="T29.1"/>
      <sheetName val="П1"/>
      <sheetName val="П2"/>
      <sheetName val="S29.1"/>
      <sheetName val="S29"/>
      <sheetName val="S28.3"/>
      <sheetName val="S28.2"/>
      <sheetName val="S28.1"/>
      <sheetName val="S28"/>
      <sheetName val="S22"/>
      <sheetName val="S12"/>
      <sheetName val="S11"/>
      <sheetName val="S10"/>
      <sheetName val="S9"/>
      <sheetName val="S8"/>
      <sheetName val="S6"/>
      <sheetName val="S3"/>
      <sheetName val="S2"/>
      <sheetName val="S1"/>
      <sheetName val="Лист"/>
      <sheetName val="Шаблоны"/>
      <sheetName val="ИТ-бюджет"/>
      <sheetName val="SHPZ"/>
    </sheetNames>
    <sheetDataSet>
      <sheetData sheetId="0" refreshError="1"/>
      <sheetData sheetId="1" refreshError="1">
        <row r="95">
          <cell r="A95" t="str">
            <v>Базовые потребители электроэнергии</v>
          </cell>
        </row>
        <row r="111">
          <cell r="A111" t="str">
            <v>Бюджетные потребители электроэнергии</v>
          </cell>
        </row>
        <row r="124">
          <cell r="A124" t="str">
            <v>Потребители электроэнергии группы население</v>
          </cell>
        </row>
        <row r="132">
          <cell r="A132" t="str">
            <v>Прочие потребители электроэнергии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ул"/>
      <sheetName val="Оглавление"/>
      <sheetName val="Макро"/>
      <sheetName val="Сводный"/>
      <sheetName val="НормативыД"/>
      <sheetName val="ПродажиД"/>
      <sheetName val="ПроизводствоД"/>
      <sheetName val="ЗатратыД"/>
      <sheetName val="СебестоимостьД"/>
      <sheetName val="Продажи"/>
      <sheetName val="Производство"/>
      <sheetName val="Нормативы"/>
      <sheetName val="Затраты"/>
      <sheetName val="Затр1"/>
      <sheetName val="Затр2"/>
      <sheetName val="Себестоимость"/>
      <sheetName val="Инвестиц"/>
      <sheetName val="Закупки"/>
      <sheetName val="БДР"/>
      <sheetName val="Кредиты"/>
      <sheetName val="ДебКред"/>
      <sheetName val="Налоги"/>
      <sheetName val="Мотивация"/>
      <sheetName val="БДДС"/>
      <sheetName val="Баланс"/>
      <sheetName val="Объем ЛЭП"/>
      <sheetName val="Объем ПС"/>
      <sheetName val="Заголовок"/>
      <sheetName val="Производство электроэнергии"/>
      <sheetName val="35"/>
      <sheetName val="SHPZ"/>
      <sheetName val="Объем_ЛЭП"/>
      <sheetName val="Объем_ПС"/>
      <sheetName val="Производство_электроэнергии"/>
      <sheetName val="Объем_ЛЭП1"/>
      <sheetName val="Объем_ПС1"/>
      <sheetName val="Производство_электроэнергии1"/>
      <sheetName val="Объем_ЛЭП2"/>
      <sheetName val="Объем_ПС2"/>
      <sheetName val="Производство_электроэнергии2"/>
      <sheetName val="TEHSHEET"/>
      <sheetName val="6"/>
      <sheetName val="Коды"/>
      <sheetName val="ИТ-бюджет"/>
    </sheetNames>
    <sheetDataSet>
      <sheetData sheetId="0" refreshError="1"/>
      <sheetData sheetId="1" refreshError="1"/>
      <sheetData sheetId="2" refreshError="1">
        <row r="8">
          <cell r="B8">
            <v>0.18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>
        <row r="60">
          <cell r="D60">
            <v>0</v>
          </cell>
        </row>
      </sheetData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ламент"/>
      <sheetName val="реестр"/>
      <sheetName val="Д.1"/>
      <sheetName val="Д.2"/>
      <sheetName val="Д.3"/>
      <sheetName val="Д.4"/>
      <sheetName val="Д.5"/>
      <sheetName val="БП Выручка"/>
      <sheetName val="БП Прочие доходы"/>
      <sheetName val="БД 2.1"/>
      <sheetName val="БД 2.2"/>
      <sheetName val="БД 2.3"/>
      <sheetName val="БД 2.4"/>
      <sheetName val="БД 2.5"/>
      <sheetName val="БД 1.1"/>
      <sheetName val="Баланс"/>
      <sheetName val="Макро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ДР "/>
      <sheetName val="ДПН"/>
      <sheetName val="Реестр бюджетных форм"/>
      <sheetName val="Перечень ПФМ"/>
      <sheetName val="МВП_МВЗ"/>
      <sheetName val="Обознач."/>
      <sheetName val="Тех. потери"/>
      <sheetName val="Баланс ЭЭ"/>
      <sheetName val="Баланс мощности"/>
      <sheetName val="1.1.(01.01.)"/>
      <sheetName val="1.2."/>
      <sheetName val=" 2.1.(02.01.01.02.04)"/>
      <sheetName val="2.2"/>
      <sheetName val="3.1."/>
      <sheetName val="3.2."/>
      <sheetName val="4.1.(02.01.01.02.05)"/>
      <sheetName val="4.2."/>
      <sheetName val="5.1. (02.01.01.01.02)"/>
      <sheetName val="5.2."/>
      <sheetName val="6.1.(02.01.01.02.07.03)"/>
      <sheetName val="6.2."/>
      <sheetName val="7.1.(02.01.01.02.07.05.)"/>
      <sheetName val="9.1.(02.01.01.02.07.16(17))"/>
      <sheetName val="9.2."/>
      <sheetName val="10.1."/>
      <sheetName val="10.2."/>
      <sheetName val="11.1.(02.01.01.02.07.09)"/>
      <sheetName val="12.1.(02.01.01.02.07.22)"/>
      <sheetName val="13.1.(02.02.01)"/>
      <sheetName val="14.1.(02.01.01.02.07.11)"/>
      <sheetName val="15.1.(02.01.02.07.10.)"/>
      <sheetName val="15.3."/>
      <sheetName val="16.1.(02.01.01.02.07.21.03)"/>
      <sheetName val="16.2."/>
      <sheetName val="17.1.(02.01.01.02.07.18)"/>
      <sheetName val="17.2. "/>
      <sheetName val="18.1.(02.01.01.02.07.21.03) "/>
      <sheetName val="18.2.  "/>
      <sheetName val="19.1.(02.01.01.02.01.)"/>
      <sheetName val="19.2.1 19.2.2"/>
      <sheetName val="20.1, 20.2"/>
      <sheetName val="21.1, 21.2"/>
      <sheetName val="19.1.1."/>
      <sheetName val="22.1.1."/>
      <sheetName val="22.1.2."/>
      <sheetName val="22.1.3."/>
      <sheetName val="22.1.3.1."/>
      <sheetName val="22.1.4."/>
      <sheetName val="22.2."/>
      <sheetName val="22.2.2"/>
      <sheetName val="23.1. 23.2."/>
      <sheetName val="24.1 24.2."/>
      <sheetName val="25.1."/>
      <sheetName val="26.1."/>
      <sheetName val="27.1, 27.2 "/>
      <sheetName val="28.1, 28.2"/>
      <sheetName val="29.2(29.1.)"/>
      <sheetName val="29.2"/>
      <sheetName val="22.1."/>
      <sheetName val="22.1.1"/>
      <sheetName val="БД 2.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равочники"/>
      <sheetName val="1"/>
      <sheetName val="Регионы"/>
      <sheetName val="TEHSHEET"/>
      <sheetName val="15.э"/>
      <sheetName val="2"/>
      <sheetName val="3"/>
      <sheetName val="4"/>
      <sheetName val="5"/>
      <sheetName val="6"/>
      <sheetName val="мар 2001"/>
      <sheetName val="Приложение 1"/>
      <sheetName val="Приложение 2"/>
      <sheetName val="Приложение 3"/>
      <sheetName val="Производство электроэнергии"/>
      <sheetName val="Лист1"/>
      <sheetName val="форма 2"/>
      <sheetName val="Лист"/>
      <sheetName val="навигация"/>
      <sheetName val="Т12"/>
      <sheetName val="Т3"/>
      <sheetName val="Баланс ЭЭ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  <sheetName val="Баланс"/>
      <sheetName val="Макро"/>
      <sheetName val="БД 2.3"/>
      <sheetName val="БИ-2-18-П"/>
      <sheetName val="БИ-2-19-П"/>
      <sheetName val="БИ-2-7-П"/>
      <sheetName val="БИ-2-9-П"/>
      <sheetName val="БИ-2-14-П"/>
      <sheetName val="БИ-2-16-П"/>
      <sheetName val="Баланс_ЭЭ"/>
      <sheetName val="услуги_непроизводств_"/>
      <sheetName val="другие_затраты_с-ст"/>
      <sheetName val="налоги_в_с-ст"/>
      <sheetName val="%_за_кредит"/>
      <sheetName val="поощрение_(ДВ)"/>
      <sheetName val="другие_из_прибыли"/>
      <sheetName val="Производство_электроэнергии"/>
      <sheetName val="БД_2_3"/>
      <sheetName val="SHPZ"/>
      <sheetName val="Баланс_ЭЭ1"/>
      <sheetName val="услуги_непроизводств_1"/>
      <sheetName val="другие_затраты_с-ст1"/>
      <sheetName val="налоги_в_с-ст1"/>
      <sheetName val="%_за_кредит1"/>
      <sheetName val="поощрение_(ДВ)1"/>
      <sheetName val="другие_из_прибыли1"/>
      <sheetName val="Производство_электроэнергии1"/>
      <sheetName val="БД_2_31"/>
      <sheetName val="Баланс_ЭЭ2"/>
      <sheetName val="услуги_непроизводств_2"/>
      <sheetName val="другие_затраты_с-ст2"/>
      <sheetName val="налоги_в_с-ст2"/>
      <sheetName val="%_за_кредит2"/>
      <sheetName val="поощрение_(ДВ)2"/>
      <sheetName val="другие_из_прибыли2"/>
      <sheetName val="Производство_электроэнергии2"/>
      <sheetName val="БД_2_32"/>
      <sheetName val="для тарифов"/>
      <sheetName val="Титульный"/>
      <sheetName val="План Газпрома"/>
      <sheetName val="Сентябрь"/>
      <sheetName val="TECHSHEET"/>
      <sheetName val="~504795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журнал изм "/>
      <sheetName val="список"/>
      <sheetName val="БФ-1-1-П"/>
      <sheetName val="БФ-2-2-П"/>
      <sheetName val="БФ-2-3-П"/>
      <sheetName val="БФ-3-4-П"/>
      <sheetName val="БФ-2-5-П"/>
      <sheetName val="БФ-2-6-П"/>
      <sheetName val="БФ-2-7-П"/>
      <sheetName val="БФ-1-8-П"/>
      <sheetName val="БФ-2-9-П "/>
      <sheetName val="БФ-1-10-П"/>
      <sheetName val="БФ-2-11-П"/>
      <sheetName val="БФ-1-12-П"/>
      <sheetName val="БФ-2-13-П"/>
      <sheetName val="БФ-1-14-П"/>
      <sheetName val="БД 2.3"/>
      <sheetName val="Справочники"/>
      <sheetName val="БД 2.1"/>
      <sheetName val="Баланс ЭЭ"/>
      <sheetName val="П-БР-2-2-П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6">
          <cell r="B6" t="str">
            <v>Плановый расчет обязательств РСК по налогу на добавленную стоимость</v>
          </cell>
        </row>
      </sheetData>
      <sheetData sheetId="7" refreshError="1">
        <row r="6">
          <cell r="B6" t="str">
            <v>Бюджет расчетов РСК по налогам и сборам</v>
          </cell>
        </row>
      </sheetData>
      <sheetData sheetId="8" refreshError="1"/>
      <sheetData sheetId="9" refreshError="1">
        <row r="6">
          <cell r="B6" t="str">
            <v>Бюджет привлеченных кредитов и займов аппарата управления МРСК</v>
          </cell>
        </row>
      </sheetData>
      <sheetData sheetId="10" refreshError="1"/>
      <sheetData sheetId="11" refreshError="1">
        <row r="6">
          <cell r="B6" t="str">
            <v>Бюджет финансовых вложений аппарата управления МРСК</v>
          </cell>
        </row>
      </sheetData>
      <sheetData sheetId="12"/>
      <sheetData sheetId="13" refreshError="1"/>
      <sheetData sheetId="14" refreshError="1">
        <row r="6">
          <cell r="B6" t="str">
            <v>Бюджет расчетов по финансовым вложениям РСК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.1.4 Баланс Э"/>
      <sheetName val="п.1.5. Баланс М"/>
      <sheetName val="п.1.6 СПО"/>
      <sheetName val="Разногласия"/>
      <sheetName val="НВВ"/>
      <sheetName val="НВВ (пояснен)"/>
      <sheetName val="Др. расх по экспл."/>
      <sheetName val="Цеховые расходы"/>
      <sheetName val="Общехоз. расходы"/>
      <sheetName val="Э-э на хоз.нуж"/>
      <sheetName val="Выпад.по нерег"/>
      <sheetName val="п.1.15 Смета расходов"/>
      <sheetName val="Т пок"/>
      <sheetName val="% по кред"/>
      <sheetName val="п.1.16. ФОТ"/>
      <sheetName val="п.1.17. Амортизация"/>
      <sheetName val="п.1.17.1."/>
      <sheetName val="п.1.18.2. Калькуляция"/>
      <sheetName val="п.1.20. Фин. кап. вл."/>
      <sheetName val="п.1.21.3. Прибыль"/>
      <sheetName val="п.1.24. Тсотд."/>
      <sheetName val="п.1.25. Тпот."/>
      <sheetName val="п.2.1."/>
      <sheetName val="п.2.2 Объем ед. оборуд."/>
      <sheetName val="Числен. перс."/>
      <sheetName val="Числен. перс. 2"/>
      <sheetName val="Анализ 9 мес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ок"/>
      <sheetName val="схема"/>
      <sheetName val="БФ-1-1-П"/>
      <sheetName val="БФ-2-2-П"/>
      <sheetName val="БФ-2-3-П"/>
      <sheetName val="БФ-3-4-П"/>
      <sheetName val="БФ-2-5-П"/>
      <sheetName val="БФ-2-6-П"/>
      <sheetName val="БФ-3-7-П"/>
      <sheetName val="БФ-2-8-П"/>
      <sheetName val="БФ-2-9-П"/>
      <sheetName val="БФ-2-10-П"/>
      <sheetName val="БФ-2-11-П"/>
      <sheetName val="БФ-2-12-П"/>
      <sheetName val="БФ-2-13-П"/>
      <sheetName val="БФ-3-14-П"/>
      <sheetName val="БФ-1-15-П"/>
      <sheetName val="БФ-2-16-П"/>
      <sheetName val="БФ-1-17-П"/>
      <sheetName val="БФ-2-18-П"/>
      <sheetName val="регламент"/>
      <sheetName val="БФ_2_8_П"/>
      <sheetName val="Баланс"/>
      <sheetName val="Макро"/>
      <sheetName val="Закупки центр"/>
      <sheetName val="БФ-1-8-П"/>
      <sheetName val="БФ-1-10-П"/>
      <sheetName val="Объем ЛЭП"/>
      <sheetName val="Объем ПС"/>
      <sheetName val="для тарифов"/>
      <sheetName val="Справочник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журнал изм"/>
      <sheetName val="список"/>
      <sheetName val="БФ-1-1-П"/>
      <sheetName val="БФ-2-2-П"/>
      <sheetName val="БФ-2-3-П"/>
      <sheetName val="БФ-3-4-П"/>
      <sheetName val="БФ-2-5-П"/>
      <sheetName val="БФ-2-6-П"/>
      <sheetName val="БФ-2-7-П"/>
      <sheetName val="БФ-1-8-П"/>
      <sheetName val="БФ-2-9-П"/>
      <sheetName val="БФ-1-10-П"/>
      <sheetName val="БФ-2-11-П"/>
      <sheetName val="БФ-1-12-П"/>
      <sheetName val="БФ-2-13-П"/>
      <sheetName val="БФ-2-8-П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Лист2"/>
      <sheetName val="Лист3"/>
      <sheetName val="5"/>
      <sheetName val="17"/>
      <sheetName val="17.1"/>
      <sheetName val="16"/>
      <sheetName val="24"/>
      <sheetName val="25"/>
      <sheetName val="4"/>
      <sheetName val="перекрестка"/>
      <sheetName val="Ф-2 (для АО-энерго)"/>
      <sheetName val="свод"/>
      <sheetName val="Ф-1 (для АО-энерго)"/>
      <sheetName val="Справочники"/>
      <sheetName val="Производство электроэнергии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гр.БП"/>
      <sheetName val="ИТ-бюджет"/>
      <sheetName val="Справочники"/>
      <sheetName val="РБП"/>
      <sheetName val="БФ-2-13-П"/>
    </sheetNames>
    <sheetDataSet>
      <sheetData sheetId="0" refreshError="1"/>
      <sheetData sheetId="1" refreshError="1">
        <row r="5">
          <cell r="L5">
            <v>93</v>
          </cell>
        </row>
        <row r="6">
          <cell r="L6">
            <v>93</v>
          </cell>
        </row>
        <row r="8">
          <cell r="L8">
            <v>12</v>
          </cell>
        </row>
        <row r="9">
          <cell r="L9">
            <v>56</v>
          </cell>
        </row>
        <row r="10">
          <cell r="L10">
            <v>15</v>
          </cell>
        </row>
        <row r="11">
          <cell r="L11">
            <v>10</v>
          </cell>
        </row>
        <row r="18">
          <cell r="L18">
            <v>0</v>
          </cell>
        </row>
        <row r="27">
          <cell r="L27">
            <v>0</v>
          </cell>
        </row>
        <row r="30">
          <cell r="L30">
            <v>0</v>
          </cell>
        </row>
        <row r="38">
          <cell r="L38">
            <v>0</v>
          </cell>
        </row>
        <row r="46">
          <cell r="L46">
            <v>23977</v>
          </cell>
        </row>
        <row r="51">
          <cell r="L51">
            <v>23416</v>
          </cell>
        </row>
        <row r="54">
          <cell r="L54">
            <v>23416</v>
          </cell>
        </row>
        <row r="55">
          <cell r="L55">
            <v>386</v>
          </cell>
        </row>
        <row r="56">
          <cell r="L56">
            <v>175</v>
          </cell>
        </row>
        <row r="58">
          <cell r="L58">
            <v>175</v>
          </cell>
        </row>
        <row r="66">
          <cell r="L66">
            <v>12411</v>
          </cell>
        </row>
        <row r="67">
          <cell r="L67">
            <v>10835</v>
          </cell>
        </row>
        <row r="68">
          <cell r="L68">
            <v>1123</v>
          </cell>
        </row>
        <row r="69">
          <cell r="L69">
            <v>84</v>
          </cell>
        </row>
        <row r="71">
          <cell r="L71">
            <v>369</v>
          </cell>
        </row>
        <row r="77">
          <cell r="L77">
            <v>3204</v>
          </cell>
        </row>
        <row r="78">
          <cell r="L78">
            <v>2474</v>
          </cell>
        </row>
        <row r="79">
          <cell r="L79">
            <v>534</v>
          </cell>
        </row>
        <row r="80">
          <cell r="L80">
            <v>196</v>
          </cell>
        </row>
        <row r="85">
          <cell r="L85">
            <v>3730</v>
          </cell>
        </row>
        <row r="87">
          <cell r="L87">
            <v>3364</v>
          </cell>
        </row>
        <row r="89">
          <cell r="L89">
            <v>366</v>
          </cell>
        </row>
        <row r="93">
          <cell r="L93">
            <v>0</v>
          </cell>
        </row>
        <row r="95">
          <cell r="L95">
            <v>0</v>
          </cell>
        </row>
      </sheetData>
      <sheetData sheetId="2" refreshError="1"/>
      <sheetData sheetId="3" refreshError="1"/>
      <sheetData sheetId="4" refreshError="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нель управления"/>
      <sheetName val="Сценарные условия"/>
      <sheetName val="Список ДЗО"/>
      <sheetName val="Титул"/>
      <sheetName val="1 Общие сведения"/>
      <sheetName val="2 Оценочные показатели"/>
      <sheetName val="3 Программа реализации"/>
      <sheetName val="4 Закупка электроэнергии"/>
      <sheetName val="5 Производственная программа"/>
      <sheetName val="6 Смета Затрат"/>
      <sheetName val="7 Ремонты"/>
      <sheetName val="8 Инвестиции"/>
      <sheetName val="9 Закупки"/>
      <sheetName val="10 Оплата труда"/>
      <sheetName val="11 Прочие доходы и расходы"/>
      <sheetName val="12 Прибыли и убытки"/>
      <sheetName val="13 Прогнозный баланс"/>
      <sheetName val="14 Движение активов и обяз-ств"/>
      <sheetName val="15 ДПН"/>
      <sheetName val="16 ПУИ"/>
      <sheetName val="17 Динамика ДЗ"/>
      <sheetName val="18 Реестр ДЗ и КЗ"/>
      <sheetName val="19 БДР по филиалам"/>
      <sheetName val="t_проверки"/>
      <sheetName val="t_настройки"/>
      <sheetName val="ИТ-бюджет"/>
    </sheetNames>
    <sheetDataSet>
      <sheetData sheetId="0" refreshError="1"/>
      <sheetData sheetId="1" refreshError="1">
        <row r="19">
          <cell r="K19">
            <v>0.05</v>
          </cell>
        </row>
        <row r="20">
          <cell r="K20">
            <v>0.05</v>
          </cell>
        </row>
      </sheetData>
      <sheetData sheetId="2" refreshError="1">
        <row r="8">
          <cell r="B8" t="str">
            <v>ОАО «МРСК Волги»</v>
          </cell>
        </row>
        <row r="9">
          <cell r="B9" t="str">
            <v>ОАО «МОЭСК»</v>
          </cell>
        </row>
        <row r="10">
          <cell r="B10" t="str">
            <v>ОАО «МРСК Северо-Запада»</v>
          </cell>
        </row>
        <row r="11">
          <cell r="B11" t="str">
            <v>ОАО «МРСК Центра»</v>
          </cell>
        </row>
        <row r="12">
          <cell r="B12" t="str">
            <v>ОАО «Янтарьэнерго»</v>
          </cell>
        </row>
        <row r="13">
          <cell r="B13" t="str">
            <v>ОАО «Кубаньэнерго»</v>
          </cell>
        </row>
        <row r="14">
          <cell r="B14" t="str">
            <v>ОАО «МРСК Северного Кавказа»</v>
          </cell>
        </row>
        <row r="15">
          <cell r="B15" t="str">
            <v>ОАО «МРСК Сибири»</v>
          </cell>
        </row>
        <row r="16">
          <cell r="B16" t="str">
            <v>ОАО «МРСК Урала»</v>
          </cell>
        </row>
        <row r="17">
          <cell r="B17" t="str">
            <v>ОАО «МРСК Центра и Приволжья»</v>
          </cell>
        </row>
        <row r="18">
          <cell r="B18" t="str">
            <v>ОАО «ТРК»</v>
          </cell>
        </row>
        <row r="19">
          <cell r="B19" t="str">
            <v>ОАО «Тюменьэнерго»</v>
          </cell>
        </row>
        <row r="20">
          <cell r="B20" t="str">
            <v>ОАО «Ленэнерго»</v>
          </cell>
        </row>
        <row r="21">
          <cell r="B21" t="str">
            <v>ОАО «МРСК Юга»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>
        <row r="3">
          <cell r="H3" t="str">
            <v>Проверки ОК</v>
          </cell>
        </row>
        <row r="9">
          <cell r="J9">
            <v>0.5</v>
          </cell>
        </row>
      </sheetData>
      <sheetData sheetId="24" refreshError="1">
        <row r="8">
          <cell r="I8">
            <v>2008</v>
          </cell>
        </row>
        <row r="9">
          <cell r="I9">
            <v>2009</v>
          </cell>
        </row>
        <row r="10">
          <cell r="I10">
            <v>2010</v>
          </cell>
        </row>
        <row r="11">
          <cell r="I11">
            <v>2011</v>
          </cell>
        </row>
        <row r="12">
          <cell r="I12">
            <v>2012</v>
          </cell>
        </row>
        <row r="13">
          <cell r="I13">
            <v>2013</v>
          </cell>
        </row>
        <row r="14">
          <cell r="I14">
            <v>2014</v>
          </cell>
        </row>
        <row r="15">
          <cell r="I15">
            <v>2015</v>
          </cell>
        </row>
        <row r="16">
          <cell r="I16">
            <v>2016</v>
          </cell>
        </row>
        <row r="17">
          <cell r="I17">
            <v>2017</v>
          </cell>
        </row>
        <row r="18">
          <cell r="I18">
            <v>2018</v>
          </cell>
        </row>
        <row r="19">
          <cell r="I19">
            <v>2019</v>
          </cell>
        </row>
        <row r="20">
          <cell r="I20">
            <v>2020</v>
          </cell>
        </row>
        <row r="23">
          <cell r="I23" t="str">
            <v>I квартал</v>
          </cell>
        </row>
        <row r="24">
          <cell r="I24" t="str">
            <v>II квартал</v>
          </cell>
        </row>
        <row r="25">
          <cell r="I25" t="str">
            <v>III квартал</v>
          </cell>
        </row>
        <row r="26">
          <cell r="I26" t="str">
            <v>IV квартал</v>
          </cell>
        </row>
        <row r="43">
          <cell r="I43" t="str">
            <v>Оказание услуг по передаче электрической энергии</v>
          </cell>
        </row>
        <row r="44">
          <cell r="I44" t="str">
            <v>Оказание услуг по технологическому присоединению энергопринимающих устройств (энергетических установок) юридических и физических лиц к электрическим сетям</v>
          </cell>
        </row>
        <row r="45">
          <cell r="I45" t="str">
            <v xml:space="preserve">Ремонтно-эксплуатационное обслуживание объектов электросетевого хозяйства </v>
          </cell>
        </row>
        <row r="46">
          <cell r="I46" t="str">
            <v>Ремонт счетчиков, замена, пломбировка</v>
          </cell>
        </row>
        <row r="47">
          <cell r="I47" t="str">
            <v>Услуги по отключению-подключению потребителей</v>
          </cell>
        </row>
        <row r="48">
          <cell r="I48" t="str">
            <v>Производство электроэнергии</v>
          </cell>
        </row>
        <row r="49">
          <cell r="I49" t="str">
            <v>Производство тепловой энергии</v>
          </cell>
        </row>
        <row r="50">
          <cell r="I50" t="str">
            <v>Аренда зданий, сооружений, оборудования, машин и механизмов</v>
          </cell>
        </row>
        <row r="51">
          <cell r="I51" t="str">
            <v>Оказание услуг связи</v>
          </cell>
        </row>
        <row r="52">
          <cell r="I52" t="str">
            <v>Автоуслуги</v>
          </cell>
        </row>
        <row r="53">
          <cell r="I53" t="str">
            <v>Информационно-вычислительные услуги</v>
          </cell>
        </row>
        <row r="54">
          <cell r="I54" t="str">
            <v>Деятельность столовых при предприятиях и учреждениях</v>
          </cell>
        </row>
        <row r="55">
          <cell r="I55" t="str">
            <v>Деятельность санаторно-курортных учреждений</v>
          </cell>
        </row>
        <row r="56">
          <cell r="I56" t="str">
            <v>Образовательная деятельность</v>
          </cell>
        </row>
        <row r="57">
          <cell r="I57" t="str">
            <v>Оперативно-техническое управление</v>
          </cell>
        </row>
        <row r="58">
          <cell r="I58" t="str">
            <v>Осуществление функций по сбору, передаче и обработке технической информации, включая данные измерений и учета</v>
          </cell>
        </row>
        <row r="59">
          <cell r="I59" t="str">
            <v>Осуществление контроля за безопасным обслуживанием электрических установок у потребителей, подключенных к электрическим сетям Общества</v>
          </cell>
        </row>
        <row r="60">
          <cell r="I60" t="str">
            <v>Деятельность по эксплуатации электрических сетей</v>
          </cell>
        </row>
        <row r="61">
          <cell r="I61" t="str">
            <v>Прочие  виды деятельности</v>
          </cell>
        </row>
        <row r="75">
          <cell r="J75">
            <v>2013</v>
          </cell>
        </row>
        <row r="78">
          <cell r="I78">
            <v>3</v>
          </cell>
        </row>
        <row r="81">
          <cell r="I81">
            <v>6</v>
          </cell>
        </row>
        <row r="84">
          <cell r="I84">
            <v>4</v>
          </cell>
        </row>
        <row r="94">
          <cell r="I94" t="str">
            <v>Выручка, итого</v>
          </cell>
        </row>
        <row r="95">
          <cell r="I95" t="str">
            <v>Выручка от сетевых услуг</v>
          </cell>
        </row>
        <row r="96">
          <cell r="I96" t="str">
            <v>Выручка от передачи электроэнергии по сетям</v>
          </cell>
        </row>
        <row r="97">
          <cell r="I97" t="str">
            <v>Выручка от услуг по технологическому присоединению</v>
          </cell>
        </row>
        <row r="98">
          <cell r="I98" t="str">
            <v>Заявленная мощность по применяемым тарифам</v>
          </cell>
        </row>
        <row r="99">
          <cell r="I99" t="str">
            <v>Котловой полезный отпуск э/э потребителям</v>
          </cell>
        </row>
        <row r="100">
          <cell r="I100" t="str">
            <v>Денежные средства</v>
          </cell>
        </row>
        <row r="101">
          <cell r="I101" t="str">
            <v xml:space="preserve">Чистая прибыль (убыток) </v>
          </cell>
        </row>
        <row r="104">
          <cell r="I104" t="str">
            <v>План</v>
          </cell>
        </row>
        <row r="105">
          <cell r="I105" t="str">
            <v>Факт</v>
          </cell>
        </row>
      </sheetData>
      <sheetData sheetId="25" refreshError="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стройка меню"/>
      <sheetName val="Исполнение"/>
      <sheetName val="Constants"/>
      <sheetName val="ToolsButton"/>
      <sheetName val="Список"/>
      <sheetName val="ФиктивныйДокумент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Журнал ошибок"/>
      <sheetName val="27"/>
      <sheetName val="28"/>
      <sheetName val="sQueriesOut"/>
      <sheetName val="Итоги"/>
      <sheetName val="FooterList"/>
      <sheetName val="ОС"/>
      <sheetName val="НМА"/>
      <sheetName val="ТМЦ"/>
      <sheetName val="Товары отгруженные"/>
      <sheetName val="Расходы будущих периодов"/>
      <sheetName val="Ценные бумаги"/>
      <sheetName val="ДЗ"/>
      <sheetName val="КЗ"/>
      <sheetName val="Финансовые вложения"/>
      <sheetName val="Незавершенное строительство"/>
      <sheetName val="Займы и кредиты"/>
      <sheetName val="Незавершенное производство"/>
      <sheetName val="Доходы будущих периодов"/>
      <sheetName val="Резервы"/>
      <sheetName val="Прочие оборотные активы"/>
      <sheetName val="Прочие краткосроч. обязат."/>
      <sheetName val="Счета в банках"/>
      <sheetName val="ТМЦ на отв. хранении"/>
      <sheetName val="Материалы в переработке"/>
      <sheetName val="Товары на комиссии"/>
      <sheetName val="Оборудование для монтажа"/>
      <sheetName val="Спис. задолж. неплат. деб."/>
      <sheetName val="Обеспечения"/>
      <sheetName val="Земельные участки"/>
      <sheetName val="Иные обязательства"/>
      <sheetName val="Перечень договоров"/>
      <sheetName val="ОНА(ОНО)"/>
      <sheetName val="Enums"/>
      <sheetName val="БФ-2-13-П"/>
      <sheetName val="Лист"/>
      <sheetName val="навигация"/>
      <sheetName val="Т12"/>
      <sheetName val="Т3"/>
      <sheetName val="Реестр платежей"/>
      <sheetName val="Справочники"/>
      <sheetName val="присоединение и пропуск трафика"/>
      <sheetName val="Прочие доходы"/>
      <sheetName val="Лист2"/>
      <sheetName val="Износ НМА"/>
      <sheetName val="Производство электроэнергии"/>
      <sheetName val="ИТ-бюджет"/>
      <sheetName val="БФ-1-8-П"/>
      <sheetName val="БФ-2-6-П"/>
      <sheetName val="БФ-1-10-П"/>
      <sheetName val="БФ-2-5-П"/>
      <sheetName val="СВТ"/>
      <sheetName val="СС и ЛВС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>
        <row r="1">
          <cell r="A1" t="str">
            <v>БМСК</v>
          </cell>
          <cell r="X1">
            <v>216</v>
          </cell>
          <cell r="AC1" t="str">
            <v>АЭС</v>
          </cell>
        </row>
        <row r="2">
          <cell r="A2" t="str">
            <v>БСК</v>
          </cell>
          <cell r="AC2" t="str">
            <v>БТС</v>
          </cell>
        </row>
        <row r="3">
          <cell r="A3" t="str">
            <v>ТЭК</v>
          </cell>
          <cell r="AC3" t="str">
            <v>БТЭЦ</v>
          </cell>
        </row>
        <row r="4">
          <cell r="A4" t="str">
            <v>УК</v>
          </cell>
          <cell r="AC4" t="str">
            <v>БЭР</v>
          </cell>
        </row>
        <row r="5">
          <cell r="A5" t="str">
            <v>ЭСК</v>
          </cell>
          <cell r="AC5" t="str">
            <v>БЭС</v>
          </cell>
        </row>
        <row r="6">
          <cell r="AC6" t="str">
            <v>ВТС</v>
          </cell>
        </row>
        <row r="7">
          <cell r="AC7" t="str">
            <v>ВЭС</v>
          </cell>
        </row>
        <row r="8">
          <cell r="AC8" t="str">
            <v>ГТС</v>
          </cell>
        </row>
        <row r="9">
          <cell r="AC9" t="str">
            <v>ГТЭЦ</v>
          </cell>
        </row>
        <row r="10">
          <cell r="AC10" t="str">
            <v>ГЭС</v>
          </cell>
        </row>
        <row r="11">
          <cell r="AC11" t="str">
            <v>МЭС</v>
          </cell>
        </row>
        <row r="12">
          <cell r="AC12" t="str">
            <v>СЭС</v>
          </cell>
        </row>
        <row r="13">
          <cell r="AC13" t="str">
            <v>Упр</v>
          </cell>
        </row>
        <row r="14">
          <cell r="AC14" t="str">
            <v>УЭС</v>
          </cell>
        </row>
        <row r="15">
          <cell r="AC15" t="str">
            <v>ЭИС</v>
          </cell>
        </row>
        <row r="16">
          <cell r="AC16" t="str">
            <v>Эн_сб</v>
          </cell>
        </row>
        <row r="17">
          <cell r="AC17" t="str">
            <v>ЮЭС</v>
          </cell>
        </row>
      </sheetData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гр.БП"/>
      <sheetName val="ИТ-бюджет"/>
      <sheetName val="таблица 1"/>
      <sheetName val="Лист1"/>
    </sheetNames>
    <sheetDataSet>
      <sheetData sheetId="0" refreshError="1"/>
      <sheetData sheetId="1">
        <row r="46">
          <cell r="L46">
            <v>0</v>
          </cell>
        </row>
        <row r="53">
          <cell r="L53">
            <v>0</v>
          </cell>
        </row>
        <row r="60">
          <cell r="L60">
            <v>0</v>
          </cell>
        </row>
        <row r="70">
          <cell r="L70">
            <v>0</v>
          </cell>
        </row>
        <row r="71">
          <cell r="L71">
            <v>0</v>
          </cell>
        </row>
        <row r="79">
          <cell r="L79">
            <v>0</v>
          </cell>
        </row>
        <row r="89">
          <cell r="L89">
            <v>0</v>
          </cell>
        </row>
        <row r="93">
          <cell r="L93">
            <v>0</v>
          </cell>
        </row>
        <row r="95">
          <cell r="L95">
            <v>0</v>
          </cell>
        </row>
      </sheetData>
      <sheetData sheetId="2" refreshError="1"/>
      <sheetData sheetId="3" refreshError="1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1отчет"/>
      <sheetName val="расшифровка"/>
      <sheetName val="Пенсионфонд"/>
      <sheetName val="отчет02"/>
      <sheetName val="расшифровка (2)"/>
      <sheetName val="РБП"/>
      <sheetName val="эл ст"/>
      <sheetName val="ИТ-бюджет"/>
      <sheetName val="SHPZ"/>
      <sheetName val="Журнал_печати"/>
      <sheetName val="Справочники"/>
      <sheetName val="СписочнаяЧисленность"/>
      <sheetName val="Производство электроэнергии"/>
      <sheetName val="Лист1"/>
      <sheetName val="ПРОГНОЗ_1"/>
      <sheetName val="Первичные данные"/>
      <sheetName val="мар 2001"/>
      <sheetName val="накладные в %% факт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РСК свод"/>
      <sheetName val="Приоритеты"/>
      <sheetName val="Источники"/>
      <sheetName val="Списки"/>
      <sheetName val="расшифровка"/>
    </sheetNames>
    <sheetDataSet>
      <sheetData sheetId="0"/>
      <sheetData sheetId="1" refreshError="1"/>
      <sheetData sheetId="2" refreshError="1"/>
      <sheetData sheetId="3">
        <row r="1">
          <cell r="B1" t="str">
            <v>ИА</v>
          </cell>
          <cell r="D1" t="str">
            <v>да</v>
          </cell>
          <cell r="F1" t="str">
            <v>да</v>
          </cell>
        </row>
        <row r="2">
          <cell r="B2" t="str">
            <v>Белгородэнерго</v>
          </cell>
          <cell r="C2" t="str">
            <v>ВЛЭП 110-220 кВ (ВН)</v>
          </cell>
          <cell r="D2" t="str">
            <v>нет</v>
          </cell>
          <cell r="F2" t="str">
            <v>нет</v>
          </cell>
          <cell r="G2" t="str">
            <v>1.1.1. замена ОД и КЗ на выключатели</v>
          </cell>
          <cell r="H2">
            <v>1</v>
          </cell>
          <cell r="I2" t="str">
            <v>Программа выявления увлажненности изоляции  измерительных трансформаторов (ТН, ТТ) с последующей заменой или восстановлением;</v>
          </cell>
        </row>
        <row r="3">
          <cell r="B3" t="str">
            <v>Брянскэнерго</v>
          </cell>
          <cell r="C3" t="str">
            <v>ВЛЭП 35 кВ (СН1)</v>
          </cell>
          <cell r="D3" t="str">
            <v>не требуется</v>
          </cell>
          <cell r="G3" t="str">
            <v xml:space="preserve">1.1.2. замена масляных выключателей </v>
          </cell>
          <cell r="H3">
            <v>2</v>
          </cell>
          <cell r="I3" t="str">
            <v>Программа замены негерметичных вводов на ввода с твердой изоляцией;</v>
          </cell>
        </row>
        <row r="4">
          <cell r="B4" t="str">
            <v>Воронежэнерго</v>
          </cell>
          <cell r="C4" t="str">
            <v>ВЛЭП 1-20 кВ (СН2)</v>
          </cell>
          <cell r="G4" t="str">
            <v>1.1.3. замена опорной изоляции</v>
          </cell>
          <cell r="H4">
            <v>3.1</v>
          </cell>
          <cell r="I4" t="str">
            <v>Программа по оценке остаточного ресурса бумажной изоляции обмоток силовых трансформаторов со сроком службы  более 30 лет;</v>
          </cell>
        </row>
        <row r="5">
          <cell r="B5" t="str">
            <v>Костромаэнерго</v>
          </cell>
          <cell r="C5" t="str">
            <v>ВЛЭП 0,4 кВ (НН)</v>
          </cell>
          <cell r="G5" t="str">
            <v>1.1.4. замена разрядников, установка ОПН</v>
          </cell>
          <cell r="H5">
            <v>3.2</v>
          </cell>
          <cell r="I5" t="str">
            <v>Программа замены опорно-стержневой изоляции;</v>
          </cell>
        </row>
        <row r="6">
          <cell r="B6" t="str">
            <v>Курскэнерго</v>
          </cell>
          <cell r="C6" t="str">
            <v>КЛЭП 110 кВ (ВН)</v>
          </cell>
          <cell r="G6" t="str">
            <v>1.1.5. замена высоковольтных вводов</v>
          </cell>
          <cell r="H6">
            <v>3.3</v>
          </cell>
          <cell r="I6" t="str">
            <v>Программа реконструкции ЛЭП;</v>
          </cell>
        </row>
        <row r="7">
          <cell r="B7" t="str">
            <v>Липецкэнерго</v>
          </cell>
          <cell r="C7" t="str">
            <v>КЛЭП 20-35 кВ (СН1)</v>
          </cell>
          <cell r="G7" t="str">
            <v>1.1.6. замена ячеек КРУ</v>
          </cell>
          <cell r="H7">
            <v>4</v>
          </cell>
          <cell r="I7" t="str">
            <v>Программа замены ОД-КЗ и масляных выключателей 35, 110 кВ на элегазовые (вакуумные);</v>
          </cell>
        </row>
        <row r="8">
          <cell r="B8" t="str">
            <v>Орёлэнерго</v>
          </cell>
          <cell r="C8" t="str">
            <v>КЛЭП 3-10 кВ (СН2)</v>
          </cell>
          <cell r="G8" t="str">
            <v>1.1.7. замена силовых трансформаторов</v>
          </cell>
          <cell r="H8">
            <v>5</v>
          </cell>
          <cell r="I8" t="str">
            <v>Программа замены масляных выключателей 6-20 кВ на вакуумные;</v>
          </cell>
        </row>
        <row r="9">
          <cell r="B9" t="str">
            <v>Смоленскэнерго</v>
          </cell>
          <cell r="C9" t="str">
            <v>КЛЭП до 1 кВ (НН)</v>
          </cell>
          <cell r="G9" t="str">
            <v>1.1.8. реконструкция РЗА</v>
          </cell>
          <cell r="H9">
            <v>6</v>
          </cell>
          <cell r="I9" t="str">
            <v>Программа по оснащению высоковольтных ячеек 6-20 кВ защитами от дуговых замыканий;</v>
          </cell>
        </row>
        <row r="10">
          <cell r="B10" t="str">
            <v>Тамбовэнерго</v>
          </cell>
          <cell r="C10" t="str">
            <v>РП, ТП 110 кВ (ВН)</v>
          </cell>
          <cell r="G10" t="str">
            <v>1.1.9. установка дуговых защит</v>
          </cell>
          <cell r="I10" t="str">
            <v>Программа по внедрению, модернизации устройств РЗА и ПА;</v>
          </cell>
        </row>
        <row r="11">
          <cell r="B11" t="str">
            <v>Тверьэнерго</v>
          </cell>
          <cell r="C11" t="str">
            <v>РП, ТП 35 кВ (СН1)</v>
          </cell>
          <cell r="G11" t="str">
            <v>1.1.10. замена ТП</v>
          </cell>
          <cell r="I11" t="str">
            <v>Программа по автоматизации распределительных электрических сетей (реклоузеры);</v>
          </cell>
        </row>
        <row r="12">
          <cell r="B12" t="str">
            <v>Ярэнерго</v>
          </cell>
          <cell r="C12" t="str">
            <v>РП, ТП 6/10-0,4 (СН2)</v>
          </cell>
          <cell r="G12" t="str">
            <v>1.1.11. прочее</v>
          </cell>
          <cell r="I12" t="str">
            <v>Программа комплектования диагностическими устройствами неразрушающего контроля;</v>
          </cell>
        </row>
        <row r="13">
          <cell r="C13" t="str">
            <v>Автоматизация, связь</v>
          </cell>
          <cell r="G13" t="str">
            <v xml:space="preserve">1.2.1.  замена провода </v>
          </cell>
          <cell r="I13" t="str">
            <v>Программа модернизации АСДУ;</v>
          </cell>
        </row>
        <row r="14">
          <cell r="C14" t="str">
            <v>АИИС КУЭ ОРЭ</v>
          </cell>
          <cell r="G14" t="str">
            <v>1.2.2.  замена грозотроса</v>
          </cell>
          <cell r="I14" t="str">
            <v>Программа модернизации ССПИ;</v>
          </cell>
        </row>
        <row r="15">
          <cell r="C15" t="str">
            <v>АИИС КУЭ РРЭ</v>
          </cell>
          <cell r="G15" t="str">
            <v>1.2.3. замена опор</v>
          </cell>
          <cell r="I15" t="str">
            <v>Программа по установке устройств регулирования напряжения и компенсации реактивной мощности;</v>
          </cell>
        </row>
        <row r="16">
          <cell r="C16" t="str">
            <v>Прочие средства учета и контроля электроэнергии</v>
          </cell>
          <cell r="G16" t="str">
            <v>1.2.4. замена изоляции ВЛ</v>
          </cell>
          <cell r="I16" t="str">
            <v xml:space="preserve">Программа по созданию систем противоаварийной и режимной автоматики;  </v>
          </cell>
        </row>
        <row r="17">
          <cell r="C17" t="str">
            <v>установка приборов учета э/э, т/э,х и г воды на хоз. нужды</v>
          </cell>
          <cell r="G17" t="str">
            <v>1.2.5.  замена голого провода на СИП</v>
          </cell>
          <cell r="I17" t="str">
            <v>Программа по АИИС КУЭ оптового рынка;</v>
          </cell>
        </row>
        <row r="18">
          <cell r="C18" t="str">
            <v>ПИР</v>
          </cell>
          <cell r="G18" t="str">
            <v>1.2.6.  замена прочего оборудования</v>
          </cell>
          <cell r="I18" t="str">
            <v>Программа по организации и автоматизации коммерческого учета электроэнергии на розничном рынке;</v>
          </cell>
        </row>
        <row r="19">
          <cell r="C19" t="str">
            <v>Здания</v>
          </cell>
          <cell r="G19" t="str">
            <v>2. Повышение схемной надежности электрической сети</v>
          </cell>
          <cell r="I19" t="str">
            <v>Программа по организации и внедрения систем управления (кроме АСДУ);</v>
          </cell>
        </row>
        <row r="20">
          <cell r="C20" t="str">
            <v>Сооружения (кроме электрических линий)</v>
          </cell>
          <cell r="G20" t="str">
            <v>3. Приобретение электросетевых комплексов</v>
          </cell>
          <cell r="I20" t="str">
            <v>Программа по организации телекоммуникации (кроме технологической связи);</v>
          </cell>
        </row>
        <row r="21">
          <cell r="C21" t="str">
            <v>Земельные участки</v>
          </cell>
          <cell r="G21" t="str">
            <v>4. Оборудование не входящее в сметы строек</v>
          </cell>
          <cell r="I21" t="str">
            <v>Программа по организации и внедрению ИТ инфраструктуры;</v>
          </cell>
        </row>
        <row r="22">
          <cell r="C22" t="str">
            <v>Машины и оборудование (кроме подстанций)</v>
          </cell>
          <cell r="G22" t="str">
            <v>5. ИТ инфраструктура</v>
          </cell>
          <cell r="I22" t="str">
            <v>Программа по реконструкции зданий и сооружений;</v>
          </cell>
        </row>
        <row r="23">
          <cell r="C23" t="str">
            <v>Транспортные средства</v>
          </cell>
          <cell r="G23" t="str">
            <v>6. Системы управления</v>
          </cell>
          <cell r="I23" t="str">
            <v>Программа по консолидации сетевых активов;</v>
          </cell>
        </row>
        <row r="24">
          <cell r="C24" t="str">
            <v>Инвентарь</v>
          </cell>
          <cell r="G24" t="str">
            <v>7. Телекоммуникации</v>
          </cell>
          <cell r="I24" t="str">
            <v>Программа по комплектации специализированной техникой и автотранспортом</v>
          </cell>
        </row>
        <row r="25">
          <cell r="C25" t="str">
            <v>Прочие основные средства</v>
          </cell>
          <cell r="G25" t="str">
            <v>8. Автоматизированные системы диспетчерского управления</v>
          </cell>
          <cell r="I25" t="str">
            <v>прочие целеыве программы</v>
          </cell>
        </row>
        <row r="26">
          <cell r="C26" t="str">
            <v>мероприятия по повышению антитеррористической и противодиверсионной защищенности объектов электроэнергетики</v>
          </cell>
          <cell r="G26" t="str">
            <v>9. Программно-техническое оснащение центров управления сетями</v>
          </cell>
          <cell r="I26" t="str">
            <v>не принадлежит</v>
          </cell>
        </row>
        <row r="27">
          <cell r="C27" t="str">
            <v>Оборудование, не входящее в сметы строек</v>
          </cell>
          <cell r="G27" t="str">
            <v>10.1. АИИС КУЭ оптового рынка эл/энергии</v>
          </cell>
        </row>
        <row r="28">
          <cell r="C28" t="str">
            <v>Объекты непроизводственной сферы</v>
          </cell>
          <cell r="G28" t="str">
            <v>10.2. АИИС КУЭ розничного рынка эл/энергии</v>
          </cell>
        </row>
        <row r="29">
          <cell r="C29" t="str">
            <v>патенты</v>
          </cell>
          <cell r="G29" t="str">
            <v>11. Прочие производственные и хозяйственные объекты</v>
          </cell>
        </row>
        <row r="30">
          <cell r="C30" t="str">
            <v>авторские права</v>
          </cell>
          <cell r="G30" t="str">
            <v>12. Новое строительство</v>
          </cell>
        </row>
        <row r="31">
          <cell r="C31" t="str">
            <v>товарные знаки и знаки обслуживания</v>
          </cell>
          <cell r="G31" t="str">
            <v>13. ПИР</v>
          </cell>
        </row>
        <row r="32">
          <cell r="C32" t="str">
            <v>прочие объекты интеллект собственности</v>
          </cell>
          <cell r="G32" t="str">
            <v>14. Прочее</v>
          </cell>
        </row>
        <row r="33">
          <cell r="C33" t="str">
            <v>Деловая репутация</v>
          </cell>
        </row>
        <row r="34">
          <cell r="C34" t="str">
            <v>Организационные расходы</v>
          </cell>
        </row>
        <row r="35">
          <cell r="C35" t="str">
            <v>Прочие объекты нематериальынх активов</v>
          </cell>
        </row>
        <row r="36">
          <cell r="C36" t="str">
            <v>Прочие долгосрочные финансовые вложения</v>
          </cell>
        </row>
      </sheetData>
      <sheetData sheetId="4" refreshError="1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нель управления"/>
      <sheetName val="Сценарные условия"/>
      <sheetName val="Список ДЗО"/>
      <sheetName val="Титул"/>
      <sheetName val="1 Общие сведения"/>
      <sheetName val="2 Оценочные показатели"/>
      <sheetName val="3 Программа реализации"/>
      <sheetName val="4 Закупка электроэнергии"/>
      <sheetName val="5 Производственная программа"/>
      <sheetName val="6 Смета Затрат"/>
      <sheetName val="7 Ремонты"/>
      <sheetName val="8 Инвестиции"/>
      <sheetName val="9 Закупки"/>
      <sheetName val="10 Оплата труда"/>
      <sheetName val="11 Прочие доходы и расходы"/>
      <sheetName val="12 Прибыли и убытки"/>
      <sheetName val="13 Прогнозный баланс"/>
      <sheetName val="14 Движение активов и обяз-ств"/>
      <sheetName val="15 ДПН"/>
      <sheetName val="16 ПУИ"/>
      <sheetName val="17 Динамика ДЗ"/>
      <sheetName val="18 Реестр ДЗ и КЗ"/>
      <sheetName val="19 БДР по филиалам"/>
      <sheetName val="t_проверки"/>
      <sheetName val="t_настройки"/>
      <sheetName val="Списки"/>
    </sheetNames>
    <sheetDataSet>
      <sheetData sheetId="0"/>
      <sheetData sheetId="1"/>
      <sheetData sheetId="2"/>
      <sheetData sheetId="3"/>
      <sheetData sheetId="4"/>
      <sheetData sheetId="5"/>
      <sheetData sheetId="6">
        <row r="12">
          <cell r="M12">
            <v>47036.838235799492</v>
          </cell>
        </row>
      </sheetData>
      <sheetData sheetId="7"/>
      <sheetData sheetId="8">
        <row r="23">
          <cell r="L23">
            <v>63968.429824888175</v>
          </cell>
        </row>
      </sheetData>
      <sheetData sheetId="9">
        <row r="11">
          <cell r="T11">
            <v>58287723.100125119</v>
          </cell>
        </row>
      </sheetData>
      <sheetData sheetId="10">
        <row r="78">
          <cell r="L78">
            <v>1549790.6695579998</v>
          </cell>
        </row>
      </sheetData>
      <sheetData sheetId="11">
        <row r="12">
          <cell r="M12">
            <v>0</v>
          </cell>
        </row>
      </sheetData>
      <sheetData sheetId="12"/>
      <sheetData sheetId="13"/>
      <sheetData sheetId="14">
        <row r="11">
          <cell r="L11">
            <v>4108516.1159912283</v>
          </cell>
        </row>
      </sheetData>
      <sheetData sheetId="15">
        <row r="11">
          <cell r="M11">
            <v>69397302.296661898</v>
          </cell>
        </row>
      </sheetData>
      <sheetData sheetId="16"/>
      <sheetData sheetId="17"/>
      <sheetData sheetId="18"/>
      <sheetData sheetId="19"/>
      <sheetData sheetId="20"/>
      <sheetData sheetId="21"/>
      <sheetData sheetId="22">
        <row r="11">
          <cell r="Z11">
            <v>14315238.271189211</v>
          </cell>
        </row>
      </sheetData>
      <sheetData sheetId="23"/>
      <sheetData sheetId="24">
        <row r="87">
          <cell r="I87" t="str">
            <v>ОАО «МРСК Центра»</v>
          </cell>
        </row>
      </sheetData>
      <sheetData sheetId="25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office@re.mrsk-yuga.ru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B13"/>
  <sheetViews>
    <sheetView view="pageBreakPreview" zoomScale="110" zoomScaleNormal="100" zoomScaleSheetLayoutView="110" workbookViewId="0">
      <selection activeCell="B25" sqref="B25"/>
    </sheetView>
  </sheetViews>
  <sheetFormatPr defaultRowHeight="15"/>
  <cols>
    <col min="1" max="1" width="30.7109375" style="1" customWidth="1"/>
    <col min="2" max="2" width="40.85546875" style="1" customWidth="1"/>
    <col min="3" max="16384" width="9.140625" style="1"/>
  </cols>
  <sheetData>
    <row r="2" spans="1:2">
      <c r="A2" s="189" t="s">
        <v>84</v>
      </c>
      <c r="B2" s="189"/>
    </row>
    <row r="4" spans="1:2" ht="45">
      <c r="A4" s="22" t="s">
        <v>70</v>
      </c>
      <c r="B4" s="4" t="s">
        <v>89</v>
      </c>
    </row>
    <row r="5" spans="1:2">
      <c r="A5" s="19" t="s">
        <v>71</v>
      </c>
      <c r="B5" s="19" t="s">
        <v>90</v>
      </c>
    </row>
    <row r="6" spans="1:2" ht="30">
      <c r="A6" s="22" t="s">
        <v>72</v>
      </c>
      <c r="B6" s="20" t="s">
        <v>85</v>
      </c>
    </row>
    <row r="7" spans="1:2" ht="30">
      <c r="A7" s="22" t="s">
        <v>73</v>
      </c>
      <c r="B7" s="20" t="s">
        <v>85</v>
      </c>
    </row>
    <row r="8" spans="1:2">
      <c r="A8" s="19" t="s">
        <v>74</v>
      </c>
      <c r="B8" s="23">
        <v>6164266561</v>
      </c>
    </row>
    <row r="9" spans="1:2">
      <c r="A9" s="19" t="s">
        <v>75</v>
      </c>
      <c r="B9" s="24">
        <v>615250001</v>
      </c>
    </row>
    <row r="10" spans="1:2">
      <c r="A10" s="19" t="s">
        <v>76</v>
      </c>
      <c r="B10" s="19" t="s">
        <v>87</v>
      </c>
    </row>
    <row r="11" spans="1:2">
      <c r="A11" s="19" t="s">
        <v>77</v>
      </c>
      <c r="B11" s="21" t="s">
        <v>86</v>
      </c>
    </row>
    <row r="12" spans="1:2">
      <c r="A12" s="19" t="s">
        <v>78</v>
      </c>
      <c r="B12" s="19" t="s">
        <v>88</v>
      </c>
    </row>
    <row r="13" spans="1:2">
      <c r="A13" s="19" t="s">
        <v>79</v>
      </c>
      <c r="B13" s="19" t="s">
        <v>91</v>
      </c>
    </row>
  </sheetData>
  <mergeCells count="1">
    <mergeCell ref="A2:B2"/>
  </mergeCells>
  <hyperlinks>
    <hyperlink ref="B11" r:id="rId1"/>
  </hyperlinks>
  <pageMargins left="0.7" right="0.7" top="0.75" bottom="0.75" header="0.3" footer="0.3"/>
  <pageSetup paperSize="9"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F43"/>
  <sheetViews>
    <sheetView tabSelected="1" view="pageBreakPreview" topLeftCell="A25" zoomScale="90" zoomScaleNormal="100" zoomScaleSheetLayoutView="90" workbookViewId="0">
      <selection activeCell="H5" sqref="H5"/>
    </sheetView>
  </sheetViews>
  <sheetFormatPr defaultRowHeight="15"/>
  <cols>
    <col min="1" max="1" width="9.140625" style="1"/>
    <col min="2" max="2" width="35.5703125" style="1" customWidth="1"/>
    <col min="3" max="3" width="12.85546875" style="1" customWidth="1"/>
    <col min="4" max="4" width="43" style="1" customWidth="1"/>
    <col min="5" max="5" width="42.140625" style="1" customWidth="1"/>
    <col min="6" max="6" width="28.28515625" style="1" customWidth="1"/>
    <col min="7" max="16384" width="9.140625" style="1"/>
  </cols>
  <sheetData>
    <row r="1" spans="1:6" ht="24.75" customHeight="1">
      <c r="F1" s="183" t="s">
        <v>186</v>
      </c>
    </row>
    <row r="2" spans="1:6" ht="26.25" customHeight="1">
      <c r="A2" s="192" t="s">
        <v>177</v>
      </c>
      <c r="B2" s="193"/>
      <c r="C2" s="193"/>
      <c r="D2" s="193"/>
      <c r="E2" s="193"/>
      <c r="F2" s="175"/>
    </row>
    <row r="3" spans="1:6" ht="15" customHeight="1">
      <c r="A3" s="192" t="s">
        <v>178</v>
      </c>
      <c r="B3" s="193" t="s">
        <v>115</v>
      </c>
      <c r="C3" s="193"/>
      <c r="D3" s="193"/>
      <c r="E3" s="193"/>
      <c r="F3" s="173"/>
    </row>
    <row r="4" spans="1:6" ht="14.25" customHeight="1">
      <c r="A4" s="192" t="s">
        <v>92</v>
      </c>
      <c r="B4" s="193"/>
      <c r="C4" s="193"/>
      <c r="D4" s="193"/>
      <c r="E4" s="193"/>
      <c r="F4" s="174"/>
    </row>
    <row r="6" spans="1:6" ht="44.25" customHeight="1">
      <c r="A6" s="2" t="s">
        <v>0</v>
      </c>
      <c r="B6" s="2" t="s">
        <v>1</v>
      </c>
      <c r="C6" s="7" t="s">
        <v>2</v>
      </c>
      <c r="D6" s="7" t="s">
        <v>67</v>
      </c>
      <c r="E6" s="7" t="s">
        <v>68</v>
      </c>
      <c r="F6" s="7" t="s">
        <v>69</v>
      </c>
    </row>
    <row r="7" spans="1:6" ht="29.25">
      <c r="A7" s="3" t="s">
        <v>5</v>
      </c>
      <c r="B7" s="3" t="s">
        <v>26</v>
      </c>
      <c r="C7" s="4"/>
      <c r="D7" s="4"/>
      <c r="E7" s="4"/>
      <c r="F7" s="4"/>
    </row>
    <row r="8" spans="1:6">
      <c r="A8" s="4" t="s">
        <v>6</v>
      </c>
      <c r="B8" s="4" t="s">
        <v>27</v>
      </c>
      <c r="C8" s="5" t="s">
        <v>29</v>
      </c>
      <c r="D8" s="179">
        <v>12069999</v>
      </c>
      <c r="E8" s="179">
        <f>'[132]Расчет НВВ по RAB вар 3 до 2017'!M161</f>
        <v>14636452.698661966</v>
      </c>
      <c r="F8" s="179">
        <f>'[133]Расчет НВВ по RAB вар 3 до 2017'!$N$161</f>
        <v>17774870.331733093</v>
      </c>
    </row>
    <row r="9" spans="1:6" ht="19.5" customHeight="1">
      <c r="A9" s="4" t="s">
        <v>9</v>
      </c>
      <c r="B9" s="6" t="s">
        <v>28</v>
      </c>
      <c r="C9" s="7" t="s">
        <v>29</v>
      </c>
      <c r="D9" s="179">
        <v>252167</v>
      </c>
      <c r="E9" s="179">
        <v>1496253</v>
      </c>
      <c r="F9" s="179">
        <v>3705335</v>
      </c>
    </row>
    <row r="10" spans="1:6" ht="33" customHeight="1">
      <c r="A10" s="4" t="s">
        <v>30</v>
      </c>
      <c r="B10" s="4" t="s">
        <v>31</v>
      </c>
      <c r="C10" s="7" t="s">
        <v>29</v>
      </c>
      <c r="D10" s="179">
        <v>-75896</v>
      </c>
      <c r="E10" s="179">
        <v>382689</v>
      </c>
      <c r="F10" s="179">
        <v>2709447</v>
      </c>
    </row>
    <row r="11" spans="1:6">
      <c r="A11" s="4" t="s">
        <v>32</v>
      </c>
      <c r="B11" s="4" t="s">
        <v>33</v>
      </c>
      <c r="C11" s="5" t="s">
        <v>29</v>
      </c>
      <c r="D11" s="179">
        <v>-184091</v>
      </c>
      <c r="E11" s="179">
        <v>313300</v>
      </c>
      <c r="F11" s="179">
        <v>2331734</v>
      </c>
    </row>
    <row r="12" spans="1:6" ht="29.25">
      <c r="A12" s="3" t="s">
        <v>14</v>
      </c>
      <c r="B12" s="3" t="s">
        <v>34</v>
      </c>
      <c r="C12" s="4"/>
      <c r="D12" s="179"/>
      <c r="E12" s="176"/>
      <c r="F12" s="185"/>
    </row>
    <row r="13" spans="1:6" ht="60">
      <c r="A13" s="4" t="s">
        <v>35</v>
      </c>
      <c r="B13" s="4" t="s">
        <v>36</v>
      </c>
      <c r="C13" s="7" t="s">
        <v>19</v>
      </c>
      <c r="D13" s="180">
        <f>D9/D8</f>
        <v>2.0892048126930251E-2</v>
      </c>
      <c r="E13" s="180">
        <f t="shared" ref="E13:F13" si="0">E9/E8</f>
        <v>0.10222784378190108</v>
      </c>
      <c r="F13" s="180">
        <f t="shared" si="0"/>
        <v>0.20845918596575894</v>
      </c>
    </row>
    <row r="14" spans="1:6" ht="29.25">
      <c r="A14" s="3" t="s">
        <v>15</v>
      </c>
      <c r="B14" s="3" t="s">
        <v>37</v>
      </c>
      <c r="C14" s="7"/>
      <c r="D14" s="177"/>
      <c r="E14" s="176"/>
      <c r="F14" s="4"/>
    </row>
    <row r="15" spans="1:6">
      <c r="A15" s="4" t="s">
        <v>16</v>
      </c>
      <c r="B15" s="4" t="s">
        <v>39</v>
      </c>
      <c r="C15" s="7" t="s">
        <v>38</v>
      </c>
      <c r="D15" s="179">
        <v>1045.704</v>
      </c>
      <c r="E15" s="184">
        <v>1844.74</v>
      </c>
      <c r="F15" s="4"/>
    </row>
    <row r="16" spans="1:6" ht="30">
      <c r="A16" s="4" t="s">
        <v>17</v>
      </c>
      <c r="B16" s="4" t="s">
        <v>41</v>
      </c>
      <c r="C16" s="7" t="s">
        <v>42</v>
      </c>
      <c r="D16" s="179">
        <v>12454968.597999999</v>
      </c>
      <c r="E16" s="179">
        <v>12616914.128999999</v>
      </c>
      <c r="F16" s="179">
        <f>'[132]Прил 1_8 Баланс'!$R$36*1000</f>
        <v>12693333.999999998</v>
      </c>
    </row>
    <row r="17" spans="1:6" ht="60">
      <c r="A17" s="4" t="s">
        <v>18</v>
      </c>
      <c r="B17" s="4" t="s">
        <v>44</v>
      </c>
      <c r="C17" s="7" t="s">
        <v>42</v>
      </c>
      <c r="D17" s="179">
        <v>1267437.3500000001</v>
      </c>
      <c r="E17" s="179">
        <v>1330477.2410000002</v>
      </c>
      <c r="F17" s="179">
        <v>1310968.46</v>
      </c>
    </row>
    <row r="18" spans="1:6" ht="105.75" customHeight="1">
      <c r="A18" s="4" t="s">
        <v>40</v>
      </c>
      <c r="B18" s="26" t="s">
        <v>45</v>
      </c>
      <c r="C18" s="7" t="s">
        <v>19</v>
      </c>
      <c r="D18" s="26" t="s">
        <v>176</v>
      </c>
      <c r="E18" s="198" t="s">
        <v>179</v>
      </c>
      <c r="F18" s="199"/>
    </row>
    <row r="19" spans="1:6" ht="74.25" customHeight="1">
      <c r="A19" s="4" t="s">
        <v>43</v>
      </c>
      <c r="B19" s="4" t="s">
        <v>80</v>
      </c>
      <c r="C19" s="7"/>
      <c r="D19" s="177" t="s">
        <v>169</v>
      </c>
      <c r="E19" s="198" t="s">
        <v>168</v>
      </c>
      <c r="F19" s="200"/>
    </row>
    <row r="20" spans="1:6" s="10" customFormat="1" ht="30.75" customHeight="1">
      <c r="A20" s="8" t="s">
        <v>20</v>
      </c>
      <c r="B20" s="8" t="s">
        <v>46</v>
      </c>
      <c r="C20" s="9"/>
      <c r="D20" s="181">
        <f>D8</f>
        <v>12069999</v>
      </c>
      <c r="E20" s="181">
        <f>E8</f>
        <v>14636452.698661966</v>
      </c>
      <c r="F20" s="181">
        <f>F8</f>
        <v>17774870.331733093</v>
      </c>
    </row>
    <row r="21" spans="1:6" ht="30" customHeight="1">
      <c r="A21" s="4" t="s">
        <v>21</v>
      </c>
      <c r="B21" s="4" t="s">
        <v>81</v>
      </c>
      <c r="C21" s="7" t="s">
        <v>29</v>
      </c>
      <c r="D21" s="179">
        <v>3029927</v>
      </c>
      <c r="E21" s="179">
        <f>'[132]Расчет расх. по RAB вар до 2017'!Q40</f>
        <v>3028605.5321841137</v>
      </c>
      <c r="F21" s="179">
        <f>'[132]Расчет расх. по RAB вар до 2017'!R40</f>
        <v>3128486.2577437544</v>
      </c>
    </row>
    <row r="22" spans="1:6">
      <c r="A22" s="4"/>
      <c r="B22" s="4" t="s">
        <v>47</v>
      </c>
      <c r="C22" s="4"/>
      <c r="D22" s="179">
        <v>1701656</v>
      </c>
      <c r="E22" s="179">
        <f>'[132]Прил 1.3 Подконтрольные'!L18</f>
        <v>1696028.031110185</v>
      </c>
      <c r="F22" s="179">
        <f>'[132]Прил 1.3 Подконтрольные'!M18</f>
        <v>1751961.5320288765</v>
      </c>
    </row>
    <row r="23" spans="1:6">
      <c r="A23" s="4"/>
      <c r="B23" s="6" t="s">
        <v>48</v>
      </c>
      <c r="C23" s="7"/>
      <c r="D23" s="179"/>
      <c r="E23" s="179"/>
      <c r="F23" s="179"/>
    </row>
    <row r="24" spans="1:6">
      <c r="A24" s="4"/>
      <c r="B24" s="6" t="s">
        <v>49</v>
      </c>
      <c r="C24" s="7"/>
      <c r="D24" s="179">
        <v>621143</v>
      </c>
      <c r="E24" s="179">
        <f>'[132]Прил 1.3 Подконтрольные'!L15</f>
        <v>869618.94939894765</v>
      </c>
      <c r="F24" s="179">
        <f>'[132]Прил 1.3 Подконтрольные'!M15</f>
        <v>898298.21142345457</v>
      </c>
    </row>
    <row r="25" spans="1:6" ht="30">
      <c r="A25" s="4" t="s">
        <v>22</v>
      </c>
      <c r="B25" s="4" t="s">
        <v>170</v>
      </c>
      <c r="C25" s="7" t="s">
        <v>29</v>
      </c>
      <c r="D25" s="179">
        <f>'[133]Прил 1.4 Неподконтрольные'!$I$21-'[133]Прил 1.4 Неподконтрольные'!$I$18</f>
        <v>5369181.3161624605</v>
      </c>
      <c r="E25" s="179">
        <f>'[133]Прил 1.4 Неподконтрольные'!$K$21</f>
        <v>5893429.2192462161</v>
      </c>
      <c r="F25" s="179">
        <f>'[133]Прил 1.4 Неподконтрольные'!$M$21-'[133]Прил 1.4 Неподконтрольные'!$M$18</f>
        <v>6441239.8179300139</v>
      </c>
    </row>
    <row r="26" spans="1:6" ht="30" customHeight="1">
      <c r="A26" s="4" t="s">
        <v>23</v>
      </c>
      <c r="B26" s="4" t="s">
        <v>50</v>
      </c>
      <c r="C26" s="7" t="s">
        <v>29</v>
      </c>
      <c r="D26" s="179">
        <v>346265</v>
      </c>
      <c r="E26" s="179">
        <f>'[132]Расчет НВВ по RAB вар 3 до 2017'!M28+'[132]Расчет НВВ по RAB вар 3 до 2017'!M29+'[132]Расчет НВВ по RAB вар 3 до 2017'!$M$31</f>
        <v>2620476.672932019</v>
      </c>
      <c r="F26" s="179">
        <f>'[133]Расчет НВВ по RAB вар 3 до 2017'!$N$28+'[133]Расчет НВВ по RAB вар 3 до 2017'!$N$29+'[133]Расчет НВВ по RAB вар 3 до 2017'!$N$31</f>
        <v>3153119.4986755084</v>
      </c>
    </row>
    <row r="27" spans="1:6" ht="30">
      <c r="A27" s="4" t="s">
        <v>24</v>
      </c>
      <c r="B27" s="4" t="s">
        <v>51</v>
      </c>
      <c r="C27" s="7" t="s">
        <v>29</v>
      </c>
      <c r="D27" s="179">
        <v>1111193</v>
      </c>
      <c r="E27" s="179">
        <v>540000</v>
      </c>
      <c r="F27" s="179">
        <v>1004000</v>
      </c>
    </row>
    <row r="28" spans="1:6" ht="45">
      <c r="A28" s="4" t="s">
        <v>25</v>
      </c>
      <c r="B28" s="26" t="s">
        <v>82</v>
      </c>
      <c r="C28" s="5"/>
      <c r="D28" s="177" t="s">
        <v>172</v>
      </c>
      <c r="E28" s="196" t="s">
        <v>171</v>
      </c>
      <c r="F28" s="197"/>
    </row>
    <row r="29" spans="1:6">
      <c r="A29" s="4"/>
      <c r="B29" s="11" t="s">
        <v>52</v>
      </c>
      <c r="C29" s="7"/>
      <c r="D29" s="177"/>
      <c r="E29" s="4"/>
      <c r="F29" s="4"/>
    </row>
    <row r="30" spans="1:6">
      <c r="A30" s="4"/>
      <c r="B30" s="4" t="s">
        <v>53</v>
      </c>
      <c r="C30" s="7" t="s">
        <v>54</v>
      </c>
      <c r="D30" s="179">
        <v>236684.19269999999</v>
      </c>
      <c r="E30" s="179">
        <v>243872.1366</v>
      </c>
      <c r="F30" s="179">
        <v>236684.19269999999</v>
      </c>
    </row>
    <row r="31" spans="1:6" ht="30">
      <c r="A31" s="4"/>
      <c r="B31" s="4" t="s">
        <v>55</v>
      </c>
      <c r="C31" s="7" t="s">
        <v>58</v>
      </c>
      <c r="D31" s="179">
        <f>D21/D30</f>
        <v>12.801560448274078</v>
      </c>
      <c r="E31" s="179">
        <f t="shared" ref="E31:F31" si="1">E21/E30</f>
        <v>12.418825596101797</v>
      </c>
      <c r="F31" s="179">
        <f t="shared" si="1"/>
        <v>13.217977179021617</v>
      </c>
    </row>
    <row r="32" spans="1:6" s="13" customFormat="1" ht="54.75" customHeight="1">
      <c r="A32" s="3" t="s">
        <v>56</v>
      </c>
      <c r="B32" s="3" t="s">
        <v>57</v>
      </c>
      <c r="C32" s="12"/>
      <c r="D32" s="12"/>
      <c r="E32" s="12"/>
      <c r="F32" s="12"/>
    </row>
    <row r="33" spans="1:6" ht="30">
      <c r="A33" s="4" t="s">
        <v>59</v>
      </c>
      <c r="B33" s="4" t="s">
        <v>60</v>
      </c>
      <c r="C33" s="7" t="s">
        <v>61</v>
      </c>
      <c r="D33" s="179">
        <v>5706.6</v>
      </c>
      <c r="E33" s="179">
        <v>5948</v>
      </c>
      <c r="F33" s="179">
        <v>5948</v>
      </c>
    </row>
    <row r="34" spans="1:6" ht="30">
      <c r="A34" s="4" t="s">
        <v>62</v>
      </c>
      <c r="B34" s="4" t="s">
        <v>63</v>
      </c>
      <c r="C34" s="5" t="s">
        <v>64</v>
      </c>
      <c r="D34" s="182">
        <f>D22/12/D33</f>
        <v>24.84923889297772</v>
      </c>
      <c r="E34" s="182">
        <f t="shared" ref="E34:F34" si="2">E22/12/E33</f>
        <v>23.761881180091137</v>
      </c>
      <c r="F34" s="182">
        <f t="shared" si="2"/>
        <v>24.545526956244068</v>
      </c>
    </row>
    <row r="35" spans="1:6" ht="45">
      <c r="A35" s="4" t="s">
        <v>65</v>
      </c>
      <c r="B35" s="4" t="s">
        <v>66</v>
      </c>
      <c r="C35" s="7"/>
      <c r="D35" s="172" t="s">
        <v>93</v>
      </c>
      <c r="E35" s="179" t="s">
        <v>93</v>
      </c>
      <c r="F35" s="179" t="s">
        <v>93</v>
      </c>
    </row>
    <row r="36" spans="1:6">
      <c r="A36" s="14"/>
      <c r="B36" s="15" t="s">
        <v>52</v>
      </c>
      <c r="C36" s="14"/>
      <c r="D36" s="14"/>
      <c r="E36" s="14"/>
      <c r="F36" s="14"/>
    </row>
    <row r="37" spans="1:6" ht="45">
      <c r="A37" s="16"/>
      <c r="B37" s="4" t="s">
        <v>173</v>
      </c>
      <c r="C37" s="7" t="s">
        <v>29</v>
      </c>
      <c r="D37" s="186">
        <v>4981110</v>
      </c>
      <c r="E37" s="178" t="s">
        <v>175</v>
      </c>
      <c r="F37" s="178" t="s">
        <v>175</v>
      </c>
    </row>
    <row r="38" spans="1:6" ht="45">
      <c r="A38" s="4"/>
      <c r="B38" s="4" t="s">
        <v>174</v>
      </c>
      <c r="C38" s="7" t="s">
        <v>29</v>
      </c>
      <c r="D38" s="4"/>
      <c r="E38" s="178" t="s">
        <v>175</v>
      </c>
      <c r="F38" s="178" t="s">
        <v>175</v>
      </c>
    </row>
    <row r="39" spans="1:6" s="18" customFormat="1" ht="19.5" customHeight="1">
      <c r="A39" s="194" t="s">
        <v>180</v>
      </c>
      <c r="B39" s="195"/>
      <c r="C39" s="195"/>
      <c r="D39" s="17"/>
      <c r="E39" s="17"/>
      <c r="F39" s="17"/>
    </row>
    <row r="40" spans="1:6" s="18" customFormat="1" ht="29.25" customHeight="1">
      <c r="A40" s="190" t="s">
        <v>181</v>
      </c>
      <c r="B40" s="191"/>
      <c r="C40" s="191"/>
      <c r="D40" s="17"/>
      <c r="E40" s="17"/>
      <c r="F40" s="17"/>
    </row>
    <row r="41" spans="1:6" s="18" customFormat="1">
      <c r="A41" s="17"/>
      <c r="B41" s="17"/>
      <c r="C41" s="17"/>
      <c r="D41" s="17"/>
      <c r="E41" s="17"/>
      <c r="F41" s="17"/>
    </row>
    <row r="42" spans="1:6" s="18" customFormat="1">
      <c r="A42" s="17"/>
      <c r="B42" s="17"/>
      <c r="C42" s="17"/>
      <c r="D42" s="17"/>
      <c r="E42" s="17"/>
      <c r="F42" s="17"/>
    </row>
    <row r="43" spans="1:6" s="18" customFormat="1"/>
  </sheetData>
  <mergeCells count="8">
    <mergeCell ref="A40:C40"/>
    <mergeCell ref="A2:E2"/>
    <mergeCell ref="A3:E3"/>
    <mergeCell ref="A4:E4"/>
    <mergeCell ref="A39:C39"/>
    <mergeCell ref="E28:F28"/>
    <mergeCell ref="E18:F18"/>
    <mergeCell ref="E19:F19"/>
  </mergeCells>
  <pageMargins left="1.8897637795275593" right="0.31496062992125984" top="0.74803149606299213" bottom="0.74803149606299213" header="0.31496062992125984" footer="0.31496062992125984"/>
  <pageSetup paperSize="9" scale="45" orientation="portrait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I16"/>
  <sheetViews>
    <sheetView view="pageBreakPreview" topLeftCell="B1" zoomScale="89" zoomScaleNormal="100" zoomScaleSheetLayoutView="89" workbookViewId="0">
      <selection activeCell="D11" sqref="D11"/>
    </sheetView>
  </sheetViews>
  <sheetFormatPr defaultRowHeight="15"/>
  <cols>
    <col min="1" max="1" width="9.140625" style="1"/>
    <col min="2" max="2" width="35.5703125" style="1" customWidth="1"/>
    <col min="3" max="3" width="19.85546875" style="1" customWidth="1"/>
    <col min="4" max="4" width="18.42578125" style="1" customWidth="1"/>
    <col min="5" max="5" width="17.140625" style="1" customWidth="1"/>
    <col min="6" max="6" width="15.42578125" style="1" customWidth="1"/>
    <col min="7" max="7" width="16.140625" style="1" customWidth="1"/>
    <col min="8" max="8" width="15.140625" style="1" customWidth="1"/>
    <col min="9" max="9" width="16.140625" style="1" customWidth="1"/>
    <col min="10" max="16384" width="9.140625" style="1"/>
  </cols>
  <sheetData>
    <row r="3" spans="1:9" ht="15.75">
      <c r="B3" s="25" t="s">
        <v>182</v>
      </c>
    </row>
    <row r="5" spans="1:9" ht="41.25" customHeight="1">
      <c r="A5" s="201" t="s">
        <v>0</v>
      </c>
      <c r="B5" s="201" t="s">
        <v>1</v>
      </c>
      <c r="C5" s="201" t="s">
        <v>2</v>
      </c>
      <c r="D5" s="202" t="s">
        <v>184</v>
      </c>
      <c r="E5" s="202"/>
      <c r="F5" s="202" t="s">
        <v>68</v>
      </c>
      <c r="G5" s="202"/>
      <c r="H5" s="202" t="s">
        <v>69</v>
      </c>
      <c r="I5" s="202"/>
    </row>
    <row r="6" spans="1:9">
      <c r="A6" s="201"/>
      <c r="B6" s="201"/>
      <c r="C6" s="201"/>
      <c r="D6" s="7" t="s">
        <v>3</v>
      </c>
      <c r="E6" s="7" t="s">
        <v>4</v>
      </c>
      <c r="F6" s="7" t="s">
        <v>3</v>
      </c>
      <c r="G6" s="7" t="s">
        <v>4</v>
      </c>
      <c r="H6" s="7" t="s">
        <v>3</v>
      </c>
      <c r="I6" s="7" t="s">
        <v>4</v>
      </c>
    </row>
    <row r="7" spans="1:9" ht="30">
      <c r="A7" s="5" t="s">
        <v>5</v>
      </c>
      <c r="B7" s="4" t="s">
        <v>83</v>
      </c>
      <c r="C7" s="4"/>
      <c r="D7" s="4"/>
      <c r="E7" s="4"/>
      <c r="F7" s="4"/>
      <c r="G7" s="4"/>
      <c r="H7" s="4"/>
      <c r="I7" s="4"/>
    </row>
    <row r="8" spans="1:9">
      <c r="A8" s="5" t="s">
        <v>6</v>
      </c>
      <c r="B8" s="4" t="s">
        <v>10</v>
      </c>
      <c r="C8" s="4"/>
      <c r="D8" s="4"/>
      <c r="E8" s="4"/>
      <c r="F8" s="4"/>
      <c r="G8" s="4"/>
      <c r="H8" s="4"/>
      <c r="I8" s="4"/>
    </row>
    <row r="9" spans="1:9">
      <c r="A9" s="5"/>
      <c r="B9" s="4" t="s">
        <v>11</v>
      </c>
      <c r="C9" s="5" t="s">
        <v>7</v>
      </c>
      <c r="D9" s="171">
        <v>188237.23291469505</v>
      </c>
      <c r="E9" s="171">
        <v>177955.7</v>
      </c>
      <c r="F9" s="187">
        <v>377029.83140788134</v>
      </c>
      <c r="G9" s="187">
        <v>381828.24061987211</v>
      </c>
      <c r="H9" s="188">
        <v>390504.56976683106</v>
      </c>
      <c r="I9" s="188">
        <v>546027.2863918154</v>
      </c>
    </row>
    <row r="10" spans="1:9" ht="30">
      <c r="A10" s="5"/>
      <c r="B10" s="4" t="s">
        <v>12</v>
      </c>
      <c r="C10" s="5" t="s">
        <v>8</v>
      </c>
      <c r="D10" s="171">
        <v>179.12763282160964</v>
      </c>
      <c r="E10" s="171">
        <v>224.41</v>
      </c>
      <c r="F10" s="187">
        <v>499.3280051849834</v>
      </c>
      <c r="G10" s="187">
        <v>512.57793918351342</v>
      </c>
      <c r="H10" s="188">
        <v>524.86205674354096</v>
      </c>
      <c r="I10" s="188">
        <v>744.62931637279212</v>
      </c>
    </row>
    <row r="11" spans="1:9">
      <c r="A11" s="5" t="s">
        <v>9</v>
      </c>
      <c r="B11" s="4" t="s">
        <v>13</v>
      </c>
      <c r="C11" s="5" t="s">
        <v>8</v>
      </c>
      <c r="D11" s="171">
        <v>1739.6458910135325</v>
      </c>
      <c r="E11" s="171">
        <v>1817.36</v>
      </c>
      <c r="F11" s="187">
        <v>1152.441372282517</v>
      </c>
      <c r="G11" s="187">
        <v>1168.6502164518449</v>
      </c>
      <c r="H11" s="188">
        <v>1185.3549624600323</v>
      </c>
      <c r="I11" s="188">
        <v>1606.3726343216351</v>
      </c>
    </row>
    <row r="12" spans="1:9" s="18" customFormat="1">
      <c r="A12" s="17"/>
      <c r="B12" s="17"/>
      <c r="C12" s="17"/>
      <c r="D12" s="17"/>
      <c r="E12" s="17"/>
      <c r="F12" s="17"/>
      <c r="G12" s="17"/>
      <c r="H12" s="17"/>
      <c r="I12" s="17"/>
    </row>
    <row r="13" spans="1:9" s="18" customFormat="1" ht="21" customHeight="1">
      <c r="A13" s="17"/>
      <c r="B13" s="190" t="s">
        <v>183</v>
      </c>
      <c r="C13" s="190"/>
      <c r="D13" s="190"/>
      <c r="E13" s="190"/>
      <c r="F13" s="190"/>
      <c r="G13" s="190"/>
      <c r="H13" s="190"/>
      <c r="I13" s="190"/>
    </row>
    <row r="14" spans="1:9" s="18" customFormat="1" ht="23.25" customHeight="1">
      <c r="A14" s="17"/>
      <c r="B14" s="190" t="s">
        <v>185</v>
      </c>
      <c r="C14" s="190"/>
      <c r="D14" s="190"/>
      <c r="E14" s="190"/>
      <c r="F14" s="190"/>
      <c r="G14" s="190"/>
      <c r="H14" s="17"/>
      <c r="I14" s="17"/>
    </row>
    <row r="15" spans="1:9" s="18" customFormat="1">
      <c r="A15" s="17"/>
      <c r="B15" s="17"/>
      <c r="C15" s="17"/>
      <c r="D15" s="17"/>
      <c r="E15" s="17"/>
      <c r="F15" s="17"/>
      <c r="G15" s="17"/>
      <c r="H15" s="17"/>
      <c r="I15" s="17"/>
    </row>
    <row r="16" spans="1:9" s="18" customFormat="1"/>
  </sheetData>
  <mergeCells count="8">
    <mergeCell ref="B13:I13"/>
    <mergeCell ref="B14:G14"/>
    <mergeCell ref="A5:A6"/>
    <mergeCell ref="D5:E5"/>
    <mergeCell ref="F5:G5"/>
    <mergeCell ref="H5:I5"/>
    <mergeCell ref="C5:C6"/>
    <mergeCell ref="B5:B6"/>
  </mergeCells>
  <pageMargins left="0.70866141732283472" right="0.70866141732283472" top="0.74803149606299213" bottom="0.74803149606299213" header="0.31496062992125984" footer="0.31496062992125984"/>
  <pageSetup paperSize="9" scale="53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X55"/>
  <sheetViews>
    <sheetView zoomScale="60" zoomScaleNormal="60" workbookViewId="0">
      <selection activeCell="G57" sqref="G57"/>
    </sheetView>
  </sheetViews>
  <sheetFormatPr defaultRowHeight="15"/>
  <cols>
    <col min="1" max="1" width="5.5703125" customWidth="1"/>
    <col min="2" max="2" width="43.7109375" customWidth="1"/>
    <col min="3" max="3" width="15" customWidth="1"/>
    <col min="4" max="4" width="14.28515625" customWidth="1"/>
    <col min="5" max="5" width="15.140625" customWidth="1"/>
    <col min="6" max="6" width="12.85546875" customWidth="1"/>
    <col min="7" max="7" width="12.42578125" customWidth="1"/>
    <col min="8" max="8" width="13" customWidth="1"/>
    <col min="9" max="9" width="14.28515625" customWidth="1"/>
    <col min="10" max="10" width="14.140625" customWidth="1"/>
    <col min="11" max="12" width="15.7109375" customWidth="1"/>
    <col min="13" max="13" width="13" customWidth="1"/>
    <col min="14" max="14" width="15.85546875" customWidth="1"/>
    <col min="15" max="15" width="14.140625" customWidth="1"/>
    <col min="16" max="16" width="14.85546875" customWidth="1"/>
    <col min="17" max="17" width="14.28515625" customWidth="1"/>
    <col min="18" max="18" width="16.42578125" customWidth="1"/>
    <col min="19" max="19" width="15" customWidth="1"/>
    <col min="20" max="20" width="13.7109375" customWidth="1"/>
    <col min="21" max="21" width="28" customWidth="1"/>
  </cols>
  <sheetData>
    <row r="1" spans="1:20" s="29" customFormat="1" ht="23.25">
      <c r="A1" s="27"/>
      <c r="B1" s="27"/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  <c r="Q1" s="27"/>
      <c r="R1" s="28"/>
      <c r="S1" s="27"/>
    </row>
    <row r="2" spans="1:20" s="29" customFormat="1" ht="22.5">
      <c r="A2" s="203" t="s">
        <v>127</v>
      </c>
      <c r="B2" s="203"/>
      <c r="C2" s="203"/>
      <c r="D2" s="203"/>
      <c r="E2" s="203"/>
      <c r="F2" s="203"/>
      <c r="G2" s="203"/>
      <c r="H2" s="203"/>
      <c r="I2" s="203"/>
      <c r="J2" s="203"/>
      <c r="K2" s="203"/>
      <c r="L2" s="203"/>
      <c r="M2" s="203"/>
      <c r="N2" s="203"/>
      <c r="O2" s="203"/>
      <c r="P2" s="203"/>
      <c r="Q2" s="203"/>
      <c r="R2" s="203"/>
      <c r="S2" s="30"/>
    </row>
    <row r="3" spans="1:20" s="29" customFormat="1" ht="15.75" thickBot="1"/>
    <row r="4" spans="1:20" s="29" customFormat="1" ht="16.5" thickBot="1">
      <c r="A4" s="204" t="s">
        <v>94</v>
      </c>
      <c r="B4" s="206" t="s">
        <v>95</v>
      </c>
      <c r="C4" s="208"/>
      <c r="D4" s="212" t="s">
        <v>96</v>
      </c>
      <c r="E4" s="210"/>
      <c r="F4" s="210"/>
      <c r="G4" s="210"/>
      <c r="H4" s="210"/>
      <c r="I4" s="210"/>
      <c r="J4" s="211"/>
      <c r="K4" s="212" t="s">
        <v>97</v>
      </c>
      <c r="L4" s="210"/>
      <c r="M4" s="210"/>
      <c r="N4" s="210"/>
      <c r="O4" s="210"/>
      <c r="P4" s="210"/>
      <c r="Q4" s="211"/>
      <c r="R4" s="212">
        <v>2014</v>
      </c>
      <c r="S4" s="211"/>
    </row>
    <row r="5" spans="1:20" s="29" customFormat="1" ht="16.5" thickBot="1">
      <c r="A5" s="205"/>
      <c r="B5" s="207"/>
      <c r="C5" s="209"/>
      <c r="D5" s="31" t="s">
        <v>98</v>
      </c>
      <c r="E5" s="32" t="s">
        <v>126</v>
      </c>
      <c r="F5" s="32" t="s">
        <v>99</v>
      </c>
      <c r="G5" s="32" t="s">
        <v>100</v>
      </c>
      <c r="H5" s="32" t="s">
        <v>101</v>
      </c>
      <c r="I5" s="32" t="s">
        <v>102</v>
      </c>
      <c r="J5" s="33" t="s">
        <v>103</v>
      </c>
      <c r="K5" s="31" t="s">
        <v>98</v>
      </c>
      <c r="L5" s="32" t="s">
        <v>126</v>
      </c>
      <c r="M5" s="32" t="s">
        <v>99</v>
      </c>
      <c r="N5" s="32" t="s">
        <v>100</v>
      </c>
      <c r="O5" s="32" t="s">
        <v>101</v>
      </c>
      <c r="P5" s="32" t="s">
        <v>102</v>
      </c>
      <c r="Q5" s="34" t="s">
        <v>103</v>
      </c>
      <c r="R5" s="31" t="s">
        <v>98</v>
      </c>
      <c r="S5" s="34" t="s">
        <v>103</v>
      </c>
    </row>
    <row r="6" spans="1:20" s="29" customFormat="1" ht="31.5">
      <c r="A6" s="35" t="s">
        <v>104</v>
      </c>
      <c r="B6" s="36" t="s">
        <v>105</v>
      </c>
      <c r="C6" s="37" t="s">
        <v>38</v>
      </c>
      <c r="D6" s="38">
        <f>E6+F6+G6+H6+I6+J6</f>
        <v>432.59181809947836</v>
      </c>
      <c r="E6" s="89"/>
      <c r="F6" s="39">
        <v>104.92662715847926</v>
      </c>
      <c r="G6" s="39">
        <v>6.046158489334803</v>
      </c>
      <c r="H6" s="39">
        <v>86.239378996191263</v>
      </c>
      <c r="I6" s="39">
        <v>56.272898517139701</v>
      </c>
      <c r="J6" s="40">
        <v>179.10675493833332</v>
      </c>
      <c r="K6" s="38">
        <f>L6+M6+N6+O6+P6+Q6</f>
        <v>455.15894383776907</v>
      </c>
      <c r="L6" s="89"/>
      <c r="M6" s="39">
        <v>114.45817461272826</v>
      </c>
      <c r="N6" s="39">
        <v>7.0292997267425275</v>
      </c>
      <c r="O6" s="39">
        <v>91.156268122777988</v>
      </c>
      <c r="P6" s="39">
        <v>55.63182586885366</v>
      </c>
      <c r="Q6" s="40">
        <v>186.88337550666665</v>
      </c>
      <c r="R6" s="41">
        <v>443.87538096862357</v>
      </c>
      <c r="S6" s="42">
        <v>182.99506522249999</v>
      </c>
    </row>
    <row r="7" spans="1:20" s="29" customFormat="1" ht="31.5">
      <c r="A7" s="35" t="s">
        <v>106</v>
      </c>
      <c r="B7" s="36" t="s">
        <v>107</v>
      </c>
      <c r="C7" s="37" t="s">
        <v>108</v>
      </c>
      <c r="D7" s="38">
        <f>E7+F7+G7+H7+I7+J7</f>
        <v>1349.9110000000001</v>
      </c>
      <c r="E7" s="89"/>
      <c r="F7" s="40">
        <v>448.15000000000003</v>
      </c>
      <c r="G7" s="40">
        <v>18.88</v>
      </c>
      <c r="H7" s="40">
        <v>253.62</v>
      </c>
      <c r="I7" s="40">
        <v>197.35364704999995</v>
      </c>
      <c r="J7" s="40">
        <v>431.90735295000002</v>
      </c>
      <c r="K7" s="38">
        <f>L7+M7+N7+O7+P7+Q7</f>
        <v>1433.088</v>
      </c>
      <c r="L7" s="89"/>
      <c r="M7" s="40">
        <v>488.86</v>
      </c>
      <c r="N7" s="40">
        <v>21.95</v>
      </c>
      <c r="O7" s="40">
        <v>268.08</v>
      </c>
      <c r="P7" s="40">
        <v>195.10535296</v>
      </c>
      <c r="Q7" s="40">
        <v>459.09264703999997</v>
      </c>
      <c r="R7" s="43">
        <v>2782.9989999999998</v>
      </c>
      <c r="S7" s="42">
        <v>890.99999998999999</v>
      </c>
    </row>
    <row r="8" spans="1:20" s="29" customFormat="1" ht="15.75">
      <c r="A8" s="44"/>
      <c r="B8" s="45"/>
      <c r="C8" s="46"/>
      <c r="D8" s="47"/>
      <c r="E8" s="91"/>
      <c r="F8" s="48"/>
      <c r="G8" s="48"/>
      <c r="H8" s="48"/>
      <c r="I8" s="48"/>
      <c r="J8" s="49"/>
      <c r="K8" s="47"/>
      <c r="L8" s="91"/>
      <c r="M8" s="48"/>
      <c r="N8" s="48"/>
      <c r="O8" s="48"/>
      <c r="P8" s="48"/>
      <c r="Q8" s="50"/>
      <c r="R8" s="47"/>
      <c r="S8" s="50"/>
    </row>
    <row r="9" spans="1:20" s="29" customFormat="1" ht="15.75">
      <c r="A9" s="51" t="s">
        <v>109</v>
      </c>
      <c r="B9" s="52" t="s">
        <v>110</v>
      </c>
      <c r="C9" s="37" t="s">
        <v>111</v>
      </c>
      <c r="D9" s="53"/>
      <c r="E9" s="54">
        <f>535.23827*1000</f>
        <v>535238.27</v>
      </c>
      <c r="F9" s="54">
        <f>643.66493*1000</f>
        <v>643664.93000000005</v>
      </c>
      <c r="G9" s="54">
        <f>678.82604*1000</f>
        <v>678826.04</v>
      </c>
      <c r="H9" s="54">
        <f>990.85757*1000</f>
        <v>990857.57000000007</v>
      </c>
      <c r="I9" s="54">
        <f>1283.63524*1000</f>
        <v>1283635.24</v>
      </c>
      <c r="J9" s="55"/>
      <c r="K9" s="53"/>
      <c r="L9" s="54">
        <f>575.85002*1000</f>
        <v>575850.02</v>
      </c>
      <c r="M9" s="54">
        <f>643.66493*1000</f>
        <v>643664.93000000005</v>
      </c>
      <c r="N9" s="54">
        <f>678.82604*1000</f>
        <v>678826.04</v>
      </c>
      <c r="O9" s="54">
        <f>990.85757*1000</f>
        <v>990857.57000000007</v>
      </c>
      <c r="P9" s="54">
        <f>1283.63524*1000</f>
        <v>1283635.24</v>
      </c>
      <c r="Q9" s="56"/>
      <c r="R9" s="53"/>
      <c r="S9" s="57"/>
    </row>
    <row r="10" spans="1:20" s="29" customFormat="1" ht="15.75">
      <c r="A10" s="51"/>
      <c r="B10" s="52"/>
      <c r="C10" s="37"/>
      <c r="D10" s="53"/>
      <c r="E10" s="92"/>
      <c r="F10" s="58"/>
      <c r="G10" s="58"/>
      <c r="H10" s="58"/>
      <c r="I10" s="58"/>
      <c r="J10" s="59"/>
      <c r="K10" s="60"/>
      <c r="L10" s="102"/>
      <c r="M10" s="58"/>
      <c r="N10" s="58"/>
      <c r="O10" s="58"/>
      <c r="P10" s="58"/>
      <c r="Q10" s="61"/>
      <c r="R10" s="53"/>
      <c r="S10" s="57"/>
    </row>
    <row r="11" spans="1:20" s="29" customFormat="1" ht="31.5">
      <c r="A11" s="51" t="s">
        <v>112</v>
      </c>
      <c r="B11" s="52" t="s">
        <v>113</v>
      </c>
      <c r="C11" s="37" t="s">
        <v>114</v>
      </c>
      <c r="D11" s="53"/>
      <c r="E11" s="54">
        <f>0.066115*1000</f>
        <v>66.114999999999995</v>
      </c>
      <c r="F11" s="54">
        <f>0.82091*1000</f>
        <v>820.91000000000008</v>
      </c>
      <c r="G11" s="54">
        <f>0.90296*1000</f>
        <v>902.96</v>
      </c>
      <c r="H11" s="54">
        <f>0.9437*1000</f>
        <v>943.69999999999993</v>
      </c>
      <c r="I11" s="54">
        <f>0.95257*1000</f>
        <v>952.57</v>
      </c>
      <c r="J11" s="103">
        <v>1497.32</v>
      </c>
      <c r="K11" s="53"/>
      <c r="L11" s="54">
        <f>0.066115*1000</f>
        <v>66.114999999999995</v>
      </c>
      <c r="M11" s="54">
        <f>0.82091*1000</f>
        <v>820.91000000000008</v>
      </c>
      <c r="N11" s="54">
        <f>0.90296*1000</f>
        <v>902.96</v>
      </c>
      <c r="O11" s="54">
        <f>0.9437*1000</f>
        <v>943.69999999999993</v>
      </c>
      <c r="P11" s="54">
        <f>0.95257*1000</f>
        <v>952.57</v>
      </c>
      <c r="Q11" s="104">
        <v>1620.3997039999999</v>
      </c>
      <c r="R11" s="53"/>
      <c r="S11" s="57"/>
    </row>
    <row r="12" spans="1:20" s="29" customFormat="1" ht="15.75">
      <c r="A12" s="51"/>
      <c r="B12" s="52"/>
      <c r="C12" s="37"/>
      <c r="D12" s="53"/>
      <c r="E12" s="92"/>
      <c r="F12" s="58">
        <v>107</v>
      </c>
      <c r="G12" s="58">
        <v>107</v>
      </c>
      <c r="H12" s="58">
        <v>107</v>
      </c>
      <c r="I12" s="58">
        <v>107</v>
      </c>
      <c r="J12" s="58">
        <v>100</v>
      </c>
      <c r="K12" s="53"/>
      <c r="L12" s="92"/>
      <c r="M12" s="58">
        <v>100</v>
      </c>
      <c r="N12" s="58">
        <v>100</v>
      </c>
      <c r="O12" s="58">
        <v>100</v>
      </c>
      <c r="P12" s="58">
        <v>100</v>
      </c>
      <c r="Q12" s="58" t="s">
        <v>115</v>
      </c>
      <c r="R12" s="53"/>
      <c r="S12" s="57"/>
    </row>
    <row r="13" spans="1:20" s="29" customFormat="1" ht="15.75">
      <c r="A13" s="51" t="s">
        <v>116</v>
      </c>
      <c r="B13" s="52" t="s">
        <v>117</v>
      </c>
      <c r="C13" s="37" t="s">
        <v>114</v>
      </c>
      <c r="D13" s="62">
        <f>D16/D7</f>
        <v>1420.0344629720564</v>
      </c>
      <c r="E13" s="54"/>
      <c r="F13" s="54">
        <f>1.95876*1000</f>
        <v>1958.76</v>
      </c>
      <c r="G13" s="54">
        <f>2.15272*1000</f>
        <v>2152.7199999999998</v>
      </c>
      <c r="H13" s="54">
        <f>2.16813*1000</f>
        <v>2168.13</v>
      </c>
      <c r="I13" s="54">
        <f>2.7425*1000</f>
        <v>2742.5</v>
      </c>
      <c r="J13" s="103">
        <v>1497.32</v>
      </c>
      <c r="K13" s="62">
        <f>K16/K7</f>
        <v>1443.5769295534585</v>
      </c>
      <c r="L13" s="54"/>
      <c r="M13" s="54">
        <f>1.95876*1000</f>
        <v>1958.76</v>
      </c>
      <c r="N13" s="54">
        <f>2.15272*1000</f>
        <v>2152.7199999999998</v>
      </c>
      <c r="O13" s="54">
        <f>2.16813*1000</f>
        <v>2168.13</v>
      </c>
      <c r="P13" s="54">
        <f>2.7425*1000</f>
        <v>2742.5</v>
      </c>
      <c r="Q13" s="104">
        <v>1620.3997039999999</v>
      </c>
      <c r="R13" s="63">
        <f>R16/R7</f>
        <v>1432.1575094942466</v>
      </c>
      <c r="S13" s="57"/>
    </row>
    <row r="14" spans="1:20" s="29" customFormat="1" ht="15.75">
      <c r="A14" s="53"/>
      <c r="B14" s="64" t="s">
        <v>118</v>
      </c>
      <c r="C14" s="57"/>
      <c r="D14" s="53"/>
      <c r="E14" s="92"/>
      <c r="F14" s="58">
        <v>107</v>
      </c>
      <c r="G14" s="58">
        <v>107</v>
      </c>
      <c r="H14" s="58">
        <v>107</v>
      </c>
      <c r="I14" s="58">
        <v>107</v>
      </c>
      <c r="J14" s="58">
        <v>100</v>
      </c>
      <c r="K14" s="65">
        <v>1.0165787994554223</v>
      </c>
      <c r="L14" s="101"/>
      <c r="M14" s="58">
        <v>100</v>
      </c>
      <c r="N14" s="58">
        <v>100</v>
      </c>
      <c r="O14" s="58">
        <v>100</v>
      </c>
      <c r="P14" s="58">
        <v>100</v>
      </c>
      <c r="Q14" s="66">
        <v>108.22</v>
      </c>
      <c r="R14" s="67">
        <v>1.1322298280450995</v>
      </c>
      <c r="S14" s="68"/>
    </row>
    <row r="15" spans="1:20" s="29" customFormat="1" ht="15.75">
      <c r="A15" s="53">
        <v>6</v>
      </c>
      <c r="B15" s="52" t="s">
        <v>119</v>
      </c>
      <c r="C15" s="37" t="s">
        <v>120</v>
      </c>
      <c r="D15" s="69">
        <f>E15+F15+G15+H15+I15+J15</f>
        <v>1916920.1419450718</v>
      </c>
      <c r="E15" s="98"/>
      <c r="F15" s="70">
        <v>358743.67166499997</v>
      </c>
      <c r="G15" s="70">
        <v>19622.420128000002</v>
      </c>
      <c r="H15" s="70">
        <v>424281.45596400014</v>
      </c>
      <c r="I15" s="70">
        <v>467569.07646897755</v>
      </c>
      <c r="J15" s="71">
        <v>646703.51771909394</v>
      </c>
      <c r="K15" s="69">
        <f>L15+M15+N15+O15+P15+Q15</f>
        <v>2068772.7748199068</v>
      </c>
      <c r="L15" s="98"/>
      <c r="M15" s="70">
        <v>391331.99002599996</v>
      </c>
      <c r="N15" s="70">
        <v>22813.142045000001</v>
      </c>
      <c r="O15" s="70">
        <v>448471.62177600013</v>
      </c>
      <c r="P15" s="70">
        <v>462242.43160071422</v>
      </c>
      <c r="Q15" s="72">
        <v>743913.58937219239</v>
      </c>
      <c r="R15" s="69">
        <f>D15+K15</f>
        <v>3985692.9167649783</v>
      </c>
      <c r="S15" s="72">
        <v>1390617.1070912862</v>
      </c>
    </row>
    <row r="16" spans="1:20" s="29" customFormat="1" ht="16.5" thickBot="1">
      <c r="A16" s="73">
        <v>7</v>
      </c>
      <c r="B16" s="74" t="s">
        <v>121</v>
      </c>
      <c r="C16" s="75" t="s">
        <v>120</v>
      </c>
      <c r="D16" s="69">
        <f>E16+F16+G16+H16+I16+J16</f>
        <v>1916920.1419450718</v>
      </c>
      <c r="E16" s="99"/>
      <c r="F16" s="77">
        <v>358743.67166499997</v>
      </c>
      <c r="G16" s="77">
        <v>19622.420128000002</v>
      </c>
      <c r="H16" s="77">
        <v>424281.45596400014</v>
      </c>
      <c r="I16" s="77">
        <v>467569.07646897755</v>
      </c>
      <c r="J16" s="78">
        <v>646703.51771909394</v>
      </c>
      <c r="K16" s="69">
        <f>L16+M16+N16+O16+P16+Q16</f>
        <v>2068772.7748199068</v>
      </c>
      <c r="L16" s="99"/>
      <c r="M16" s="77">
        <v>391331.99002599996</v>
      </c>
      <c r="N16" s="77">
        <v>22813.142045000001</v>
      </c>
      <c r="O16" s="77">
        <v>448471.62177600007</v>
      </c>
      <c r="P16" s="77">
        <v>462242.43160071422</v>
      </c>
      <c r="Q16" s="79">
        <v>743913.58937219239</v>
      </c>
      <c r="R16" s="76">
        <f>D16+K16</f>
        <v>3985692.9167649783</v>
      </c>
      <c r="S16" s="79">
        <v>1390617.1070912862</v>
      </c>
      <c r="T16" s="80"/>
    </row>
    <row r="17" spans="1:258" s="29" customFormat="1" ht="20.100000000000001" customHeight="1">
      <c r="A17" s="81"/>
      <c r="B17" s="82" t="s">
        <v>122</v>
      </c>
      <c r="C17" s="83"/>
      <c r="D17" s="84">
        <v>0</v>
      </c>
      <c r="E17" s="84"/>
      <c r="F17" s="85">
        <v>0</v>
      </c>
      <c r="G17" s="85">
        <v>0</v>
      </c>
      <c r="H17" s="85">
        <v>0</v>
      </c>
      <c r="I17" s="85">
        <v>0</v>
      </c>
      <c r="J17" s="85">
        <v>0</v>
      </c>
      <c r="K17" s="84">
        <v>0</v>
      </c>
      <c r="L17" s="84"/>
      <c r="M17" s="85">
        <v>0</v>
      </c>
      <c r="N17" s="85">
        <v>0</v>
      </c>
      <c r="O17" s="85">
        <v>0</v>
      </c>
      <c r="P17" s="85">
        <v>0</v>
      </c>
      <c r="Q17" s="85">
        <v>0</v>
      </c>
      <c r="R17" s="84">
        <v>0</v>
      </c>
      <c r="S17" s="83"/>
    </row>
    <row r="18" spans="1:258" s="29" customFormat="1" ht="20.100000000000001" customHeight="1">
      <c r="A18" s="81"/>
      <c r="B18" s="82"/>
      <c r="C18" s="83"/>
      <c r="D18" s="84"/>
      <c r="E18" s="84"/>
      <c r="F18" s="85"/>
      <c r="G18" s="85"/>
      <c r="H18" s="85"/>
      <c r="I18" s="85"/>
      <c r="J18" s="85"/>
      <c r="K18" s="84"/>
      <c r="L18" s="84"/>
      <c r="M18" s="85"/>
      <c r="N18" s="85"/>
      <c r="O18" s="85"/>
      <c r="P18" s="85"/>
      <c r="Q18" s="85"/>
      <c r="R18" s="84"/>
      <c r="S18" s="83"/>
    </row>
    <row r="19" spans="1:258" s="29" customFormat="1" ht="20.100000000000001" customHeight="1">
      <c r="A19" s="81"/>
      <c r="B19" s="82"/>
      <c r="C19" s="83"/>
      <c r="D19">
        <f>(E6*E9*6/1000+F6*F9*6/1000+G6*G9*6/1000+H6*H9*6/1000+I6*I9*6/1000)/D6/6*1000</f>
        <v>530122.5946925095</v>
      </c>
      <c r="E19"/>
      <c r="F19"/>
      <c r="G19"/>
      <c r="H19"/>
      <c r="I19"/>
      <c r="J19"/>
      <c r="K19">
        <f>(M6*M9*6/1000+N6*N9*6/1000+O6*O9*6/1000+P6*P9*6/1000)/K6/6*1000</f>
        <v>527679.92010791216</v>
      </c>
      <c r="L19"/>
      <c r="M19" s="85"/>
      <c r="N19" s="85"/>
      <c r="O19" s="85"/>
      <c r="P19" s="85"/>
      <c r="Q19" s="85"/>
      <c r="R19" s="84"/>
      <c r="S19" s="83"/>
    </row>
    <row r="20" spans="1:258" s="29" customFormat="1" ht="15.75">
      <c r="A20" s="86"/>
      <c r="B20" s="86"/>
      <c r="C20" s="86"/>
      <c r="D20">
        <f>(E7*E11+F7*F11+G7*G11+H7*H11+I7*I11)/D7</f>
        <v>601.72341648480426</v>
      </c>
      <c r="E20"/>
      <c r="F20"/>
      <c r="G20"/>
      <c r="H20"/>
      <c r="I20"/>
      <c r="J20"/>
      <c r="K20">
        <f>(M7*M11+N7*N11+O7*O11+P7*P11)/K7</f>
        <v>600.08083011588076</v>
      </c>
      <c r="L20"/>
      <c r="M20" s="86"/>
      <c r="N20" s="86"/>
      <c r="O20" s="86"/>
      <c r="P20" s="86"/>
      <c r="Q20" s="86"/>
      <c r="R20" s="86"/>
      <c r="S20" s="86"/>
      <c r="T20" s="87"/>
      <c r="U20" s="87"/>
      <c r="V20" s="87"/>
      <c r="W20" s="87"/>
      <c r="X20" s="87"/>
      <c r="Y20" s="87"/>
      <c r="Z20" s="87"/>
      <c r="AA20" s="87"/>
      <c r="AB20" s="87"/>
      <c r="AC20" s="87"/>
      <c r="AD20" s="87"/>
      <c r="AE20" s="87"/>
      <c r="AF20" s="87"/>
      <c r="AG20" s="87"/>
      <c r="AH20" s="87"/>
      <c r="AI20" s="87"/>
      <c r="AJ20" s="87"/>
      <c r="AK20" s="87"/>
      <c r="AL20" s="87"/>
      <c r="AM20" s="87"/>
      <c r="AN20" s="87"/>
      <c r="AO20" s="87"/>
      <c r="AP20" s="87"/>
      <c r="AQ20" s="87"/>
      <c r="AR20" s="87"/>
      <c r="AS20" s="87"/>
      <c r="AT20" s="87"/>
      <c r="AU20" s="87"/>
      <c r="AV20" s="87"/>
      <c r="AW20" s="87"/>
      <c r="AX20" s="87"/>
      <c r="AY20" s="87"/>
      <c r="AZ20" s="87"/>
      <c r="BA20" s="87"/>
      <c r="BB20" s="87"/>
      <c r="BC20" s="87"/>
      <c r="BD20" s="87"/>
      <c r="BE20" s="87"/>
      <c r="BF20" s="87"/>
      <c r="BG20" s="87"/>
      <c r="BH20" s="87"/>
      <c r="BI20" s="87"/>
      <c r="BJ20" s="87"/>
      <c r="BK20" s="87"/>
      <c r="BL20" s="87"/>
      <c r="BM20" s="87"/>
      <c r="BN20" s="87"/>
      <c r="BO20" s="87"/>
      <c r="BP20" s="87"/>
      <c r="BQ20" s="87"/>
      <c r="BR20" s="87"/>
      <c r="BS20" s="87"/>
      <c r="BT20" s="87"/>
      <c r="BU20" s="87"/>
      <c r="BV20" s="87"/>
      <c r="BW20" s="87"/>
      <c r="BX20" s="87"/>
      <c r="BY20" s="87"/>
      <c r="BZ20" s="87"/>
      <c r="CA20" s="87"/>
      <c r="CB20" s="87"/>
      <c r="CC20" s="87"/>
      <c r="CD20" s="87"/>
      <c r="CE20" s="87"/>
      <c r="CF20" s="87"/>
      <c r="CG20" s="87"/>
      <c r="CH20" s="87"/>
      <c r="CI20" s="87"/>
      <c r="CJ20" s="87"/>
      <c r="CK20" s="87"/>
      <c r="CL20" s="87"/>
      <c r="CM20" s="87"/>
      <c r="CN20" s="87"/>
      <c r="CO20" s="87"/>
      <c r="CP20" s="87"/>
      <c r="CQ20" s="87"/>
      <c r="CR20" s="87"/>
      <c r="CS20" s="87"/>
      <c r="CT20" s="87"/>
      <c r="CU20" s="87"/>
      <c r="CV20" s="87"/>
      <c r="CW20" s="87"/>
      <c r="CX20" s="87"/>
      <c r="CY20" s="87"/>
      <c r="CZ20" s="87"/>
      <c r="DA20" s="87"/>
      <c r="DB20" s="87"/>
      <c r="DC20" s="87"/>
      <c r="DD20" s="87"/>
      <c r="DE20" s="87"/>
      <c r="DF20" s="87"/>
      <c r="DG20" s="87"/>
      <c r="DH20" s="87"/>
      <c r="DI20" s="87"/>
      <c r="DJ20" s="87"/>
      <c r="DK20" s="87"/>
      <c r="DL20" s="87"/>
      <c r="DM20" s="87"/>
      <c r="DN20" s="87"/>
      <c r="DO20" s="87"/>
      <c r="DP20" s="87"/>
      <c r="DQ20" s="87"/>
      <c r="DR20" s="87"/>
      <c r="DS20" s="87"/>
      <c r="DT20" s="87"/>
      <c r="DU20" s="87"/>
      <c r="DV20" s="87"/>
      <c r="DW20" s="87"/>
      <c r="DX20" s="87"/>
      <c r="DY20" s="87"/>
      <c r="DZ20" s="87"/>
      <c r="EA20" s="87"/>
      <c r="EB20" s="87"/>
      <c r="EC20" s="87"/>
      <c r="ED20" s="87"/>
      <c r="EE20" s="87"/>
      <c r="EF20" s="87"/>
      <c r="EG20" s="87"/>
      <c r="EH20" s="87"/>
      <c r="EI20" s="87"/>
      <c r="EJ20" s="87"/>
      <c r="EK20" s="87"/>
      <c r="EL20" s="87"/>
      <c r="EM20" s="87"/>
      <c r="EN20" s="87"/>
      <c r="EO20" s="87"/>
      <c r="EP20" s="87"/>
      <c r="EQ20" s="87"/>
      <c r="ER20" s="87"/>
      <c r="ES20" s="87"/>
      <c r="ET20" s="87"/>
      <c r="EU20" s="87"/>
      <c r="EV20" s="87"/>
      <c r="EW20" s="87"/>
      <c r="EX20" s="87"/>
      <c r="EY20" s="87"/>
      <c r="EZ20" s="87"/>
      <c r="FA20" s="87"/>
      <c r="FB20" s="87"/>
      <c r="FC20" s="87"/>
      <c r="FD20" s="87"/>
      <c r="FE20" s="87"/>
      <c r="FF20" s="87"/>
      <c r="FG20" s="87"/>
      <c r="FH20" s="87"/>
      <c r="FI20" s="87"/>
      <c r="FJ20" s="87"/>
      <c r="FK20" s="87"/>
      <c r="FL20" s="87"/>
      <c r="FM20" s="87"/>
      <c r="FN20" s="87"/>
      <c r="FO20" s="87"/>
      <c r="FP20" s="87"/>
      <c r="FQ20" s="87"/>
      <c r="FR20" s="87"/>
      <c r="FS20" s="87"/>
      <c r="FT20" s="87"/>
      <c r="FU20" s="87"/>
      <c r="FV20" s="87"/>
      <c r="FW20" s="87"/>
      <c r="FX20" s="87"/>
      <c r="FY20" s="87"/>
      <c r="FZ20" s="87"/>
      <c r="GA20" s="87"/>
      <c r="GB20" s="87"/>
      <c r="GC20" s="87"/>
      <c r="GD20" s="87"/>
      <c r="GE20" s="87"/>
      <c r="GF20" s="87"/>
      <c r="GG20" s="87"/>
      <c r="GH20" s="87"/>
      <c r="GI20" s="87"/>
      <c r="GJ20" s="87"/>
      <c r="GK20" s="87"/>
      <c r="GL20" s="87"/>
      <c r="GM20" s="87"/>
      <c r="GN20" s="87"/>
      <c r="GO20" s="87"/>
      <c r="GP20" s="87"/>
      <c r="GQ20" s="87"/>
      <c r="GR20" s="87"/>
      <c r="GS20" s="87"/>
      <c r="GT20" s="87"/>
      <c r="GU20" s="87"/>
      <c r="GV20" s="87"/>
      <c r="GW20" s="87"/>
      <c r="GX20" s="87"/>
      <c r="GY20" s="87"/>
      <c r="GZ20" s="87"/>
      <c r="HA20" s="87"/>
      <c r="HB20" s="87"/>
      <c r="HC20" s="87"/>
      <c r="HD20" s="87"/>
      <c r="HE20" s="87"/>
      <c r="HF20" s="87"/>
      <c r="HG20" s="87"/>
      <c r="HH20" s="87"/>
      <c r="HI20" s="87"/>
      <c r="HJ20" s="87"/>
      <c r="HK20" s="87"/>
      <c r="HL20" s="87"/>
      <c r="HM20" s="87"/>
      <c r="HN20" s="87"/>
      <c r="HO20" s="87"/>
      <c r="HP20" s="87"/>
      <c r="HQ20" s="87"/>
      <c r="HR20" s="87"/>
      <c r="HS20" s="87"/>
      <c r="HT20" s="87"/>
      <c r="HU20" s="87"/>
      <c r="HV20" s="87"/>
      <c r="HW20" s="87"/>
      <c r="HX20" s="87"/>
      <c r="HY20" s="87"/>
      <c r="HZ20" s="87"/>
      <c r="IA20" s="87"/>
      <c r="IB20" s="87"/>
      <c r="IC20" s="87"/>
      <c r="ID20" s="87"/>
      <c r="IE20" s="87"/>
      <c r="IF20" s="87"/>
      <c r="IG20" s="87"/>
      <c r="IH20" s="87"/>
      <c r="II20" s="87"/>
      <c r="IJ20" s="87"/>
      <c r="IK20" s="87"/>
      <c r="IL20" s="87"/>
      <c r="IM20" s="87"/>
      <c r="IN20" s="87"/>
      <c r="IO20" s="87"/>
      <c r="IP20" s="87"/>
      <c r="IQ20" s="87"/>
      <c r="IR20" s="87"/>
      <c r="IS20" s="87"/>
      <c r="IT20" s="87"/>
      <c r="IU20" s="87"/>
      <c r="IV20" s="87"/>
      <c r="IW20" s="87"/>
      <c r="IX20" s="87"/>
    </row>
    <row r="22" spans="1:258" ht="23.25" thickBot="1">
      <c r="A22" s="203" t="s">
        <v>125</v>
      </c>
      <c r="B22" s="203"/>
      <c r="C22" s="203"/>
      <c r="D22" s="203"/>
      <c r="E22" s="203"/>
      <c r="F22" s="203"/>
      <c r="G22" s="203"/>
      <c r="H22" s="203"/>
      <c r="I22" s="203"/>
      <c r="J22" s="203"/>
      <c r="K22" s="203"/>
      <c r="L22" s="203"/>
      <c r="M22" s="203"/>
      <c r="N22" s="203"/>
      <c r="O22" s="203"/>
      <c r="P22" s="203"/>
      <c r="Q22" s="203"/>
      <c r="R22" s="203"/>
      <c r="S22" s="203"/>
    </row>
    <row r="23" spans="1:258" ht="16.5" thickBot="1">
      <c r="A23" s="204" t="s">
        <v>94</v>
      </c>
      <c r="B23" s="206" t="s">
        <v>95</v>
      </c>
      <c r="C23" s="208"/>
      <c r="D23" s="210" t="s">
        <v>123</v>
      </c>
      <c r="E23" s="210"/>
      <c r="F23" s="210"/>
      <c r="G23" s="210"/>
      <c r="H23" s="210"/>
      <c r="I23" s="210"/>
      <c r="J23" s="211"/>
      <c r="K23" s="212" t="s">
        <v>124</v>
      </c>
      <c r="L23" s="210"/>
      <c r="M23" s="210"/>
      <c r="N23" s="210"/>
      <c r="O23" s="210"/>
      <c r="P23" s="210"/>
      <c r="Q23" s="211"/>
      <c r="R23" s="212">
        <v>2015</v>
      </c>
      <c r="S23" s="211"/>
    </row>
    <row r="24" spans="1:258" ht="16.5" thickBot="1">
      <c r="A24" s="205"/>
      <c r="B24" s="207"/>
      <c r="C24" s="209"/>
      <c r="D24" s="88" t="s">
        <v>98</v>
      </c>
      <c r="E24" s="32" t="s">
        <v>126</v>
      </c>
      <c r="F24" s="32" t="s">
        <v>99</v>
      </c>
      <c r="G24" s="32" t="s">
        <v>100</v>
      </c>
      <c r="H24" s="32" t="s">
        <v>101</v>
      </c>
      <c r="I24" s="32" t="s">
        <v>102</v>
      </c>
      <c r="J24" s="33" t="s">
        <v>103</v>
      </c>
      <c r="K24" s="31" t="s">
        <v>98</v>
      </c>
      <c r="L24" s="32" t="s">
        <v>126</v>
      </c>
      <c r="M24" s="32" t="s">
        <v>99</v>
      </c>
      <c r="N24" s="32" t="s">
        <v>100</v>
      </c>
      <c r="O24" s="32" t="s">
        <v>101</v>
      </c>
      <c r="P24" s="32" t="s">
        <v>102</v>
      </c>
      <c r="Q24" s="34" t="s">
        <v>103</v>
      </c>
      <c r="R24" s="88" t="s">
        <v>98</v>
      </c>
      <c r="S24" s="34" t="s">
        <v>103</v>
      </c>
    </row>
    <row r="25" spans="1:258" ht="31.5">
      <c r="A25" s="35" t="s">
        <v>104</v>
      </c>
      <c r="B25" s="36" t="s">
        <v>105</v>
      </c>
      <c r="C25" s="37" t="s">
        <v>38</v>
      </c>
      <c r="D25" s="89">
        <f>E25+F25+G25+H25+I25+J25</f>
        <v>361.58121838914758</v>
      </c>
      <c r="E25" s="89"/>
      <c r="F25" s="40">
        <v>109.09606452361153</v>
      </c>
      <c r="G25" s="40">
        <v>6.6999927190803596</v>
      </c>
      <c r="H25" s="40">
        <f t="shared" ref="H25:I25" si="0">(H35-H26*H30)/(H28/1000*6)</f>
        <v>31.340951106569246</v>
      </c>
      <c r="I25" s="40">
        <f t="shared" si="0"/>
        <v>35.179410039886413</v>
      </c>
      <c r="J25" s="40">
        <v>179.26480000000001</v>
      </c>
      <c r="K25" s="89">
        <f>L25+M25+N25+O25+P25+Q25</f>
        <v>380.15374077392505</v>
      </c>
      <c r="L25" s="89"/>
      <c r="M25" s="40">
        <v>115.68107591537026</v>
      </c>
      <c r="N25" s="40">
        <v>7.10440261757212</v>
      </c>
      <c r="O25" s="40">
        <f t="shared" ref="O25:P25" si="1">(O35-O26*O30)/(O28/1000*6)</f>
        <v>33.23268314077702</v>
      </c>
      <c r="P25" s="40">
        <f t="shared" si="1"/>
        <v>37.108079100205643</v>
      </c>
      <c r="Q25" s="40">
        <v>187.0275</v>
      </c>
      <c r="R25" s="90">
        <f>(D25+K25)/2</f>
        <v>370.86747958153632</v>
      </c>
      <c r="S25" s="42">
        <v>183.14609999999999</v>
      </c>
    </row>
    <row r="26" spans="1:258" ht="31.5">
      <c r="A26" s="35" t="s">
        <v>106</v>
      </c>
      <c r="B26" s="36" t="s">
        <v>107</v>
      </c>
      <c r="C26" s="37" t="s">
        <v>108</v>
      </c>
      <c r="D26" s="89">
        <f>E26+F26+G26+H26+I26+J26</f>
        <v>1365.9510248613321</v>
      </c>
      <c r="E26" s="89"/>
      <c r="F26" s="40">
        <v>465.95799979743799</v>
      </c>
      <c r="G26" s="40">
        <v>20.921691477219984</v>
      </c>
      <c r="H26" s="40">
        <v>255.521050169163</v>
      </c>
      <c r="I26" s="40">
        <v>191.26118341751101</v>
      </c>
      <c r="J26" s="40">
        <v>432.28910000000002</v>
      </c>
      <c r="K26" s="89">
        <f>L26+M26+N26+O26+P26+Q26</f>
        <v>1448.3996149722391</v>
      </c>
      <c r="L26" s="89"/>
      <c r="M26" s="40">
        <v>494.08310907746301</v>
      </c>
      <c r="N26" s="40">
        <v>22.184519584851092</v>
      </c>
      <c r="O26" s="40">
        <v>270.94423737161202</v>
      </c>
      <c r="P26" s="40">
        <v>201.74684893831301</v>
      </c>
      <c r="Q26" s="40">
        <v>459.4409</v>
      </c>
      <c r="R26" s="90">
        <f>D26+K26</f>
        <v>2814.3506398335712</v>
      </c>
      <c r="S26" s="42">
        <v>891.73</v>
      </c>
    </row>
    <row r="27" spans="1:258" ht="15.75">
      <c r="A27" s="44"/>
      <c r="B27" s="45"/>
      <c r="C27" s="46"/>
      <c r="D27" s="91"/>
      <c r="E27" s="91"/>
      <c r="F27" s="48"/>
      <c r="G27" s="48"/>
      <c r="H27" s="48"/>
      <c r="I27" s="48"/>
      <c r="J27" s="49"/>
      <c r="K27" s="47"/>
      <c r="L27" s="91"/>
      <c r="M27" s="48"/>
      <c r="N27" s="48"/>
      <c r="O27" s="48"/>
      <c r="P27" s="48"/>
      <c r="Q27" s="50"/>
      <c r="R27" s="91"/>
      <c r="S27" s="50"/>
    </row>
    <row r="28" spans="1:258" ht="15.75">
      <c r="A28" s="51" t="s">
        <v>109</v>
      </c>
      <c r="B28" s="52" t="s">
        <v>110</v>
      </c>
      <c r="C28" s="37" t="s">
        <v>111</v>
      </c>
      <c r="D28" s="92"/>
      <c r="E28" s="54">
        <f>L9</f>
        <v>575850.02</v>
      </c>
      <c r="F28" s="54">
        <f>M9</f>
        <v>643664.93000000005</v>
      </c>
      <c r="G28" s="54">
        <f>N9</f>
        <v>678826.04</v>
      </c>
      <c r="H28" s="54">
        <f>O9</f>
        <v>990857.57000000007</v>
      </c>
      <c r="I28" s="54">
        <f>P9</f>
        <v>1283635.24</v>
      </c>
      <c r="J28" s="54"/>
      <c r="K28" s="53"/>
      <c r="L28" s="54">
        <f>E28*1.075</f>
        <v>619038.77150000003</v>
      </c>
      <c r="M28" s="54">
        <f>F28*1.075</f>
        <v>691939.79975000001</v>
      </c>
      <c r="N28" s="54">
        <f>G28*1.075</f>
        <v>729737.99300000002</v>
      </c>
      <c r="O28" s="54">
        <f>H28*1.075</f>
        <v>1065171.88775</v>
      </c>
      <c r="P28" s="54">
        <f>I28*1.075</f>
        <v>1379907.8829999999</v>
      </c>
      <c r="Q28" s="56">
        <v>0</v>
      </c>
      <c r="R28" s="92"/>
      <c r="S28" s="57"/>
    </row>
    <row r="29" spans="1:258" ht="15.75">
      <c r="A29" s="51"/>
      <c r="B29" s="52"/>
      <c r="C29" s="37"/>
      <c r="D29" s="92"/>
      <c r="E29" s="92"/>
      <c r="F29" s="58">
        <v>100</v>
      </c>
      <c r="G29" s="58">
        <v>100</v>
      </c>
      <c r="H29" s="58">
        <v>100</v>
      </c>
      <c r="I29" s="58">
        <v>100</v>
      </c>
      <c r="J29" s="59"/>
      <c r="K29" s="60"/>
      <c r="L29" s="102"/>
      <c r="M29" s="58">
        <f>M28/F28*100</f>
        <v>107.5</v>
      </c>
      <c r="N29" s="58">
        <f>N28/G28*100</f>
        <v>107.5</v>
      </c>
      <c r="O29" s="58">
        <f>O28/H28*100</f>
        <v>107.5</v>
      </c>
      <c r="P29" s="58">
        <f>P28/I28*100</f>
        <v>107.5</v>
      </c>
      <c r="Q29" s="61"/>
      <c r="R29" s="92"/>
      <c r="S29" s="57"/>
    </row>
    <row r="30" spans="1:258" ht="39.75" customHeight="1">
      <c r="A30" s="51" t="s">
        <v>112</v>
      </c>
      <c r="B30" s="52" t="s">
        <v>113</v>
      </c>
      <c r="C30" s="37" t="s">
        <v>114</v>
      </c>
      <c r="D30" s="92"/>
      <c r="E30" s="54">
        <f>L11</f>
        <v>66.114999999999995</v>
      </c>
      <c r="F30" s="54">
        <f>M11</f>
        <v>820.91000000000008</v>
      </c>
      <c r="G30" s="54">
        <f>N11</f>
        <v>902.96</v>
      </c>
      <c r="H30" s="54">
        <f>O11</f>
        <v>943.69999999999993</v>
      </c>
      <c r="I30" s="54">
        <f>P11</f>
        <v>952.57</v>
      </c>
      <c r="J30" s="103">
        <v>1620.3997039999999</v>
      </c>
      <c r="K30" s="53"/>
      <c r="L30" s="54">
        <f t="shared" ref="L30:Q30" si="2">E30*1.075</f>
        <v>71.073624999999993</v>
      </c>
      <c r="M30" s="54">
        <f t="shared" si="2"/>
        <v>882.47825</v>
      </c>
      <c r="N30" s="54">
        <f t="shared" si="2"/>
        <v>970.68200000000002</v>
      </c>
      <c r="O30" s="54">
        <f t="shared" si="2"/>
        <v>1014.4774999999998</v>
      </c>
      <c r="P30" s="54">
        <f t="shared" si="2"/>
        <v>1024.0127500000001</v>
      </c>
      <c r="Q30" s="103">
        <f t="shared" si="2"/>
        <v>1741.9296817999998</v>
      </c>
      <c r="R30" s="92"/>
      <c r="S30" s="57"/>
    </row>
    <row r="31" spans="1:258" ht="15.75">
      <c r="A31" s="51"/>
      <c r="B31" s="52"/>
      <c r="C31" s="37" t="s">
        <v>114</v>
      </c>
      <c r="D31" s="92"/>
      <c r="E31" s="92"/>
      <c r="F31" s="58">
        <v>100</v>
      </c>
      <c r="G31" s="58">
        <v>100</v>
      </c>
      <c r="H31" s="58">
        <v>100</v>
      </c>
      <c r="I31" s="58">
        <v>100</v>
      </c>
      <c r="J31" s="58">
        <v>100</v>
      </c>
      <c r="K31" s="53"/>
      <c r="L31" s="92"/>
      <c r="M31" s="58">
        <f>M30/F30*100</f>
        <v>107.5</v>
      </c>
      <c r="N31" s="58">
        <f>N30/G30*100</f>
        <v>107.5</v>
      </c>
      <c r="O31" s="58">
        <f>O30/H30*100</f>
        <v>107.5</v>
      </c>
      <c r="P31" s="58">
        <f>P30/I30*100</f>
        <v>107.5</v>
      </c>
      <c r="Q31" s="58">
        <f>Q30/J30*100</f>
        <v>107.5</v>
      </c>
      <c r="R31" s="92"/>
      <c r="S31" s="57"/>
    </row>
    <row r="32" spans="1:258" ht="15.75">
      <c r="A32" s="51" t="s">
        <v>116</v>
      </c>
      <c r="B32" s="52" t="s">
        <v>117</v>
      </c>
      <c r="C32" s="93"/>
      <c r="D32" s="94">
        <f>D35/D26</f>
        <v>1446.4801633440507</v>
      </c>
      <c r="E32" s="100"/>
      <c r="F32" s="54">
        <v>800.49909999999988</v>
      </c>
      <c r="G32" s="54">
        <v>1039.3231000000001</v>
      </c>
      <c r="H32" s="54">
        <v>1672.9022000000002</v>
      </c>
      <c r="I32" s="54">
        <v>2369.194</v>
      </c>
      <c r="J32" s="103">
        <v>1620.3997039999999</v>
      </c>
      <c r="K32" s="94">
        <f>K35/K26</f>
        <v>1554.3777527103198</v>
      </c>
      <c r="L32" s="100"/>
      <c r="M32" s="54">
        <f>F32*1.075</f>
        <v>860.53653249999979</v>
      </c>
      <c r="N32" s="54">
        <f>G32*1.075</f>
        <v>1117.2723324999999</v>
      </c>
      <c r="O32" s="54">
        <f>H32*1.075</f>
        <v>1798.3698650000001</v>
      </c>
      <c r="P32" s="54">
        <f>I32*1.075</f>
        <v>2546.88355</v>
      </c>
      <c r="Q32" s="103">
        <f>J32*1.075</f>
        <v>1741.9296817999998</v>
      </c>
      <c r="R32" s="94">
        <f>R35/R26</f>
        <v>1502.0094299118366</v>
      </c>
      <c r="S32" s="57"/>
    </row>
    <row r="33" spans="1:19" ht="15.75">
      <c r="A33" s="53"/>
      <c r="B33" s="64" t="s">
        <v>118</v>
      </c>
      <c r="C33" s="57"/>
      <c r="D33" s="65"/>
      <c r="E33" s="101"/>
      <c r="F33" s="58">
        <v>100</v>
      </c>
      <c r="G33" s="58">
        <v>100</v>
      </c>
      <c r="H33" s="58">
        <v>100</v>
      </c>
      <c r="I33" s="58">
        <v>100</v>
      </c>
      <c r="J33" s="58">
        <v>100</v>
      </c>
      <c r="K33" s="65">
        <f>K32/D32</f>
        <v>1.0745932036266752</v>
      </c>
      <c r="L33" s="101"/>
      <c r="M33" s="58">
        <f>M32/F32*100</f>
        <v>107.5</v>
      </c>
      <c r="N33" s="58">
        <f>N32/G32*100</f>
        <v>107.5</v>
      </c>
      <c r="O33" s="58">
        <f>O32/H32*100</f>
        <v>107.5</v>
      </c>
      <c r="P33" s="58">
        <f>P32/I32*100</f>
        <v>107.5</v>
      </c>
      <c r="Q33" s="58">
        <f>Q32/J32*100</f>
        <v>107.5</v>
      </c>
      <c r="R33" s="95">
        <v>1.1786285008004398</v>
      </c>
      <c r="S33" s="68"/>
    </row>
    <row r="34" spans="1:19" ht="15.75">
      <c r="A34" s="96">
        <v>6</v>
      </c>
      <c r="B34" s="52" t="s">
        <v>119</v>
      </c>
      <c r="C34" s="37" t="s">
        <v>120</v>
      </c>
      <c r="D34" s="69">
        <f>SUM(E34:J34)</f>
        <v>2431095.3785547102</v>
      </c>
      <c r="E34" s="98"/>
      <c r="F34" s="70">
        <f>F25*F28*6/1000+F26*F30</f>
        <v>803837.4460229103</v>
      </c>
      <c r="G34" s="70">
        <f>G25*G28*6/1000+G26*G30</f>
        <v>46180.227689403473</v>
      </c>
      <c r="H34" s="70">
        <f>H25*H28*6/1000+H26*H30</f>
        <v>427461.72697430319</v>
      </c>
      <c r="I34" s="70">
        <f>I25*I28*6/1000+I26*I30</f>
        <v>453134.84818566655</v>
      </c>
      <c r="J34" s="71">
        <f>J25*J28*6/1000+J26*J30</f>
        <v>700481.12968242646</v>
      </c>
      <c r="K34" s="69">
        <f>SUM(L34:Q34)</f>
        <v>2770321.2925137859</v>
      </c>
      <c r="L34" s="98"/>
      <c r="M34" s="70">
        <f>M25*M28*6/1000+M26*M30</f>
        <v>916283.64047571365</v>
      </c>
      <c r="N34" s="70">
        <f>N25*N28*6/1000+N26*N30</f>
        <v>52640.228885328572</v>
      </c>
      <c r="O34" s="70">
        <f>O25*O28*6/1000+O26*O30</f>
        <v>487257.95158451382</v>
      </c>
      <c r="P34" s="70">
        <f>P25*P28*6/1000+P26*P30</f>
        <v>513825.73082532431</v>
      </c>
      <c r="Q34" s="72">
        <f>Q25*Q28*6/1000+Q26*Q30</f>
        <v>800313.74074290553</v>
      </c>
      <c r="R34" s="69">
        <f>D34+K34</f>
        <v>5201416.6710684961</v>
      </c>
      <c r="S34" s="72">
        <f>J34+Q34</f>
        <v>1500794.8704253319</v>
      </c>
    </row>
    <row r="35" spans="1:19" ht="16.5" thickBot="1">
      <c r="A35" s="97">
        <v>7</v>
      </c>
      <c r="B35" s="74" t="s">
        <v>121</v>
      </c>
      <c r="C35" s="75" t="s">
        <v>120</v>
      </c>
      <c r="D35" s="76">
        <f>SUM(E35:J35)</f>
        <v>1975821.0615613931</v>
      </c>
      <c r="E35" s="99"/>
      <c r="F35" s="77">
        <f>F26*F32</f>
        <v>372998.95947564923</v>
      </c>
      <c r="G35" s="77">
        <f>G26*G32</f>
        <v>21744.397243347856</v>
      </c>
      <c r="H35" s="77">
        <f>H26*H32</f>
        <v>427461.72697430319</v>
      </c>
      <c r="I35" s="77">
        <f>I26*I32</f>
        <v>453134.84818566655</v>
      </c>
      <c r="J35" s="78">
        <f>J26*J32</f>
        <v>700481.12968242646</v>
      </c>
      <c r="K35" s="76">
        <f>SUM(L35:Q35)</f>
        <v>2251360.1385470415</v>
      </c>
      <c r="L35" s="99"/>
      <c r="M35" s="77">
        <f>M26*M32</f>
        <v>425176.56545233919</v>
      </c>
      <c r="N35" s="77">
        <f>N26*N32</f>
        <v>24786.149941958509</v>
      </c>
      <c r="O35" s="77">
        <f>O26*O32</f>
        <v>487257.95158451388</v>
      </c>
      <c r="P35" s="77">
        <f>P26*P32</f>
        <v>513825.73082532437</v>
      </c>
      <c r="Q35" s="79">
        <f>Q26*Q32</f>
        <v>800313.74074290553</v>
      </c>
      <c r="R35" s="76">
        <f>D35+K35</f>
        <v>4227181.200108435</v>
      </c>
      <c r="S35" s="79">
        <f>J35+Q35</f>
        <v>1500794.8704253319</v>
      </c>
    </row>
    <row r="36" spans="1:19" ht="15.75">
      <c r="A36" s="81"/>
      <c r="B36" s="82" t="s">
        <v>122</v>
      </c>
      <c r="C36" s="83"/>
      <c r="D36" s="84">
        <v>0</v>
      </c>
      <c r="E36" s="84"/>
      <c r="F36" s="85">
        <v>0</v>
      </c>
      <c r="G36" s="85">
        <v>0</v>
      </c>
      <c r="H36" s="85">
        <v>0</v>
      </c>
      <c r="I36" s="85">
        <v>0</v>
      </c>
      <c r="J36" s="85">
        <v>0</v>
      </c>
      <c r="K36" s="84">
        <v>0</v>
      </c>
      <c r="L36" s="84"/>
      <c r="M36" s="85">
        <v>0</v>
      </c>
      <c r="N36" s="85">
        <v>0</v>
      </c>
      <c r="O36" s="85">
        <v>0</v>
      </c>
      <c r="P36" s="85">
        <v>0</v>
      </c>
      <c r="Q36" s="85">
        <v>0</v>
      </c>
      <c r="R36" s="84">
        <v>0</v>
      </c>
      <c r="S36" s="83"/>
    </row>
    <row r="38" spans="1:19" ht="23.25" hidden="1" thickBot="1">
      <c r="A38" s="203" t="s">
        <v>125</v>
      </c>
      <c r="B38" s="203"/>
      <c r="C38" s="203"/>
      <c r="D38" s="203"/>
      <c r="E38" s="203"/>
      <c r="F38" s="203"/>
      <c r="G38" s="203"/>
      <c r="H38" s="203"/>
      <c r="I38" s="203"/>
      <c r="J38" s="203"/>
      <c r="K38" s="203"/>
      <c r="L38" s="203"/>
      <c r="M38" s="203"/>
      <c r="N38" s="203"/>
      <c r="O38" s="203"/>
      <c r="P38" s="203"/>
      <c r="Q38" s="203"/>
      <c r="R38" s="203"/>
      <c r="S38" s="203"/>
    </row>
    <row r="39" spans="1:19" ht="16.5" hidden="1" thickBot="1">
      <c r="A39" s="204" t="s">
        <v>94</v>
      </c>
      <c r="B39" s="206" t="s">
        <v>95</v>
      </c>
      <c r="C39" s="208"/>
      <c r="D39" s="210" t="s">
        <v>123</v>
      </c>
      <c r="E39" s="210"/>
      <c r="F39" s="210"/>
      <c r="G39" s="210"/>
      <c r="H39" s="210"/>
      <c r="I39" s="210"/>
      <c r="J39" s="211"/>
      <c r="K39" s="212" t="s">
        <v>124</v>
      </c>
      <c r="L39" s="210"/>
      <c r="M39" s="210"/>
      <c r="N39" s="210"/>
      <c r="O39" s="210"/>
      <c r="P39" s="210"/>
      <c r="Q39" s="211"/>
      <c r="R39" s="212">
        <v>2015</v>
      </c>
      <c r="S39" s="211"/>
    </row>
    <row r="40" spans="1:19" ht="16.5" hidden="1" thickBot="1">
      <c r="A40" s="205"/>
      <c r="B40" s="207"/>
      <c r="C40" s="209"/>
      <c r="D40" s="88" t="s">
        <v>98</v>
      </c>
      <c r="E40" s="88"/>
      <c r="F40" s="32" t="s">
        <v>99</v>
      </c>
      <c r="G40" s="32" t="s">
        <v>100</v>
      </c>
      <c r="H40" s="32" t="s">
        <v>101</v>
      </c>
      <c r="I40" s="32" t="s">
        <v>102</v>
      </c>
      <c r="J40" s="33" t="s">
        <v>103</v>
      </c>
      <c r="K40" s="31" t="s">
        <v>98</v>
      </c>
      <c r="L40" s="88"/>
      <c r="M40" s="32" t="s">
        <v>99</v>
      </c>
      <c r="N40" s="32" t="s">
        <v>100</v>
      </c>
      <c r="O40" s="32" t="s">
        <v>101</v>
      </c>
      <c r="P40" s="32" t="s">
        <v>102</v>
      </c>
      <c r="Q40" s="34" t="s">
        <v>103</v>
      </c>
      <c r="R40" s="88" t="s">
        <v>98</v>
      </c>
      <c r="S40" s="34" t="s">
        <v>103</v>
      </c>
    </row>
    <row r="41" spans="1:19" ht="31.5" hidden="1">
      <c r="A41" s="35" t="s">
        <v>104</v>
      </c>
      <c r="B41" s="36" t="s">
        <v>105</v>
      </c>
      <c r="C41" s="37" t="s">
        <v>38</v>
      </c>
      <c r="D41" s="89">
        <f>F41+G41+H41+I41+J41</f>
        <v>436.48236710388278</v>
      </c>
      <c r="E41" s="89"/>
      <c r="F41" s="40">
        <v>109.09606452361153</v>
      </c>
      <c r="G41" s="40">
        <v>6.6999927190803596</v>
      </c>
      <c r="H41" s="40">
        <f t="shared" ref="H41:I41" si="3">(H51-H42*H46)/(H44/1000*6)</f>
        <v>86.885800358975004</v>
      </c>
      <c r="I41" s="40">
        <f t="shared" si="3"/>
        <v>54.535709502215873</v>
      </c>
      <c r="J41" s="40">
        <v>179.26480000000001</v>
      </c>
      <c r="K41" s="89">
        <f>M41+N41+O41+P41+Q41</f>
        <v>459.46874876740208</v>
      </c>
      <c r="L41" s="89"/>
      <c r="M41" s="40">
        <v>115.68107591537026</v>
      </c>
      <c r="N41" s="40">
        <v>7.10440261757212</v>
      </c>
      <c r="O41" s="40">
        <f t="shared" ref="O41:P41" si="4">(O51-O42*O46)/(O44/1000*6)</f>
        <v>92.130205715339685</v>
      </c>
      <c r="P41" s="40">
        <f t="shared" si="4"/>
        <v>57.525564519119968</v>
      </c>
      <c r="Q41" s="40">
        <v>187.0275</v>
      </c>
      <c r="R41" s="90">
        <f>(D41+K41)/2</f>
        <v>447.97555793564243</v>
      </c>
      <c r="S41" s="42">
        <v>183.14609999999999</v>
      </c>
    </row>
    <row r="42" spans="1:19" ht="31.5" hidden="1">
      <c r="A42" s="35" t="s">
        <v>106</v>
      </c>
      <c r="B42" s="36" t="s">
        <v>107</v>
      </c>
      <c r="C42" s="37" t="s">
        <v>108</v>
      </c>
      <c r="D42" s="89">
        <f>F42+G42+H42+I42+J42</f>
        <v>1365.9510248613321</v>
      </c>
      <c r="E42" s="89"/>
      <c r="F42" s="40">
        <v>465.95799979743799</v>
      </c>
      <c r="G42" s="40">
        <v>20.921691477219984</v>
      </c>
      <c r="H42" s="40">
        <v>255.521050169163</v>
      </c>
      <c r="I42" s="40">
        <v>191.26118341751101</v>
      </c>
      <c r="J42" s="40">
        <v>432.28910000000002</v>
      </c>
      <c r="K42" s="89">
        <f>M42+N42+O42+P42+Q42</f>
        <v>1448.3996149722391</v>
      </c>
      <c r="L42" s="89"/>
      <c r="M42" s="40">
        <v>494.08310907746301</v>
      </c>
      <c r="N42" s="40">
        <v>22.184519584851092</v>
      </c>
      <c r="O42" s="40">
        <v>270.94423737161202</v>
      </c>
      <c r="P42" s="40">
        <v>201.74684893831301</v>
      </c>
      <c r="Q42" s="40">
        <v>459.4409</v>
      </c>
      <c r="R42" s="90">
        <f>D42+K42</f>
        <v>2814.3506398335712</v>
      </c>
      <c r="S42" s="42">
        <v>891.73</v>
      </c>
    </row>
    <row r="43" spans="1:19" ht="15.75" hidden="1">
      <c r="A43" s="44"/>
      <c r="B43" s="45"/>
      <c r="C43" s="46"/>
      <c r="D43" s="91"/>
      <c r="E43" s="91"/>
      <c r="F43" s="48"/>
      <c r="G43" s="48"/>
      <c r="H43" s="48"/>
      <c r="I43" s="48"/>
      <c r="J43" s="49"/>
      <c r="K43" s="47"/>
      <c r="L43" s="91"/>
      <c r="M43" s="48"/>
      <c r="N43" s="48"/>
      <c r="O43" s="48"/>
      <c r="P43" s="48"/>
      <c r="Q43" s="50"/>
      <c r="R43" s="91"/>
      <c r="S43" s="50"/>
    </row>
    <row r="44" spans="1:19" ht="15.75" hidden="1">
      <c r="A44" s="51" t="s">
        <v>109</v>
      </c>
      <c r="B44" s="52" t="s">
        <v>110</v>
      </c>
      <c r="C44" s="37" t="s">
        <v>111</v>
      </c>
      <c r="D44" s="92"/>
      <c r="E44" s="92"/>
      <c r="F44" s="54">
        <v>221952.35769999999</v>
      </c>
      <c r="G44" s="54">
        <v>295147.46250000002</v>
      </c>
      <c r="H44" s="54">
        <v>635233.56610000005</v>
      </c>
      <c r="I44" s="54">
        <v>949164.39710000006</v>
      </c>
      <c r="J44" s="54"/>
      <c r="K44" s="53"/>
      <c r="L44" s="92"/>
      <c r="M44" s="54">
        <f>F44*1.075</f>
        <v>238598.78452749999</v>
      </c>
      <c r="N44" s="54">
        <f>G44*1.075</f>
        <v>317283.52218750003</v>
      </c>
      <c r="O44" s="54">
        <f>H44*1.075</f>
        <v>682876.08355750004</v>
      </c>
      <c r="P44" s="54">
        <f>I44*1.075</f>
        <v>1020351.7268825</v>
      </c>
      <c r="Q44" s="56">
        <v>0</v>
      </c>
      <c r="R44" s="92"/>
      <c r="S44" s="57"/>
    </row>
    <row r="45" spans="1:19" ht="15.75" hidden="1">
      <c r="A45" s="51"/>
      <c r="B45" s="52"/>
      <c r="C45" s="37"/>
      <c r="D45" s="92"/>
      <c r="E45" s="92"/>
      <c r="F45" s="58">
        <v>100</v>
      </c>
      <c r="G45" s="58">
        <v>100</v>
      </c>
      <c r="H45" s="58">
        <v>100</v>
      </c>
      <c r="I45" s="58">
        <v>100</v>
      </c>
      <c r="J45" s="59"/>
      <c r="K45" s="60"/>
      <c r="L45" s="102"/>
      <c r="M45" s="58">
        <f>M44/F44*100</f>
        <v>107.5</v>
      </c>
      <c r="N45" s="58">
        <f>N44/G44*100</f>
        <v>107.5</v>
      </c>
      <c r="O45" s="58">
        <f>O44/H44*100</f>
        <v>107.5</v>
      </c>
      <c r="P45" s="58">
        <f>P44/I44*100</f>
        <v>107.5</v>
      </c>
      <c r="Q45" s="61"/>
      <c r="R45" s="92"/>
      <c r="S45" s="57"/>
    </row>
    <row r="46" spans="1:19" ht="31.5" hidden="1">
      <c r="A46" s="51" t="s">
        <v>112</v>
      </c>
      <c r="B46" s="52" t="s">
        <v>113</v>
      </c>
      <c r="C46" s="37" t="s">
        <v>114</v>
      </c>
      <c r="D46" s="92"/>
      <c r="E46" s="92"/>
      <c r="F46" s="54">
        <v>488.70110000000005</v>
      </c>
      <c r="G46" s="54">
        <v>472.2124</v>
      </c>
      <c r="H46" s="54">
        <v>376.8968000000001</v>
      </c>
      <c r="I46" s="54">
        <v>745.34060000000011</v>
      </c>
      <c r="J46" s="54">
        <v>1620.3997039999999</v>
      </c>
      <c r="K46" s="53"/>
      <c r="L46" s="92"/>
      <c r="M46" s="54">
        <f>F46*1.075</f>
        <v>525.35368249999999</v>
      </c>
      <c r="N46" s="54">
        <f>G46*1.075</f>
        <v>507.62833000000001</v>
      </c>
      <c r="O46" s="54">
        <f>H46*1.075</f>
        <v>405.16406000000006</v>
      </c>
      <c r="P46" s="54">
        <f>I46*1.075</f>
        <v>801.24114500000007</v>
      </c>
      <c r="Q46" s="54">
        <f>J46*1.075</f>
        <v>1741.9296817999998</v>
      </c>
      <c r="R46" s="92"/>
      <c r="S46" s="57"/>
    </row>
    <row r="47" spans="1:19" ht="15.75" hidden="1">
      <c r="A47" s="51"/>
      <c r="B47" s="52"/>
      <c r="C47" s="37" t="s">
        <v>114</v>
      </c>
      <c r="D47" s="92"/>
      <c r="E47" s="92"/>
      <c r="F47" s="58">
        <v>100</v>
      </c>
      <c r="G47" s="58">
        <v>100</v>
      </c>
      <c r="H47" s="58">
        <v>100</v>
      </c>
      <c r="I47" s="58">
        <v>100</v>
      </c>
      <c r="J47" s="58">
        <v>100</v>
      </c>
      <c r="K47" s="53"/>
      <c r="L47" s="92"/>
      <c r="M47" s="58">
        <f>M46/F46*100</f>
        <v>107.5</v>
      </c>
      <c r="N47" s="58">
        <f>N46/G46*100</f>
        <v>107.5</v>
      </c>
      <c r="O47" s="58">
        <f>O46/H46*100</f>
        <v>107.5</v>
      </c>
      <c r="P47" s="58">
        <f>P46/I46*100</f>
        <v>107.5</v>
      </c>
      <c r="Q47" s="58">
        <f>Q46/J46*100</f>
        <v>107.5</v>
      </c>
      <c r="R47" s="92"/>
      <c r="S47" s="57"/>
    </row>
    <row r="48" spans="1:19" ht="15.75" hidden="1">
      <c r="A48" s="51" t="s">
        <v>116</v>
      </c>
      <c r="B48" s="52" t="s">
        <v>117</v>
      </c>
      <c r="C48" s="93"/>
      <c r="D48" s="94">
        <f>D51/D42</f>
        <v>1446.4801633440507</v>
      </c>
      <c r="E48" s="100"/>
      <c r="F48" s="54">
        <v>800.49909999999988</v>
      </c>
      <c r="G48" s="54">
        <v>1039.3231000000001</v>
      </c>
      <c r="H48" s="54">
        <v>1672.9022000000002</v>
      </c>
      <c r="I48" s="54">
        <v>2369.194</v>
      </c>
      <c r="J48" s="54">
        <v>1620.3997039999999</v>
      </c>
      <c r="K48" s="94">
        <f>K51/K42</f>
        <v>1554.3777527103198</v>
      </c>
      <c r="L48" s="100"/>
      <c r="M48" s="54">
        <f>F48*1.075</f>
        <v>860.53653249999979</v>
      </c>
      <c r="N48" s="54">
        <f>G48*1.075</f>
        <v>1117.2723324999999</v>
      </c>
      <c r="O48" s="54">
        <f>H48*1.075</f>
        <v>1798.3698650000001</v>
      </c>
      <c r="P48" s="54">
        <f>I48*1.075</f>
        <v>2546.88355</v>
      </c>
      <c r="Q48" s="54">
        <f>J48*1.075</f>
        <v>1741.9296817999998</v>
      </c>
      <c r="R48" s="94">
        <f>R51/R42</f>
        <v>1502.0094299118366</v>
      </c>
      <c r="S48" s="57"/>
    </row>
    <row r="49" spans="1:19" ht="15.75" hidden="1">
      <c r="A49" s="53"/>
      <c r="B49" s="64" t="s">
        <v>118</v>
      </c>
      <c r="C49" s="57"/>
      <c r="D49" s="65"/>
      <c r="E49" s="101"/>
      <c r="F49" s="58">
        <v>100</v>
      </c>
      <c r="G49" s="58">
        <v>100</v>
      </c>
      <c r="H49" s="58">
        <v>100</v>
      </c>
      <c r="I49" s="58">
        <v>100</v>
      </c>
      <c r="J49" s="58">
        <v>100</v>
      </c>
      <c r="K49" s="65">
        <f>K48/D48</f>
        <v>1.0745932036266752</v>
      </c>
      <c r="L49" s="101"/>
      <c r="M49" s="58">
        <f>M48/F48*100</f>
        <v>107.5</v>
      </c>
      <c r="N49" s="58">
        <f>N48/G48*100</f>
        <v>107.5</v>
      </c>
      <c r="O49" s="58">
        <f>O48/H48*100</f>
        <v>107.5</v>
      </c>
      <c r="P49" s="58">
        <f>P48/I48*100</f>
        <v>107.5</v>
      </c>
      <c r="Q49" s="58">
        <f>Q48/J48*100</f>
        <v>107.5</v>
      </c>
      <c r="R49" s="95">
        <v>1.1786285008004398</v>
      </c>
      <c r="S49" s="68"/>
    </row>
    <row r="50" spans="1:19" ht="15.75" hidden="1">
      <c r="A50" s="96">
        <v>6</v>
      </c>
      <c r="B50" s="52" t="s">
        <v>119</v>
      </c>
      <c r="C50" s="37" t="s">
        <v>120</v>
      </c>
      <c r="D50" s="69">
        <f>SUM(F50:J50)</f>
        <v>1975821.0615613931</v>
      </c>
      <c r="E50" s="98"/>
      <c r="F50" s="70">
        <f>F41*F44*6/1000+F42*F46</f>
        <v>372998.95947564917</v>
      </c>
      <c r="G50" s="70">
        <f>G41*G44*6/1000+G42*G46</f>
        <v>21744.397243347856</v>
      </c>
      <c r="H50" s="70">
        <f>H41*H44*6/1000+H42*H46</f>
        <v>427461.72697430314</v>
      </c>
      <c r="I50" s="70">
        <f>I41*I44*6/1000+I42*I46</f>
        <v>453134.8481856666</v>
      </c>
      <c r="J50" s="71">
        <f>J41*J44*6/1000+J42*J46</f>
        <v>700481.12968242646</v>
      </c>
      <c r="K50" s="69">
        <f>SUM(M50:Q50)</f>
        <v>2251360.1385470415</v>
      </c>
      <c r="L50" s="98"/>
      <c r="M50" s="70">
        <f>M41*M44*6/1000+M42*M46</f>
        <v>425176.56545233913</v>
      </c>
      <c r="N50" s="70">
        <f>N41*N44*6/1000+N42*N46</f>
        <v>24786.149941958516</v>
      </c>
      <c r="O50" s="70">
        <f>O41*O44*6/1000+O42*O46</f>
        <v>487257.95158451394</v>
      </c>
      <c r="P50" s="70">
        <f>P41*P44*6/1000+P42*P46</f>
        <v>513825.73082532431</v>
      </c>
      <c r="Q50" s="72">
        <f>Q41*Q44*6/1000+Q42*Q46</f>
        <v>800313.74074290553</v>
      </c>
      <c r="R50" s="69">
        <f>D50+K50</f>
        <v>4227181.200108435</v>
      </c>
      <c r="S50" s="72">
        <f>J50+Q50</f>
        <v>1500794.8704253319</v>
      </c>
    </row>
    <row r="51" spans="1:19" ht="16.5" hidden="1" thickBot="1">
      <c r="A51" s="97">
        <v>7</v>
      </c>
      <c r="B51" s="74" t="s">
        <v>121</v>
      </c>
      <c r="C51" s="75" t="s">
        <v>120</v>
      </c>
      <c r="D51" s="76">
        <f>SUM(F51:J51)</f>
        <v>1975821.0615613931</v>
      </c>
      <c r="E51" s="99"/>
      <c r="F51" s="77">
        <f>F42*F48</f>
        <v>372998.95947564923</v>
      </c>
      <c r="G51" s="77">
        <f>G42*G48</f>
        <v>21744.397243347856</v>
      </c>
      <c r="H51" s="77">
        <f>H42*H48</f>
        <v>427461.72697430319</v>
      </c>
      <c r="I51" s="77">
        <f>I42*I48</f>
        <v>453134.84818566655</v>
      </c>
      <c r="J51" s="78">
        <f>J42*J48</f>
        <v>700481.12968242646</v>
      </c>
      <c r="K51" s="76">
        <f>SUM(M51:Q51)</f>
        <v>2251360.1385470415</v>
      </c>
      <c r="L51" s="99"/>
      <c r="M51" s="77">
        <f>M42*M48</f>
        <v>425176.56545233919</v>
      </c>
      <c r="N51" s="77">
        <f>N42*N48</f>
        <v>24786.149941958509</v>
      </c>
      <c r="O51" s="77">
        <f>O42*O48</f>
        <v>487257.95158451388</v>
      </c>
      <c r="P51" s="77">
        <f>P42*P48</f>
        <v>513825.73082532437</v>
      </c>
      <c r="Q51" s="79">
        <f>Q42*Q48</f>
        <v>800313.74074290553</v>
      </c>
      <c r="R51" s="76">
        <f>D51+K51</f>
        <v>4227181.200108435</v>
      </c>
      <c r="S51" s="79">
        <f>J51+Q51</f>
        <v>1500794.8704253319</v>
      </c>
    </row>
    <row r="52" spans="1:19" ht="15.75" hidden="1">
      <c r="A52" s="81"/>
      <c r="B52" s="82" t="s">
        <v>122</v>
      </c>
      <c r="C52" s="83"/>
      <c r="D52" s="84">
        <v>0</v>
      </c>
      <c r="E52" s="84"/>
      <c r="F52" s="85">
        <v>0</v>
      </c>
      <c r="G52" s="85">
        <v>0</v>
      </c>
      <c r="H52" s="85">
        <v>0</v>
      </c>
      <c r="I52" s="85">
        <v>0</v>
      </c>
      <c r="J52" s="85">
        <v>0</v>
      </c>
      <c r="K52" s="84">
        <v>0</v>
      </c>
      <c r="L52" s="84"/>
      <c r="M52" s="85">
        <v>0</v>
      </c>
      <c r="N52" s="85">
        <v>0</v>
      </c>
      <c r="O52" s="85">
        <v>0</v>
      </c>
      <c r="P52" s="85">
        <v>0</v>
      </c>
      <c r="Q52" s="85">
        <v>0</v>
      </c>
      <c r="R52" s="84">
        <v>0</v>
      </c>
      <c r="S52" s="83"/>
    </row>
    <row r="53" spans="1:19" hidden="1"/>
    <row r="54" spans="1:19">
      <c r="C54" t="s">
        <v>131</v>
      </c>
      <c r="D54">
        <f>(E25*E28*6/1000+F25*F28*6/1000+G25*G28*6/1000+H25*H28*6/1000+I25*I28*6/1000+J25*J28*6/1000)/D25/6*1000</f>
        <v>417558.71623411623</v>
      </c>
      <c r="K54">
        <f>(L25*L28*6/1000+M25*M28*6/1000+N25*N28*6/1000+O25*O28*6/1000+P25*P28*6/1000)/K25/6*1000</f>
        <v>452009.08288040542</v>
      </c>
    </row>
    <row r="55" spans="1:19">
      <c r="C55" t="s">
        <v>132</v>
      </c>
      <c r="D55">
        <f>(E26*E30+F26*F30+G26*G30+H26*H30+I26*I30)/D26</f>
        <v>603.77414539175516</v>
      </c>
      <c r="K55">
        <f>(L26*L30+M26*M30+N26*N30+O26*O30+P26*P30)/K26</f>
        <v>648.3085743323777</v>
      </c>
    </row>
  </sheetData>
  <mergeCells count="21">
    <mergeCell ref="A2:R2"/>
    <mergeCell ref="A4:A5"/>
    <mergeCell ref="B4:B5"/>
    <mergeCell ref="C4:C5"/>
    <mergeCell ref="D4:J4"/>
    <mergeCell ref="K4:Q4"/>
    <mergeCell ref="R4:S4"/>
    <mergeCell ref="A22:S22"/>
    <mergeCell ref="A23:A24"/>
    <mergeCell ref="B23:B24"/>
    <mergeCell ref="C23:C24"/>
    <mergeCell ref="D23:J23"/>
    <mergeCell ref="K23:Q23"/>
    <mergeCell ref="R23:S23"/>
    <mergeCell ref="A38:S38"/>
    <mergeCell ref="A39:A40"/>
    <mergeCell ref="B39:B40"/>
    <mergeCell ref="C39:C40"/>
    <mergeCell ref="D39:J39"/>
    <mergeCell ref="K39:Q39"/>
    <mergeCell ref="R39:S39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R81"/>
  <sheetViews>
    <sheetView view="pageBreakPreview" zoomScale="80" zoomScaleNormal="100" zoomScaleSheetLayoutView="80" workbookViewId="0">
      <selection activeCell="J35" sqref="J35"/>
    </sheetView>
  </sheetViews>
  <sheetFormatPr defaultColWidth="0" defaultRowHeight="12"/>
  <cols>
    <col min="1" max="1" width="26.28515625" style="105" customWidth="1"/>
    <col min="2" max="2" width="10.140625" style="105" customWidth="1"/>
    <col min="3" max="3" width="12" style="105" customWidth="1"/>
    <col min="4" max="4" width="12.7109375" style="105" customWidth="1"/>
    <col min="5" max="5" width="12.42578125" style="105" customWidth="1"/>
    <col min="6" max="6" width="12" style="105" customWidth="1"/>
    <col min="7" max="7" width="12.85546875" style="105" customWidth="1"/>
    <col min="8" max="8" width="10.7109375" style="106" customWidth="1"/>
    <col min="9" max="9" width="12.28515625" style="106" customWidth="1"/>
    <col min="10" max="10" width="12.85546875" style="106" customWidth="1"/>
    <col min="11" max="11" width="11.7109375" style="106" customWidth="1"/>
    <col min="12" max="12" width="11" style="106" customWidth="1"/>
    <col min="13" max="13" width="12.28515625" style="106" customWidth="1"/>
    <col min="14" max="14" width="13.85546875" style="106" customWidth="1"/>
    <col min="15" max="15" width="10.42578125" style="106" customWidth="1"/>
    <col min="16" max="17" width="9.140625" style="106" customWidth="1"/>
    <col min="18" max="19" width="11" style="106" customWidth="1"/>
    <col min="20" max="20" width="0" style="106" hidden="1" customWidth="1"/>
    <col min="21" max="21" width="11.42578125" style="106" hidden="1" customWidth="1"/>
    <col min="22" max="24" width="0" style="106" hidden="1" customWidth="1"/>
    <col min="25" max="25" width="10.140625" style="106" hidden="1" customWidth="1"/>
    <col min="26" max="31" width="9.140625" style="106" hidden="1" customWidth="1"/>
    <col min="32" max="32" width="9.140625" style="106" customWidth="1"/>
    <col min="33" max="33" width="9.85546875" style="106" customWidth="1"/>
    <col min="34" max="34" width="33.28515625" style="106" customWidth="1"/>
    <col min="35" max="46" width="9.140625" style="106" customWidth="1"/>
    <col min="47" max="47" width="14.7109375" style="106" customWidth="1"/>
    <col min="48" max="48" width="13.42578125" style="106" customWidth="1"/>
    <col min="49" max="49" width="13.42578125" style="106" hidden="1" customWidth="1"/>
    <col min="50" max="52" width="13.42578125" style="106" customWidth="1"/>
    <col min="53" max="53" width="15.28515625" style="106" customWidth="1"/>
    <col min="54" max="54" width="28.28515625" style="106" customWidth="1"/>
    <col min="55" max="66" width="9.140625" style="106" customWidth="1"/>
    <col min="67" max="67" width="13.28515625" style="106" customWidth="1"/>
    <col min="68" max="72" width="9.140625" style="106" customWidth="1"/>
    <col min="73" max="73" width="13.7109375" style="106" customWidth="1"/>
    <col min="74" max="170" width="9.140625" style="106" customWidth="1"/>
    <col min="171" max="171" width="31.42578125" style="106" customWidth="1"/>
    <col min="172" max="173" width="7.7109375" style="106" customWidth="1"/>
    <col min="174" max="174" width="7.5703125" style="106" customWidth="1"/>
    <col min="175" max="175" width="6.5703125" style="106" customWidth="1"/>
    <col min="176" max="176" width="7" style="106" customWidth="1"/>
    <col min="177" max="177" width="6.7109375" style="106" customWidth="1"/>
    <col min="178" max="178" width="7.85546875" style="106" customWidth="1"/>
    <col min="179" max="179" width="6.28515625" style="106" customWidth="1"/>
    <col min="180" max="182" width="6.42578125" style="106" customWidth="1"/>
    <col min="183" max="183" width="6.5703125" style="106" customWidth="1"/>
    <col min="184" max="184" width="6.28515625" style="106" customWidth="1"/>
    <col min="185" max="185" width="5.140625" style="106" customWidth="1"/>
    <col min="186" max="186" width="6.85546875" style="106" customWidth="1"/>
    <col min="187" max="187" width="6.28515625" style="106" customWidth="1"/>
    <col min="188" max="189" width="6.42578125" style="106" customWidth="1"/>
    <col min="190" max="190" width="5.7109375" style="106" customWidth="1"/>
    <col min="191" max="191" width="6.5703125" style="106" customWidth="1"/>
    <col min="192" max="192" width="5.7109375" style="106" customWidth="1"/>
    <col min="193" max="197" width="0" style="106" hidden="1" customWidth="1"/>
    <col min="198" max="198" width="6.5703125" style="106" customWidth="1"/>
    <col min="199" max="200" width="0" style="106" hidden="1" customWidth="1"/>
    <col min="201" max="203" width="6.28515625" style="106" customWidth="1"/>
    <col min="204" max="206" width="0" style="106" hidden="1" customWidth="1"/>
    <col min="207" max="207" width="6.42578125" style="106" customWidth="1"/>
    <col min="208" max="208" width="6.28515625" style="106" customWidth="1"/>
    <col min="209" max="209" width="7.5703125" style="106" customWidth="1"/>
    <col min="210" max="210" width="0" style="106" hidden="1" customWidth="1"/>
    <col min="211" max="211" width="5.5703125" style="106" customWidth="1"/>
    <col min="212" max="212" width="0" style="106" hidden="1" customWidth="1"/>
    <col min="213" max="213" width="6.28515625" style="106" customWidth="1"/>
    <col min="214" max="214" width="6.42578125" style="106" customWidth="1"/>
    <col min="215" max="16384" width="0" style="106" hidden="1"/>
  </cols>
  <sheetData>
    <row r="1" spans="1:226">
      <c r="E1" s="225"/>
      <c r="F1" s="225"/>
      <c r="G1" s="225"/>
    </row>
    <row r="2" spans="1:226">
      <c r="B2" s="107"/>
      <c r="C2" s="107"/>
      <c r="D2" s="107"/>
      <c r="E2" s="108"/>
      <c r="F2" s="108"/>
      <c r="G2" s="108"/>
      <c r="H2" s="109"/>
      <c r="I2" s="109"/>
      <c r="J2" s="109"/>
      <c r="K2" s="109"/>
      <c r="L2" s="109"/>
    </row>
    <row r="3" spans="1:226" ht="15.75">
      <c r="A3" s="213" t="s">
        <v>133</v>
      </c>
      <c r="B3" s="213"/>
      <c r="C3" s="213"/>
      <c r="D3" s="213"/>
      <c r="E3" s="213"/>
      <c r="F3" s="213"/>
      <c r="G3" s="213"/>
      <c r="H3" s="213"/>
      <c r="I3" s="213"/>
      <c r="J3" s="213"/>
      <c r="K3" s="213"/>
      <c r="L3" s="213"/>
      <c r="M3" s="213"/>
      <c r="N3" s="213"/>
      <c r="O3" s="213"/>
      <c r="P3" s="213"/>
      <c r="Q3" s="213"/>
      <c r="R3" s="213"/>
      <c r="S3" s="213"/>
    </row>
    <row r="4" spans="1:226" ht="14.25" customHeight="1">
      <c r="A4" s="110"/>
      <c r="F4" s="105">
        <v>1259.076</v>
      </c>
      <c r="G4" s="105">
        <v>539.60400000000004</v>
      </c>
      <c r="L4" s="106">
        <v>1295.789</v>
      </c>
      <c r="M4" s="106">
        <v>555.33600000000001</v>
      </c>
      <c r="O4" s="106">
        <f>O14*1000</f>
        <v>187</v>
      </c>
      <c r="P4" s="106">
        <f t="shared" ref="P4:S4" si="0">P14*1000</f>
        <v>0</v>
      </c>
      <c r="Q4" s="106">
        <f t="shared" si="0"/>
        <v>124</v>
      </c>
      <c r="R4" s="106">
        <f t="shared" si="0"/>
        <v>15445</v>
      </c>
      <c r="S4" s="106">
        <f t="shared" si="0"/>
        <v>240162</v>
      </c>
    </row>
    <row r="5" spans="1:226" ht="36" customHeight="1">
      <c r="A5" s="213" t="s">
        <v>134</v>
      </c>
      <c r="B5" s="213"/>
      <c r="C5" s="213"/>
      <c r="D5" s="213"/>
      <c r="E5" s="213"/>
      <c r="F5" s="213"/>
      <c r="G5" s="213"/>
      <c r="H5" s="213"/>
      <c r="I5" s="213"/>
      <c r="J5" s="213"/>
      <c r="K5" s="213"/>
      <c r="L5" s="213"/>
      <c r="M5" s="213"/>
      <c r="N5" s="213"/>
      <c r="O5" s="213"/>
      <c r="P5" s="213"/>
      <c r="Q5" s="213"/>
      <c r="R5" s="213"/>
      <c r="S5" s="213"/>
      <c r="AH5" s="213" t="s">
        <v>135</v>
      </c>
      <c r="AI5" s="213"/>
      <c r="AJ5" s="213"/>
      <c r="AK5" s="213"/>
      <c r="AL5" s="213"/>
      <c r="AM5" s="213"/>
      <c r="AN5" s="213"/>
      <c r="AO5" s="213"/>
      <c r="AP5" s="213"/>
      <c r="AQ5" s="213"/>
      <c r="AR5" s="213"/>
      <c r="AS5" s="213"/>
      <c r="AT5" s="213"/>
      <c r="AU5" s="213"/>
      <c r="AV5" s="213"/>
      <c r="AW5" s="213"/>
      <c r="AX5" s="213"/>
      <c r="AY5" s="213"/>
      <c r="AZ5" s="213"/>
      <c r="BB5" s="213" t="s">
        <v>136</v>
      </c>
      <c r="BC5" s="213"/>
      <c r="BD5" s="213"/>
      <c r="BE5" s="213"/>
      <c r="BF5" s="213"/>
      <c r="BG5" s="213"/>
      <c r="BH5" s="213"/>
      <c r="BI5" s="213"/>
      <c r="BJ5" s="213"/>
      <c r="BK5" s="213"/>
      <c r="BL5" s="213"/>
      <c r="BM5" s="213"/>
      <c r="BN5" s="213"/>
      <c r="BO5" s="213"/>
      <c r="BP5" s="213"/>
      <c r="BQ5" s="213"/>
      <c r="BR5" s="213"/>
      <c r="BS5" s="213"/>
      <c r="BT5" s="213"/>
    </row>
    <row r="6" spans="1:226" s="112" customFormat="1" ht="24" customHeight="1">
      <c r="A6" s="222"/>
      <c r="B6" s="215" t="s">
        <v>137</v>
      </c>
      <c r="C6" s="216"/>
      <c r="D6" s="216"/>
      <c r="E6" s="216"/>
      <c r="F6" s="216"/>
      <c r="G6" s="217"/>
      <c r="H6" s="215" t="s">
        <v>138</v>
      </c>
      <c r="I6" s="216"/>
      <c r="J6" s="216"/>
      <c r="K6" s="216"/>
      <c r="L6" s="216"/>
      <c r="M6" s="217"/>
      <c r="N6" s="215" t="s">
        <v>139</v>
      </c>
      <c r="O6" s="216"/>
      <c r="P6" s="216"/>
      <c r="Q6" s="216"/>
      <c r="R6" s="216"/>
      <c r="S6" s="217"/>
      <c r="T6" s="111"/>
      <c r="U6" s="111"/>
      <c r="V6" s="111"/>
      <c r="W6" s="111"/>
      <c r="X6" s="111"/>
      <c r="Y6" s="111"/>
      <c r="Z6" s="111"/>
      <c r="AA6" s="111"/>
      <c r="AB6" s="111"/>
      <c r="AC6" s="111"/>
      <c r="AD6" s="111"/>
      <c r="AE6" s="111"/>
      <c r="AF6" s="111"/>
      <c r="AG6" s="111"/>
      <c r="AH6" s="222"/>
      <c r="AI6" s="215" t="s">
        <v>137</v>
      </c>
      <c r="AJ6" s="216"/>
      <c r="AK6" s="216"/>
      <c r="AL6" s="216"/>
      <c r="AM6" s="216"/>
      <c r="AN6" s="217"/>
      <c r="AO6" s="215" t="s">
        <v>138</v>
      </c>
      <c r="AP6" s="216"/>
      <c r="AQ6" s="216"/>
      <c r="AR6" s="216"/>
      <c r="AS6" s="216"/>
      <c r="AT6" s="217"/>
      <c r="AU6" s="215" t="s">
        <v>139</v>
      </c>
      <c r="AV6" s="216"/>
      <c r="AW6" s="216"/>
      <c r="AX6" s="216"/>
      <c r="AY6" s="216"/>
      <c r="AZ6" s="217"/>
      <c r="BA6" s="111"/>
      <c r="BB6" s="222"/>
      <c r="BC6" s="215" t="s">
        <v>137</v>
      </c>
      <c r="BD6" s="216"/>
      <c r="BE6" s="216"/>
      <c r="BF6" s="216"/>
      <c r="BG6" s="216"/>
      <c r="BH6" s="217"/>
      <c r="BI6" s="215" t="s">
        <v>138</v>
      </c>
      <c r="BJ6" s="216"/>
      <c r="BK6" s="216"/>
      <c r="BL6" s="216"/>
      <c r="BM6" s="216"/>
      <c r="BN6" s="217"/>
      <c r="BO6" s="215" t="s">
        <v>139</v>
      </c>
      <c r="BP6" s="216"/>
      <c r="BQ6" s="216"/>
      <c r="BR6" s="216"/>
      <c r="BS6" s="216"/>
      <c r="BT6" s="217"/>
      <c r="BU6" s="111"/>
      <c r="BV6" s="111"/>
      <c r="BW6" s="111"/>
      <c r="BX6" s="111"/>
      <c r="BY6" s="111"/>
      <c r="BZ6" s="111"/>
      <c r="CA6" s="111"/>
      <c r="CB6" s="111"/>
      <c r="CC6" s="111"/>
      <c r="CD6" s="111"/>
      <c r="CE6" s="111"/>
      <c r="CF6" s="111"/>
      <c r="CG6" s="111"/>
      <c r="CH6" s="111"/>
      <c r="CI6" s="111"/>
      <c r="CJ6" s="111"/>
      <c r="CK6" s="111"/>
      <c r="CL6" s="111"/>
      <c r="CM6" s="111"/>
      <c r="CN6" s="111"/>
      <c r="CO6" s="111"/>
      <c r="CP6" s="111"/>
      <c r="CQ6" s="111"/>
      <c r="CR6" s="111"/>
      <c r="CS6" s="111"/>
      <c r="CT6" s="111"/>
      <c r="CU6" s="111"/>
      <c r="CV6" s="111"/>
      <c r="CW6" s="111"/>
      <c r="CX6" s="111"/>
      <c r="CY6" s="111"/>
      <c r="CZ6" s="111"/>
      <c r="DA6" s="111"/>
      <c r="DB6" s="111"/>
      <c r="DC6" s="111"/>
      <c r="DD6" s="111"/>
      <c r="DE6" s="111"/>
      <c r="DF6" s="111"/>
      <c r="DG6" s="111"/>
      <c r="DH6" s="111"/>
      <c r="DI6" s="111"/>
      <c r="DJ6" s="111"/>
      <c r="DK6" s="111"/>
      <c r="DL6" s="111"/>
      <c r="DM6" s="111"/>
      <c r="DN6" s="111"/>
      <c r="DO6" s="111"/>
      <c r="DP6" s="111"/>
      <c r="DQ6" s="111"/>
      <c r="DR6" s="111"/>
      <c r="DS6" s="111"/>
      <c r="DT6" s="111"/>
      <c r="DU6" s="111"/>
      <c r="DV6" s="111"/>
      <c r="DW6" s="111"/>
      <c r="DX6" s="111"/>
      <c r="DY6" s="111"/>
      <c r="DZ6" s="111"/>
      <c r="EA6" s="111"/>
      <c r="EB6" s="111"/>
      <c r="EC6" s="111"/>
      <c r="ED6" s="111"/>
      <c r="EE6" s="111"/>
      <c r="EF6" s="111"/>
      <c r="EG6" s="111"/>
      <c r="EH6" s="111"/>
      <c r="EI6" s="111"/>
      <c r="EJ6" s="111"/>
      <c r="EK6" s="111"/>
      <c r="EL6" s="111"/>
      <c r="EM6" s="111"/>
      <c r="EN6" s="111"/>
      <c r="EO6" s="111"/>
      <c r="EP6" s="111"/>
      <c r="EQ6" s="111"/>
      <c r="ER6" s="111"/>
      <c r="ES6" s="111"/>
      <c r="ET6" s="111"/>
      <c r="EU6" s="111"/>
      <c r="EV6" s="111"/>
      <c r="EW6" s="111"/>
      <c r="EX6" s="111"/>
      <c r="EY6" s="111"/>
      <c r="EZ6" s="111"/>
      <c r="FA6" s="111"/>
      <c r="FB6" s="111"/>
      <c r="FC6" s="111"/>
      <c r="FD6" s="111"/>
      <c r="FE6" s="111"/>
      <c r="FF6" s="111"/>
      <c r="FG6" s="111"/>
      <c r="FH6" s="111"/>
      <c r="FI6" s="111"/>
      <c r="FJ6" s="111"/>
      <c r="FK6" s="111"/>
      <c r="FL6" s="111"/>
      <c r="FM6" s="111"/>
      <c r="FN6" s="111"/>
      <c r="FO6" s="111"/>
      <c r="FP6" s="111"/>
      <c r="FQ6" s="111"/>
      <c r="FR6" s="111"/>
      <c r="FS6" s="111"/>
      <c r="FT6" s="111"/>
      <c r="FU6" s="111"/>
      <c r="FV6" s="111"/>
      <c r="FW6" s="111"/>
      <c r="FX6" s="111"/>
      <c r="FY6" s="111"/>
      <c r="FZ6" s="111"/>
      <c r="GA6" s="111"/>
      <c r="GB6" s="111"/>
      <c r="GC6" s="111"/>
      <c r="GD6" s="111"/>
      <c r="GE6" s="111"/>
      <c r="GF6" s="111"/>
      <c r="GG6" s="111"/>
      <c r="GH6" s="111"/>
      <c r="GI6" s="111"/>
      <c r="GJ6" s="111"/>
      <c r="GK6" s="111"/>
      <c r="GL6" s="111"/>
      <c r="GM6" s="111"/>
      <c r="GN6" s="111"/>
      <c r="GO6" s="111"/>
      <c r="GP6" s="111"/>
      <c r="GQ6" s="111"/>
      <c r="GR6" s="111"/>
      <c r="GS6" s="111"/>
      <c r="GT6" s="111"/>
      <c r="GU6" s="111"/>
      <c r="GV6" s="111"/>
      <c r="GW6" s="111"/>
      <c r="GX6" s="111"/>
      <c r="GY6" s="111"/>
      <c r="GZ6" s="111"/>
      <c r="HA6" s="111"/>
      <c r="HB6" s="111"/>
      <c r="HC6" s="111"/>
      <c r="HD6" s="111"/>
      <c r="HE6" s="111"/>
      <c r="HF6" s="111"/>
      <c r="HG6" s="111"/>
      <c r="HH6" s="111"/>
      <c r="HI6" s="111"/>
      <c r="HJ6" s="111"/>
      <c r="HK6" s="111"/>
      <c r="HL6" s="111"/>
      <c r="HM6" s="111"/>
      <c r="HN6" s="111"/>
      <c r="HO6" s="111"/>
      <c r="HP6" s="111"/>
      <c r="HQ6" s="111"/>
      <c r="HR6" s="111"/>
    </row>
    <row r="7" spans="1:226" s="112" customFormat="1">
      <c r="A7" s="222"/>
      <c r="B7" s="218"/>
      <c r="C7" s="219"/>
      <c r="D7" s="219"/>
      <c r="E7" s="219"/>
      <c r="F7" s="219"/>
      <c r="G7" s="220"/>
      <c r="H7" s="218"/>
      <c r="I7" s="219"/>
      <c r="J7" s="219"/>
      <c r="K7" s="219"/>
      <c r="L7" s="219"/>
      <c r="M7" s="220"/>
      <c r="N7" s="218"/>
      <c r="O7" s="219"/>
      <c r="P7" s="219"/>
      <c r="Q7" s="219"/>
      <c r="R7" s="219"/>
      <c r="S7" s="220"/>
      <c r="T7" s="111"/>
      <c r="U7" s="111"/>
      <c r="V7" s="111"/>
      <c r="W7" s="111"/>
      <c r="X7" s="111"/>
      <c r="Y7" s="111"/>
      <c r="Z7" s="111"/>
      <c r="AA7" s="111"/>
      <c r="AB7" s="111"/>
      <c r="AC7" s="111"/>
      <c r="AD7" s="111"/>
      <c r="AE7" s="111"/>
      <c r="AF7" s="111"/>
      <c r="AG7" s="111"/>
      <c r="AH7" s="222"/>
      <c r="AI7" s="218"/>
      <c r="AJ7" s="219"/>
      <c r="AK7" s="219"/>
      <c r="AL7" s="219"/>
      <c r="AM7" s="219"/>
      <c r="AN7" s="220"/>
      <c r="AO7" s="218"/>
      <c r="AP7" s="219"/>
      <c r="AQ7" s="219"/>
      <c r="AR7" s="219"/>
      <c r="AS7" s="219"/>
      <c r="AT7" s="220"/>
      <c r="AU7" s="218"/>
      <c r="AV7" s="219"/>
      <c r="AW7" s="219"/>
      <c r="AX7" s="219"/>
      <c r="AY7" s="219"/>
      <c r="AZ7" s="220"/>
      <c r="BA7" s="111"/>
      <c r="BB7" s="222"/>
      <c r="BC7" s="218"/>
      <c r="BD7" s="219"/>
      <c r="BE7" s="219"/>
      <c r="BF7" s="219"/>
      <c r="BG7" s="219"/>
      <c r="BH7" s="220"/>
      <c r="BI7" s="218"/>
      <c r="BJ7" s="219"/>
      <c r="BK7" s="219"/>
      <c r="BL7" s="219"/>
      <c r="BM7" s="219"/>
      <c r="BN7" s="220"/>
      <c r="BO7" s="218"/>
      <c r="BP7" s="219"/>
      <c r="BQ7" s="219"/>
      <c r="BR7" s="219"/>
      <c r="BS7" s="219"/>
      <c r="BT7" s="220"/>
      <c r="BU7" s="111"/>
      <c r="BV7" s="111"/>
      <c r="BW7" s="111"/>
      <c r="BX7" s="111"/>
      <c r="BY7" s="111"/>
      <c r="BZ7" s="111"/>
      <c r="CA7" s="111"/>
      <c r="CB7" s="111"/>
      <c r="CC7" s="111"/>
      <c r="CD7" s="111"/>
      <c r="CE7" s="111"/>
      <c r="CF7" s="111"/>
      <c r="CG7" s="111"/>
      <c r="CH7" s="111"/>
      <c r="CI7" s="111"/>
      <c r="CJ7" s="111"/>
      <c r="CK7" s="111"/>
      <c r="CL7" s="111"/>
      <c r="CM7" s="111"/>
      <c r="CN7" s="111"/>
      <c r="CO7" s="111"/>
      <c r="CP7" s="111"/>
      <c r="CQ7" s="111"/>
      <c r="CR7" s="111"/>
      <c r="CS7" s="111"/>
      <c r="CT7" s="111"/>
      <c r="CU7" s="111"/>
      <c r="CV7" s="111"/>
      <c r="CW7" s="111"/>
      <c r="CX7" s="111"/>
      <c r="CY7" s="111"/>
      <c r="CZ7" s="111"/>
      <c r="DA7" s="111"/>
      <c r="DB7" s="111"/>
      <c r="DC7" s="111"/>
      <c r="DD7" s="111"/>
      <c r="DE7" s="111"/>
      <c r="DF7" s="111"/>
      <c r="DG7" s="111"/>
      <c r="DH7" s="111"/>
      <c r="DI7" s="111"/>
      <c r="DJ7" s="111"/>
      <c r="DK7" s="111"/>
      <c r="DL7" s="111"/>
      <c r="DM7" s="111"/>
      <c r="DN7" s="111"/>
      <c r="DO7" s="111"/>
      <c r="DP7" s="111"/>
      <c r="DQ7" s="111"/>
      <c r="DR7" s="111"/>
      <c r="DS7" s="111"/>
      <c r="DT7" s="111"/>
      <c r="DU7" s="111"/>
      <c r="DV7" s="111"/>
      <c r="DW7" s="111"/>
      <c r="DX7" s="111"/>
      <c r="DY7" s="111"/>
      <c r="DZ7" s="111"/>
      <c r="EA7" s="111"/>
      <c r="EB7" s="111"/>
      <c r="EC7" s="111"/>
      <c r="ED7" s="111"/>
      <c r="EE7" s="111"/>
      <c r="EF7" s="111"/>
      <c r="EG7" s="111"/>
      <c r="EH7" s="111"/>
      <c r="EI7" s="111"/>
      <c r="EJ7" s="111"/>
      <c r="EK7" s="111"/>
      <c r="EL7" s="111"/>
      <c r="EM7" s="111"/>
      <c r="EN7" s="111"/>
      <c r="EO7" s="111"/>
      <c r="EP7" s="111"/>
      <c r="EQ7" s="111"/>
      <c r="ER7" s="111"/>
      <c r="ES7" s="111"/>
      <c r="ET7" s="111"/>
      <c r="EU7" s="111"/>
      <c r="EV7" s="111"/>
      <c r="EW7" s="111"/>
      <c r="EX7" s="111"/>
      <c r="EY7" s="111"/>
      <c r="EZ7" s="111"/>
      <c r="FA7" s="111"/>
      <c r="FB7" s="111"/>
      <c r="FC7" s="111"/>
      <c r="FD7" s="111"/>
      <c r="FE7" s="111"/>
      <c r="FF7" s="111"/>
      <c r="FG7" s="111"/>
      <c r="FH7" s="111"/>
      <c r="FI7" s="111"/>
      <c r="FJ7" s="111"/>
      <c r="FK7" s="111"/>
      <c r="FL7" s="111"/>
      <c r="FM7" s="111"/>
      <c r="FN7" s="111"/>
      <c r="FO7" s="111"/>
      <c r="FP7" s="111"/>
      <c r="FQ7" s="111"/>
      <c r="FR7" s="111"/>
      <c r="FS7" s="111"/>
      <c r="FT7" s="111"/>
      <c r="FU7" s="111"/>
      <c r="FV7" s="111"/>
      <c r="FW7" s="111"/>
      <c r="FX7" s="111"/>
      <c r="FY7" s="111"/>
      <c r="FZ7" s="111"/>
      <c r="GA7" s="111"/>
      <c r="GB7" s="111"/>
      <c r="GC7" s="111"/>
      <c r="GD7" s="111"/>
      <c r="GE7" s="111"/>
      <c r="GF7" s="111"/>
      <c r="GG7" s="111"/>
      <c r="GH7" s="111"/>
      <c r="GI7" s="111"/>
      <c r="GJ7" s="111"/>
      <c r="GK7" s="111"/>
      <c r="GL7" s="111"/>
      <c r="GM7" s="111"/>
      <c r="GN7" s="111"/>
      <c r="GO7" s="111"/>
      <c r="GP7" s="111"/>
      <c r="GQ7" s="111"/>
      <c r="GR7" s="111"/>
      <c r="GS7" s="111"/>
      <c r="GT7" s="111"/>
      <c r="GU7" s="111"/>
      <c r="GV7" s="111"/>
      <c r="GW7" s="111"/>
      <c r="GX7" s="111"/>
      <c r="GY7" s="111"/>
      <c r="GZ7" s="111"/>
      <c r="HA7" s="111"/>
      <c r="HB7" s="111"/>
      <c r="HC7" s="111"/>
      <c r="HD7" s="111"/>
      <c r="HE7" s="111"/>
      <c r="HF7" s="111"/>
      <c r="HG7" s="111"/>
      <c r="HH7" s="111"/>
      <c r="HI7" s="111"/>
      <c r="HJ7" s="111"/>
      <c r="HK7" s="111"/>
      <c r="HL7" s="111"/>
      <c r="HM7" s="111"/>
      <c r="HN7" s="111"/>
      <c r="HO7" s="111"/>
      <c r="HP7" s="111"/>
      <c r="HQ7" s="111"/>
      <c r="HR7" s="111"/>
    </row>
    <row r="8" spans="1:226" s="117" customFormat="1">
      <c r="A8" s="222"/>
      <c r="B8" s="113" t="s">
        <v>98</v>
      </c>
      <c r="C8" s="114" t="s">
        <v>99</v>
      </c>
      <c r="D8" s="114" t="s">
        <v>126</v>
      </c>
      <c r="E8" s="114" t="s">
        <v>100</v>
      </c>
      <c r="F8" s="114" t="s">
        <v>101</v>
      </c>
      <c r="G8" s="114" t="s">
        <v>128</v>
      </c>
      <c r="H8" s="113" t="s">
        <v>98</v>
      </c>
      <c r="I8" s="114" t="s">
        <v>99</v>
      </c>
      <c r="J8" s="114" t="s">
        <v>126</v>
      </c>
      <c r="K8" s="114" t="s">
        <v>100</v>
      </c>
      <c r="L8" s="114" t="s">
        <v>101</v>
      </c>
      <c r="M8" s="114" t="s">
        <v>128</v>
      </c>
      <c r="N8" s="113" t="s">
        <v>98</v>
      </c>
      <c r="O8" s="114" t="s">
        <v>99</v>
      </c>
      <c r="P8" s="114" t="s">
        <v>126</v>
      </c>
      <c r="Q8" s="114" t="s">
        <v>100</v>
      </c>
      <c r="R8" s="114" t="s">
        <v>101</v>
      </c>
      <c r="S8" s="114" t="s">
        <v>128</v>
      </c>
      <c r="T8" s="115"/>
      <c r="U8" s="115"/>
      <c r="V8" s="115"/>
      <c r="W8" s="115"/>
      <c r="X8" s="115"/>
      <c r="Y8" s="115"/>
      <c r="Z8" s="115"/>
      <c r="AA8" s="115"/>
      <c r="AB8" s="115"/>
      <c r="AC8" s="115"/>
      <c r="AD8" s="115"/>
      <c r="AE8" s="115"/>
      <c r="AF8" s="116" t="s">
        <v>140</v>
      </c>
      <c r="AG8" s="116" t="s">
        <v>141</v>
      </c>
      <c r="AH8" s="222"/>
      <c r="AI8" s="113" t="s">
        <v>98</v>
      </c>
      <c r="AJ8" s="114" t="s">
        <v>99</v>
      </c>
      <c r="AK8" s="114" t="s">
        <v>126</v>
      </c>
      <c r="AL8" s="114" t="s">
        <v>100</v>
      </c>
      <c r="AM8" s="114" t="s">
        <v>101</v>
      </c>
      <c r="AN8" s="114" t="s">
        <v>128</v>
      </c>
      <c r="AO8" s="113" t="s">
        <v>98</v>
      </c>
      <c r="AP8" s="114" t="s">
        <v>99</v>
      </c>
      <c r="AQ8" s="114" t="s">
        <v>126</v>
      </c>
      <c r="AR8" s="114" t="s">
        <v>100</v>
      </c>
      <c r="AS8" s="114" t="s">
        <v>101</v>
      </c>
      <c r="AT8" s="114" t="s">
        <v>128</v>
      </c>
      <c r="AU8" s="113" t="s">
        <v>98</v>
      </c>
      <c r="AV8" s="114" t="s">
        <v>99</v>
      </c>
      <c r="AW8" s="114" t="s">
        <v>126</v>
      </c>
      <c r="AX8" s="114" t="s">
        <v>100</v>
      </c>
      <c r="AY8" s="114" t="s">
        <v>101</v>
      </c>
      <c r="AZ8" s="114" t="s">
        <v>128</v>
      </c>
      <c r="BA8" s="115"/>
      <c r="BB8" s="222"/>
      <c r="BC8" s="113" t="s">
        <v>98</v>
      </c>
      <c r="BD8" s="114" t="s">
        <v>99</v>
      </c>
      <c r="BE8" s="114" t="s">
        <v>126</v>
      </c>
      <c r="BF8" s="114" t="s">
        <v>100</v>
      </c>
      <c r="BG8" s="114" t="s">
        <v>101</v>
      </c>
      <c r="BH8" s="114" t="s">
        <v>128</v>
      </c>
      <c r="BI8" s="113" t="s">
        <v>98</v>
      </c>
      <c r="BJ8" s="114" t="s">
        <v>99</v>
      </c>
      <c r="BK8" s="114" t="s">
        <v>126</v>
      </c>
      <c r="BL8" s="114" t="s">
        <v>100</v>
      </c>
      <c r="BM8" s="114" t="s">
        <v>101</v>
      </c>
      <c r="BN8" s="114" t="s">
        <v>128</v>
      </c>
      <c r="BO8" s="113" t="s">
        <v>98</v>
      </c>
      <c r="BP8" s="114" t="s">
        <v>99</v>
      </c>
      <c r="BQ8" s="114" t="s">
        <v>126</v>
      </c>
      <c r="BR8" s="114" t="s">
        <v>100</v>
      </c>
      <c r="BS8" s="114" t="s">
        <v>101</v>
      </c>
      <c r="BT8" s="114" t="s">
        <v>128</v>
      </c>
      <c r="BU8" s="115"/>
      <c r="BV8" s="115"/>
      <c r="BW8" s="115"/>
      <c r="BX8" s="115"/>
      <c r="BY8" s="115"/>
      <c r="BZ8" s="115"/>
      <c r="CA8" s="115"/>
      <c r="CB8" s="115"/>
      <c r="CC8" s="115"/>
      <c r="CD8" s="115"/>
      <c r="CE8" s="115"/>
      <c r="CF8" s="115"/>
      <c r="CG8" s="115"/>
      <c r="CH8" s="115"/>
      <c r="CI8" s="115"/>
      <c r="CJ8" s="115"/>
      <c r="CK8" s="115"/>
      <c r="CL8" s="115"/>
      <c r="CM8" s="115"/>
      <c r="CN8" s="115"/>
      <c r="CO8" s="115"/>
      <c r="CP8" s="115"/>
      <c r="CQ8" s="115"/>
      <c r="CR8" s="115"/>
      <c r="CS8" s="115"/>
      <c r="CT8" s="115"/>
      <c r="CU8" s="115"/>
      <c r="CV8" s="115"/>
      <c r="CW8" s="115"/>
      <c r="CX8" s="115"/>
      <c r="CY8" s="115"/>
      <c r="CZ8" s="115"/>
      <c r="DA8" s="115"/>
      <c r="DB8" s="115"/>
      <c r="DC8" s="115"/>
      <c r="DD8" s="115"/>
      <c r="DE8" s="115"/>
      <c r="DF8" s="115"/>
      <c r="DG8" s="115"/>
      <c r="DH8" s="115"/>
      <c r="DI8" s="115"/>
      <c r="DJ8" s="115"/>
      <c r="DK8" s="115"/>
      <c r="DL8" s="115"/>
      <c r="DM8" s="115"/>
      <c r="DN8" s="115"/>
      <c r="DO8" s="115"/>
      <c r="DP8" s="115"/>
      <c r="DQ8" s="115"/>
      <c r="DR8" s="115"/>
      <c r="DS8" s="115"/>
      <c r="DT8" s="115"/>
      <c r="DU8" s="115"/>
      <c r="DV8" s="115"/>
      <c r="DW8" s="115"/>
      <c r="DX8" s="115"/>
      <c r="DY8" s="115"/>
      <c r="DZ8" s="115"/>
      <c r="EA8" s="115"/>
      <c r="EB8" s="115"/>
      <c r="EC8" s="115"/>
      <c r="ED8" s="115"/>
      <c r="EE8" s="115"/>
      <c r="EF8" s="115"/>
      <c r="EG8" s="115"/>
      <c r="EH8" s="115"/>
      <c r="EI8" s="115"/>
      <c r="EJ8" s="115"/>
      <c r="EK8" s="115"/>
      <c r="EL8" s="115"/>
      <c r="EM8" s="115"/>
      <c r="EN8" s="115"/>
      <c r="EO8" s="115"/>
      <c r="EP8" s="115"/>
      <c r="EQ8" s="115"/>
      <c r="ER8" s="115"/>
      <c r="ES8" s="115"/>
      <c r="ET8" s="115"/>
      <c r="EU8" s="115"/>
      <c r="EV8" s="115"/>
      <c r="EW8" s="115"/>
      <c r="EX8" s="115"/>
      <c r="EY8" s="115"/>
      <c r="EZ8" s="115"/>
      <c r="FA8" s="115"/>
      <c r="FB8" s="115"/>
      <c r="FC8" s="115"/>
      <c r="FD8" s="115"/>
      <c r="FE8" s="115"/>
      <c r="FF8" s="115"/>
      <c r="FG8" s="115"/>
      <c r="FH8" s="115"/>
      <c r="FI8" s="115"/>
      <c r="FJ8" s="115"/>
      <c r="FK8" s="115"/>
      <c r="FL8" s="115"/>
      <c r="FM8" s="115"/>
      <c r="FN8" s="115"/>
      <c r="FO8" s="115"/>
      <c r="FP8" s="115"/>
      <c r="FQ8" s="115"/>
      <c r="FR8" s="115"/>
      <c r="FS8" s="115"/>
      <c r="FT8" s="115"/>
      <c r="FU8" s="115"/>
      <c r="FV8" s="115"/>
      <c r="FW8" s="115"/>
      <c r="FX8" s="115"/>
      <c r="FY8" s="115"/>
      <c r="FZ8" s="115"/>
      <c r="GA8" s="115"/>
      <c r="GB8" s="115"/>
      <c r="GC8" s="115"/>
      <c r="GD8" s="115"/>
      <c r="GE8" s="115"/>
      <c r="GF8" s="115"/>
      <c r="GG8" s="115"/>
      <c r="GH8" s="115"/>
      <c r="GI8" s="115"/>
      <c r="GJ8" s="115"/>
      <c r="GK8" s="115"/>
      <c r="GL8" s="115"/>
      <c r="GM8" s="115"/>
      <c r="GN8" s="115"/>
      <c r="GO8" s="115"/>
      <c r="GP8" s="115"/>
      <c r="GQ8" s="115"/>
      <c r="GR8" s="115"/>
      <c r="GS8" s="115"/>
      <c r="GT8" s="115"/>
      <c r="GU8" s="115"/>
      <c r="GV8" s="115"/>
      <c r="GW8" s="115"/>
      <c r="GX8" s="115"/>
      <c r="GY8" s="115"/>
      <c r="GZ8" s="115"/>
      <c r="HA8" s="115"/>
      <c r="HB8" s="115"/>
      <c r="HC8" s="115"/>
      <c r="HD8" s="115"/>
      <c r="HE8" s="115"/>
      <c r="HF8" s="115"/>
      <c r="HG8" s="115"/>
      <c r="HH8" s="115"/>
      <c r="HI8" s="115"/>
      <c r="HJ8" s="115"/>
      <c r="HK8" s="115"/>
      <c r="HL8" s="115"/>
      <c r="HM8" s="115"/>
      <c r="HN8" s="115"/>
      <c r="HO8" s="115"/>
      <c r="HP8" s="115"/>
      <c r="HQ8" s="115"/>
      <c r="HR8" s="115"/>
    </row>
    <row r="9" spans="1:226">
      <c r="A9" s="118" t="s">
        <v>142</v>
      </c>
      <c r="B9" s="119">
        <f t="shared" ref="B9:B18" si="1">SUM(C9:G9)</f>
        <v>3887.4347499999994</v>
      </c>
      <c r="C9" s="120">
        <f>B32*C32-D9-181.358</f>
        <v>1249.559151819506</v>
      </c>
      <c r="D9" s="120">
        <f>'[134]ставка ВН1'!C7/2</f>
        <v>371.12015000000002</v>
      </c>
      <c r="E9" s="120">
        <f>B32*E32+114.01</f>
        <v>308.26101984934337</v>
      </c>
      <c r="F9" s="120">
        <f>B32*F32-160.454</f>
        <v>1196.5636991737913</v>
      </c>
      <c r="G9" s="120">
        <f>B32*G32+147.5+36+14.45</f>
        <v>761.93072915735866</v>
      </c>
      <c r="H9" s="119">
        <f t="shared" ref="H9:H17" si="2">SUM(I9:M9)</f>
        <v>3877.9902500000017</v>
      </c>
      <c r="I9" s="120">
        <f>H32*I32-J9-164.1615-33.942</f>
        <v>1202.2268023380441</v>
      </c>
      <c r="J9" s="120">
        <f>'[134]ставка ВН1'!C7/2</f>
        <v>371.12015000000002</v>
      </c>
      <c r="K9" s="120">
        <f>H32*K32+56.368</f>
        <v>247.32190346903693</v>
      </c>
      <c r="L9" s="120">
        <f>H32*L32-195.455</f>
        <v>1138.5293823459992</v>
      </c>
      <c r="M9" s="120">
        <f>H32*M32+168.9+164.2+16.5+14.784</f>
        <v>918.79201184692135</v>
      </c>
      <c r="N9" s="119">
        <f>SUM(O9:S9)</f>
        <v>5540.9610980000007</v>
      </c>
      <c r="O9" s="120">
        <f>3686.673686-P9</f>
        <v>2972.5900524292306</v>
      </c>
      <c r="P9" s="120">
        <v>714.08363357076951</v>
      </c>
      <c r="Q9" s="120">
        <v>388.80803300000002</v>
      </c>
      <c r="R9" s="120">
        <v>971.3207520000002</v>
      </c>
      <c r="S9" s="120">
        <v>494.15862700000002</v>
      </c>
      <c r="T9" s="106">
        <v>7738.7994999999992</v>
      </c>
      <c r="U9" s="106">
        <f>B9+H9</f>
        <v>7765.4250000000011</v>
      </c>
      <c r="AB9" s="106">
        <v>3926.0008339999999</v>
      </c>
      <c r="AC9" s="106">
        <v>399.33224800000005</v>
      </c>
      <c r="AD9" s="106">
        <v>2375.5120280000001</v>
      </c>
      <c r="AE9" s="106">
        <v>1066.0623650000007</v>
      </c>
      <c r="AF9" s="121"/>
      <c r="AG9" s="121"/>
      <c r="AH9" s="118" t="s">
        <v>142</v>
      </c>
      <c r="AI9" s="119">
        <f t="shared" ref="AI9" si="3">SUM(AJ9:AN9)</f>
        <v>3887.4347499999994</v>
      </c>
      <c r="AJ9" s="120">
        <f>AI32*AJ32-AK9-181.358</f>
        <v>1620.679301819506</v>
      </c>
      <c r="AK9" s="120">
        <f>'[134]ставка ВН1'!AI7/2</f>
        <v>0</v>
      </c>
      <c r="AL9" s="120">
        <f>AI32*AL32+114.01</f>
        <v>308.26101984934337</v>
      </c>
      <c r="AM9" s="120">
        <f>AI32*AM32-160.454</f>
        <v>1196.5636991737913</v>
      </c>
      <c r="AN9" s="120">
        <f>AI32*AN32+147.5+36+14.45</f>
        <v>761.93072915735866</v>
      </c>
      <c r="AO9" s="119">
        <f t="shared" ref="AO9" si="4">SUM(AP9:AT9)</f>
        <v>3877.9902500000017</v>
      </c>
      <c r="AP9" s="120">
        <f>AO32*AP32-AQ9-164.1615-33.942</f>
        <v>1573.346952338044</v>
      </c>
      <c r="AQ9" s="120">
        <f>'[134]ставка ВН1'!AI7/2</f>
        <v>0</v>
      </c>
      <c r="AR9" s="120">
        <f>AO32*AR32+56.368</f>
        <v>247.32190346903693</v>
      </c>
      <c r="AS9" s="120">
        <f>AO32*AS32-195.455</f>
        <v>1138.5293823459992</v>
      </c>
      <c r="AT9" s="120">
        <f>AO32*AT32+168.9+164.2+16.5+14.784</f>
        <v>918.79201184692135</v>
      </c>
      <c r="AU9" s="119">
        <f>SUM(AV9:AZ9)</f>
        <v>2228.1423770000001</v>
      </c>
      <c r="AV9" s="120">
        <v>241.52314800000002</v>
      </c>
      <c r="AW9" s="120"/>
      <c r="AX9" s="120">
        <v>10.524215</v>
      </c>
      <c r="AY9" s="120">
        <v>1404.191276</v>
      </c>
      <c r="AZ9" s="120">
        <v>571.9037380000002</v>
      </c>
      <c r="BB9" s="118" t="s">
        <v>142</v>
      </c>
      <c r="BC9" s="119">
        <f t="shared" ref="BC9" si="5">SUM(BD9:BH9)</f>
        <v>7774.8694999999989</v>
      </c>
      <c r="BD9" s="120">
        <f>C9+AJ9</f>
        <v>2870.2384536390118</v>
      </c>
      <c r="BE9" s="120">
        <f t="shared" ref="BE9:BH14" si="6">D9+AK9</f>
        <v>371.12015000000002</v>
      </c>
      <c r="BF9" s="120">
        <f t="shared" si="6"/>
        <v>616.52203969868674</v>
      </c>
      <c r="BG9" s="120">
        <f t="shared" si="6"/>
        <v>2393.1273983475826</v>
      </c>
      <c r="BH9" s="120">
        <f t="shared" si="6"/>
        <v>1523.8614583147173</v>
      </c>
      <c r="BI9" s="119">
        <f t="shared" ref="BI9" si="7">SUM(BJ9:BN9)</f>
        <v>7755.9805000000042</v>
      </c>
      <c r="BJ9" s="120">
        <f>I9+AP9</f>
        <v>2775.5737546760884</v>
      </c>
      <c r="BK9" s="120">
        <f t="shared" ref="BK9:BN10" si="8">J9+AQ9</f>
        <v>371.12015000000002</v>
      </c>
      <c r="BL9" s="120">
        <f t="shared" si="8"/>
        <v>494.64380693807385</v>
      </c>
      <c r="BM9" s="120">
        <f t="shared" si="8"/>
        <v>2277.0587646919985</v>
      </c>
      <c r="BN9" s="120">
        <f t="shared" si="8"/>
        <v>1837.5840236938427</v>
      </c>
      <c r="BO9" s="119">
        <f>SUM(BP9:BT9)</f>
        <v>7769.1034749999999</v>
      </c>
      <c r="BP9" s="120">
        <f>AV9+O9</f>
        <v>3214.1132004292308</v>
      </c>
      <c r="BQ9" s="120">
        <f>P9</f>
        <v>714.08363357076951</v>
      </c>
      <c r="BR9" s="120">
        <f>AX9+Q9</f>
        <v>399.33224800000005</v>
      </c>
      <c r="BS9" s="120">
        <f t="shared" ref="BS9:BT9" si="9">AY9+R9</f>
        <v>2375.5120280000001</v>
      </c>
      <c r="BT9" s="120">
        <f t="shared" si="9"/>
        <v>1066.0623650000002</v>
      </c>
    </row>
    <row r="10" spans="1:226" s="125" customFormat="1" ht="22.5" customHeight="1">
      <c r="A10" s="122" t="s">
        <v>143</v>
      </c>
      <c r="B10" s="119">
        <f>SUM(C10:G10)</f>
        <v>1798.68</v>
      </c>
      <c r="C10" s="123">
        <f>C11+C12+C13+C14</f>
        <v>0</v>
      </c>
      <c r="D10" s="123">
        <f>D11+D12+D13+D14</f>
        <v>0</v>
      </c>
      <c r="E10" s="123">
        <f>E11+E12+E13+E14</f>
        <v>0</v>
      </c>
      <c r="F10" s="123">
        <f>F11+F12+F13+F14</f>
        <v>0</v>
      </c>
      <c r="G10" s="123">
        <f>G11+G12+G13+G14</f>
        <v>1798.68</v>
      </c>
      <c r="H10" s="119">
        <f>SUM(I10:M10)</f>
        <v>1851.1249999999998</v>
      </c>
      <c r="I10" s="123">
        <f>I11+I12+I13+I14</f>
        <v>0</v>
      </c>
      <c r="J10" s="123">
        <f>J11+J12+J13+J14</f>
        <v>0</v>
      </c>
      <c r="K10" s="123">
        <f>K11+K12+K13+K14</f>
        <v>0</v>
      </c>
      <c r="L10" s="123">
        <f>L11+L12+L13+L14</f>
        <v>0</v>
      </c>
      <c r="M10" s="123">
        <f>M11+M12+M13+M14</f>
        <v>1851.1249999999998</v>
      </c>
      <c r="N10" s="124">
        <f>O10+Q10+R10+S10</f>
        <v>1330.4769999999999</v>
      </c>
      <c r="O10" s="123">
        <f>O11+O12+O13+O14</f>
        <v>8.0969999999999995</v>
      </c>
      <c r="P10" s="123">
        <f t="shared" ref="P10:S10" si="10">P11+P12+P13+P14</f>
        <v>0</v>
      </c>
      <c r="Q10" s="123">
        <f t="shared" si="10"/>
        <v>5.93</v>
      </c>
      <c r="R10" s="123">
        <f t="shared" si="10"/>
        <v>108.93799999999999</v>
      </c>
      <c r="S10" s="123">
        <f t="shared" si="10"/>
        <v>1207.5119999999999</v>
      </c>
      <c r="T10" s="106">
        <v>1992.1200000000001</v>
      </c>
      <c r="U10" s="106">
        <f t="shared" ref="U10:U15" si="11">B10+H10</f>
        <v>3649.8049999999998</v>
      </c>
      <c r="V10" s="106"/>
      <c r="W10" s="106"/>
      <c r="X10" s="106"/>
      <c r="Y10" s="106"/>
      <c r="Z10" s="106"/>
      <c r="AA10" s="106"/>
      <c r="AB10" s="106">
        <f>AB9-P9</f>
        <v>3211.9172004292304</v>
      </c>
      <c r="AC10" s="106"/>
      <c r="AD10" s="106"/>
      <c r="AE10" s="106"/>
      <c r="AF10" s="223" t="s">
        <v>144</v>
      </c>
      <c r="AG10" s="223"/>
      <c r="AH10" s="122" t="s">
        <v>143</v>
      </c>
      <c r="AI10" s="119">
        <f>SUM(AJ10:AN10)</f>
        <v>0</v>
      </c>
      <c r="AJ10" s="123">
        <f>AJ11+AJ12+AJ13+AJ14</f>
        <v>0</v>
      </c>
      <c r="AK10" s="123">
        <f>AK11+AK12+AK13+AK14</f>
        <v>0</v>
      </c>
      <c r="AL10" s="123">
        <f>AL11+AL12+AL13+AL14</f>
        <v>0</v>
      </c>
      <c r="AM10" s="123">
        <f>AM11+AM12+AM13+AM14</f>
        <v>0</v>
      </c>
      <c r="AN10" s="123">
        <f>AN11+AN12+AN13+AN14</f>
        <v>0</v>
      </c>
      <c r="AO10" s="119">
        <f>SUM(AP10:AT10)</f>
        <v>0</v>
      </c>
      <c r="AP10" s="123">
        <f>AP11+AP12+AP13+AP14</f>
        <v>0</v>
      </c>
      <c r="AQ10" s="123">
        <f>AQ11+AQ12+AQ13+AQ14</f>
        <v>0</v>
      </c>
      <c r="AR10" s="123">
        <f>AR11+AR12+AR13+AR14</f>
        <v>0</v>
      </c>
      <c r="AS10" s="123">
        <f>AS11+AS12+AS13+AS14</f>
        <v>0</v>
      </c>
      <c r="AT10" s="123">
        <f>AT11+AT12+AT13+AT14</f>
        <v>0</v>
      </c>
      <c r="AU10" s="124">
        <f>AV10+AX10+AY10+AZ10</f>
        <v>2319.3249999999998</v>
      </c>
      <c r="AV10" s="123">
        <f>AV11+AV12+AV13+AV14</f>
        <v>1.3699999999999999</v>
      </c>
      <c r="AW10" s="123">
        <f t="shared" ref="AW10:AZ10" si="12">AW11+AW12+AW13+AW14</f>
        <v>0</v>
      </c>
      <c r="AX10" s="123">
        <f t="shared" si="12"/>
        <v>0</v>
      </c>
      <c r="AY10" s="123">
        <f t="shared" si="12"/>
        <v>344.72499999999997</v>
      </c>
      <c r="AZ10" s="123">
        <f t="shared" si="12"/>
        <v>1973.23</v>
      </c>
      <c r="BA10" s="106"/>
      <c r="BB10" s="122" t="s">
        <v>143</v>
      </c>
      <c r="BC10" s="119">
        <f>SUM(BD10:BH10)</f>
        <v>1798.68</v>
      </c>
      <c r="BD10" s="123">
        <f>C10+AJ10</f>
        <v>0</v>
      </c>
      <c r="BE10" s="123">
        <f t="shared" si="6"/>
        <v>0</v>
      </c>
      <c r="BF10" s="123">
        <f t="shared" si="6"/>
        <v>0</v>
      </c>
      <c r="BG10" s="123">
        <f t="shared" si="6"/>
        <v>0</v>
      </c>
      <c r="BH10" s="123">
        <f t="shared" si="6"/>
        <v>1798.68</v>
      </c>
      <c r="BI10" s="119">
        <f>SUM(BJ10:BN10)</f>
        <v>1851.1249999999998</v>
      </c>
      <c r="BJ10" s="123">
        <f>I10+AP10</f>
        <v>0</v>
      </c>
      <c r="BK10" s="123">
        <f t="shared" si="8"/>
        <v>0</v>
      </c>
      <c r="BL10" s="123">
        <f t="shared" si="8"/>
        <v>0</v>
      </c>
      <c r="BM10" s="123">
        <f t="shared" si="8"/>
        <v>0</v>
      </c>
      <c r="BN10" s="123">
        <f t="shared" si="8"/>
        <v>1851.1249999999998</v>
      </c>
      <c r="BO10" s="124">
        <f>BP10+BR10+BS10+BT10</f>
        <v>3649.8020000000001</v>
      </c>
      <c r="BP10" s="123">
        <f>BP11+BP12+BP13+BP14</f>
        <v>9.4669999999999987</v>
      </c>
      <c r="BQ10" s="123">
        <f t="shared" ref="BQ10:BS10" si="13">BQ11+BQ12+BQ13+BQ14</f>
        <v>0</v>
      </c>
      <c r="BR10" s="123">
        <f t="shared" si="13"/>
        <v>5.93</v>
      </c>
      <c r="BS10" s="123">
        <f t="shared" si="13"/>
        <v>453.66300000000001</v>
      </c>
      <c r="BT10" s="123">
        <f>BT11+BT12+BT13+BT14</f>
        <v>3180.7420000000002</v>
      </c>
      <c r="BU10" s="106"/>
      <c r="BV10" s="106"/>
      <c r="BW10" s="106"/>
      <c r="BX10" s="106"/>
      <c r="BY10" s="106"/>
      <c r="BZ10" s="106"/>
      <c r="CA10" s="106"/>
      <c r="CB10" s="106"/>
      <c r="CC10" s="106"/>
      <c r="CD10" s="106"/>
      <c r="CE10" s="106"/>
      <c r="CF10" s="106"/>
      <c r="CG10" s="106"/>
      <c r="CH10" s="106"/>
      <c r="CI10" s="106"/>
      <c r="CJ10" s="106"/>
      <c r="CK10" s="106"/>
      <c r="CL10" s="106"/>
      <c r="CM10" s="106"/>
      <c r="CN10" s="106"/>
      <c r="CO10" s="106"/>
      <c r="CP10" s="106"/>
      <c r="CQ10" s="106"/>
      <c r="CR10" s="106"/>
      <c r="CS10" s="106"/>
      <c r="CT10" s="106"/>
      <c r="CU10" s="106"/>
      <c r="CV10" s="106"/>
      <c r="CW10" s="106"/>
      <c r="CX10" s="106"/>
      <c r="CY10" s="106"/>
      <c r="CZ10" s="106"/>
      <c r="DA10" s="106"/>
      <c r="DB10" s="106"/>
      <c r="DC10" s="106"/>
      <c r="DD10" s="106"/>
      <c r="DE10" s="106"/>
      <c r="DF10" s="106"/>
      <c r="DG10" s="106"/>
      <c r="DH10" s="106"/>
      <c r="DI10" s="106"/>
      <c r="DJ10" s="106"/>
      <c r="DK10" s="106"/>
      <c r="DL10" s="106"/>
      <c r="DM10" s="106"/>
      <c r="DN10" s="106"/>
      <c r="DO10" s="106"/>
      <c r="DP10" s="106"/>
      <c r="DQ10" s="106"/>
      <c r="DR10" s="106"/>
      <c r="DS10" s="106"/>
      <c r="DT10" s="106"/>
      <c r="DU10" s="106"/>
      <c r="DV10" s="106"/>
      <c r="DW10" s="106"/>
      <c r="DX10" s="106"/>
      <c r="DY10" s="106"/>
      <c r="DZ10" s="106"/>
      <c r="EA10" s="106"/>
      <c r="EB10" s="106"/>
      <c r="EC10" s="106"/>
      <c r="ED10" s="106"/>
      <c r="EE10" s="106"/>
      <c r="EF10" s="106"/>
      <c r="EG10" s="106"/>
      <c r="EH10" s="106"/>
      <c r="EI10" s="106"/>
      <c r="EJ10" s="106"/>
      <c r="EK10" s="106"/>
      <c r="EL10" s="106"/>
      <c r="EM10" s="106"/>
      <c r="EN10" s="106"/>
      <c r="EO10" s="106"/>
      <c r="EP10" s="106"/>
      <c r="EQ10" s="106"/>
      <c r="ER10" s="106"/>
      <c r="ES10" s="106"/>
      <c r="ET10" s="106"/>
      <c r="EU10" s="106"/>
      <c r="EV10" s="106"/>
      <c r="EW10" s="106"/>
      <c r="EX10" s="106"/>
      <c r="EY10" s="106"/>
      <c r="EZ10" s="106"/>
      <c r="FA10" s="106"/>
      <c r="FB10" s="106"/>
      <c r="FC10" s="106"/>
      <c r="FD10" s="106"/>
      <c r="FE10" s="106"/>
      <c r="FF10" s="106"/>
      <c r="FG10" s="106"/>
      <c r="FH10" s="106"/>
      <c r="FI10" s="106"/>
      <c r="FJ10" s="106"/>
      <c r="FK10" s="106"/>
      <c r="FL10" s="106"/>
      <c r="FM10" s="106"/>
      <c r="FN10" s="106"/>
      <c r="FO10" s="106"/>
      <c r="FP10" s="106"/>
      <c r="FQ10" s="106"/>
      <c r="FR10" s="106"/>
      <c r="FS10" s="106"/>
      <c r="FT10" s="106"/>
      <c r="FU10" s="106"/>
      <c r="FV10" s="106"/>
      <c r="FW10" s="106"/>
      <c r="FX10" s="106"/>
      <c r="FY10" s="106"/>
      <c r="FZ10" s="106"/>
      <c r="GA10" s="106"/>
      <c r="GB10" s="106"/>
      <c r="GC10" s="106"/>
      <c r="GD10" s="106"/>
      <c r="GE10" s="106"/>
      <c r="GF10" s="106"/>
      <c r="GG10" s="106"/>
      <c r="GH10" s="106"/>
      <c r="GI10" s="106"/>
      <c r="GJ10" s="106"/>
      <c r="GK10" s="106"/>
      <c r="GL10" s="106"/>
      <c r="GM10" s="106"/>
      <c r="GN10" s="106"/>
      <c r="GO10" s="106"/>
      <c r="GP10" s="106"/>
      <c r="GQ10" s="106"/>
      <c r="GR10" s="106"/>
      <c r="GS10" s="106"/>
      <c r="GT10" s="106"/>
      <c r="GU10" s="106"/>
      <c r="GV10" s="106"/>
      <c r="GW10" s="106"/>
      <c r="GX10" s="106"/>
      <c r="GY10" s="106"/>
      <c r="GZ10" s="106"/>
      <c r="HA10" s="106"/>
      <c r="HB10" s="106"/>
      <c r="HC10" s="106"/>
      <c r="HD10" s="106"/>
      <c r="HE10" s="106"/>
      <c r="HF10" s="106"/>
      <c r="HG10" s="106"/>
      <c r="HH10" s="106"/>
      <c r="HI10" s="106"/>
      <c r="HJ10" s="106"/>
      <c r="HK10" s="106"/>
      <c r="HL10" s="106"/>
      <c r="HM10" s="106"/>
      <c r="HN10" s="106"/>
      <c r="HO10" s="106"/>
      <c r="HP10" s="106"/>
      <c r="HQ10" s="106"/>
      <c r="HR10" s="106"/>
    </row>
    <row r="11" spans="1:226" s="131" customFormat="1">
      <c r="A11" s="126" t="s">
        <v>145</v>
      </c>
      <c r="B11" s="119">
        <f t="shared" si="1"/>
        <v>881.35320000000002</v>
      </c>
      <c r="C11" s="127"/>
      <c r="D11" s="127"/>
      <c r="E11" s="127"/>
      <c r="F11" s="127"/>
      <c r="G11" s="127">
        <f>F4*0.7</f>
        <v>881.35320000000002</v>
      </c>
      <c r="H11" s="119">
        <f t="shared" si="2"/>
        <v>907.05229999999995</v>
      </c>
      <c r="I11" s="127"/>
      <c r="J11" s="127"/>
      <c r="K11" s="127"/>
      <c r="L11" s="127"/>
      <c r="M11" s="127">
        <f>L4*0.7</f>
        <v>907.05229999999995</v>
      </c>
      <c r="N11" s="128">
        <f>O11+Q11+R11+S11</f>
        <v>334.19200000000001</v>
      </c>
      <c r="O11" s="127">
        <v>5.2320000000000002</v>
      </c>
      <c r="P11" s="127"/>
      <c r="Q11" s="127">
        <v>3.8610000000000002</v>
      </c>
      <c r="R11" s="127">
        <v>40.219000000000001</v>
      </c>
      <c r="S11" s="127">
        <v>284.88</v>
      </c>
      <c r="T11" s="129">
        <v>1256.9159999999999</v>
      </c>
      <c r="U11" s="106">
        <f t="shared" si="11"/>
        <v>1788.4054999999998</v>
      </c>
      <c r="V11" s="129"/>
      <c r="W11" s="129"/>
      <c r="X11" s="129"/>
      <c r="Y11" s="129"/>
      <c r="Z11" s="129"/>
      <c r="AA11" s="129"/>
      <c r="AB11" s="129"/>
      <c r="AC11" s="129"/>
      <c r="AD11" s="129"/>
      <c r="AE11" s="129"/>
      <c r="AF11" s="130">
        <f>(N11+N12)/N10</f>
        <v>0.70000007516101381</v>
      </c>
      <c r="AG11" s="130">
        <f>(AU11+AU12)/AU10</f>
        <v>0.69999978442003619</v>
      </c>
      <c r="AH11" s="126" t="s">
        <v>145</v>
      </c>
      <c r="AI11" s="119">
        <f t="shared" ref="AI11:AI12" si="14">SUM(AJ11:AN11)</f>
        <v>0</v>
      </c>
      <c r="AJ11" s="127"/>
      <c r="AK11" s="127"/>
      <c r="AL11" s="127"/>
      <c r="AM11" s="127"/>
      <c r="AN11" s="127">
        <f>AM4*0.7</f>
        <v>0</v>
      </c>
      <c r="AO11" s="119">
        <f t="shared" ref="AO11:AO12" si="15">SUM(AP11:AT11)</f>
        <v>0</v>
      </c>
      <c r="AP11" s="127"/>
      <c r="AQ11" s="127"/>
      <c r="AR11" s="127"/>
      <c r="AS11" s="127"/>
      <c r="AT11" s="127">
        <f>AS4*0.7</f>
        <v>0</v>
      </c>
      <c r="AU11" s="128">
        <f>AV11+AX11+AY11+AZ11</f>
        <v>1309.5390000000002</v>
      </c>
      <c r="AV11" s="127">
        <v>0.95899999999999996</v>
      </c>
      <c r="AW11" s="127"/>
      <c r="AX11" s="127"/>
      <c r="AY11" s="127">
        <v>179.68</v>
      </c>
      <c r="AZ11" s="127">
        <v>1128.9000000000001</v>
      </c>
      <c r="BA11" s="129"/>
      <c r="BB11" s="126" t="s">
        <v>145</v>
      </c>
      <c r="BC11" s="119">
        <f t="shared" ref="BC11:BC12" si="16">SUM(BD11:BH11)</f>
        <v>881.35320000000002</v>
      </c>
      <c r="BD11" s="123"/>
      <c r="BE11" s="123"/>
      <c r="BF11" s="123"/>
      <c r="BG11" s="123"/>
      <c r="BH11" s="123">
        <f t="shared" si="6"/>
        <v>881.35320000000002</v>
      </c>
      <c r="BI11" s="119">
        <f t="shared" ref="BI11:BI12" si="17">SUM(BJ11:BN11)</f>
        <v>907.05229999999995</v>
      </c>
      <c r="BJ11" s="123"/>
      <c r="BK11" s="123"/>
      <c r="BL11" s="123"/>
      <c r="BM11" s="123"/>
      <c r="BN11" s="123">
        <f>M11+AT11</f>
        <v>907.05229999999995</v>
      </c>
      <c r="BO11" s="128">
        <f>BP11+BR11+BS11+BT11</f>
        <v>1643.7310000000002</v>
      </c>
      <c r="BP11" s="127">
        <f>AV11+O11</f>
        <v>6.1909999999999998</v>
      </c>
      <c r="BQ11" s="127">
        <f t="shared" ref="BQ11:BT14" si="18">AW11+P11</f>
        <v>0</v>
      </c>
      <c r="BR11" s="127">
        <f t="shared" si="18"/>
        <v>3.8610000000000002</v>
      </c>
      <c r="BS11" s="127">
        <f t="shared" si="18"/>
        <v>219.899</v>
      </c>
      <c r="BT11" s="127">
        <f>AZ11+S11</f>
        <v>1413.7800000000002</v>
      </c>
      <c r="BU11" s="129"/>
      <c r="BV11" s="129"/>
      <c r="BW11" s="129"/>
      <c r="BX11" s="129"/>
      <c r="BY11" s="129"/>
      <c r="BZ11" s="129"/>
      <c r="CA11" s="129"/>
      <c r="CB11" s="129"/>
      <c r="CC11" s="129"/>
      <c r="CD11" s="129"/>
      <c r="CE11" s="129"/>
      <c r="CF11" s="129"/>
      <c r="CG11" s="129"/>
      <c r="CH11" s="129"/>
      <c r="CI11" s="129"/>
      <c r="CJ11" s="129"/>
      <c r="CK11" s="129"/>
      <c r="CL11" s="129"/>
      <c r="CM11" s="129"/>
      <c r="CN11" s="129"/>
      <c r="CO11" s="129"/>
      <c r="CP11" s="129"/>
      <c r="CQ11" s="129"/>
      <c r="CR11" s="129"/>
      <c r="CS11" s="129"/>
      <c r="CT11" s="129"/>
      <c r="CU11" s="129"/>
      <c r="CV11" s="129"/>
      <c r="CW11" s="129"/>
      <c r="CX11" s="129"/>
      <c r="CY11" s="129"/>
      <c r="CZ11" s="129"/>
      <c r="DA11" s="129"/>
      <c r="DB11" s="129"/>
      <c r="DC11" s="129"/>
      <c r="DD11" s="129"/>
      <c r="DE11" s="129"/>
      <c r="DF11" s="129"/>
      <c r="DG11" s="129"/>
      <c r="DH11" s="129"/>
      <c r="DI11" s="129"/>
      <c r="DJ11" s="129"/>
      <c r="DK11" s="129"/>
      <c r="DL11" s="129"/>
      <c r="DM11" s="129"/>
      <c r="DN11" s="129"/>
      <c r="DO11" s="129"/>
      <c r="DP11" s="129"/>
      <c r="DQ11" s="129"/>
      <c r="DR11" s="129"/>
      <c r="DS11" s="129"/>
      <c r="DT11" s="129"/>
      <c r="DU11" s="129"/>
      <c r="DV11" s="129"/>
      <c r="DW11" s="129"/>
      <c r="DX11" s="129"/>
      <c r="DY11" s="129"/>
      <c r="DZ11" s="129"/>
      <c r="EA11" s="129"/>
      <c r="EB11" s="129"/>
      <c r="EC11" s="129"/>
      <c r="ED11" s="129"/>
      <c r="EE11" s="129"/>
      <c r="EF11" s="129"/>
      <c r="EG11" s="129"/>
      <c r="EH11" s="129"/>
      <c r="EI11" s="129"/>
      <c r="EJ11" s="129"/>
      <c r="EK11" s="129"/>
      <c r="EL11" s="129"/>
      <c r="EM11" s="129"/>
      <c r="EN11" s="129"/>
      <c r="EO11" s="129"/>
      <c r="EP11" s="129"/>
      <c r="EQ11" s="129"/>
      <c r="ER11" s="129"/>
      <c r="ES11" s="129"/>
      <c r="ET11" s="129"/>
      <c r="EU11" s="129"/>
      <c r="EV11" s="129"/>
      <c r="EW11" s="129"/>
      <c r="EX11" s="129"/>
      <c r="EY11" s="129"/>
      <c r="EZ11" s="129"/>
      <c r="FA11" s="129"/>
      <c r="FB11" s="129"/>
      <c r="FC11" s="129"/>
      <c r="FD11" s="129"/>
      <c r="FE11" s="129"/>
      <c r="FF11" s="129"/>
      <c r="FG11" s="129"/>
      <c r="FH11" s="129"/>
      <c r="FI11" s="129"/>
      <c r="FJ11" s="129"/>
      <c r="FK11" s="129"/>
      <c r="FL11" s="129"/>
      <c r="FM11" s="129"/>
      <c r="FN11" s="129"/>
      <c r="FO11" s="129"/>
      <c r="FP11" s="129"/>
      <c r="FQ11" s="129"/>
      <c r="FR11" s="129"/>
      <c r="FS11" s="129"/>
      <c r="FT11" s="129"/>
      <c r="FU11" s="129"/>
      <c r="FV11" s="129"/>
      <c r="FW11" s="129"/>
      <c r="FX11" s="129"/>
      <c r="FY11" s="129"/>
      <c r="FZ11" s="129"/>
      <c r="GA11" s="129"/>
      <c r="GB11" s="129"/>
      <c r="GC11" s="129"/>
      <c r="GD11" s="129"/>
      <c r="GE11" s="129"/>
      <c r="GF11" s="129"/>
      <c r="GG11" s="129"/>
      <c r="GH11" s="129"/>
      <c r="GI11" s="129"/>
      <c r="GJ11" s="129"/>
      <c r="GK11" s="129"/>
      <c r="GL11" s="129"/>
      <c r="GM11" s="129"/>
      <c r="GN11" s="129"/>
      <c r="GO11" s="129"/>
      <c r="GP11" s="129"/>
      <c r="GQ11" s="129"/>
      <c r="GR11" s="129"/>
      <c r="GS11" s="129"/>
      <c r="GT11" s="129"/>
      <c r="GU11" s="129"/>
      <c r="GV11" s="129"/>
      <c r="GW11" s="129"/>
      <c r="GX11" s="129"/>
      <c r="GY11" s="129"/>
      <c r="GZ11" s="129"/>
      <c r="HA11" s="129"/>
      <c r="HB11" s="129"/>
      <c r="HC11" s="129"/>
      <c r="HD11" s="129"/>
      <c r="HE11" s="129"/>
      <c r="HF11" s="129"/>
      <c r="HG11" s="129"/>
      <c r="HH11" s="129"/>
      <c r="HI11" s="129"/>
      <c r="HJ11" s="129"/>
      <c r="HK11" s="129"/>
      <c r="HL11" s="129"/>
      <c r="HM11" s="129"/>
      <c r="HN11" s="129"/>
      <c r="HO11" s="129"/>
      <c r="HP11" s="129"/>
      <c r="HQ11" s="129"/>
      <c r="HR11" s="129"/>
    </row>
    <row r="12" spans="1:226" s="131" customFormat="1" ht="13.5" customHeight="1">
      <c r="A12" s="126" t="s">
        <v>146</v>
      </c>
      <c r="B12" s="119">
        <f t="shared" si="1"/>
        <v>377.72280000000001</v>
      </c>
      <c r="C12" s="127"/>
      <c r="D12" s="127"/>
      <c r="E12" s="127"/>
      <c r="F12" s="127"/>
      <c r="G12" s="127">
        <f>F4*0.3</f>
        <v>377.72280000000001</v>
      </c>
      <c r="H12" s="119">
        <f t="shared" si="2"/>
        <v>388.73669999999998</v>
      </c>
      <c r="I12" s="127"/>
      <c r="J12" s="127"/>
      <c r="K12" s="127"/>
      <c r="L12" s="127"/>
      <c r="M12" s="127">
        <f>L4*0.3</f>
        <v>388.73669999999998</v>
      </c>
      <c r="N12" s="128">
        <f t="shared" ref="N12:N14" si="19">O12+Q12+R12+S12</f>
        <v>597.14200000000005</v>
      </c>
      <c r="O12" s="127">
        <v>0.436</v>
      </c>
      <c r="P12" s="127"/>
      <c r="Q12" s="127">
        <v>0.28999999999999998</v>
      </c>
      <c r="R12" s="127">
        <v>36.036999999999999</v>
      </c>
      <c r="S12" s="127">
        <v>560.37900000000002</v>
      </c>
      <c r="T12" s="129">
        <v>735.20400000000006</v>
      </c>
      <c r="U12" s="106">
        <f t="shared" si="11"/>
        <v>766.45949999999993</v>
      </c>
      <c r="V12" s="129"/>
      <c r="W12" s="129"/>
      <c r="X12" s="129"/>
      <c r="Y12" s="129"/>
      <c r="Z12" s="129"/>
      <c r="AA12" s="129"/>
      <c r="AB12" s="129">
        <v>519.41972413793098</v>
      </c>
      <c r="AC12" s="129">
        <v>53.984999999999999</v>
      </c>
      <c r="AD12" s="129">
        <v>288.19197000000003</v>
      </c>
      <c r="AE12" s="129">
        <v>120.50099999999986</v>
      </c>
      <c r="AF12" s="224" t="s">
        <v>147</v>
      </c>
      <c r="AG12" s="224"/>
      <c r="AH12" s="126" t="s">
        <v>146</v>
      </c>
      <c r="AI12" s="119">
        <f t="shared" si="14"/>
        <v>0</v>
      </c>
      <c r="AJ12" s="127"/>
      <c r="AK12" s="127"/>
      <c r="AL12" s="127"/>
      <c r="AM12" s="127"/>
      <c r="AN12" s="127">
        <f>AM4*0.3</f>
        <v>0</v>
      </c>
      <c r="AO12" s="119">
        <f t="shared" si="15"/>
        <v>0</v>
      </c>
      <c r="AP12" s="127"/>
      <c r="AQ12" s="127"/>
      <c r="AR12" s="127"/>
      <c r="AS12" s="127"/>
      <c r="AT12" s="127">
        <f>AS4*0.3</f>
        <v>0</v>
      </c>
      <c r="AU12" s="128">
        <f t="shared" ref="AU12:AU14" si="20">AV12+AX12+AY12+AZ12</f>
        <v>313.988</v>
      </c>
      <c r="AV12" s="127"/>
      <c r="AW12" s="127"/>
      <c r="AX12" s="127"/>
      <c r="AY12" s="127">
        <v>61.627000000000002</v>
      </c>
      <c r="AZ12" s="127">
        <v>252.36099999999999</v>
      </c>
      <c r="BA12" s="129"/>
      <c r="BB12" s="126" t="s">
        <v>146</v>
      </c>
      <c r="BC12" s="119">
        <f t="shared" si="16"/>
        <v>377.72280000000001</v>
      </c>
      <c r="BD12" s="123"/>
      <c r="BE12" s="123"/>
      <c r="BF12" s="123"/>
      <c r="BG12" s="123"/>
      <c r="BH12" s="123">
        <f t="shared" si="6"/>
        <v>377.72280000000001</v>
      </c>
      <c r="BI12" s="119">
        <f t="shared" si="17"/>
        <v>388.73669999999998</v>
      </c>
      <c r="BJ12" s="123"/>
      <c r="BK12" s="123"/>
      <c r="BL12" s="123"/>
      <c r="BM12" s="123"/>
      <c r="BN12" s="123">
        <f t="shared" ref="BN12:BN14" si="21">M12+AT12</f>
        <v>388.73669999999998</v>
      </c>
      <c r="BO12" s="128">
        <f t="shared" ref="BO12:BO14" si="22">BP12+BR12+BS12+BT12</f>
        <v>911.13</v>
      </c>
      <c r="BP12" s="127">
        <f t="shared" ref="BP12:BP14" si="23">AV12+O12</f>
        <v>0.436</v>
      </c>
      <c r="BQ12" s="127">
        <f t="shared" si="18"/>
        <v>0</v>
      </c>
      <c r="BR12" s="127">
        <f t="shared" si="18"/>
        <v>0.28999999999999998</v>
      </c>
      <c r="BS12" s="127">
        <f t="shared" si="18"/>
        <v>97.664000000000001</v>
      </c>
      <c r="BT12" s="127">
        <f t="shared" si="18"/>
        <v>812.74</v>
      </c>
      <c r="BU12" s="129"/>
      <c r="BV12" s="129"/>
      <c r="BW12" s="129"/>
      <c r="BX12" s="129"/>
      <c r="BY12" s="129"/>
      <c r="BZ12" s="129"/>
      <c r="CA12" s="129"/>
      <c r="CB12" s="129"/>
      <c r="CC12" s="129"/>
      <c r="CD12" s="129"/>
      <c r="CE12" s="129"/>
      <c r="CF12" s="129"/>
      <c r="CG12" s="129"/>
      <c r="CH12" s="129"/>
      <c r="CI12" s="129"/>
      <c r="CJ12" s="129"/>
      <c r="CK12" s="129"/>
      <c r="CL12" s="129"/>
      <c r="CM12" s="129"/>
      <c r="CN12" s="129"/>
      <c r="CO12" s="129"/>
      <c r="CP12" s="129"/>
      <c r="CQ12" s="129"/>
      <c r="CR12" s="129"/>
      <c r="CS12" s="129"/>
      <c r="CT12" s="129"/>
      <c r="CU12" s="129"/>
      <c r="CV12" s="129"/>
      <c r="CW12" s="129"/>
      <c r="CX12" s="129"/>
      <c r="CY12" s="129"/>
      <c r="CZ12" s="129"/>
      <c r="DA12" s="129"/>
      <c r="DB12" s="129"/>
      <c r="DC12" s="129"/>
      <c r="DD12" s="129"/>
      <c r="DE12" s="129"/>
      <c r="DF12" s="129"/>
      <c r="DG12" s="129"/>
      <c r="DH12" s="129"/>
      <c r="DI12" s="129"/>
      <c r="DJ12" s="129"/>
      <c r="DK12" s="129"/>
      <c r="DL12" s="129"/>
      <c r="DM12" s="129"/>
      <c r="DN12" s="129"/>
      <c r="DO12" s="129"/>
      <c r="DP12" s="129"/>
      <c r="DQ12" s="129"/>
      <c r="DR12" s="129"/>
      <c r="DS12" s="129"/>
      <c r="DT12" s="129"/>
      <c r="DU12" s="129"/>
      <c r="DV12" s="129"/>
      <c r="DW12" s="129"/>
      <c r="DX12" s="129"/>
      <c r="DY12" s="129"/>
      <c r="DZ12" s="129"/>
      <c r="EA12" s="129"/>
      <c r="EB12" s="129"/>
      <c r="EC12" s="129"/>
      <c r="ED12" s="129"/>
      <c r="EE12" s="129"/>
      <c r="EF12" s="129"/>
      <c r="EG12" s="129"/>
      <c r="EH12" s="129"/>
      <c r="EI12" s="129"/>
      <c r="EJ12" s="129"/>
      <c r="EK12" s="129"/>
      <c r="EL12" s="129"/>
      <c r="EM12" s="129"/>
      <c r="EN12" s="129"/>
      <c r="EO12" s="129"/>
      <c r="EP12" s="129"/>
      <c r="EQ12" s="129"/>
      <c r="ER12" s="129"/>
      <c r="ES12" s="129"/>
      <c r="ET12" s="129"/>
      <c r="EU12" s="129"/>
      <c r="EV12" s="129"/>
      <c r="EW12" s="129"/>
      <c r="EX12" s="129"/>
      <c r="EY12" s="129"/>
      <c r="EZ12" s="129"/>
      <c r="FA12" s="129"/>
      <c r="FB12" s="129"/>
      <c r="FC12" s="129"/>
      <c r="FD12" s="129"/>
      <c r="FE12" s="129"/>
      <c r="FF12" s="129"/>
      <c r="FG12" s="129"/>
      <c r="FH12" s="129"/>
      <c r="FI12" s="129"/>
      <c r="FJ12" s="129"/>
      <c r="FK12" s="129"/>
      <c r="FL12" s="129"/>
      <c r="FM12" s="129"/>
      <c r="FN12" s="129"/>
      <c r="FO12" s="129"/>
      <c r="FP12" s="129"/>
      <c r="FQ12" s="129"/>
      <c r="FR12" s="129"/>
      <c r="FS12" s="129"/>
      <c r="FT12" s="129"/>
      <c r="FU12" s="129"/>
      <c r="FV12" s="129"/>
      <c r="FW12" s="129"/>
      <c r="FX12" s="129"/>
      <c r="FY12" s="129"/>
      <c r="FZ12" s="129"/>
      <c r="GA12" s="129"/>
      <c r="GB12" s="129"/>
      <c r="GC12" s="129"/>
      <c r="GD12" s="129"/>
      <c r="GE12" s="129"/>
      <c r="GF12" s="129"/>
      <c r="GG12" s="129"/>
      <c r="GH12" s="129"/>
      <c r="GI12" s="129"/>
      <c r="GJ12" s="129"/>
      <c r="GK12" s="129"/>
      <c r="GL12" s="129"/>
      <c r="GM12" s="129"/>
      <c r="GN12" s="129"/>
      <c r="GO12" s="129"/>
      <c r="GP12" s="129"/>
      <c r="GQ12" s="129"/>
      <c r="GR12" s="129"/>
      <c r="GS12" s="129"/>
      <c r="GT12" s="129"/>
      <c r="GU12" s="129"/>
      <c r="GV12" s="129"/>
      <c r="GW12" s="129"/>
      <c r="GX12" s="129"/>
      <c r="GY12" s="129"/>
      <c r="GZ12" s="129"/>
      <c r="HA12" s="129"/>
      <c r="HB12" s="129"/>
      <c r="HC12" s="129"/>
      <c r="HD12" s="129"/>
      <c r="HE12" s="129"/>
      <c r="HF12" s="129"/>
      <c r="HG12" s="129"/>
      <c r="HH12" s="129"/>
      <c r="HI12" s="129"/>
      <c r="HJ12" s="129"/>
      <c r="HK12" s="129"/>
      <c r="HL12" s="129"/>
      <c r="HM12" s="129"/>
      <c r="HN12" s="129"/>
      <c r="HO12" s="129"/>
      <c r="HP12" s="129"/>
      <c r="HQ12" s="129"/>
      <c r="HR12" s="129"/>
    </row>
    <row r="13" spans="1:226" s="131" customFormat="1">
      <c r="A13" s="126" t="s">
        <v>148</v>
      </c>
      <c r="B13" s="119"/>
      <c r="C13" s="127"/>
      <c r="D13" s="127"/>
      <c r="E13" s="127"/>
      <c r="F13" s="127"/>
      <c r="G13" s="127">
        <f>G4*0.7</f>
        <v>377.72280000000001</v>
      </c>
      <c r="H13" s="119"/>
      <c r="I13" s="127"/>
      <c r="J13" s="127"/>
      <c r="K13" s="127"/>
      <c r="L13" s="127"/>
      <c r="M13" s="127">
        <f>M4*0.7</f>
        <v>388.73519999999996</v>
      </c>
      <c r="N13" s="128">
        <f t="shared" si="19"/>
        <v>143.22499999999999</v>
      </c>
      <c r="O13" s="127">
        <v>2.242</v>
      </c>
      <c r="P13" s="127"/>
      <c r="Q13" s="127">
        <v>1.655</v>
      </c>
      <c r="R13" s="127">
        <v>17.236999999999998</v>
      </c>
      <c r="S13" s="127">
        <v>122.09099999999999</v>
      </c>
      <c r="T13" s="129"/>
      <c r="U13" s="106"/>
      <c r="V13" s="129"/>
      <c r="W13" s="129"/>
      <c r="X13" s="129"/>
      <c r="Y13" s="129"/>
      <c r="Z13" s="129"/>
      <c r="AA13" s="129"/>
      <c r="AB13" s="129">
        <f>AB12-P16</f>
        <v>416.8626067034611</v>
      </c>
      <c r="AC13" s="129"/>
      <c r="AD13" s="129"/>
      <c r="AE13" s="129"/>
      <c r="AF13" s="130">
        <f>(N13+N14)/N10</f>
        <v>0.29999992483898635</v>
      </c>
      <c r="AG13" s="130">
        <f>(AU13+AU14)/AU10</f>
        <v>0.30000021557996404</v>
      </c>
      <c r="AH13" s="126" t="s">
        <v>148</v>
      </c>
      <c r="AI13" s="119"/>
      <c r="AJ13" s="127"/>
      <c r="AK13" s="127"/>
      <c r="AL13" s="127"/>
      <c r="AM13" s="127"/>
      <c r="AN13" s="127">
        <f>AN4*0.7</f>
        <v>0</v>
      </c>
      <c r="AO13" s="119"/>
      <c r="AP13" s="127"/>
      <c r="AQ13" s="127"/>
      <c r="AR13" s="127"/>
      <c r="AS13" s="127"/>
      <c r="AT13" s="127">
        <f>AT4*0.7</f>
        <v>0</v>
      </c>
      <c r="AU13" s="128">
        <f t="shared" si="20"/>
        <v>561.23099999999999</v>
      </c>
      <c r="AV13" s="127">
        <v>0.41099999999999998</v>
      </c>
      <c r="AW13" s="127"/>
      <c r="AX13" s="127"/>
      <c r="AY13" s="127">
        <v>77.006</v>
      </c>
      <c r="AZ13" s="127">
        <v>483.81400000000002</v>
      </c>
      <c r="BA13" s="129"/>
      <c r="BB13" s="126" t="s">
        <v>148</v>
      </c>
      <c r="BC13" s="119"/>
      <c r="BD13" s="123"/>
      <c r="BE13" s="123"/>
      <c r="BF13" s="123"/>
      <c r="BG13" s="123"/>
      <c r="BH13" s="123">
        <f t="shared" si="6"/>
        <v>377.72280000000001</v>
      </c>
      <c r="BI13" s="119"/>
      <c r="BJ13" s="123"/>
      <c r="BK13" s="123"/>
      <c r="BL13" s="123"/>
      <c r="BM13" s="123"/>
      <c r="BN13" s="123">
        <f t="shared" si="21"/>
        <v>388.73519999999996</v>
      </c>
      <c r="BO13" s="128">
        <f t="shared" si="22"/>
        <v>704.4559999999999</v>
      </c>
      <c r="BP13" s="127">
        <f t="shared" si="23"/>
        <v>2.653</v>
      </c>
      <c r="BQ13" s="127">
        <f t="shared" si="18"/>
        <v>0</v>
      </c>
      <c r="BR13" s="127">
        <f t="shared" si="18"/>
        <v>1.655</v>
      </c>
      <c r="BS13" s="127">
        <f t="shared" si="18"/>
        <v>94.242999999999995</v>
      </c>
      <c r="BT13" s="127">
        <f t="shared" si="18"/>
        <v>605.90499999999997</v>
      </c>
      <c r="BU13" s="129"/>
      <c r="BV13" s="129"/>
      <c r="BW13" s="129"/>
      <c r="BX13" s="129"/>
      <c r="BY13" s="129"/>
      <c r="BZ13" s="129"/>
      <c r="CA13" s="129"/>
      <c r="CB13" s="129"/>
      <c r="CC13" s="129"/>
      <c r="CD13" s="129"/>
      <c r="CE13" s="129"/>
      <c r="CF13" s="129"/>
      <c r="CG13" s="129"/>
      <c r="CH13" s="129"/>
      <c r="CI13" s="129"/>
      <c r="CJ13" s="129"/>
      <c r="CK13" s="129"/>
      <c r="CL13" s="129"/>
      <c r="CM13" s="129"/>
      <c r="CN13" s="129"/>
      <c r="CO13" s="129"/>
      <c r="CP13" s="129"/>
      <c r="CQ13" s="129"/>
      <c r="CR13" s="129"/>
      <c r="CS13" s="129"/>
      <c r="CT13" s="129"/>
      <c r="CU13" s="129"/>
      <c r="CV13" s="129"/>
      <c r="CW13" s="129"/>
      <c r="CX13" s="129"/>
      <c r="CY13" s="129"/>
      <c r="CZ13" s="129"/>
      <c r="DA13" s="129"/>
      <c r="DB13" s="129"/>
      <c r="DC13" s="129"/>
      <c r="DD13" s="129"/>
      <c r="DE13" s="129"/>
      <c r="DF13" s="129"/>
      <c r="DG13" s="129"/>
      <c r="DH13" s="129"/>
      <c r="DI13" s="129"/>
      <c r="DJ13" s="129"/>
      <c r="DK13" s="129"/>
      <c r="DL13" s="129"/>
      <c r="DM13" s="129"/>
      <c r="DN13" s="129"/>
      <c r="DO13" s="129"/>
      <c r="DP13" s="129"/>
      <c r="DQ13" s="129"/>
      <c r="DR13" s="129"/>
      <c r="DS13" s="129"/>
      <c r="DT13" s="129"/>
      <c r="DU13" s="129"/>
      <c r="DV13" s="129"/>
      <c r="DW13" s="129"/>
      <c r="DX13" s="129"/>
      <c r="DY13" s="129"/>
      <c r="DZ13" s="129"/>
      <c r="EA13" s="129"/>
      <c r="EB13" s="129"/>
      <c r="EC13" s="129"/>
      <c r="ED13" s="129"/>
      <c r="EE13" s="129"/>
      <c r="EF13" s="129"/>
      <c r="EG13" s="129"/>
      <c r="EH13" s="129"/>
      <c r="EI13" s="129"/>
      <c r="EJ13" s="129"/>
      <c r="EK13" s="129"/>
      <c r="EL13" s="129"/>
      <c r="EM13" s="129"/>
      <c r="EN13" s="129"/>
      <c r="EO13" s="129"/>
      <c r="EP13" s="129"/>
      <c r="EQ13" s="129"/>
      <c r="ER13" s="129"/>
      <c r="ES13" s="129"/>
      <c r="ET13" s="129"/>
      <c r="EU13" s="129"/>
      <c r="EV13" s="129"/>
      <c r="EW13" s="129"/>
      <c r="EX13" s="129"/>
      <c r="EY13" s="129"/>
      <c r="EZ13" s="129"/>
      <c r="FA13" s="129"/>
      <c r="FB13" s="129"/>
      <c r="FC13" s="129"/>
      <c r="FD13" s="129"/>
      <c r="FE13" s="129"/>
      <c r="FF13" s="129"/>
      <c r="FG13" s="129"/>
      <c r="FH13" s="129"/>
      <c r="FI13" s="129"/>
      <c r="FJ13" s="129"/>
      <c r="FK13" s="129"/>
      <c r="FL13" s="129"/>
      <c r="FM13" s="129"/>
      <c r="FN13" s="129"/>
      <c r="FO13" s="129"/>
      <c r="FP13" s="129"/>
      <c r="FQ13" s="129"/>
      <c r="FR13" s="129"/>
      <c r="FS13" s="129"/>
      <c r="FT13" s="129"/>
      <c r="FU13" s="129"/>
      <c r="FV13" s="129"/>
      <c r="FW13" s="129"/>
      <c r="FX13" s="129"/>
      <c r="FY13" s="129"/>
      <c r="FZ13" s="129"/>
      <c r="GA13" s="129"/>
      <c r="GB13" s="129"/>
      <c r="GC13" s="129"/>
      <c r="GD13" s="129"/>
      <c r="GE13" s="129"/>
      <c r="GF13" s="129"/>
      <c r="GG13" s="129"/>
      <c r="GH13" s="129"/>
      <c r="GI13" s="129"/>
      <c r="GJ13" s="129"/>
      <c r="GK13" s="129"/>
      <c r="GL13" s="129"/>
      <c r="GM13" s="129"/>
      <c r="GN13" s="129"/>
      <c r="GO13" s="129"/>
      <c r="GP13" s="129"/>
      <c r="GQ13" s="129"/>
      <c r="GR13" s="129"/>
      <c r="GS13" s="129"/>
      <c r="GT13" s="129"/>
      <c r="GU13" s="129"/>
      <c r="GV13" s="129"/>
      <c r="GW13" s="129"/>
      <c r="GX13" s="129"/>
      <c r="GY13" s="129"/>
      <c r="GZ13" s="129"/>
      <c r="HA13" s="129"/>
      <c r="HB13" s="129"/>
      <c r="HC13" s="129"/>
      <c r="HD13" s="129"/>
      <c r="HE13" s="129"/>
      <c r="HF13" s="129"/>
      <c r="HG13" s="129"/>
      <c r="HH13" s="129"/>
      <c r="HI13" s="129"/>
      <c r="HJ13" s="129"/>
      <c r="HK13" s="129"/>
      <c r="HL13" s="129"/>
      <c r="HM13" s="129"/>
      <c r="HN13" s="129"/>
      <c r="HO13" s="129"/>
      <c r="HP13" s="129"/>
      <c r="HQ13" s="129"/>
      <c r="HR13" s="129"/>
    </row>
    <row r="14" spans="1:226" s="131" customFormat="1" ht="13.5" customHeight="1">
      <c r="A14" s="126" t="s">
        <v>149</v>
      </c>
      <c r="B14" s="119"/>
      <c r="C14" s="127"/>
      <c r="D14" s="127"/>
      <c r="E14" s="127"/>
      <c r="F14" s="127"/>
      <c r="G14" s="127">
        <f>G4*0.3</f>
        <v>161.88120000000001</v>
      </c>
      <c r="H14" s="119"/>
      <c r="I14" s="127"/>
      <c r="J14" s="127"/>
      <c r="K14" s="127"/>
      <c r="L14" s="127"/>
      <c r="M14" s="127">
        <f>M4*0.3</f>
        <v>166.60079999999999</v>
      </c>
      <c r="N14" s="128">
        <f t="shared" si="19"/>
        <v>255.91800000000001</v>
      </c>
      <c r="O14" s="127">
        <v>0.187</v>
      </c>
      <c r="P14" s="127"/>
      <c r="Q14" s="127">
        <v>0.124</v>
      </c>
      <c r="R14" s="127">
        <v>15.445</v>
      </c>
      <c r="S14" s="127">
        <v>240.16200000000001</v>
      </c>
      <c r="T14" s="129"/>
      <c r="U14" s="106"/>
      <c r="V14" s="129"/>
      <c r="W14" s="129"/>
      <c r="X14" s="129"/>
      <c r="Y14" s="129"/>
      <c r="Z14" s="129"/>
      <c r="AA14" s="129"/>
      <c r="AB14" s="129"/>
      <c r="AC14" s="129"/>
      <c r="AD14" s="129"/>
      <c r="AE14" s="129"/>
      <c r="AF14" s="223" t="s">
        <v>129</v>
      </c>
      <c r="AG14" s="223"/>
      <c r="AH14" s="126" t="s">
        <v>149</v>
      </c>
      <c r="AI14" s="119"/>
      <c r="AJ14" s="127"/>
      <c r="AK14" s="127"/>
      <c r="AL14" s="127"/>
      <c r="AM14" s="127"/>
      <c r="AN14" s="127">
        <f>AN4*0.3</f>
        <v>0</v>
      </c>
      <c r="AO14" s="119"/>
      <c r="AP14" s="127"/>
      <c r="AQ14" s="127"/>
      <c r="AR14" s="127"/>
      <c r="AS14" s="127"/>
      <c r="AT14" s="127">
        <f>AT4*0.3</f>
        <v>0</v>
      </c>
      <c r="AU14" s="128">
        <f t="shared" si="20"/>
        <v>134.56700000000001</v>
      </c>
      <c r="AV14" s="127"/>
      <c r="AW14" s="127"/>
      <c r="AX14" s="127"/>
      <c r="AY14" s="127">
        <v>26.411999999999999</v>
      </c>
      <c r="AZ14" s="127">
        <v>108.155</v>
      </c>
      <c r="BA14" s="129"/>
      <c r="BB14" s="126" t="s">
        <v>149</v>
      </c>
      <c r="BC14" s="119"/>
      <c r="BD14" s="123"/>
      <c r="BE14" s="123"/>
      <c r="BF14" s="123"/>
      <c r="BG14" s="123"/>
      <c r="BH14" s="123">
        <f t="shared" si="6"/>
        <v>161.88120000000001</v>
      </c>
      <c r="BI14" s="119"/>
      <c r="BJ14" s="123"/>
      <c r="BK14" s="123"/>
      <c r="BL14" s="123"/>
      <c r="BM14" s="123"/>
      <c r="BN14" s="123">
        <f t="shared" si="21"/>
        <v>166.60079999999999</v>
      </c>
      <c r="BO14" s="128">
        <f t="shared" si="22"/>
        <v>390.48500000000001</v>
      </c>
      <c r="BP14" s="127">
        <f t="shared" si="23"/>
        <v>0.187</v>
      </c>
      <c r="BQ14" s="127">
        <f t="shared" si="18"/>
        <v>0</v>
      </c>
      <c r="BR14" s="127">
        <f t="shared" si="18"/>
        <v>0.124</v>
      </c>
      <c r="BS14" s="127">
        <f t="shared" si="18"/>
        <v>41.856999999999999</v>
      </c>
      <c r="BT14" s="127">
        <f t="shared" si="18"/>
        <v>348.31700000000001</v>
      </c>
      <c r="BU14" s="129"/>
      <c r="BV14" s="129"/>
      <c r="BW14" s="129"/>
      <c r="BX14" s="129"/>
      <c r="BY14" s="129"/>
      <c r="BZ14" s="129"/>
      <c r="CA14" s="129"/>
      <c r="CB14" s="129"/>
      <c r="CC14" s="129"/>
      <c r="CD14" s="129"/>
      <c r="CE14" s="129"/>
      <c r="CF14" s="129"/>
      <c r="CG14" s="129"/>
      <c r="CH14" s="129"/>
      <c r="CI14" s="129"/>
      <c r="CJ14" s="129"/>
      <c r="CK14" s="129"/>
      <c r="CL14" s="129"/>
      <c r="CM14" s="129"/>
      <c r="CN14" s="129"/>
      <c r="CO14" s="129"/>
      <c r="CP14" s="129"/>
      <c r="CQ14" s="129"/>
      <c r="CR14" s="129"/>
      <c r="CS14" s="129"/>
      <c r="CT14" s="129"/>
      <c r="CU14" s="129"/>
      <c r="CV14" s="129"/>
      <c r="CW14" s="129"/>
      <c r="CX14" s="129"/>
      <c r="CY14" s="129"/>
      <c r="CZ14" s="129"/>
      <c r="DA14" s="129"/>
      <c r="DB14" s="129"/>
      <c r="DC14" s="129"/>
      <c r="DD14" s="129"/>
      <c r="DE14" s="129"/>
      <c r="DF14" s="129"/>
      <c r="DG14" s="129"/>
      <c r="DH14" s="129"/>
      <c r="DI14" s="129"/>
      <c r="DJ14" s="129"/>
      <c r="DK14" s="129"/>
      <c r="DL14" s="129"/>
      <c r="DM14" s="129"/>
      <c r="DN14" s="129"/>
      <c r="DO14" s="129"/>
      <c r="DP14" s="129"/>
      <c r="DQ14" s="129"/>
      <c r="DR14" s="129"/>
      <c r="DS14" s="129"/>
      <c r="DT14" s="129"/>
      <c r="DU14" s="129"/>
      <c r="DV14" s="129"/>
      <c r="DW14" s="129"/>
      <c r="DX14" s="129"/>
      <c r="DY14" s="129"/>
      <c r="DZ14" s="129"/>
      <c r="EA14" s="129"/>
      <c r="EB14" s="129"/>
      <c r="EC14" s="129"/>
      <c r="ED14" s="129"/>
      <c r="EE14" s="129"/>
      <c r="EF14" s="129"/>
      <c r="EG14" s="129"/>
      <c r="EH14" s="129"/>
      <c r="EI14" s="129"/>
      <c r="EJ14" s="129"/>
      <c r="EK14" s="129"/>
      <c r="EL14" s="129"/>
      <c r="EM14" s="129"/>
      <c r="EN14" s="129"/>
      <c r="EO14" s="129"/>
      <c r="EP14" s="129"/>
      <c r="EQ14" s="129"/>
      <c r="ER14" s="129"/>
      <c r="ES14" s="129"/>
      <c r="ET14" s="129"/>
      <c r="EU14" s="129"/>
      <c r="EV14" s="129"/>
      <c r="EW14" s="129"/>
      <c r="EX14" s="129"/>
      <c r="EY14" s="129"/>
      <c r="EZ14" s="129"/>
      <c r="FA14" s="129"/>
      <c r="FB14" s="129"/>
      <c r="FC14" s="129"/>
      <c r="FD14" s="129"/>
      <c r="FE14" s="129"/>
      <c r="FF14" s="129"/>
      <c r="FG14" s="129"/>
      <c r="FH14" s="129"/>
      <c r="FI14" s="129"/>
      <c r="FJ14" s="129"/>
      <c r="FK14" s="129"/>
      <c r="FL14" s="129"/>
      <c r="FM14" s="129"/>
      <c r="FN14" s="129"/>
      <c r="FO14" s="129"/>
      <c r="FP14" s="129"/>
      <c r="FQ14" s="129"/>
      <c r="FR14" s="129"/>
      <c r="FS14" s="129"/>
      <c r="FT14" s="129"/>
      <c r="FU14" s="129"/>
      <c r="FV14" s="129"/>
      <c r="FW14" s="129"/>
      <c r="FX14" s="129"/>
      <c r="FY14" s="129"/>
      <c r="FZ14" s="129"/>
      <c r="GA14" s="129"/>
      <c r="GB14" s="129"/>
      <c r="GC14" s="129"/>
      <c r="GD14" s="129"/>
      <c r="GE14" s="129"/>
      <c r="GF14" s="129"/>
      <c r="GG14" s="129"/>
      <c r="GH14" s="129"/>
      <c r="GI14" s="129"/>
      <c r="GJ14" s="129"/>
      <c r="GK14" s="129"/>
      <c r="GL14" s="129"/>
      <c r="GM14" s="129"/>
      <c r="GN14" s="129"/>
      <c r="GO14" s="129"/>
      <c r="GP14" s="129"/>
      <c r="GQ14" s="129"/>
      <c r="GR14" s="129"/>
      <c r="GS14" s="129"/>
      <c r="GT14" s="129"/>
      <c r="GU14" s="129"/>
      <c r="GV14" s="129"/>
      <c r="GW14" s="129"/>
      <c r="GX14" s="129"/>
      <c r="GY14" s="129"/>
      <c r="GZ14" s="129"/>
      <c r="HA14" s="129"/>
      <c r="HB14" s="129"/>
      <c r="HC14" s="129"/>
      <c r="HD14" s="129"/>
      <c r="HE14" s="129"/>
      <c r="HF14" s="129"/>
      <c r="HG14" s="129"/>
      <c r="HH14" s="129"/>
      <c r="HI14" s="129"/>
      <c r="HJ14" s="129"/>
      <c r="HK14" s="129"/>
      <c r="HL14" s="129"/>
      <c r="HM14" s="129"/>
      <c r="HN14" s="129"/>
      <c r="HO14" s="129"/>
      <c r="HP14" s="129"/>
      <c r="HQ14" s="129"/>
      <c r="HR14" s="129"/>
    </row>
    <row r="15" spans="1:226" s="115" customFormat="1">
      <c r="A15" s="132" t="s">
        <v>150</v>
      </c>
      <c r="B15" s="119">
        <f>SUM(C15:G15)</f>
        <v>5686.1147499999997</v>
      </c>
      <c r="C15" s="119">
        <f>C9+C10</f>
        <v>1249.559151819506</v>
      </c>
      <c r="D15" s="119">
        <f>D9+D10</f>
        <v>371.12015000000002</v>
      </c>
      <c r="E15" s="119">
        <f>E9+E10</f>
        <v>308.26101984934337</v>
      </c>
      <c r="F15" s="119">
        <f>F9+F10</f>
        <v>1196.5636991737913</v>
      </c>
      <c r="G15" s="119">
        <f>G9+G10</f>
        <v>2560.6107291573589</v>
      </c>
      <c r="H15" s="119">
        <f t="shared" si="2"/>
        <v>5729.1152500000007</v>
      </c>
      <c r="I15" s="119">
        <f>I9+I10</f>
        <v>1202.2268023380441</v>
      </c>
      <c r="J15" s="119">
        <f>J9+J10</f>
        <v>371.12015000000002</v>
      </c>
      <c r="K15" s="119">
        <f>K9+K10</f>
        <v>247.32190346903693</v>
      </c>
      <c r="L15" s="119">
        <f>L9+L10</f>
        <v>1138.5293823459992</v>
      </c>
      <c r="M15" s="119">
        <f>M9+M10</f>
        <v>2769.917011846921</v>
      </c>
      <c r="N15" s="119">
        <f>SUM(O15:S15)</f>
        <v>6871.4380980000005</v>
      </c>
      <c r="O15" s="119">
        <f>O9+O10</f>
        <v>2980.6870524292308</v>
      </c>
      <c r="P15" s="119">
        <f>P9+P10</f>
        <v>714.08363357076951</v>
      </c>
      <c r="Q15" s="119">
        <f>Q9+Q10</f>
        <v>394.73803300000003</v>
      </c>
      <c r="R15" s="119">
        <f>R9+R10</f>
        <v>1080.2587520000002</v>
      </c>
      <c r="S15" s="119">
        <f>S9+S10</f>
        <v>1701.670627</v>
      </c>
      <c r="T15" s="115">
        <v>9730.9195</v>
      </c>
      <c r="U15" s="106">
        <f t="shared" si="11"/>
        <v>11415.23</v>
      </c>
      <c r="V15" s="115">
        <v>135.10699999999994</v>
      </c>
      <c r="W15" s="115">
        <v>1762.9402000000005</v>
      </c>
      <c r="X15" s="115">
        <v>2317.7822999999999</v>
      </c>
      <c r="Y15" s="115">
        <f>N15-P15</f>
        <v>6157.3544644292306</v>
      </c>
      <c r="AF15" s="133">
        <f>(N11+N13)/N10</f>
        <v>0.35883145668809013</v>
      </c>
      <c r="AG15" s="133">
        <f>(AU11+AU13)/AU10</f>
        <v>0.80660105849762342</v>
      </c>
      <c r="AH15" s="132" t="s">
        <v>150</v>
      </c>
      <c r="AI15" s="119">
        <f>SUM(AJ15:AN15)</f>
        <v>3887.4347499999994</v>
      </c>
      <c r="AJ15" s="119">
        <f>AJ9+AJ10</f>
        <v>1620.679301819506</v>
      </c>
      <c r="AK15" s="119">
        <f>AK9+AK10</f>
        <v>0</v>
      </c>
      <c r="AL15" s="119">
        <f>AL9+AL10</f>
        <v>308.26101984934337</v>
      </c>
      <c r="AM15" s="119">
        <f>AM9+AM10</f>
        <v>1196.5636991737913</v>
      </c>
      <c r="AN15" s="119">
        <f>AN9+AN10</f>
        <v>761.93072915735866</v>
      </c>
      <c r="AO15" s="119">
        <f t="shared" ref="AO15:AO17" si="24">SUM(AP15:AT15)</f>
        <v>3877.9902500000017</v>
      </c>
      <c r="AP15" s="119">
        <f>AP9+AP10</f>
        <v>1573.346952338044</v>
      </c>
      <c r="AQ15" s="119">
        <f>AQ9+AQ10</f>
        <v>0</v>
      </c>
      <c r="AR15" s="119">
        <f>AR9+AR10</f>
        <v>247.32190346903693</v>
      </c>
      <c r="AS15" s="119">
        <f>AS9+AS10</f>
        <v>1138.5293823459992</v>
      </c>
      <c r="AT15" s="119">
        <f>AT9+AT10</f>
        <v>918.79201184692135</v>
      </c>
      <c r="AU15" s="119">
        <f>SUM(AV15:AZ15)</f>
        <v>4547.4673770000009</v>
      </c>
      <c r="AV15" s="119">
        <f>AV9+AV10</f>
        <v>242.89314800000002</v>
      </c>
      <c r="AW15" s="119">
        <f>AW9+AW10</f>
        <v>0</v>
      </c>
      <c r="AX15" s="119">
        <f>AX9+AX10</f>
        <v>10.524215</v>
      </c>
      <c r="AY15" s="119">
        <f>AY9+AY10</f>
        <v>1748.9162759999999</v>
      </c>
      <c r="AZ15" s="119">
        <f>AZ9+AZ10</f>
        <v>2545.1337380000004</v>
      </c>
      <c r="BB15" s="132" t="s">
        <v>150</v>
      </c>
      <c r="BC15" s="119">
        <f>SUM(BD15:BH15)</f>
        <v>9573.5494999999992</v>
      </c>
      <c r="BD15" s="119">
        <f>BD9+BD10</f>
        <v>2870.2384536390118</v>
      </c>
      <c r="BE15" s="119">
        <f>BE9+BE10</f>
        <v>371.12015000000002</v>
      </c>
      <c r="BF15" s="119">
        <f>BF9+BF10</f>
        <v>616.52203969868674</v>
      </c>
      <c r="BG15" s="119">
        <f>BG9+BG10</f>
        <v>2393.1273983475826</v>
      </c>
      <c r="BH15" s="119">
        <f>BH9+BH10</f>
        <v>3322.5414583147176</v>
      </c>
      <c r="BI15" s="119">
        <f t="shared" ref="BI15:BI17" si="25">SUM(BJ15:BN15)</f>
        <v>9607.1055000000033</v>
      </c>
      <c r="BJ15" s="119">
        <f>BJ9+BJ10</f>
        <v>2775.5737546760884</v>
      </c>
      <c r="BK15" s="119">
        <f>BK9+BK10</f>
        <v>371.12015000000002</v>
      </c>
      <c r="BL15" s="119">
        <f>BL9+BL10</f>
        <v>494.64380693807385</v>
      </c>
      <c r="BM15" s="119">
        <f>BM9+BM10</f>
        <v>2277.0587646919985</v>
      </c>
      <c r="BN15" s="119">
        <f>BN9+BN10</f>
        <v>3688.7090236938425</v>
      </c>
      <c r="BO15" s="119">
        <f>SUM(BP15:BT15)</f>
        <v>11418.905475000001</v>
      </c>
      <c r="BP15" s="119">
        <f>BP9+BP10</f>
        <v>3223.5802004292309</v>
      </c>
      <c r="BQ15" s="119">
        <f>BQ9+BQ10</f>
        <v>714.08363357076951</v>
      </c>
      <c r="BR15" s="119">
        <f>BR9+BR10</f>
        <v>405.26224800000006</v>
      </c>
      <c r="BS15" s="119">
        <f>BS9+BS10</f>
        <v>2829.1750280000001</v>
      </c>
      <c r="BT15" s="119">
        <f>BT9+BT10</f>
        <v>4246.804365</v>
      </c>
    </row>
    <row r="16" spans="1:226">
      <c r="A16" s="118" t="s">
        <v>151</v>
      </c>
      <c r="B16" s="119">
        <f t="shared" si="1"/>
        <v>985.8541420900001</v>
      </c>
      <c r="C16" s="134">
        <f>B33*C33-D16-10</f>
        <v>358.53255793298717</v>
      </c>
      <c r="D16" s="134">
        <f>'[134]ставка ВН1'!C8</f>
        <v>109.22</v>
      </c>
      <c r="E16" s="134">
        <f>B33*E33+10</f>
        <v>94.587734374957975</v>
      </c>
      <c r="F16" s="134">
        <f>B33*F33+10</f>
        <v>246.4384095287779</v>
      </c>
      <c r="G16" s="134">
        <f>B33*G33-10</f>
        <v>177.07544025327701</v>
      </c>
      <c r="H16" s="119">
        <f t="shared" si="2"/>
        <v>977.7128853050001</v>
      </c>
      <c r="I16" s="120">
        <f>H33*I33-J16-20</f>
        <v>344.58724179770445</v>
      </c>
      <c r="J16" s="120">
        <f>'[134]ставка ВН1'!C8</f>
        <v>109.22</v>
      </c>
      <c r="K16" s="120">
        <f>K33*H33-8</f>
        <v>75.8892025769904</v>
      </c>
      <c r="L16" s="120">
        <f>L33*H33</f>
        <v>234.48588356816268</v>
      </c>
      <c r="M16" s="120">
        <f>M33*H33+10+8+10</f>
        <v>213.53055736214259</v>
      </c>
      <c r="N16" s="119">
        <f>O16+Q16+R16+S16+P16</f>
        <v>734.431694137931</v>
      </c>
      <c r="O16" s="120">
        <f>465.816724137931-P16</f>
        <v>363.25960670346115</v>
      </c>
      <c r="P16" s="120">
        <v>102.55711743446986</v>
      </c>
      <c r="Q16" s="120">
        <v>53.012</v>
      </c>
      <c r="R16" s="120">
        <v>148.20097000000001</v>
      </c>
      <c r="S16" s="120">
        <v>67.401999999999958</v>
      </c>
      <c r="T16" s="106">
        <v>958.74495551809423</v>
      </c>
      <c r="U16" s="106">
        <f>(B16+H16)/2</f>
        <v>981.7835136975001</v>
      </c>
      <c r="AF16" s="223" t="s">
        <v>130</v>
      </c>
      <c r="AG16" s="223"/>
      <c r="AH16" s="118" t="s">
        <v>151</v>
      </c>
      <c r="AI16" s="119">
        <f t="shared" ref="AI16:AI18" si="26">SUM(AJ16:AN16)</f>
        <v>985.8541420900001</v>
      </c>
      <c r="AJ16" s="134">
        <f>AI33*AJ33-AK16-10</f>
        <v>467.7525579329872</v>
      </c>
      <c r="AK16" s="134">
        <f>'[134]ставка ВН1'!AI8</f>
        <v>0</v>
      </c>
      <c r="AL16" s="134">
        <f>AI33*AL33+10</f>
        <v>94.587734374957975</v>
      </c>
      <c r="AM16" s="134">
        <f>AI33*AM33+10</f>
        <v>246.4384095287779</v>
      </c>
      <c r="AN16" s="134">
        <f>AI33*AN33-10</f>
        <v>177.07544025327701</v>
      </c>
      <c r="AO16" s="119">
        <f t="shared" si="24"/>
        <v>977.7128853050001</v>
      </c>
      <c r="AP16" s="120">
        <f>AO33*AP33-AQ16-20</f>
        <v>453.80724179770442</v>
      </c>
      <c r="AQ16" s="120">
        <f>'[134]ставка ВН1'!AI8</f>
        <v>0</v>
      </c>
      <c r="AR16" s="120">
        <f>AR33*AO33-8</f>
        <v>75.8892025769904</v>
      </c>
      <c r="AS16" s="120">
        <f>AS33*AO33</f>
        <v>234.48588356816268</v>
      </c>
      <c r="AT16" s="120">
        <f>AT33*AO33+10+8+10</f>
        <v>213.53055736214259</v>
      </c>
      <c r="AU16" s="119">
        <f>AV16+AX16+AY16+AZ16+AW16</f>
        <v>211.43899999999999</v>
      </c>
      <c r="AV16" s="120">
        <v>27.376000000000001</v>
      </c>
      <c r="AW16" s="120"/>
      <c r="AX16" s="120">
        <v>0.97299999999999998</v>
      </c>
      <c r="AY16" s="120">
        <v>129.99100000000001</v>
      </c>
      <c r="AZ16" s="120">
        <v>53.09899999999999</v>
      </c>
      <c r="BB16" s="118" t="s">
        <v>151</v>
      </c>
      <c r="BC16" s="119">
        <f t="shared" ref="BC16:BC18" si="27">SUM(BD16:BH16)</f>
        <v>1971.7082841800002</v>
      </c>
      <c r="BD16" s="134">
        <f>C16+AJ16</f>
        <v>826.28511586597438</v>
      </c>
      <c r="BE16" s="134">
        <f t="shared" ref="BE16:BH17" si="28">D16+AK16</f>
        <v>109.22</v>
      </c>
      <c r="BF16" s="134">
        <f t="shared" si="28"/>
        <v>189.17546874991595</v>
      </c>
      <c r="BG16" s="134">
        <f t="shared" si="28"/>
        <v>492.87681905755579</v>
      </c>
      <c r="BH16" s="134">
        <f t="shared" si="28"/>
        <v>354.15088050655402</v>
      </c>
      <c r="BI16" s="119">
        <f t="shared" si="25"/>
        <v>943.85423914238231</v>
      </c>
      <c r="BJ16" s="120">
        <f>I16+AP16</f>
        <v>798.39448359540893</v>
      </c>
      <c r="BK16" s="120">
        <f>'[134]ставка ВН1'!BC8</f>
        <v>0</v>
      </c>
      <c r="BL16" s="120">
        <f>BL33*BI33-8</f>
        <v>12.886288899416485</v>
      </c>
      <c r="BM16" s="120">
        <f>BM33*BI33</f>
        <v>58.381052109117398</v>
      </c>
      <c r="BN16" s="120">
        <f>BN33*BI33+10+8+10</f>
        <v>74.19241453843955</v>
      </c>
      <c r="BO16" s="119">
        <f>BP16+BR16+BS16+BT16+BQ16</f>
        <v>945.87069413793108</v>
      </c>
      <c r="BP16" s="120">
        <f>AV16+O16</f>
        <v>390.63560670346112</v>
      </c>
      <c r="BQ16" s="120">
        <f>P16</f>
        <v>102.55711743446986</v>
      </c>
      <c r="BR16" s="120">
        <f>AX16+Q16</f>
        <v>53.984999999999999</v>
      </c>
      <c r="BS16" s="120">
        <f t="shared" ref="BS16:BT17" si="29">AY16+R16</f>
        <v>278.19197000000003</v>
      </c>
      <c r="BT16" s="120">
        <f t="shared" si="29"/>
        <v>120.50099999999995</v>
      </c>
    </row>
    <row r="17" spans="1:226" s="125" customFormat="1" ht="15">
      <c r="A17" s="122" t="s">
        <v>152</v>
      </c>
      <c r="B17" s="119">
        <f t="shared" si="1"/>
        <v>726.14585791000002</v>
      </c>
      <c r="C17" s="123"/>
      <c r="D17" s="123"/>
      <c r="E17" s="123"/>
      <c r="F17" s="123"/>
      <c r="G17" s="123">
        <v>726.14585791000002</v>
      </c>
      <c r="H17" s="119">
        <f t="shared" si="2"/>
        <v>734.28711469500001</v>
      </c>
      <c r="I17" s="123"/>
      <c r="J17" s="123"/>
      <c r="K17" s="123"/>
      <c r="L17" s="123"/>
      <c r="M17" s="123">
        <v>734.28711469500001</v>
      </c>
      <c r="N17" s="124">
        <f>O17+Q17+R17+S17</f>
        <v>266.09699999999998</v>
      </c>
      <c r="O17" s="123">
        <v>1.62</v>
      </c>
      <c r="P17" s="123"/>
      <c r="Q17" s="123">
        <v>1.1859999999999999</v>
      </c>
      <c r="R17" s="123">
        <v>21.786999999999999</v>
      </c>
      <c r="S17" s="123">
        <v>241.50399999999999</v>
      </c>
      <c r="T17" s="109">
        <v>406.255</v>
      </c>
      <c r="U17" s="106">
        <f>(B17+H17)/2</f>
        <v>730.21648630250002</v>
      </c>
      <c r="V17" s="109">
        <v>71.857000000000014</v>
      </c>
      <c r="W17" s="109">
        <v>888.52480000000014</v>
      </c>
      <c r="X17" s="109">
        <v>1161.9469999999999</v>
      </c>
      <c r="Y17" s="106"/>
      <c r="Z17" s="106"/>
      <c r="AA17" s="106"/>
      <c r="AB17" s="106"/>
      <c r="AC17" s="106"/>
      <c r="AD17" s="106"/>
      <c r="AE17" s="106"/>
      <c r="AF17" s="135">
        <f>(N12+N14)/N10</f>
        <v>0.64116854331191009</v>
      </c>
      <c r="AG17" s="133">
        <f>(AU12+AU14)/AU10</f>
        <v>0.1933989415023768</v>
      </c>
      <c r="AH17" s="122" t="s">
        <v>152</v>
      </c>
      <c r="AI17" s="119">
        <f t="shared" si="26"/>
        <v>726.14585791000002</v>
      </c>
      <c r="AJ17" s="123"/>
      <c r="AK17" s="123"/>
      <c r="AL17" s="123"/>
      <c r="AM17" s="123"/>
      <c r="AN17" s="123">
        <v>726.14585791000002</v>
      </c>
      <c r="AO17" s="119">
        <f t="shared" si="24"/>
        <v>734.28711469500001</v>
      </c>
      <c r="AP17" s="123"/>
      <c r="AQ17" s="123"/>
      <c r="AR17" s="123"/>
      <c r="AS17" s="123"/>
      <c r="AT17" s="123">
        <v>734.28711469500001</v>
      </c>
      <c r="AU17" s="124">
        <f>AV17+AX17+AY17+AZ17</f>
        <v>463.80600000000004</v>
      </c>
      <c r="AV17" s="123">
        <v>0.27400000000000002</v>
      </c>
      <c r="AW17" s="123"/>
      <c r="AX17" s="123">
        <v>0</v>
      </c>
      <c r="AY17" s="123">
        <v>68.936000000000007</v>
      </c>
      <c r="AZ17" s="123">
        <v>394.596</v>
      </c>
      <c r="BA17" s="136"/>
      <c r="BB17" s="122" t="s">
        <v>152</v>
      </c>
      <c r="BC17" s="119">
        <f t="shared" si="27"/>
        <v>1452.29171582</v>
      </c>
      <c r="BD17" s="123">
        <f>C17+AJ17</f>
        <v>0</v>
      </c>
      <c r="BE17" s="123">
        <f t="shared" si="28"/>
        <v>0</v>
      </c>
      <c r="BF17" s="123">
        <f t="shared" si="28"/>
        <v>0</v>
      </c>
      <c r="BG17" s="123">
        <f t="shared" si="28"/>
        <v>0</v>
      </c>
      <c r="BH17" s="123">
        <f t="shared" si="28"/>
        <v>1452.29171582</v>
      </c>
      <c r="BI17" s="119">
        <f t="shared" si="25"/>
        <v>1468.57422939</v>
      </c>
      <c r="BJ17" s="120">
        <f>I17+AP17</f>
        <v>0</v>
      </c>
      <c r="BK17" s="120">
        <f t="shared" ref="BK17:BN17" si="30">J17+AQ17</f>
        <v>0</v>
      </c>
      <c r="BL17" s="120">
        <f t="shared" si="30"/>
        <v>0</v>
      </c>
      <c r="BM17" s="120">
        <f t="shared" si="30"/>
        <v>0</v>
      </c>
      <c r="BN17" s="120">
        <f t="shared" si="30"/>
        <v>1468.57422939</v>
      </c>
      <c r="BO17" s="124">
        <f>BP17+BR17+BS17+BT17</f>
        <v>729.90300000000002</v>
      </c>
      <c r="BP17" s="120">
        <f>AV17+O17</f>
        <v>1.8940000000000001</v>
      </c>
      <c r="BQ17" s="120">
        <f>P17</f>
        <v>0</v>
      </c>
      <c r="BR17" s="120">
        <f>AX17+Q17</f>
        <v>1.1859999999999999</v>
      </c>
      <c r="BS17" s="120">
        <f t="shared" si="29"/>
        <v>90.723000000000013</v>
      </c>
      <c r="BT17" s="120">
        <f t="shared" si="29"/>
        <v>636.1</v>
      </c>
      <c r="BU17" s="106"/>
      <c r="BV17" s="106"/>
      <c r="BW17" s="106"/>
      <c r="BX17" s="106"/>
      <c r="BY17" s="106"/>
      <c r="BZ17" s="106"/>
      <c r="CA17" s="106"/>
      <c r="CB17" s="106"/>
      <c r="CC17" s="106"/>
      <c r="CD17" s="106"/>
      <c r="CE17" s="106"/>
      <c r="CF17" s="106"/>
      <c r="CG17" s="106"/>
      <c r="CH17" s="106"/>
      <c r="CI17" s="106"/>
      <c r="CJ17" s="106"/>
      <c r="CK17" s="106"/>
      <c r="CL17" s="106"/>
      <c r="CM17" s="106"/>
      <c r="CN17" s="106"/>
      <c r="CO17" s="106"/>
      <c r="CP17" s="106"/>
      <c r="CQ17" s="106"/>
      <c r="CR17" s="106"/>
      <c r="CS17" s="106"/>
      <c r="CT17" s="106"/>
      <c r="CU17" s="106"/>
      <c r="CV17" s="106"/>
      <c r="CW17" s="106"/>
      <c r="CX17" s="106"/>
      <c r="CY17" s="106"/>
      <c r="CZ17" s="106"/>
      <c r="DA17" s="106"/>
      <c r="DB17" s="106"/>
      <c r="DC17" s="106"/>
      <c r="DD17" s="106"/>
      <c r="DE17" s="106"/>
      <c r="DF17" s="106"/>
      <c r="DG17" s="106"/>
      <c r="DH17" s="106"/>
      <c r="DI17" s="106"/>
      <c r="DJ17" s="106"/>
      <c r="DK17" s="106"/>
      <c r="DL17" s="106"/>
      <c r="DM17" s="106"/>
      <c r="DN17" s="106"/>
      <c r="DO17" s="106"/>
      <c r="DP17" s="106"/>
      <c r="DQ17" s="106"/>
      <c r="DR17" s="106"/>
      <c r="DS17" s="106"/>
      <c r="DT17" s="106"/>
      <c r="DU17" s="106"/>
      <c r="DV17" s="106"/>
      <c r="DW17" s="106"/>
      <c r="DX17" s="106"/>
      <c r="DY17" s="106"/>
      <c r="DZ17" s="106"/>
      <c r="EA17" s="106"/>
      <c r="EB17" s="106"/>
      <c r="EC17" s="106"/>
      <c r="ED17" s="106"/>
      <c r="EE17" s="106"/>
      <c r="EF17" s="106"/>
      <c r="EG17" s="106"/>
      <c r="EH17" s="106"/>
      <c r="EI17" s="106"/>
      <c r="EJ17" s="106"/>
      <c r="EK17" s="106"/>
      <c r="EL17" s="106"/>
      <c r="EM17" s="106"/>
      <c r="EN17" s="106"/>
      <c r="EO17" s="106"/>
      <c r="EP17" s="106"/>
      <c r="EQ17" s="106"/>
      <c r="ER17" s="106"/>
      <c r="ES17" s="106"/>
      <c r="ET17" s="106"/>
      <c r="EU17" s="106"/>
      <c r="EV17" s="106"/>
      <c r="EW17" s="106"/>
      <c r="EX17" s="106"/>
      <c r="EY17" s="106"/>
      <c r="EZ17" s="106"/>
      <c r="FA17" s="106"/>
      <c r="FB17" s="106"/>
      <c r="FC17" s="106"/>
      <c r="FD17" s="106"/>
      <c r="FE17" s="106"/>
      <c r="FF17" s="106"/>
      <c r="FG17" s="106"/>
      <c r="FH17" s="106"/>
      <c r="FI17" s="106"/>
      <c r="FJ17" s="106"/>
      <c r="FK17" s="106"/>
      <c r="FL17" s="106"/>
      <c r="FM17" s="106"/>
      <c r="FN17" s="106"/>
      <c r="FO17" s="106"/>
      <c r="FP17" s="106"/>
      <c r="FQ17" s="106"/>
      <c r="FR17" s="106"/>
      <c r="FS17" s="106"/>
      <c r="FT17" s="106"/>
      <c r="FU17" s="106"/>
      <c r="FV17" s="106"/>
      <c r="FW17" s="106"/>
      <c r="FX17" s="106"/>
      <c r="FY17" s="106"/>
      <c r="FZ17" s="106"/>
      <c r="GA17" s="106"/>
      <c r="GB17" s="106"/>
      <c r="GC17" s="106"/>
      <c r="GD17" s="106"/>
      <c r="GE17" s="106"/>
      <c r="GF17" s="106"/>
      <c r="GG17" s="106"/>
      <c r="GH17" s="106"/>
      <c r="GI17" s="106"/>
      <c r="GJ17" s="106"/>
      <c r="GK17" s="106"/>
      <c r="GL17" s="106"/>
      <c r="GM17" s="106"/>
      <c r="GN17" s="106"/>
      <c r="GO17" s="106"/>
      <c r="GP17" s="106"/>
      <c r="GQ17" s="106"/>
      <c r="GR17" s="106"/>
      <c r="GS17" s="106"/>
      <c r="GT17" s="106"/>
      <c r="GU17" s="106"/>
      <c r="GV17" s="106"/>
      <c r="GW17" s="106"/>
      <c r="GX17" s="106"/>
      <c r="GY17" s="106"/>
      <c r="GZ17" s="106"/>
      <c r="HA17" s="106"/>
      <c r="HB17" s="106"/>
      <c r="HC17" s="106"/>
      <c r="HD17" s="106"/>
      <c r="HE17" s="106"/>
      <c r="HF17" s="106"/>
      <c r="HG17" s="106"/>
      <c r="HH17" s="106"/>
      <c r="HI17" s="106"/>
      <c r="HJ17" s="106"/>
      <c r="HK17" s="106"/>
      <c r="HL17" s="106"/>
      <c r="HM17" s="106"/>
      <c r="HN17" s="106"/>
      <c r="HO17" s="106"/>
      <c r="HP17" s="106"/>
      <c r="HQ17" s="106"/>
      <c r="HR17" s="106"/>
    </row>
    <row r="18" spans="1:226" s="115" customFormat="1">
      <c r="A18" s="119" t="s">
        <v>153</v>
      </c>
      <c r="B18" s="119">
        <f t="shared" si="1"/>
        <v>1712</v>
      </c>
      <c r="C18" s="119">
        <f>C16+C17</f>
        <v>358.53255793298717</v>
      </c>
      <c r="D18" s="119">
        <f>D16+D17</f>
        <v>109.22</v>
      </c>
      <c r="E18" s="119">
        <f>E16+E17</f>
        <v>94.587734374957975</v>
      </c>
      <c r="F18" s="119">
        <f>F16+F17</f>
        <v>246.4384095287779</v>
      </c>
      <c r="G18" s="119">
        <f>G16+G17</f>
        <v>903.22129816327697</v>
      </c>
      <c r="H18" s="119">
        <f>SUM(I18:M18)</f>
        <v>1712</v>
      </c>
      <c r="I18" s="119">
        <f>I16+I17</f>
        <v>344.58724179770445</v>
      </c>
      <c r="J18" s="119">
        <f>J16+J17</f>
        <v>109.22</v>
      </c>
      <c r="K18" s="119">
        <f>K16+K17</f>
        <v>75.8892025769904</v>
      </c>
      <c r="L18" s="119">
        <f>L16+L17</f>
        <v>234.48588356816268</v>
      </c>
      <c r="M18" s="119">
        <f>M16+M17</f>
        <v>947.81767205714254</v>
      </c>
      <c r="N18" s="119">
        <f>SUM(O18:S18)</f>
        <v>1000.528694137931</v>
      </c>
      <c r="O18" s="119">
        <f>O16+O17</f>
        <v>364.87960670346115</v>
      </c>
      <c r="P18" s="119">
        <f t="shared" ref="P18:S18" si="31">P16+P17</f>
        <v>102.55711743446986</v>
      </c>
      <c r="Q18" s="119">
        <f t="shared" si="31"/>
        <v>54.198</v>
      </c>
      <c r="R18" s="119">
        <f t="shared" si="31"/>
        <v>169.98797000000002</v>
      </c>
      <c r="S18" s="119">
        <f t="shared" si="31"/>
        <v>308.90599999999995</v>
      </c>
      <c r="T18" s="115">
        <v>1364.9999555180943</v>
      </c>
      <c r="U18" s="106">
        <f>(B18+H18)/2</f>
        <v>1712</v>
      </c>
      <c r="AF18" s="137">
        <f>AF15+AF17</f>
        <v>1.0000000000000002</v>
      </c>
      <c r="AG18" s="137">
        <f>AG15+AG17</f>
        <v>1.0000000000000002</v>
      </c>
      <c r="AH18" s="119" t="s">
        <v>153</v>
      </c>
      <c r="AI18" s="119">
        <f t="shared" si="26"/>
        <v>1712</v>
      </c>
      <c r="AJ18" s="119">
        <f>AJ16+AJ17</f>
        <v>467.7525579329872</v>
      </c>
      <c r="AK18" s="119">
        <f>AK16+AK17</f>
        <v>0</v>
      </c>
      <c r="AL18" s="119">
        <f>AL16+AL17</f>
        <v>94.587734374957975</v>
      </c>
      <c r="AM18" s="119">
        <f>AM16+AM17</f>
        <v>246.4384095287779</v>
      </c>
      <c r="AN18" s="119">
        <f>AN16+AN17</f>
        <v>903.22129816327697</v>
      </c>
      <c r="AO18" s="119">
        <f>SUM(AP18:AT18)</f>
        <v>1712</v>
      </c>
      <c r="AP18" s="119">
        <f>AP16+AP17</f>
        <v>453.80724179770442</v>
      </c>
      <c r="AQ18" s="119">
        <f>AQ16+AQ17</f>
        <v>0</v>
      </c>
      <c r="AR18" s="119">
        <f>AR16+AR17</f>
        <v>75.8892025769904</v>
      </c>
      <c r="AS18" s="119">
        <f>AS16+AS17</f>
        <v>234.48588356816268</v>
      </c>
      <c r="AT18" s="119">
        <f>AT16+AT17</f>
        <v>947.81767205714254</v>
      </c>
      <c r="AU18" s="119">
        <f>SUM(AV18:AZ18)</f>
        <v>675.245</v>
      </c>
      <c r="AV18" s="119">
        <f>AV16+AV17</f>
        <v>27.650000000000002</v>
      </c>
      <c r="AW18" s="119">
        <f t="shared" ref="AW18:AZ18" si="32">AW16+AW17</f>
        <v>0</v>
      </c>
      <c r="AX18" s="119">
        <f t="shared" si="32"/>
        <v>0.97299999999999998</v>
      </c>
      <c r="AY18" s="119">
        <f t="shared" si="32"/>
        <v>198.92700000000002</v>
      </c>
      <c r="AZ18" s="119">
        <f t="shared" si="32"/>
        <v>447.69499999999999</v>
      </c>
      <c r="BB18" s="119" t="s">
        <v>153</v>
      </c>
      <c r="BC18" s="119">
        <f t="shared" si="27"/>
        <v>3424</v>
      </c>
      <c r="BD18" s="119">
        <f>BD16+BD17</f>
        <v>826.28511586597438</v>
      </c>
      <c r="BE18" s="119">
        <f>BE16+BE17</f>
        <v>109.22</v>
      </c>
      <c r="BF18" s="119">
        <f>BF16+BF17</f>
        <v>189.17546874991595</v>
      </c>
      <c r="BG18" s="119">
        <f>BG16+BG17</f>
        <v>492.87681905755579</v>
      </c>
      <c r="BH18" s="119">
        <f>BH16+BH17</f>
        <v>1806.4425963265539</v>
      </c>
      <c r="BI18" s="119">
        <f>SUM(BJ18:BN18)</f>
        <v>2412.4284685323823</v>
      </c>
      <c r="BJ18" s="119">
        <f>BJ16+BJ17</f>
        <v>798.39448359540893</v>
      </c>
      <c r="BK18" s="119">
        <f>BK16+BK17</f>
        <v>0</v>
      </c>
      <c r="BL18" s="119">
        <f>BL16+BL17</f>
        <v>12.886288899416485</v>
      </c>
      <c r="BM18" s="119">
        <f>BM16+BM17</f>
        <v>58.381052109117398</v>
      </c>
      <c r="BN18" s="119">
        <f>BN16+BN17</f>
        <v>1542.7666439284396</v>
      </c>
      <c r="BO18" s="119">
        <f>SUM(BP18:BT18)</f>
        <v>1675.7736941379312</v>
      </c>
      <c r="BP18" s="119">
        <f>BP16+BP17</f>
        <v>392.52960670346113</v>
      </c>
      <c r="BQ18" s="119">
        <f t="shared" ref="BQ18:BT18" si="33">BQ16+BQ17</f>
        <v>102.55711743446986</v>
      </c>
      <c r="BR18" s="119">
        <f t="shared" si="33"/>
        <v>55.170999999999999</v>
      </c>
      <c r="BS18" s="119">
        <f t="shared" si="33"/>
        <v>368.91497000000004</v>
      </c>
      <c r="BT18" s="119">
        <f t="shared" si="33"/>
        <v>756.601</v>
      </c>
    </row>
    <row r="19" spans="1:226" s="115" customFormat="1">
      <c r="A19" s="118" t="s">
        <v>154</v>
      </c>
      <c r="B19" s="119"/>
      <c r="C19" s="119"/>
      <c r="D19" s="124">
        <f>535.23827</f>
        <v>535.23827000000006</v>
      </c>
      <c r="E19" s="119"/>
      <c r="F19" s="119"/>
      <c r="G19" s="119"/>
      <c r="H19" s="119"/>
      <c r="I19" s="119"/>
      <c r="J19" s="124">
        <f>575.85002</f>
        <v>575.85001999999997</v>
      </c>
      <c r="K19" s="119"/>
      <c r="L19" s="119"/>
      <c r="M19" s="119"/>
      <c r="N19" s="119"/>
      <c r="O19" s="119"/>
      <c r="P19" s="119">
        <v>555.62136091166144</v>
      </c>
      <c r="Q19" s="119"/>
      <c r="R19" s="119"/>
      <c r="S19" s="119"/>
      <c r="U19" s="106"/>
      <c r="AH19" s="118" t="s">
        <v>154</v>
      </c>
      <c r="AI19" s="119"/>
      <c r="AJ19" s="119"/>
      <c r="AK19" s="124">
        <f>'[134]ставка ВН1'!AI9/1000</f>
        <v>0</v>
      </c>
      <c r="AL19" s="119"/>
      <c r="AM19" s="119"/>
      <c r="AN19" s="119"/>
      <c r="AO19" s="119"/>
      <c r="AP19" s="119"/>
      <c r="AQ19" s="124">
        <f>AK19</f>
        <v>0</v>
      </c>
      <c r="AR19" s="119"/>
      <c r="AS19" s="119"/>
      <c r="AT19" s="119"/>
      <c r="AU19" s="119"/>
      <c r="AV19" s="119"/>
      <c r="AW19" s="119">
        <f>'[134]ставка ВН1'!AI9/1000</f>
        <v>0</v>
      </c>
      <c r="AX19" s="119"/>
      <c r="AY19" s="119"/>
      <c r="AZ19" s="119"/>
      <c r="BB19" s="118" t="s">
        <v>154</v>
      </c>
      <c r="BC19" s="119"/>
      <c r="BD19" s="119"/>
      <c r="BE19" s="124">
        <f>D19</f>
        <v>535.23827000000006</v>
      </c>
      <c r="BF19" s="119"/>
      <c r="BG19" s="119"/>
      <c r="BH19" s="119"/>
      <c r="BI19" s="119"/>
      <c r="BJ19" s="119"/>
      <c r="BK19" s="124">
        <f>J19</f>
        <v>575.85001999999997</v>
      </c>
      <c r="BL19" s="119"/>
      <c r="BM19" s="119"/>
      <c r="BN19" s="119"/>
      <c r="BO19" s="119"/>
      <c r="BP19" s="119"/>
      <c r="BQ19" s="119">
        <f>P19</f>
        <v>555.62136091166144</v>
      </c>
      <c r="BR19" s="119"/>
      <c r="BS19" s="119"/>
      <c r="BT19" s="119"/>
    </row>
    <row r="20" spans="1:226">
      <c r="A20" s="118" t="s">
        <v>155</v>
      </c>
      <c r="B20" s="138"/>
      <c r="C20" s="139">
        <v>195.87634</v>
      </c>
      <c r="D20" s="140">
        <f>0.66115*100</f>
        <v>66.114999999999995</v>
      </c>
      <c r="E20" s="139">
        <v>215.27223000000004</v>
      </c>
      <c r="F20" s="139">
        <v>216.81303000000003</v>
      </c>
      <c r="G20" s="139">
        <v>274.24955999999997</v>
      </c>
      <c r="H20" s="138"/>
      <c r="I20" s="134">
        <f>C20</f>
        <v>195.87634</v>
      </c>
      <c r="J20" s="140">
        <f t="shared" ref="J20:M20" si="34">D20</f>
        <v>66.114999999999995</v>
      </c>
      <c r="K20" s="134">
        <f t="shared" si="34"/>
        <v>215.27223000000004</v>
      </c>
      <c r="L20" s="134">
        <f t="shared" si="34"/>
        <v>216.81303000000003</v>
      </c>
      <c r="M20" s="134">
        <f t="shared" si="34"/>
        <v>274.24955999999997</v>
      </c>
      <c r="N20" s="138"/>
      <c r="O20" s="120">
        <v>195.876</v>
      </c>
      <c r="P20" s="120">
        <v>6.6114828000000001</v>
      </c>
      <c r="Q20" s="120">
        <v>215.27199999999999</v>
      </c>
      <c r="R20" s="120">
        <v>216.81299999999999</v>
      </c>
      <c r="S20" s="120">
        <v>274.25</v>
      </c>
      <c r="T20" s="115"/>
      <c r="U20" s="106">
        <f>B20+H20</f>
        <v>0</v>
      </c>
      <c r="V20" s="109" t="e">
        <f>#REF!-E10-E9</f>
        <v>#REF!</v>
      </c>
      <c r="W20" s="109" t="e">
        <f>#REF!-F10-F9</f>
        <v>#REF!</v>
      </c>
      <c r="X20" s="109" t="e">
        <f>#REF!-G10-G9</f>
        <v>#REF!</v>
      </c>
      <c r="AH20" s="118" t="s">
        <v>155</v>
      </c>
      <c r="AI20" s="138"/>
      <c r="AJ20" s="139">
        <v>195.87634</v>
      </c>
      <c r="AK20" s="140">
        <f>'[134]ставка ВН1'!AI10/10</f>
        <v>0</v>
      </c>
      <c r="AL20" s="139">
        <v>215.27223000000004</v>
      </c>
      <c r="AM20" s="139">
        <v>216.81303000000003</v>
      </c>
      <c r="AN20" s="139">
        <v>274.24955999999997</v>
      </c>
      <c r="AO20" s="138"/>
      <c r="AP20" s="134">
        <f>AJ20</f>
        <v>195.87634</v>
      </c>
      <c r="AQ20" s="140">
        <f t="shared" ref="AQ20:AT20" si="35">AK20</f>
        <v>0</v>
      </c>
      <c r="AR20" s="134">
        <f t="shared" si="35"/>
        <v>215.27223000000004</v>
      </c>
      <c r="AS20" s="134">
        <f t="shared" si="35"/>
        <v>216.81303000000003</v>
      </c>
      <c r="AT20" s="134">
        <f t="shared" si="35"/>
        <v>274.24955999999997</v>
      </c>
      <c r="AU20" s="138"/>
      <c r="AV20" s="120">
        <v>195.876</v>
      </c>
      <c r="AW20" s="120">
        <f>'[134]ставка ВН1'!AI10/10</f>
        <v>0</v>
      </c>
      <c r="AX20" s="120">
        <v>215.27199999999999</v>
      </c>
      <c r="AY20" s="120">
        <v>216.81299999999999</v>
      </c>
      <c r="AZ20" s="120">
        <v>274.25</v>
      </c>
      <c r="BB20" s="118" t="s">
        <v>155</v>
      </c>
      <c r="BC20" s="138"/>
      <c r="BD20" s="139">
        <v>195.87634</v>
      </c>
      <c r="BE20" s="140">
        <f>D20</f>
        <v>66.114999999999995</v>
      </c>
      <c r="BF20" s="139">
        <v>215.27223000000004</v>
      </c>
      <c r="BG20" s="139">
        <v>216.81303000000003</v>
      </c>
      <c r="BH20" s="139">
        <v>274.24955999999997</v>
      </c>
      <c r="BI20" s="138"/>
      <c r="BJ20" s="134">
        <f>BD20</f>
        <v>195.87634</v>
      </c>
      <c r="BK20" s="140">
        <f>J20</f>
        <v>66.114999999999995</v>
      </c>
      <c r="BL20" s="134">
        <f t="shared" ref="BL20:BN20" si="36">BF20</f>
        <v>215.27223000000004</v>
      </c>
      <c r="BM20" s="134">
        <f t="shared" si="36"/>
        <v>216.81303000000003</v>
      </c>
      <c r="BN20" s="134">
        <f t="shared" si="36"/>
        <v>274.24955999999997</v>
      </c>
      <c r="BO20" s="138"/>
      <c r="BP20" s="120">
        <v>195.876</v>
      </c>
      <c r="BQ20" s="119">
        <f>P20</f>
        <v>6.6114828000000001</v>
      </c>
      <c r="BR20" s="120">
        <v>215.27199999999999</v>
      </c>
      <c r="BS20" s="120">
        <v>216.81299999999999</v>
      </c>
      <c r="BT20" s="120">
        <v>274.25</v>
      </c>
    </row>
    <row r="21" spans="1:226" s="125" customFormat="1">
      <c r="A21" s="126" t="s">
        <v>145</v>
      </c>
      <c r="B21" s="138"/>
      <c r="C21" s="141">
        <f>2.05796*100</f>
        <v>205.79599999999999</v>
      </c>
      <c r="D21" s="141">
        <f t="shared" ref="D21:G21" si="37">2.05796*100</f>
        <v>205.79599999999999</v>
      </c>
      <c r="E21" s="141">
        <f t="shared" si="37"/>
        <v>205.79599999999999</v>
      </c>
      <c r="F21" s="141">
        <f t="shared" si="37"/>
        <v>205.79599999999999</v>
      </c>
      <c r="G21" s="141">
        <f t="shared" si="37"/>
        <v>205.79599999999999</v>
      </c>
      <c r="H21" s="138"/>
      <c r="I21" s="141">
        <f>2.06342*100</f>
        <v>206.34199999999998</v>
      </c>
      <c r="J21" s="141">
        <f t="shared" ref="J21:M21" si="38">2.06342*100</f>
        <v>206.34199999999998</v>
      </c>
      <c r="K21" s="141">
        <f t="shared" si="38"/>
        <v>206.34199999999998</v>
      </c>
      <c r="L21" s="141">
        <f t="shared" si="38"/>
        <v>206.34199999999998</v>
      </c>
      <c r="M21" s="141">
        <f t="shared" si="38"/>
        <v>206.34199999999998</v>
      </c>
      <c r="N21" s="138"/>
      <c r="O21" s="123">
        <v>174.40299999999999</v>
      </c>
      <c r="P21" s="123">
        <v>174.40299999999999</v>
      </c>
      <c r="Q21" s="123">
        <v>174.40299999999999</v>
      </c>
      <c r="R21" s="123">
        <v>174.40299999999999</v>
      </c>
      <c r="S21" s="123">
        <v>174.40299999999999</v>
      </c>
      <c r="T21" s="141">
        <f t="shared" ref="T21:X24" si="39">N21</f>
        <v>0</v>
      </c>
      <c r="U21" s="141">
        <f t="shared" si="39"/>
        <v>174.40299999999999</v>
      </c>
      <c r="V21" s="141">
        <f t="shared" si="39"/>
        <v>174.40299999999999</v>
      </c>
      <c r="W21" s="141">
        <f t="shared" si="39"/>
        <v>174.40299999999999</v>
      </c>
      <c r="X21" s="141">
        <f t="shared" si="39"/>
        <v>174.40299999999999</v>
      </c>
      <c r="Y21" s="106"/>
      <c r="Z21" s="106"/>
      <c r="AA21" s="106"/>
      <c r="AB21" s="106"/>
      <c r="AC21" s="106"/>
      <c r="AD21" s="106"/>
      <c r="AE21" s="106"/>
      <c r="AF21" s="106"/>
      <c r="AG21" s="106"/>
      <c r="AH21" s="126" t="s">
        <v>145</v>
      </c>
      <c r="AI21" s="138"/>
      <c r="AJ21" s="141">
        <f>C21</f>
        <v>205.79599999999999</v>
      </c>
      <c r="AK21" s="141">
        <f t="shared" ref="AK21:AN24" si="40">D21</f>
        <v>205.79599999999999</v>
      </c>
      <c r="AL21" s="141">
        <f t="shared" si="40"/>
        <v>205.79599999999999</v>
      </c>
      <c r="AM21" s="141">
        <f t="shared" si="40"/>
        <v>205.79599999999999</v>
      </c>
      <c r="AN21" s="141">
        <f t="shared" si="40"/>
        <v>205.79599999999999</v>
      </c>
      <c r="AO21" s="138"/>
      <c r="AP21" s="141">
        <f>I21</f>
        <v>206.34199999999998</v>
      </c>
      <c r="AQ21" s="141">
        <f t="shared" ref="AQ21:AT24" si="41">J21</f>
        <v>206.34199999999998</v>
      </c>
      <c r="AR21" s="141">
        <f t="shared" si="41"/>
        <v>206.34199999999998</v>
      </c>
      <c r="AS21" s="141">
        <f t="shared" si="41"/>
        <v>206.34199999999998</v>
      </c>
      <c r="AT21" s="141">
        <f t="shared" si="41"/>
        <v>206.34199999999998</v>
      </c>
      <c r="AU21" s="138"/>
      <c r="AV21" s="123">
        <v>174.40299999999999</v>
      </c>
      <c r="AW21" s="123">
        <v>174.40299999999999</v>
      </c>
      <c r="AX21" s="123">
        <v>174.40299999999999</v>
      </c>
      <c r="AY21" s="123">
        <v>174.40299999999999</v>
      </c>
      <c r="AZ21" s="123">
        <v>174.40299999999999</v>
      </c>
      <c r="BA21" s="106"/>
      <c r="BB21" s="126" t="s">
        <v>145</v>
      </c>
      <c r="BC21" s="138"/>
      <c r="BD21" s="141">
        <f>AJ21</f>
        <v>205.79599999999999</v>
      </c>
      <c r="BE21" s="141">
        <f t="shared" ref="BE21:BH24" si="42">AK21</f>
        <v>205.79599999999999</v>
      </c>
      <c r="BF21" s="141">
        <f t="shared" si="42"/>
        <v>205.79599999999999</v>
      </c>
      <c r="BG21" s="141">
        <f t="shared" si="42"/>
        <v>205.79599999999999</v>
      </c>
      <c r="BH21" s="141">
        <f t="shared" si="42"/>
        <v>205.79599999999999</v>
      </c>
      <c r="BI21" s="138"/>
      <c r="BJ21" s="141">
        <f>AP21</f>
        <v>206.34199999999998</v>
      </c>
      <c r="BK21" s="141">
        <f t="shared" ref="BK21:BN24" si="43">AQ21</f>
        <v>206.34199999999998</v>
      </c>
      <c r="BL21" s="141">
        <f t="shared" si="43"/>
        <v>206.34199999999998</v>
      </c>
      <c r="BM21" s="141">
        <f t="shared" si="43"/>
        <v>206.34199999999998</v>
      </c>
      <c r="BN21" s="141">
        <f t="shared" si="43"/>
        <v>206.34199999999998</v>
      </c>
      <c r="BO21" s="138"/>
      <c r="BP21" s="123">
        <v>174.40299999999999</v>
      </c>
      <c r="BQ21" s="123">
        <v>174.40299999999999</v>
      </c>
      <c r="BR21" s="123">
        <v>174.40299999999999</v>
      </c>
      <c r="BS21" s="123">
        <v>174.40299999999999</v>
      </c>
      <c r="BT21" s="123">
        <v>174.40299999999999</v>
      </c>
      <c r="BU21" s="106"/>
      <c r="BV21" s="106"/>
      <c r="BW21" s="106"/>
      <c r="BX21" s="106"/>
      <c r="BY21" s="106"/>
      <c r="BZ21" s="106"/>
      <c r="CA21" s="106"/>
      <c r="CB21" s="106"/>
      <c r="CC21" s="106"/>
      <c r="CD21" s="106"/>
      <c r="CE21" s="106"/>
      <c r="CF21" s="106"/>
      <c r="CG21" s="106"/>
      <c r="CH21" s="106"/>
      <c r="CI21" s="106"/>
      <c r="CJ21" s="106"/>
      <c r="CK21" s="106"/>
      <c r="CL21" s="106"/>
      <c r="CM21" s="106"/>
      <c r="CN21" s="106"/>
      <c r="CO21" s="106"/>
      <c r="CP21" s="106"/>
      <c r="CQ21" s="106"/>
      <c r="CR21" s="106"/>
      <c r="CS21" s="106"/>
      <c r="CT21" s="106"/>
      <c r="CU21" s="106"/>
      <c r="CV21" s="106"/>
      <c r="CW21" s="106"/>
      <c r="CX21" s="106"/>
      <c r="CY21" s="106"/>
      <c r="CZ21" s="106"/>
      <c r="DA21" s="106"/>
      <c r="DB21" s="106"/>
      <c r="DC21" s="106"/>
      <c r="DD21" s="106"/>
      <c r="DE21" s="106"/>
      <c r="DF21" s="106"/>
      <c r="DG21" s="106"/>
      <c r="DH21" s="106"/>
      <c r="DI21" s="106"/>
      <c r="DJ21" s="106"/>
      <c r="DK21" s="106"/>
      <c r="DL21" s="106"/>
      <c r="DM21" s="106"/>
      <c r="DN21" s="106"/>
      <c r="DO21" s="106"/>
      <c r="DP21" s="106"/>
      <c r="DQ21" s="106"/>
      <c r="DR21" s="106"/>
      <c r="DS21" s="106"/>
      <c r="DT21" s="106"/>
      <c r="DU21" s="106"/>
      <c r="DV21" s="106"/>
      <c r="DW21" s="106"/>
      <c r="DX21" s="106"/>
      <c r="DY21" s="106"/>
      <c r="DZ21" s="106"/>
      <c r="EA21" s="106"/>
      <c r="EB21" s="106"/>
      <c r="EC21" s="106"/>
      <c r="ED21" s="106"/>
      <c r="EE21" s="106"/>
      <c r="EF21" s="106"/>
      <c r="EG21" s="106"/>
      <c r="EH21" s="106"/>
      <c r="EI21" s="106"/>
      <c r="EJ21" s="106"/>
      <c r="EK21" s="106"/>
      <c r="EL21" s="106"/>
      <c r="EM21" s="106"/>
      <c r="EN21" s="106"/>
      <c r="EO21" s="106"/>
      <c r="EP21" s="106"/>
      <c r="EQ21" s="106"/>
      <c r="ER21" s="106"/>
      <c r="ES21" s="106"/>
      <c r="ET21" s="106"/>
      <c r="EU21" s="106"/>
      <c r="EV21" s="106"/>
      <c r="EW21" s="106"/>
      <c r="EX21" s="106"/>
      <c r="EY21" s="106"/>
      <c r="EZ21" s="106"/>
      <c r="FA21" s="106"/>
      <c r="FB21" s="106"/>
      <c r="FC21" s="106"/>
      <c r="FD21" s="106"/>
      <c r="FE21" s="106"/>
      <c r="FF21" s="106"/>
      <c r="FG21" s="106"/>
      <c r="FH21" s="106"/>
      <c r="FI21" s="106"/>
      <c r="FJ21" s="106"/>
      <c r="FK21" s="106"/>
      <c r="FL21" s="106"/>
      <c r="FM21" s="106"/>
      <c r="FN21" s="106"/>
      <c r="FO21" s="106"/>
      <c r="FP21" s="106"/>
      <c r="FQ21" s="106"/>
      <c r="FR21" s="106"/>
      <c r="FS21" s="106"/>
      <c r="FT21" s="106"/>
      <c r="FU21" s="106"/>
      <c r="FV21" s="106"/>
      <c r="FW21" s="106"/>
      <c r="FX21" s="106"/>
      <c r="FY21" s="106"/>
      <c r="FZ21" s="106"/>
      <c r="GA21" s="106"/>
      <c r="GB21" s="106"/>
      <c r="GC21" s="106"/>
      <c r="GD21" s="106"/>
      <c r="GE21" s="106"/>
      <c r="GF21" s="106"/>
      <c r="GG21" s="106"/>
      <c r="GH21" s="106"/>
      <c r="GI21" s="106"/>
      <c r="GJ21" s="106"/>
      <c r="GK21" s="106"/>
      <c r="GL21" s="106"/>
      <c r="GM21" s="106"/>
      <c r="GN21" s="106"/>
      <c r="GO21" s="106"/>
      <c r="GP21" s="106"/>
      <c r="GQ21" s="106"/>
      <c r="GR21" s="106"/>
      <c r="GS21" s="106"/>
      <c r="GT21" s="106"/>
      <c r="GU21" s="106"/>
      <c r="GV21" s="106"/>
      <c r="GW21" s="106"/>
      <c r="GX21" s="106"/>
      <c r="GY21" s="106"/>
      <c r="GZ21" s="106"/>
      <c r="HA21" s="106"/>
      <c r="HB21" s="106"/>
      <c r="HC21" s="106"/>
      <c r="HD21" s="106"/>
      <c r="HE21" s="106"/>
      <c r="HF21" s="106"/>
      <c r="HG21" s="106"/>
      <c r="HH21" s="106"/>
      <c r="HI21" s="106"/>
      <c r="HJ21" s="106"/>
      <c r="HK21" s="106"/>
      <c r="HL21" s="106"/>
      <c r="HM21" s="106"/>
      <c r="HN21" s="106"/>
      <c r="HO21" s="106"/>
      <c r="HP21" s="106"/>
      <c r="HQ21" s="106"/>
      <c r="HR21" s="106"/>
    </row>
    <row r="22" spans="1:226" s="125" customFormat="1">
      <c r="A22" s="126" t="s">
        <v>146</v>
      </c>
      <c r="B22" s="138"/>
      <c r="C22" s="141">
        <f>1.00796*100</f>
        <v>100.79599999999999</v>
      </c>
      <c r="D22" s="141">
        <f t="shared" ref="D22:G22" si="44">1.00796*100</f>
        <v>100.79599999999999</v>
      </c>
      <c r="E22" s="141">
        <f t="shared" si="44"/>
        <v>100.79599999999999</v>
      </c>
      <c r="F22" s="141">
        <f t="shared" si="44"/>
        <v>100.79599999999999</v>
      </c>
      <c r="G22" s="141">
        <f t="shared" si="44"/>
        <v>100.79599999999999</v>
      </c>
      <c r="H22" s="138"/>
      <c r="I22" s="141">
        <f>1.01342*100</f>
        <v>101.342</v>
      </c>
      <c r="J22" s="141">
        <f t="shared" ref="J22:M22" si="45">1.01342*100</f>
        <v>101.342</v>
      </c>
      <c r="K22" s="141">
        <f t="shared" si="45"/>
        <v>101.342</v>
      </c>
      <c r="L22" s="141">
        <f t="shared" si="45"/>
        <v>101.342</v>
      </c>
      <c r="M22" s="141">
        <f t="shared" si="45"/>
        <v>101.342</v>
      </c>
      <c r="N22" s="138"/>
      <c r="O22" s="123">
        <v>85.42</v>
      </c>
      <c r="P22" s="123">
        <v>85.42</v>
      </c>
      <c r="Q22" s="123">
        <v>85.42</v>
      </c>
      <c r="R22" s="123">
        <v>85.42</v>
      </c>
      <c r="S22" s="123">
        <v>85.42</v>
      </c>
      <c r="T22" s="141">
        <f t="shared" si="39"/>
        <v>0</v>
      </c>
      <c r="U22" s="141">
        <f t="shared" si="39"/>
        <v>85.42</v>
      </c>
      <c r="V22" s="141">
        <f t="shared" si="39"/>
        <v>85.42</v>
      </c>
      <c r="W22" s="141">
        <f t="shared" si="39"/>
        <v>85.42</v>
      </c>
      <c r="X22" s="141">
        <f t="shared" si="39"/>
        <v>85.42</v>
      </c>
      <c r="Y22" s="106"/>
      <c r="Z22" s="106"/>
      <c r="AA22" s="106"/>
      <c r="AB22" s="106"/>
      <c r="AC22" s="106"/>
      <c r="AD22" s="106"/>
      <c r="AE22" s="106"/>
      <c r="AF22" s="106"/>
      <c r="AG22" s="106"/>
      <c r="AH22" s="126" t="s">
        <v>146</v>
      </c>
      <c r="AI22" s="138"/>
      <c r="AJ22" s="141">
        <f t="shared" ref="AJ22:AJ24" si="46">C22</f>
        <v>100.79599999999999</v>
      </c>
      <c r="AK22" s="141">
        <f t="shared" si="40"/>
        <v>100.79599999999999</v>
      </c>
      <c r="AL22" s="141">
        <f t="shared" si="40"/>
        <v>100.79599999999999</v>
      </c>
      <c r="AM22" s="141">
        <f t="shared" si="40"/>
        <v>100.79599999999999</v>
      </c>
      <c r="AN22" s="141">
        <f t="shared" si="40"/>
        <v>100.79599999999999</v>
      </c>
      <c r="AO22" s="138"/>
      <c r="AP22" s="141">
        <f t="shared" ref="AP22:AP24" si="47">I22</f>
        <v>101.342</v>
      </c>
      <c r="AQ22" s="141">
        <f t="shared" si="41"/>
        <v>101.342</v>
      </c>
      <c r="AR22" s="141">
        <f t="shared" si="41"/>
        <v>101.342</v>
      </c>
      <c r="AS22" s="141">
        <f t="shared" si="41"/>
        <v>101.342</v>
      </c>
      <c r="AT22" s="141">
        <f t="shared" si="41"/>
        <v>101.342</v>
      </c>
      <c r="AU22" s="138"/>
      <c r="AV22" s="123">
        <v>85.42</v>
      </c>
      <c r="AW22" s="123">
        <v>85.42</v>
      </c>
      <c r="AX22" s="123">
        <v>85.42</v>
      </c>
      <c r="AY22" s="123">
        <v>85.42</v>
      </c>
      <c r="AZ22" s="123">
        <v>85.42</v>
      </c>
      <c r="BA22" s="106"/>
      <c r="BB22" s="126" t="s">
        <v>146</v>
      </c>
      <c r="BC22" s="138"/>
      <c r="BD22" s="141">
        <f t="shared" ref="BD22:BD24" si="48">AJ22</f>
        <v>100.79599999999999</v>
      </c>
      <c r="BE22" s="141">
        <f t="shared" si="42"/>
        <v>100.79599999999999</v>
      </c>
      <c r="BF22" s="141">
        <f t="shared" si="42"/>
        <v>100.79599999999999</v>
      </c>
      <c r="BG22" s="141">
        <f t="shared" si="42"/>
        <v>100.79599999999999</v>
      </c>
      <c r="BH22" s="141">
        <f t="shared" si="42"/>
        <v>100.79599999999999</v>
      </c>
      <c r="BI22" s="138"/>
      <c r="BJ22" s="141">
        <f t="shared" ref="BJ22:BJ24" si="49">AP22</f>
        <v>101.342</v>
      </c>
      <c r="BK22" s="141">
        <f t="shared" si="43"/>
        <v>101.342</v>
      </c>
      <c r="BL22" s="141">
        <f t="shared" si="43"/>
        <v>101.342</v>
      </c>
      <c r="BM22" s="141">
        <f t="shared" si="43"/>
        <v>101.342</v>
      </c>
      <c r="BN22" s="141">
        <f t="shared" si="43"/>
        <v>101.342</v>
      </c>
      <c r="BO22" s="138"/>
      <c r="BP22" s="123">
        <v>85.42</v>
      </c>
      <c r="BQ22" s="123">
        <v>85.42</v>
      </c>
      <c r="BR22" s="123">
        <v>85.42</v>
      </c>
      <c r="BS22" s="123">
        <v>85.42</v>
      </c>
      <c r="BT22" s="123">
        <v>85.42</v>
      </c>
      <c r="BU22" s="106"/>
      <c r="BV22" s="106"/>
      <c r="BW22" s="106"/>
      <c r="BX22" s="106"/>
      <c r="BY22" s="106"/>
      <c r="BZ22" s="106"/>
      <c r="CA22" s="106"/>
      <c r="CB22" s="106"/>
      <c r="CC22" s="106"/>
      <c r="CD22" s="106"/>
      <c r="CE22" s="106"/>
      <c r="CF22" s="106"/>
      <c r="CG22" s="106"/>
      <c r="CH22" s="106"/>
      <c r="CI22" s="106"/>
      <c r="CJ22" s="106"/>
      <c r="CK22" s="106"/>
      <c r="CL22" s="106"/>
      <c r="CM22" s="106"/>
      <c r="CN22" s="106"/>
      <c r="CO22" s="106"/>
      <c r="CP22" s="106"/>
      <c r="CQ22" s="106"/>
      <c r="CR22" s="106"/>
      <c r="CS22" s="106"/>
      <c r="CT22" s="106"/>
      <c r="CU22" s="106"/>
      <c r="CV22" s="106"/>
      <c r="CW22" s="106"/>
      <c r="CX22" s="106"/>
      <c r="CY22" s="106"/>
      <c r="CZ22" s="106"/>
      <c r="DA22" s="106"/>
      <c r="DB22" s="106"/>
      <c r="DC22" s="106"/>
      <c r="DD22" s="106"/>
      <c r="DE22" s="106"/>
      <c r="DF22" s="106"/>
      <c r="DG22" s="106"/>
      <c r="DH22" s="106"/>
      <c r="DI22" s="106"/>
      <c r="DJ22" s="106"/>
      <c r="DK22" s="106"/>
      <c r="DL22" s="106"/>
      <c r="DM22" s="106"/>
      <c r="DN22" s="106"/>
      <c r="DO22" s="106"/>
      <c r="DP22" s="106"/>
      <c r="DQ22" s="106"/>
      <c r="DR22" s="106"/>
      <c r="DS22" s="106"/>
      <c r="DT22" s="106"/>
      <c r="DU22" s="106"/>
      <c r="DV22" s="106"/>
      <c r="DW22" s="106"/>
      <c r="DX22" s="106"/>
      <c r="DY22" s="106"/>
      <c r="DZ22" s="106"/>
      <c r="EA22" s="106"/>
      <c r="EB22" s="106"/>
      <c r="EC22" s="106"/>
      <c r="ED22" s="106"/>
      <c r="EE22" s="106"/>
      <c r="EF22" s="106"/>
      <c r="EG22" s="106"/>
      <c r="EH22" s="106"/>
      <c r="EI22" s="106"/>
      <c r="EJ22" s="106"/>
      <c r="EK22" s="106"/>
      <c r="EL22" s="106"/>
      <c r="EM22" s="106"/>
      <c r="EN22" s="106"/>
      <c r="EO22" s="106"/>
      <c r="EP22" s="106"/>
      <c r="EQ22" s="106"/>
      <c r="ER22" s="106"/>
      <c r="ES22" s="106"/>
      <c r="ET22" s="106"/>
      <c r="EU22" s="106"/>
      <c r="EV22" s="106"/>
      <c r="EW22" s="106"/>
      <c r="EX22" s="106"/>
      <c r="EY22" s="106"/>
      <c r="EZ22" s="106"/>
      <c r="FA22" s="106"/>
      <c r="FB22" s="106"/>
      <c r="FC22" s="106"/>
      <c r="FD22" s="106"/>
      <c r="FE22" s="106"/>
      <c r="FF22" s="106"/>
      <c r="FG22" s="106"/>
      <c r="FH22" s="106"/>
      <c r="FI22" s="106"/>
      <c r="FJ22" s="106"/>
      <c r="FK22" s="106"/>
      <c r="FL22" s="106"/>
      <c r="FM22" s="106"/>
      <c r="FN22" s="106"/>
      <c r="FO22" s="106"/>
      <c r="FP22" s="106"/>
      <c r="FQ22" s="106"/>
      <c r="FR22" s="106"/>
      <c r="FS22" s="106"/>
      <c r="FT22" s="106"/>
      <c r="FU22" s="106"/>
      <c r="FV22" s="106"/>
      <c r="FW22" s="106"/>
      <c r="FX22" s="106"/>
      <c r="FY22" s="106"/>
      <c r="FZ22" s="106"/>
      <c r="GA22" s="106"/>
      <c r="GB22" s="106"/>
      <c r="GC22" s="106"/>
      <c r="GD22" s="106"/>
      <c r="GE22" s="106"/>
      <c r="GF22" s="106"/>
      <c r="GG22" s="106"/>
      <c r="GH22" s="106"/>
      <c r="GI22" s="106"/>
      <c r="GJ22" s="106"/>
      <c r="GK22" s="106"/>
      <c r="GL22" s="106"/>
      <c r="GM22" s="106"/>
      <c r="GN22" s="106"/>
      <c r="GO22" s="106"/>
      <c r="GP22" s="106"/>
      <c r="GQ22" s="106"/>
      <c r="GR22" s="106"/>
      <c r="GS22" s="106"/>
      <c r="GT22" s="106"/>
      <c r="GU22" s="106"/>
      <c r="GV22" s="106"/>
      <c r="GW22" s="106"/>
      <c r="GX22" s="106"/>
      <c r="GY22" s="106"/>
      <c r="GZ22" s="106"/>
      <c r="HA22" s="106"/>
      <c r="HB22" s="106"/>
      <c r="HC22" s="106"/>
      <c r="HD22" s="106"/>
      <c r="HE22" s="106"/>
      <c r="HF22" s="106"/>
      <c r="HG22" s="106"/>
      <c r="HH22" s="106"/>
      <c r="HI22" s="106"/>
      <c r="HJ22" s="106"/>
      <c r="HK22" s="106"/>
      <c r="HL22" s="106"/>
      <c r="HM22" s="106"/>
      <c r="HN22" s="106"/>
      <c r="HO22" s="106"/>
      <c r="HP22" s="106"/>
      <c r="HQ22" s="106"/>
      <c r="HR22" s="106"/>
    </row>
    <row r="23" spans="1:226" s="125" customFormat="1">
      <c r="A23" s="126" t="s">
        <v>148</v>
      </c>
      <c r="B23" s="138"/>
      <c r="C23" s="141">
        <f>2.44796*100</f>
        <v>244.79600000000002</v>
      </c>
      <c r="D23" s="141">
        <f t="shared" ref="D23:G23" si="50">2.44796*100</f>
        <v>244.79600000000002</v>
      </c>
      <c r="E23" s="141">
        <f t="shared" si="50"/>
        <v>244.79600000000002</v>
      </c>
      <c r="F23" s="141">
        <f t="shared" si="50"/>
        <v>244.79600000000002</v>
      </c>
      <c r="G23" s="141">
        <f t="shared" si="50"/>
        <v>244.79600000000002</v>
      </c>
      <c r="H23" s="138"/>
      <c r="I23" s="141">
        <f>2.99342*100</f>
        <v>299.34199999999998</v>
      </c>
      <c r="J23" s="141">
        <f t="shared" ref="J23:M23" si="51">2.99342*100</f>
        <v>299.34199999999998</v>
      </c>
      <c r="K23" s="141">
        <f t="shared" si="51"/>
        <v>299.34199999999998</v>
      </c>
      <c r="L23" s="141">
        <f t="shared" si="51"/>
        <v>299.34199999999998</v>
      </c>
      <c r="M23" s="141">
        <f t="shared" si="51"/>
        <v>299.34199999999998</v>
      </c>
      <c r="N23" s="138"/>
      <c r="O23" s="123">
        <v>207.45400000000001</v>
      </c>
      <c r="P23" s="123">
        <v>207.45400000000001</v>
      </c>
      <c r="Q23" s="123">
        <v>207.45400000000001</v>
      </c>
      <c r="R23" s="123">
        <v>207.45400000000001</v>
      </c>
      <c r="S23" s="123">
        <v>207.45400000000001</v>
      </c>
      <c r="T23" s="141">
        <f t="shared" si="39"/>
        <v>0</v>
      </c>
      <c r="U23" s="141">
        <f t="shared" si="39"/>
        <v>207.45400000000001</v>
      </c>
      <c r="V23" s="141">
        <f t="shared" si="39"/>
        <v>207.45400000000001</v>
      </c>
      <c r="W23" s="141">
        <f t="shared" si="39"/>
        <v>207.45400000000001</v>
      </c>
      <c r="X23" s="141">
        <f t="shared" si="39"/>
        <v>207.45400000000001</v>
      </c>
      <c r="Y23" s="106"/>
      <c r="Z23" s="106"/>
      <c r="AA23" s="106"/>
      <c r="AB23" s="106"/>
      <c r="AC23" s="106"/>
      <c r="AD23" s="106"/>
      <c r="AE23" s="106"/>
      <c r="AF23" s="106"/>
      <c r="AG23" s="106"/>
      <c r="AH23" s="126" t="s">
        <v>148</v>
      </c>
      <c r="AI23" s="138"/>
      <c r="AJ23" s="141">
        <f t="shared" si="46"/>
        <v>244.79600000000002</v>
      </c>
      <c r="AK23" s="141">
        <f t="shared" si="40"/>
        <v>244.79600000000002</v>
      </c>
      <c r="AL23" s="141">
        <f t="shared" si="40"/>
        <v>244.79600000000002</v>
      </c>
      <c r="AM23" s="141">
        <f t="shared" si="40"/>
        <v>244.79600000000002</v>
      </c>
      <c r="AN23" s="141">
        <f t="shared" si="40"/>
        <v>244.79600000000002</v>
      </c>
      <c r="AO23" s="138"/>
      <c r="AP23" s="141">
        <f t="shared" si="47"/>
        <v>299.34199999999998</v>
      </c>
      <c r="AQ23" s="141">
        <f t="shared" si="41"/>
        <v>299.34199999999998</v>
      </c>
      <c r="AR23" s="141">
        <f t="shared" si="41"/>
        <v>299.34199999999998</v>
      </c>
      <c r="AS23" s="141">
        <f t="shared" si="41"/>
        <v>299.34199999999998</v>
      </c>
      <c r="AT23" s="141">
        <f t="shared" si="41"/>
        <v>299.34199999999998</v>
      </c>
      <c r="AU23" s="138"/>
      <c r="AV23" s="123">
        <v>207.45400000000001</v>
      </c>
      <c r="AW23" s="123">
        <v>207.45400000000001</v>
      </c>
      <c r="AX23" s="123">
        <v>207.45400000000001</v>
      </c>
      <c r="AY23" s="123">
        <v>207.45400000000001</v>
      </c>
      <c r="AZ23" s="123">
        <v>207.45400000000001</v>
      </c>
      <c r="BA23" s="106"/>
      <c r="BB23" s="126" t="s">
        <v>148</v>
      </c>
      <c r="BC23" s="138"/>
      <c r="BD23" s="141">
        <f t="shared" si="48"/>
        <v>244.79600000000002</v>
      </c>
      <c r="BE23" s="141">
        <f t="shared" si="42"/>
        <v>244.79600000000002</v>
      </c>
      <c r="BF23" s="141">
        <f t="shared" si="42"/>
        <v>244.79600000000002</v>
      </c>
      <c r="BG23" s="141">
        <f t="shared" si="42"/>
        <v>244.79600000000002</v>
      </c>
      <c r="BH23" s="141">
        <f t="shared" si="42"/>
        <v>244.79600000000002</v>
      </c>
      <c r="BI23" s="138"/>
      <c r="BJ23" s="141">
        <f t="shared" si="49"/>
        <v>299.34199999999998</v>
      </c>
      <c r="BK23" s="141">
        <f t="shared" si="43"/>
        <v>299.34199999999998</v>
      </c>
      <c r="BL23" s="141">
        <f t="shared" si="43"/>
        <v>299.34199999999998</v>
      </c>
      <c r="BM23" s="141">
        <f t="shared" si="43"/>
        <v>299.34199999999998</v>
      </c>
      <c r="BN23" s="141">
        <f t="shared" si="43"/>
        <v>299.34199999999998</v>
      </c>
      <c r="BO23" s="138"/>
      <c r="BP23" s="123">
        <v>207.45400000000001</v>
      </c>
      <c r="BQ23" s="123">
        <v>207.45400000000001</v>
      </c>
      <c r="BR23" s="123">
        <v>207.45400000000001</v>
      </c>
      <c r="BS23" s="123">
        <v>207.45400000000001</v>
      </c>
      <c r="BT23" s="123">
        <v>207.45400000000001</v>
      </c>
      <c r="BU23" s="106"/>
      <c r="BV23" s="106"/>
      <c r="BW23" s="106"/>
      <c r="BX23" s="106"/>
      <c r="BY23" s="106"/>
      <c r="BZ23" s="106"/>
      <c r="CA23" s="106"/>
      <c r="CB23" s="106"/>
      <c r="CC23" s="106"/>
      <c r="CD23" s="106"/>
      <c r="CE23" s="106"/>
      <c r="CF23" s="106"/>
      <c r="CG23" s="106"/>
      <c r="CH23" s="106"/>
      <c r="CI23" s="106"/>
      <c r="CJ23" s="106"/>
      <c r="CK23" s="106"/>
      <c r="CL23" s="106"/>
      <c r="CM23" s="106"/>
      <c r="CN23" s="106"/>
      <c r="CO23" s="106"/>
      <c r="CP23" s="106"/>
      <c r="CQ23" s="106"/>
      <c r="CR23" s="106"/>
      <c r="CS23" s="106"/>
      <c r="CT23" s="106"/>
      <c r="CU23" s="106"/>
      <c r="CV23" s="106"/>
      <c r="CW23" s="106"/>
      <c r="CX23" s="106"/>
      <c r="CY23" s="106"/>
      <c r="CZ23" s="106"/>
      <c r="DA23" s="106"/>
      <c r="DB23" s="106"/>
      <c r="DC23" s="106"/>
      <c r="DD23" s="106"/>
      <c r="DE23" s="106"/>
      <c r="DF23" s="106"/>
      <c r="DG23" s="106"/>
      <c r="DH23" s="106"/>
      <c r="DI23" s="106"/>
      <c r="DJ23" s="106"/>
      <c r="DK23" s="106"/>
      <c r="DL23" s="106"/>
      <c r="DM23" s="106"/>
      <c r="DN23" s="106"/>
      <c r="DO23" s="106"/>
      <c r="DP23" s="106"/>
      <c r="DQ23" s="106"/>
      <c r="DR23" s="106"/>
      <c r="DS23" s="106"/>
      <c r="DT23" s="106"/>
      <c r="DU23" s="106"/>
      <c r="DV23" s="106"/>
      <c r="DW23" s="106"/>
      <c r="DX23" s="106"/>
      <c r="DY23" s="106"/>
      <c r="DZ23" s="106"/>
      <c r="EA23" s="106"/>
      <c r="EB23" s="106"/>
      <c r="EC23" s="106"/>
      <c r="ED23" s="106"/>
      <c r="EE23" s="106"/>
      <c r="EF23" s="106"/>
      <c r="EG23" s="106"/>
      <c r="EH23" s="106"/>
      <c r="EI23" s="106"/>
      <c r="EJ23" s="106"/>
      <c r="EK23" s="106"/>
      <c r="EL23" s="106"/>
      <c r="EM23" s="106"/>
      <c r="EN23" s="106"/>
      <c r="EO23" s="106"/>
      <c r="EP23" s="106"/>
      <c r="EQ23" s="106"/>
      <c r="ER23" s="106"/>
      <c r="ES23" s="106"/>
      <c r="ET23" s="106"/>
      <c r="EU23" s="106"/>
      <c r="EV23" s="106"/>
      <c r="EW23" s="106"/>
      <c r="EX23" s="106"/>
      <c r="EY23" s="106"/>
      <c r="EZ23" s="106"/>
      <c r="FA23" s="106"/>
      <c r="FB23" s="106"/>
      <c r="FC23" s="106"/>
      <c r="FD23" s="106"/>
      <c r="FE23" s="106"/>
      <c r="FF23" s="106"/>
      <c r="FG23" s="106"/>
      <c r="FH23" s="106"/>
      <c r="FI23" s="106"/>
      <c r="FJ23" s="106"/>
      <c r="FK23" s="106"/>
      <c r="FL23" s="106"/>
      <c r="FM23" s="106"/>
      <c r="FN23" s="106"/>
      <c r="FO23" s="106"/>
      <c r="FP23" s="106"/>
      <c r="FQ23" s="106"/>
      <c r="FR23" s="106"/>
      <c r="FS23" s="106"/>
      <c r="FT23" s="106"/>
      <c r="FU23" s="106"/>
      <c r="FV23" s="106"/>
      <c r="FW23" s="106"/>
      <c r="FX23" s="106"/>
      <c r="FY23" s="106"/>
      <c r="FZ23" s="106"/>
      <c r="GA23" s="106"/>
      <c r="GB23" s="106"/>
      <c r="GC23" s="106"/>
      <c r="GD23" s="106"/>
      <c r="GE23" s="106"/>
      <c r="GF23" s="106"/>
      <c r="GG23" s="106"/>
      <c r="GH23" s="106"/>
      <c r="GI23" s="106"/>
      <c r="GJ23" s="106"/>
      <c r="GK23" s="106"/>
      <c r="GL23" s="106"/>
      <c r="GM23" s="106"/>
      <c r="GN23" s="106"/>
      <c r="GO23" s="106"/>
      <c r="GP23" s="106"/>
      <c r="GQ23" s="106"/>
      <c r="GR23" s="106"/>
      <c r="GS23" s="106"/>
      <c r="GT23" s="106"/>
      <c r="GU23" s="106"/>
      <c r="GV23" s="106"/>
      <c r="GW23" s="106"/>
      <c r="GX23" s="106"/>
      <c r="GY23" s="106"/>
      <c r="GZ23" s="106"/>
      <c r="HA23" s="106"/>
      <c r="HB23" s="106"/>
      <c r="HC23" s="106"/>
      <c r="HD23" s="106"/>
      <c r="HE23" s="106"/>
      <c r="HF23" s="106"/>
      <c r="HG23" s="106"/>
      <c r="HH23" s="106"/>
      <c r="HI23" s="106"/>
      <c r="HJ23" s="106"/>
      <c r="HK23" s="106"/>
      <c r="HL23" s="106"/>
      <c r="HM23" s="106"/>
      <c r="HN23" s="106"/>
      <c r="HO23" s="106"/>
      <c r="HP23" s="106"/>
      <c r="HQ23" s="106"/>
      <c r="HR23" s="106"/>
    </row>
    <row r="24" spans="1:226" s="125" customFormat="1">
      <c r="A24" s="126" t="s">
        <v>149</v>
      </c>
      <c r="B24" s="138"/>
      <c r="C24" s="141">
        <f>1.27796*100</f>
        <v>127.79599999999999</v>
      </c>
      <c r="D24" s="141">
        <f t="shared" ref="D24:G24" si="52">1.27796*100</f>
        <v>127.79599999999999</v>
      </c>
      <c r="E24" s="141">
        <f t="shared" si="52"/>
        <v>127.79599999999999</v>
      </c>
      <c r="F24" s="141">
        <f t="shared" si="52"/>
        <v>127.79599999999999</v>
      </c>
      <c r="G24" s="141">
        <f t="shared" si="52"/>
        <v>127.79599999999999</v>
      </c>
      <c r="H24" s="138"/>
      <c r="I24" s="141">
        <f>1.6643*100</f>
        <v>166.42999999999998</v>
      </c>
      <c r="J24" s="141">
        <f t="shared" ref="J24:M24" si="53">1.6643*100</f>
        <v>166.42999999999998</v>
      </c>
      <c r="K24" s="141">
        <f t="shared" si="53"/>
        <v>166.42999999999998</v>
      </c>
      <c r="L24" s="141">
        <f t="shared" si="53"/>
        <v>166.42999999999998</v>
      </c>
      <c r="M24" s="141">
        <f t="shared" si="53"/>
        <v>166.42999999999998</v>
      </c>
      <c r="N24" s="138"/>
      <c r="O24" s="123">
        <v>108.30199999999999</v>
      </c>
      <c r="P24" s="123">
        <v>108.30199999999999</v>
      </c>
      <c r="Q24" s="123">
        <v>108.30199999999999</v>
      </c>
      <c r="R24" s="123">
        <v>108.30199999999999</v>
      </c>
      <c r="S24" s="123">
        <v>108.30199999999999</v>
      </c>
      <c r="T24" s="141">
        <f t="shared" si="39"/>
        <v>0</v>
      </c>
      <c r="U24" s="141">
        <f t="shared" si="39"/>
        <v>108.30199999999999</v>
      </c>
      <c r="V24" s="141">
        <f t="shared" si="39"/>
        <v>108.30199999999999</v>
      </c>
      <c r="W24" s="141">
        <f t="shared" si="39"/>
        <v>108.30199999999999</v>
      </c>
      <c r="X24" s="141">
        <f t="shared" si="39"/>
        <v>108.30199999999999</v>
      </c>
      <c r="Y24" s="106"/>
      <c r="Z24" s="106"/>
      <c r="AA24" s="106"/>
      <c r="AB24" s="106"/>
      <c r="AC24" s="106"/>
      <c r="AD24" s="106"/>
      <c r="AE24" s="106"/>
      <c r="AF24" s="106"/>
      <c r="AG24" s="106"/>
      <c r="AH24" s="126" t="s">
        <v>149</v>
      </c>
      <c r="AI24" s="138"/>
      <c r="AJ24" s="141">
        <f t="shared" si="46"/>
        <v>127.79599999999999</v>
      </c>
      <c r="AK24" s="141">
        <f t="shared" si="40"/>
        <v>127.79599999999999</v>
      </c>
      <c r="AL24" s="141">
        <f t="shared" si="40"/>
        <v>127.79599999999999</v>
      </c>
      <c r="AM24" s="141">
        <f t="shared" si="40"/>
        <v>127.79599999999999</v>
      </c>
      <c r="AN24" s="141">
        <f t="shared" si="40"/>
        <v>127.79599999999999</v>
      </c>
      <c r="AO24" s="138"/>
      <c r="AP24" s="141">
        <f t="shared" si="47"/>
        <v>166.42999999999998</v>
      </c>
      <c r="AQ24" s="141">
        <f t="shared" si="41"/>
        <v>166.42999999999998</v>
      </c>
      <c r="AR24" s="141">
        <f t="shared" si="41"/>
        <v>166.42999999999998</v>
      </c>
      <c r="AS24" s="141">
        <f t="shared" si="41"/>
        <v>166.42999999999998</v>
      </c>
      <c r="AT24" s="141">
        <f t="shared" si="41"/>
        <v>166.42999999999998</v>
      </c>
      <c r="AU24" s="138"/>
      <c r="AV24" s="123">
        <v>108.30199999999999</v>
      </c>
      <c r="AW24" s="123">
        <v>108.30199999999999</v>
      </c>
      <c r="AX24" s="123">
        <v>108.30199999999999</v>
      </c>
      <c r="AY24" s="123">
        <v>108.30199999999999</v>
      </c>
      <c r="AZ24" s="123">
        <v>108.30199999999999</v>
      </c>
      <c r="BA24" s="106"/>
      <c r="BB24" s="126" t="s">
        <v>149</v>
      </c>
      <c r="BC24" s="138"/>
      <c r="BD24" s="141">
        <f t="shared" si="48"/>
        <v>127.79599999999999</v>
      </c>
      <c r="BE24" s="141">
        <f t="shared" si="42"/>
        <v>127.79599999999999</v>
      </c>
      <c r="BF24" s="141">
        <f t="shared" si="42"/>
        <v>127.79599999999999</v>
      </c>
      <c r="BG24" s="141">
        <f t="shared" si="42"/>
        <v>127.79599999999999</v>
      </c>
      <c r="BH24" s="141">
        <f t="shared" si="42"/>
        <v>127.79599999999999</v>
      </c>
      <c r="BI24" s="138"/>
      <c r="BJ24" s="141">
        <f t="shared" si="49"/>
        <v>166.42999999999998</v>
      </c>
      <c r="BK24" s="141">
        <f t="shared" si="43"/>
        <v>166.42999999999998</v>
      </c>
      <c r="BL24" s="141">
        <f t="shared" si="43"/>
        <v>166.42999999999998</v>
      </c>
      <c r="BM24" s="141">
        <f t="shared" si="43"/>
        <v>166.42999999999998</v>
      </c>
      <c r="BN24" s="141">
        <f t="shared" si="43"/>
        <v>166.42999999999998</v>
      </c>
      <c r="BO24" s="138"/>
      <c r="BP24" s="123">
        <v>108.30199999999999</v>
      </c>
      <c r="BQ24" s="123">
        <v>108.30199999999999</v>
      </c>
      <c r="BR24" s="123">
        <v>108.30199999999999</v>
      </c>
      <c r="BS24" s="123">
        <v>108.30199999999999</v>
      </c>
      <c r="BT24" s="123">
        <v>108.30199999999999</v>
      </c>
      <c r="BU24" s="106"/>
      <c r="BV24" s="106"/>
      <c r="BW24" s="106"/>
      <c r="BX24" s="106"/>
      <c r="BY24" s="106"/>
      <c r="BZ24" s="106"/>
      <c r="CA24" s="106"/>
      <c r="CB24" s="106"/>
      <c r="CC24" s="106"/>
      <c r="CD24" s="106"/>
      <c r="CE24" s="106"/>
      <c r="CF24" s="106"/>
      <c r="CG24" s="106"/>
      <c r="CH24" s="106"/>
      <c r="CI24" s="106"/>
      <c r="CJ24" s="106"/>
      <c r="CK24" s="106"/>
      <c r="CL24" s="106"/>
      <c r="CM24" s="106"/>
      <c r="CN24" s="106"/>
      <c r="CO24" s="106"/>
      <c r="CP24" s="106"/>
      <c r="CQ24" s="106"/>
      <c r="CR24" s="106"/>
      <c r="CS24" s="106"/>
      <c r="CT24" s="106"/>
      <c r="CU24" s="106"/>
      <c r="CV24" s="106"/>
      <c r="CW24" s="106"/>
      <c r="CX24" s="106"/>
      <c r="CY24" s="106"/>
      <c r="CZ24" s="106"/>
      <c r="DA24" s="106"/>
      <c r="DB24" s="106"/>
      <c r="DC24" s="106"/>
      <c r="DD24" s="106"/>
      <c r="DE24" s="106"/>
      <c r="DF24" s="106"/>
      <c r="DG24" s="106"/>
      <c r="DH24" s="106"/>
      <c r="DI24" s="106"/>
      <c r="DJ24" s="106"/>
      <c r="DK24" s="106"/>
      <c r="DL24" s="106"/>
      <c r="DM24" s="106"/>
      <c r="DN24" s="106"/>
      <c r="DO24" s="106"/>
      <c r="DP24" s="106"/>
      <c r="DQ24" s="106"/>
      <c r="DR24" s="106"/>
      <c r="DS24" s="106"/>
      <c r="DT24" s="106"/>
      <c r="DU24" s="106"/>
      <c r="DV24" s="106"/>
      <c r="DW24" s="106"/>
      <c r="DX24" s="106"/>
      <c r="DY24" s="106"/>
      <c r="DZ24" s="106"/>
      <c r="EA24" s="106"/>
      <c r="EB24" s="106"/>
      <c r="EC24" s="106"/>
      <c r="ED24" s="106"/>
      <c r="EE24" s="106"/>
      <c r="EF24" s="106"/>
      <c r="EG24" s="106"/>
      <c r="EH24" s="106"/>
      <c r="EI24" s="106"/>
      <c r="EJ24" s="106"/>
      <c r="EK24" s="106"/>
      <c r="EL24" s="106"/>
      <c r="EM24" s="106"/>
      <c r="EN24" s="106"/>
      <c r="EO24" s="106"/>
      <c r="EP24" s="106"/>
      <c r="EQ24" s="106"/>
      <c r="ER24" s="106"/>
      <c r="ES24" s="106"/>
      <c r="ET24" s="106"/>
      <c r="EU24" s="106"/>
      <c r="EV24" s="106"/>
      <c r="EW24" s="106"/>
      <c r="EX24" s="106"/>
      <c r="EY24" s="106"/>
      <c r="EZ24" s="106"/>
      <c r="FA24" s="106"/>
      <c r="FB24" s="106"/>
      <c r="FC24" s="106"/>
      <c r="FD24" s="106"/>
      <c r="FE24" s="106"/>
      <c r="FF24" s="106"/>
      <c r="FG24" s="106"/>
      <c r="FH24" s="106"/>
      <c r="FI24" s="106"/>
      <c r="FJ24" s="106"/>
      <c r="FK24" s="106"/>
      <c r="FL24" s="106"/>
      <c r="FM24" s="106"/>
      <c r="FN24" s="106"/>
      <c r="FO24" s="106"/>
      <c r="FP24" s="106"/>
      <c r="FQ24" s="106"/>
      <c r="FR24" s="106"/>
      <c r="FS24" s="106"/>
      <c r="FT24" s="106"/>
      <c r="FU24" s="106"/>
      <c r="FV24" s="106"/>
      <c r="FW24" s="106"/>
      <c r="FX24" s="106"/>
      <c r="FY24" s="106"/>
      <c r="FZ24" s="106"/>
      <c r="GA24" s="106"/>
      <c r="GB24" s="106"/>
      <c r="GC24" s="106"/>
      <c r="GD24" s="106"/>
      <c r="GE24" s="106"/>
      <c r="GF24" s="106"/>
      <c r="GG24" s="106"/>
      <c r="GH24" s="106"/>
      <c r="GI24" s="106"/>
      <c r="GJ24" s="106"/>
      <c r="GK24" s="106"/>
      <c r="GL24" s="106"/>
      <c r="GM24" s="106"/>
      <c r="GN24" s="106"/>
      <c r="GO24" s="106"/>
      <c r="GP24" s="106"/>
      <c r="GQ24" s="106"/>
      <c r="GR24" s="106"/>
      <c r="GS24" s="106"/>
      <c r="GT24" s="106"/>
      <c r="GU24" s="106"/>
      <c r="GV24" s="106"/>
      <c r="GW24" s="106"/>
      <c r="GX24" s="106"/>
      <c r="GY24" s="106"/>
      <c r="GZ24" s="106"/>
      <c r="HA24" s="106"/>
      <c r="HB24" s="106"/>
      <c r="HC24" s="106"/>
      <c r="HD24" s="106"/>
      <c r="HE24" s="106"/>
      <c r="HF24" s="106"/>
      <c r="HG24" s="106"/>
      <c r="HH24" s="106"/>
      <c r="HI24" s="106"/>
      <c r="HJ24" s="106"/>
      <c r="HK24" s="106"/>
      <c r="HL24" s="106"/>
      <c r="HM24" s="106"/>
      <c r="HN24" s="106"/>
      <c r="HO24" s="106"/>
      <c r="HP24" s="106"/>
      <c r="HQ24" s="106"/>
      <c r="HR24" s="106"/>
    </row>
    <row r="25" spans="1:226" s="117" customFormat="1" ht="15.75">
      <c r="A25" s="132" t="s">
        <v>156</v>
      </c>
      <c r="B25" s="142">
        <f t="shared" ref="B25:M25" si="54">B27+B26</f>
        <v>11717254.327716045</v>
      </c>
      <c r="C25" s="142">
        <f t="shared" si="54"/>
        <v>2447590.7327190917</v>
      </c>
      <c r="D25" s="142">
        <f t="shared" si="54"/>
        <v>596118.4302689</v>
      </c>
      <c r="E25" s="142">
        <f t="shared" si="54"/>
        <v>663600.3716504242</v>
      </c>
      <c r="F25" s="142">
        <f t="shared" si="54"/>
        <v>2594306.0120587824</v>
      </c>
      <c r="G25" s="142">
        <f t="shared" si="54"/>
        <v>5415638.7810188476</v>
      </c>
      <c r="H25" s="142">
        <f t="shared" si="54"/>
        <v>12204793.296387913</v>
      </c>
      <c r="I25" s="142">
        <f t="shared" si="54"/>
        <v>2354877.8589187954</v>
      </c>
      <c r="J25" s="142">
        <f t="shared" si="54"/>
        <v>622732.1222789</v>
      </c>
      <c r="K25" s="142">
        <f t="shared" si="54"/>
        <v>532415.37687624327</v>
      </c>
      <c r="L25" s="142">
        <f t="shared" si="54"/>
        <v>2468480.0513046463</v>
      </c>
      <c r="M25" s="142">
        <f t="shared" si="54"/>
        <v>6226287.8870093273</v>
      </c>
      <c r="N25" s="143">
        <f>SUM(O25:S25)</f>
        <v>12518981.509029854</v>
      </c>
      <c r="O25" s="142">
        <f>O27+O26</f>
        <v>5836941.3306762809</v>
      </c>
      <c r="P25" s="142">
        <f>P27+P26</f>
        <v>731006.61853255308</v>
      </c>
      <c r="Q25" s="142">
        <f>Q27+Q26</f>
        <v>847543.90480976005</v>
      </c>
      <c r="R25" s="142">
        <f>R27+R26</f>
        <v>2259361.6998837609</v>
      </c>
      <c r="S25" s="142">
        <f>S27+S26</f>
        <v>2844127.9551274995</v>
      </c>
      <c r="T25" s="142">
        <f>T27</f>
        <v>0</v>
      </c>
      <c r="U25" s="142">
        <f>U27</f>
        <v>23193929.24590116</v>
      </c>
      <c r="V25" s="142">
        <f>V27</f>
        <v>0</v>
      </c>
      <c r="W25" s="142">
        <f>W27</f>
        <v>0</v>
      </c>
      <c r="X25" s="142">
        <f>X27</f>
        <v>0</v>
      </c>
      <c r="Y25" s="115">
        <f>S11*S21+S12*S22+S13*S23+S14*S24</f>
        <v>148889.79205799999</v>
      </c>
      <c r="Z25" s="115">
        <f>Y25*10</f>
        <v>1488897.9205799999</v>
      </c>
      <c r="AA25" s="115"/>
      <c r="AB25" s="115"/>
      <c r="AC25" s="115"/>
      <c r="AD25" s="115"/>
      <c r="AE25" s="115"/>
      <c r="AF25" s="115"/>
      <c r="AG25" s="115"/>
      <c r="AH25" s="132" t="s">
        <v>156</v>
      </c>
      <c r="AI25" s="142">
        <f t="shared" ref="AI25:AT25" si="55">AI27+AI26</f>
        <v>8522025.3554696571</v>
      </c>
      <c r="AJ25" s="142">
        <f t="shared" si="55"/>
        <v>3174527.2995416019</v>
      </c>
      <c r="AK25" s="142">
        <f t="shared" si="55"/>
        <v>0</v>
      </c>
      <c r="AL25" s="142">
        <f t="shared" si="55"/>
        <v>663600.3716504242</v>
      </c>
      <c r="AM25" s="142">
        <f t="shared" si="55"/>
        <v>2594306.0120587824</v>
      </c>
      <c r="AN25" s="142">
        <f t="shared" si="55"/>
        <v>2089591.6722188476</v>
      </c>
      <c r="AO25" s="142">
        <f t="shared" si="55"/>
        <v>8602492.903727524</v>
      </c>
      <c r="AP25" s="142">
        <f t="shared" si="55"/>
        <v>3081814.4257413046</v>
      </c>
      <c r="AQ25" s="142">
        <f t="shared" si="55"/>
        <v>0</v>
      </c>
      <c r="AR25" s="142">
        <f t="shared" si="55"/>
        <v>532415.37687624327</v>
      </c>
      <c r="AS25" s="142">
        <f t="shared" si="55"/>
        <v>2468480.0513046463</v>
      </c>
      <c r="AT25" s="142">
        <f t="shared" si="55"/>
        <v>2519783.0498053292</v>
      </c>
      <c r="AU25" s="143">
        <f>SUM(AV25:AZ25)</f>
        <v>8970775.56504016</v>
      </c>
      <c r="AV25" s="142">
        <f>AV27+AV26</f>
        <v>475611.04208648007</v>
      </c>
      <c r="AW25" s="142">
        <f>AW27+AW26</f>
        <v>0</v>
      </c>
      <c r="AX25" s="142">
        <f>AX27+AX26</f>
        <v>22655.688114799999</v>
      </c>
      <c r="AY25" s="142">
        <f>AY27+AY26</f>
        <v>3598835.0765138799</v>
      </c>
      <c r="AZ25" s="142">
        <f>AZ27+AZ26</f>
        <v>4873673.7583250003</v>
      </c>
      <c r="BA25" s="144">
        <f>AU25+N25</f>
        <v>21489757.074070014</v>
      </c>
      <c r="BB25" s="132" t="s">
        <v>156</v>
      </c>
      <c r="BC25" s="142">
        <f t="shared" ref="BC25:BN25" si="56">BC27+BC26</f>
        <v>20239279.683185704</v>
      </c>
      <c r="BD25" s="142">
        <f>BD27+BD26</f>
        <v>5622118.0322606936</v>
      </c>
      <c r="BE25" s="142">
        <f t="shared" si="56"/>
        <v>596118.4302689</v>
      </c>
      <c r="BF25" s="142">
        <f t="shared" si="56"/>
        <v>1327200.7433008484</v>
      </c>
      <c r="BG25" s="142">
        <f t="shared" si="56"/>
        <v>5188612.0241175648</v>
      </c>
      <c r="BH25" s="142">
        <f t="shared" si="56"/>
        <v>7505230.4532376956</v>
      </c>
      <c r="BI25" s="142">
        <f t="shared" si="56"/>
        <v>20429920.165009037</v>
      </c>
      <c r="BJ25" s="142">
        <f>BJ27+BJ26</f>
        <v>5436692.2846601009</v>
      </c>
      <c r="BK25" s="142">
        <f t="shared" si="56"/>
        <v>245366.0871725</v>
      </c>
      <c r="BL25" s="142">
        <f t="shared" si="56"/>
        <v>1064830.7537524865</v>
      </c>
      <c r="BM25" s="142">
        <f t="shared" si="56"/>
        <v>4936960.1026092926</v>
      </c>
      <c r="BN25" s="142">
        <f t="shared" si="56"/>
        <v>8746070.9368146583</v>
      </c>
      <c r="BO25" s="143">
        <f>SUM(BP25:BT25)</f>
        <v>21489757.074070014</v>
      </c>
      <c r="BP25" s="142">
        <f>BP27+BP26</f>
        <v>6312552.3727627611</v>
      </c>
      <c r="BQ25" s="142">
        <f>BQ27+BQ26</f>
        <v>731006.61853255308</v>
      </c>
      <c r="BR25" s="142">
        <f>BR27+BR26</f>
        <v>870199.59292456019</v>
      </c>
      <c r="BS25" s="142">
        <f>BS27+BS26</f>
        <v>5858196.7763976399</v>
      </c>
      <c r="BT25" s="142">
        <f>BT27+BT26</f>
        <v>7717801.7134525003</v>
      </c>
      <c r="BU25" s="145">
        <f>AU25+N25</f>
        <v>21489757.074070014</v>
      </c>
      <c r="BV25" s="115">
        <f>BQ25-'[135] НВВ 2014 год  по заявкам max'!$BQ$25</f>
        <v>450279.2912272223</v>
      </c>
      <c r="BW25" s="115"/>
      <c r="BX25" s="115"/>
      <c r="BY25" s="115"/>
      <c r="BZ25" s="115"/>
      <c r="CA25" s="115"/>
      <c r="CB25" s="115"/>
      <c r="CC25" s="115"/>
      <c r="CD25" s="115"/>
      <c r="CE25" s="115"/>
      <c r="CF25" s="115"/>
      <c r="CG25" s="115"/>
      <c r="CH25" s="115"/>
      <c r="CI25" s="115"/>
      <c r="CJ25" s="115"/>
      <c r="CK25" s="115"/>
      <c r="CL25" s="115"/>
      <c r="CM25" s="115"/>
      <c r="CN25" s="115"/>
      <c r="CO25" s="115"/>
      <c r="CP25" s="115"/>
      <c r="CQ25" s="115"/>
      <c r="CR25" s="115"/>
      <c r="CS25" s="115"/>
      <c r="CT25" s="115"/>
      <c r="CU25" s="115"/>
      <c r="CV25" s="115"/>
      <c r="CW25" s="115"/>
      <c r="CX25" s="115"/>
      <c r="CY25" s="115"/>
      <c r="CZ25" s="115"/>
      <c r="DA25" s="115"/>
      <c r="DB25" s="115"/>
      <c r="DC25" s="115"/>
      <c r="DD25" s="115"/>
      <c r="DE25" s="115"/>
      <c r="DF25" s="115"/>
      <c r="DG25" s="115"/>
      <c r="DH25" s="115"/>
      <c r="DI25" s="115"/>
      <c r="DJ25" s="115"/>
      <c r="DK25" s="115"/>
      <c r="DL25" s="115"/>
      <c r="DM25" s="115"/>
      <c r="DN25" s="115"/>
      <c r="DO25" s="115"/>
      <c r="DP25" s="115"/>
      <c r="DQ25" s="115"/>
      <c r="DR25" s="115"/>
      <c r="DS25" s="115"/>
      <c r="DT25" s="115"/>
      <c r="DU25" s="115"/>
      <c r="DV25" s="115"/>
      <c r="DW25" s="115"/>
      <c r="DX25" s="115"/>
      <c r="DY25" s="115"/>
      <c r="DZ25" s="115"/>
      <c r="EA25" s="115"/>
      <c r="EB25" s="115"/>
      <c r="EC25" s="115"/>
      <c r="ED25" s="115"/>
      <c r="EE25" s="115"/>
      <c r="EF25" s="115"/>
      <c r="EG25" s="115"/>
      <c r="EH25" s="115"/>
      <c r="EI25" s="115"/>
      <c r="EJ25" s="115"/>
      <c r="EK25" s="115"/>
      <c r="EL25" s="115"/>
      <c r="EM25" s="115"/>
      <c r="EN25" s="115"/>
      <c r="EO25" s="115"/>
      <c r="EP25" s="115"/>
      <c r="EQ25" s="115"/>
      <c r="ER25" s="115"/>
      <c r="ES25" s="115"/>
      <c r="ET25" s="115"/>
      <c r="EU25" s="115"/>
      <c r="EV25" s="115"/>
      <c r="EW25" s="115"/>
      <c r="EX25" s="115"/>
      <c r="EY25" s="115"/>
      <c r="EZ25" s="115"/>
      <c r="FA25" s="115"/>
      <c r="FB25" s="115"/>
      <c r="FC25" s="115"/>
      <c r="FD25" s="115"/>
      <c r="FE25" s="115"/>
      <c r="FF25" s="115"/>
      <c r="FG25" s="115"/>
      <c r="FH25" s="115"/>
      <c r="FI25" s="115"/>
      <c r="FJ25" s="115"/>
      <c r="FK25" s="115"/>
      <c r="FL25" s="115"/>
      <c r="FM25" s="115"/>
      <c r="FN25" s="115"/>
      <c r="FO25" s="115"/>
      <c r="FP25" s="115"/>
      <c r="FQ25" s="115"/>
      <c r="FR25" s="115"/>
      <c r="FS25" s="115"/>
      <c r="FT25" s="115"/>
      <c r="FU25" s="115"/>
      <c r="FV25" s="115"/>
      <c r="FW25" s="115"/>
      <c r="FX25" s="115"/>
      <c r="FY25" s="115"/>
      <c r="FZ25" s="115"/>
      <c r="GA25" s="115"/>
      <c r="GB25" s="115"/>
      <c r="GC25" s="115"/>
      <c r="GD25" s="115"/>
      <c r="GE25" s="115"/>
      <c r="GF25" s="115"/>
      <c r="GG25" s="115"/>
      <c r="GH25" s="115"/>
      <c r="GI25" s="115"/>
      <c r="GJ25" s="115"/>
      <c r="GK25" s="115"/>
      <c r="GL25" s="115"/>
      <c r="GM25" s="115"/>
      <c r="GN25" s="115"/>
      <c r="GO25" s="115"/>
      <c r="GP25" s="115"/>
      <c r="GQ25" s="115"/>
      <c r="GR25" s="115"/>
      <c r="GS25" s="115"/>
      <c r="GT25" s="115"/>
      <c r="GU25" s="115"/>
      <c r="GV25" s="115"/>
      <c r="GW25" s="115"/>
      <c r="GX25" s="115"/>
      <c r="GY25" s="115"/>
      <c r="GZ25" s="115"/>
      <c r="HA25" s="115"/>
      <c r="HB25" s="115"/>
      <c r="HC25" s="115"/>
      <c r="HD25" s="115"/>
      <c r="HE25" s="115"/>
      <c r="HF25" s="115"/>
      <c r="HG25" s="115"/>
      <c r="HH25" s="115"/>
      <c r="HI25" s="115"/>
      <c r="HJ25" s="115"/>
      <c r="HK25" s="115"/>
      <c r="HL25" s="115"/>
      <c r="HM25" s="115"/>
      <c r="HN25" s="115"/>
      <c r="HO25" s="115"/>
      <c r="HP25" s="115"/>
      <c r="HQ25" s="115"/>
      <c r="HR25" s="115"/>
    </row>
    <row r="26" spans="1:226" s="117" customFormat="1">
      <c r="A26" s="146" t="s">
        <v>157</v>
      </c>
      <c r="B26" s="147">
        <f>SUM(C26:G26)</f>
        <v>350752.34309640003</v>
      </c>
      <c r="C26" s="148"/>
      <c r="D26" s="148">
        <f>D16*D19*6</f>
        <v>350752.34309640003</v>
      </c>
      <c r="E26" s="148"/>
      <c r="F26" s="148"/>
      <c r="G26" s="148"/>
      <c r="H26" s="147">
        <f>J26</f>
        <v>377366.03510640003</v>
      </c>
      <c r="I26" s="148"/>
      <c r="J26" s="148">
        <f>J16*J19*6</f>
        <v>377366.03510640003</v>
      </c>
      <c r="K26" s="148"/>
      <c r="L26" s="148"/>
      <c r="M26" s="148"/>
      <c r="N26" s="147"/>
      <c r="O26" s="148"/>
      <c r="P26" s="148">
        <f>P16*P19*12</f>
        <v>683795.10192140669</v>
      </c>
      <c r="Q26" s="148"/>
      <c r="R26" s="148"/>
      <c r="S26" s="148"/>
      <c r="T26" s="149"/>
      <c r="U26" s="149"/>
      <c r="V26" s="149"/>
      <c r="W26" s="149"/>
      <c r="X26" s="149"/>
      <c r="Y26" s="115"/>
      <c r="Z26" s="115"/>
      <c r="AA26" s="115"/>
      <c r="AB26" s="115"/>
      <c r="AC26" s="115"/>
      <c r="AD26" s="115"/>
      <c r="AE26" s="115"/>
      <c r="AF26" s="115"/>
      <c r="AG26" s="115"/>
      <c r="AH26" s="146" t="s">
        <v>157</v>
      </c>
      <c r="AI26" s="147">
        <f>SUM(AJ26:AN26)</f>
        <v>0</v>
      </c>
      <c r="AJ26" s="148"/>
      <c r="AK26" s="148">
        <f>AK16*AK19*6</f>
        <v>0</v>
      </c>
      <c r="AL26" s="148"/>
      <c r="AM26" s="148"/>
      <c r="AN26" s="148"/>
      <c r="AO26" s="147">
        <f>AQ26</f>
        <v>0</v>
      </c>
      <c r="AP26" s="148"/>
      <c r="AQ26" s="148">
        <f>AQ16*AQ19*6</f>
        <v>0</v>
      </c>
      <c r="AR26" s="148"/>
      <c r="AS26" s="148"/>
      <c r="AT26" s="148"/>
      <c r="AU26" s="147"/>
      <c r="AV26" s="148"/>
      <c r="AW26" s="148">
        <f>AW16*AW19*12</f>
        <v>0</v>
      </c>
      <c r="AX26" s="148"/>
      <c r="AY26" s="148"/>
      <c r="AZ26" s="148"/>
      <c r="BA26" s="145">
        <v>7035369</v>
      </c>
      <c r="BB26" s="146" t="s">
        <v>157</v>
      </c>
      <c r="BC26" s="147">
        <f>SUM(BD26:BH26)</f>
        <v>350752.34309640003</v>
      </c>
      <c r="BD26" s="148"/>
      <c r="BE26" s="148">
        <f>BE16*BE19*6</f>
        <v>350752.34309640003</v>
      </c>
      <c r="BF26" s="148"/>
      <c r="BG26" s="148"/>
      <c r="BH26" s="148"/>
      <c r="BI26" s="147">
        <f>BK26</f>
        <v>0</v>
      </c>
      <c r="BJ26" s="148"/>
      <c r="BK26" s="148">
        <f>BK16*BK19*6</f>
        <v>0</v>
      </c>
      <c r="BL26" s="148"/>
      <c r="BM26" s="148"/>
      <c r="BN26" s="148"/>
      <c r="BO26" s="147"/>
      <c r="BP26" s="148"/>
      <c r="BQ26" s="148">
        <f>BQ16*BQ19*12</f>
        <v>683795.10192140669</v>
      </c>
      <c r="BR26" s="148"/>
      <c r="BS26" s="148"/>
      <c r="BT26" s="148"/>
      <c r="BU26" s="115"/>
      <c r="BV26" s="115"/>
      <c r="BW26" s="115"/>
      <c r="BX26" s="115"/>
      <c r="BY26" s="115"/>
      <c r="BZ26" s="115"/>
      <c r="CA26" s="115"/>
      <c r="CB26" s="115"/>
      <c r="CC26" s="115"/>
      <c r="CD26" s="115"/>
      <c r="CE26" s="115"/>
      <c r="CF26" s="115"/>
      <c r="CG26" s="115"/>
      <c r="CH26" s="115"/>
      <c r="CI26" s="115"/>
      <c r="CJ26" s="115"/>
      <c r="CK26" s="115"/>
      <c r="CL26" s="115"/>
      <c r="CM26" s="115"/>
      <c r="CN26" s="115"/>
      <c r="CO26" s="115"/>
      <c r="CP26" s="115"/>
      <c r="CQ26" s="115"/>
      <c r="CR26" s="115"/>
      <c r="CS26" s="115"/>
      <c r="CT26" s="115"/>
      <c r="CU26" s="115"/>
      <c r="CV26" s="115"/>
      <c r="CW26" s="115"/>
      <c r="CX26" s="115"/>
      <c r="CY26" s="115"/>
      <c r="CZ26" s="115"/>
      <c r="DA26" s="115"/>
      <c r="DB26" s="115"/>
      <c r="DC26" s="115"/>
      <c r="DD26" s="115"/>
      <c r="DE26" s="115"/>
      <c r="DF26" s="115"/>
      <c r="DG26" s="115"/>
      <c r="DH26" s="115"/>
      <c r="DI26" s="115"/>
      <c r="DJ26" s="115"/>
      <c r="DK26" s="115"/>
      <c r="DL26" s="115"/>
      <c r="DM26" s="115"/>
      <c r="DN26" s="115"/>
      <c r="DO26" s="115"/>
      <c r="DP26" s="115"/>
      <c r="DQ26" s="115"/>
      <c r="DR26" s="115"/>
      <c r="DS26" s="115"/>
      <c r="DT26" s="115"/>
      <c r="DU26" s="115"/>
      <c r="DV26" s="115"/>
      <c r="DW26" s="115"/>
      <c r="DX26" s="115"/>
      <c r="DY26" s="115"/>
      <c r="DZ26" s="115"/>
      <c r="EA26" s="115"/>
      <c r="EB26" s="115"/>
      <c r="EC26" s="115"/>
      <c r="ED26" s="115"/>
      <c r="EE26" s="115"/>
      <c r="EF26" s="115"/>
      <c r="EG26" s="115"/>
      <c r="EH26" s="115"/>
      <c r="EI26" s="115"/>
      <c r="EJ26" s="115"/>
      <c r="EK26" s="115"/>
      <c r="EL26" s="115"/>
      <c r="EM26" s="115"/>
      <c r="EN26" s="115"/>
      <c r="EO26" s="115"/>
      <c r="EP26" s="115"/>
      <c r="EQ26" s="115"/>
      <c r="ER26" s="115"/>
      <c r="ES26" s="115"/>
      <c r="ET26" s="115"/>
      <c r="EU26" s="115"/>
      <c r="EV26" s="115"/>
      <c r="EW26" s="115"/>
      <c r="EX26" s="115"/>
      <c r="EY26" s="115"/>
      <c r="EZ26" s="115"/>
      <c r="FA26" s="115"/>
      <c r="FB26" s="115"/>
      <c r="FC26" s="115"/>
      <c r="FD26" s="115"/>
      <c r="FE26" s="115"/>
      <c r="FF26" s="115"/>
      <c r="FG26" s="115"/>
      <c r="FH26" s="115"/>
      <c r="FI26" s="115"/>
      <c r="FJ26" s="115"/>
      <c r="FK26" s="115"/>
      <c r="FL26" s="115"/>
      <c r="FM26" s="115"/>
      <c r="FN26" s="115"/>
      <c r="FO26" s="115"/>
      <c r="FP26" s="115"/>
      <c r="FQ26" s="115"/>
      <c r="FR26" s="115"/>
      <c r="FS26" s="115"/>
      <c r="FT26" s="115"/>
      <c r="FU26" s="115"/>
      <c r="FV26" s="115"/>
      <c r="FW26" s="115"/>
      <c r="FX26" s="115"/>
      <c r="FY26" s="115"/>
      <c r="FZ26" s="115"/>
      <c r="GA26" s="115"/>
      <c r="GB26" s="115"/>
      <c r="GC26" s="115"/>
      <c r="GD26" s="115"/>
      <c r="GE26" s="115"/>
      <c r="GF26" s="115"/>
      <c r="GG26" s="115"/>
      <c r="GH26" s="115"/>
      <c r="GI26" s="115"/>
      <c r="GJ26" s="115"/>
      <c r="GK26" s="115"/>
      <c r="GL26" s="115"/>
      <c r="GM26" s="115"/>
      <c r="GN26" s="115"/>
      <c r="GO26" s="115"/>
      <c r="GP26" s="115"/>
      <c r="GQ26" s="115"/>
      <c r="GR26" s="115"/>
      <c r="GS26" s="115"/>
      <c r="GT26" s="115"/>
      <c r="GU26" s="115"/>
      <c r="GV26" s="115"/>
      <c r="GW26" s="115"/>
      <c r="GX26" s="115"/>
      <c r="GY26" s="115"/>
      <c r="GZ26" s="115"/>
      <c r="HA26" s="115"/>
      <c r="HB26" s="115"/>
      <c r="HC26" s="115"/>
      <c r="HD26" s="115"/>
      <c r="HE26" s="115"/>
      <c r="HF26" s="115"/>
      <c r="HG26" s="115"/>
      <c r="HH26" s="115"/>
      <c r="HI26" s="115"/>
      <c r="HJ26" s="115"/>
      <c r="HK26" s="115"/>
      <c r="HL26" s="115"/>
      <c r="HM26" s="115"/>
      <c r="HN26" s="115"/>
      <c r="HO26" s="115"/>
      <c r="HP26" s="115"/>
      <c r="HQ26" s="115"/>
      <c r="HR26" s="115"/>
    </row>
    <row r="27" spans="1:226">
      <c r="A27" s="146" t="s">
        <v>158</v>
      </c>
      <c r="B27" s="147">
        <f>SUM(C27:G27)</f>
        <v>11366501.984619645</v>
      </c>
      <c r="C27" s="148">
        <f>C9*C20*10+C11*C21*10+C12*C22*10+C13*C23*10+C14*C24*10</f>
        <v>2447590.7327190917</v>
      </c>
      <c r="D27" s="148">
        <f>D9*D20*10+D11*D21*10+D12*D22*10+D13*D23*10+D14*D24*10</f>
        <v>245366.0871725</v>
      </c>
      <c r="E27" s="148">
        <f>E9*E20*10+E11*E21*10+E12*E22*10+E13*E23*10+E14*E24*10</f>
        <v>663600.3716504242</v>
      </c>
      <c r="F27" s="148">
        <f>F9*F20*10+F11*F21*10+F12*F22*10+F13*F23*10+F14*F24*10</f>
        <v>2594306.0120587824</v>
      </c>
      <c r="G27" s="148">
        <f>G9*G20*10+G11*G21*10+G12*G22*10+G13*G23*10+G14*G24*10</f>
        <v>5415638.7810188476</v>
      </c>
      <c r="H27" s="147">
        <f>SUM(I27:M27)</f>
        <v>11827427.261281513</v>
      </c>
      <c r="I27" s="148">
        <f>I9*I20*10+I11*I21*10+I12*I22*10+I13*I23*10+I14*I24*10</f>
        <v>2354877.8589187954</v>
      </c>
      <c r="J27" s="148">
        <f>J9*J20*10+J11*J21*10+J12*J22*10+J13*J23*10+J14*J24*10</f>
        <v>245366.0871725</v>
      </c>
      <c r="K27" s="148">
        <f>K9*K20*10+K11*K21*10+K12*K22*10+K13*K23*10+K14*K24*10</f>
        <v>532415.37687624327</v>
      </c>
      <c r="L27" s="148">
        <f>L9*L20*10+L11*L21*10+L12*L22*10+L13*L23*10+L14*L24*10</f>
        <v>2468480.0513046463</v>
      </c>
      <c r="M27" s="148">
        <f>M9*M20*10+M11*M21*10+M12*M22*10+M13*M23*10+M14*M24*10</f>
        <v>6226287.8870093273</v>
      </c>
      <c r="N27" s="147">
        <f>SUM(O27:S27)</f>
        <v>11835186.407108448</v>
      </c>
      <c r="O27" s="148">
        <f>O9*O20*10+O11*O21*10+O12*O22*10+O13*O23*10+O14*O24*10</f>
        <v>5836941.3306762809</v>
      </c>
      <c r="P27" s="148">
        <f>P9*P20*10+P11*P21*10+P12*P22*10+P13*P23*10+P14*P24*10</f>
        <v>47211.51661114645</v>
      </c>
      <c r="Q27" s="148">
        <f>Q9*Q20*10+Q11*Q21*10+Q12*Q22*10+Q13*Q23*10+Q14*Q24*10</f>
        <v>847543.90480976005</v>
      </c>
      <c r="R27" s="148">
        <f>R9*R20*10+R11*R21*10+R12*R22*10+R13*R23*10+R14*R24*10</f>
        <v>2259361.6998837609</v>
      </c>
      <c r="S27" s="148">
        <f>S9*S20*10+S11*S21*10+S12*S22*10+S13*S23*10+S14*S24*10</f>
        <v>2844127.9551274995</v>
      </c>
      <c r="T27" s="115"/>
      <c r="U27" s="106">
        <f>B27+H27</f>
        <v>23193929.24590116</v>
      </c>
      <c r="AH27" s="146" t="s">
        <v>158</v>
      </c>
      <c r="AI27" s="147">
        <f>SUM(AJ27:AN27)</f>
        <v>8522025.3554696571</v>
      </c>
      <c r="AJ27" s="148">
        <f>AJ9*AJ20*10+AJ11*AJ21*10+AJ12*AJ22*10+AJ13*AJ23*10+AJ14*AJ24*10</f>
        <v>3174527.2995416019</v>
      </c>
      <c r="AK27" s="148">
        <f>AK9*AK20*10+AK11*AK21*10+AK12*AK22*10+AK13*AK23*10+AK14*AK24*10</f>
        <v>0</v>
      </c>
      <c r="AL27" s="148">
        <f>AL9*AL20*10+AL11*AL21*10+AL12*AL22*10+AL13*AL23*10+AL14*AL24*10</f>
        <v>663600.3716504242</v>
      </c>
      <c r="AM27" s="148">
        <f>AM9*AM20*10+AM11*AM21*10+AM12*AM22*10+AM13*AM23*10+AM14*AM24*10</f>
        <v>2594306.0120587824</v>
      </c>
      <c r="AN27" s="148">
        <f>AN9*AN20*10+AN11*AN21*10+AN12*AN22*10+AN13*AN23*10+AN14*AN24*10</f>
        <v>2089591.6722188476</v>
      </c>
      <c r="AO27" s="147">
        <f>SUM(AP27:AT27)</f>
        <v>8602492.903727524</v>
      </c>
      <c r="AP27" s="148">
        <f>AP9*AP20*10+AP11*AP21*10+AP12*AP22*10+AP13*AP23*10+AP14*AP24*10</f>
        <v>3081814.4257413046</v>
      </c>
      <c r="AQ27" s="148">
        <f>AQ9*AQ20*10+AQ11*AQ21*10+AQ12*AQ22*10+AQ13*AQ23*10+AQ14*AQ24*10</f>
        <v>0</v>
      </c>
      <c r="AR27" s="148">
        <f>AR9*AR20*10+AR11*AR21*10+AR12*AR22*10+AR13*AR23*10+AR14*AR24*10</f>
        <v>532415.37687624327</v>
      </c>
      <c r="AS27" s="148">
        <f>AS9*AS20*10+AS11*AS21*10+AS12*AS22*10+AS13*AS23*10+AS14*AS24*10</f>
        <v>2468480.0513046463</v>
      </c>
      <c r="AT27" s="148">
        <f>AT9*AT20*10+AT11*AT21*10+AT12*AT22*10+AT13*AT23*10+AT14*AT24*10</f>
        <v>2519783.0498053292</v>
      </c>
      <c r="AU27" s="147">
        <f>SUM(AV27:AZ27)</f>
        <v>8970775.56504016</v>
      </c>
      <c r="AV27" s="148">
        <f>AV9*AV20*10+AV11*AV21*10+AV12*AV22*10+AV13*AV23*10+AV14*AV24*10</f>
        <v>475611.04208648007</v>
      </c>
      <c r="AW27" s="148">
        <f>AW9*AW20*10+AW11*AW21*10+AW12*AW22*10+AW13*AW23*10+AW14*AW24*10</f>
        <v>0</v>
      </c>
      <c r="AX27" s="148">
        <f>AX9*AX20*10+AX11*AX21*10+AX12*AX22*10+AX13*AX23*10+AX14*AX24*10</f>
        <v>22655.688114799999</v>
      </c>
      <c r="AY27" s="148">
        <f>AY9*AY20*10+AY11*AY21*10+AY12*AY22*10+AY13*AY23*10+AY14*AY24*10</f>
        <v>3598835.0765138799</v>
      </c>
      <c r="AZ27" s="148">
        <f>AZ9*AZ20*10+AZ11*AZ21*10+AZ12*AZ22*10+AZ13*AZ23*10+AZ14*AZ24*10</f>
        <v>4873673.7583250003</v>
      </c>
      <c r="BA27" s="150">
        <f>AU25-BA26</f>
        <v>1935406.56504016</v>
      </c>
      <c r="BB27" s="146" t="s">
        <v>158</v>
      </c>
      <c r="BC27" s="147">
        <f>SUM(BD27:BH27)</f>
        <v>19888527.340089303</v>
      </c>
      <c r="BD27" s="148">
        <f>BD9*BD20*10+BD11*BD21*10+BD12*BD22*10+BD13*BD23*10+BD14*BD24*10</f>
        <v>5622118.0322606936</v>
      </c>
      <c r="BE27" s="148">
        <f>BE9*BE20*10+BE11*BE21*10+BE12*BE22*10+BE13*BE23*10+BE14*BE24*10</f>
        <v>245366.0871725</v>
      </c>
      <c r="BF27" s="148">
        <f>BF9*BF20*10+BF11*BF21*10+BF12*BF22*10+BF13*BF23*10+BF14*BF24*10</f>
        <v>1327200.7433008484</v>
      </c>
      <c r="BG27" s="148">
        <f>BG9*BG20*10+BG11*BG21*10+BG12*BG22*10+BG13*BG23*10+BG14*BG24*10</f>
        <v>5188612.0241175648</v>
      </c>
      <c r="BH27" s="148">
        <f>BH9*BH20*10+BH11*BH21*10+BH12*BH22*10+BH13*BH23*10+BH14*BH24*10</f>
        <v>7505230.4532376956</v>
      </c>
      <c r="BI27" s="147">
        <f>SUM(BJ27:BN27)</f>
        <v>20429920.165009037</v>
      </c>
      <c r="BJ27" s="148">
        <f>BJ9*BJ20*10+BJ11*BJ21*10+BJ12*BJ22*10+BJ13*BJ23*10+BJ14*BJ24*10</f>
        <v>5436692.2846601009</v>
      </c>
      <c r="BK27" s="148">
        <f>BK9*BK20*10+BK11*BK21*10+BK12*BK22*10+BK13*BK23*10+BK14*BK24*10</f>
        <v>245366.0871725</v>
      </c>
      <c r="BL27" s="148">
        <f>BL9*BL20*10+BL11*BL21*10+BL12*BL22*10+BL13*BL23*10+BL14*BL24*10</f>
        <v>1064830.7537524865</v>
      </c>
      <c r="BM27" s="148">
        <f>BM9*BM20*10+BM11*BM21*10+BM12*BM22*10+BM13*BM23*10+BM14*BM24*10</f>
        <v>4936960.1026092926</v>
      </c>
      <c r="BN27" s="148">
        <f>BN9*BN20*10+BN11*BN21*10+BN12*BN22*10+BN13*BN23*10+BN14*BN24*10</f>
        <v>8746070.9368146583</v>
      </c>
      <c r="BO27" s="147">
        <f>SUM(BP27:BT27)</f>
        <v>20805961.972148608</v>
      </c>
      <c r="BP27" s="148">
        <f>BP9*BP20*10+BP11*BP21*10+BP12*BP22*10+BP13*BP23*10+BP14*BP24*10</f>
        <v>6312552.3727627611</v>
      </c>
      <c r="BQ27" s="148">
        <f>BQ9*BQ20*10+BQ11*BQ21*10+BQ12*BQ22*10+BQ13*BQ23*10+BQ14*BQ24*10</f>
        <v>47211.51661114645</v>
      </c>
      <c r="BR27" s="148">
        <f>BR9*BR20*10+BR11*BR21*10+BR12*BR22*10+BR13*BR23*10+BR14*BR24*10</f>
        <v>870199.59292456019</v>
      </c>
      <c r="BS27" s="148">
        <f>BS9*BS20*10+BS11*BS21*10+BS12*BS22*10+BS13*BS23*10+BS14*BS24*10</f>
        <v>5858196.7763976399</v>
      </c>
      <c r="BT27" s="148">
        <f>BT9*BT20*10+BT11*BT21*10+BT12*BT22*10+BT13*BT23*10+BT14*BT24*10</f>
        <v>7717801.7134525003</v>
      </c>
      <c r="BU27" s="106">
        <f>N25+BA27</f>
        <v>14454388.074070014</v>
      </c>
    </row>
    <row r="28" spans="1:226" ht="24">
      <c r="A28" s="146" t="s">
        <v>159</v>
      </c>
      <c r="B28" s="147"/>
      <c r="C28" s="148"/>
      <c r="D28" s="148"/>
      <c r="E28" s="148"/>
      <c r="F28" s="148"/>
      <c r="G28" s="148"/>
      <c r="H28" s="147"/>
      <c r="I28" s="148"/>
      <c r="J28" s="148"/>
      <c r="K28" s="148"/>
      <c r="L28" s="148"/>
      <c r="M28" s="148"/>
      <c r="N28" s="147">
        <f>O28+P28+Q28+R28+S28</f>
        <v>1667209.8740200002</v>
      </c>
      <c r="O28" s="148">
        <f>O11*O21*10+O12*O22*10+O13*10*O23+O14*O24*10</f>
        <v>14350.83958</v>
      </c>
      <c r="P28" s="148">
        <f t="shared" ref="P28:S28" si="57">P11*P21*10+P12*P22*10+P13*10*P23+P14*P24*10</f>
        <v>0</v>
      </c>
      <c r="Q28" s="148">
        <f t="shared" si="57"/>
        <v>10549.076010000001</v>
      </c>
      <c r="R28" s="148">
        <f t="shared" si="57"/>
        <v>153412.03784999999</v>
      </c>
      <c r="S28" s="148">
        <f t="shared" si="57"/>
        <v>1488897.9205800002</v>
      </c>
      <c r="T28" s="115"/>
      <c r="AH28" s="146" t="s">
        <v>159</v>
      </c>
      <c r="AI28" s="147"/>
      <c r="AJ28" s="148"/>
      <c r="AK28" s="148"/>
      <c r="AL28" s="148"/>
      <c r="AM28" s="148"/>
      <c r="AN28" s="148"/>
      <c r="AO28" s="147"/>
      <c r="AP28" s="148"/>
      <c r="AQ28" s="148"/>
      <c r="AR28" s="148"/>
      <c r="AS28" s="148"/>
      <c r="AT28" s="148"/>
      <c r="AU28" s="147">
        <f>AV28+AW28+AX28+AY28+AZ28</f>
        <v>3862118.7628500001</v>
      </c>
      <c r="AV28" s="148">
        <f>AV11*AV21*10+AV12*AV22*10+AV13*10*AV23+AV14*AV24*10</f>
        <v>2525.1607100000001</v>
      </c>
      <c r="AW28" s="148">
        <f t="shared" ref="AW28:AZ28" si="58">AW11*AW21*10+AW12*AW22*10+AW13*10*AW23+AW14*AW24*10</f>
        <v>0</v>
      </c>
      <c r="AX28" s="148">
        <f t="shared" si="58"/>
        <v>0</v>
      </c>
      <c r="AY28" s="148">
        <f t="shared" si="58"/>
        <v>554365.84528000001</v>
      </c>
      <c r="AZ28" s="148">
        <f t="shared" si="58"/>
        <v>3305227.7568600001</v>
      </c>
      <c r="BB28" s="146" t="s">
        <v>159</v>
      </c>
      <c r="BC28" s="147"/>
      <c r="BD28" s="148">
        <f>BD11*BD21*10+BD12*BD22*10+BD13*10*BD23+BD14*BD24*10</f>
        <v>0</v>
      </c>
      <c r="BE28" s="148">
        <f t="shared" ref="BE28:BH28" si="59">BE11*BE21*10+BE12*BE22*10+BE13*10*BE23+BE14*BE24*10</f>
        <v>0</v>
      </c>
      <c r="BF28" s="148">
        <f t="shared" si="59"/>
        <v>0</v>
      </c>
      <c r="BG28" s="148">
        <f t="shared" si="59"/>
        <v>0</v>
      </c>
      <c r="BH28" s="148">
        <f t="shared" si="59"/>
        <v>3326047.1088000005</v>
      </c>
      <c r="BI28" s="147"/>
      <c r="BJ28" s="148">
        <f>BJ11*BJ21*10+BJ12*BJ22*10+BJ13*10*BJ23+BJ14*BJ24*10</f>
        <v>0</v>
      </c>
      <c r="BK28" s="148">
        <f t="shared" ref="BK28:BN28" si="60">BK11*BK21*10+BK12*BK22*10+BK13*10*BK23+BK14*BK24*10</f>
        <v>0</v>
      </c>
      <c r="BL28" s="148">
        <f t="shared" si="60"/>
        <v>0</v>
      </c>
      <c r="BM28" s="148">
        <f>BM11*BM21*10+BM12*BM22*10+BM13*10*BM23+BM14*BM24*10</f>
        <v>0</v>
      </c>
      <c r="BN28" s="148">
        <f t="shared" si="60"/>
        <v>3706504.837203999</v>
      </c>
      <c r="BO28" s="147">
        <f>BP28+BQ28+BR28+BS28+BT28</f>
        <v>5529328.6368699996</v>
      </c>
      <c r="BP28" s="148">
        <f>BP11*BP21*10+BP12*BP22*10+BP13*10*BP23+BP14*BP24*10</f>
        <v>16876.00029</v>
      </c>
      <c r="BQ28" s="148">
        <f t="shared" ref="BQ28:BT28" si="61">BQ11*BQ21*10+BQ12*BQ22*10+BQ13*10*BQ23+BQ14*BQ24*10</f>
        <v>0</v>
      </c>
      <c r="BR28" s="148">
        <f t="shared" si="61"/>
        <v>10549.076010000001</v>
      </c>
      <c r="BS28" s="148">
        <f t="shared" si="61"/>
        <v>707777.88312999997</v>
      </c>
      <c r="BT28" s="148">
        <f t="shared" si="61"/>
        <v>4794125.6774399998</v>
      </c>
    </row>
    <row r="29" spans="1:226">
      <c r="A29" s="151"/>
      <c r="B29" s="152"/>
      <c r="C29" s="153"/>
      <c r="D29" s="153"/>
      <c r="E29" s="153"/>
      <c r="F29" s="153"/>
      <c r="G29" s="153"/>
      <c r="H29" s="152"/>
      <c r="I29" s="153"/>
      <c r="J29" s="153"/>
      <c r="K29" s="153"/>
      <c r="L29" s="153"/>
      <c r="M29" s="153"/>
      <c r="N29" s="152"/>
      <c r="O29" s="153"/>
      <c r="P29" s="153"/>
      <c r="Q29" s="153"/>
      <c r="R29" s="153"/>
      <c r="S29" s="153"/>
      <c r="T29" s="115"/>
      <c r="AH29" s="151"/>
      <c r="AI29" s="152"/>
      <c r="AJ29" s="153"/>
      <c r="AK29" s="153"/>
      <c r="AL29" s="153"/>
      <c r="AM29" s="153"/>
      <c r="AN29" s="153"/>
      <c r="AO29" s="152"/>
      <c r="AP29" s="153"/>
      <c r="AQ29" s="153"/>
      <c r="AR29" s="153"/>
      <c r="AS29" s="153"/>
      <c r="AT29" s="153"/>
      <c r="AU29" s="152"/>
      <c r="AV29" s="153"/>
      <c r="AW29" s="153"/>
      <c r="AX29" s="153"/>
      <c r="AY29" s="153"/>
      <c r="AZ29" s="153"/>
      <c r="BB29" s="151"/>
      <c r="BC29" s="152"/>
      <c r="BD29" s="153"/>
      <c r="BE29" s="153"/>
      <c r="BF29" s="153"/>
      <c r="BG29" s="153"/>
      <c r="BH29" s="153"/>
      <c r="BI29" s="152"/>
      <c r="BJ29" s="153"/>
      <c r="BK29" s="153"/>
      <c r="BL29" s="153"/>
      <c r="BM29" s="153"/>
      <c r="BN29" s="153"/>
      <c r="BO29" s="152"/>
      <c r="BP29" s="153"/>
      <c r="BQ29" s="153"/>
      <c r="BR29" s="153"/>
      <c r="BS29" s="153"/>
      <c r="BT29" s="153"/>
    </row>
    <row r="30" spans="1:226">
      <c r="A30" s="151"/>
      <c r="B30" s="152"/>
      <c r="C30" s="153"/>
      <c r="D30" s="153"/>
      <c r="E30" s="153"/>
      <c r="F30" s="153"/>
      <c r="G30" s="153"/>
      <c r="H30" s="152"/>
      <c r="I30" s="153"/>
      <c r="J30" s="153"/>
      <c r="K30" s="153"/>
      <c r="L30" s="153"/>
      <c r="M30" s="153"/>
      <c r="N30" s="152"/>
      <c r="O30" s="153"/>
      <c r="P30" s="153"/>
      <c r="Q30" s="153"/>
      <c r="R30" s="153"/>
      <c r="S30" s="153"/>
      <c r="T30" s="115"/>
      <c r="AH30" s="151"/>
      <c r="AI30" s="152"/>
      <c r="AJ30" s="153"/>
      <c r="AK30" s="153"/>
      <c r="AL30" s="153"/>
      <c r="AM30" s="153"/>
      <c r="AN30" s="153"/>
      <c r="AO30" s="152"/>
      <c r="AP30" s="153"/>
      <c r="AQ30" s="153"/>
      <c r="AR30" s="153"/>
      <c r="AS30" s="153"/>
      <c r="AT30" s="153"/>
      <c r="AU30" s="152"/>
      <c r="AV30" s="153"/>
      <c r="AW30" s="153"/>
      <c r="AX30" s="153"/>
      <c r="AY30" s="153"/>
      <c r="AZ30" s="153"/>
      <c r="BB30" s="151"/>
      <c r="BC30" s="152"/>
      <c r="BD30" s="153"/>
      <c r="BE30" s="153"/>
      <c r="BF30" s="153"/>
      <c r="BG30" s="153"/>
      <c r="BH30" s="153"/>
      <c r="BI30" s="152"/>
      <c r="BJ30" s="153"/>
      <c r="BK30" s="153"/>
      <c r="BL30" s="153"/>
      <c r="BM30" s="153"/>
      <c r="BN30" s="153"/>
      <c r="BO30" s="152"/>
      <c r="BP30" s="153"/>
      <c r="BQ30" s="153"/>
      <c r="BR30" s="153"/>
      <c r="BS30" s="153"/>
      <c r="BT30" s="153"/>
    </row>
    <row r="31" spans="1:226">
      <c r="A31" s="151"/>
      <c r="B31" s="152"/>
      <c r="C31" s="153"/>
      <c r="D31" s="153"/>
      <c r="E31" s="153"/>
      <c r="F31" s="153"/>
      <c r="G31" s="153"/>
      <c r="H31" s="152"/>
      <c r="I31" s="153"/>
      <c r="J31" s="153"/>
      <c r="K31" s="153"/>
      <c r="L31" s="153"/>
      <c r="M31" s="153"/>
      <c r="N31" s="152"/>
      <c r="O31" s="153"/>
      <c r="P31" s="153"/>
      <c r="Q31" s="153"/>
      <c r="R31" s="153"/>
      <c r="S31" s="153"/>
      <c r="T31" s="115"/>
      <c r="AH31" s="151"/>
      <c r="AI31" s="152"/>
      <c r="AJ31" s="153"/>
      <c r="AK31" s="153"/>
      <c r="AL31" s="153"/>
      <c r="AM31" s="153"/>
      <c r="AN31" s="153"/>
      <c r="AO31" s="152"/>
      <c r="AP31" s="153"/>
      <c r="AQ31" s="153"/>
      <c r="AR31" s="153"/>
      <c r="AS31" s="153"/>
      <c r="AT31" s="153"/>
      <c r="AU31" s="152"/>
      <c r="AV31" s="153"/>
      <c r="AW31" s="153"/>
      <c r="AX31" s="153"/>
      <c r="AY31" s="153"/>
      <c r="AZ31" s="153"/>
      <c r="BB31" s="151"/>
      <c r="BC31" s="152"/>
      <c r="BD31" s="153"/>
      <c r="BE31" s="153"/>
      <c r="BF31" s="153"/>
      <c r="BG31" s="153"/>
      <c r="BH31" s="153"/>
      <c r="BI31" s="152"/>
      <c r="BJ31" s="153"/>
      <c r="BK31" s="153"/>
      <c r="BL31" s="153"/>
      <c r="BM31" s="153"/>
      <c r="BN31" s="153"/>
      <c r="BO31" s="152"/>
      <c r="BP31" s="153"/>
      <c r="BQ31" s="153"/>
      <c r="BR31" s="153"/>
      <c r="BS31" s="153"/>
      <c r="BT31" s="153"/>
    </row>
    <row r="32" spans="1:226">
      <c r="B32" s="105">
        <v>3917.2867499999993</v>
      </c>
      <c r="C32" s="105">
        <v>0.46002179999192205</v>
      </c>
      <c r="E32" s="105">
        <v>4.9588154313529233E-2</v>
      </c>
      <c r="F32" s="105">
        <v>0.34641775947951514</v>
      </c>
      <c r="G32" s="107">
        <v>0.14397228621503358</v>
      </c>
      <c r="H32" s="107">
        <v>3850.7967500000013</v>
      </c>
      <c r="I32" s="107">
        <v>0.46002179999192205</v>
      </c>
      <c r="J32" s="107"/>
      <c r="K32" s="106">
        <v>4.9588154313529233E-2</v>
      </c>
      <c r="L32" s="106">
        <v>0.34641775947951514</v>
      </c>
      <c r="M32" s="106">
        <v>0.14397228621503358</v>
      </c>
      <c r="N32" s="106">
        <f>N43-N15</f>
        <v>-6871.4380980000005</v>
      </c>
      <c r="O32" s="154">
        <f>(O11*O21+O12*O24)*10</f>
        <v>9596.9616800000003</v>
      </c>
      <c r="P32" s="154">
        <f>(P11*P21+P12*P24)*10</f>
        <v>0</v>
      </c>
      <c r="Q32" s="154">
        <f>(Q11*Q21+Q12*Q24)*10</f>
        <v>7047.775630000001</v>
      </c>
      <c r="R32" s="154">
        <f>(R11*R21+R12*R24)*10</f>
        <v>109171.93431</v>
      </c>
      <c r="S32" s="154">
        <f>(S11*S21+S12*S24)*10</f>
        <v>1103740.9309799999</v>
      </c>
      <c r="AH32" s="105"/>
      <c r="AI32" s="105">
        <v>3917.2867499999993</v>
      </c>
      <c r="AJ32" s="105">
        <v>0.46002179999192205</v>
      </c>
      <c r="AK32" s="105"/>
      <c r="AL32" s="105">
        <v>4.9588154313529233E-2</v>
      </c>
      <c r="AM32" s="105">
        <v>0.34641775947951514</v>
      </c>
      <c r="AN32" s="107">
        <v>0.14397228621503358</v>
      </c>
      <c r="AO32" s="107">
        <v>3850.7967500000013</v>
      </c>
      <c r="AP32" s="107">
        <v>0.46002179999192205</v>
      </c>
      <c r="AQ32" s="107"/>
      <c r="AR32" s="106">
        <v>4.9588154313529233E-2</v>
      </c>
      <c r="AS32" s="106">
        <v>0.34641775947951514</v>
      </c>
      <c r="AT32" s="106">
        <v>0.14397228621503358</v>
      </c>
      <c r="AU32" s="106">
        <f>AU43-AU15</f>
        <v>-4547.4673770000009</v>
      </c>
      <c r="AV32" s="154">
        <f>(AV11*AV21+AV12*AV24)*10</f>
        <v>1672.52477</v>
      </c>
      <c r="AW32" s="154">
        <f>(AW11*AW21+AW12*AW24)*10</f>
        <v>0</v>
      </c>
      <c r="AX32" s="154">
        <f>(AX11*AX21+AX12*AX24)*10</f>
        <v>0</v>
      </c>
      <c r="AY32" s="154">
        <f>(AY11*AY21+AY12*AY24)*10</f>
        <v>380110.58393999998</v>
      </c>
      <c r="AZ32" s="154">
        <f>(AZ11*AZ21+AZ12*AZ24)*10</f>
        <v>2242147.4772199998</v>
      </c>
      <c r="BB32" s="105"/>
      <c r="BC32" s="105">
        <v>3917.2867499999993</v>
      </c>
      <c r="BD32" s="105">
        <v>0.46002179999192205</v>
      </c>
      <c r="BE32" s="105"/>
      <c r="BF32" s="105">
        <v>4.9588154313529233E-2</v>
      </c>
      <c r="BG32" s="105">
        <v>0.34641775947951514</v>
      </c>
      <c r="BH32" s="107">
        <v>0.14397228621503358</v>
      </c>
      <c r="BI32" s="107">
        <v>3850.7967500000013</v>
      </c>
      <c r="BJ32" s="107">
        <v>0.46002179999192205</v>
      </c>
      <c r="BK32" s="107"/>
      <c r="BL32" s="106">
        <v>4.9588154313529233E-2</v>
      </c>
      <c r="BM32" s="106">
        <v>0.34641775947951514</v>
      </c>
      <c r="BN32" s="106">
        <v>0.14397228621503358</v>
      </c>
      <c r="BO32" s="106">
        <f>BO43-BO15</f>
        <v>-11418.905475000001</v>
      </c>
      <c r="BP32" s="154">
        <f>(BP11*BP21+BP12*BP24)*10</f>
        <v>11269.48645</v>
      </c>
      <c r="BQ32" s="154">
        <f>(BQ11*BQ21+BQ12*BQ24)*10</f>
        <v>0</v>
      </c>
      <c r="BR32" s="154">
        <f>(BR11*BR21+BR12*BR24)*10</f>
        <v>7047.775630000001</v>
      </c>
      <c r="BS32" s="154">
        <f>(BS11*BS21+BS12*BS24)*10</f>
        <v>489282.51824999996</v>
      </c>
      <c r="BT32" s="154">
        <f>(BT11*BT21+BT12*BT24)*10</f>
        <v>3345888.4082000004</v>
      </c>
    </row>
    <row r="33" spans="1:226">
      <c r="B33" s="105">
        <f>1712-G17</f>
        <v>985.85414208999998</v>
      </c>
      <c r="C33" s="105">
        <v>0.48460775031097097</v>
      </c>
      <c r="D33" s="155"/>
      <c r="E33" s="105">
        <v>8.5801469774862332E-2</v>
      </c>
      <c r="F33" s="105">
        <v>0.23983102513271493</v>
      </c>
      <c r="G33" s="107">
        <v>0.18975975478145188</v>
      </c>
      <c r="H33" s="107">
        <f>1712-H17</f>
        <v>977.71288530499999</v>
      </c>
      <c r="I33" s="107">
        <v>0.48460775031097097</v>
      </c>
      <c r="J33" s="107"/>
      <c r="K33" s="106">
        <v>8.5801469774862332E-2</v>
      </c>
      <c r="L33" s="106">
        <v>0.23983102513271493</v>
      </c>
      <c r="M33" s="106">
        <v>0.18975975478145188</v>
      </c>
      <c r="N33" s="106">
        <v>9726.1209999999992</v>
      </c>
      <c r="O33" s="106">
        <f>O9/O16</f>
        <v>8.1831010042793935</v>
      </c>
      <c r="Q33" s="106">
        <f>Q9/Q16</f>
        <v>7.3343400173545614</v>
      </c>
      <c r="R33" s="106">
        <f>R9/R16</f>
        <v>6.5540782357902252</v>
      </c>
      <c r="S33" s="106">
        <f>S9/S16</f>
        <v>7.3315128186107286</v>
      </c>
      <c r="AH33" s="105"/>
      <c r="AI33" s="105">
        <f>1712-AN17</f>
        <v>985.85414208999998</v>
      </c>
      <c r="AJ33" s="105">
        <v>0.48460775031097097</v>
      </c>
      <c r="AK33" s="155"/>
      <c r="AL33" s="105">
        <v>8.5801469774862332E-2</v>
      </c>
      <c r="AM33" s="105">
        <v>0.23983102513271493</v>
      </c>
      <c r="AN33" s="107">
        <v>0.18975975478145188</v>
      </c>
      <c r="AO33" s="107">
        <f>1712-AO17</f>
        <v>977.71288530499999</v>
      </c>
      <c r="AP33" s="107">
        <v>0.48460775031097097</v>
      </c>
      <c r="AQ33" s="107"/>
      <c r="AR33" s="106">
        <v>8.5801469774862332E-2</v>
      </c>
      <c r="AS33" s="106">
        <v>0.23983102513271493</v>
      </c>
      <c r="AT33" s="106">
        <v>0.18975975478145188</v>
      </c>
      <c r="AU33" s="106">
        <v>9726.1209999999992</v>
      </c>
      <c r="AV33" s="106">
        <f>AV9/AV16</f>
        <v>8.8224411163062548</v>
      </c>
      <c r="AX33" s="106">
        <f>AX9/AX16</f>
        <v>10.81625385405961</v>
      </c>
      <c r="AY33" s="106">
        <f>AY9/AY16</f>
        <v>10.802219199790754</v>
      </c>
      <c r="AZ33" s="106">
        <f>AZ9/AZ16</f>
        <v>10.770518051187411</v>
      </c>
      <c r="BB33" s="105"/>
      <c r="BC33" s="105">
        <f>1712-BH17</f>
        <v>259.70828417999996</v>
      </c>
      <c r="BD33" s="105">
        <v>0.48460775031097097</v>
      </c>
      <c r="BE33" s="155"/>
      <c r="BF33" s="105">
        <v>8.5801469774862332E-2</v>
      </c>
      <c r="BG33" s="105">
        <v>0.23983102513271493</v>
      </c>
      <c r="BH33" s="107">
        <v>0.18975975478145188</v>
      </c>
      <c r="BI33" s="107">
        <f>1712-BI17</f>
        <v>243.42577060999997</v>
      </c>
      <c r="BJ33" s="107">
        <v>0.48460775031097097</v>
      </c>
      <c r="BK33" s="107"/>
      <c r="BL33" s="106">
        <v>8.5801469774862332E-2</v>
      </c>
      <c r="BM33" s="106">
        <v>0.23983102513271493</v>
      </c>
      <c r="BN33" s="106">
        <v>0.18975975478145188</v>
      </c>
      <c r="BO33" s="106">
        <v>9726.1209999999992</v>
      </c>
      <c r="BP33" s="106">
        <f>BP9/BP16</f>
        <v>8.2279063794333656</v>
      </c>
      <c r="BR33" s="106">
        <f>BR9/BR16</f>
        <v>7.3970963786236927</v>
      </c>
      <c r="BS33" s="106">
        <f>BS9/BS16</f>
        <v>8.5391107011464058</v>
      </c>
      <c r="BT33" s="106">
        <f>BT9/BT16</f>
        <v>8.8469171625131793</v>
      </c>
    </row>
    <row r="34" spans="1:226">
      <c r="C34" s="156" t="e">
        <f>C11*C21*10+C12*10*C24+(C9-#REF!)*C58*10</f>
        <v>#REF!</v>
      </c>
      <c r="D34" s="156"/>
      <c r="E34" s="156" t="e">
        <f>E11*E21*10+E12*10*E24+(E9-#REF!)*E58*10</f>
        <v>#REF!</v>
      </c>
      <c r="F34" s="156" t="e">
        <f>F11*F21*10+F12*10*F24+(F9-#REF!)*F58*10</f>
        <v>#REF!</v>
      </c>
      <c r="G34" s="156" t="e">
        <f>G11*G21*10+G12*10*G24+(G9-#REF!)*G58*10</f>
        <v>#REF!</v>
      </c>
      <c r="H34" s="156" t="e">
        <f>H11*H21*10+H12*10*H24+(H9-#REF!)*H58*10</f>
        <v>#REF!</v>
      </c>
      <c r="I34" s="156" t="e">
        <f>I11*I21*10+I12*10*I24+(I9-#REF!)*I58*10</f>
        <v>#REF!</v>
      </c>
      <c r="J34" s="156"/>
      <c r="K34" s="156" t="e">
        <f>K11*K21*10+K12*10*K24+(K9-#REF!)*K58*10</f>
        <v>#REF!</v>
      </c>
      <c r="L34" s="156" t="e">
        <f>L11*L21*10+L12*10*L24+(L9-#REF!)*L58*10</f>
        <v>#REF!</v>
      </c>
      <c r="M34" s="156" t="e">
        <f>M11*M21*10+M12*10*M24+(M9-#REF!)*M58*10</f>
        <v>#REF!</v>
      </c>
      <c r="N34" s="154">
        <f>N33-N15</f>
        <v>2854.6829019999986</v>
      </c>
      <c r="AH34" s="105"/>
      <c r="AI34" s="105"/>
      <c r="AJ34" s="156" t="e">
        <f>AJ11*AJ21*10+AJ12*10*AJ24+(AJ9-#REF!)*AJ58*10</f>
        <v>#REF!</v>
      </c>
      <c r="AK34" s="156"/>
      <c r="AL34" s="156" t="e">
        <f>AL11*AL21*10+AL12*10*AL24+(AL9-#REF!)*AL58*10</f>
        <v>#REF!</v>
      </c>
      <c r="AM34" s="156" t="e">
        <f>AM11*AM21*10+AM12*10*AM24+(AM9-#REF!)*AM58*10</f>
        <v>#REF!</v>
      </c>
      <c r="AN34" s="156" t="e">
        <f>AN11*AN21*10+AN12*10*AN24+(AN9-#REF!)*AN58*10</f>
        <v>#REF!</v>
      </c>
      <c r="AO34" s="156" t="e">
        <f>AO11*AO21*10+AO12*10*AO24+(AO9-#REF!)*AO58*10</f>
        <v>#REF!</v>
      </c>
      <c r="AP34" s="156" t="e">
        <f>AP11*AP21*10+AP12*10*AP24+(AP9-#REF!)*AP58*10</f>
        <v>#REF!</v>
      </c>
      <c r="AQ34" s="156"/>
      <c r="AR34" s="156" t="e">
        <f>AR11*AR21*10+AR12*10*AR24+(AR9-#REF!)*AR58*10</f>
        <v>#REF!</v>
      </c>
      <c r="AS34" s="156" t="e">
        <f>AS11*AS21*10+AS12*10*AS24+(AS9-#REF!)*AS58*10</f>
        <v>#REF!</v>
      </c>
      <c r="AT34" s="156" t="e">
        <f>AT11*AT21*10+AT12*10*AT24+(AT9-#REF!)*AT58*10</f>
        <v>#REF!</v>
      </c>
      <c r="AU34" s="154">
        <f>AU33-AU15</f>
        <v>5178.6536229999983</v>
      </c>
      <c r="BB34" s="105"/>
      <c r="BC34" s="105"/>
      <c r="BD34" s="156" t="e">
        <f>BD11*BD21*10+BD12*10*BD24+(BD9-#REF!)*BD58*10</f>
        <v>#REF!</v>
      </c>
      <c r="BE34" s="156"/>
      <c r="BF34" s="156" t="e">
        <f>BF11*BF21*10+BF12*10*BF24+(BF9-#REF!)*BF58*10</f>
        <v>#REF!</v>
      </c>
      <c r="BG34" s="156" t="e">
        <f>BG11*BG21*10+BG12*10*BG24+(BG9-#REF!)*BG58*10</f>
        <v>#REF!</v>
      </c>
      <c r="BH34" s="156" t="e">
        <f>BH11*BH21*10+BH12*10*BH24+(BH9-#REF!)*BH58*10</f>
        <v>#REF!</v>
      </c>
      <c r="BI34" s="156" t="e">
        <f>BI11*BI21*10+BI12*10*BI24+(BI9-#REF!)*BI58*10</f>
        <v>#REF!</v>
      </c>
      <c r="BJ34" s="156" t="e">
        <f>BJ11*BJ21*10+BJ12*10*BJ24+(BJ9-#REF!)*BJ58*10</f>
        <v>#REF!</v>
      </c>
      <c r="BK34" s="156"/>
      <c r="BL34" s="156" t="e">
        <f>BL11*BL21*10+BL12*10*BL24+(BL9-#REF!)*BL58*10</f>
        <v>#REF!</v>
      </c>
      <c r="BM34" s="156" t="e">
        <f>BM11*BM21*10+BM12*10*BM24+(BM9-#REF!)*BM58*10</f>
        <v>#REF!</v>
      </c>
      <c r="BN34" s="156" t="e">
        <f>BN11*BN21*10+BN12*10*BN24+(BN9-#REF!)*BN58*10</f>
        <v>#REF!</v>
      </c>
      <c r="BO34" s="154">
        <f>BO33-BO15</f>
        <v>-1692.7844750000022</v>
      </c>
    </row>
    <row r="35" spans="1:226">
      <c r="B35" s="107" t="e">
        <f>C35+E35+F35+G35</f>
        <v>#REF!</v>
      </c>
      <c r="C35" s="156" t="e">
        <f>(C25-C34)/C57/6</f>
        <v>#REF!</v>
      </c>
      <c r="D35" s="156"/>
      <c r="E35" s="156" t="e">
        <f>(E27-E34)/F57/6</f>
        <v>#REF!</v>
      </c>
      <c r="F35" s="156" t="e">
        <f>(F27-F34)/G57/6</f>
        <v>#REF!</v>
      </c>
      <c r="G35" s="156" t="e">
        <f>(G27-G34)/#REF!/6</f>
        <v>#REF!</v>
      </c>
      <c r="H35" s="156" t="e">
        <f>I35+K35+L35+M35</f>
        <v>#REF!</v>
      </c>
      <c r="I35" s="156" t="e">
        <f>(I25-I34)/I57/6</f>
        <v>#REF!</v>
      </c>
      <c r="J35" s="156"/>
      <c r="K35" s="156" t="e">
        <f>(K27-K34)/K57/6</f>
        <v>#REF!</v>
      </c>
      <c r="L35" s="156" t="e">
        <f>(L27-L34)/L57/6</f>
        <v>#REF!</v>
      </c>
      <c r="M35" s="156" t="e">
        <f>(M27-M34)/M57/6</f>
        <v>#REF!</v>
      </c>
      <c r="AH35" s="105"/>
      <c r="AI35" s="107" t="e">
        <f>AJ35+AL35+AM35+AN35</f>
        <v>#REF!</v>
      </c>
      <c r="AJ35" s="156" t="e">
        <f>(AJ25-AJ34)/AJ57/6</f>
        <v>#REF!</v>
      </c>
      <c r="AK35" s="156"/>
      <c r="AL35" s="156" t="e">
        <f>(AL27-AL34)/AM57/6</f>
        <v>#REF!</v>
      </c>
      <c r="AM35" s="156" t="e">
        <f>(AM27-AM34)/AN57/6</f>
        <v>#REF!</v>
      </c>
      <c r="AN35" s="156" t="e">
        <f>(AN27-AN34)/#REF!/6</f>
        <v>#REF!</v>
      </c>
      <c r="AO35" s="156" t="e">
        <f>AP35+AR35+AS35+AT35</f>
        <v>#REF!</v>
      </c>
      <c r="AP35" s="156" t="e">
        <f>(AP25-AP34)/AP57/6</f>
        <v>#REF!</v>
      </c>
      <c r="AQ35" s="156"/>
      <c r="AR35" s="156" t="e">
        <f>(AR27-AR34)/AR57/6</f>
        <v>#REF!</v>
      </c>
      <c r="AS35" s="156" t="e">
        <f>(AS27-AS34)/AS57/6</f>
        <v>#REF!</v>
      </c>
      <c r="AT35" s="156" t="e">
        <f>(AT27-AT34)/AT57/6</f>
        <v>#REF!</v>
      </c>
      <c r="BB35" s="105"/>
      <c r="BC35" s="107" t="e">
        <f>BD35+BF35+BG35+BH35</f>
        <v>#REF!</v>
      </c>
      <c r="BD35" s="156" t="e">
        <f>(BD25-BD34)/BD57/6</f>
        <v>#REF!</v>
      </c>
      <c r="BE35" s="156"/>
      <c r="BF35" s="156" t="e">
        <f>(BF27-BF34)/BG57/6</f>
        <v>#REF!</v>
      </c>
      <c r="BG35" s="156" t="e">
        <f>(BG27-BG34)/BH57/6</f>
        <v>#REF!</v>
      </c>
      <c r="BH35" s="156" t="e">
        <f>(BH27-BH34)/#REF!/6</f>
        <v>#REF!</v>
      </c>
      <c r="BI35" s="156" t="e">
        <f>BJ35+BL35+BM35+BN35</f>
        <v>#REF!</v>
      </c>
      <c r="BJ35" s="156" t="e">
        <f>(BJ25-BJ34)/BJ57/6</f>
        <v>#REF!</v>
      </c>
      <c r="BK35" s="156"/>
      <c r="BL35" s="156" t="e">
        <f>(BL27-BL34)/BL57/6</f>
        <v>#REF!</v>
      </c>
      <c r="BM35" s="156" t="e">
        <f>(BM27-BM34)/BM57/6</f>
        <v>#REF!</v>
      </c>
      <c r="BN35" s="156" t="e">
        <f>(BN27-BN34)/BN57/6</f>
        <v>#REF!</v>
      </c>
    </row>
    <row r="36" spans="1:226">
      <c r="B36" s="107"/>
      <c r="C36" s="107"/>
      <c r="D36" s="107"/>
      <c r="E36" s="107"/>
      <c r="F36" s="107"/>
      <c r="G36" s="107"/>
      <c r="H36" s="109"/>
      <c r="I36" s="109"/>
      <c r="J36" s="109"/>
      <c r="K36" s="109"/>
      <c r="L36" s="109"/>
      <c r="AH36" s="105"/>
      <c r="AI36" s="107"/>
      <c r="AJ36" s="107"/>
      <c r="AK36" s="107"/>
      <c r="AL36" s="107"/>
      <c r="AM36" s="107"/>
      <c r="AN36" s="107"/>
      <c r="AO36" s="109"/>
      <c r="AP36" s="109"/>
      <c r="AQ36" s="109"/>
      <c r="AR36" s="109"/>
      <c r="AS36" s="109"/>
      <c r="BB36" s="105"/>
      <c r="BC36" s="107"/>
      <c r="BD36" s="107"/>
      <c r="BE36" s="107"/>
      <c r="BF36" s="107"/>
      <c r="BG36" s="107"/>
      <c r="BH36" s="107"/>
      <c r="BI36" s="109"/>
      <c r="BJ36" s="109"/>
      <c r="BK36" s="109"/>
      <c r="BL36" s="109"/>
      <c r="BM36" s="109"/>
    </row>
    <row r="37" spans="1:226">
      <c r="B37" s="107"/>
      <c r="C37" s="107"/>
      <c r="D37" s="107"/>
      <c r="E37" s="107"/>
      <c r="F37" s="107"/>
      <c r="G37" s="107"/>
      <c r="H37" s="109"/>
      <c r="I37" s="109"/>
      <c r="J37" s="109"/>
      <c r="K37" s="109"/>
      <c r="L37" s="109"/>
      <c r="N37" s="150">
        <v>12482531.346610585</v>
      </c>
      <c r="S37" s="106">
        <v>13396311.232326541</v>
      </c>
      <c r="AH37" s="105"/>
      <c r="AI37" s="107"/>
      <c r="AJ37" s="107"/>
      <c r="AK37" s="107"/>
      <c r="AL37" s="107"/>
      <c r="AM37" s="107"/>
      <c r="AN37" s="107"/>
      <c r="AO37" s="109"/>
      <c r="AP37" s="109"/>
      <c r="AQ37" s="109"/>
      <c r="AR37" s="109"/>
      <c r="AS37" s="109"/>
      <c r="AU37" s="150">
        <v>12482531.346610585</v>
      </c>
      <c r="AZ37" s="106">
        <v>13396311.232326541</v>
      </c>
      <c r="BB37" s="105"/>
      <c r="BC37" s="107"/>
      <c r="BD37" s="107"/>
      <c r="BE37" s="107"/>
      <c r="BF37" s="107"/>
      <c r="BG37" s="107"/>
      <c r="BH37" s="107"/>
      <c r="BI37" s="109"/>
      <c r="BJ37" s="109"/>
      <c r="BK37" s="109"/>
      <c r="BL37" s="109"/>
      <c r="BM37" s="109"/>
      <c r="BO37" s="150">
        <v>12482531.346610585</v>
      </c>
      <c r="BT37" s="106">
        <v>13396311.232326541</v>
      </c>
    </row>
    <row r="38" spans="1:226">
      <c r="B38" s="107"/>
      <c r="C38" s="107"/>
      <c r="D38" s="107"/>
      <c r="E38" s="107"/>
      <c r="F38" s="107"/>
      <c r="G38" s="107"/>
      <c r="H38" s="109"/>
      <c r="I38" s="109"/>
      <c r="J38" s="109"/>
      <c r="K38" s="109"/>
      <c r="L38" s="109"/>
      <c r="M38" s="106">
        <v>11532.792300000001</v>
      </c>
      <c r="N38" s="106">
        <v>20431123.358864617</v>
      </c>
      <c r="O38" s="106">
        <f>N38/M38</f>
        <v>1771.5677892564331</v>
      </c>
      <c r="S38" s="106">
        <f>S37-N25</f>
        <v>877329.72329668701</v>
      </c>
      <c r="AH38" s="105"/>
      <c r="AI38" s="107"/>
      <c r="AJ38" s="107"/>
      <c r="AK38" s="107"/>
      <c r="AL38" s="107"/>
      <c r="AM38" s="107"/>
      <c r="AN38" s="107"/>
      <c r="AO38" s="109"/>
      <c r="AP38" s="109"/>
      <c r="AQ38" s="109"/>
      <c r="AR38" s="109"/>
      <c r="AS38" s="109"/>
      <c r="AT38" s="106">
        <v>11532.792300000001</v>
      </c>
      <c r="AU38" s="106">
        <v>20431123.358864617</v>
      </c>
      <c r="AV38" s="106">
        <f>AU38/AT38</f>
        <v>1771.5677892564331</v>
      </c>
      <c r="AZ38" s="106">
        <f>AZ37-AU25</f>
        <v>4425535.6672863811</v>
      </c>
      <c r="BB38" s="105"/>
      <c r="BC38" s="107"/>
      <c r="BD38" s="107"/>
      <c r="BE38" s="107"/>
      <c r="BF38" s="107"/>
      <c r="BG38" s="107"/>
      <c r="BH38" s="107"/>
      <c r="BI38" s="109"/>
      <c r="BJ38" s="109"/>
      <c r="BK38" s="109"/>
      <c r="BL38" s="109"/>
      <c r="BM38" s="109"/>
      <c r="BN38" s="106">
        <v>11532.792300000001</v>
      </c>
      <c r="BO38" s="106">
        <v>20431123.358864617</v>
      </c>
      <c r="BP38" s="106">
        <f>BO38/BN38</f>
        <v>1771.5677892564331</v>
      </c>
      <c r="BT38" s="106">
        <f>BT37-BO25</f>
        <v>-8093445.841743473</v>
      </c>
    </row>
    <row r="39" spans="1:226">
      <c r="B39" s="107"/>
      <c r="C39" s="107"/>
      <c r="D39" s="107"/>
      <c r="E39" s="107"/>
      <c r="F39" s="107"/>
      <c r="G39" s="107"/>
      <c r="H39" s="109"/>
      <c r="I39" s="109"/>
      <c r="J39" s="109"/>
      <c r="K39" s="109"/>
      <c r="L39" s="109"/>
      <c r="M39" s="221" t="s">
        <v>160</v>
      </c>
      <c r="N39" s="221"/>
      <c r="O39" s="157">
        <f>(N25/N15)/O38-1</f>
        <v>2.8403590354990405E-2</v>
      </c>
      <c r="AH39" s="105"/>
      <c r="AI39" s="107"/>
      <c r="AJ39" s="107"/>
      <c r="AK39" s="107"/>
      <c r="AL39" s="107"/>
      <c r="AM39" s="107"/>
      <c r="AN39" s="107"/>
      <c r="AO39" s="109"/>
      <c r="AP39" s="109"/>
      <c r="AQ39" s="109"/>
      <c r="AR39" s="109"/>
      <c r="AS39" s="109"/>
      <c r="AT39" s="221" t="s">
        <v>160</v>
      </c>
      <c r="AU39" s="221"/>
      <c r="AV39" s="157">
        <f>(AU25/AU15)/AV38-1</f>
        <v>0.11353179977441785</v>
      </c>
      <c r="BB39" s="105"/>
      <c r="BC39" s="107"/>
      <c r="BD39" s="107"/>
      <c r="BE39" s="107"/>
      <c r="BF39" s="107"/>
      <c r="BG39" s="107"/>
      <c r="BH39" s="107"/>
      <c r="BI39" s="109"/>
      <c r="BJ39" s="109"/>
      <c r="BK39" s="109"/>
      <c r="BL39" s="109"/>
      <c r="BM39" s="109"/>
      <c r="BN39" s="221" t="s">
        <v>160</v>
      </c>
      <c r="BO39" s="221"/>
      <c r="BP39" s="157">
        <f>(BO25/BO15)/BP38-1</f>
        <v>6.2305066818282517E-2</v>
      </c>
    </row>
    <row r="40" spans="1:226">
      <c r="B40" s="107"/>
      <c r="C40" s="107"/>
      <c r="D40" s="107"/>
      <c r="E40" s="107"/>
      <c r="F40" s="107"/>
      <c r="G40" s="107"/>
      <c r="H40" s="109"/>
      <c r="I40" s="109"/>
      <c r="J40" s="109"/>
      <c r="K40" s="109"/>
      <c r="L40" s="109"/>
      <c r="M40" s="158"/>
      <c r="N40" s="158"/>
      <c r="O40" s="157"/>
      <c r="AH40" s="105"/>
      <c r="AI40" s="107"/>
      <c r="AJ40" s="107"/>
      <c r="AK40" s="107"/>
      <c r="AL40" s="107"/>
      <c r="AM40" s="107"/>
      <c r="AN40" s="107"/>
      <c r="AO40" s="109"/>
      <c r="AP40" s="109"/>
      <c r="AQ40" s="109"/>
      <c r="AR40" s="109"/>
      <c r="AS40" s="109"/>
      <c r="AT40" s="158"/>
      <c r="AU40" s="158"/>
      <c r="AV40" s="157"/>
      <c r="BB40" s="105"/>
      <c r="BC40" s="107"/>
      <c r="BD40" s="107"/>
      <c r="BE40" s="107"/>
      <c r="BF40" s="107"/>
      <c r="BG40" s="107"/>
      <c r="BH40" s="107"/>
      <c r="BI40" s="109"/>
      <c r="BJ40" s="109"/>
      <c r="BK40" s="109"/>
      <c r="BL40" s="109"/>
      <c r="BM40" s="109"/>
      <c r="BN40" s="158"/>
      <c r="BO40" s="158"/>
      <c r="BP40" s="159">
        <v>183.06199999999998</v>
      </c>
      <c r="BQ40" s="150"/>
      <c r="BR40" s="150">
        <v>201.18900000000002</v>
      </c>
      <c r="BS40" s="150">
        <v>202.62899999999999</v>
      </c>
      <c r="BT40" s="150">
        <v>256.30799999999999</v>
      </c>
    </row>
    <row r="41" spans="1:226">
      <c r="B41" s="107"/>
      <c r="C41" s="107"/>
      <c r="D41" s="107"/>
      <c r="E41" s="107"/>
      <c r="F41" s="107"/>
      <c r="G41" s="107"/>
      <c r="H41" s="109"/>
      <c r="I41" s="109"/>
      <c r="J41" s="109"/>
      <c r="K41" s="109"/>
      <c r="L41" s="109"/>
      <c r="M41" s="158"/>
      <c r="N41" s="158"/>
      <c r="O41" s="157"/>
      <c r="AH41" s="105"/>
      <c r="AI41" s="107"/>
      <c r="AJ41" s="107"/>
      <c r="AK41" s="107"/>
      <c r="AL41" s="107"/>
      <c r="AM41" s="107"/>
      <c r="AN41" s="107"/>
      <c r="AO41" s="109"/>
      <c r="AP41" s="109"/>
      <c r="AQ41" s="109"/>
      <c r="AR41" s="109"/>
      <c r="AS41" s="109"/>
      <c r="AT41" s="158"/>
      <c r="AU41" s="158"/>
      <c r="AV41" s="157"/>
      <c r="BB41" s="105"/>
      <c r="BC41" s="107"/>
      <c r="BD41" s="107"/>
      <c r="BE41" s="107"/>
      <c r="BF41" s="107"/>
      <c r="BG41" s="107"/>
      <c r="BH41" s="107"/>
      <c r="BI41" s="109"/>
      <c r="BJ41" s="109"/>
      <c r="BK41" s="109"/>
      <c r="BL41" s="109"/>
      <c r="BM41" s="109"/>
      <c r="BN41" s="158"/>
      <c r="BO41" s="158"/>
      <c r="BP41" s="160">
        <f>BP20/BP40</f>
        <v>1.0699981427057501</v>
      </c>
      <c r="BQ41" s="160" t="e">
        <f t="shared" ref="BQ41:BT41" si="62">BQ20/BQ40</f>
        <v>#DIV/0!</v>
      </c>
      <c r="BR41" s="160">
        <f>BR20/BR40</f>
        <v>1.0699988567963457</v>
      </c>
      <c r="BS41" s="160">
        <f>BS20/BS40</f>
        <v>1.0699998519461675</v>
      </c>
      <c r="BT41" s="160">
        <f t="shared" si="62"/>
        <v>1.0700017166846139</v>
      </c>
    </row>
    <row r="42" spans="1:226" ht="39" customHeight="1">
      <c r="A42" s="213" t="s">
        <v>161</v>
      </c>
      <c r="B42" s="213"/>
      <c r="C42" s="213"/>
      <c r="D42" s="213"/>
      <c r="E42" s="213"/>
      <c r="F42" s="213"/>
      <c r="G42" s="213"/>
      <c r="H42" s="213"/>
      <c r="I42" s="213"/>
      <c r="J42" s="213"/>
      <c r="K42" s="213"/>
      <c r="L42" s="213"/>
      <c r="M42" s="213"/>
      <c r="N42" s="213"/>
      <c r="O42" s="213"/>
      <c r="P42" s="213"/>
      <c r="Q42" s="213"/>
      <c r="R42" s="213"/>
      <c r="S42" s="213"/>
      <c r="AH42" s="213" t="s">
        <v>161</v>
      </c>
      <c r="AI42" s="213"/>
      <c r="AJ42" s="213"/>
      <c r="AK42" s="213"/>
      <c r="AL42" s="213"/>
      <c r="AM42" s="213"/>
      <c r="AN42" s="213"/>
      <c r="AO42" s="213"/>
      <c r="AP42" s="213"/>
      <c r="AQ42" s="213"/>
      <c r="AR42" s="213"/>
      <c r="AS42" s="213"/>
      <c r="AT42" s="213"/>
      <c r="AU42" s="213"/>
      <c r="AV42" s="213"/>
      <c r="AW42" s="213"/>
      <c r="AX42" s="213"/>
      <c r="AY42" s="213"/>
      <c r="AZ42" s="213"/>
      <c r="BB42" s="213" t="s">
        <v>161</v>
      </c>
      <c r="BC42" s="213"/>
      <c r="BD42" s="213"/>
      <c r="BE42" s="213"/>
      <c r="BF42" s="213"/>
      <c r="BG42" s="213"/>
      <c r="BH42" s="213"/>
      <c r="BI42" s="213"/>
      <c r="BJ42" s="213"/>
      <c r="BK42" s="213"/>
      <c r="BL42" s="213"/>
      <c r="BM42" s="213"/>
      <c r="BN42" s="213"/>
      <c r="BO42" s="213"/>
      <c r="BP42" s="213"/>
      <c r="BQ42" s="213"/>
      <c r="BR42" s="213"/>
      <c r="BS42" s="213"/>
      <c r="BT42" s="213"/>
    </row>
    <row r="43" spans="1:226" ht="15.75" hidden="1">
      <c r="A43" s="110">
        <f>B25+H25</f>
        <v>23922047.624103956</v>
      </c>
      <c r="C43" s="156">
        <f>C66</f>
        <v>37160.252137147821</v>
      </c>
      <c r="D43" s="156">
        <f>D66</f>
        <v>0</v>
      </c>
      <c r="E43" s="156">
        <f>E66</f>
        <v>0.58910346252378076</v>
      </c>
      <c r="F43" s="156">
        <f>F66</f>
        <v>2.1205584984272718E-2</v>
      </c>
      <c r="G43" s="156">
        <f>G66</f>
        <v>-0.42592612281441689</v>
      </c>
      <c r="I43" s="106">
        <f>I66</f>
        <v>37159.865474558901</v>
      </c>
      <c r="J43" s="106">
        <f>J66</f>
        <v>26613.692009999999</v>
      </c>
      <c r="K43" s="161">
        <f>K66</f>
        <v>-0.37919618049636483</v>
      </c>
      <c r="L43" s="106">
        <f>L66</f>
        <v>0.38755298731848598</v>
      </c>
      <c r="M43" s="106">
        <f>M66</f>
        <v>-0.44557744078338146</v>
      </c>
      <c r="N43" s="150"/>
      <c r="O43" s="106">
        <f>N43-N15</f>
        <v>-6871.4380980000005</v>
      </c>
      <c r="R43" s="106">
        <f>24*365</f>
        <v>8760</v>
      </c>
      <c r="AH43" s="110">
        <f>AI25+AO25</f>
        <v>17124518.259197183</v>
      </c>
      <c r="AI43" s="105"/>
      <c r="AJ43" s="156">
        <f>AJ66</f>
        <v>37632.329972128849</v>
      </c>
      <c r="AK43" s="156">
        <f>AK66</f>
        <v>0</v>
      </c>
      <c r="AL43" s="156">
        <f>AL66</f>
        <v>0.58910346252378076</v>
      </c>
      <c r="AM43" s="156">
        <f>AM66</f>
        <v>2.1205584984272718E-2</v>
      </c>
      <c r="AN43" s="156">
        <f>AN66</f>
        <v>-0.4259261223487556</v>
      </c>
      <c r="AP43" s="106">
        <f>AP66</f>
        <v>37631.943309538998</v>
      </c>
      <c r="AQ43" s="106">
        <f>AQ66</f>
        <v>0</v>
      </c>
      <c r="AR43" s="161">
        <f>AR66</f>
        <v>-0.37919618049636483</v>
      </c>
      <c r="AS43" s="106">
        <f>AS66</f>
        <v>0.38755298731848598</v>
      </c>
      <c r="AT43" s="106">
        <f>AT66</f>
        <v>-0.4455774393863976</v>
      </c>
      <c r="AU43" s="150"/>
      <c r="AV43" s="106">
        <f>AU43-AU15</f>
        <v>-4547.4673770000009</v>
      </c>
      <c r="AY43" s="106">
        <f>24*365</f>
        <v>8760</v>
      </c>
      <c r="BB43" s="110">
        <f>BC25+BI25</f>
        <v>40669199.848194741</v>
      </c>
      <c r="BC43" s="105"/>
      <c r="BD43" s="156">
        <f>BD66</f>
        <v>74792.582109276205</v>
      </c>
      <c r="BE43" s="156">
        <f>BE66</f>
        <v>0</v>
      </c>
      <c r="BF43" s="156">
        <f>BF66</f>
        <v>1.1782069250475615</v>
      </c>
      <c r="BG43" s="156">
        <f>BG66</f>
        <v>4.2411169968545437E-2</v>
      </c>
      <c r="BH43" s="156">
        <f>BH66</f>
        <v>-0.85185224376618862</v>
      </c>
      <c r="BJ43" s="106">
        <f>BJ66</f>
        <v>74791.808784099296</v>
      </c>
      <c r="BK43" s="106">
        <f>BK66</f>
        <v>0</v>
      </c>
      <c r="BL43" s="161">
        <f>BL66</f>
        <v>565700.7533601427</v>
      </c>
      <c r="BM43" s="106">
        <f>BM66</f>
        <v>2441022.278378353</v>
      </c>
      <c r="BN43" s="106">
        <f>BN66</f>
        <v>2717727.2944027614</v>
      </c>
      <c r="BO43" s="150"/>
      <c r="BP43" s="106">
        <f>BO43-BO15</f>
        <v>-11418.905475000001</v>
      </c>
      <c r="BS43" s="106">
        <f>24*365</f>
        <v>8760</v>
      </c>
    </row>
    <row r="44" spans="1:226" ht="12" customHeight="1">
      <c r="A44" s="214"/>
      <c r="B44" s="215" t="s">
        <v>137</v>
      </c>
      <c r="C44" s="216"/>
      <c r="D44" s="216"/>
      <c r="E44" s="216"/>
      <c r="F44" s="216"/>
      <c r="G44" s="217"/>
      <c r="H44" s="215" t="s">
        <v>138</v>
      </c>
      <c r="I44" s="216"/>
      <c r="J44" s="216"/>
      <c r="K44" s="216"/>
      <c r="L44" s="216"/>
      <c r="M44" s="217"/>
      <c r="N44" s="215" t="s">
        <v>139</v>
      </c>
      <c r="O44" s="216"/>
      <c r="P44" s="216"/>
      <c r="Q44" s="216"/>
      <c r="R44" s="216"/>
      <c r="S44" s="217"/>
      <c r="AH44" s="214"/>
      <c r="AI44" s="215" t="s">
        <v>137</v>
      </c>
      <c r="AJ44" s="216"/>
      <c r="AK44" s="216"/>
      <c r="AL44" s="216"/>
      <c r="AM44" s="216"/>
      <c r="AN44" s="217"/>
      <c r="AO44" s="215" t="s">
        <v>138</v>
      </c>
      <c r="AP44" s="216"/>
      <c r="AQ44" s="216"/>
      <c r="AR44" s="216"/>
      <c r="AS44" s="216"/>
      <c r="AT44" s="217"/>
      <c r="AU44" s="215" t="s">
        <v>139</v>
      </c>
      <c r="AV44" s="216"/>
      <c r="AW44" s="216"/>
      <c r="AX44" s="216"/>
      <c r="AY44" s="216"/>
      <c r="AZ44" s="217"/>
      <c r="BB44" s="214"/>
      <c r="BC44" s="215" t="s">
        <v>137</v>
      </c>
      <c r="BD44" s="216"/>
      <c r="BE44" s="216"/>
      <c r="BF44" s="216"/>
      <c r="BG44" s="216"/>
      <c r="BH44" s="217"/>
      <c r="BI44" s="215" t="s">
        <v>138</v>
      </c>
      <c r="BJ44" s="216"/>
      <c r="BK44" s="216"/>
      <c r="BL44" s="216"/>
      <c r="BM44" s="216"/>
      <c r="BN44" s="217"/>
      <c r="BO44" s="215" t="s">
        <v>139</v>
      </c>
      <c r="BP44" s="216"/>
      <c r="BQ44" s="216"/>
      <c r="BR44" s="216"/>
      <c r="BS44" s="216"/>
      <c r="BT44" s="217"/>
    </row>
    <row r="45" spans="1:226">
      <c r="A45" s="214"/>
      <c r="B45" s="218"/>
      <c r="C45" s="219"/>
      <c r="D45" s="219"/>
      <c r="E45" s="219"/>
      <c r="F45" s="219"/>
      <c r="G45" s="220"/>
      <c r="H45" s="218"/>
      <c r="I45" s="219"/>
      <c r="J45" s="219"/>
      <c r="K45" s="219"/>
      <c r="L45" s="219"/>
      <c r="M45" s="220"/>
      <c r="N45" s="218"/>
      <c r="O45" s="219"/>
      <c r="P45" s="219"/>
      <c r="Q45" s="219"/>
      <c r="R45" s="219"/>
      <c r="S45" s="220"/>
      <c r="AH45" s="214"/>
      <c r="AI45" s="218"/>
      <c r="AJ45" s="219"/>
      <c r="AK45" s="219"/>
      <c r="AL45" s="219"/>
      <c r="AM45" s="219"/>
      <c r="AN45" s="220"/>
      <c r="AO45" s="218"/>
      <c r="AP45" s="219"/>
      <c r="AQ45" s="219"/>
      <c r="AR45" s="219"/>
      <c r="AS45" s="219"/>
      <c r="AT45" s="220"/>
      <c r="AU45" s="218"/>
      <c r="AV45" s="219"/>
      <c r="AW45" s="219"/>
      <c r="AX45" s="219"/>
      <c r="AY45" s="219"/>
      <c r="AZ45" s="220"/>
      <c r="BB45" s="214"/>
      <c r="BC45" s="218"/>
      <c r="BD45" s="219"/>
      <c r="BE45" s="219"/>
      <c r="BF45" s="219"/>
      <c r="BG45" s="219"/>
      <c r="BH45" s="220"/>
      <c r="BI45" s="218"/>
      <c r="BJ45" s="219"/>
      <c r="BK45" s="219"/>
      <c r="BL45" s="219"/>
      <c r="BM45" s="219"/>
      <c r="BN45" s="220"/>
      <c r="BO45" s="218"/>
      <c r="BP45" s="219"/>
      <c r="BQ45" s="219"/>
      <c r="BR45" s="219"/>
      <c r="BS45" s="219"/>
      <c r="BT45" s="220"/>
    </row>
    <row r="46" spans="1:226">
      <c r="A46" s="214"/>
      <c r="B46" s="113" t="s">
        <v>98</v>
      </c>
      <c r="C46" s="114" t="s">
        <v>99</v>
      </c>
      <c r="D46" s="114" t="s">
        <v>126</v>
      </c>
      <c r="E46" s="114" t="s">
        <v>100</v>
      </c>
      <c r="F46" s="114" t="s">
        <v>101</v>
      </c>
      <c r="G46" s="114" t="s">
        <v>128</v>
      </c>
      <c r="H46" s="113" t="s">
        <v>98</v>
      </c>
      <c r="I46" s="114" t="s">
        <v>99</v>
      </c>
      <c r="J46" s="114" t="s">
        <v>126</v>
      </c>
      <c r="K46" s="114" t="s">
        <v>100</v>
      </c>
      <c r="L46" s="114" t="s">
        <v>101</v>
      </c>
      <c r="M46" s="114" t="s">
        <v>128</v>
      </c>
      <c r="N46" s="113" t="s">
        <v>98</v>
      </c>
      <c r="O46" s="114" t="s">
        <v>99</v>
      </c>
      <c r="P46" s="114" t="s">
        <v>126</v>
      </c>
      <c r="Q46" s="114" t="s">
        <v>100</v>
      </c>
      <c r="R46" s="114" t="s">
        <v>101</v>
      </c>
      <c r="S46" s="114" t="s">
        <v>128</v>
      </c>
      <c r="U46" s="155"/>
      <c r="AA46" s="106">
        <v>5</v>
      </c>
      <c r="AH46" s="214"/>
      <c r="AI46" s="113" t="s">
        <v>98</v>
      </c>
      <c r="AJ46" s="114" t="s">
        <v>99</v>
      </c>
      <c r="AK46" s="114" t="s">
        <v>126</v>
      </c>
      <c r="AL46" s="114" t="s">
        <v>100</v>
      </c>
      <c r="AM46" s="114" t="s">
        <v>101</v>
      </c>
      <c r="AN46" s="114" t="s">
        <v>128</v>
      </c>
      <c r="AO46" s="113" t="s">
        <v>98</v>
      </c>
      <c r="AP46" s="114" t="s">
        <v>99</v>
      </c>
      <c r="AQ46" s="114" t="s">
        <v>126</v>
      </c>
      <c r="AR46" s="114" t="s">
        <v>100</v>
      </c>
      <c r="AS46" s="114" t="s">
        <v>101</v>
      </c>
      <c r="AT46" s="114" t="s">
        <v>128</v>
      </c>
      <c r="AU46" s="113" t="s">
        <v>98</v>
      </c>
      <c r="AV46" s="114" t="s">
        <v>99</v>
      </c>
      <c r="AW46" s="114" t="s">
        <v>126</v>
      </c>
      <c r="AX46" s="114" t="s">
        <v>100</v>
      </c>
      <c r="AY46" s="114" t="s">
        <v>101</v>
      </c>
      <c r="AZ46" s="114" t="s">
        <v>128</v>
      </c>
      <c r="BB46" s="214"/>
      <c r="BC46" s="113" t="s">
        <v>98</v>
      </c>
      <c r="BD46" s="114" t="s">
        <v>99</v>
      </c>
      <c r="BE46" s="114" t="s">
        <v>126</v>
      </c>
      <c r="BF46" s="114" t="s">
        <v>100</v>
      </c>
      <c r="BG46" s="114" t="s">
        <v>101</v>
      </c>
      <c r="BH46" s="114" t="s">
        <v>128</v>
      </c>
      <c r="BI46" s="113" t="s">
        <v>98</v>
      </c>
      <c r="BJ46" s="114" t="s">
        <v>99</v>
      </c>
      <c r="BK46" s="114" t="s">
        <v>126</v>
      </c>
      <c r="BL46" s="114" t="s">
        <v>100</v>
      </c>
      <c r="BM46" s="114" t="s">
        <v>101</v>
      </c>
      <c r="BN46" s="114" t="s">
        <v>128</v>
      </c>
      <c r="BO46" s="113" t="s">
        <v>98</v>
      </c>
      <c r="BP46" s="114" t="s">
        <v>99</v>
      </c>
      <c r="BQ46" s="114" t="s">
        <v>126</v>
      </c>
      <c r="BR46" s="114" t="s">
        <v>100</v>
      </c>
      <c r="BS46" s="114" t="s">
        <v>101</v>
      </c>
      <c r="BT46" s="114" t="s">
        <v>128</v>
      </c>
    </row>
    <row r="47" spans="1:226">
      <c r="A47" s="162" t="s">
        <v>142</v>
      </c>
      <c r="B47" s="119">
        <f t="shared" ref="B47:B56" si="63">SUM(C47:G47)</f>
        <v>3887.4347499999994</v>
      </c>
      <c r="C47" s="120">
        <f>C9</f>
        <v>1249.559151819506</v>
      </c>
      <c r="D47" s="120">
        <f>D9</f>
        <v>371.12015000000002</v>
      </c>
      <c r="E47" s="120">
        <f>E9</f>
        <v>308.26101984934337</v>
      </c>
      <c r="F47" s="120">
        <f>F9</f>
        <v>1196.5636991737913</v>
      </c>
      <c r="G47" s="120">
        <f>G9</f>
        <v>761.93072915735866</v>
      </c>
      <c r="H47" s="119">
        <f t="shared" ref="H47:H55" si="64">SUM(I47:M47)</f>
        <v>3877.9902500000017</v>
      </c>
      <c r="I47" s="120">
        <f>I9</f>
        <v>1202.2268023380441</v>
      </c>
      <c r="J47" s="120">
        <f>J9</f>
        <v>371.12015000000002</v>
      </c>
      <c r="K47" s="120">
        <f>K9</f>
        <v>247.32190346903693</v>
      </c>
      <c r="L47" s="120">
        <f>L9</f>
        <v>1138.5293823459992</v>
      </c>
      <c r="M47" s="120">
        <f>M9</f>
        <v>918.79201184692135</v>
      </c>
      <c r="N47" s="119">
        <f t="shared" ref="N47:N56" si="65">SUM(O47:S47)</f>
        <v>5540.9610980000007</v>
      </c>
      <c r="O47" s="120">
        <f>O9</f>
        <v>2972.5900524292306</v>
      </c>
      <c r="P47" s="120">
        <f>P9</f>
        <v>714.08363357076951</v>
      </c>
      <c r="Q47" s="120">
        <f>Q9</f>
        <v>388.80803300000002</v>
      </c>
      <c r="R47" s="120">
        <f>R9</f>
        <v>971.3207520000002</v>
      </c>
      <c r="S47" s="120">
        <f>S9</f>
        <v>494.15862700000002</v>
      </c>
      <c r="T47" s="106">
        <v>7738.7994999999992</v>
      </c>
      <c r="U47" s="155">
        <f>B47+H47</f>
        <v>7765.4250000000011</v>
      </c>
      <c r="V47" s="155"/>
      <c r="W47" s="155"/>
      <c r="X47" s="155"/>
      <c r="Y47" s="155"/>
      <c r="Z47" s="155"/>
      <c r="AA47" s="155"/>
      <c r="AB47" s="155"/>
      <c r="AC47" s="155"/>
      <c r="AD47" s="155"/>
      <c r="AE47" s="155"/>
      <c r="AF47" s="155"/>
      <c r="AG47" s="155"/>
      <c r="AH47" s="162" t="s">
        <v>142</v>
      </c>
      <c r="AI47" s="119">
        <f t="shared" ref="AI47:AI50" si="66">SUM(AJ47:AN47)</f>
        <v>3887.4347499999994</v>
      </c>
      <c r="AJ47" s="120">
        <f>AJ9</f>
        <v>1620.679301819506</v>
      </c>
      <c r="AK47" s="120">
        <f>AK9</f>
        <v>0</v>
      </c>
      <c r="AL47" s="120">
        <f>AL9</f>
        <v>308.26101984934337</v>
      </c>
      <c r="AM47" s="120">
        <f>AM9</f>
        <v>1196.5636991737913</v>
      </c>
      <c r="AN47" s="120">
        <f>AN9</f>
        <v>761.93072915735866</v>
      </c>
      <c r="AO47" s="119">
        <f t="shared" ref="AO47:AO50" si="67">SUM(AP47:AT47)</f>
        <v>3877.9902500000017</v>
      </c>
      <c r="AP47" s="120">
        <f>AP9</f>
        <v>1573.346952338044</v>
      </c>
      <c r="AQ47" s="120">
        <f>AQ9</f>
        <v>0</v>
      </c>
      <c r="AR47" s="120">
        <f>AR9</f>
        <v>247.32190346903693</v>
      </c>
      <c r="AS47" s="120">
        <f>AS9</f>
        <v>1138.5293823459992</v>
      </c>
      <c r="AT47" s="120">
        <f>AT9</f>
        <v>918.79201184692135</v>
      </c>
      <c r="AU47" s="119">
        <f t="shared" ref="AU47:AU50" si="68">SUM(AV47:AZ47)</f>
        <v>2228.1423770000001</v>
      </c>
      <c r="AV47" s="120">
        <f>AV9</f>
        <v>241.52314800000002</v>
      </c>
      <c r="AW47" s="120">
        <f>AW9</f>
        <v>0</v>
      </c>
      <c r="AX47" s="120">
        <f>AX9</f>
        <v>10.524215</v>
      </c>
      <c r="AY47" s="120">
        <f>AY9</f>
        <v>1404.191276</v>
      </c>
      <c r="AZ47" s="120">
        <f>AZ9</f>
        <v>571.9037380000002</v>
      </c>
      <c r="BA47" s="155"/>
      <c r="BB47" s="162" t="s">
        <v>142</v>
      </c>
      <c r="BC47" s="119">
        <f t="shared" ref="BC47:BC50" si="69">SUM(BD47:BH47)</f>
        <v>7774.8694999999989</v>
      </c>
      <c r="BD47" s="120">
        <f>BD9</f>
        <v>2870.2384536390118</v>
      </c>
      <c r="BE47" s="120">
        <f>BE9</f>
        <v>371.12015000000002</v>
      </c>
      <c r="BF47" s="120">
        <f>BF9</f>
        <v>616.52203969868674</v>
      </c>
      <c r="BG47" s="120">
        <f>BG9</f>
        <v>2393.1273983475826</v>
      </c>
      <c r="BH47" s="120">
        <f>BH9</f>
        <v>1523.8614583147173</v>
      </c>
      <c r="BI47" s="119">
        <f t="shared" ref="BI47:BI50" si="70">SUM(BJ47:BN47)</f>
        <v>7755.9805000000042</v>
      </c>
      <c r="BJ47" s="120">
        <f>BJ9</f>
        <v>2775.5737546760884</v>
      </c>
      <c r="BK47" s="120">
        <f>BK9</f>
        <v>371.12015000000002</v>
      </c>
      <c r="BL47" s="120">
        <f>BL9</f>
        <v>494.64380693807385</v>
      </c>
      <c r="BM47" s="120">
        <f>BM9</f>
        <v>2277.0587646919985</v>
      </c>
      <c r="BN47" s="120">
        <f>BN9</f>
        <v>1837.5840236938427</v>
      </c>
      <c r="BO47" s="119">
        <f t="shared" ref="BO47:BO48" si="71">SUM(BP47:BT47)</f>
        <v>7769.1034749999999</v>
      </c>
      <c r="BP47" s="120">
        <f>BP9</f>
        <v>3214.1132004292308</v>
      </c>
      <c r="BQ47" s="120">
        <f>BQ9</f>
        <v>714.08363357076951</v>
      </c>
      <c r="BR47" s="120">
        <f>BR9</f>
        <v>399.33224800000005</v>
      </c>
      <c r="BS47" s="120">
        <f>BS9</f>
        <v>2375.5120280000001</v>
      </c>
      <c r="BT47" s="120">
        <f>BT9</f>
        <v>1066.0623650000002</v>
      </c>
      <c r="BU47" s="155"/>
      <c r="BV47" s="155"/>
      <c r="BW47" s="155"/>
      <c r="BX47" s="155"/>
      <c r="BY47" s="155"/>
      <c r="BZ47" s="155"/>
      <c r="CA47" s="155"/>
      <c r="CB47" s="155"/>
      <c r="CC47" s="155"/>
      <c r="CD47" s="155"/>
      <c r="CE47" s="155"/>
      <c r="CF47" s="155"/>
      <c r="CG47" s="155"/>
      <c r="CH47" s="155"/>
      <c r="CI47" s="155"/>
      <c r="CJ47" s="155"/>
      <c r="CK47" s="155"/>
      <c r="CL47" s="155"/>
      <c r="CM47" s="155"/>
      <c r="CN47" s="155"/>
      <c r="CO47" s="155"/>
      <c r="CP47" s="155"/>
      <c r="CQ47" s="155"/>
      <c r="CR47" s="155"/>
      <c r="CS47" s="155"/>
      <c r="CT47" s="155"/>
      <c r="CU47" s="155"/>
      <c r="CV47" s="155"/>
      <c r="CW47" s="155"/>
      <c r="CX47" s="155"/>
      <c r="CY47" s="155"/>
      <c r="CZ47" s="155"/>
      <c r="DA47" s="155"/>
      <c r="DB47" s="155"/>
      <c r="DC47" s="155"/>
      <c r="DD47" s="155"/>
      <c r="DE47" s="155"/>
      <c r="DF47" s="155"/>
      <c r="DG47" s="155"/>
      <c r="DH47" s="155"/>
      <c r="DI47" s="155"/>
      <c r="DJ47" s="155"/>
      <c r="DK47" s="155"/>
      <c r="DL47" s="155"/>
      <c r="DM47" s="155"/>
      <c r="DN47" s="155"/>
      <c r="DO47" s="155"/>
      <c r="DP47" s="155"/>
      <c r="DQ47" s="155"/>
      <c r="DR47" s="155"/>
      <c r="DS47" s="155"/>
      <c r="DT47" s="155"/>
      <c r="DU47" s="155"/>
      <c r="DV47" s="155"/>
      <c r="DW47" s="155"/>
      <c r="DX47" s="155"/>
      <c r="DY47" s="155"/>
      <c r="DZ47" s="155"/>
      <c r="EA47" s="155"/>
      <c r="EB47" s="155"/>
      <c r="EC47" s="155"/>
      <c r="ED47" s="155"/>
      <c r="EE47" s="155"/>
      <c r="EF47" s="155"/>
      <c r="EG47" s="155"/>
      <c r="EH47" s="155"/>
      <c r="EI47" s="155"/>
      <c r="EJ47" s="155"/>
      <c r="EK47" s="155"/>
      <c r="EL47" s="155"/>
      <c r="EM47" s="155"/>
      <c r="EN47" s="155"/>
      <c r="EO47" s="155"/>
      <c r="EP47" s="155"/>
      <c r="EQ47" s="155"/>
      <c r="ER47" s="155"/>
      <c r="ES47" s="155"/>
      <c r="ET47" s="155"/>
      <c r="EU47" s="155"/>
      <c r="EV47" s="155"/>
      <c r="EW47" s="155"/>
      <c r="EX47" s="155"/>
      <c r="EY47" s="155"/>
      <c r="EZ47" s="155"/>
      <c r="FA47" s="155"/>
      <c r="FB47" s="155"/>
      <c r="FC47" s="155"/>
      <c r="FD47" s="155"/>
      <c r="FE47" s="155"/>
      <c r="FF47" s="155"/>
      <c r="FG47" s="155"/>
      <c r="FH47" s="155"/>
      <c r="FI47" s="155"/>
      <c r="FJ47" s="155"/>
      <c r="FK47" s="155"/>
      <c r="FL47" s="155"/>
      <c r="FM47" s="155"/>
      <c r="FN47" s="155"/>
      <c r="FO47" s="155"/>
      <c r="FP47" s="155"/>
      <c r="FQ47" s="155"/>
      <c r="FR47" s="155"/>
      <c r="FS47" s="155"/>
      <c r="FT47" s="155"/>
      <c r="FU47" s="155"/>
      <c r="FV47" s="155"/>
      <c r="FW47" s="155"/>
      <c r="FX47" s="155"/>
      <c r="FY47" s="155"/>
      <c r="FZ47" s="155"/>
      <c r="GA47" s="155"/>
      <c r="GB47" s="155"/>
      <c r="GC47" s="155"/>
      <c r="GD47" s="155"/>
      <c r="GE47" s="155"/>
      <c r="GF47" s="155"/>
      <c r="GG47" s="155"/>
      <c r="GH47" s="155"/>
      <c r="GI47" s="155"/>
      <c r="GJ47" s="155"/>
      <c r="GK47" s="155"/>
      <c r="GL47" s="155"/>
      <c r="GM47" s="155"/>
      <c r="GN47" s="155"/>
      <c r="GO47" s="155"/>
      <c r="GP47" s="155"/>
      <c r="GQ47" s="155"/>
      <c r="GR47" s="155"/>
      <c r="GS47" s="155"/>
      <c r="GT47" s="155"/>
      <c r="GU47" s="155"/>
      <c r="GV47" s="155"/>
      <c r="GW47" s="155"/>
      <c r="GX47" s="155"/>
      <c r="GY47" s="155"/>
      <c r="GZ47" s="155"/>
      <c r="HA47" s="155"/>
      <c r="HB47" s="155"/>
      <c r="HC47" s="155"/>
      <c r="HD47" s="155"/>
      <c r="HE47" s="155"/>
      <c r="HF47" s="155"/>
      <c r="HG47" s="155"/>
      <c r="HH47" s="155"/>
      <c r="HI47" s="155"/>
      <c r="HJ47" s="155"/>
      <c r="HK47" s="155"/>
      <c r="HL47" s="155"/>
      <c r="HM47" s="155"/>
      <c r="HN47" s="155"/>
      <c r="HO47" s="155"/>
      <c r="HP47" s="155"/>
      <c r="HQ47" s="155"/>
      <c r="HR47" s="155"/>
    </row>
    <row r="48" spans="1:226">
      <c r="A48" s="163" t="s">
        <v>143</v>
      </c>
      <c r="B48" s="119">
        <f t="shared" si="63"/>
        <v>1798.68</v>
      </c>
      <c r="C48" s="123">
        <f>C10</f>
        <v>0</v>
      </c>
      <c r="D48" s="123"/>
      <c r="E48" s="123">
        <f t="shared" ref="E48:G50" si="72">E10</f>
        <v>0</v>
      </c>
      <c r="F48" s="123">
        <f t="shared" si="72"/>
        <v>0</v>
      </c>
      <c r="G48" s="123">
        <f t="shared" si="72"/>
        <v>1798.68</v>
      </c>
      <c r="H48" s="119">
        <f t="shared" si="64"/>
        <v>1851.1249999999998</v>
      </c>
      <c r="I48" s="123">
        <f>I10</f>
        <v>0</v>
      </c>
      <c r="J48" s="123"/>
      <c r="K48" s="123">
        <f t="shared" ref="K48:M50" si="73">K10</f>
        <v>0</v>
      </c>
      <c r="L48" s="123">
        <f t="shared" si="73"/>
        <v>0</v>
      </c>
      <c r="M48" s="123">
        <f t="shared" si="73"/>
        <v>1851.1249999999998</v>
      </c>
      <c r="N48" s="119">
        <f t="shared" si="65"/>
        <v>1330.4769999999999</v>
      </c>
      <c r="O48" s="123">
        <f>O10</f>
        <v>8.0969999999999995</v>
      </c>
      <c r="P48" s="123">
        <f t="shared" ref="P48:S48" si="74">P10</f>
        <v>0</v>
      </c>
      <c r="Q48" s="123">
        <f t="shared" si="74"/>
        <v>5.93</v>
      </c>
      <c r="R48" s="123">
        <f t="shared" si="74"/>
        <v>108.93799999999999</v>
      </c>
      <c r="S48" s="123">
        <f t="shared" si="74"/>
        <v>1207.5119999999999</v>
      </c>
      <c r="T48" s="106">
        <v>1992.1200000000001</v>
      </c>
      <c r="U48" s="155">
        <f t="shared" ref="U48:U66" si="75">B48+H48</f>
        <v>3649.8049999999998</v>
      </c>
      <c r="AH48" s="163" t="s">
        <v>143</v>
      </c>
      <c r="AI48" s="119">
        <f t="shared" si="66"/>
        <v>0</v>
      </c>
      <c r="AJ48" s="123">
        <f>AJ10</f>
        <v>0</v>
      </c>
      <c r="AK48" s="123"/>
      <c r="AL48" s="123">
        <f t="shared" ref="AL48:AN50" si="76">AL10</f>
        <v>0</v>
      </c>
      <c r="AM48" s="123">
        <f t="shared" si="76"/>
        <v>0</v>
      </c>
      <c r="AN48" s="123">
        <f t="shared" si="76"/>
        <v>0</v>
      </c>
      <c r="AO48" s="119">
        <f t="shared" si="67"/>
        <v>0</v>
      </c>
      <c r="AP48" s="123">
        <f>AP10</f>
        <v>0</v>
      </c>
      <c r="AQ48" s="123"/>
      <c r="AR48" s="123">
        <f t="shared" ref="AR48:AT50" si="77">AR10</f>
        <v>0</v>
      </c>
      <c r="AS48" s="123">
        <f t="shared" si="77"/>
        <v>0</v>
      </c>
      <c r="AT48" s="123">
        <f t="shared" si="77"/>
        <v>0</v>
      </c>
      <c r="AU48" s="119">
        <f t="shared" si="68"/>
        <v>2319.3249999999998</v>
      </c>
      <c r="AV48" s="123">
        <f>AV10</f>
        <v>1.3699999999999999</v>
      </c>
      <c r="AW48" s="123">
        <f t="shared" ref="AW48:AZ48" si="78">AW10</f>
        <v>0</v>
      </c>
      <c r="AX48" s="123">
        <f t="shared" si="78"/>
        <v>0</v>
      </c>
      <c r="AY48" s="123">
        <f t="shared" si="78"/>
        <v>344.72499999999997</v>
      </c>
      <c r="AZ48" s="123">
        <f t="shared" si="78"/>
        <v>1973.23</v>
      </c>
      <c r="BB48" s="163" t="s">
        <v>143</v>
      </c>
      <c r="BC48" s="119">
        <f t="shared" si="69"/>
        <v>1798.68</v>
      </c>
      <c r="BD48" s="123">
        <f>BD10</f>
        <v>0</v>
      </c>
      <c r="BE48" s="123"/>
      <c r="BF48" s="123">
        <f>BF10</f>
        <v>0</v>
      </c>
      <c r="BG48" s="123">
        <f t="shared" ref="BF48:BH50" si="79">BG10</f>
        <v>0</v>
      </c>
      <c r="BH48" s="123">
        <f>BH10</f>
        <v>1798.68</v>
      </c>
      <c r="BI48" s="119">
        <f t="shared" si="70"/>
        <v>1851.1249999999998</v>
      </c>
      <c r="BJ48" s="123">
        <f>BJ10</f>
        <v>0</v>
      </c>
      <c r="BK48" s="123"/>
      <c r="BL48" s="123">
        <f t="shared" ref="BL48:BN50" si="80">BL10</f>
        <v>0</v>
      </c>
      <c r="BM48" s="123">
        <f t="shared" si="80"/>
        <v>0</v>
      </c>
      <c r="BN48" s="123">
        <f t="shared" si="80"/>
        <v>1851.1249999999998</v>
      </c>
      <c r="BO48" s="119">
        <f t="shared" si="71"/>
        <v>3649.8020000000001</v>
      </c>
      <c r="BP48" s="123">
        <f>BP10</f>
        <v>9.4669999999999987</v>
      </c>
      <c r="BQ48" s="123">
        <f t="shared" ref="BQ48:BT48" si="81">BQ10</f>
        <v>0</v>
      </c>
      <c r="BR48" s="123">
        <f t="shared" si="81"/>
        <v>5.93</v>
      </c>
      <c r="BS48" s="123">
        <f t="shared" si="81"/>
        <v>453.66300000000001</v>
      </c>
      <c r="BT48" s="123">
        <f t="shared" si="81"/>
        <v>3180.7420000000002</v>
      </c>
    </row>
    <row r="49" spans="1:73" ht="16.5" customHeight="1">
      <c r="A49" s="126" t="s">
        <v>145</v>
      </c>
      <c r="B49" s="119">
        <f t="shared" si="63"/>
        <v>881.35320000000002</v>
      </c>
      <c r="C49" s="127">
        <f>C11</f>
        <v>0</v>
      </c>
      <c r="D49" s="127"/>
      <c r="E49" s="127">
        <f t="shared" si="72"/>
        <v>0</v>
      </c>
      <c r="F49" s="127">
        <f t="shared" si="72"/>
        <v>0</v>
      </c>
      <c r="G49" s="127">
        <f t="shared" si="72"/>
        <v>881.35320000000002</v>
      </c>
      <c r="H49" s="119">
        <f t="shared" si="64"/>
        <v>907.05229999999995</v>
      </c>
      <c r="I49" s="127">
        <f>I11</f>
        <v>0</v>
      </c>
      <c r="J49" s="127"/>
      <c r="K49" s="127">
        <f t="shared" si="73"/>
        <v>0</v>
      </c>
      <c r="L49" s="127">
        <f t="shared" si="73"/>
        <v>0</v>
      </c>
      <c r="M49" s="127">
        <f t="shared" si="73"/>
        <v>907.05229999999995</v>
      </c>
      <c r="N49" s="128">
        <f>O49+Q49+R49+S49</f>
        <v>334.19200000000001</v>
      </c>
      <c r="O49" s="123">
        <f t="shared" ref="O49:S52" si="82">O11</f>
        <v>5.2320000000000002</v>
      </c>
      <c r="P49" s="123">
        <f t="shared" si="82"/>
        <v>0</v>
      </c>
      <c r="Q49" s="123">
        <f t="shared" si="82"/>
        <v>3.8610000000000002</v>
      </c>
      <c r="R49" s="123">
        <f t="shared" si="82"/>
        <v>40.219000000000001</v>
      </c>
      <c r="S49" s="123">
        <f t="shared" si="82"/>
        <v>284.88</v>
      </c>
      <c r="T49" s="106">
        <v>1256.9159999999999</v>
      </c>
      <c r="U49" s="155">
        <f t="shared" si="75"/>
        <v>1788.4054999999998</v>
      </c>
      <c r="AH49" s="126" t="s">
        <v>145</v>
      </c>
      <c r="AI49" s="119">
        <f t="shared" si="66"/>
        <v>0</v>
      </c>
      <c r="AJ49" s="127">
        <f>AJ11</f>
        <v>0</v>
      </c>
      <c r="AK49" s="127"/>
      <c r="AL49" s="127">
        <f t="shared" si="76"/>
        <v>0</v>
      </c>
      <c r="AM49" s="127">
        <f t="shared" si="76"/>
        <v>0</v>
      </c>
      <c r="AN49" s="127">
        <f t="shared" si="76"/>
        <v>0</v>
      </c>
      <c r="AO49" s="119">
        <f t="shared" si="67"/>
        <v>0</v>
      </c>
      <c r="AP49" s="127">
        <f>AP11</f>
        <v>0</v>
      </c>
      <c r="AQ49" s="127"/>
      <c r="AR49" s="127">
        <f t="shared" si="77"/>
        <v>0</v>
      </c>
      <c r="AS49" s="127">
        <f t="shared" si="77"/>
        <v>0</v>
      </c>
      <c r="AT49" s="127">
        <f t="shared" si="77"/>
        <v>0</v>
      </c>
      <c r="AU49" s="119">
        <f t="shared" si="68"/>
        <v>1309.5390000000002</v>
      </c>
      <c r="AV49" s="123">
        <f t="shared" ref="AV49:AZ52" si="83">AV11</f>
        <v>0.95899999999999996</v>
      </c>
      <c r="AW49" s="123">
        <f t="shared" si="83"/>
        <v>0</v>
      </c>
      <c r="AX49" s="123">
        <f t="shared" si="83"/>
        <v>0</v>
      </c>
      <c r="AY49" s="123">
        <f t="shared" si="83"/>
        <v>179.68</v>
      </c>
      <c r="AZ49" s="123">
        <f t="shared" si="83"/>
        <v>1128.9000000000001</v>
      </c>
      <c r="BB49" s="126" t="s">
        <v>145</v>
      </c>
      <c r="BC49" s="119">
        <f t="shared" si="69"/>
        <v>881.35320000000002</v>
      </c>
      <c r="BD49" s="127">
        <f>BD11</f>
        <v>0</v>
      </c>
      <c r="BE49" s="127"/>
      <c r="BF49" s="127">
        <f t="shared" si="79"/>
        <v>0</v>
      </c>
      <c r="BG49" s="127">
        <f t="shared" si="79"/>
        <v>0</v>
      </c>
      <c r="BH49" s="127">
        <f t="shared" si="79"/>
        <v>881.35320000000002</v>
      </c>
      <c r="BI49" s="119">
        <f t="shared" si="70"/>
        <v>907.05229999999995</v>
      </c>
      <c r="BJ49" s="127">
        <f>BJ11</f>
        <v>0</v>
      </c>
      <c r="BK49" s="127"/>
      <c r="BL49" s="127">
        <f t="shared" si="80"/>
        <v>0</v>
      </c>
      <c r="BM49" s="127">
        <f t="shared" si="80"/>
        <v>0</v>
      </c>
      <c r="BN49" s="127">
        <f t="shared" si="80"/>
        <v>907.05229999999995</v>
      </c>
      <c r="BO49" s="128">
        <f>BP49+BR49+BS49+BT49</f>
        <v>1643.7310000000002</v>
      </c>
      <c r="BP49" s="123">
        <f t="shared" ref="BP49:BT52" si="84">BP11</f>
        <v>6.1909999999999998</v>
      </c>
      <c r="BQ49" s="123">
        <f t="shared" si="84"/>
        <v>0</v>
      </c>
      <c r="BR49" s="123">
        <f t="shared" si="84"/>
        <v>3.8610000000000002</v>
      </c>
      <c r="BS49" s="123">
        <f t="shared" si="84"/>
        <v>219.899</v>
      </c>
      <c r="BT49" s="123">
        <f t="shared" si="84"/>
        <v>1413.7800000000002</v>
      </c>
    </row>
    <row r="50" spans="1:73" ht="16.5" customHeight="1">
      <c r="A50" s="126" t="s">
        <v>146</v>
      </c>
      <c r="B50" s="119">
        <f t="shared" si="63"/>
        <v>377.72280000000001</v>
      </c>
      <c r="C50" s="127">
        <f>C12</f>
        <v>0</v>
      </c>
      <c r="D50" s="127"/>
      <c r="E50" s="127">
        <f t="shared" si="72"/>
        <v>0</v>
      </c>
      <c r="F50" s="127">
        <f t="shared" si="72"/>
        <v>0</v>
      </c>
      <c r="G50" s="127">
        <f t="shared" si="72"/>
        <v>377.72280000000001</v>
      </c>
      <c r="H50" s="119">
        <f t="shared" si="64"/>
        <v>388.73669999999998</v>
      </c>
      <c r="I50" s="127">
        <f>I12</f>
        <v>0</v>
      </c>
      <c r="J50" s="127"/>
      <c r="K50" s="127">
        <f t="shared" si="73"/>
        <v>0</v>
      </c>
      <c r="L50" s="127">
        <f t="shared" si="73"/>
        <v>0</v>
      </c>
      <c r="M50" s="127">
        <f t="shared" si="73"/>
        <v>388.73669999999998</v>
      </c>
      <c r="N50" s="128">
        <f t="shared" ref="N50:N52" si="85">O50+Q50+R50+S50</f>
        <v>597.14200000000005</v>
      </c>
      <c r="O50" s="123">
        <f t="shared" si="82"/>
        <v>0.436</v>
      </c>
      <c r="P50" s="123">
        <f t="shared" si="82"/>
        <v>0</v>
      </c>
      <c r="Q50" s="123">
        <f t="shared" si="82"/>
        <v>0.28999999999999998</v>
      </c>
      <c r="R50" s="123">
        <f t="shared" si="82"/>
        <v>36.036999999999999</v>
      </c>
      <c r="S50" s="123">
        <f t="shared" si="82"/>
        <v>560.37900000000002</v>
      </c>
      <c r="T50" s="106">
        <v>735.20400000000006</v>
      </c>
      <c r="U50" s="155">
        <f t="shared" si="75"/>
        <v>766.45949999999993</v>
      </c>
      <c r="AH50" s="126" t="s">
        <v>146</v>
      </c>
      <c r="AI50" s="119">
        <f t="shared" si="66"/>
        <v>0</v>
      </c>
      <c r="AJ50" s="127">
        <f>AJ12</f>
        <v>0</v>
      </c>
      <c r="AK50" s="127"/>
      <c r="AL50" s="127">
        <f t="shared" si="76"/>
        <v>0</v>
      </c>
      <c r="AM50" s="127">
        <f t="shared" si="76"/>
        <v>0</v>
      </c>
      <c r="AN50" s="127">
        <f t="shared" si="76"/>
        <v>0</v>
      </c>
      <c r="AO50" s="119">
        <f t="shared" si="67"/>
        <v>0</v>
      </c>
      <c r="AP50" s="127">
        <f>AP12</f>
        <v>0</v>
      </c>
      <c r="AQ50" s="127"/>
      <c r="AR50" s="127">
        <f t="shared" si="77"/>
        <v>0</v>
      </c>
      <c r="AS50" s="127">
        <f t="shared" si="77"/>
        <v>0</v>
      </c>
      <c r="AT50" s="127">
        <f t="shared" si="77"/>
        <v>0</v>
      </c>
      <c r="AU50" s="119">
        <f t="shared" si="68"/>
        <v>313.988</v>
      </c>
      <c r="AV50" s="123">
        <f t="shared" si="83"/>
        <v>0</v>
      </c>
      <c r="AW50" s="123">
        <f t="shared" si="83"/>
        <v>0</v>
      </c>
      <c r="AX50" s="123">
        <f t="shared" si="83"/>
        <v>0</v>
      </c>
      <c r="AY50" s="123">
        <f t="shared" si="83"/>
        <v>61.627000000000002</v>
      </c>
      <c r="AZ50" s="123">
        <f t="shared" si="83"/>
        <v>252.36099999999999</v>
      </c>
      <c r="BB50" s="126" t="s">
        <v>146</v>
      </c>
      <c r="BC50" s="119">
        <f t="shared" si="69"/>
        <v>377.72280000000001</v>
      </c>
      <c r="BD50" s="127">
        <f>BD12</f>
        <v>0</v>
      </c>
      <c r="BE50" s="127"/>
      <c r="BF50" s="127">
        <f t="shared" si="79"/>
        <v>0</v>
      </c>
      <c r="BG50" s="127">
        <f t="shared" si="79"/>
        <v>0</v>
      </c>
      <c r="BH50" s="127">
        <f t="shared" si="79"/>
        <v>377.72280000000001</v>
      </c>
      <c r="BI50" s="119">
        <f t="shared" si="70"/>
        <v>388.73669999999998</v>
      </c>
      <c r="BJ50" s="127">
        <f>BJ12</f>
        <v>0</v>
      </c>
      <c r="BK50" s="127"/>
      <c r="BL50" s="127">
        <f t="shared" si="80"/>
        <v>0</v>
      </c>
      <c r="BM50" s="127">
        <f t="shared" si="80"/>
        <v>0</v>
      </c>
      <c r="BN50" s="127">
        <f t="shared" si="80"/>
        <v>388.73669999999998</v>
      </c>
      <c r="BO50" s="128">
        <f t="shared" ref="BO50:BO52" si="86">BP50+BR50+BS50+BT50</f>
        <v>911.13</v>
      </c>
      <c r="BP50" s="123">
        <f t="shared" si="84"/>
        <v>0.436</v>
      </c>
      <c r="BQ50" s="123">
        <f t="shared" si="84"/>
        <v>0</v>
      </c>
      <c r="BR50" s="123">
        <f t="shared" si="84"/>
        <v>0.28999999999999998</v>
      </c>
      <c r="BS50" s="123">
        <f t="shared" si="84"/>
        <v>97.664000000000001</v>
      </c>
      <c r="BT50" s="123">
        <f t="shared" si="84"/>
        <v>812.74</v>
      </c>
    </row>
    <row r="51" spans="1:73" ht="16.5" customHeight="1">
      <c r="A51" s="126" t="s">
        <v>148</v>
      </c>
      <c r="B51" s="119"/>
      <c r="C51" s="127"/>
      <c r="D51" s="127"/>
      <c r="E51" s="127"/>
      <c r="F51" s="127"/>
      <c r="G51" s="127">
        <f>G13</f>
        <v>377.72280000000001</v>
      </c>
      <c r="H51" s="119"/>
      <c r="I51" s="127"/>
      <c r="J51" s="127"/>
      <c r="K51" s="127"/>
      <c r="L51" s="127"/>
      <c r="M51" s="127">
        <f>M13</f>
        <v>388.73519999999996</v>
      </c>
      <c r="N51" s="128">
        <f t="shared" si="85"/>
        <v>143.22499999999999</v>
      </c>
      <c r="O51" s="123">
        <f t="shared" si="82"/>
        <v>2.242</v>
      </c>
      <c r="P51" s="123">
        <f t="shared" si="82"/>
        <v>0</v>
      </c>
      <c r="Q51" s="123">
        <f t="shared" si="82"/>
        <v>1.655</v>
      </c>
      <c r="R51" s="123">
        <f t="shared" si="82"/>
        <v>17.236999999999998</v>
      </c>
      <c r="S51" s="123">
        <f t="shared" si="82"/>
        <v>122.09099999999999</v>
      </c>
      <c r="U51" s="155"/>
      <c r="AH51" s="126" t="s">
        <v>148</v>
      </c>
      <c r="AI51" s="119"/>
      <c r="AJ51" s="127"/>
      <c r="AK51" s="127"/>
      <c r="AL51" s="127"/>
      <c r="AM51" s="127"/>
      <c r="AN51" s="127">
        <f>AN13</f>
        <v>0</v>
      </c>
      <c r="AO51" s="119"/>
      <c r="AP51" s="127"/>
      <c r="AQ51" s="127"/>
      <c r="AR51" s="127"/>
      <c r="AS51" s="127"/>
      <c r="AT51" s="127">
        <f>AT13</f>
        <v>0</v>
      </c>
      <c r="AU51" s="119"/>
      <c r="AV51" s="123">
        <f t="shared" si="83"/>
        <v>0.41099999999999998</v>
      </c>
      <c r="AW51" s="123">
        <f t="shared" si="83"/>
        <v>0</v>
      </c>
      <c r="AX51" s="123">
        <f t="shared" si="83"/>
        <v>0</v>
      </c>
      <c r="AY51" s="123">
        <f t="shared" si="83"/>
        <v>77.006</v>
      </c>
      <c r="AZ51" s="123">
        <f t="shared" si="83"/>
        <v>483.81400000000002</v>
      </c>
      <c r="BB51" s="126" t="s">
        <v>148</v>
      </c>
      <c r="BC51" s="119"/>
      <c r="BD51" s="127"/>
      <c r="BE51" s="127"/>
      <c r="BF51" s="127"/>
      <c r="BG51" s="127"/>
      <c r="BH51" s="127">
        <f>BH13</f>
        <v>377.72280000000001</v>
      </c>
      <c r="BI51" s="119"/>
      <c r="BJ51" s="127"/>
      <c r="BK51" s="127"/>
      <c r="BL51" s="127"/>
      <c r="BM51" s="127"/>
      <c r="BN51" s="127">
        <f>BN13</f>
        <v>388.73519999999996</v>
      </c>
      <c r="BO51" s="128">
        <f t="shared" si="86"/>
        <v>704.4559999999999</v>
      </c>
      <c r="BP51" s="123">
        <f t="shared" si="84"/>
        <v>2.653</v>
      </c>
      <c r="BQ51" s="123">
        <f t="shared" si="84"/>
        <v>0</v>
      </c>
      <c r="BR51" s="123">
        <f t="shared" si="84"/>
        <v>1.655</v>
      </c>
      <c r="BS51" s="123">
        <f t="shared" si="84"/>
        <v>94.242999999999995</v>
      </c>
      <c r="BT51" s="123">
        <f t="shared" si="84"/>
        <v>605.90499999999997</v>
      </c>
    </row>
    <row r="52" spans="1:73" ht="16.5" customHeight="1">
      <c r="A52" s="126" t="s">
        <v>149</v>
      </c>
      <c r="B52" s="119"/>
      <c r="C52" s="127"/>
      <c r="D52" s="127"/>
      <c r="E52" s="127"/>
      <c r="F52" s="127"/>
      <c r="G52" s="127">
        <f>G14</f>
        <v>161.88120000000001</v>
      </c>
      <c r="H52" s="119"/>
      <c r="I52" s="127"/>
      <c r="J52" s="127"/>
      <c r="K52" s="127"/>
      <c r="L52" s="127"/>
      <c r="M52" s="127">
        <f>M14</f>
        <v>166.60079999999999</v>
      </c>
      <c r="N52" s="128">
        <f t="shared" si="85"/>
        <v>255.91800000000001</v>
      </c>
      <c r="O52" s="123">
        <f t="shared" si="82"/>
        <v>0.187</v>
      </c>
      <c r="P52" s="123">
        <f t="shared" si="82"/>
        <v>0</v>
      </c>
      <c r="Q52" s="123">
        <f t="shared" si="82"/>
        <v>0.124</v>
      </c>
      <c r="R52" s="123">
        <f t="shared" si="82"/>
        <v>15.445</v>
      </c>
      <c r="S52" s="123">
        <f t="shared" si="82"/>
        <v>240.16200000000001</v>
      </c>
      <c r="U52" s="155"/>
      <c r="AH52" s="126" t="s">
        <v>149</v>
      </c>
      <c r="AI52" s="119"/>
      <c r="AJ52" s="127"/>
      <c r="AK52" s="127"/>
      <c r="AL52" s="127"/>
      <c r="AM52" s="127"/>
      <c r="AN52" s="127">
        <f>AN14</f>
        <v>0</v>
      </c>
      <c r="AO52" s="119"/>
      <c r="AP52" s="127"/>
      <c r="AQ52" s="127"/>
      <c r="AR52" s="127"/>
      <c r="AS52" s="127"/>
      <c r="AT52" s="127">
        <f>AT14</f>
        <v>0</v>
      </c>
      <c r="AU52" s="119"/>
      <c r="AV52" s="123">
        <f t="shared" si="83"/>
        <v>0</v>
      </c>
      <c r="AW52" s="123">
        <f t="shared" si="83"/>
        <v>0</v>
      </c>
      <c r="AX52" s="123">
        <f t="shared" si="83"/>
        <v>0</v>
      </c>
      <c r="AY52" s="123">
        <f t="shared" si="83"/>
        <v>26.411999999999999</v>
      </c>
      <c r="AZ52" s="123">
        <f t="shared" si="83"/>
        <v>108.155</v>
      </c>
      <c r="BB52" s="126" t="s">
        <v>149</v>
      </c>
      <c r="BC52" s="119"/>
      <c r="BD52" s="127"/>
      <c r="BE52" s="127"/>
      <c r="BF52" s="127"/>
      <c r="BG52" s="127"/>
      <c r="BH52" s="127">
        <f>BH14</f>
        <v>161.88120000000001</v>
      </c>
      <c r="BI52" s="119"/>
      <c r="BJ52" s="127"/>
      <c r="BK52" s="127"/>
      <c r="BL52" s="127"/>
      <c r="BM52" s="127"/>
      <c r="BN52" s="127">
        <f>BN14</f>
        <v>166.60079999999999</v>
      </c>
      <c r="BO52" s="128">
        <f t="shared" si="86"/>
        <v>390.48500000000001</v>
      </c>
      <c r="BP52" s="123">
        <f t="shared" si="84"/>
        <v>0.187</v>
      </c>
      <c r="BQ52" s="123">
        <f t="shared" si="84"/>
        <v>0</v>
      </c>
      <c r="BR52" s="123">
        <f t="shared" si="84"/>
        <v>0.124</v>
      </c>
      <c r="BS52" s="123">
        <f t="shared" si="84"/>
        <v>41.856999999999999</v>
      </c>
      <c r="BT52" s="123">
        <f t="shared" si="84"/>
        <v>348.31700000000001</v>
      </c>
    </row>
    <row r="53" spans="1:73">
      <c r="A53" s="164" t="s">
        <v>150</v>
      </c>
      <c r="B53" s="119">
        <f t="shared" si="63"/>
        <v>5686.1147499999997</v>
      </c>
      <c r="C53" s="119">
        <f>C47+C48</f>
        <v>1249.559151819506</v>
      </c>
      <c r="D53" s="119">
        <f>D47+D48</f>
        <v>371.12015000000002</v>
      </c>
      <c r="E53" s="119">
        <f>E47+E48</f>
        <v>308.26101984934337</v>
      </c>
      <c r="F53" s="119">
        <f>F47+F48</f>
        <v>1196.5636991737913</v>
      </c>
      <c r="G53" s="119">
        <f>G47+G48</f>
        <v>2560.6107291573589</v>
      </c>
      <c r="H53" s="119">
        <f t="shared" si="64"/>
        <v>5729.1152500000007</v>
      </c>
      <c r="I53" s="119">
        <f>I47+I48</f>
        <v>1202.2268023380441</v>
      </c>
      <c r="J53" s="119">
        <f>J47+J48</f>
        <v>371.12015000000002</v>
      </c>
      <c r="K53" s="119">
        <f>K47+K48</f>
        <v>247.32190346903693</v>
      </c>
      <c r="L53" s="119">
        <f>L47+L48</f>
        <v>1138.5293823459992</v>
      </c>
      <c r="M53" s="119">
        <f>M47+M48</f>
        <v>2769.917011846921</v>
      </c>
      <c r="N53" s="119">
        <f t="shared" si="65"/>
        <v>6871.4380980000005</v>
      </c>
      <c r="O53" s="119">
        <f>O47+O48</f>
        <v>2980.6870524292308</v>
      </c>
      <c r="P53" s="119">
        <f>P47+P48</f>
        <v>714.08363357076951</v>
      </c>
      <c r="Q53" s="119">
        <f>Q47+Q48</f>
        <v>394.73803300000003</v>
      </c>
      <c r="R53" s="119">
        <f>R47+R48</f>
        <v>1080.2587520000002</v>
      </c>
      <c r="S53" s="119">
        <f>S47+S48</f>
        <v>1701.670627</v>
      </c>
      <c r="T53" s="106">
        <v>9730.9195</v>
      </c>
      <c r="U53" s="155">
        <f t="shared" si="75"/>
        <v>11415.23</v>
      </c>
      <c r="AH53" s="164" t="s">
        <v>150</v>
      </c>
      <c r="AI53" s="119">
        <f t="shared" ref="AI53:AI56" si="87">SUM(AJ53:AN53)</f>
        <v>3887.4347499999994</v>
      </c>
      <c r="AJ53" s="119">
        <f>AJ47+AJ48</f>
        <v>1620.679301819506</v>
      </c>
      <c r="AK53" s="119">
        <f>AK47+AK48</f>
        <v>0</v>
      </c>
      <c r="AL53" s="119">
        <f>AL47+AL48</f>
        <v>308.26101984934337</v>
      </c>
      <c r="AM53" s="119">
        <f>AM47+AM48</f>
        <v>1196.5636991737913</v>
      </c>
      <c r="AN53" s="119">
        <f>AN47+AN48</f>
        <v>761.93072915735866</v>
      </c>
      <c r="AO53" s="119">
        <f t="shared" ref="AO53:AO55" si="88">SUM(AP53:AT53)</f>
        <v>3877.9902500000017</v>
      </c>
      <c r="AP53" s="119">
        <f>AP47+AP48</f>
        <v>1573.346952338044</v>
      </c>
      <c r="AQ53" s="119">
        <f>AQ47+AQ48</f>
        <v>0</v>
      </c>
      <c r="AR53" s="119">
        <f>AR47+AR48</f>
        <v>247.32190346903693</v>
      </c>
      <c r="AS53" s="119">
        <f>AS47+AS48</f>
        <v>1138.5293823459992</v>
      </c>
      <c r="AT53" s="119">
        <f>AT47+AT48</f>
        <v>918.79201184692135</v>
      </c>
      <c r="AU53" s="119">
        <f t="shared" ref="AU53:AU56" si="89">SUM(AV53:AZ53)</f>
        <v>4547.4673770000009</v>
      </c>
      <c r="AV53" s="119">
        <f>AV47+AV48</f>
        <v>242.89314800000002</v>
      </c>
      <c r="AW53" s="119">
        <f>AW47+AW48</f>
        <v>0</v>
      </c>
      <c r="AX53" s="119">
        <f>AX47+AX48</f>
        <v>10.524215</v>
      </c>
      <c r="AY53" s="119">
        <f>AY47+AY48</f>
        <v>1748.9162759999999</v>
      </c>
      <c r="AZ53" s="119">
        <f>AZ47+AZ48</f>
        <v>2545.1337380000004</v>
      </c>
      <c r="BB53" s="164" t="s">
        <v>150</v>
      </c>
      <c r="BC53" s="119">
        <f t="shared" ref="BC53:BC56" si="90">SUM(BD53:BH53)</f>
        <v>9573.5494999999992</v>
      </c>
      <c r="BD53" s="119">
        <f>BD47+BD48</f>
        <v>2870.2384536390118</v>
      </c>
      <c r="BE53" s="119">
        <f>BE47+BE48</f>
        <v>371.12015000000002</v>
      </c>
      <c r="BF53" s="119">
        <f>BF47+BF48</f>
        <v>616.52203969868674</v>
      </c>
      <c r="BG53" s="119">
        <f>BG47+BG48</f>
        <v>2393.1273983475826</v>
      </c>
      <c r="BH53" s="119">
        <f>BH47+BH48</f>
        <v>3322.5414583147176</v>
      </c>
      <c r="BI53" s="119">
        <f t="shared" ref="BI53:BI55" si="91">SUM(BJ53:BN53)</f>
        <v>9607.1055000000033</v>
      </c>
      <c r="BJ53" s="119">
        <f>BJ47+BJ48</f>
        <v>2775.5737546760884</v>
      </c>
      <c r="BK53" s="119">
        <f>BK47+BK48</f>
        <v>371.12015000000002</v>
      </c>
      <c r="BL53" s="119">
        <f>BL47+BL48</f>
        <v>494.64380693807385</v>
      </c>
      <c r="BM53" s="119">
        <f>BM47+BM48</f>
        <v>2277.0587646919985</v>
      </c>
      <c r="BN53" s="119">
        <f>BN47+BN48</f>
        <v>3688.7090236938425</v>
      </c>
      <c r="BO53" s="119">
        <f t="shared" ref="BO53:BO56" si="92">SUM(BP53:BT53)</f>
        <v>11418.905475000001</v>
      </c>
      <c r="BP53" s="119">
        <f>BP47+BP48</f>
        <v>3223.5802004292309</v>
      </c>
      <c r="BQ53" s="119">
        <f>BQ47+BQ48</f>
        <v>714.08363357076951</v>
      </c>
      <c r="BR53" s="119">
        <f>BR47+BR48</f>
        <v>405.26224800000006</v>
      </c>
      <c r="BS53" s="119">
        <f>BS47+BS48</f>
        <v>2829.1750280000001</v>
      </c>
      <c r="BT53" s="119">
        <f>BT47+BT48</f>
        <v>4246.804365</v>
      </c>
    </row>
    <row r="54" spans="1:73">
      <c r="A54" s="162" t="s">
        <v>151</v>
      </c>
      <c r="B54" s="119">
        <f t="shared" si="63"/>
        <v>985.8541420900001</v>
      </c>
      <c r="C54" s="120">
        <f>C16</f>
        <v>358.53255793298717</v>
      </c>
      <c r="D54" s="120">
        <f>D16</f>
        <v>109.22</v>
      </c>
      <c r="E54" s="120">
        <f>E16</f>
        <v>94.587734374957975</v>
      </c>
      <c r="F54" s="120">
        <f>F16</f>
        <v>246.4384095287779</v>
      </c>
      <c r="G54" s="120">
        <f>G16</f>
        <v>177.07544025327701</v>
      </c>
      <c r="H54" s="119">
        <f t="shared" si="64"/>
        <v>977.7128853050001</v>
      </c>
      <c r="I54" s="120">
        <f>I16</f>
        <v>344.58724179770445</v>
      </c>
      <c r="J54" s="120">
        <f>J16</f>
        <v>109.22</v>
      </c>
      <c r="K54" s="120">
        <f>K16</f>
        <v>75.8892025769904</v>
      </c>
      <c r="L54" s="120">
        <f>L16</f>
        <v>234.48588356816268</v>
      </c>
      <c r="M54" s="120">
        <f>M16</f>
        <v>213.53055736214259</v>
      </c>
      <c r="N54" s="119">
        <f t="shared" si="65"/>
        <v>734.43169413793089</v>
      </c>
      <c r="O54" s="120">
        <f>O16</f>
        <v>363.25960670346115</v>
      </c>
      <c r="P54" s="120">
        <f t="shared" ref="P54:S54" si="93">P16</f>
        <v>102.55711743446986</v>
      </c>
      <c r="Q54" s="120">
        <f t="shared" si="93"/>
        <v>53.012</v>
      </c>
      <c r="R54" s="120">
        <f t="shared" si="93"/>
        <v>148.20097000000001</v>
      </c>
      <c r="S54" s="120">
        <f t="shared" si="93"/>
        <v>67.401999999999958</v>
      </c>
      <c r="T54" s="120">
        <f>T16</f>
        <v>958.74495551809423</v>
      </c>
      <c r="U54" s="120">
        <f>U16</f>
        <v>981.7835136975001</v>
      </c>
      <c r="V54" s="120">
        <f>V16</f>
        <v>0</v>
      </c>
      <c r="W54" s="120">
        <f>W16</f>
        <v>0</v>
      </c>
      <c r="X54" s="120">
        <f>X16</f>
        <v>0</v>
      </c>
      <c r="AH54" s="162" t="s">
        <v>151</v>
      </c>
      <c r="AI54" s="119">
        <f t="shared" si="87"/>
        <v>985.8541420900001</v>
      </c>
      <c r="AJ54" s="120">
        <f>AJ16</f>
        <v>467.7525579329872</v>
      </c>
      <c r="AK54" s="120">
        <f>AK16</f>
        <v>0</v>
      </c>
      <c r="AL54" s="120">
        <f>AL16</f>
        <v>94.587734374957975</v>
      </c>
      <c r="AM54" s="120">
        <f>AM16</f>
        <v>246.4384095287779</v>
      </c>
      <c r="AN54" s="120">
        <f>AN16</f>
        <v>177.07544025327701</v>
      </c>
      <c r="AO54" s="119">
        <f t="shared" si="88"/>
        <v>977.7128853050001</v>
      </c>
      <c r="AP54" s="120">
        <f>AP16</f>
        <v>453.80724179770442</v>
      </c>
      <c r="AQ54" s="120">
        <f>AQ16</f>
        <v>0</v>
      </c>
      <c r="AR54" s="120">
        <f>AR16</f>
        <v>75.8892025769904</v>
      </c>
      <c r="AS54" s="120">
        <f>AS16</f>
        <v>234.48588356816268</v>
      </c>
      <c r="AT54" s="120">
        <f>AT16</f>
        <v>213.53055736214259</v>
      </c>
      <c r="AU54" s="119">
        <f t="shared" si="89"/>
        <v>211.43899999999999</v>
      </c>
      <c r="AV54" s="120">
        <f>AV16</f>
        <v>27.376000000000001</v>
      </c>
      <c r="AW54" s="120">
        <f t="shared" ref="AW54:AZ55" si="94">AW16</f>
        <v>0</v>
      </c>
      <c r="AX54" s="120">
        <f t="shared" si="94"/>
        <v>0.97299999999999998</v>
      </c>
      <c r="AY54" s="120">
        <f t="shared" si="94"/>
        <v>129.99100000000001</v>
      </c>
      <c r="AZ54" s="120">
        <f t="shared" si="94"/>
        <v>53.09899999999999</v>
      </c>
      <c r="BB54" s="162" t="s">
        <v>151</v>
      </c>
      <c r="BC54" s="119">
        <f t="shared" si="90"/>
        <v>1971.7082841800002</v>
      </c>
      <c r="BD54" s="120">
        <f>BD16</f>
        <v>826.28511586597438</v>
      </c>
      <c r="BE54" s="120">
        <f>BE16</f>
        <v>109.22</v>
      </c>
      <c r="BF54" s="120">
        <f>BF16</f>
        <v>189.17546874991595</v>
      </c>
      <c r="BG54" s="120">
        <f>BG16</f>
        <v>492.87681905755579</v>
      </c>
      <c r="BH54" s="120">
        <f>BH16</f>
        <v>354.15088050655402</v>
      </c>
      <c r="BI54" s="119">
        <f t="shared" si="91"/>
        <v>943.85423914238231</v>
      </c>
      <c r="BJ54" s="120">
        <f>BJ16</f>
        <v>798.39448359540893</v>
      </c>
      <c r="BK54" s="120">
        <f>BK16</f>
        <v>0</v>
      </c>
      <c r="BL54" s="120">
        <f>BL16</f>
        <v>12.886288899416485</v>
      </c>
      <c r="BM54" s="120">
        <f>BM16</f>
        <v>58.381052109117398</v>
      </c>
      <c r="BN54" s="120">
        <f>BN16</f>
        <v>74.19241453843955</v>
      </c>
      <c r="BO54" s="119">
        <f>SUM(BP54:BT54)</f>
        <v>945.87069413793097</v>
      </c>
      <c r="BP54" s="120">
        <f>BP16</f>
        <v>390.63560670346112</v>
      </c>
      <c r="BQ54" s="120">
        <f t="shared" ref="BQ54:BT55" si="95">BQ16</f>
        <v>102.55711743446986</v>
      </c>
      <c r="BR54" s="120">
        <f t="shared" si="95"/>
        <v>53.984999999999999</v>
      </c>
      <c r="BS54" s="120">
        <f t="shared" si="95"/>
        <v>278.19197000000003</v>
      </c>
      <c r="BT54" s="120">
        <f t="shared" si="95"/>
        <v>120.50099999999995</v>
      </c>
    </row>
    <row r="55" spans="1:73">
      <c r="A55" s="163" t="s">
        <v>152</v>
      </c>
      <c r="B55" s="119">
        <f t="shared" si="63"/>
        <v>726.14585791000002</v>
      </c>
      <c r="C55" s="123">
        <f>C17</f>
        <v>0</v>
      </c>
      <c r="D55" s="123"/>
      <c r="E55" s="123">
        <f>E17</f>
        <v>0</v>
      </c>
      <c r="F55" s="123">
        <f>F17</f>
        <v>0</v>
      </c>
      <c r="G55" s="123">
        <f>G17</f>
        <v>726.14585791000002</v>
      </c>
      <c r="H55" s="119">
        <f t="shared" si="64"/>
        <v>734.28711469500001</v>
      </c>
      <c r="I55" s="123">
        <f>I17</f>
        <v>0</v>
      </c>
      <c r="J55" s="123"/>
      <c r="K55" s="123">
        <f>K17</f>
        <v>0</v>
      </c>
      <c r="L55" s="123">
        <f>L17</f>
        <v>0</v>
      </c>
      <c r="M55" s="123">
        <f>M17</f>
        <v>734.28711469500001</v>
      </c>
      <c r="N55" s="119">
        <f t="shared" si="65"/>
        <v>266.09699999999998</v>
      </c>
      <c r="O55" s="120">
        <f>O17</f>
        <v>1.62</v>
      </c>
      <c r="P55" s="120"/>
      <c r="Q55" s="120">
        <f>Q17</f>
        <v>1.1859999999999999</v>
      </c>
      <c r="R55" s="120">
        <f>R17</f>
        <v>21.786999999999999</v>
      </c>
      <c r="S55" s="120">
        <f>S17</f>
        <v>241.50399999999999</v>
      </c>
      <c r="T55" s="106">
        <v>406.255</v>
      </c>
      <c r="U55" s="155">
        <f>(B55+H55)/2</f>
        <v>730.21648630250002</v>
      </c>
      <c r="AF55" s="106">
        <f>N55+AU55</f>
        <v>729.90300000000002</v>
      </c>
      <c r="AH55" s="163" t="s">
        <v>152</v>
      </c>
      <c r="AI55" s="119">
        <f t="shared" si="87"/>
        <v>726.14585791000002</v>
      </c>
      <c r="AJ55" s="123">
        <f>AJ17</f>
        <v>0</v>
      </c>
      <c r="AK55" s="123"/>
      <c r="AL55" s="123">
        <f>AL17</f>
        <v>0</v>
      </c>
      <c r="AM55" s="123">
        <f>AM17</f>
        <v>0</v>
      </c>
      <c r="AN55" s="123">
        <f>AN17</f>
        <v>726.14585791000002</v>
      </c>
      <c r="AO55" s="119">
        <f t="shared" si="88"/>
        <v>734.28711469500001</v>
      </c>
      <c r="AP55" s="123">
        <f>AP17</f>
        <v>0</v>
      </c>
      <c r="AQ55" s="123"/>
      <c r="AR55" s="123">
        <f>AR17</f>
        <v>0</v>
      </c>
      <c r="AS55" s="123">
        <f>AS17</f>
        <v>0</v>
      </c>
      <c r="AT55" s="123">
        <f>AT17</f>
        <v>734.28711469500001</v>
      </c>
      <c r="AU55" s="119">
        <f t="shared" si="89"/>
        <v>463.80600000000004</v>
      </c>
      <c r="AV55" s="120">
        <f>AV17</f>
        <v>0.27400000000000002</v>
      </c>
      <c r="AW55" s="120">
        <f t="shared" si="94"/>
        <v>0</v>
      </c>
      <c r="AX55" s="120">
        <f t="shared" si="94"/>
        <v>0</v>
      </c>
      <c r="AY55" s="120">
        <f t="shared" si="94"/>
        <v>68.936000000000007</v>
      </c>
      <c r="AZ55" s="120">
        <f t="shared" si="94"/>
        <v>394.596</v>
      </c>
      <c r="BB55" s="163" t="s">
        <v>152</v>
      </c>
      <c r="BC55" s="119">
        <f t="shared" si="90"/>
        <v>1452.29171582</v>
      </c>
      <c r="BD55" s="123">
        <f>BD17</f>
        <v>0</v>
      </c>
      <c r="BE55" s="123"/>
      <c r="BF55" s="123">
        <f>BF17</f>
        <v>0</v>
      </c>
      <c r="BG55" s="123">
        <f>BG17</f>
        <v>0</v>
      </c>
      <c r="BH55" s="123">
        <f>BH17</f>
        <v>1452.29171582</v>
      </c>
      <c r="BI55" s="119">
        <f t="shared" si="91"/>
        <v>1468.57422939</v>
      </c>
      <c r="BJ55" s="123">
        <f>BJ17</f>
        <v>0</v>
      </c>
      <c r="BK55" s="123"/>
      <c r="BL55" s="123">
        <f>BL17</f>
        <v>0</v>
      </c>
      <c r="BM55" s="123">
        <f>BM17</f>
        <v>0</v>
      </c>
      <c r="BN55" s="123">
        <f>BN17</f>
        <v>1468.57422939</v>
      </c>
      <c r="BO55" s="119">
        <f>SUM(BP55:BT55)</f>
        <v>729.90300000000002</v>
      </c>
      <c r="BP55" s="120">
        <f>BP17</f>
        <v>1.8940000000000001</v>
      </c>
      <c r="BQ55" s="120">
        <f t="shared" si="95"/>
        <v>0</v>
      </c>
      <c r="BR55" s="120">
        <f t="shared" si="95"/>
        <v>1.1859999999999999</v>
      </c>
      <c r="BS55" s="120">
        <f t="shared" si="95"/>
        <v>90.723000000000013</v>
      </c>
      <c r="BT55" s="120">
        <f t="shared" si="95"/>
        <v>636.1</v>
      </c>
    </row>
    <row r="56" spans="1:73">
      <c r="A56" s="164" t="s">
        <v>153</v>
      </c>
      <c r="B56" s="119">
        <f t="shared" si="63"/>
        <v>1712</v>
      </c>
      <c r="C56" s="119">
        <f>C54+C55</f>
        <v>358.53255793298717</v>
      </c>
      <c r="D56" s="119">
        <f>D54+D55</f>
        <v>109.22</v>
      </c>
      <c r="E56" s="119">
        <f>E54+E55</f>
        <v>94.587734374957975</v>
      </c>
      <c r="F56" s="119">
        <f>F54+F55</f>
        <v>246.4384095287779</v>
      </c>
      <c r="G56" s="119">
        <f>G54+G55</f>
        <v>903.22129816327697</v>
      </c>
      <c r="H56" s="119">
        <f>SUM(I56:M56)</f>
        <v>1712</v>
      </c>
      <c r="I56" s="119">
        <f>I54+I55</f>
        <v>344.58724179770445</v>
      </c>
      <c r="J56" s="119">
        <f>J54+J55</f>
        <v>109.22</v>
      </c>
      <c r="K56" s="119">
        <f>K54+K55</f>
        <v>75.8892025769904</v>
      </c>
      <c r="L56" s="119">
        <f>L54+L55</f>
        <v>234.48588356816268</v>
      </c>
      <c r="M56" s="119">
        <f>M54+M55</f>
        <v>947.81767205714254</v>
      </c>
      <c r="N56" s="119">
        <f t="shared" si="65"/>
        <v>1000.528694137931</v>
      </c>
      <c r="O56" s="119">
        <f>O54+O55</f>
        <v>364.87960670346115</v>
      </c>
      <c r="P56" s="119">
        <f t="shared" ref="P56:S56" si="96">P54+P55</f>
        <v>102.55711743446986</v>
      </c>
      <c r="Q56" s="119">
        <f t="shared" si="96"/>
        <v>54.198</v>
      </c>
      <c r="R56" s="119">
        <f t="shared" si="96"/>
        <v>169.98797000000002</v>
      </c>
      <c r="S56" s="119">
        <f t="shared" si="96"/>
        <v>308.90599999999995</v>
      </c>
      <c r="T56" s="106">
        <v>1364.9999555180943</v>
      </c>
      <c r="U56" s="155">
        <f>(B56+H56)/2</f>
        <v>1712</v>
      </c>
      <c r="AH56" s="164" t="s">
        <v>153</v>
      </c>
      <c r="AI56" s="119">
        <f t="shared" si="87"/>
        <v>1712</v>
      </c>
      <c r="AJ56" s="119">
        <f>AJ54+AJ55</f>
        <v>467.7525579329872</v>
      </c>
      <c r="AK56" s="119">
        <f>AK54+AK55</f>
        <v>0</v>
      </c>
      <c r="AL56" s="119">
        <f>AL54+AL55</f>
        <v>94.587734374957975</v>
      </c>
      <c r="AM56" s="119">
        <f>AM54+AM55</f>
        <v>246.4384095287779</v>
      </c>
      <c r="AN56" s="119">
        <f>AN54+AN55</f>
        <v>903.22129816327697</v>
      </c>
      <c r="AO56" s="119">
        <f>SUM(AP56:AT56)</f>
        <v>1712</v>
      </c>
      <c r="AP56" s="119">
        <f>AP54+AP55</f>
        <v>453.80724179770442</v>
      </c>
      <c r="AQ56" s="119">
        <f>AQ54+AQ55</f>
        <v>0</v>
      </c>
      <c r="AR56" s="119">
        <f>AR54+AR55</f>
        <v>75.8892025769904</v>
      </c>
      <c r="AS56" s="119">
        <f>AS54+AS55</f>
        <v>234.48588356816268</v>
      </c>
      <c r="AT56" s="119">
        <f>AT54+AT55</f>
        <v>947.81767205714254</v>
      </c>
      <c r="AU56" s="119">
        <f t="shared" si="89"/>
        <v>1712</v>
      </c>
      <c r="AV56" s="119">
        <f>(AJ56+AP56)/2</f>
        <v>460.77989986534578</v>
      </c>
      <c r="AW56" s="119">
        <f>(AK56+AQ56)/2</f>
        <v>0</v>
      </c>
      <c r="AX56" s="119">
        <f>(AL56+AR56)/2</f>
        <v>85.238468475974187</v>
      </c>
      <c r="AY56" s="119">
        <f>(AM56+AS56)/2</f>
        <v>240.46214654847029</v>
      </c>
      <c r="AZ56" s="119">
        <f>(AN56+AT56)/2</f>
        <v>925.51948511020976</v>
      </c>
      <c r="BB56" s="164" t="s">
        <v>153</v>
      </c>
      <c r="BC56" s="119">
        <f t="shared" si="90"/>
        <v>3424</v>
      </c>
      <c r="BD56" s="119">
        <f>BD54+BD55</f>
        <v>826.28511586597438</v>
      </c>
      <c r="BE56" s="119">
        <f>BE54+BE55</f>
        <v>109.22</v>
      </c>
      <c r="BF56" s="119">
        <f>BF54+BF55</f>
        <v>189.17546874991595</v>
      </c>
      <c r="BG56" s="119">
        <f>BG54+BG55</f>
        <v>492.87681905755579</v>
      </c>
      <c r="BH56" s="119">
        <f>BH54+BH55</f>
        <v>1806.4425963265539</v>
      </c>
      <c r="BI56" s="119">
        <f>SUM(BJ56:BN56)</f>
        <v>2412.4284685323823</v>
      </c>
      <c r="BJ56" s="119">
        <f>BJ54+BJ55</f>
        <v>798.39448359540893</v>
      </c>
      <c r="BK56" s="119">
        <f>BK54+BK55</f>
        <v>0</v>
      </c>
      <c r="BL56" s="119">
        <f>BL54+BL55</f>
        <v>12.886288899416485</v>
      </c>
      <c r="BM56" s="119">
        <f>BM54+BM55</f>
        <v>58.381052109117398</v>
      </c>
      <c r="BN56" s="119">
        <f>BN54+BN55</f>
        <v>1542.7666439284396</v>
      </c>
      <c r="BO56" s="119">
        <f t="shared" si="92"/>
        <v>1675.7736941379312</v>
      </c>
      <c r="BP56" s="119">
        <f>BP54+BP55</f>
        <v>392.52960670346113</v>
      </c>
      <c r="BQ56" s="119">
        <f t="shared" ref="BQ56:BT56" si="97">BQ54+BQ55</f>
        <v>102.55711743446986</v>
      </c>
      <c r="BR56" s="119">
        <f t="shared" si="97"/>
        <v>55.170999999999999</v>
      </c>
      <c r="BS56" s="119">
        <f t="shared" si="97"/>
        <v>368.91497000000004</v>
      </c>
      <c r="BT56" s="119">
        <f t="shared" si="97"/>
        <v>756.601</v>
      </c>
    </row>
    <row r="57" spans="1:73">
      <c r="A57" s="162" t="s">
        <v>162</v>
      </c>
      <c r="B57" s="138"/>
      <c r="C57" s="165">
        <v>643.66493070000001</v>
      </c>
      <c r="D57" s="158">
        <f>D19</f>
        <v>535.23827000000006</v>
      </c>
      <c r="E57" s="165">
        <v>678.82604020000008</v>
      </c>
      <c r="F57" s="165">
        <v>990.8575677</v>
      </c>
      <c r="G57" s="165">
        <v>1283.6352370000002</v>
      </c>
      <c r="H57" s="138"/>
      <c r="I57" s="165">
        <f t="shared" ref="I57:M58" si="98">C57</f>
        <v>643.66493070000001</v>
      </c>
      <c r="J57" s="166">
        <f t="shared" si="98"/>
        <v>535.23827000000006</v>
      </c>
      <c r="K57" s="165">
        <f t="shared" si="98"/>
        <v>678.82604020000008</v>
      </c>
      <c r="L57" s="165">
        <f t="shared" si="98"/>
        <v>990.8575677</v>
      </c>
      <c r="M57" s="165">
        <f t="shared" si="98"/>
        <v>1283.6352370000002</v>
      </c>
      <c r="N57" s="138">
        <f t="shared" ref="N57:N62" si="99">B57+H57</f>
        <v>0</v>
      </c>
      <c r="O57" s="120">
        <v>643.66493000000003</v>
      </c>
      <c r="P57" s="120">
        <f>P19</f>
        <v>555.62136091166144</v>
      </c>
      <c r="Q57" s="167">
        <v>678.82604020000008</v>
      </c>
      <c r="R57" s="167">
        <v>990.8575677</v>
      </c>
      <c r="S57" s="167">
        <v>1283.6352370000002</v>
      </c>
      <c r="U57" s="155">
        <f t="shared" si="75"/>
        <v>0</v>
      </c>
      <c r="AH57" s="162" t="s">
        <v>162</v>
      </c>
      <c r="AI57" s="138"/>
      <c r="AJ57" s="165">
        <v>643.66493070000001</v>
      </c>
      <c r="AK57" s="158">
        <f>AK19</f>
        <v>0</v>
      </c>
      <c r="AL57" s="165">
        <v>678.82604020000008</v>
      </c>
      <c r="AM57" s="165">
        <v>990.8575677</v>
      </c>
      <c r="AN57" s="165">
        <v>1283.6352370000002</v>
      </c>
      <c r="AO57" s="138"/>
      <c r="AP57" s="165">
        <f t="shared" ref="AP57:AT58" si="100">AJ57</f>
        <v>643.66493070000001</v>
      </c>
      <c r="AQ57" s="166">
        <f t="shared" si="100"/>
        <v>0</v>
      </c>
      <c r="AR57" s="165">
        <f t="shared" si="100"/>
        <v>678.82604020000008</v>
      </c>
      <c r="AS57" s="165">
        <f t="shared" si="100"/>
        <v>990.8575677</v>
      </c>
      <c r="AT57" s="165">
        <f t="shared" si="100"/>
        <v>1283.6352370000002</v>
      </c>
      <c r="AU57" s="138">
        <f t="shared" ref="AU57:AU59" si="101">AI57+AO57</f>
        <v>0</v>
      </c>
      <c r="AV57" s="120">
        <v>643.66493000000003</v>
      </c>
      <c r="AW57" s="120">
        <v>539.31582918146853</v>
      </c>
      <c r="AX57" s="120">
        <v>678.82604020000008</v>
      </c>
      <c r="AY57" s="120">
        <v>990.8575677</v>
      </c>
      <c r="AZ57" s="120">
        <v>1283.6352370000002</v>
      </c>
      <c r="BB57" s="162" t="s">
        <v>162</v>
      </c>
      <c r="BC57" s="138"/>
      <c r="BD57" s="165">
        <v>643.66493070000001</v>
      </c>
      <c r="BE57" s="158">
        <f>BE19</f>
        <v>535.23827000000006</v>
      </c>
      <c r="BF57" s="165">
        <v>678.82604020000008</v>
      </c>
      <c r="BG57" s="165">
        <v>990.8575677</v>
      </c>
      <c r="BH57" s="165">
        <v>1283.6352370000002</v>
      </c>
      <c r="BI57" s="138"/>
      <c r="BJ57" s="165">
        <f t="shared" ref="BJ57:BN58" si="102">BD57</f>
        <v>643.66493070000001</v>
      </c>
      <c r="BK57" s="166">
        <f>BK19</f>
        <v>575.85001999999997</v>
      </c>
      <c r="BL57" s="165">
        <f t="shared" si="102"/>
        <v>678.82604020000008</v>
      </c>
      <c r="BM57" s="165">
        <f t="shared" si="102"/>
        <v>990.8575677</v>
      </c>
      <c r="BN57" s="165">
        <f t="shared" si="102"/>
        <v>1283.6352370000002</v>
      </c>
      <c r="BO57" s="138">
        <f t="shared" ref="BO57:BO59" si="103">BC57+BI57</f>
        <v>0</v>
      </c>
      <c r="BP57" s="120">
        <v>643.66493000000003</v>
      </c>
      <c r="BQ57" s="120">
        <f>BQ19</f>
        <v>555.62136091166144</v>
      </c>
      <c r="BR57" s="120">
        <v>678.82604020000008</v>
      </c>
      <c r="BS57" s="120">
        <v>990.8575677</v>
      </c>
      <c r="BT57" s="120">
        <v>1283.6352370000002</v>
      </c>
    </row>
    <row r="58" spans="1:73">
      <c r="A58" s="162" t="s">
        <v>163</v>
      </c>
      <c r="B58" s="138"/>
      <c r="C58" s="165">
        <v>82.091470000000001</v>
      </c>
      <c r="D58" s="166">
        <f>D20</f>
        <v>66.114999999999995</v>
      </c>
      <c r="E58" s="165">
        <v>90.296230000000008</v>
      </c>
      <c r="F58" s="165">
        <v>94.369720000000001</v>
      </c>
      <c r="G58" s="165">
        <v>95.256750000000011</v>
      </c>
      <c r="H58" s="138"/>
      <c r="I58" s="165">
        <f t="shared" si="98"/>
        <v>82.091470000000001</v>
      </c>
      <c r="J58" s="166">
        <f t="shared" si="98"/>
        <v>66.114999999999995</v>
      </c>
      <c r="K58" s="165">
        <f t="shared" si="98"/>
        <v>90.296230000000008</v>
      </c>
      <c r="L58" s="165">
        <f t="shared" si="98"/>
        <v>94.369720000000001</v>
      </c>
      <c r="M58" s="165">
        <f t="shared" si="98"/>
        <v>95.256750000000011</v>
      </c>
      <c r="N58" s="138">
        <f t="shared" si="99"/>
        <v>0</v>
      </c>
      <c r="O58" s="120">
        <v>82.090999999999994</v>
      </c>
      <c r="P58" s="120">
        <f>P20</f>
        <v>6.6114828000000001</v>
      </c>
      <c r="Q58" s="120">
        <v>90.296000000000006</v>
      </c>
      <c r="R58" s="120">
        <v>94.37</v>
      </c>
      <c r="S58" s="120">
        <v>95.257000000000005</v>
      </c>
      <c r="U58" s="155">
        <f t="shared" si="75"/>
        <v>0</v>
      </c>
      <c r="AH58" s="162" t="s">
        <v>163</v>
      </c>
      <c r="AI58" s="138"/>
      <c r="AJ58" s="165">
        <v>82.091470000000001</v>
      </c>
      <c r="AK58" s="166">
        <f>AK20</f>
        <v>0</v>
      </c>
      <c r="AL58" s="165">
        <v>90.296230000000008</v>
      </c>
      <c r="AM58" s="165">
        <v>94.369720000000001</v>
      </c>
      <c r="AN58" s="165">
        <v>95.256750000000011</v>
      </c>
      <c r="AO58" s="138"/>
      <c r="AP58" s="165">
        <f t="shared" si="100"/>
        <v>82.091470000000001</v>
      </c>
      <c r="AQ58" s="166">
        <f t="shared" si="100"/>
        <v>0</v>
      </c>
      <c r="AR58" s="165">
        <f t="shared" si="100"/>
        <v>90.296230000000008</v>
      </c>
      <c r="AS58" s="165">
        <f t="shared" si="100"/>
        <v>94.369720000000001</v>
      </c>
      <c r="AT58" s="165">
        <f t="shared" si="100"/>
        <v>95.256750000000011</v>
      </c>
      <c r="AU58" s="138">
        <f t="shared" si="101"/>
        <v>0</v>
      </c>
      <c r="AV58" s="120">
        <v>82.090999999999994</v>
      </c>
      <c r="AW58" s="120">
        <v>6.0104303999999997</v>
      </c>
      <c r="AX58" s="120">
        <v>90.296000000000006</v>
      </c>
      <c r="AY58" s="120">
        <v>94.37</v>
      </c>
      <c r="AZ58" s="120">
        <v>95.257000000000005</v>
      </c>
      <c r="BB58" s="162" t="s">
        <v>163</v>
      </c>
      <c r="BC58" s="138"/>
      <c r="BD58" s="165">
        <v>82.091470000000001</v>
      </c>
      <c r="BE58" s="166">
        <f>BE20</f>
        <v>66.114999999999995</v>
      </c>
      <c r="BF58" s="165">
        <v>90.296230000000008</v>
      </c>
      <c r="BG58" s="165">
        <v>94.369720000000001</v>
      </c>
      <c r="BH58" s="165">
        <v>95.256750000000011</v>
      </c>
      <c r="BI58" s="138"/>
      <c r="BJ58" s="165">
        <f t="shared" si="102"/>
        <v>82.091470000000001</v>
      </c>
      <c r="BK58" s="166">
        <f>BK20</f>
        <v>66.114999999999995</v>
      </c>
      <c r="BL58" s="165">
        <f t="shared" si="102"/>
        <v>90.296230000000008</v>
      </c>
      <c r="BM58" s="165">
        <f t="shared" si="102"/>
        <v>94.369720000000001</v>
      </c>
      <c r="BN58" s="165">
        <f t="shared" si="102"/>
        <v>95.256750000000011</v>
      </c>
      <c r="BO58" s="138">
        <f t="shared" si="103"/>
        <v>0</v>
      </c>
      <c r="BP58" s="120">
        <v>82.090999999999994</v>
      </c>
      <c r="BQ58" s="120">
        <f>BQ20</f>
        <v>6.6114828000000001</v>
      </c>
      <c r="BR58" s="120">
        <v>90.296000000000006</v>
      </c>
      <c r="BS58" s="120">
        <v>94.37</v>
      </c>
      <c r="BT58" s="120">
        <v>95.257000000000005</v>
      </c>
    </row>
    <row r="59" spans="1:73">
      <c r="A59" s="126" t="s">
        <v>145</v>
      </c>
      <c r="B59" s="138"/>
      <c r="C59" s="141">
        <f>C21</f>
        <v>205.79599999999999</v>
      </c>
      <c r="D59" s="141">
        <f t="shared" ref="D59:G59" si="104">D21</f>
        <v>205.79599999999999</v>
      </c>
      <c r="E59" s="141">
        <f t="shared" si="104"/>
        <v>205.79599999999999</v>
      </c>
      <c r="F59" s="141">
        <f t="shared" si="104"/>
        <v>205.79599999999999</v>
      </c>
      <c r="G59" s="141">
        <f t="shared" si="104"/>
        <v>205.79599999999999</v>
      </c>
      <c r="H59" s="138"/>
      <c r="I59" s="141">
        <f>I21</f>
        <v>206.34199999999998</v>
      </c>
      <c r="J59" s="141">
        <f t="shared" ref="J59:M59" si="105">J21</f>
        <v>206.34199999999998</v>
      </c>
      <c r="K59" s="141">
        <f t="shared" si="105"/>
        <v>206.34199999999998</v>
      </c>
      <c r="L59" s="141">
        <f t="shared" si="105"/>
        <v>206.34199999999998</v>
      </c>
      <c r="M59" s="141">
        <f t="shared" si="105"/>
        <v>206.34199999999998</v>
      </c>
      <c r="N59" s="138">
        <f t="shared" si="99"/>
        <v>0</v>
      </c>
      <c r="O59" s="141">
        <f t="shared" ref="O59:S62" si="106">I59</f>
        <v>206.34199999999998</v>
      </c>
      <c r="P59" s="141">
        <f t="shared" si="106"/>
        <v>206.34199999999998</v>
      </c>
      <c r="Q59" s="141">
        <f t="shared" si="106"/>
        <v>206.34199999999998</v>
      </c>
      <c r="R59" s="141">
        <f t="shared" si="106"/>
        <v>206.34199999999998</v>
      </c>
      <c r="S59" s="141">
        <f t="shared" si="106"/>
        <v>206.34199999999998</v>
      </c>
      <c r="U59" s="155">
        <f t="shared" si="75"/>
        <v>0</v>
      </c>
      <c r="AH59" s="126" t="s">
        <v>145</v>
      </c>
      <c r="AI59" s="138"/>
      <c r="AJ59" s="141">
        <f>AJ21</f>
        <v>205.79599999999999</v>
      </c>
      <c r="AK59" s="141">
        <f t="shared" ref="AK59:AN59" si="107">AK21</f>
        <v>205.79599999999999</v>
      </c>
      <c r="AL59" s="141">
        <f t="shared" si="107"/>
        <v>205.79599999999999</v>
      </c>
      <c r="AM59" s="141">
        <f t="shared" si="107"/>
        <v>205.79599999999999</v>
      </c>
      <c r="AN59" s="141">
        <f t="shared" si="107"/>
        <v>205.79599999999999</v>
      </c>
      <c r="AO59" s="138"/>
      <c r="AP59" s="141">
        <f>AP21</f>
        <v>206.34199999999998</v>
      </c>
      <c r="AQ59" s="141">
        <f t="shared" ref="AQ59:AT59" si="108">AQ21</f>
        <v>206.34199999999998</v>
      </c>
      <c r="AR59" s="141">
        <f t="shared" si="108"/>
        <v>206.34199999999998</v>
      </c>
      <c r="AS59" s="141">
        <f t="shared" si="108"/>
        <v>206.34199999999998</v>
      </c>
      <c r="AT59" s="141">
        <f t="shared" si="108"/>
        <v>206.34199999999998</v>
      </c>
      <c r="AU59" s="138">
        <f t="shared" si="101"/>
        <v>0</v>
      </c>
      <c r="AV59" s="141">
        <f t="shared" ref="AV59:AZ62" si="109">AP59</f>
        <v>206.34199999999998</v>
      </c>
      <c r="AW59" s="141">
        <f t="shared" si="109"/>
        <v>206.34199999999998</v>
      </c>
      <c r="AX59" s="141">
        <f t="shared" si="109"/>
        <v>206.34199999999998</v>
      </c>
      <c r="AY59" s="141">
        <f t="shared" si="109"/>
        <v>206.34199999999998</v>
      </c>
      <c r="AZ59" s="141">
        <f t="shared" si="109"/>
        <v>206.34199999999998</v>
      </c>
      <c r="BB59" s="126" t="s">
        <v>145</v>
      </c>
      <c r="BC59" s="138"/>
      <c r="BD59" s="141">
        <f>BD21</f>
        <v>205.79599999999999</v>
      </c>
      <c r="BE59" s="141">
        <f t="shared" ref="BE59:BH59" si="110">BE21</f>
        <v>205.79599999999999</v>
      </c>
      <c r="BF59" s="141">
        <f t="shared" si="110"/>
        <v>205.79599999999999</v>
      </c>
      <c r="BG59" s="141">
        <f t="shared" si="110"/>
        <v>205.79599999999999</v>
      </c>
      <c r="BH59" s="141">
        <f t="shared" si="110"/>
        <v>205.79599999999999</v>
      </c>
      <c r="BI59" s="138"/>
      <c r="BJ59" s="141">
        <f>BJ21</f>
        <v>206.34199999999998</v>
      </c>
      <c r="BK59" s="141">
        <f t="shared" ref="BK59:BN59" si="111">BK21</f>
        <v>206.34199999999998</v>
      </c>
      <c r="BL59" s="141">
        <f t="shared" si="111"/>
        <v>206.34199999999998</v>
      </c>
      <c r="BM59" s="141">
        <f t="shared" si="111"/>
        <v>206.34199999999998</v>
      </c>
      <c r="BN59" s="141">
        <f t="shared" si="111"/>
        <v>206.34199999999998</v>
      </c>
      <c r="BO59" s="138">
        <f t="shared" si="103"/>
        <v>0</v>
      </c>
      <c r="BP59" s="141">
        <f t="shared" ref="BP59:BT62" si="112">BJ59</f>
        <v>206.34199999999998</v>
      </c>
      <c r="BQ59" s="141">
        <f t="shared" si="112"/>
        <v>206.34199999999998</v>
      </c>
      <c r="BR59" s="141">
        <f t="shared" si="112"/>
        <v>206.34199999999998</v>
      </c>
      <c r="BS59" s="141">
        <f t="shared" si="112"/>
        <v>206.34199999999998</v>
      </c>
      <c r="BT59" s="141">
        <f t="shared" si="112"/>
        <v>206.34199999999998</v>
      </c>
    </row>
    <row r="60" spans="1:73">
      <c r="A60" s="126" t="s">
        <v>146</v>
      </c>
      <c r="B60" s="138"/>
      <c r="C60" s="141">
        <f>C22</f>
        <v>100.79599999999999</v>
      </c>
      <c r="D60" s="141">
        <f t="shared" ref="C60:G62" si="113">D22</f>
        <v>100.79599999999999</v>
      </c>
      <c r="E60" s="141">
        <f t="shared" si="113"/>
        <v>100.79599999999999</v>
      </c>
      <c r="F60" s="141">
        <f t="shared" si="113"/>
        <v>100.79599999999999</v>
      </c>
      <c r="G60" s="141">
        <f t="shared" si="113"/>
        <v>100.79599999999999</v>
      </c>
      <c r="H60" s="138"/>
      <c r="I60" s="141">
        <f t="shared" ref="I60:M62" si="114">I22</f>
        <v>101.342</v>
      </c>
      <c r="J60" s="141">
        <f t="shared" si="114"/>
        <v>101.342</v>
      </c>
      <c r="K60" s="141">
        <f t="shared" si="114"/>
        <v>101.342</v>
      </c>
      <c r="L60" s="141">
        <f t="shared" si="114"/>
        <v>101.342</v>
      </c>
      <c r="M60" s="141">
        <f t="shared" si="114"/>
        <v>101.342</v>
      </c>
      <c r="N60" s="138"/>
      <c r="O60" s="141">
        <f t="shared" si="106"/>
        <v>101.342</v>
      </c>
      <c r="P60" s="141">
        <f t="shared" si="106"/>
        <v>101.342</v>
      </c>
      <c r="Q60" s="141">
        <f t="shared" si="106"/>
        <v>101.342</v>
      </c>
      <c r="R60" s="141">
        <f t="shared" si="106"/>
        <v>101.342</v>
      </c>
      <c r="S60" s="141">
        <f t="shared" si="106"/>
        <v>101.342</v>
      </c>
      <c r="U60" s="155"/>
      <c r="AH60" s="126" t="s">
        <v>146</v>
      </c>
      <c r="AI60" s="138"/>
      <c r="AJ60" s="141">
        <f t="shared" ref="AJ60:AN62" si="115">AJ22</f>
        <v>100.79599999999999</v>
      </c>
      <c r="AK60" s="141">
        <f t="shared" si="115"/>
        <v>100.79599999999999</v>
      </c>
      <c r="AL60" s="141">
        <f t="shared" si="115"/>
        <v>100.79599999999999</v>
      </c>
      <c r="AM60" s="141">
        <f t="shared" si="115"/>
        <v>100.79599999999999</v>
      </c>
      <c r="AN60" s="141">
        <f t="shared" si="115"/>
        <v>100.79599999999999</v>
      </c>
      <c r="AO60" s="138"/>
      <c r="AP60" s="141">
        <f t="shared" ref="AP60:AT62" si="116">AP22</f>
        <v>101.342</v>
      </c>
      <c r="AQ60" s="141">
        <f t="shared" si="116"/>
        <v>101.342</v>
      </c>
      <c r="AR60" s="141">
        <f t="shared" si="116"/>
        <v>101.342</v>
      </c>
      <c r="AS60" s="141">
        <f t="shared" si="116"/>
        <v>101.342</v>
      </c>
      <c r="AT60" s="141">
        <f t="shared" si="116"/>
        <v>101.342</v>
      </c>
      <c r="AU60" s="138"/>
      <c r="AV60" s="141">
        <f t="shared" si="109"/>
        <v>101.342</v>
      </c>
      <c r="AW60" s="141">
        <f t="shared" si="109"/>
        <v>101.342</v>
      </c>
      <c r="AX60" s="141">
        <f t="shared" si="109"/>
        <v>101.342</v>
      </c>
      <c r="AY60" s="141">
        <f t="shared" si="109"/>
        <v>101.342</v>
      </c>
      <c r="AZ60" s="141">
        <f t="shared" si="109"/>
        <v>101.342</v>
      </c>
      <c r="BB60" s="126" t="s">
        <v>146</v>
      </c>
      <c r="BC60" s="138"/>
      <c r="BD60" s="141">
        <f t="shared" ref="BD60:BH62" si="117">BD22</f>
        <v>100.79599999999999</v>
      </c>
      <c r="BE60" s="141">
        <f t="shared" si="117"/>
        <v>100.79599999999999</v>
      </c>
      <c r="BF60" s="141">
        <f t="shared" si="117"/>
        <v>100.79599999999999</v>
      </c>
      <c r="BG60" s="141">
        <f t="shared" si="117"/>
        <v>100.79599999999999</v>
      </c>
      <c r="BH60" s="141">
        <f t="shared" si="117"/>
        <v>100.79599999999999</v>
      </c>
      <c r="BI60" s="138"/>
      <c r="BJ60" s="141">
        <f t="shared" ref="BJ60:BN62" si="118">BJ22</f>
        <v>101.342</v>
      </c>
      <c r="BK60" s="141">
        <f t="shared" si="118"/>
        <v>101.342</v>
      </c>
      <c r="BL60" s="141">
        <f t="shared" si="118"/>
        <v>101.342</v>
      </c>
      <c r="BM60" s="141">
        <f t="shared" si="118"/>
        <v>101.342</v>
      </c>
      <c r="BN60" s="141">
        <f t="shared" si="118"/>
        <v>101.342</v>
      </c>
      <c r="BO60" s="138"/>
      <c r="BP60" s="141">
        <f t="shared" si="112"/>
        <v>101.342</v>
      </c>
      <c r="BQ60" s="141">
        <f t="shared" si="112"/>
        <v>101.342</v>
      </c>
      <c r="BR60" s="141">
        <f t="shared" si="112"/>
        <v>101.342</v>
      </c>
      <c r="BS60" s="141">
        <f t="shared" si="112"/>
        <v>101.342</v>
      </c>
      <c r="BT60" s="141">
        <f t="shared" si="112"/>
        <v>101.342</v>
      </c>
    </row>
    <row r="61" spans="1:73">
      <c r="A61" s="126" t="s">
        <v>148</v>
      </c>
      <c r="B61" s="138"/>
      <c r="C61" s="141">
        <f t="shared" si="113"/>
        <v>244.79600000000002</v>
      </c>
      <c r="D61" s="141">
        <f t="shared" si="113"/>
        <v>244.79600000000002</v>
      </c>
      <c r="E61" s="141">
        <f t="shared" si="113"/>
        <v>244.79600000000002</v>
      </c>
      <c r="F61" s="141">
        <f t="shared" si="113"/>
        <v>244.79600000000002</v>
      </c>
      <c r="G61" s="141">
        <f t="shared" si="113"/>
        <v>244.79600000000002</v>
      </c>
      <c r="H61" s="138"/>
      <c r="I61" s="141">
        <f t="shared" si="114"/>
        <v>299.34199999999998</v>
      </c>
      <c r="J61" s="141">
        <f t="shared" si="114"/>
        <v>299.34199999999998</v>
      </c>
      <c r="K61" s="141">
        <f t="shared" si="114"/>
        <v>299.34199999999998</v>
      </c>
      <c r="L61" s="141">
        <f t="shared" si="114"/>
        <v>299.34199999999998</v>
      </c>
      <c r="M61" s="141">
        <f t="shared" si="114"/>
        <v>299.34199999999998</v>
      </c>
      <c r="N61" s="138"/>
      <c r="O61" s="141">
        <f t="shared" si="106"/>
        <v>299.34199999999998</v>
      </c>
      <c r="P61" s="141">
        <f t="shared" si="106"/>
        <v>299.34199999999998</v>
      </c>
      <c r="Q61" s="141">
        <f t="shared" si="106"/>
        <v>299.34199999999998</v>
      </c>
      <c r="R61" s="141">
        <f t="shared" si="106"/>
        <v>299.34199999999998</v>
      </c>
      <c r="S61" s="141">
        <f t="shared" si="106"/>
        <v>299.34199999999998</v>
      </c>
      <c r="U61" s="155"/>
      <c r="AH61" s="126" t="s">
        <v>148</v>
      </c>
      <c r="AI61" s="138"/>
      <c r="AJ61" s="141">
        <f t="shared" si="115"/>
        <v>244.79600000000002</v>
      </c>
      <c r="AK61" s="141">
        <f t="shared" si="115"/>
        <v>244.79600000000002</v>
      </c>
      <c r="AL61" s="141">
        <f t="shared" si="115"/>
        <v>244.79600000000002</v>
      </c>
      <c r="AM61" s="141">
        <f t="shared" si="115"/>
        <v>244.79600000000002</v>
      </c>
      <c r="AN61" s="141">
        <f t="shared" si="115"/>
        <v>244.79600000000002</v>
      </c>
      <c r="AO61" s="138"/>
      <c r="AP61" s="141">
        <f t="shared" si="116"/>
        <v>299.34199999999998</v>
      </c>
      <c r="AQ61" s="141">
        <f t="shared" si="116"/>
        <v>299.34199999999998</v>
      </c>
      <c r="AR61" s="141">
        <f t="shared" si="116"/>
        <v>299.34199999999998</v>
      </c>
      <c r="AS61" s="141">
        <f t="shared" si="116"/>
        <v>299.34199999999998</v>
      </c>
      <c r="AT61" s="141">
        <f t="shared" si="116"/>
        <v>299.34199999999998</v>
      </c>
      <c r="AU61" s="138"/>
      <c r="AV61" s="141">
        <f t="shared" si="109"/>
        <v>299.34199999999998</v>
      </c>
      <c r="AW61" s="141">
        <f t="shared" si="109"/>
        <v>299.34199999999998</v>
      </c>
      <c r="AX61" s="141">
        <f t="shared" si="109"/>
        <v>299.34199999999998</v>
      </c>
      <c r="AY61" s="141">
        <f t="shared" si="109"/>
        <v>299.34199999999998</v>
      </c>
      <c r="AZ61" s="141">
        <f t="shared" si="109"/>
        <v>299.34199999999998</v>
      </c>
      <c r="BB61" s="126" t="s">
        <v>148</v>
      </c>
      <c r="BC61" s="138"/>
      <c r="BD61" s="141">
        <f t="shared" si="117"/>
        <v>244.79600000000002</v>
      </c>
      <c r="BE61" s="141">
        <f t="shared" si="117"/>
        <v>244.79600000000002</v>
      </c>
      <c r="BF61" s="141">
        <f t="shared" si="117"/>
        <v>244.79600000000002</v>
      </c>
      <c r="BG61" s="141">
        <f t="shared" si="117"/>
        <v>244.79600000000002</v>
      </c>
      <c r="BH61" s="141">
        <f t="shared" si="117"/>
        <v>244.79600000000002</v>
      </c>
      <c r="BI61" s="138"/>
      <c r="BJ61" s="141">
        <f t="shared" si="118"/>
        <v>299.34199999999998</v>
      </c>
      <c r="BK61" s="141">
        <f t="shared" si="118"/>
        <v>299.34199999999998</v>
      </c>
      <c r="BL61" s="141">
        <f t="shared" si="118"/>
        <v>299.34199999999998</v>
      </c>
      <c r="BM61" s="141">
        <f t="shared" si="118"/>
        <v>299.34199999999998</v>
      </c>
      <c r="BN61" s="141">
        <f t="shared" si="118"/>
        <v>299.34199999999998</v>
      </c>
      <c r="BO61" s="138"/>
      <c r="BP61" s="141">
        <f t="shared" si="112"/>
        <v>299.34199999999998</v>
      </c>
      <c r="BQ61" s="141">
        <f t="shared" si="112"/>
        <v>299.34199999999998</v>
      </c>
      <c r="BR61" s="141">
        <f t="shared" si="112"/>
        <v>299.34199999999998</v>
      </c>
      <c r="BS61" s="141">
        <f t="shared" si="112"/>
        <v>299.34199999999998</v>
      </c>
      <c r="BT61" s="141">
        <f t="shared" si="112"/>
        <v>299.34199999999998</v>
      </c>
    </row>
    <row r="62" spans="1:73">
      <c r="A62" s="126" t="s">
        <v>149</v>
      </c>
      <c r="B62" s="138"/>
      <c r="C62" s="141">
        <f t="shared" si="113"/>
        <v>127.79599999999999</v>
      </c>
      <c r="D62" s="141">
        <f t="shared" si="113"/>
        <v>127.79599999999999</v>
      </c>
      <c r="E62" s="141">
        <f t="shared" si="113"/>
        <v>127.79599999999999</v>
      </c>
      <c r="F62" s="141">
        <f t="shared" si="113"/>
        <v>127.79599999999999</v>
      </c>
      <c r="G62" s="141">
        <f t="shared" si="113"/>
        <v>127.79599999999999</v>
      </c>
      <c r="H62" s="138"/>
      <c r="I62" s="141">
        <f t="shared" si="114"/>
        <v>166.42999999999998</v>
      </c>
      <c r="J62" s="141">
        <f t="shared" si="114"/>
        <v>166.42999999999998</v>
      </c>
      <c r="K62" s="141">
        <f t="shared" si="114"/>
        <v>166.42999999999998</v>
      </c>
      <c r="L62" s="141">
        <f t="shared" si="114"/>
        <v>166.42999999999998</v>
      </c>
      <c r="M62" s="141">
        <f t="shared" si="114"/>
        <v>166.42999999999998</v>
      </c>
      <c r="N62" s="138">
        <f t="shared" si="99"/>
        <v>0</v>
      </c>
      <c r="O62" s="141">
        <f t="shared" si="106"/>
        <v>166.42999999999998</v>
      </c>
      <c r="P62" s="141">
        <f t="shared" si="106"/>
        <v>166.42999999999998</v>
      </c>
      <c r="Q62" s="141">
        <f t="shared" si="106"/>
        <v>166.42999999999998</v>
      </c>
      <c r="R62" s="141">
        <f t="shared" si="106"/>
        <v>166.42999999999998</v>
      </c>
      <c r="S62" s="141">
        <f t="shared" si="106"/>
        <v>166.42999999999998</v>
      </c>
      <c r="U62" s="155">
        <f t="shared" si="75"/>
        <v>0</v>
      </c>
      <c r="AH62" s="126" t="s">
        <v>149</v>
      </c>
      <c r="AI62" s="138"/>
      <c r="AJ62" s="141">
        <f t="shared" si="115"/>
        <v>127.79599999999999</v>
      </c>
      <c r="AK62" s="141">
        <f t="shared" si="115"/>
        <v>127.79599999999999</v>
      </c>
      <c r="AL62" s="141">
        <f t="shared" si="115"/>
        <v>127.79599999999999</v>
      </c>
      <c r="AM62" s="141">
        <f t="shared" si="115"/>
        <v>127.79599999999999</v>
      </c>
      <c r="AN62" s="141">
        <f t="shared" si="115"/>
        <v>127.79599999999999</v>
      </c>
      <c r="AO62" s="138"/>
      <c r="AP62" s="141">
        <f t="shared" si="116"/>
        <v>166.42999999999998</v>
      </c>
      <c r="AQ62" s="141">
        <f t="shared" si="116"/>
        <v>166.42999999999998</v>
      </c>
      <c r="AR62" s="141">
        <f t="shared" si="116"/>
        <v>166.42999999999998</v>
      </c>
      <c r="AS62" s="141">
        <f t="shared" si="116"/>
        <v>166.42999999999998</v>
      </c>
      <c r="AT62" s="141">
        <f t="shared" si="116"/>
        <v>166.42999999999998</v>
      </c>
      <c r="AU62" s="138">
        <f t="shared" ref="AU62" si="119">AI62+AO62</f>
        <v>0</v>
      </c>
      <c r="AV62" s="141">
        <f t="shared" si="109"/>
        <v>166.42999999999998</v>
      </c>
      <c r="AW62" s="141">
        <f t="shared" si="109"/>
        <v>166.42999999999998</v>
      </c>
      <c r="AX62" s="141">
        <f t="shared" si="109"/>
        <v>166.42999999999998</v>
      </c>
      <c r="AY62" s="141">
        <f t="shared" si="109"/>
        <v>166.42999999999998</v>
      </c>
      <c r="AZ62" s="141">
        <f t="shared" si="109"/>
        <v>166.42999999999998</v>
      </c>
      <c r="BB62" s="126" t="s">
        <v>149</v>
      </c>
      <c r="BC62" s="138"/>
      <c r="BD62" s="141">
        <f t="shared" si="117"/>
        <v>127.79599999999999</v>
      </c>
      <c r="BE62" s="141">
        <f t="shared" si="117"/>
        <v>127.79599999999999</v>
      </c>
      <c r="BF62" s="141">
        <f t="shared" si="117"/>
        <v>127.79599999999999</v>
      </c>
      <c r="BG62" s="141">
        <f t="shared" si="117"/>
        <v>127.79599999999999</v>
      </c>
      <c r="BH62" s="141">
        <f t="shared" si="117"/>
        <v>127.79599999999999</v>
      </c>
      <c r="BI62" s="138"/>
      <c r="BJ62" s="141">
        <f t="shared" si="118"/>
        <v>166.42999999999998</v>
      </c>
      <c r="BK62" s="141">
        <f t="shared" si="118"/>
        <v>166.42999999999998</v>
      </c>
      <c r="BL62" s="141">
        <f t="shared" si="118"/>
        <v>166.42999999999998</v>
      </c>
      <c r="BM62" s="141">
        <f t="shared" si="118"/>
        <v>166.42999999999998</v>
      </c>
      <c r="BN62" s="141">
        <f t="shared" si="118"/>
        <v>166.42999999999998</v>
      </c>
      <c r="BO62" s="138">
        <f t="shared" ref="BO62" si="120">BC62+BI62</f>
        <v>0</v>
      </c>
      <c r="BP62" s="141">
        <f t="shared" si="112"/>
        <v>166.42999999999998</v>
      </c>
      <c r="BQ62" s="141">
        <f t="shared" si="112"/>
        <v>166.42999999999998</v>
      </c>
      <c r="BR62" s="141">
        <f t="shared" si="112"/>
        <v>166.42999999999998</v>
      </c>
      <c r="BS62" s="141">
        <f t="shared" si="112"/>
        <v>166.42999999999998</v>
      </c>
      <c r="BT62" s="141">
        <f t="shared" si="112"/>
        <v>166.42999999999998</v>
      </c>
    </row>
    <row r="63" spans="1:73" ht="15.75">
      <c r="A63" s="164" t="s">
        <v>156</v>
      </c>
      <c r="B63" s="142">
        <f t="shared" ref="B63:M63" si="121">B64+B65</f>
        <v>11680093.891195975</v>
      </c>
      <c r="C63" s="142">
        <f t="shared" si="121"/>
        <v>2410430.4805819439</v>
      </c>
      <c r="D63" s="142">
        <f t="shared" si="121"/>
        <v>596118.4302689</v>
      </c>
      <c r="E63" s="142">
        <f t="shared" si="121"/>
        <v>663599.78254696168</v>
      </c>
      <c r="F63" s="142">
        <f t="shared" si="121"/>
        <v>2594305.9908531974</v>
      </c>
      <c r="G63" s="142">
        <f t="shared" si="121"/>
        <v>5415639.2069449704</v>
      </c>
      <c r="H63" s="142">
        <f t="shared" si="121"/>
        <v>12141020.176123988</v>
      </c>
      <c r="I63" s="142">
        <f t="shared" si="121"/>
        <v>2317717.9934442365</v>
      </c>
      <c r="J63" s="142">
        <f t="shared" si="121"/>
        <v>596118.4302689</v>
      </c>
      <c r="K63" s="142">
        <f t="shared" si="121"/>
        <v>532415.75607242377</v>
      </c>
      <c r="L63" s="142">
        <f t="shared" si="121"/>
        <v>2468479.663751659</v>
      </c>
      <c r="M63" s="142">
        <f t="shared" si="121"/>
        <v>6226288.3325867681</v>
      </c>
      <c r="N63" s="143">
        <f>SUM(O63:S63)</f>
        <v>13097089.069389079</v>
      </c>
      <c r="O63" s="142">
        <f>O64+O65</f>
        <v>5264298.6680870103</v>
      </c>
      <c r="P63" s="142">
        <f>P64+P65</f>
        <v>731006.61853255308</v>
      </c>
      <c r="Q63" s="142">
        <f>Q64+Q65</f>
        <v>796330.45371466887</v>
      </c>
      <c r="R63" s="142">
        <f>R64+R65</f>
        <v>2875600.0252021682</v>
      </c>
      <c r="S63" s="142">
        <f>S64+S65</f>
        <v>3429853.3038526773</v>
      </c>
      <c r="U63" s="155">
        <f t="shared" si="75"/>
        <v>23821114.067319963</v>
      </c>
      <c r="AH63" s="164" t="s">
        <v>156</v>
      </c>
      <c r="AI63" s="142">
        <f>AI64+AI65</f>
        <v>8484392.841114603</v>
      </c>
      <c r="AJ63" s="142">
        <f t="shared" ref="AJ63:AT63" si="122">AJ64+AJ65</f>
        <v>3136894.9695694731</v>
      </c>
      <c r="AK63" s="142">
        <f t="shared" si="122"/>
        <v>0</v>
      </c>
      <c r="AL63" s="142">
        <f t="shared" si="122"/>
        <v>663599.78254696168</v>
      </c>
      <c r="AM63" s="142">
        <f t="shared" si="122"/>
        <v>2594305.9908531974</v>
      </c>
      <c r="AN63" s="142">
        <f t="shared" si="122"/>
        <v>2089592.0981449699</v>
      </c>
      <c r="AO63" s="142">
        <f t="shared" si="122"/>
        <v>8564861.3976386171</v>
      </c>
      <c r="AP63" s="142">
        <f t="shared" si="122"/>
        <v>3044182.4824317656</v>
      </c>
      <c r="AQ63" s="142">
        <f t="shared" si="122"/>
        <v>0</v>
      </c>
      <c r="AR63" s="142">
        <f t="shared" si="122"/>
        <v>532415.75607242377</v>
      </c>
      <c r="AS63" s="142">
        <f t="shared" si="122"/>
        <v>2468479.663751659</v>
      </c>
      <c r="AT63" s="142">
        <f t="shared" si="122"/>
        <v>2519783.4953827686</v>
      </c>
      <c r="AU63" s="143">
        <f>SUM(AV63:AZ63)</f>
        <v>9584901.3926467206</v>
      </c>
      <c r="AV63" s="142">
        <f>AV64+AV65</f>
        <v>412929.53630884003</v>
      </c>
      <c r="AW63" s="142">
        <f>AW64+AW65</f>
        <v>0</v>
      </c>
      <c r="AX63" s="142">
        <f>AX64+AX65</f>
        <v>17428.9180217752</v>
      </c>
      <c r="AY63" s="142">
        <f>AY64+AY65</f>
        <v>3578444.2322158888</v>
      </c>
      <c r="AZ63" s="142">
        <f>AZ64+AZ65</f>
        <v>5576098.7061002171</v>
      </c>
      <c r="BB63" s="164" t="s">
        <v>156</v>
      </c>
      <c r="BC63" s="142">
        <f t="shared" ref="BC63:BN63" si="123">BC64+BC65</f>
        <v>20164486.732310575</v>
      </c>
      <c r="BD63" s="142">
        <f t="shared" si="123"/>
        <v>5547325.4501514174</v>
      </c>
      <c r="BE63" s="142">
        <f t="shared" si="123"/>
        <v>596118.4302689</v>
      </c>
      <c r="BF63" s="142">
        <f t="shared" si="123"/>
        <v>1327199.5650939234</v>
      </c>
      <c r="BG63" s="142">
        <f t="shared" si="123"/>
        <v>5188611.9817063948</v>
      </c>
      <c r="BH63" s="142">
        <f t="shared" si="123"/>
        <v>7505231.3050899394</v>
      </c>
      <c r="BI63" s="142">
        <f t="shared" si="123"/>
        <v>14630678.030083682</v>
      </c>
      <c r="BJ63" s="142">
        <f t="shared" si="123"/>
        <v>5361900.4758760016</v>
      </c>
      <c r="BK63" s="142">
        <f t="shared" si="123"/>
        <v>245366.0871725</v>
      </c>
      <c r="BL63" s="142">
        <f t="shared" si="123"/>
        <v>499130.00039234379</v>
      </c>
      <c r="BM63" s="142">
        <f t="shared" si="123"/>
        <v>2495937.8242309396</v>
      </c>
      <c r="BN63" s="142">
        <f t="shared" si="123"/>
        <v>6028343.642411897</v>
      </c>
      <c r="BO63" s="143">
        <f>SUM(BP63:BT63)</f>
        <v>22681990.462035798</v>
      </c>
      <c r="BP63" s="142">
        <f>BP64+BP65</f>
        <v>5677228.2043958502</v>
      </c>
      <c r="BQ63" s="142">
        <f>BQ64+BQ65</f>
        <v>731006.61853255308</v>
      </c>
      <c r="BR63" s="142">
        <f>BR64+BR65</f>
        <v>813759.37173644407</v>
      </c>
      <c r="BS63" s="142">
        <f>BS64+BS65</f>
        <v>6454044.2574180569</v>
      </c>
      <c r="BT63" s="142">
        <f>BT64+BT65</f>
        <v>9005952.0099528935</v>
      </c>
      <c r="BU63" s="150">
        <f>AU63+N63</f>
        <v>22681990.462035798</v>
      </c>
    </row>
    <row r="64" spans="1:73">
      <c r="A64" s="168" t="s">
        <v>164</v>
      </c>
      <c r="B64" s="147">
        <f>SUM(C64:G64)</f>
        <v>4949566.8771132492</v>
      </c>
      <c r="C64" s="148">
        <f>C54*C57*6</f>
        <v>1384649.0043337797</v>
      </c>
      <c r="D64" s="148">
        <f>D54*D57*6</f>
        <v>350752.34309640003</v>
      </c>
      <c r="E64" s="148">
        <f>E54*E57*6</f>
        <v>385251.70306345291</v>
      </c>
      <c r="F64" s="148">
        <f>F54*F57*6</f>
        <v>1465112.1783212482</v>
      </c>
      <c r="G64" s="148">
        <f>G54*G57*6</f>
        <v>1363801.6482983676</v>
      </c>
      <c r="H64" s="147">
        <f>SUM(I64:M64)</f>
        <v>5029262.8421947723</v>
      </c>
      <c r="I64" s="148">
        <f>I54*I57*6</f>
        <v>1330792.3386709415</v>
      </c>
      <c r="J64" s="148">
        <f>J54*J57*6</f>
        <v>350752.34309640003</v>
      </c>
      <c r="K64" s="148">
        <f>K54*K57*6</f>
        <v>309093.4012756442</v>
      </c>
      <c r="L64" s="148">
        <f>L54*L57*6</f>
        <v>1394052.6735140104</v>
      </c>
      <c r="M64" s="148">
        <f>M54*M57*6</f>
        <v>1644572.0856377762</v>
      </c>
      <c r="N64" s="147">
        <f>SUM(O64:S64)</f>
        <v>6721823.4651967818</v>
      </c>
      <c r="O64" s="148">
        <f>O54*O57*12</f>
        <v>2805809.6318473304</v>
      </c>
      <c r="P64" s="148">
        <f>P54*P57*12</f>
        <v>683795.10192140669</v>
      </c>
      <c r="Q64" s="148">
        <f>Q54*Q57*12</f>
        <v>431831.11251698888</v>
      </c>
      <c r="R64" s="148">
        <f>R54*R57*12</f>
        <v>1762152.6319797682</v>
      </c>
      <c r="S64" s="148">
        <f>S54*S57*12</f>
        <v>1038234.9869312875</v>
      </c>
      <c r="U64" s="155">
        <f t="shared" si="75"/>
        <v>9978829.7193080224</v>
      </c>
      <c r="AH64" s="168" t="s">
        <v>164</v>
      </c>
      <c r="AI64" s="147">
        <f>SUM(AJ64:AN64)</f>
        <v>5020621.0364031726</v>
      </c>
      <c r="AJ64" s="148">
        <f>AJ54*AJ57*6</f>
        <v>1806455.5067201038</v>
      </c>
      <c r="AK64" s="148">
        <f>AK54*AK57*6</f>
        <v>0</v>
      </c>
      <c r="AL64" s="148">
        <f>AL54*AL57*6</f>
        <v>385251.70306345291</v>
      </c>
      <c r="AM64" s="148">
        <f>AM54*AM57*6</f>
        <v>1465112.1783212482</v>
      </c>
      <c r="AN64" s="148">
        <f>AN54*AN57*6</f>
        <v>1363801.6482983676</v>
      </c>
      <c r="AO64" s="147">
        <f>SUM(AP64:AT64)</f>
        <v>5100317.0014846958</v>
      </c>
      <c r="AP64" s="148">
        <f>AP54*AP57*6</f>
        <v>1752598.8410572656</v>
      </c>
      <c r="AQ64" s="148">
        <f>AQ54*AQ57*6</f>
        <v>0</v>
      </c>
      <c r="AR64" s="148">
        <f>AR54*AR57*6</f>
        <v>309093.4012756442</v>
      </c>
      <c r="AS64" s="148">
        <f>AS54*AS57*6</f>
        <v>1394052.6735140104</v>
      </c>
      <c r="AT64" s="148">
        <f>AT54*AT57*6</f>
        <v>1644572.0856377762</v>
      </c>
      <c r="AU64" s="147">
        <f>SUM(AV64:AZ64)</f>
        <v>2582925.3887177799</v>
      </c>
      <c r="AV64" s="148">
        <f>AV54*AV57*12</f>
        <v>211451.65348416002</v>
      </c>
      <c r="AW64" s="148">
        <f>AW54*AW57*12</f>
        <v>0</v>
      </c>
      <c r="AX64" s="148">
        <f>AX54*AX57*12</f>
        <v>7925.9728453752014</v>
      </c>
      <c r="AY64" s="148">
        <f>AY54*AY57*12</f>
        <v>1545630.7929946885</v>
      </c>
      <c r="AZ64" s="148">
        <f>AZ54*AZ57*12</f>
        <v>817916.96939355601</v>
      </c>
      <c r="BB64" s="168" t="s">
        <v>164</v>
      </c>
      <c r="BC64" s="147">
        <f>SUM(BD64:BH64)</f>
        <v>9970187.9135164209</v>
      </c>
      <c r="BD64" s="148">
        <f>BD54*BD57*6</f>
        <v>3191104.5110538835</v>
      </c>
      <c r="BE64" s="148">
        <f>BE54*BE57*6</f>
        <v>350752.34309640003</v>
      </c>
      <c r="BF64" s="148">
        <f>BF54*BF57*6</f>
        <v>770503.40612690581</v>
      </c>
      <c r="BG64" s="148">
        <f>BG54*BG57*6</f>
        <v>2930224.3566424963</v>
      </c>
      <c r="BH64" s="148">
        <f>BH54*BH57*6</f>
        <v>2727603.2965967353</v>
      </c>
      <c r="BI64" s="147">
        <f>SUM(BJ64:BN64)</f>
        <v>4054376.3000005465</v>
      </c>
      <c r="BJ64" s="148">
        <f>BJ54*BJ57*6</f>
        <v>3083391.1797282072</v>
      </c>
      <c r="BK64" s="148">
        <f>BK54*BK57*6</f>
        <v>0</v>
      </c>
      <c r="BL64" s="148">
        <f>BL54*BL57*6</f>
        <v>52485.290798784656</v>
      </c>
      <c r="BM64" s="148">
        <f>BM54*BM57*6</f>
        <v>347083.84375564213</v>
      </c>
      <c r="BN64" s="148">
        <f>BN54*BN57*6</f>
        <v>571415.98571791267</v>
      </c>
      <c r="BO64" s="147">
        <f>SUM(BP64:BT64)</f>
        <v>9304748.8539145608</v>
      </c>
      <c r="BP64" s="148">
        <f>BP54*BP57*12</f>
        <v>3017261.28533149</v>
      </c>
      <c r="BQ64" s="148">
        <f>BQ54*BQ57*12</f>
        <v>683795.10192140669</v>
      </c>
      <c r="BR64" s="148">
        <f>BR54*BR57*12</f>
        <v>439757.08536236401</v>
      </c>
      <c r="BS64" s="148">
        <f>BS54*BS57*12</f>
        <v>3307783.4249744564</v>
      </c>
      <c r="BT64" s="148">
        <f>BT54*BT57*12</f>
        <v>1856151.9563248432</v>
      </c>
    </row>
    <row r="65" spans="1:73">
      <c r="A65" s="168" t="s">
        <v>158</v>
      </c>
      <c r="B65" s="147">
        <f>SUM(C65:G65)</f>
        <v>6730527.0140827252</v>
      </c>
      <c r="C65" s="148">
        <f>C47*C58*10+C49*C59*10+C50*C60*10+C51*C61*10+C52*C62*10</f>
        <v>1025781.4762481642</v>
      </c>
      <c r="D65" s="148">
        <f>D47*D58*10+D49*D59*10+D50*D60*10+D51*D61*10+D52*D62*10</f>
        <v>245366.0871725</v>
      </c>
      <c r="E65" s="148">
        <f>E47*E58*10+E49*E59*10+E50*E60*10+E51*E61*10+E52*E62*10</f>
        <v>278348.07948350877</v>
      </c>
      <c r="F65" s="148">
        <f>F47*F58*10+F49*F59*10+F50*F60*10+F51*F61*10+F52*F62*10</f>
        <v>1129193.8125319493</v>
      </c>
      <c r="G65" s="148">
        <f>G47*G58*10+G49*G59*10+G50*G60*10+G51*G61*10+G52*G62*10</f>
        <v>4051837.5586466026</v>
      </c>
      <c r="H65" s="147">
        <f>SUM(I65:M65)</f>
        <v>7111757.3339292146</v>
      </c>
      <c r="I65" s="148">
        <f>I47*I58*10+I49*I59*10+I50*I60*10+I51*I61*10+I52*I62*10</f>
        <v>986925.65477329481</v>
      </c>
      <c r="J65" s="148">
        <f>J47*J58*10+J49*J59*10+J50*J60*10+J51*J61*10+J52*J62*10</f>
        <v>245366.0871725</v>
      </c>
      <c r="K65" s="148">
        <f>K47*K58*10+K49*K59*10+K50*K60*10+K51*K61*10+K52*K62*10</f>
        <v>223322.35479677957</v>
      </c>
      <c r="L65" s="148">
        <f>L47*L58*10+L49*L59*10+L50*L60*10+L51*L61*10+L52*L62*10</f>
        <v>1074426.9902376488</v>
      </c>
      <c r="M65" s="148">
        <f>M47*M58*10+M49*M59*10+M50*M60*10+M51*M61*10+M52*M62*10</f>
        <v>4581716.2469489919</v>
      </c>
      <c r="N65" s="147">
        <f>SUM(O65:S65)</f>
        <v>6375265.604192296</v>
      </c>
      <c r="O65" s="148">
        <f>O47*O58*10+O49*O59*10+O50*O60*10+O51*O61*10+O52*O62*10</f>
        <v>2458489.0362396799</v>
      </c>
      <c r="P65" s="148">
        <f>P47*P58*10+P49*P59*10+P50*P60*10+P51*P61*10+P52*P62*10</f>
        <v>47211.51661114645</v>
      </c>
      <c r="Q65" s="148">
        <f>Q47*Q58*10+Q49*Q59*10+Q50*Q60*10+Q51*Q61*10+Q52*Q62*10</f>
        <v>364499.34119767998</v>
      </c>
      <c r="R65" s="148">
        <f>R47*R58*10+R49*R59*10+R50*R60*10+R51*R61*10+R52*R62*10</f>
        <v>1113447.3932224</v>
      </c>
      <c r="S65" s="148">
        <f>S47*S58*10+S49*S59*10+S50*S60*10+S51*S61*10+S52*S62*10</f>
        <v>2391618.3169213897</v>
      </c>
      <c r="U65" s="155">
        <f t="shared" si="75"/>
        <v>13842284.348011941</v>
      </c>
      <c r="AH65" s="168" t="s">
        <v>158</v>
      </c>
      <c r="AI65" s="147">
        <f>SUM(AJ65:AN65)</f>
        <v>3463771.8047114294</v>
      </c>
      <c r="AJ65" s="148">
        <f>AJ47*AJ58*10+AJ49*AJ59*10+AJ50*AJ60*10+AJ51*AJ61*10+AJ52*AJ62*10</f>
        <v>1330439.4628493693</v>
      </c>
      <c r="AK65" s="148">
        <f>AK47*AK58*10+AK49*AK59*10+AK50*AK60*10+AK51*AK61*10+AK52*AK62*10</f>
        <v>0</v>
      </c>
      <c r="AL65" s="148">
        <f>AL47*AL58*10+AL49*AL59*10+AL50*AL60*10+AL51*AL61*10+AL52*AL62*10</f>
        <v>278348.07948350877</v>
      </c>
      <c r="AM65" s="148">
        <f>AM47*AM58*10+AM49*AM59*10+AM50*AM60*10+AM51*AM61*10+AM52*AM62*10</f>
        <v>1129193.8125319493</v>
      </c>
      <c r="AN65" s="148">
        <f>AN47*AN58*10+AN49*AN59*10+AN50*AN60*10+AN51*AN61*10+AN52*AN62*10</f>
        <v>725790.44984660228</v>
      </c>
      <c r="AO65" s="147">
        <f>SUM(AP65:AT65)</f>
        <v>3464544.3961539208</v>
      </c>
      <c r="AP65" s="148">
        <f>AP47*AP58*10+AP49*AP59*10+AP50*AP60*10+AP51*AP61*10+AP52*AP62*10</f>
        <v>1291583.6413744998</v>
      </c>
      <c r="AQ65" s="148">
        <f>AQ47*AQ58*10+AQ49*AQ59*10+AQ50*AQ60*10+AQ51*AQ61*10+AQ52*AQ62*10</f>
        <v>0</v>
      </c>
      <c r="AR65" s="148">
        <f>AR47*AR58*10+AR49*AR59*10+AR50*AR60*10+AR51*AR61*10+AR52*AR62*10</f>
        <v>223322.35479677957</v>
      </c>
      <c r="AS65" s="148">
        <f>AS47*AS58*10+AS49*AS59*10+AS50*AS60*10+AS51*AS61*10+AS52*AS62*10</f>
        <v>1074426.9902376488</v>
      </c>
      <c r="AT65" s="148">
        <f>AT47*AT58*10+AT49*AT59*10+AT50*AT60*10+AT51*AT61*10+AT52*AT62*10</f>
        <v>875211.40974499239</v>
      </c>
      <c r="AU65" s="147">
        <f>SUM(AV65:AZ65)</f>
        <v>7001976.0039289407</v>
      </c>
      <c r="AV65" s="148">
        <f>AV47*AV58*10+AV49*AV59*10+AV50*AV60*10+AV51*AV61*10+AV52*AV62*10</f>
        <v>201477.88282467998</v>
      </c>
      <c r="AW65" s="148">
        <f>AW47*AW58*10+AW49*AW59*10+AW50*AW60*10+AW51*AW61*10+AW52*AW62*10</f>
        <v>0</v>
      </c>
      <c r="AX65" s="148">
        <f>AX47*AX58*10+AX49*AX59*10+AX50*AX60*10+AX51*AX61*10+AX52*AX62*10</f>
        <v>9502.9451764000005</v>
      </c>
      <c r="AY65" s="148">
        <f>AY47*AY58*10+AY49*AY59*10+AY50*AY60*10+AY51*AY61*10+AY52*AY62*10</f>
        <v>2032813.4392212001</v>
      </c>
      <c r="AZ65" s="148">
        <f>AZ47*AZ58*10+AZ49*AZ59*10+AZ50*AZ60*10+AZ51*AZ61*10+AZ52*AZ62*10</f>
        <v>4758181.7367066611</v>
      </c>
      <c r="BB65" s="168" t="s">
        <v>158</v>
      </c>
      <c r="BC65" s="147">
        <f>SUM(BD65:BH65)</f>
        <v>10194298.818794154</v>
      </c>
      <c r="BD65" s="148">
        <f>BD47*BD58*10+BD49*BD59*10+BD50*BD60*10+BD51*BD61*10+BD52*BD62*10</f>
        <v>2356220.9390975335</v>
      </c>
      <c r="BE65" s="148">
        <f>BE47*BE58*10+BE49*BE59*10+BE50*BE60*10+BE51*BE61*10+BE52*BE62*10</f>
        <v>245366.0871725</v>
      </c>
      <c r="BF65" s="148">
        <f>BF47*BF58*10+BF49*BF59*10+BF50*BF60*10+BF51*BF61*10+BF52*BF62*10</f>
        <v>556696.15896701755</v>
      </c>
      <c r="BG65" s="148">
        <f>BG47*BG58*10+BG49*BG59*10+BG50*BG60*10+BG51*BG61*10+BG52*BG62*10</f>
        <v>2258387.6250638985</v>
      </c>
      <c r="BH65" s="148">
        <f>BH47*BH58*10+BH49*BH59*10+BH50*BH60*10+BH51*BH61*10+BH52*BH62*10</f>
        <v>4777628.0084932037</v>
      </c>
      <c r="BI65" s="147">
        <f>SUM(BJ65:BN65)</f>
        <v>10576301.730083136</v>
      </c>
      <c r="BJ65" s="148">
        <f>BJ47*BJ58*10+BJ49*BJ59*10+BJ50*BJ60*10+BJ51*BJ61*10+BJ52*BJ62*10</f>
        <v>2278509.2961477949</v>
      </c>
      <c r="BK65" s="148">
        <f>BK47*BK58*10+BK49*BK59*10+BK50*BK60*10+BK51*BK61*10+BK52*BK62*10</f>
        <v>245366.0871725</v>
      </c>
      <c r="BL65" s="148">
        <f>BL47*BL58*10+BL49*BL59*10+BL50*BL60*10+BL51*BL61*10+BL52*BL62*10</f>
        <v>446644.70959355915</v>
      </c>
      <c r="BM65" s="148">
        <f>BM47*BM58*10+BM49*BM59*10+BM50*BM60*10+BM51*BM61*10+BM52*BM62*10</f>
        <v>2148853.9804752977</v>
      </c>
      <c r="BN65" s="148">
        <f>BN47*BN58*10+BN49*BN59*10+BN50*BN60*10+BN51*BN61*10+BN52*BN62*10</f>
        <v>5456927.6566939838</v>
      </c>
      <c r="BO65" s="147">
        <f>SUM(BP65:BT65)</f>
        <v>13377241.608121239</v>
      </c>
      <c r="BP65" s="148">
        <f>BP47*BP58*10+BP49*BP59*10+BP50*BP60*10+BP51*BP61*10+BP52*BP62*10</f>
        <v>2659966.9190643602</v>
      </c>
      <c r="BQ65" s="148">
        <f>BQ47*BQ58*10+BQ49*BQ59*10+BQ50*BQ60*10+BQ51*BQ61*10+BQ52*BQ62*10</f>
        <v>47211.51661114645</v>
      </c>
      <c r="BR65" s="148">
        <f>BR47*BR58*10+BR49*BR59*10+BR50*BR60*10+BR51*BR61*10+BR52*BR62*10</f>
        <v>374002.28637407999</v>
      </c>
      <c r="BS65" s="148">
        <f>BS47*BS58*10+BS49*BS59*10+BS50*BS60*10+BS51*BS61*10+BS52*BS62*10</f>
        <v>3146260.8324436005</v>
      </c>
      <c r="BT65" s="148">
        <f>BT47*BT58*10+BT49*BT59*10+BT50*BT60*10+BT51*BT61*10+BT52*BT62*10</f>
        <v>7149800.0536280507</v>
      </c>
      <c r="BU65" s="106">
        <f>N63+(AU63-BA26)</f>
        <v>15646621.462035799</v>
      </c>
    </row>
    <row r="66" spans="1:73" ht="150" customHeight="1">
      <c r="A66" s="169" t="s">
        <v>165</v>
      </c>
      <c r="B66" s="142">
        <f t="shared" ref="B66:P66" si="124">B25-B63</f>
        <v>37160.436520069838</v>
      </c>
      <c r="C66" s="142">
        <f t="shared" si="124"/>
        <v>37160.252137147821</v>
      </c>
      <c r="D66" s="142">
        <f t="shared" si="124"/>
        <v>0</v>
      </c>
      <c r="E66" s="142">
        <f t="shared" si="124"/>
        <v>0.58910346252378076</v>
      </c>
      <c r="F66" s="142">
        <f t="shared" si="124"/>
        <v>2.1205584984272718E-2</v>
      </c>
      <c r="G66" s="142">
        <f t="shared" si="124"/>
        <v>-0.42592612281441689</v>
      </c>
      <c r="H66" s="142">
        <f t="shared" si="124"/>
        <v>63773.120263924822</v>
      </c>
      <c r="I66" s="142">
        <f t="shared" si="124"/>
        <v>37159.865474558901</v>
      </c>
      <c r="J66" s="142">
        <f t="shared" si="124"/>
        <v>26613.692009999999</v>
      </c>
      <c r="K66" s="142">
        <f t="shared" si="124"/>
        <v>-0.37919618049636483</v>
      </c>
      <c r="L66" s="142">
        <f t="shared" si="124"/>
        <v>0.38755298731848598</v>
      </c>
      <c r="M66" s="142">
        <f t="shared" si="124"/>
        <v>-0.44557744078338146</v>
      </c>
      <c r="N66" s="142">
        <f t="shared" si="124"/>
        <v>-578107.56035922468</v>
      </c>
      <c r="O66" s="142">
        <f>O25-O63</f>
        <v>572642.66258927062</v>
      </c>
      <c r="P66" s="142">
        <f t="shared" si="124"/>
        <v>0</v>
      </c>
      <c r="Q66" s="142">
        <f>Q25-Q63</f>
        <v>51213.451095091179</v>
      </c>
      <c r="R66" s="142">
        <f>R25-R63</f>
        <v>-616238.32531840727</v>
      </c>
      <c r="S66" s="142">
        <f>S25-S63</f>
        <v>-585725.34872517781</v>
      </c>
      <c r="U66" s="155">
        <f t="shared" si="75"/>
        <v>100933.55678399466</v>
      </c>
      <c r="AH66" s="169" t="s">
        <v>165</v>
      </c>
      <c r="AI66" s="142">
        <f t="shared" ref="AI66:AU66" si="125">AI25-AI63</f>
        <v>37632.514355054125</v>
      </c>
      <c r="AJ66" s="142">
        <f t="shared" si="125"/>
        <v>37632.329972128849</v>
      </c>
      <c r="AK66" s="142">
        <f t="shared" si="125"/>
        <v>0</v>
      </c>
      <c r="AL66" s="142">
        <f t="shared" si="125"/>
        <v>0.58910346252378076</v>
      </c>
      <c r="AM66" s="142">
        <f t="shared" si="125"/>
        <v>2.1205584984272718E-2</v>
      </c>
      <c r="AN66" s="142">
        <f t="shared" si="125"/>
        <v>-0.4259261223487556</v>
      </c>
      <c r="AO66" s="142">
        <f t="shared" si="125"/>
        <v>37631.506088906899</v>
      </c>
      <c r="AP66" s="142">
        <f t="shared" si="125"/>
        <v>37631.943309538998</v>
      </c>
      <c r="AQ66" s="142">
        <f t="shared" si="125"/>
        <v>0</v>
      </c>
      <c r="AR66" s="142">
        <f t="shared" si="125"/>
        <v>-0.37919618049636483</v>
      </c>
      <c r="AS66" s="142">
        <f t="shared" si="125"/>
        <v>0.38755298731848598</v>
      </c>
      <c r="AT66" s="142">
        <f t="shared" si="125"/>
        <v>-0.4455774393863976</v>
      </c>
      <c r="AU66" s="142">
        <f t="shared" si="125"/>
        <v>-614125.82760656066</v>
      </c>
      <c r="AV66" s="142">
        <f>AV25-AV63</f>
        <v>62681.505777640035</v>
      </c>
      <c r="AW66" s="142">
        <f t="shared" ref="AW66" si="126">AW25-AW63</f>
        <v>0</v>
      </c>
      <c r="AX66" s="142">
        <f>AX25-AX63</f>
        <v>5226.7700930247993</v>
      </c>
      <c r="AY66" s="142">
        <f>AY25-AY63</f>
        <v>20390.844297991134</v>
      </c>
      <c r="AZ66" s="142">
        <f>AZ25-AZ63</f>
        <v>-702424.94777521677</v>
      </c>
      <c r="BB66" s="169" t="s">
        <v>165</v>
      </c>
      <c r="BC66" s="142">
        <f t="shared" ref="BC66:BO66" si="127">BC25-BC63</f>
        <v>74792.950875129551</v>
      </c>
      <c r="BD66" s="142">
        <f t="shared" si="127"/>
        <v>74792.582109276205</v>
      </c>
      <c r="BE66" s="142">
        <f t="shared" si="127"/>
        <v>0</v>
      </c>
      <c r="BF66" s="142">
        <f t="shared" si="127"/>
        <v>1.1782069250475615</v>
      </c>
      <c r="BG66" s="142">
        <f t="shared" si="127"/>
        <v>4.2411169968545437E-2</v>
      </c>
      <c r="BH66" s="142">
        <f t="shared" si="127"/>
        <v>-0.85185224376618862</v>
      </c>
      <c r="BI66" s="142">
        <f t="shared" si="127"/>
        <v>5799242.1349253543</v>
      </c>
      <c r="BJ66" s="142">
        <f t="shared" si="127"/>
        <v>74791.808784099296</v>
      </c>
      <c r="BK66" s="142">
        <f t="shared" si="127"/>
        <v>0</v>
      </c>
      <c r="BL66" s="142">
        <f t="shared" si="127"/>
        <v>565700.7533601427</v>
      </c>
      <c r="BM66" s="142">
        <f t="shared" si="127"/>
        <v>2441022.278378353</v>
      </c>
      <c r="BN66" s="142">
        <f t="shared" si="127"/>
        <v>2717727.2944027614</v>
      </c>
      <c r="BO66" s="142">
        <f t="shared" si="127"/>
        <v>-1192233.3879657835</v>
      </c>
      <c r="BP66" s="142">
        <f>BP25-BP63</f>
        <v>635324.16836691089</v>
      </c>
      <c r="BQ66" s="142">
        <f t="shared" ref="BQ66" si="128">BQ25-BQ63</f>
        <v>0</v>
      </c>
      <c r="BR66" s="142">
        <f>BR25-BR63</f>
        <v>56440.22118811612</v>
      </c>
      <c r="BS66" s="142">
        <f>BS25-BS63</f>
        <v>-595847.48102041706</v>
      </c>
      <c r="BT66" s="142">
        <f>BT25-BT63</f>
        <v>-1288150.2965003932</v>
      </c>
    </row>
    <row r="68" spans="1:73" hidden="1">
      <c r="A68" s="105" t="s">
        <v>166</v>
      </c>
      <c r="C68" s="156">
        <f>C11*C21*10+C12*C24*10</f>
        <v>0</v>
      </c>
      <c r="D68" s="156"/>
      <c r="E68" s="156">
        <f>E11*E21*10+E12*E24*10</f>
        <v>0</v>
      </c>
      <c r="F68" s="156">
        <f>F11*F21*10+F12*F24*10</f>
        <v>0</v>
      </c>
      <c r="G68" s="156">
        <f>G11*G21*10+G12*G24*10</f>
        <v>2296504.2609600001</v>
      </c>
      <c r="H68" s="156">
        <f>H11*H21*10+H12*H24*10</f>
        <v>0</v>
      </c>
      <c r="I68" s="156">
        <f>I11*I21*10+I12*I24*10</f>
        <v>0</v>
      </c>
      <c r="J68" s="156"/>
      <c r="K68" s="156">
        <f>K11*K21*10+K12*K24*10</f>
        <v>0</v>
      </c>
      <c r="L68" s="156">
        <f>L11*L21*10+L12*L24*10</f>
        <v>0</v>
      </c>
      <c r="M68" s="156">
        <f>M11*M21*10+M12*M24*10</f>
        <v>2518604.3466759995</v>
      </c>
      <c r="N68" s="156">
        <f>N11*N21*10+N12*N24*10</f>
        <v>0</v>
      </c>
      <c r="O68" s="156">
        <v>41182.603065343574</v>
      </c>
      <c r="P68" s="156"/>
    </row>
    <row r="69" spans="1:73" hidden="1">
      <c r="A69" s="105" t="s">
        <v>167</v>
      </c>
      <c r="C69" s="156" t="e">
        <f>#REF!*#REF!*6</f>
        <v>#REF!</v>
      </c>
      <c r="D69" s="156"/>
      <c r="E69" s="156" t="e">
        <f>#REF!*#REF!*6</f>
        <v>#REF!</v>
      </c>
      <c r="F69" s="156" t="e">
        <f>#REF!*#REF!*6</f>
        <v>#REF!</v>
      </c>
      <c r="G69" s="156" t="e">
        <f>#REF!*#REF!*6</f>
        <v>#REF!</v>
      </c>
      <c r="H69" s="156" t="e">
        <f>#REF!*#REF!*6</f>
        <v>#REF!</v>
      </c>
      <c r="I69" s="156" t="e">
        <f>#REF!*#REF!*6</f>
        <v>#REF!</v>
      </c>
      <c r="J69" s="156"/>
      <c r="K69" s="156" t="e">
        <f>#REF!*#REF!*6</f>
        <v>#REF!</v>
      </c>
      <c r="L69" s="156" t="e">
        <f>#REF!*#REF!*6</f>
        <v>#REF!</v>
      </c>
      <c r="M69" s="156" t="e">
        <f>#REF!*#REF!*6</f>
        <v>#REF!</v>
      </c>
      <c r="N69" s="156" t="e">
        <f>#REF!*#REF!*6</f>
        <v>#REF!</v>
      </c>
      <c r="O69" s="156">
        <v>41182.603065343574</v>
      </c>
      <c r="P69" s="156"/>
    </row>
    <row r="70" spans="1:73" hidden="1">
      <c r="A70" s="105" t="s">
        <v>158</v>
      </c>
      <c r="C70" s="156" t="e">
        <f>(C47-#REF!)*C58*10</f>
        <v>#REF!</v>
      </c>
      <c r="D70" s="156"/>
      <c r="E70" s="156" t="e">
        <f>(E47-#REF!)*E58*10</f>
        <v>#REF!</v>
      </c>
      <c r="F70" s="156" t="e">
        <f>(F47-#REF!)*F58*10</f>
        <v>#REF!</v>
      </c>
      <c r="G70" s="156" t="e">
        <f>(G47-#REF!)*G58*10</f>
        <v>#REF!</v>
      </c>
      <c r="H70" s="156"/>
      <c r="I70" s="156"/>
      <c r="J70" s="156"/>
      <c r="K70" s="156"/>
      <c r="L70" s="156"/>
      <c r="M70" s="156"/>
      <c r="N70" s="156"/>
      <c r="O70" s="156">
        <v>41182.603065343574</v>
      </c>
      <c r="P70" s="156"/>
    </row>
    <row r="71" spans="1:73" hidden="1">
      <c r="C71" s="105" t="e">
        <f>C63-C68-C69</f>
        <v>#REF!</v>
      </c>
      <c r="E71" s="105" t="e">
        <f>E63-E68-E69</f>
        <v>#REF!</v>
      </c>
      <c r="F71" s="105" t="e">
        <f>F63-F68-F69</f>
        <v>#REF!</v>
      </c>
      <c r="G71" s="105" t="e">
        <f>G63-G68-G69-G70</f>
        <v>#REF!</v>
      </c>
      <c r="H71" s="105" t="e">
        <f t="shared" ref="H71:N71" si="129">H63-H68-H69</f>
        <v>#REF!</v>
      </c>
      <c r="I71" s="105" t="e">
        <f t="shared" si="129"/>
        <v>#REF!</v>
      </c>
      <c r="J71" s="105"/>
      <c r="K71" s="105" t="e">
        <f t="shared" si="129"/>
        <v>#REF!</v>
      </c>
      <c r="L71" s="105" t="e">
        <f t="shared" si="129"/>
        <v>#REF!</v>
      </c>
      <c r="M71" s="105" t="e">
        <f t="shared" si="129"/>
        <v>#REF!</v>
      </c>
      <c r="N71" s="105" t="e">
        <f t="shared" si="129"/>
        <v>#REF!</v>
      </c>
      <c r="O71" s="106">
        <v>41182.603065343574</v>
      </c>
    </row>
    <row r="72" spans="1:73" hidden="1">
      <c r="C72" s="105" t="e">
        <f>C71/(C20)/10</f>
        <v>#REF!</v>
      </c>
      <c r="E72" s="105" t="e">
        <f>E71/(E20)/10</f>
        <v>#REF!</v>
      </c>
      <c r="F72" s="105" t="e">
        <f>F71/(F20)/10</f>
        <v>#REF!</v>
      </c>
      <c r="G72" s="105" t="e">
        <f>G71/(G20)/10</f>
        <v>#REF!</v>
      </c>
      <c r="H72" s="105" t="e">
        <f>H71/(H20)/10</f>
        <v>#REF!</v>
      </c>
      <c r="I72" s="105" t="e">
        <f>I71/(I20)/10</f>
        <v>#REF!</v>
      </c>
      <c r="J72" s="105"/>
      <c r="K72" s="105" t="e">
        <f>K71/(K20)/10</f>
        <v>#REF!</v>
      </c>
      <c r="L72" s="105" t="e">
        <f>L71/(L20)/10</f>
        <v>#REF!</v>
      </c>
      <c r="M72" s="105" t="e">
        <f>M71/(M20)/10</f>
        <v>#REF!</v>
      </c>
      <c r="O72" s="106">
        <v>41182.603065343574</v>
      </c>
    </row>
    <row r="73" spans="1:73" ht="18.75" hidden="1" customHeight="1">
      <c r="C73" s="105">
        <v>68.97</v>
      </c>
      <c r="E73" s="105">
        <v>110.88</v>
      </c>
      <c r="F73" s="105">
        <v>269.39</v>
      </c>
      <c r="G73" s="105">
        <v>869.29</v>
      </c>
      <c r="H73" s="170"/>
      <c r="I73" s="115"/>
      <c r="J73" s="115"/>
      <c r="K73" s="115"/>
      <c r="L73" s="115"/>
      <c r="M73" s="115"/>
      <c r="N73" s="142">
        <f>N63-N25</f>
        <v>578107.56035922468</v>
      </c>
    </row>
    <row r="74" spans="1:73" hidden="1">
      <c r="C74" s="105">
        <f>C73/10-C58</f>
        <v>-75.194469999999995</v>
      </c>
      <c r="E74" s="105">
        <f>E73/10-E58</f>
        <v>-79.208230000000015</v>
      </c>
      <c r="F74" s="105">
        <f>F73/10-F58</f>
        <v>-67.430720000000008</v>
      </c>
      <c r="G74" s="105">
        <f>G73/10-G58</f>
        <v>-8.3277500000000089</v>
      </c>
    </row>
    <row r="75" spans="1:73" hidden="1">
      <c r="O75" s="106">
        <f>I64+C64</f>
        <v>2715441.3430047212</v>
      </c>
      <c r="P75" s="106">
        <f>J64+D64</f>
        <v>701504.68619280006</v>
      </c>
      <c r="Q75" s="106">
        <f>K64+E64</f>
        <v>694345.10433909716</v>
      </c>
      <c r="R75" s="106">
        <f>L64+F64</f>
        <v>2859164.8518352583</v>
      </c>
      <c r="S75" s="106">
        <f>M64+G64</f>
        <v>3008373.733936144</v>
      </c>
    </row>
    <row r="76" spans="1:73" hidden="1">
      <c r="O76" s="106">
        <f>C65+I65</f>
        <v>2012707.1310214591</v>
      </c>
      <c r="P76" s="106">
        <f>D65+J65</f>
        <v>490732.17434500001</v>
      </c>
      <c r="Q76" s="106">
        <f>E65+K65</f>
        <v>501670.43428028835</v>
      </c>
      <c r="R76" s="106">
        <f>F65+L65</f>
        <v>2203620.8027695981</v>
      </c>
      <c r="S76" s="106">
        <f>G65+M65</f>
        <v>8633553.8055955954</v>
      </c>
    </row>
    <row r="77" spans="1:73" hidden="1">
      <c r="N77" s="106">
        <f>N63-P63-Y32</f>
        <v>12366082.450856525</v>
      </c>
    </row>
    <row r="79" spans="1:73">
      <c r="N79" s="106">
        <v>760.06057599355574</v>
      </c>
      <c r="O79" s="106">
        <f>(O25-O65)/O57/10</f>
        <v>524.87748469325504</v>
      </c>
      <c r="P79" s="106">
        <f t="shared" ref="P79:AF79" si="130">(P25-P65)/P57/10</f>
        <v>123.06854092136382</v>
      </c>
      <c r="Q79" s="106">
        <f t="shared" si="130"/>
        <v>71.158814630882802</v>
      </c>
      <c r="R79" s="106">
        <f t="shared" si="130"/>
        <v>115.64874145547296</v>
      </c>
      <c r="S79" s="106">
        <f t="shared" si="130"/>
        <v>35.252198222890463</v>
      </c>
      <c r="T79" s="106" t="e">
        <f t="shared" si="130"/>
        <v>#DIV/0!</v>
      </c>
      <c r="U79" s="106" t="e">
        <f t="shared" si="130"/>
        <v>#DIV/0!</v>
      </c>
      <c r="V79" s="106" t="e">
        <f t="shared" si="130"/>
        <v>#DIV/0!</v>
      </c>
      <c r="W79" s="106" t="e">
        <f t="shared" si="130"/>
        <v>#DIV/0!</v>
      </c>
      <c r="X79" s="106" t="e">
        <f t="shared" si="130"/>
        <v>#DIV/0!</v>
      </c>
      <c r="Y79" s="106" t="e">
        <f t="shared" si="130"/>
        <v>#DIV/0!</v>
      </c>
      <c r="Z79" s="106" t="e">
        <f t="shared" si="130"/>
        <v>#DIV/0!</v>
      </c>
      <c r="AA79" s="106" t="e">
        <f t="shared" si="130"/>
        <v>#DIV/0!</v>
      </c>
      <c r="AB79" s="106" t="e">
        <f t="shared" si="130"/>
        <v>#DIV/0!</v>
      </c>
      <c r="AC79" s="106" t="e">
        <f t="shared" si="130"/>
        <v>#DIV/0!</v>
      </c>
      <c r="AD79" s="106" t="e">
        <f t="shared" si="130"/>
        <v>#DIV/0!</v>
      </c>
      <c r="AE79" s="106" t="e">
        <f t="shared" si="130"/>
        <v>#DIV/0!</v>
      </c>
      <c r="AF79" s="106" t="e">
        <f t="shared" si="130"/>
        <v>#DIV/0!</v>
      </c>
      <c r="AU79" s="106">
        <f>AV79+AW54+AX79+AY79+AZ79</f>
        <v>211.5713521018929</v>
      </c>
      <c r="AV79" s="106">
        <f>(AV25-AV65)/AV57/10</f>
        <v>42.589419818444995</v>
      </c>
      <c r="AW79" s="106">
        <f t="shared" ref="AW79:AZ79" si="131">(AW25-AW65)/AW57/10</f>
        <v>0</v>
      </c>
      <c r="AX79" s="106">
        <f t="shared" si="131"/>
        <v>1.9375719491439742</v>
      </c>
      <c r="AY79" s="106">
        <f t="shared" si="131"/>
        <v>158.04709862869223</v>
      </c>
      <c r="AZ79" s="106">
        <f t="shared" si="131"/>
        <v>8.9972617056117166</v>
      </c>
    </row>
    <row r="81" spans="14:14">
      <c r="N81" s="106">
        <f>N79+AU79+AU55+N55</f>
        <v>1701.5349280954485</v>
      </c>
    </row>
  </sheetData>
  <mergeCells count="39">
    <mergeCell ref="A6:A8"/>
    <mergeCell ref="B6:G7"/>
    <mergeCell ref="H6:M7"/>
    <mergeCell ref="N6:S7"/>
    <mergeCell ref="AH6:AH8"/>
    <mergeCell ref="E1:G1"/>
    <mergeCell ref="A3:S3"/>
    <mergeCell ref="A5:S5"/>
    <mergeCell ref="AH5:AZ5"/>
    <mergeCell ref="BB5:BT5"/>
    <mergeCell ref="M39:N39"/>
    <mergeCell ref="AT39:AU39"/>
    <mergeCell ref="BN39:BO39"/>
    <mergeCell ref="AI6:AN7"/>
    <mergeCell ref="AO6:AT7"/>
    <mergeCell ref="AU6:AZ7"/>
    <mergeCell ref="BB6:BB8"/>
    <mergeCell ref="BC6:BH7"/>
    <mergeCell ref="BI6:BN7"/>
    <mergeCell ref="BO6:BT7"/>
    <mergeCell ref="AF10:AG10"/>
    <mergeCell ref="AF12:AG12"/>
    <mergeCell ref="AF14:AG14"/>
    <mergeCell ref="AF16:AG16"/>
    <mergeCell ref="A42:S42"/>
    <mergeCell ref="AH42:AZ42"/>
    <mergeCell ref="BB42:BT42"/>
    <mergeCell ref="A44:A46"/>
    <mergeCell ref="B44:G45"/>
    <mergeCell ref="H44:M45"/>
    <mergeCell ref="N44:S45"/>
    <mergeCell ref="AH44:AH46"/>
    <mergeCell ref="AI44:AN45"/>
    <mergeCell ref="AO44:AT45"/>
    <mergeCell ref="AU44:AZ45"/>
    <mergeCell ref="BB44:BB46"/>
    <mergeCell ref="BC44:BH45"/>
    <mergeCell ref="BI44:BN45"/>
    <mergeCell ref="BO44:BT45"/>
  </mergeCells>
  <pageMargins left="0.70866141732283472" right="0.70866141732283472" top="0.74803149606299213" bottom="0.74803149606299213" header="0.31496062992125984" footer="0.31496062992125984"/>
  <pageSetup paperSize="8" scale="28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5</vt:i4>
      </vt:variant>
      <vt:variant>
        <vt:lpstr>Именованные диапазоны</vt:lpstr>
      </vt:variant>
      <vt:variant>
        <vt:i4>3</vt:i4>
      </vt:variant>
    </vt:vector>
  </HeadingPairs>
  <TitlesOfParts>
    <vt:vector size="8" baseType="lpstr">
      <vt:lpstr>Приложение 1</vt:lpstr>
      <vt:lpstr>Приложение 2</vt:lpstr>
      <vt:lpstr>Приложение 5</vt:lpstr>
      <vt:lpstr>Расчет тарифы 14 -15</vt:lpstr>
      <vt:lpstr> НВВ 2014 год  по заявкам </vt:lpstr>
      <vt:lpstr>' НВВ 2014 год  по заявкам '!Область_печати</vt:lpstr>
      <vt:lpstr>'Приложение 2'!Область_печати</vt:lpstr>
      <vt:lpstr>'Приложение 5'!Область_печати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2014-12-30T11:27:43Z</dcterms:modified>
</cp:coreProperties>
</file>